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ustomProperty7.bin" ContentType="application/vnd.openxmlformats-officedocument.spreadsheetml.customProperty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5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drawings/drawing6.xml" ContentType="application/vnd.openxmlformats-officedocument.drawing+xml"/>
  <Override PartName="/xl/customProperty21.bin" ContentType="application/vnd.openxmlformats-officedocument.spreadsheetml.customProperty"/>
  <Override PartName="/xl/drawings/drawing7.xml" ContentType="application/vnd.openxmlformats-officedocument.drawing+xml"/>
  <Override PartName="/xl/customProperty22.bin" ContentType="application/vnd.openxmlformats-officedocument.spreadsheetml.customProperty"/>
  <Override PartName="/xl/drawings/drawing8.xml" ContentType="application/vnd.openxmlformats-officedocument.drawing+xml"/>
  <Override PartName="/xl/customProperty23.bin" ContentType="application/vnd.openxmlformats-officedocument.spreadsheetml.customProperty"/>
  <Override PartName="/xl/comments2.xml" ContentType="application/vnd.openxmlformats-officedocument.spreadsheetml.comments+xml"/>
  <Override PartName="/xl/customProperty24.bin" ContentType="application/vnd.openxmlformats-officedocument.spreadsheetml.customProperty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H5939\Documents\gamsdir\projdir\Coindre modelling\Versions\COOPT_V6.0\"/>
    </mc:Choice>
  </mc:AlternateContent>
  <xr:revisionPtr revIDLastSave="0" documentId="13_ncr:1_{4C17271A-827F-4B21-990D-312ADA96B57F}" xr6:coauthVersionLast="45" xr6:coauthVersionMax="45" xr10:uidLastSave="{00000000-0000-0000-0000-000000000000}"/>
  <bookViews>
    <workbookView xWindow="-25320" yWindow="-120" windowWidth="25440" windowHeight="15990" tabRatio="670" firstSheet="6" activeTab="3" xr2:uid="{00000000-000D-0000-FFFF-FFFF00000000}"/>
  </bookViews>
  <sheets>
    <sheet name="Cahier des charges" sheetId="10" state="hidden" r:id="rId1"/>
    <sheet name="Task List" sheetId="25" r:id="rId2"/>
    <sheet name="Plan de Prod" sheetId="27" r:id="rId3"/>
    <sheet name="Horaire" sheetId="1" r:id="rId4"/>
    <sheet name="Programme Coindre" sheetId="22" r:id="rId5"/>
    <sheet name="Cote lacs" sheetId="21" r:id="rId6"/>
    <sheet name="Apports" sheetId="20" r:id="rId7"/>
    <sheet name="ma_timeseries" sheetId="29" r:id="rId8"/>
    <sheet name="ma_offer" sheetId="30" r:id="rId9"/>
    <sheet name="ma_constant" sheetId="31" r:id="rId10"/>
    <sheet name="CRM_constant" sheetId="33" r:id="rId11"/>
    <sheet name="Time Series" sheetId="28" r:id="rId12"/>
    <sheet name="inflows_df" sheetId="37" r:id="rId13"/>
    <sheet name="PI Data" sheetId="18" r:id="rId14"/>
    <sheet name="Hdx_Mercure" sheetId="26" r:id="rId15"/>
    <sheet name="Hdx_Data" sheetId="23" r:id="rId16"/>
    <sheet name="CRM_abaque" sheetId="34" r:id="rId17"/>
    <sheet name="Conversion" sheetId="3" r:id="rId18"/>
    <sheet name="MecaFluide" sheetId="4" r:id="rId19"/>
    <sheet name="Réservoir" sheetId="2" r:id="rId20"/>
    <sheet name="Contraintes V" sheetId="8" r:id="rId21"/>
    <sheet name="Contraintes P" sheetId="9" r:id="rId22"/>
    <sheet name="Emergency" sheetId="32" r:id="rId23"/>
    <sheet name="Horaire_20" sheetId="35" r:id="rId24"/>
    <sheet name="Horaire_80" sheetId="36" r:id="rId25"/>
  </sheets>
  <functionGroups builtInGroupCount="19"/>
  <externalReferences>
    <externalReference r:id="rId26"/>
  </externalReferences>
  <definedNames>
    <definedName name="backup_coindre_J">Emergency!$B$12:$Y$14</definedName>
    <definedName name="backup_coindre_J1">Emergency!$B$18:$Y$20</definedName>
    <definedName name="cDate">'Time Series'!$C$3</definedName>
    <definedName name="cDate1">'Time Series'!$C$31</definedName>
    <definedName name="cDate2">'Time Series'!$C$87</definedName>
    <definedName name="cDate3">'Time Series'!$C$143</definedName>
    <definedName name="Cote_Encl_GR">OFFSET(Horaire!$D$149,0,'Cote lacs'!$X$12,1,'Cote lacs'!$X$13)</definedName>
    <definedName name="Cote_Encl_PR">OFFSET(Horaire!$D$156,0,'Cote lacs'!$X$12,1,'Cote lacs'!$X$13)</definedName>
    <definedName name="Cote_GR" localSheetId="22">OFFSET([1]Horaire!$D$135,0,'[1]Cote lacs'!$X$12,1,'[1]Cote lacs'!$X$13)</definedName>
    <definedName name="Cote_GR">OFFSET(Horaire!$D$146,0,'Cote lacs'!$X$12,1,'Cote lacs'!$X$13)</definedName>
    <definedName name="Cote_GR_real" localSheetId="22">OFFSET([1]Horaire!$D$136,0,'[1]Cote lacs'!$X$12,1,'[1]Cote lacs'!$X$14)</definedName>
    <definedName name="Cote_GR_real">OFFSET(Horaire!$D$147,0,'Cote lacs'!$X$12,1,'Cote lacs'!$X$14)</definedName>
    <definedName name="Cote_GR_scen20">OFFSET(Horaire_20!$D$12,0,'Cote lacs'!$X$12,1,'Cote lacs'!$X$13)</definedName>
    <definedName name="Cote_GR_scen80">OFFSET(Horaire_80!$D$12,0,'Cote lacs'!$X$12,1,'Cote lacs'!$X$13)</definedName>
    <definedName name="Cote_Max_GR" localSheetId="22">OFFSET([1]Horaire!$D$137,0,'[1]Cote lacs'!$X$12,1,'[1]Cote lacs'!$X$13)</definedName>
    <definedName name="Cote_Max_GR">OFFSET(Horaire!$D$148,0,'Cote lacs'!$X$12,1,'Cote lacs'!$X$13)</definedName>
    <definedName name="Cote_Max_PR" localSheetId="22">OFFSET([1]Horaire!$D$143,0,'[1]Cote lacs'!$X$12,1,'[1]Cote lacs'!$X$13)</definedName>
    <definedName name="Cote_Max_PR">OFFSET(Horaire!$D$155,0,'Cote lacs'!$X$12,1,'Cote lacs'!$X$13)</definedName>
    <definedName name="Cote_Min_GR" localSheetId="22">OFFSET([1]Horaire!$D$138,0,'[1]Cote lacs'!$X$12,1,'[1]Cote lacs'!$X$13)</definedName>
    <definedName name="Cote_Min_GR">OFFSET(Horaire!$D$150,0,'Cote lacs'!$X$12,1,'Cote lacs'!$X$13)</definedName>
    <definedName name="Cote_Min_PR" localSheetId="22">OFFSET([1]Horaire!$D$144,0,'[1]Cote lacs'!$X$12,1,'[1]Cote lacs'!$X$13)</definedName>
    <definedName name="Cote_Min_PR">OFFSET(Horaire!$D$157,0,'Cote lacs'!$X$12,1,'Cote lacs'!$X$13)</definedName>
    <definedName name="Cote_PR" localSheetId="22">OFFSET([1]Horaire!$D$141,0,'[1]Cote lacs'!$X$12,1,'[1]Cote lacs'!$X$13)</definedName>
    <definedName name="Cote_PR">OFFSET(Horaire!$D$153,0,'Cote lacs'!$X$12,1,'Cote lacs'!$X$13)</definedName>
    <definedName name="Cote_PR_real" localSheetId="22">OFFSET([1]Horaire!$D$142,0,'[1]Cote lacs'!$X$12,1,'[1]Cote lacs'!$X$14)</definedName>
    <definedName name="Cote_PR_real">OFFSET(Horaire!$D$154,0,'Cote lacs'!$X$12,1,'Cote lacs'!$X$14)</definedName>
    <definedName name="Cote_PR_scen20">OFFSET(Horaire_20!$D$15,0,'Cote lacs'!$X$12,1,'Cote lacs'!$X$13)</definedName>
    <definedName name="Cote_PR_scen80">OFFSET(Horaire_80!$D$15,0,'Cote lacs'!$X$12,1,'Cote lacs'!$X$13)</definedName>
    <definedName name="CRM_abaque_kh">CRM_abaque!$U$8:$W$58</definedName>
    <definedName name="CRM_abaque_kj">CRM_abaque!$B$8:$C$28</definedName>
    <definedName name="CRM_E">Hdx_Data!$DE$10</definedName>
    <definedName name="D_DAY">Hdx_Data!$BL$1</definedName>
    <definedName name="Etat_Vanne_PR" localSheetId="22">OFFSET([1]Horaire!$D$148,0,'[1]Programme Coindre'!$X$12,1,'[1]Programme Coindre'!$X$13)</definedName>
    <definedName name="Etat_Vanne_PR">OFFSET(Horaire!$D$161,0,'Programme Coindre'!$X$12,1,'Programme Coindre'!$X$13)</definedName>
    <definedName name="HDX_end_date">Hdx_Data!$B$1</definedName>
    <definedName name="HDX_node_GR">Hdx_Data!$A$7</definedName>
    <definedName name="HDX_node_PR">Hdx_Data!$A$6</definedName>
    <definedName name="HDX_node_price">Hdx_Mercure!$A$3</definedName>
    <definedName name="HDX_param">Hdx_Data!$A$9</definedName>
    <definedName name="HDX_param_price">Hdx_Mercure!$A$4</definedName>
    <definedName name="HDX_param_valve">Hdx_Data!$A$12</definedName>
    <definedName name="HDX_scenario">Hdx_Data!$A$10</definedName>
    <definedName name="HDX_scenario_price_epex">Hdx_Mercure!$A$6</definedName>
    <definedName name="HDX_scenario_price_mkonline">Hdx_Mercure!$A$5</definedName>
    <definedName name="HDX_scenario_valve">Hdx_Data!$A$13</definedName>
    <definedName name="HDX_start_date">Hdx_Data!$A$1</definedName>
    <definedName name="HDX_system">Hdx_Data!$A$4</definedName>
    <definedName name="Horizon_apports" localSheetId="22">OFFSET([1]Horaire!$D$134,0,[1]Apports!$X$12,1,[1]Apports!$X$13)</definedName>
    <definedName name="Horizon_apports">OFFSET(Horaire!$D$145,0,Apports!$X$12,1,Apports!$X$13)</definedName>
    <definedName name="Horizon_cote" localSheetId="22">OFFSET([1]Horaire!$D$134,0,'[1]Cote lacs'!$X$12,1,'[1]Cote lacs'!$X$13)</definedName>
    <definedName name="Horizon_cote">OFFSET(Horaire!$D$145,0,'Cote lacs'!$X$12,1,'Cote lacs'!$X$13)</definedName>
    <definedName name="Horizon_programme" localSheetId="22">OFFSET([1]Horaire!$D$134,0,'[1]Programme Coindre'!$X$12,1,'[1]Programme Coindre'!$X$13)</definedName>
    <definedName name="Horizon_programme">OFFSET(Horaire!$D$145,0,'Programme Coindre'!$X$12,1,'Programme Coindre'!$X$13)</definedName>
    <definedName name="Inflow_GR_prev" localSheetId="22">OFFSET([1]Horaire!$D$53,0,[1]Apports!$X$12,1,[1]Apports!$X$13)</definedName>
    <definedName name="Inflow_GR_prev">OFFSET(Horaire!$D$58,0,Apports!$X$12,1,Apports!$X$13)</definedName>
    <definedName name="inflow_GR_real" localSheetId="22">OFFSET([1]Horaire!$D$51,0,[1]Apports!$X$12,1,[1]Apports!$X$14)</definedName>
    <definedName name="inflow_GR_real">OFFSET(Horaire!$D$54,0,Apports!$X$12,1,Apports!$X$14)</definedName>
    <definedName name="Inflow_GR_scenP20">OFFSET(Horaire_20!$D$28,0,Apports!$X$12,1,Apports!$X$13)</definedName>
    <definedName name="Inflow_GR_scenP80">OFFSET(Horaire_80!$D$28,0,Apports!$X$12,1,Apports!$X$13)</definedName>
    <definedName name="Inflow_PR_prev" localSheetId="22">OFFSET([1]Horaire!$D$56,0,[1]Apports!$X$12,1,[1]Apports!$X$13)</definedName>
    <definedName name="Inflow_PR_prev">OFFSET(Horaire!$D$63,0,Apports!$X$12,1,Apports!$X$13)</definedName>
    <definedName name="Inflow_PR_real" localSheetId="22">OFFSET([1]Horaire!$D$54,0,[1]Apports!$X$12,1,[1]Apports!$X$14)</definedName>
    <definedName name="Inflow_PR_real">OFFSET(Horaire!$D$59,0,Apports!$X$12,1,Apports!$X$14)</definedName>
    <definedName name="Inflow_PR_scenP20">OFFSET(Horaire_20!$D$30,0,Apports!$X$12,1,Apports!$X$13)</definedName>
    <definedName name="Inflow_PR_scenP80">OFFSET(Horaire_80!$D$30,0,Apports!$X$12,1,Apports!$X$13)</definedName>
    <definedName name="Inflow_Total_prev">OFFSET(Horaire!$D$66,0,Apports!$X$12,1,Apports!$X$13)</definedName>
    <definedName name="Inflow_Total_real">OFFSET(Horaire!$D$65,0,Apports!$X$12,1,Apports!$X$14)</definedName>
    <definedName name="J_PP_Coindre">Horaire!$D$19:$CU$19</definedName>
    <definedName name="J_PP_Vanne">Horaire!$D$14:$CU$14</definedName>
    <definedName name="Jour_J">Horaire!$D$1</definedName>
    <definedName name="MA_E">Hdx_Data!$DE$4</definedName>
    <definedName name="MA_TS">Hdx_Data!$BL$3</definedName>
    <definedName name="Mercure" localSheetId="22">#REF!</definedName>
    <definedName name="Mercure" localSheetId="24">#REF!</definedName>
    <definedName name="Mercure">#REF!</definedName>
    <definedName name="Mercure_Addin_Mark_00f2923f_5253_4004_a800_91ac75e0ffc7" localSheetId="8">ma_offer!$A$1:$A$2</definedName>
    <definedName name="Mercure_Addin_Mark_0224d6a6_6c1d_4053_b910_522011cd2549" localSheetId="20">'Contraintes V'!$A$1:$A$2</definedName>
    <definedName name="Mercure_Addin_Mark_04482bde_13ea_451b_9250_a8ca170076f4" localSheetId="16">CRM_abaque!$A$1:$A$2</definedName>
    <definedName name="Mercure_Addin_Mark_05798f78_0eb5_4f9d_92b6_a339d6da172b" localSheetId="1">'Task List'!$A$1:$A$1</definedName>
    <definedName name="Mercure_Addin_Mark_281efa99_0f76_4599_bf79_0809d07a4430" localSheetId="10">CRM_constant!$A$1:$A$2</definedName>
    <definedName name="Mercure_Addin_Mark_365e0afc_d75d_4f36_8476_37264e6f0999" localSheetId="24">Horaire_80!$A$1:$A$2</definedName>
    <definedName name="Mercure_Addin_Mark_38974921_5ea1_4ba0_b801_af1ac1f18783" localSheetId="14">Hdx_Mercure!$A$1:$A$2</definedName>
    <definedName name="Mercure_Addin_Mark_41238c01_694b_445f_9e97_b0d30d653c6f" localSheetId="4">'Programme Coindre'!$A$1:$A$2</definedName>
    <definedName name="Mercure_Addin_Mark_450abe35_2d28_4be8_bd52_963befd9f9bf" localSheetId="0">'Cahier des charges'!$A$1:$A$2</definedName>
    <definedName name="Mercure_Addin_Mark_48c67cdf_0fc7_45ca_bb47_bc3e94566356" localSheetId="11">'Time Series'!$A$1:$A$2</definedName>
    <definedName name="Mercure_Addin_Mark_5d054082_6551_4cdb_b603_485ef661d8a8" localSheetId="17">Conversion!$A$1:$A$2</definedName>
    <definedName name="Mercure_Addin_Mark_69c1a0aa_5fce_49c1_9917_e783e0f8bbe5" localSheetId="19">Réservoir!$A$1:$A$2</definedName>
    <definedName name="Mercure_Addin_Mark_73b4ce1e_3356_42d9_b25c_0658139bbfb5" localSheetId="7">ma_timeseries!$B$1:$B$2</definedName>
    <definedName name="Mercure_Addin_Mark_7b2d5897_e35e_4844_9858_6362d894bc53" localSheetId="21">'Contraintes P'!$A$1:$A$2</definedName>
    <definedName name="Mercure_Addin_Mark_82064253_3a16_4f1f_af7b_e07e2815d475" localSheetId="13">'PI Data'!#REF!</definedName>
    <definedName name="Mercure_Addin_Mark_a08fb1ab_b17d_464e_b636_dacfe600f40b" localSheetId="3">Horaire!$A$1:$A$2</definedName>
    <definedName name="Mercure_Addin_Mark_a0eb2dde_1539_4eda_a390_41734476a4ca" localSheetId="6">Apports!$A$1:$A$2</definedName>
    <definedName name="Mercure_Addin_Mark_b2689e5a_3c2c_4db0_bb19_a559b37252d8" localSheetId="22">Emergency!$A$1:$A$2</definedName>
    <definedName name="Mercure_Addin_Mark_bc799d73_ab6c_4707_86dd_acc82fd7e746" localSheetId="9">ma_constant!$A$1:$A$2</definedName>
    <definedName name="Mercure_Addin_Mark_d62235f4_7c7c_44d4_9621_6486e25529de" localSheetId="15">Hdx_Data!$A$1:$A$2</definedName>
    <definedName name="Mercure_Addin_Mark_e4ede006_af43_4a06_ae15_2574edf4c2f4" localSheetId="5">'Cote lacs'!$A$1:$A$2</definedName>
    <definedName name="Mercure_Addin_Mark_e72666a8_7d16_4488_a776_6869f90f67cc" localSheetId="23">Horaire_20!$A$1:$A$2</definedName>
    <definedName name="Mercure_Addin_Mark_edb31e6f_a185_4c8a_b39d_098e563ad0c6" localSheetId="2">'Plan de Prod'!$A$1:$A$2</definedName>
    <definedName name="Mercure_Addin_Mark_f13bab3f_5083_4ad6_99e7_d59c451a69fc" localSheetId="18">MecaFluide!$A$1:$A$2</definedName>
    <definedName name="Nomination_Coindre">Horaire!$D$98:$CU$98</definedName>
    <definedName name="Nomination_Vanne">Horaire!$D$99:$CU$99</definedName>
    <definedName name="Pagode_prog">Horaire!$D$15:$FQ$15</definedName>
    <definedName name="plan_J">'Time Series'!$C$2:$I$26</definedName>
    <definedName name="plan_J1">'Time Series'!$C$30:$I$54</definedName>
    <definedName name="plan_J1_EDF">'Time Series'!$C$58:$D$82</definedName>
    <definedName name="plan_J2">'Time Series'!$C$86:$I$110</definedName>
    <definedName name="plan_J2_EDF">'Time Series'!$C$114:$D$138</definedName>
    <definedName name="plan_J3">'Time Series'!$C$142:$I$166</definedName>
    <definedName name="plan_J3_EDF">'Time Series'!$C$170:$D$194</definedName>
    <definedName name="Pmax_GIC" localSheetId="22">OFFSET([1]Horaire!$D$147,0,'[1]Programme Coindre'!$X$12,1,'[1]Programme Coindre'!$X$13)</definedName>
    <definedName name="Pmax_GIC">OFFSET(Horaire!$D$160,0,'Programme Coindre'!$X$12,1,'Programme Coindre'!$X$13)</definedName>
    <definedName name="PP" localSheetId="22">OFFSET([1]Horaire!$D$145,0,'[1]Programme Coindre'!$X$12,1,'[1]Programme Coindre'!$X$13)</definedName>
    <definedName name="PP">OFFSET(Horaire!$D$158,0,'Programme Coindre'!$X$12,1,'Programme Coindre'!$X$13)</definedName>
    <definedName name="PP_real" localSheetId="22">OFFSET([1]Horaire!$D$146,0,'[1]Programme Coindre'!$X$12,1,'[1]Programme Coindre'!$X$14)</definedName>
    <definedName name="PP_real">OFFSET(Horaire!$D$159,0,'Programme Coindre'!$X$12,1,'Programme Coindre'!$X$14)</definedName>
    <definedName name="STATUS">Hdx_Data!$BL$2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4" i="1" l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D24" i="1"/>
  <c r="GM15" i="1" l="1"/>
  <c r="GL15" i="1"/>
  <c r="GK15" i="1"/>
  <c r="GJ15" i="1"/>
  <c r="GI15" i="1"/>
  <c r="GH15" i="1"/>
  <c r="GG15" i="1"/>
  <c r="GF15" i="1"/>
  <c r="GE15" i="1"/>
  <c r="GD15" i="1"/>
  <c r="GC15" i="1"/>
  <c r="GB15" i="1"/>
  <c r="GA15" i="1"/>
  <c r="FZ15" i="1"/>
  <c r="FY15" i="1"/>
  <c r="FX15" i="1"/>
  <c r="FW15" i="1"/>
  <c r="FV15" i="1"/>
  <c r="FU15" i="1"/>
  <c r="FT15" i="1"/>
  <c r="FS15" i="1"/>
  <c r="FR15" i="1"/>
  <c r="FQ15" i="1"/>
  <c r="FP15" i="1"/>
  <c r="FO15" i="1"/>
  <c r="FN15" i="1"/>
  <c r="FM15" i="1"/>
  <c r="FL15" i="1"/>
  <c r="FK15" i="1"/>
  <c r="FJ15" i="1"/>
  <c r="FI15" i="1"/>
  <c r="FH15" i="1"/>
  <c r="FG15" i="1"/>
  <c r="FF15" i="1"/>
  <c r="FE15" i="1"/>
  <c r="FD15" i="1"/>
  <c r="FC15" i="1"/>
  <c r="FB15" i="1"/>
  <c r="FA15" i="1"/>
  <c r="EZ15" i="1"/>
  <c r="EY15" i="1"/>
  <c r="EX15" i="1"/>
  <c r="EW15" i="1"/>
  <c r="EV15" i="1"/>
  <c r="EU15" i="1"/>
  <c r="ET15" i="1"/>
  <c r="ES15" i="1"/>
  <c r="ER15" i="1"/>
  <c r="EQ15" i="1"/>
  <c r="EP15" i="1"/>
  <c r="EO15" i="1"/>
  <c r="EN15" i="1"/>
  <c r="EM15" i="1"/>
  <c r="EL15" i="1"/>
  <c r="EK15" i="1"/>
  <c r="EJ15" i="1"/>
  <c r="EI15" i="1"/>
  <c r="EH15" i="1"/>
  <c r="EG15" i="1"/>
  <c r="EF15" i="1"/>
  <c r="EE15" i="1"/>
  <c r="ED15" i="1"/>
  <c r="EC15" i="1"/>
  <c r="EB15" i="1"/>
  <c r="EA15" i="1"/>
  <c r="DZ15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Z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GM51" i="1" l="1"/>
  <c r="GM50" i="1"/>
  <c r="E19" i="3" l="1"/>
  <c r="F12" i="3"/>
  <c r="F11" i="3" s="1"/>
  <c r="F15" i="3" l="1"/>
  <c r="F13" i="3"/>
  <c r="F14" i="3"/>
  <c r="GM156" i="1" l="1"/>
  <c r="GL156" i="1"/>
  <c r="GK156" i="1"/>
  <c r="GJ156" i="1"/>
  <c r="GI156" i="1"/>
  <c r="GH156" i="1"/>
  <c r="GG156" i="1"/>
  <c r="GF156" i="1"/>
  <c r="GE156" i="1"/>
  <c r="GD156" i="1"/>
  <c r="GC156" i="1"/>
  <c r="GB156" i="1"/>
  <c r="GA156" i="1"/>
  <c r="FZ156" i="1"/>
  <c r="FY156" i="1"/>
  <c r="FX156" i="1"/>
  <c r="FW156" i="1"/>
  <c r="FV156" i="1"/>
  <c r="FU156" i="1"/>
  <c r="FT156" i="1"/>
  <c r="FS156" i="1"/>
  <c r="FR156" i="1"/>
  <c r="FQ156" i="1"/>
  <c r="FP156" i="1"/>
  <c r="FO156" i="1"/>
  <c r="FN156" i="1"/>
  <c r="FM156" i="1"/>
  <c r="FL156" i="1"/>
  <c r="FK156" i="1"/>
  <c r="FJ156" i="1"/>
  <c r="FI156" i="1"/>
  <c r="FH156" i="1"/>
  <c r="FG156" i="1"/>
  <c r="FF156" i="1"/>
  <c r="FE156" i="1"/>
  <c r="FD156" i="1"/>
  <c r="FC156" i="1"/>
  <c r="FB156" i="1"/>
  <c r="FA156" i="1"/>
  <c r="EZ156" i="1"/>
  <c r="EY156" i="1"/>
  <c r="EX156" i="1"/>
  <c r="EW156" i="1"/>
  <c r="EV156" i="1"/>
  <c r="EU156" i="1"/>
  <c r="ET156" i="1"/>
  <c r="ES156" i="1"/>
  <c r="ER156" i="1"/>
  <c r="EQ156" i="1"/>
  <c r="EP156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W156" i="1"/>
  <c r="BV156" i="1"/>
  <c r="BU156" i="1"/>
  <c r="BT156" i="1"/>
  <c r="BS156" i="1"/>
  <c r="BR156" i="1"/>
  <c r="BQ156" i="1"/>
  <c r="BP156" i="1"/>
  <c r="BO156" i="1"/>
  <c r="BN156" i="1"/>
  <c r="BM156" i="1"/>
  <c r="BL156" i="1"/>
  <c r="BK156" i="1"/>
  <c r="BJ156" i="1"/>
  <c r="BI156" i="1"/>
  <c r="BH156" i="1"/>
  <c r="BG156" i="1"/>
  <c r="BF156" i="1"/>
  <c r="BE156" i="1"/>
  <c r="BD156" i="1"/>
  <c r="BC156" i="1"/>
  <c r="BB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E156" i="1"/>
  <c r="D156" i="1"/>
  <c r="GM149" i="1"/>
  <c r="GL149" i="1"/>
  <c r="GK149" i="1"/>
  <c r="GJ149" i="1"/>
  <c r="GI149" i="1"/>
  <c r="GH149" i="1"/>
  <c r="GG149" i="1"/>
  <c r="GF149" i="1"/>
  <c r="GE149" i="1"/>
  <c r="GD149" i="1"/>
  <c r="GC149" i="1"/>
  <c r="GB149" i="1"/>
  <c r="GA149" i="1"/>
  <c r="FZ149" i="1"/>
  <c r="FY149" i="1"/>
  <c r="FX149" i="1"/>
  <c r="FW149" i="1"/>
  <c r="FV149" i="1"/>
  <c r="FU149" i="1"/>
  <c r="FT149" i="1"/>
  <c r="FS149" i="1"/>
  <c r="FR149" i="1"/>
  <c r="FQ149" i="1"/>
  <c r="FP149" i="1"/>
  <c r="FO149" i="1"/>
  <c r="FN149" i="1"/>
  <c r="FM149" i="1"/>
  <c r="FL149" i="1"/>
  <c r="FK149" i="1"/>
  <c r="FJ149" i="1"/>
  <c r="FI149" i="1"/>
  <c r="FH149" i="1"/>
  <c r="FG149" i="1"/>
  <c r="FF149" i="1"/>
  <c r="FE149" i="1"/>
  <c r="FD149" i="1"/>
  <c r="FC149" i="1"/>
  <c r="FB149" i="1"/>
  <c r="FA149" i="1"/>
  <c r="EZ149" i="1"/>
  <c r="EY149" i="1"/>
  <c r="EX149" i="1"/>
  <c r="EW149" i="1"/>
  <c r="EV149" i="1"/>
  <c r="EU149" i="1"/>
  <c r="ET149" i="1"/>
  <c r="ES149" i="1"/>
  <c r="ER149" i="1"/>
  <c r="EQ149" i="1"/>
  <c r="EP149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BW149" i="1"/>
  <c r="BV149" i="1"/>
  <c r="BU149" i="1"/>
  <c r="BT149" i="1"/>
  <c r="BS149" i="1"/>
  <c r="BR149" i="1"/>
  <c r="BQ149" i="1"/>
  <c r="BP149" i="1"/>
  <c r="BO149" i="1"/>
  <c r="BN149" i="1"/>
  <c r="BM149" i="1"/>
  <c r="BL149" i="1"/>
  <c r="BK149" i="1"/>
  <c r="BJ149" i="1"/>
  <c r="BI149" i="1"/>
  <c r="BH149" i="1"/>
  <c r="BG149" i="1"/>
  <c r="BF149" i="1"/>
  <c r="BE149" i="1"/>
  <c r="BD149" i="1"/>
  <c r="BC149" i="1"/>
  <c r="BB149" i="1"/>
  <c r="BA149" i="1"/>
  <c r="AZ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E149" i="1"/>
  <c r="D149" i="1"/>
  <c r="L1" i="1" l="1"/>
  <c r="V58" i="34" l="1"/>
  <c r="W58" i="34" s="1"/>
  <c r="V48" i="34"/>
  <c r="W48" i="34" s="1"/>
  <c r="V38" i="34"/>
  <c r="W38" i="34" s="1"/>
  <c r="V28" i="34"/>
  <c r="W28" i="34" s="1"/>
  <c r="V18" i="34"/>
  <c r="W18" i="34" s="1"/>
  <c r="U9" i="34"/>
  <c r="V8" i="34"/>
  <c r="W8" i="34" s="1"/>
  <c r="V39" i="34" l="1"/>
  <c r="W39" i="34" s="1"/>
  <c r="V9" i="34"/>
  <c r="W9" i="34" s="1"/>
  <c r="V19" i="34"/>
  <c r="W19" i="34" s="1"/>
  <c r="V29" i="34"/>
  <c r="W29" i="34" s="1"/>
  <c r="V49" i="34"/>
  <c r="W49" i="34" s="1"/>
  <c r="V30" i="34"/>
  <c r="W30" i="34" s="1"/>
  <c r="V40" i="34"/>
  <c r="W40" i="34" s="1"/>
  <c r="A3" i="37"/>
  <c r="V10" i="34" l="1"/>
  <c r="V50" i="34"/>
  <c r="V31" i="34"/>
  <c r="V20" i="34"/>
  <c r="V41" i="34"/>
  <c r="A4" i="37"/>
  <c r="W10" i="34" l="1"/>
  <c r="V11" i="34"/>
  <c r="W50" i="34"/>
  <c r="V51" i="34"/>
  <c r="W41" i="34"/>
  <c r="V42" i="34"/>
  <c r="W20" i="34"/>
  <c r="V21" i="34"/>
  <c r="W31" i="34"/>
  <c r="V32" i="34"/>
  <c r="A5" i="37"/>
  <c r="W11" i="34" l="1"/>
  <c r="V12" i="34"/>
  <c r="W21" i="34"/>
  <c r="V22" i="34"/>
  <c r="W51" i="34"/>
  <c r="V52" i="34"/>
  <c r="W32" i="34"/>
  <c r="V33" i="34"/>
  <c r="W42" i="34"/>
  <c r="V43" i="34"/>
  <c r="A6" i="37"/>
  <c r="W12" i="34" l="1"/>
  <c r="V13" i="34"/>
  <c r="W43" i="34"/>
  <c r="V44" i="34"/>
  <c r="W52" i="34"/>
  <c r="V53" i="34"/>
  <c r="W33" i="34"/>
  <c r="V34" i="34"/>
  <c r="W22" i="34"/>
  <c r="V23" i="34"/>
  <c r="A7" i="37"/>
  <c r="V14" i="34" l="1"/>
  <c r="W13" i="34"/>
  <c r="W34" i="34"/>
  <c r="V35" i="34"/>
  <c r="W53" i="34"/>
  <c r="V54" i="34"/>
  <c r="W23" i="34"/>
  <c r="V24" i="34"/>
  <c r="W44" i="34"/>
  <c r="V45" i="34"/>
  <c r="A8" i="37"/>
  <c r="V15" i="34" l="1"/>
  <c r="W14" i="34"/>
  <c r="W54" i="34"/>
  <c r="V55" i="34"/>
  <c r="W45" i="34"/>
  <c r="V46" i="34"/>
  <c r="W24" i="34"/>
  <c r="V25" i="34"/>
  <c r="W35" i="34"/>
  <c r="V36" i="34"/>
  <c r="A9" i="37"/>
  <c r="W15" i="34" l="1"/>
  <c r="V16" i="34"/>
  <c r="W36" i="34"/>
  <c r="V37" i="34"/>
  <c r="W37" i="34" s="1"/>
  <c r="W46" i="34"/>
  <c r="V47" i="34"/>
  <c r="W47" i="34" s="1"/>
  <c r="W25" i="34"/>
  <c r="V26" i="34"/>
  <c r="W55" i="34"/>
  <c r="V56" i="34"/>
  <c r="A10" i="37"/>
  <c r="W16" i="34" l="1"/>
  <c r="V17" i="34"/>
  <c r="W17" i="34" s="1"/>
  <c r="W56" i="34"/>
  <c r="V57" i="34"/>
  <c r="W57" i="34" s="1"/>
  <c r="W26" i="34"/>
  <c r="V27" i="34"/>
  <c r="W27" i="34" s="1"/>
  <c r="A11" i="37"/>
  <c r="A12" i="37" l="1"/>
  <c r="A13" i="37" l="1"/>
  <c r="A14" i="37" l="1"/>
  <c r="A15" i="37" l="1"/>
  <c r="A16" i="37" l="1"/>
  <c r="A17" i="37" l="1"/>
  <c r="A18" i="37" l="1"/>
  <c r="A19" i="37" l="1"/>
  <c r="A20" i="37" l="1"/>
  <c r="A21" i="37" l="1"/>
  <c r="A22" i="37" l="1"/>
  <c r="A23" i="37" l="1"/>
  <c r="A24" i="37" l="1"/>
  <c r="A25" i="37" l="1"/>
  <c r="A26" i="37" l="1"/>
  <c r="A27" i="37" l="1"/>
  <c r="A28" i="37" l="1"/>
  <c r="A29" i="37" l="1"/>
  <c r="A30" i="37" l="1"/>
  <c r="A31" i="37" l="1"/>
  <c r="A32" i="37" l="1"/>
  <c r="A33" i="37" l="1"/>
  <c r="A34" i="37" l="1"/>
  <c r="A35" i="37" l="1"/>
  <c r="A36" i="37" l="1"/>
  <c r="A37" i="37" l="1"/>
  <c r="A38" i="37" l="1"/>
  <c r="A39" i="37" l="1"/>
  <c r="A40" i="37" l="1"/>
  <c r="A41" i="37" l="1"/>
  <c r="A42" i="37" l="1"/>
  <c r="A43" i="37" l="1"/>
  <c r="A44" i="37" l="1"/>
  <c r="A45" i="37" l="1"/>
  <c r="A46" i="37" l="1"/>
  <c r="A47" i="37" l="1"/>
  <c r="A48" i="37" l="1"/>
  <c r="A49" i="37" l="1"/>
  <c r="A50" i="37" l="1"/>
  <c r="A51" i="37" l="1"/>
  <c r="A52" i="37" l="1"/>
  <c r="A53" i="37" l="1"/>
  <c r="A54" i="37" l="1"/>
  <c r="A55" i="37" l="1"/>
  <c r="A56" i="37" l="1"/>
  <c r="A57" i="37" l="1"/>
  <c r="A58" i="37" l="1"/>
  <c r="A59" i="37" l="1"/>
  <c r="A60" i="37" l="1"/>
  <c r="A61" i="37" l="1"/>
  <c r="A62" i="37" l="1"/>
  <c r="A63" i="37" l="1"/>
  <c r="A64" i="37" l="1"/>
  <c r="A65" i="37" l="1"/>
  <c r="A66" i="37" l="1"/>
  <c r="A67" i="37" l="1"/>
  <c r="A68" i="37" l="1"/>
  <c r="A69" i="37" l="1"/>
  <c r="A70" i="37" l="1"/>
  <c r="A71" i="37" l="1"/>
  <c r="A72" i="37" l="1"/>
  <c r="A73" i="37" l="1"/>
  <c r="A74" i="37" l="1"/>
  <c r="A75" i="37" l="1"/>
  <c r="A76" i="37" l="1"/>
  <c r="A77" i="37" l="1"/>
  <c r="A78" i="37" l="1"/>
  <c r="A79" i="37" l="1"/>
  <c r="A80" i="37" l="1"/>
  <c r="A81" i="37" l="1"/>
  <c r="A82" i="37" l="1"/>
  <c r="A83" i="37" l="1"/>
  <c r="A84" i="37" l="1"/>
  <c r="A85" i="37" l="1"/>
  <c r="A86" i="37" l="1"/>
  <c r="A87" i="37" l="1"/>
  <c r="A88" i="37" l="1"/>
  <c r="A89" i="37" l="1"/>
  <c r="A90" i="37" l="1"/>
  <c r="A91" i="37" l="1"/>
  <c r="A92" i="37" l="1"/>
  <c r="A93" i="37" l="1"/>
  <c r="A94" i="37" l="1"/>
  <c r="A95" i="37" l="1"/>
  <c r="A96" i="37" l="1"/>
  <c r="A97" i="37" l="1"/>
  <c r="A98" i="37" l="1"/>
  <c r="A99" i="37" l="1"/>
  <c r="A100" i="37" l="1"/>
  <c r="A101" i="37" l="1"/>
  <c r="A102" i="37" l="1"/>
  <c r="A103" i="37" l="1"/>
  <c r="A104" i="37" l="1"/>
  <c r="A105" i="37" l="1"/>
  <c r="A106" i="37" l="1"/>
  <c r="A107" i="37" l="1"/>
  <c r="A108" i="37" l="1"/>
  <c r="A109" i="37" l="1"/>
  <c r="A110" i="37" l="1"/>
  <c r="A111" i="37" l="1"/>
  <c r="A112" i="37" l="1"/>
  <c r="A113" i="37" l="1"/>
  <c r="A114" i="37" l="1"/>
  <c r="A115" i="37" l="1"/>
  <c r="A116" i="37" l="1"/>
  <c r="A117" i="37" l="1"/>
  <c r="A118" i="37" l="1"/>
  <c r="A119" i="37" l="1"/>
  <c r="A120" i="37" l="1"/>
  <c r="A121" i="37" l="1"/>
  <c r="A122" i="37" l="1"/>
  <c r="A123" i="37" l="1"/>
  <c r="A124" i="37" l="1"/>
  <c r="A125" i="37" l="1"/>
  <c r="A126" i="37" l="1"/>
  <c r="A127" i="37" l="1"/>
  <c r="A128" i="37" l="1"/>
  <c r="A129" i="37" l="1"/>
  <c r="A130" i="37" l="1"/>
  <c r="A131" i="37" l="1"/>
  <c r="A132" i="37" l="1"/>
  <c r="A133" i="37" l="1"/>
  <c r="A134" i="37" l="1"/>
  <c r="A135" i="37" l="1"/>
  <c r="A136" i="37" l="1"/>
  <c r="A137" i="37" l="1"/>
  <c r="A138" i="37" l="1"/>
  <c r="A139" i="37" l="1"/>
  <c r="A140" i="37" l="1"/>
  <c r="A141" i="37" l="1"/>
  <c r="A142" i="37" l="1"/>
  <c r="A143" i="37" l="1"/>
  <c r="A144" i="37" l="1"/>
  <c r="A145" i="37" l="1"/>
  <c r="A146" i="37" l="1"/>
  <c r="A147" i="37" l="1"/>
  <c r="A148" i="37" l="1"/>
  <c r="A149" i="37" l="1"/>
  <c r="A150" i="37" l="1"/>
  <c r="A151" i="37" l="1"/>
  <c r="A152" i="37" l="1"/>
  <c r="A153" i="37" l="1"/>
  <c r="A154" i="37" l="1"/>
  <c r="A155" i="37" l="1"/>
  <c r="A156" i="37" l="1"/>
  <c r="A157" i="37" l="1"/>
  <c r="A158" i="37" l="1"/>
  <c r="A159" i="37" l="1"/>
  <c r="A160" i="37" l="1"/>
  <c r="A161" i="37" l="1"/>
  <c r="A162" i="37" l="1"/>
  <c r="A163" i="37" l="1"/>
  <c r="A164" i="37" l="1"/>
  <c r="A165" i="37" l="1"/>
  <c r="A166" i="37" l="1"/>
  <c r="A167" i="37" l="1"/>
  <c r="A168" i="37" l="1"/>
  <c r="A169" i="37" l="1"/>
  <c r="A170" i="37" l="1"/>
  <c r="A171" i="37" l="1"/>
  <c r="A172" i="37" l="1"/>
  <c r="A173" i="37" l="1"/>
  <c r="A174" i="37" l="1"/>
  <c r="A175" i="37" l="1"/>
  <c r="A176" i="37" l="1"/>
  <c r="A177" i="37" l="1"/>
  <c r="A178" i="37" l="1"/>
  <c r="A179" i="37" l="1"/>
  <c r="A180" i="37" l="1"/>
  <c r="A181" i="37" l="1"/>
  <c r="A182" i="37" l="1"/>
  <c r="A183" i="37" l="1"/>
  <c r="A184" i="37" l="1"/>
  <c r="A185" i="37" l="1"/>
  <c r="A186" i="37" l="1"/>
  <c r="A187" i="37" l="1"/>
  <c r="A188" i="37" l="1"/>
  <c r="A189" i="37" l="1"/>
  <c r="A190" i="37" l="1"/>
  <c r="A191" i="37" l="1"/>
  <c r="A192" i="37" l="1"/>
  <c r="A193" i="37" l="1"/>
  <c r="AR105" i="1" l="1"/>
  <c r="AV105" i="1" s="1"/>
  <c r="D16" i="1" l="1" a="1"/>
  <c r="E16" i="1" s="1"/>
  <c r="BL1" i="23"/>
  <c r="AV16" i="1" l="1"/>
  <c r="AR16" i="1"/>
  <c r="AN16" i="1"/>
  <c r="AJ16" i="1"/>
  <c r="AF16" i="1"/>
  <c r="AB16" i="1"/>
  <c r="X16" i="1"/>
  <c r="T16" i="1"/>
  <c r="P16" i="1"/>
  <c r="L16" i="1"/>
  <c r="H16" i="1"/>
  <c r="D16" i="1"/>
  <c r="AY16" i="1"/>
  <c r="AU16" i="1"/>
  <c r="AQ16" i="1"/>
  <c r="AM16" i="1"/>
  <c r="AI16" i="1"/>
  <c r="AE16" i="1"/>
  <c r="AA16" i="1"/>
  <c r="W16" i="1"/>
  <c r="S16" i="1"/>
  <c r="O16" i="1"/>
  <c r="K16" i="1"/>
  <c r="G16" i="1"/>
  <c r="AX16" i="1"/>
  <c r="AT16" i="1"/>
  <c r="AP16" i="1"/>
  <c r="AL16" i="1"/>
  <c r="AH16" i="1"/>
  <c r="AD16" i="1"/>
  <c r="Z16" i="1"/>
  <c r="V16" i="1"/>
  <c r="R16" i="1"/>
  <c r="N16" i="1"/>
  <c r="J16" i="1"/>
  <c r="F16" i="1"/>
  <c r="AW16" i="1"/>
  <c r="AS16" i="1"/>
  <c r="AO16" i="1"/>
  <c r="AK16" i="1"/>
  <c r="AG16" i="1"/>
  <c r="AC16" i="1"/>
  <c r="Y16" i="1"/>
  <c r="U16" i="1"/>
  <c r="Q16" i="1"/>
  <c r="M16" i="1"/>
  <c r="I16" i="1"/>
  <c r="D31" i="29"/>
  <c r="A1" i="18" l="1"/>
  <c r="AG105" i="1" l="1"/>
  <c r="AK105" i="1" s="1"/>
  <c r="L5" i="23" l="1"/>
  <c r="AS6" i="23"/>
  <c r="AS7" i="23"/>
  <c r="AS8" i="23"/>
  <c r="AS9" i="23"/>
  <c r="AS10" i="23"/>
  <c r="AS11" i="23"/>
  <c r="AS12" i="23"/>
  <c r="AS13" i="23"/>
  <c r="AS14" i="23"/>
  <c r="AS15" i="23"/>
  <c r="AS16" i="23"/>
  <c r="AS17" i="23"/>
  <c r="AS18" i="23"/>
  <c r="AS19" i="23"/>
  <c r="AS20" i="23"/>
  <c r="AS5" i="23"/>
  <c r="AR6" i="23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5" i="23"/>
  <c r="G64" i="36" l="1"/>
  <c r="H64" i="36" s="1"/>
  <c r="D64" i="36"/>
  <c r="E64" i="36" s="1"/>
  <c r="E6" i="36" s="1"/>
  <c r="GM9" i="36"/>
  <c r="GM56" i="36" s="1"/>
  <c r="GL9" i="36"/>
  <c r="GL56" i="36" s="1"/>
  <c r="GK9" i="36"/>
  <c r="GK56" i="36" s="1"/>
  <c r="GJ9" i="36"/>
  <c r="GJ56" i="36" s="1"/>
  <c r="GI9" i="36"/>
  <c r="GI56" i="36" s="1"/>
  <c r="GH9" i="36"/>
  <c r="GH56" i="36" s="1"/>
  <c r="GG9" i="36"/>
  <c r="GG56" i="36" s="1"/>
  <c r="GF9" i="36"/>
  <c r="GF56" i="36" s="1"/>
  <c r="GE9" i="36"/>
  <c r="GE56" i="36" s="1"/>
  <c r="GD9" i="36"/>
  <c r="GD56" i="36" s="1"/>
  <c r="GC9" i="36"/>
  <c r="GC56" i="36" s="1"/>
  <c r="GB9" i="36"/>
  <c r="GB56" i="36" s="1"/>
  <c r="GA9" i="36"/>
  <c r="GA56" i="36" s="1"/>
  <c r="FZ9" i="36"/>
  <c r="FZ56" i="36" s="1"/>
  <c r="FY9" i="36"/>
  <c r="FY56" i="36" s="1"/>
  <c r="FX9" i="36"/>
  <c r="FX56" i="36" s="1"/>
  <c r="FW9" i="36"/>
  <c r="FW56" i="36" s="1"/>
  <c r="FV9" i="36"/>
  <c r="FV56" i="36" s="1"/>
  <c r="FU9" i="36"/>
  <c r="FU56" i="36" s="1"/>
  <c r="FT9" i="36"/>
  <c r="FT56" i="36" s="1"/>
  <c r="FS9" i="36"/>
  <c r="FS56" i="36" s="1"/>
  <c r="FR9" i="36"/>
  <c r="FR56" i="36" s="1"/>
  <c r="FQ9" i="36"/>
  <c r="FQ56" i="36" s="1"/>
  <c r="FP9" i="36"/>
  <c r="FP56" i="36" s="1"/>
  <c r="FO9" i="36"/>
  <c r="FO56" i="36" s="1"/>
  <c r="FN9" i="36"/>
  <c r="FN56" i="36" s="1"/>
  <c r="FM9" i="36"/>
  <c r="FM56" i="36" s="1"/>
  <c r="FL9" i="36"/>
  <c r="FL56" i="36" s="1"/>
  <c r="FK9" i="36"/>
  <c r="FK56" i="36" s="1"/>
  <c r="FJ9" i="36"/>
  <c r="FJ56" i="36" s="1"/>
  <c r="FI9" i="36"/>
  <c r="FI56" i="36" s="1"/>
  <c r="FH9" i="36"/>
  <c r="FH56" i="36" s="1"/>
  <c r="FG9" i="36"/>
  <c r="FG56" i="36" s="1"/>
  <c r="FF9" i="36"/>
  <c r="FF56" i="36" s="1"/>
  <c r="FE9" i="36"/>
  <c r="FE56" i="36" s="1"/>
  <c r="FD9" i="36"/>
  <c r="FD56" i="36" s="1"/>
  <c r="FC9" i="36"/>
  <c r="FC56" i="36" s="1"/>
  <c r="FB9" i="36"/>
  <c r="FB56" i="36" s="1"/>
  <c r="FA9" i="36"/>
  <c r="FA56" i="36" s="1"/>
  <c r="EZ9" i="36"/>
  <c r="EZ56" i="36" s="1"/>
  <c r="EY9" i="36"/>
  <c r="EY56" i="36" s="1"/>
  <c r="EX9" i="36"/>
  <c r="EX56" i="36" s="1"/>
  <c r="EW9" i="36"/>
  <c r="EW56" i="36" s="1"/>
  <c r="EV9" i="36"/>
  <c r="EV56" i="36" s="1"/>
  <c r="EU9" i="36"/>
  <c r="EU56" i="36" s="1"/>
  <c r="ET9" i="36"/>
  <c r="ET56" i="36" s="1"/>
  <c r="ES9" i="36"/>
  <c r="ES56" i="36" s="1"/>
  <c r="ER9" i="36"/>
  <c r="ER56" i="36" s="1"/>
  <c r="EQ9" i="36"/>
  <c r="EQ56" i="36" s="1"/>
  <c r="EP9" i="36"/>
  <c r="EP56" i="36" s="1"/>
  <c r="EO9" i="36"/>
  <c r="EO56" i="36" s="1"/>
  <c r="EN9" i="36"/>
  <c r="EN56" i="36" s="1"/>
  <c r="EM9" i="36"/>
  <c r="EM56" i="36" s="1"/>
  <c r="EL9" i="36"/>
  <c r="EL56" i="36" s="1"/>
  <c r="EK9" i="36"/>
  <c r="EK56" i="36" s="1"/>
  <c r="EJ9" i="36"/>
  <c r="EJ56" i="36" s="1"/>
  <c r="EI9" i="36"/>
  <c r="EI56" i="36" s="1"/>
  <c r="EH9" i="36"/>
  <c r="EH56" i="36" s="1"/>
  <c r="EG9" i="36"/>
  <c r="EG56" i="36" s="1"/>
  <c r="EF9" i="36"/>
  <c r="EF56" i="36" s="1"/>
  <c r="EE9" i="36"/>
  <c r="EE56" i="36" s="1"/>
  <c r="ED9" i="36"/>
  <c r="ED56" i="36" s="1"/>
  <c r="EC9" i="36"/>
  <c r="EC56" i="36" s="1"/>
  <c r="EB9" i="36"/>
  <c r="EB56" i="36" s="1"/>
  <c r="EA9" i="36"/>
  <c r="EA56" i="36" s="1"/>
  <c r="DZ9" i="36"/>
  <c r="DZ56" i="36" s="1"/>
  <c r="DY9" i="36"/>
  <c r="DY56" i="36" s="1"/>
  <c r="DX9" i="36"/>
  <c r="DX56" i="36" s="1"/>
  <c r="DW9" i="36"/>
  <c r="DW56" i="36" s="1"/>
  <c r="DV9" i="36"/>
  <c r="DV56" i="36" s="1"/>
  <c r="DU9" i="36"/>
  <c r="DU56" i="36" s="1"/>
  <c r="DT9" i="36"/>
  <c r="DT56" i="36" s="1"/>
  <c r="DS9" i="36"/>
  <c r="DS56" i="36" s="1"/>
  <c r="DR9" i="36"/>
  <c r="DR56" i="36" s="1"/>
  <c r="DQ9" i="36"/>
  <c r="DQ56" i="36" s="1"/>
  <c r="DP9" i="36"/>
  <c r="DP56" i="36" s="1"/>
  <c r="DO9" i="36"/>
  <c r="DO56" i="36" s="1"/>
  <c r="DN9" i="36"/>
  <c r="DN56" i="36" s="1"/>
  <c r="DM9" i="36"/>
  <c r="DM56" i="36" s="1"/>
  <c r="DL9" i="36"/>
  <c r="DL56" i="36" s="1"/>
  <c r="DK9" i="36"/>
  <c r="DK56" i="36" s="1"/>
  <c r="DJ9" i="36"/>
  <c r="DJ56" i="36" s="1"/>
  <c r="DI9" i="36"/>
  <c r="DI56" i="36" s="1"/>
  <c r="DH9" i="36"/>
  <c r="DH56" i="36" s="1"/>
  <c r="DG9" i="36"/>
  <c r="DG56" i="36" s="1"/>
  <c r="DF9" i="36"/>
  <c r="DF56" i="36" s="1"/>
  <c r="DE9" i="36"/>
  <c r="DE56" i="36" s="1"/>
  <c r="DD9" i="36"/>
  <c r="DD56" i="36" s="1"/>
  <c r="DC9" i="36"/>
  <c r="DC56" i="36" s="1"/>
  <c r="DB9" i="36"/>
  <c r="DB56" i="36" s="1"/>
  <c r="DA9" i="36"/>
  <c r="DA56" i="36" s="1"/>
  <c r="CZ9" i="36"/>
  <c r="CZ56" i="36" s="1"/>
  <c r="CY9" i="36"/>
  <c r="CY56" i="36" s="1"/>
  <c r="CX9" i="36"/>
  <c r="CX56" i="36" s="1"/>
  <c r="CW9" i="36"/>
  <c r="CW56" i="36" s="1"/>
  <c r="CV9" i="36"/>
  <c r="CV56" i="36" s="1"/>
  <c r="CU9" i="36"/>
  <c r="CU56" i="36" s="1"/>
  <c r="CT9" i="36"/>
  <c r="CT56" i="36" s="1"/>
  <c r="CS9" i="36"/>
  <c r="CS56" i="36" s="1"/>
  <c r="CR9" i="36"/>
  <c r="CR56" i="36" s="1"/>
  <c r="CQ9" i="36"/>
  <c r="CQ56" i="36" s="1"/>
  <c r="CP9" i="36"/>
  <c r="CP56" i="36" s="1"/>
  <c r="CO9" i="36"/>
  <c r="CO56" i="36" s="1"/>
  <c r="CN9" i="36"/>
  <c r="CN56" i="36" s="1"/>
  <c r="CM9" i="36"/>
  <c r="CM56" i="36" s="1"/>
  <c r="CL9" i="36"/>
  <c r="CL56" i="36" s="1"/>
  <c r="CK9" i="36"/>
  <c r="CK56" i="36" s="1"/>
  <c r="CJ9" i="36"/>
  <c r="CJ56" i="36" s="1"/>
  <c r="CI9" i="36"/>
  <c r="CI56" i="36" s="1"/>
  <c r="CH9" i="36"/>
  <c r="CH56" i="36" s="1"/>
  <c r="CG9" i="36"/>
  <c r="CG56" i="36" s="1"/>
  <c r="CF9" i="36"/>
  <c r="CF56" i="36" s="1"/>
  <c r="CE9" i="36"/>
  <c r="CE56" i="36" s="1"/>
  <c r="CD9" i="36"/>
  <c r="CD56" i="36" s="1"/>
  <c r="CC9" i="36"/>
  <c r="CC56" i="36" s="1"/>
  <c r="CB9" i="36"/>
  <c r="CB56" i="36" s="1"/>
  <c r="CA9" i="36"/>
  <c r="CA56" i="36" s="1"/>
  <c r="BZ9" i="36"/>
  <c r="BZ56" i="36" s="1"/>
  <c r="BY9" i="36"/>
  <c r="BY56" i="36" s="1"/>
  <c r="BX9" i="36"/>
  <c r="BX56" i="36" s="1"/>
  <c r="BW9" i="36"/>
  <c r="BW56" i="36" s="1"/>
  <c r="BV9" i="36"/>
  <c r="BV56" i="36" s="1"/>
  <c r="BU9" i="36"/>
  <c r="BU56" i="36" s="1"/>
  <c r="BT9" i="36"/>
  <c r="BT56" i="36" s="1"/>
  <c r="BS9" i="36"/>
  <c r="BS56" i="36" s="1"/>
  <c r="BR9" i="36"/>
  <c r="BR56" i="36" s="1"/>
  <c r="BQ9" i="36"/>
  <c r="BQ56" i="36" s="1"/>
  <c r="BP9" i="36"/>
  <c r="BP56" i="36" s="1"/>
  <c r="BO9" i="36"/>
  <c r="BO56" i="36" s="1"/>
  <c r="BN9" i="36"/>
  <c r="BN56" i="36" s="1"/>
  <c r="BM9" i="36"/>
  <c r="BM56" i="36" s="1"/>
  <c r="BL9" i="36"/>
  <c r="BL56" i="36" s="1"/>
  <c r="BK9" i="36"/>
  <c r="BK56" i="36" s="1"/>
  <c r="BJ9" i="36"/>
  <c r="BJ56" i="36" s="1"/>
  <c r="BI9" i="36"/>
  <c r="BI56" i="36" s="1"/>
  <c r="BH9" i="36"/>
  <c r="BH56" i="36" s="1"/>
  <c r="BG9" i="36"/>
  <c r="BG56" i="36" s="1"/>
  <c r="BF9" i="36"/>
  <c r="BF56" i="36" s="1"/>
  <c r="BE9" i="36"/>
  <c r="BE56" i="36" s="1"/>
  <c r="BD9" i="36"/>
  <c r="BD56" i="36" s="1"/>
  <c r="BC9" i="36"/>
  <c r="BC56" i="36" s="1"/>
  <c r="BB9" i="36"/>
  <c r="BB56" i="36" s="1"/>
  <c r="BA9" i="36"/>
  <c r="BA56" i="36" s="1"/>
  <c r="AZ9" i="36"/>
  <c r="AZ56" i="36" s="1"/>
  <c r="AY9" i="36"/>
  <c r="AY56" i="36" s="1"/>
  <c r="AX9" i="36"/>
  <c r="AX56" i="36" s="1"/>
  <c r="AW9" i="36"/>
  <c r="AW56" i="36" s="1"/>
  <c r="AV9" i="36"/>
  <c r="AV56" i="36" s="1"/>
  <c r="AU9" i="36"/>
  <c r="AU56" i="36" s="1"/>
  <c r="AT9" i="36"/>
  <c r="AT56" i="36" s="1"/>
  <c r="AS9" i="36"/>
  <c r="AS56" i="36" s="1"/>
  <c r="AR9" i="36"/>
  <c r="AR56" i="36" s="1"/>
  <c r="AQ9" i="36"/>
  <c r="AQ56" i="36" s="1"/>
  <c r="AP9" i="36"/>
  <c r="AP56" i="36" s="1"/>
  <c r="AO9" i="36"/>
  <c r="AO56" i="36" s="1"/>
  <c r="AN9" i="36"/>
  <c r="AN56" i="36" s="1"/>
  <c r="AM9" i="36"/>
  <c r="AM56" i="36" s="1"/>
  <c r="AL9" i="36"/>
  <c r="AL56" i="36" s="1"/>
  <c r="AK9" i="36"/>
  <c r="AK56" i="36" s="1"/>
  <c r="AJ9" i="36"/>
  <c r="AJ56" i="36" s="1"/>
  <c r="AI9" i="36"/>
  <c r="AI56" i="36" s="1"/>
  <c r="AH9" i="36"/>
  <c r="AH56" i="36" s="1"/>
  <c r="AG9" i="36"/>
  <c r="AG56" i="36" s="1"/>
  <c r="AF9" i="36"/>
  <c r="AF56" i="36" s="1"/>
  <c r="AE9" i="36"/>
  <c r="AE56" i="36" s="1"/>
  <c r="AD9" i="36"/>
  <c r="AD56" i="36" s="1"/>
  <c r="AC9" i="36"/>
  <c r="AC56" i="36" s="1"/>
  <c r="AB9" i="36"/>
  <c r="AB56" i="36" s="1"/>
  <c r="AA9" i="36"/>
  <c r="AA56" i="36" s="1"/>
  <c r="Z9" i="36"/>
  <c r="Z56" i="36" s="1"/>
  <c r="Y9" i="36"/>
  <c r="Y56" i="36" s="1"/>
  <c r="X9" i="36"/>
  <c r="X56" i="36" s="1"/>
  <c r="W9" i="36"/>
  <c r="W56" i="36" s="1"/>
  <c r="V9" i="36"/>
  <c r="V56" i="36" s="1"/>
  <c r="U9" i="36"/>
  <c r="U56" i="36" s="1"/>
  <c r="T9" i="36"/>
  <c r="T56" i="36" s="1"/>
  <c r="S9" i="36"/>
  <c r="S56" i="36" s="1"/>
  <c r="R9" i="36"/>
  <c r="R56" i="36" s="1"/>
  <c r="Q9" i="36"/>
  <c r="Q56" i="36" s="1"/>
  <c r="P9" i="36"/>
  <c r="P56" i="36" s="1"/>
  <c r="O9" i="36"/>
  <c r="O56" i="36" s="1"/>
  <c r="N9" i="36"/>
  <c r="N56" i="36" s="1"/>
  <c r="M9" i="36"/>
  <c r="M56" i="36" s="1"/>
  <c r="L9" i="36"/>
  <c r="L56" i="36" s="1"/>
  <c r="K9" i="36"/>
  <c r="K56" i="36" s="1"/>
  <c r="J9" i="36"/>
  <c r="J56" i="36" s="1"/>
  <c r="I9" i="36"/>
  <c r="I56" i="36" s="1"/>
  <c r="H9" i="36"/>
  <c r="H56" i="36" s="1"/>
  <c r="G9" i="36"/>
  <c r="G56" i="36" s="1"/>
  <c r="F9" i="36"/>
  <c r="F56" i="36" s="1"/>
  <c r="E9" i="36"/>
  <c r="E56" i="36" s="1"/>
  <c r="D9" i="36"/>
  <c r="D56" i="36" s="1"/>
  <c r="F6" i="36"/>
  <c r="D1" i="36"/>
  <c r="D6" i="36" l="1"/>
  <c r="G6" i="36"/>
  <c r="I64" i="36"/>
  <c r="I6" i="36" s="1"/>
  <c r="H6" i="36"/>
  <c r="E63" i="36"/>
  <c r="G63" i="36"/>
  <c r="F63" i="36"/>
  <c r="D63" i="36"/>
  <c r="H63" i="36"/>
  <c r="C63" i="36"/>
  <c r="D64" i="35"/>
  <c r="E64" i="35" s="1"/>
  <c r="G64" i="35"/>
  <c r="H64" i="35" s="1"/>
  <c r="I64" i="35" s="1"/>
  <c r="J64" i="35" s="1"/>
  <c r="K64" i="35" s="1"/>
  <c r="L64" i="35" s="1"/>
  <c r="M64" i="35" s="1"/>
  <c r="N64" i="35" s="1"/>
  <c r="O64" i="35" s="1"/>
  <c r="P64" i="35" s="1"/>
  <c r="Q64" i="35" s="1"/>
  <c r="R64" i="35" s="1"/>
  <c r="S64" i="35" s="1"/>
  <c r="T64" i="35" s="1"/>
  <c r="U64" i="35" s="1"/>
  <c r="V64" i="35" s="1"/>
  <c r="W64" i="35" s="1"/>
  <c r="X64" i="35" s="1"/>
  <c r="Y64" i="35" s="1"/>
  <c r="Z64" i="35" s="1"/>
  <c r="AA64" i="35" s="1"/>
  <c r="AB64" i="35" s="1"/>
  <c r="AC64" i="35" s="1"/>
  <c r="AD64" i="35" s="1"/>
  <c r="AE64" i="35" s="1"/>
  <c r="AF64" i="35" s="1"/>
  <c r="AG64" i="35" s="1"/>
  <c r="AH64" i="35" s="1"/>
  <c r="AI64" i="35" s="1"/>
  <c r="AJ64" i="35" s="1"/>
  <c r="AK64" i="35" s="1"/>
  <c r="AL64" i="35" s="1"/>
  <c r="AM64" i="35" s="1"/>
  <c r="AN64" i="35" s="1"/>
  <c r="AO64" i="35" s="1"/>
  <c r="AP64" i="35" s="1"/>
  <c r="AQ64" i="35" s="1"/>
  <c r="AR64" i="35" s="1"/>
  <c r="AS64" i="35" s="1"/>
  <c r="AT64" i="35" s="1"/>
  <c r="AU64" i="35" s="1"/>
  <c r="AV64" i="35" s="1"/>
  <c r="AW64" i="35" s="1"/>
  <c r="AX64" i="35" s="1"/>
  <c r="AY64" i="35" s="1"/>
  <c r="AZ64" i="35" s="1"/>
  <c r="BA64" i="35" s="1"/>
  <c r="BB64" i="35" s="1"/>
  <c r="BC64" i="35" s="1"/>
  <c r="BD64" i="35" s="1"/>
  <c r="BE64" i="35" s="1"/>
  <c r="BF64" i="35" s="1"/>
  <c r="BG64" i="35" s="1"/>
  <c r="BH64" i="35" s="1"/>
  <c r="BI64" i="35" s="1"/>
  <c r="BJ64" i="35" s="1"/>
  <c r="BK64" i="35" s="1"/>
  <c r="BL64" i="35" s="1"/>
  <c r="BM64" i="35" s="1"/>
  <c r="BN64" i="35" s="1"/>
  <c r="BO64" i="35" s="1"/>
  <c r="BP64" i="35" s="1"/>
  <c r="BQ64" i="35" s="1"/>
  <c r="BR64" i="35" s="1"/>
  <c r="BS64" i="35" s="1"/>
  <c r="BT64" i="35" s="1"/>
  <c r="BU64" i="35" s="1"/>
  <c r="BV64" i="35" s="1"/>
  <c r="BW64" i="35" s="1"/>
  <c r="BX64" i="35" s="1"/>
  <c r="BY64" i="35" s="1"/>
  <c r="BZ64" i="35" s="1"/>
  <c r="CA64" i="35" s="1"/>
  <c r="CB64" i="35" s="1"/>
  <c r="CC64" i="35" s="1"/>
  <c r="CD64" i="35" s="1"/>
  <c r="CE64" i="35" s="1"/>
  <c r="CF64" i="35" s="1"/>
  <c r="CG64" i="35" s="1"/>
  <c r="CH64" i="35" s="1"/>
  <c r="CI64" i="35" s="1"/>
  <c r="CJ64" i="35" s="1"/>
  <c r="CK64" i="35" s="1"/>
  <c r="CL64" i="35" s="1"/>
  <c r="CM64" i="35" s="1"/>
  <c r="CN64" i="35" s="1"/>
  <c r="CO64" i="35" s="1"/>
  <c r="CP64" i="35" s="1"/>
  <c r="CQ64" i="35" s="1"/>
  <c r="CR64" i="35" s="1"/>
  <c r="CS64" i="35" s="1"/>
  <c r="CT64" i="35" s="1"/>
  <c r="CU64" i="35" s="1"/>
  <c r="CV64" i="35" s="1"/>
  <c r="CW64" i="35" s="1"/>
  <c r="CX64" i="35" s="1"/>
  <c r="CY64" i="35" s="1"/>
  <c r="CZ64" i="35" s="1"/>
  <c r="DA64" i="35" s="1"/>
  <c r="DB64" i="35" s="1"/>
  <c r="DC64" i="35" s="1"/>
  <c r="DD64" i="35" s="1"/>
  <c r="DE64" i="35" s="1"/>
  <c r="DF64" i="35" s="1"/>
  <c r="DG64" i="35" s="1"/>
  <c r="DH64" i="35" s="1"/>
  <c r="DI64" i="35" s="1"/>
  <c r="DJ64" i="35" s="1"/>
  <c r="DK64" i="35" s="1"/>
  <c r="DL64" i="35" s="1"/>
  <c r="DM64" i="35" s="1"/>
  <c r="DN64" i="35" s="1"/>
  <c r="DO64" i="35" s="1"/>
  <c r="DP64" i="35" s="1"/>
  <c r="DQ64" i="35" s="1"/>
  <c r="DR64" i="35" s="1"/>
  <c r="DS64" i="35" s="1"/>
  <c r="DT64" i="35" s="1"/>
  <c r="DU64" i="35" s="1"/>
  <c r="DV64" i="35" s="1"/>
  <c r="DW64" i="35" s="1"/>
  <c r="DX64" i="35" s="1"/>
  <c r="DY64" i="35" s="1"/>
  <c r="DZ64" i="35" s="1"/>
  <c r="EA64" i="35" s="1"/>
  <c r="EB64" i="35" s="1"/>
  <c r="EC64" i="35" s="1"/>
  <c r="ED64" i="35" s="1"/>
  <c r="EE64" i="35" s="1"/>
  <c r="EF64" i="35" s="1"/>
  <c r="EG64" i="35" s="1"/>
  <c r="EH64" i="35" s="1"/>
  <c r="EI64" i="35" s="1"/>
  <c r="EJ64" i="35" s="1"/>
  <c r="EK64" i="35" s="1"/>
  <c r="EL64" i="35" s="1"/>
  <c r="EM64" i="35" s="1"/>
  <c r="EN64" i="35" s="1"/>
  <c r="EO64" i="35" s="1"/>
  <c r="EP64" i="35" s="1"/>
  <c r="EQ64" i="35" s="1"/>
  <c r="ER64" i="35" s="1"/>
  <c r="ES64" i="35" s="1"/>
  <c r="ET64" i="35" s="1"/>
  <c r="EU64" i="35" s="1"/>
  <c r="EV64" i="35" s="1"/>
  <c r="EW64" i="35" s="1"/>
  <c r="EX64" i="35" s="1"/>
  <c r="EY64" i="35" s="1"/>
  <c r="EZ64" i="35" s="1"/>
  <c r="FA64" i="35" s="1"/>
  <c r="FB64" i="35" s="1"/>
  <c r="FC64" i="35" s="1"/>
  <c r="FD64" i="35" s="1"/>
  <c r="FE64" i="35" s="1"/>
  <c r="FF64" i="35" s="1"/>
  <c r="FG64" i="35" s="1"/>
  <c r="FH64" i="35" s="1"/>
  <c r="FI64" i="35" s="1"/>
  <c r="FJ64" i="35" s="1"/>
  <c r="FK64" i="35" s="1"/>
  <c r="FL64" i="35" s="1"/>
  <c r="FM64" i="35" s="1"/>
  <c r="FN64" i="35" s="1"/>
  <c r="FO64" i="35" s="1"/>
  <c r="FP64" i="35" s="1"/>
  <c r="FQ64" i="35" s="1"/>
  <c r="FR64" i="35" s="1"/>
  <c r="FS64" i="35" s="1"/>
  <c r="FT64" i="35" s="1"/>
  <c r="FU64" i="35" s="1"/>
  <c r="FV64" i="35" s="1"/>
  <c r="FW64" i="35" s="1"/>
  <c r="FX64" i="35" s="1"/>
  <c r="FY64" i="35" s="1"/>
  <c r="FZ64" i="35" s="1"/>
  <c r="GA64" i="35" s="1"/>
  <c r="GB64" i="35" s="1"/>
  <c r="GC64" i="35" s="1"/>
  <c r="GD64" i="35" s="1"/>
  <c r="GE64" i="35" s="1"/>
  <c r="GF64" i="35" s="1"/>
  <c r="GG64" i="35" s="1"/>
  <c r="GH64" i="35" s="1"/>
  <c r="GI64" i="35" s="1"/>
  <c r="GJ64" i="35" s="1"/>
  <c r="GK64" i="35" s="1"/>
  <c r="GL64" i="35" s="1"/>
  <c r="GM64" i="35" s="1"/>
  <c r="D1" i="35"/>
  <c r="GM9" i="35"/>
  <c r="GM56" i="35" s="1"/>
  <c r="GL9" i="35"/>
  <c r="GL56" i="35" s="1"/>
  <c r="GK9" i="35"/>
  <c r="GK56" i="35" s="1"/>
  <c r="GJ9" i="35"/>
  <c r="GJ56" i="35" s="1"/>
  <c r="GI9" i="35"/>
  <c r="GI56" i="35" s="1"/>
  <c r="GH9" i="35"/>
  <c r="GH56" i="35" s="1"/>
  <c r="GG9" i="35"/>
  <c r="GG56" i="35" s="1"/>
  <c r="GF9" i="35"/>
  <c r="GF56" i="35" s="1"/>
  <c r="GE9" i="35"/>
  <c r="GE56" i="35" s="1"/>
  <c r="GD9" i="35"/>
  <c r="GD56" i="35" s="1"/>
  <c r="GC9" i="35"/>
  <c r="GC56" i="35" s="1"/>
  <c r="GB9" i="35"/>
  <c r="GB56" i="35" s="1"/>
  <c r="GA9" i="35"/>
  <c r="GA56" i="35" s="1"/>
  <c r="FZ9" i="35"/>
  <c r="FZ56" i="35" s="1"/>
  <c r="FY9" i="35"/>
  <c r="FY56" i="35" s="1"/>
  <c r="FX9" i="35"/>
  <c r="FX56" i="35" s="1"/>
  <c r="FW9" i="35"/>
  <c r="FW56" i="35" s="1"/>
  <c r="FV9" i="35"/>
  <c r="FV56" i="35" s="1"/>
  <c r="FU9" i="35"/>
  <c r="FU56" i="35" s="1"/>
  <c r="FT9" i="35"/>
  <c r="FT56" i="35" s="1"/>
  <c r="FS9" i="35"/>
  <c r="FS56" i="35" s="1"/>
  <c r="FR9" i="35"/>
  <c r="FR56" i="35" s="1"/>
  <c r="FQ9" i="35"/>
  <c r="FQ56" i="35" s="1"/>
  <c r="FP9" i="35"/>
  <c r="FP56" i="35" s="1"/>
  <c r="FO9" i="35"/>
  <c r="FO56" i="35" s="1"/>
  <c r="FN9" i="35"/>
  <c r="FN56" i="35" s="1"/>
  <c r="FM9" i="35"/>
  <c r="FM56" i="35" s="1"/>
  <c r="FL9" i="35"/>
  <c r="FL56" i="35" s="1"/>
  <c r="FK9" i="35"/>
  <c r="FK56" i="35" s="1"/>
  <c r="FJ9" i="35"/>
  <c r="FJ56" i="35" s="1"/>
  <c r="FI9" i="35"/>
  <c r="FI56" i="35" s="1"/>
  <c r="FH9" i="35"/>
  <c r="FH56" i="35" s="1"/>
  <c r="FG9" i="35"/>
  <c r="FG56" i="35" s="1"/>
  <c r="FF9" i="35"/>
  <c r="FF56" i="35" s="1"/>
  <c r="FE9" i="35"/>
  <c r="FE56" i="35" s="1"/>
  <c r="FD9" i="35"/>
  <c r="FD56" i="35" s="1"/>
  <c r="FC9" i="35"/>
  <c r="FC56" i="35" s="1"/>
  <c r="FB9" i="35"/>
  <c r="FB56" i="35" s="1"/>
  <c r="FA9" i="35"/>
  <c r="FA56" i="35" s="1"/>
  <c r="EZ9" i="35"/>
  <c r="EZ56" i="35" s="1"/>
  <c r="EY9" i="35"/>
  <c r="EY56" i="35" s="1"/>
  <c r="EX9" i="35"/>
  <c r="EX56" i="35" s="1"/>
  <c r="EW9" i="35"/>
  <c r="EW56" i="35" s="1"/>
  <c r="EV9" i="35"/>
  <c r="EV56" i="35" s="1"/>
  <c r="EU9" i="35"/>
  <c r="EU56" i="35" s="1"/>
  <c r="ET9" i="35"/>
  <c r="ET56" i="35" s="1"/>
  <c r="ES9" i="35"/>
  <c r="ES56" i="35" s="1"/>
  <c r="ER9" i="35"/>
  <c r="ER56" i="35" s="1"/>
  <c r="EQ9" i="35"/>
  <c r="EQ56" i="35" s="1"/>
  <c r="EP9" i="35"/>
  <c r="EP56" i="35" s="1"/>
  <c r="EO9" i="35"/>
  <c r="EO56" i="35" s="1"/>
  <c r="EN9" i="35"/>
  <c r="EN56" i="35" s="1"/>
  <c r="EM9" i="35"/>
  <c r="EM56" i="35" s="1"/>
  <c r="EL9" i="35"/>
  <c r="EL56" i="35" s="1"/>
  <c r="EK9" i="35"/>
  <c r="EK56" i="35" s="1"/>
  <c r="EJ9" i="35"/>
  <c r="EJ56" i="35" s="1"/>
  <c r="EI9" i="35"/>
  <c r="EI56" i="35" s="1"/>
  <c r="EH9" i="35"/>
  <c r="EH56" i="35" s="1"/>
  <c r="EG9" i="35"/>
  <c r="EG56" i="35" s="1"/>
  <c r="EF9" i="35"/>
  <c r="EF56" i="35" s="1"/>
  <c r="EE9" i="35"/>
  <c r="EE56" i="35" s="1"/>
  <c r="ED9" i="35"/>
  <c r="ED56" i="35" s="1"/>
  <c r="EC9" i="35"/>
  <c r="EC56" i="35" s="1"/>
  <c r="EB9" i="35"/>
  <c r="EB56" i="35" s="1"/>
  <c r="EA9" i="35"/>
  <c r="EA56" i="35" s="1"/>
  <c r="DZ9" i="35"/>
  <c r="DZ56" i="35" s="1"/>
  <c r="DY9" i="35"/>
  <c r="DY56" i="35" s="1"/>
  <c r="DX9" i="35"/>
  <c r="DX56" i="35" s="1"/>
  <c r="DW9" i="35"/>
  <c r="DW56" i="35" s="1"/>
  <c r="DV9" i="35"/>
  <c r="DV56" i="35" s="1"/>
  <c r="DU9" i="35"/>
  <c r="DU56" i="35" s="1"/>
  <c r="DT9" i="35"/>
  <c r="DT56" i="35" s="1"/>
  <c r="DS9" i="35"/>
  <c r="DS56" i="35" s="1"/>
  <c r="DR9" i="35"/>
  <c r="DR56" i="35" s="1"/>
  <c r="DQ9" i="35"/>
  <c r="DQ56" i="35" s="1"/>
  <c r="DP9" i="35"/>
  <c r="DP56" i="35" s="1"/>
  <c r="DO9" i="35"/>
  <c r="DO56" i="35" s="1"/>
  <c r="DN9" i="35"/>
  <c r="DN56" i="35" s="1"/>
  <c r="DM9" i="35"/>
  <c r="DM56" i="35" s="1"/>
  <c r="DL9" i="35"/>
  <c r="DL56" i="35" s="1"/>
  <c r="DK9" i="35"/>
  <c r="DK56" i="35" s="1"/>
  <c r="DJ9" i="35"/>
  <c r="DJ56" i="35" s="1"/>
  <c r="DI9" i="35"/>
  <c r="DI56" i="35" s="1"/>
  <c r="DH9" i="35"/>
  <c r="DH56" i="35" s="1"/>
  <c r="DG9" i="35"/>
  <c r="DG56" i="35" s="1"/>
  <c r="DF9" i="35"/>
  <c r="DF56" i="35" s="1"/>
  <c r="DE9" i="35"/>
  <c r="DE56" i="35" s="1"/>
  <c r="DD9" i="35"/>
  <c r="DD56" i="35" s="1"/>
  <c r="DC9" i="35"/>
  <c r="DC56" i="35" s="1"/>
  <c r="DB9" i="35"/>
  <c r="DB56" i="35" s="1"/>
  <c r="DA9" i="35"/>
  <c r="DA56" i="35" s="1"/>
  <c r="CZ9" i="35"/>
  <c r="CZ56" i="35" s="1"/>
  <c r="CY9" i="35"/>
  <c r="CY56" i="35" s="1"/>
  <c r="CX9" i="35"/>
  <c r="CX56" i="35" s="1"/>
  <c r="CW9" i="35"/>
  <c r="CW56" i="35" s="1"/>
  <c r="CV9" i="35"/>
  <c r="CV56" i="35" s="1"/>
  <c r="CU9" i="35"/>
  <c r="CU56" i="35" s="1"/>
  <c r="CT9" i="35"/>
  <c r="CT56" i="35" s="1"/>
  <c r="CS9" i="35"/>
  <c r="CS56" i="35" s="1"/>
  <c r="CR9" i="35"/>
  <c r="CR56" i="35" s="1"/>
  <c r="CQ9" i="35"/>
  <c r="CQ56" i="35" s="1"/>
  <c r="CP9" i="35"/>
  <c r="CP56" i="35" s="1"/>
  <c r="CO9" i="35"/>
  <c r="CO56" i="35" s="1"/>
  <c r="CN9" i="35"/>
  <c r="CN56" i="35" s="1"/>
  <c r="CM9" i="35"/>
  <c r="CM56" i="35" s="1"/>
  <c r="CL9" i="35"/>
  <c r="CL56" i="35" s="1"/>
  <c r="CK9" i="35"/>
  <c r="CK56" i="35" s="1"/>
  <c r="CJ9" i="35"/>
  <c r="CJ56" i="35" s="1"/>
  <c r="CI9" i="35"/>
  <c r="CI56" i="35" s="1"/>
  <c r="CH9" i="35"/>
  <c r="CH56" i="35" s="1"/>
  <c r="CG9" i="35"/>
  <c r="CG56" i="35" s="1"/>
  <c r="CF9" i="35"/>
  <c r="CF56" i="35" s="1"/>
  <c r="CE9" i="35"/>
  <c r="CE56" i="35" s="1"/>
  <c r="CD9" i="35"/>
  <c r="CD56" i="35" s="1"/>
  <c r="CC9" i="35"/>
  <c r="CC56" i="35" s="1"/>
  <c r="CB9" i="35"/>
  <c r="CB56" i="35" s="1"/>
  <c r="CA9" i="35"/>
  <c r="CA56" i="35" s="1"/>
  <c r="BZ9" i="35"/>
  <c r="BZ56" i="35" s="1"/>
  <c r="BY9" i="35"/>
  <c r="BY56" i="35" s="1"/>
  <c r="BX9" i="35"/>
  <c r="BX56" i="35" s="1"/>
  <c r="BW9" i="35"/>
  <c r="BW56" i="35" s="1"/>
  <c r="BV9" i="35"/>
  <c r="BV56" i="35" s="1"/>
  <c r="BU9" i="35"/>
  <c r="BU56" i="35" s="1"/>
  <c r="BT9" i="35"/>
  <c r="BT56" i="35" s="1"/>
  <c r="BS9" i="35"/>
  <c r="BS56" i="35" s="1"/>
  <c r="BR9" i="35"/>
  <c r="BR56" i="35" s="1"/>
  <c r="BQ9" i="35"/>
  <c r="BQ56" i="35" s="1"/>
  <c r="BP9" i="35"/>
  <c r="BP56" i="35" s="1"/>
  <c r="BO9" i="35"/>
  <c r="BO56" i="35" s="1"/>
  <c r="BN9" i="35"/>
  <c r="BN56" i="35" s="1"/>
  <c r="BM9" i="35"/>
  <c r="BM56" i="35" s="1"/>
  <c r="BL9" i="35"/>
  <c r="BL56" i="35" s="1"/>
  <c r="BK9" i="35"/>
  <c r="BK56" i="35" s="1"/>
  <c r="BJ9" i="35"/>
  <c r="BJ56" i="35" s="1"/>
  <c r="BI9" i="35"/>
  <c r="BI56" i="35" s="1"/>
  <c r="BH9" i="35"/>
  <c r="BH56" i="35" s="1"/>
  <c r="BG9" i="35"/>
  <c r="BG56" i="35" s="1"/>
  <c r="BF9" i="35"/>
  <c r="BF56" i="35" s="1"/>
  <c r="BE9" i="35"/>
  <c r="BE56" i="35" s="1"/>
  <c r="BD9" i="35"/>
  <c r="BD56" i="35" s="1"/>
  <c r="BC9" i="35"/>
  <c r="BC56" i="35" s="1"/>
  <c r="BB9" i="35"/>
  <c r="BB56" i="35" s="1"/>
  <c r="BA9" i="35"/>
  <c r="BA56" i="35" s="1"/>
  <c r="AZ9" i="35"/>
  <c r="AZ56" i="35" s="1"/>
  <c r="AY9" i="35"/>
  <c r="AY56" i="35" s="1"/>
  <c r="AX9" i="35"/>
  <c r="AX56" i="35" s="1"/>
  <c r="AW9" i="35"/>
  <c r="AW56" i="35" s="1"/>
  <c r="AV9" i="35"/>
  <c r="AV56" i="35" s="1"/>
  <c r="AU9" i="35"/>
  <c r="AU56" i="35" s="1"/>
  <c r="AT9" i="35"/>
  <c r="AT56" i="35" s="1"/>
  <c r="AS9" i="35"/>
  <c r="AS56" i="35" s="1"/>
  <c r="AR9" i="35"/>
  <c r="AR56" i="35" s="1"/>
  <c r="AQ9" i="35"/>
  <c r="AQ56" i="35" s="1"/>
  <c r="AP9" i="35"/>
  <c r="AP56" i="35" s="1"/>
  <c r="AO9" i="35"/>
  <c r="AO56" i="35" s="1"/>
  <c r="AN9" i="35"/>
  <c r="AN56" i="35" s="1"/>
  <c r="AM9" i="35"/>
  <c r="AM56" i="35" s="1"/>
  <c r="AL9" i="35"/>
  <c r="AL56" i="35" s="1"/>
  <c r="AK9" i="35"/>
  <c r="AK56" i="35" s="1"/>
  <c r="AJ9" i="35"/>
  <c r="AJ56" i="35" s="1"/>
  <c r="AI9" i="35"/>
  <c r="AI56" i="35" s="1"/>
  <c r="AH9" i="35"/>
  <c r="AH56" i="35" s="1"/>
  <c r="AG9" i="35"/>
  <c r="AG56" i="35" s="1"/>
  <c r="AF9" i="35"/>
  <c r="AF56" i="35" s="1"/>
  <c r="AE9" i="35"/>
  <c r="AE56" i="35" s="1"/>
  <c r="AD9" i="35"/>
  <c r="AD56" i="35" s="1"/>
  <c r="AC9" i="35"/>
  <c r="AC56" i="35" s="1"/>
  <c r="AB9" i="35"/>
  <c r="AB56" i="35" s="1"/>
  <c r="AA9" i="35"/>
  <c r="AA56" i="35" s="1"/>
  <c r="Z9" i="35"/>
  <c r="Z56" i="35" s="1"/>
  <c r="Y9" i="35"/>
  <c r="Y56" i="35" s="1"/>
  <c r="X9" i="35"/>
  <c r="X56" i="35" s="1"/>
  <c r="W9" i="35"/>
  <c r="W56" i="35" s="1"/>
  <c r="V9" i="35"/>
  <c r="V56" i="35" s="1"/>
  <c r="U9" i="35"/>
  <c r="U56" i="35" s="1"/>
  <c r="T9" i="35"/>
  <c r="T56" i="35" s="1"/>
  <c r="S9" i="35"/>
  <c r="S56" i="35" s="1"/>
  <c r="R9" i="35"/>
  <c r="R56" i="35" s="1"/>
  <c r="Q9" i="35"/>
  <c r="Q56" i="35" s="1"/>
  <c r="P9" i="35"/>
  <c r="P56" i="35" s="1"/>
  <c r="O9" i="35"/>
  <c r="O56" i="35" s="1"/>
  <c r="N9" i="35"/>
  <c r="N56" i="35" s="1"/>
  <c r="M9" i="35"/>
  <c r="M56" i="35" s="1"/>
  <c r="L9" i="35"/>
  <c r="L56" i="35" s="1"/>
  <c r="K9" i="35"/>
  <c r="K56" i="35" s="1"/>
  <c r="J9" i="35"/>
  <c r="J56" i="35" s="1"/>
  <c r="I9" i="35"/>
  <c r="I56" i="35" s="1"/>
  <c r="H9" i="35"/>
  <c r="H56" i="35" s="1"/>
  <c r="G9" i="35"/>
  <c r="G56" i="35" s="1"/>
  <c r="F9" i="35"/>
  <c r="F56" i="35" s="1"/>
  <c r="E9" i="35"/>
  <c r="E56" i="35" s="1"/>
  <c r="D9" i="35"/>
  <c r="D56" i="35" s="1"/>
  <c r="I63" i="36" l="1"/>
  <c r="I65" i="36" s="1"/>
  <c r="J64" i="36"/>
  <c r="J6" i="36" s="1"/>
  <c r="E65" i="36"/>
  <c r="E62" i="36"/>
  <c r="D65" i="36"/>
  <c r="D62" i="36"/>
  <c r="F65" i="36"/>
  <c r="F62" i="36"/>
  <c r="H65" i="36"/>
  <c r="H62" i="36"/>
  <c r="G65" i="36"/>
  <c r="G62" i="36"/>
  <c r="CR63" i="35"/>
  <c r="AL63" i="35"/>
  <c r="DT63" i="35"/>
  <c r="J63" i="35"/>
  <c r="EU63" i="35"/>
  <c r="GL63" i="35"/>
  <c r="C63" i="35"/>
  <c r="G63" i="35"/>
  <c r="K63" i="35"/>
  <c r="O63" i="35"/>
  <c r="S63" i="35"/>
  <c r="W63" i="35"/>
  <c r="AA63" i="35"/>
  <c r="AE63" i="35"/>
  <c r="AI63" i="35"/>
  <c r="AM63" i="35"/>
  <c r="AQ63" i="35"/>
  <c r="AU63" i="35"/>
  <c r="AY63" i="35"/>
  <c r="BC63" i="35"/>
  <c r="BG63" i="35"/>
  <c r="BK63" i="35"/>
  <c r="BO63" i="35"/>
  <c r="BS63" i="35"/>
  <c r="BW63" i="35"/>
  <c r="CA63" i="35"/>
  <c r="CE63" i="35"/>
  <c r="CI63" i="35"/>
  <c r="CM63" i="35"/>
  <c r="CQ63" i="35"/>
  <c r="CU63" i="35"/>
  <c r="CY63" i="35"/>
  <c r="DC63" i="35"/>
  <c r="DG63" i="35"/>
  <c r="DK63" i="35"/>
  <c r="DO63" i="35"/>
  <c r="DS63" i="35"/>
  <c r="DW63" i="35"/>
  <c r="EA63" i="35"/>
  <c r="EE63" i="35"/>
  <c r="EI63" i="35"/>
  <c r="EM63" i="35"/>
  <c r="EQ63" i="35"/>
  <c r="D63" i="35"/>
  <c r="I63" i="35"/>
  <c r="N63" i="35"/>
  <c r="T63" i="35"/>
  <c r="Y63" i="35"/>
  <c r="AD63" i="35"/>
  <c r="AJ63" i="35"/>
  <c r="AO63" i="35"/>
  <c r="AT63" i="35"/>
  <c r="AZ63" i="35"/>
  <c r="BE63" i="35"/>
  <c r="BJ63" i="35"/>
  <c r="BP63" i="35"/>
  <c r="BU63" i="35"/>
  <c r="BZ63" i="35"/>
  <c r="CF63" i="35"/>
  <c r="CK63" i="35"/>
  <c r="CP63" i="35"/>
  <c r="CV63" i="35"/>
  <c r="DA63" i="35"/>
  <c r="DF63" i="35"/>
  <c r="DL63" i="35"/>
  <c r="DQ63" i="35"/>
  <c r="DV63" i="35"/>
  <c r="EB63" i="35"/>
  <c r="EG63" i="35"/>
  <c r="EL63" i="35"/>
  <c r="ER63" i="35"/>
  <c r="EV63" i="35"/>
  <c r="EZ63" i="35"/>
  <c r="FD63" i="35"/>
  <c r="FH63" i="35"/>
  <c r="FL63" i="35"/>
  <c r="FP63" i="35"/>
  <c r="FT63" i="35"/>
  <c r="FX63" i="35"/>
  <c r="GB63" i="35"/>
  <c r="GF63" i="35"/>
  <c r="GJ63" i="35"/>
  <c r="E63" i="35"/>
  <c r="L63" i="35"/>
  <c r="R63" i="35"/>
  <c r="Z63" i="35"/>
  <c r="AG63" i="35"/>
  <c r="AN63" i="35"/>
  <c r="AV63" i="35"/>
  <c r="BB63" i="35"/>
  <c r="BI63" i="35"/>
  <c r="BQ63" i="35"/>
  <c r="BX63" i="35"/>
  <c r="CD63" i="35"/>
  <c r="CL63" i="35"/>
  <c r="CS63" i="35"/>
  <c r="CZ63" i="35"/>
  <c r="DH63" i="35"/>
  <c r="DN63" i="35"/>
  <c r="DU63" i="35"/>
  <c r="EC63" i="35"/>
  <c r="EJ63" i="35"/>
  <c r="EP63" i="35"/>
  <c r="EW63" i="35"/>
  <c r="FB63" i="35"/>
  <c r="FG63" i="35"/>
  <c r="FM63" i="35"/>
  <c r="FR63" i="35"/>
  <c r="FW63" i="35"/>
  <c r="GC63" i="35"/>
  <c r="GH63" i="35"/>
  <c r="GM63" i="35"/>
  <c r="F63" i="35"/>
  <c r="M63" i="35"/>
  <c r="U63" i="35"/>
  <c r="AB63" i="35"/>
  <c r="AH63" i="35"/>
  <c r="AP63" i="35"/>
  <c r="AW63" i="35"/>
  <c r="BD63" i="35"/>
  <c r="BL63" i="35"/>
  <c r="BR63" i="35"/>
  <c r="BY63" i="35"/>
  <c r="CG63" i="35"/>
  <c r="CN63" i="35"/>
  <c r="CT63" i="35"/>
  <c r="DB63" i="35"/>
  <c r="DI63" i="35"/>
  <c r="DP63" i="35"/>
  <c r="DX63" i="35"/>
  <c r="ED63" i="35"/>
  <c r="EK63" i="35"/>
  <c r="ES63" i="35"/>
  <c r="EX63" i="35"/>
  <c r="FC63" i="35"/>
  <c r="FI63" i="35"/>
  <c r="FN63" i="35"/>
  <c r="FS63" i="35"/>
  <c r="FY63" i="35"/>
  <c r="GD63" i="35"/>
  <c r="GI63" i="35"/>
  <c r="H63" i="35"/>
  <c r="P63" i="35"/>
  <c r="V63" i="35"/>
  <c r="AC63" i="35"/>
  <c r="AK63" i="35"/>
  <c r="AR63" i="35"/>
  <c r="AX63" i="35"/>
  <c r="BF63" i="35"/>
  <c r="BM63" i="35"/>
  <c r="BT63" i="35"/>
  <c r="CB63" i="35"/>
  <c r="CH63" i="35"/>
  <c r="CO63" i="35"/>
  <c r="CW63" i="35"/>
  <c r="DD63" i="35"/>
  <c r="DJ63" i="35"/>
  <c r="DR63" i="35"/>
  <c r="DY63" i="35"/>
  <c r="EF63" i="35"/>
  <c r="EN63" i="35"/>
  <c r="ET63" i="35"/>
  <c r="EY63" i="35"/>
  <c r="FE63" i="35"/>
  <c r="FJ63" i="35"/>
  <c r="FO63" i="35"/>
  <c r="FU63" i="35"/>
  <c r="FZ63" i="35"/>
  <c r="GE63" i="35"/>
  <c r="GK63" i="35"/>
  <c r="Q63" i="35"/>
  <c r="AS63" i="35"/>
  <c r="BV63" i="35"/>
  <c r="CX63" i="35"/>
  <c r="DZ63" i="35"/>
  <c r="FA63" i="35"/>
  <c r="FV63" i="35"/>
  <c r="X63" i="35"/>
  <c r="BA63" i="35"/>
  <c r="CC63" i="35"/>
  <c r="DE63" i="35"/>
  <c r="EH63" i="35"/>
  <c r="FF63" i="35"/>
  <c r="GA63" i="35"/>
  <c r="AF63" i="35"/>
  <c r="BH63" i="35"/>
  <c r="CJ63" i="35"/>
  <c r="DM63" i="35"/>
  <c r="EO63" i="35"/>
  <c r="FK63" i="35"/>
  <c r="GG63" i="35"/>
  <c r="FQ63" i="35"/>
  <c r="BN63" i="35"/>
  <c r="F6" i="35"/>
  <c r="K64" i="36" l="1"/>
  <c r="L64" i="36" s="1"/>
  <c r="J63" i="36"/>
  <c r="J62" i="36" s="1"/>
  <c r="I62" i="36"/>
  <c r="EO65" i="35"/>
  <c r="EO62" i="35"/>
  <c r="AF65" i="35"/>
  <c r="AF62" i="35"/>
  <c r="FV65" i="35"/>
  <c r="FV62" i="35"/>
  <c r="BV65" i="35"/>
  <c r="BV62" i="35"/>
  <c r="FJ65" i="35"/>
  <c r="FJ62" i="35"/>
  <c r="DJ65" i="35"/>
  <c r="DJ62" i="35"/>
  <c r="CH65" i="35"/>
  <c r="CH62" i="35"/>
  <c r="AC65" i="35"/>
  <c r="AC62" i="35"/>
  <c r="GI65" i="35"/>
  <c r="GI62" i="35"/>
  <c r="ES65" i="35"/>
  <c r="ES62" i="35"/>
  <c r="DP65" i="35"/>
  <c r="DP62" i="35"/>
  <c r="BL65" i="35"/>
  <c r="BL62" i="35"/>
  <c r="AH65" i="35"/>
  <c r="AH62" i="35"/>
  <c r="F65" i="35"/>
  <c r="F62" i="35"/>
  <c r="FB65" i="35"/>
  <c r="FB62" i="35"/>
  <c r="EC65" i="35"/>
  <c r="EC62" i="35"/>
  <c r="BX65" i="35"/>
  <c r="BX62" i="35"/>
  <c r="AV65" i="35"/>
  <c r="AV62" i="35"/>
  <c r="GF65" i="35"/>
  <c r="GF62" i="35"/>
  <c r="FP65" i="35"/>
  <c r="FP62" i="35"/>
  <c r="EZ65" i="35"/>
  <c r="EZ62" i="35"/>
  <c r="DL65" i="35"/>
  <c r="DL62" i="35"/>
  <c r="CP65" i="35"/>
  <c r="CP62" i="35"/>
  <c r="AZ65" i="35"/>
  <c r="AZ62" i="35"/>
  <c r="AD65" i="35"/>
  <c r="AD62" i="35"/>
  <c r="I65" i="35"/>
  <c r="I62" i="35"/>
  <c r="DS65" i="35"/>
  <c r="DS62" i="35"/>
  <c r="CM65" i="35"/>
  <c r="CM62" i="35"/>
  <c r="BW65" i="35"/>
  <c r="BW62" i="35"/>
  <c r="AQ65" i="35"/>
  <c r="AQ62" i="35"/>
  <c r="K65" i="35"/>
  <c r="K62" i="35"/>
  <c r="FQ65" i="35"/>
  <c r="FQ62" i="35"/>
  <c r="DM65" i="35"/>
  <c r="DM62" i="35"/>
  <c r="GA65" i="35"/>
  <c r="GA62" i="35"/>
  <c r="CC65" i="35"/>
  <c r="CC62" i="35"/>
  <c r="FA65" i="35"/>
  <c r="FA62" i="35"/>
  <c r="AS65" i="35"/>
  <c r="AS62" i="35"/>
  <c r="FZ65" i="35"/>
  <c r="FZ62" i="35"/>
  <c r="FE65" i="35"/>
  <c r="FE62" i="35"/>
  <c r="EF65" i="35"/>
  <c r="EF62" i="35"/>
  <c r="DD65" i="35"/>
  <c r="DD62" i="35"/>
  <c r="CB65" i="35"/>
  <c r="CB62" i="35"/>
  <c r="AX65" i="35"/>
  <c r="AX62" i="35"/>
  <c r="V65" i="35"/>
  <c r="V62" i="35"/>
  <c r="GD65" i="35"/>
  <c r="GD62" i="35"/>
  <c r="FI65" i="35"/>
  <c r="FI62" i="35"/>
  <c r="EK65" i="35"/>
  <c r="EK62" i="35"/>
  <c r="DI65" i="35"/>
  <c r="DI62" i="35"/>
  <c r="CG65" i="35"/>
  <c r="CG62" i="35"/>
  <c r="BD65" i="35"/>
  <c r="BD62" i="35"/>
  <c r="AB65" i="35"/>
  <c r="AB62" i="35"/>
  <c r="GM65" i="35"/>
  <c r="GM62" i="35"/>
  <c r="FR65" i="35"/>
  <c r="FR62" i="35"/>
  <c r="EW65" i="35"/>
  <c r="EW62" i="35"/>
  <c r="DU65" i="35"/>
  <c r="DU62" i="35"/>
  <c r="CS65" i="35"/>
  <c r="CS62" i="35"/>
  <c r="BQ65" i="35"/>
  <c r="BQ62" i="35"/>
  <c r="AN65" i="35"/>
  <c r="AN62" i="35"/>
  <c r="L65" i="35"/>
  <c r="L62" i="35"/>
  <c r="GB65" i="35"/>
  <c r="GB62" i="35"/>
  <c r="FL65" i="35"/>
  <c r="FL62" i="35"/>
  <c r="EV65" i="35"/>
  <c r="EV62" i="35"/>
  <c r="EB65" i="35"/>
  <c r="EB62" i="35"/>
  <c r="DF65" i="35"/>
  <c r="DF62" i="35"/>
  <c r="CK65" i="35"/>
  <c r="CK62" i="35"/>
  <c r="BP65" i="35"/>
  <c r="BP62" i="35"/>
  <c r="AT65" i="35"/>
  <c r="AT62" i="35"/>
  <c r="Y65" i="35"/>
  <c r="Y62" i="35"/>
  <c r="D65" i="35"/>
  <c r="D62" i="35"/>
  <c r="EE65" i="35"/>
  <c r="EE62" i="35"/>
  <c r="DO65" i="35"/>
  <c r="DO62" i="35"/>
  <c r="CY65" i="35"/>
  <c r="CY62" i="35"/>
  <c r="CI65" i="35"/>
  <c r="CI62" i="35"/>
  <c r="BS65" i="35"/>
  <c r="BS62" i="35"/>
  <c r="BC65" i="35"/>
  <c r="BC62" i="35"/>
  <c r="AM65" i="35"/>
  <c r="AM62" i="35"/>
  <c r="W65" i="35"/>
  <c r="W62" i="35"/>
  <c r="G65" i="35"/>
  <c r="G62" i="35"/>
  <c r="J65" i="35"/>
  <c r="J62" i="35"/>
  <c r="GG65" i="35"/>
  <c r="GG62" i="35"/>
  <c r="CJ65" i="35"/>
  <c r="CJ62" i="35"/>
  <c r="FF65" i="35"/>
  <c r="FF62" i="35"/>
  <c r="BA65" i="35"/>
  <c r="BA62" i="35"/>
  <c r="DZ65" i="35"/>
  <c r="DZ62" i="35"/>
  <c r="Q65" i="35"/>
  <c r="Q62" i="35"/>
  <c r="FU65" i="35"/>
  <c r="FU62" i="35"/>
  <c r="EY65" i="35"/>
  <c r="EY62" i="35"/>
  <c r="DY65" i="35"/>
  <c r="DY62" i="35"/>
  <c r="CW65" i="35"/>
  <c r="CW62" i="35"/>
  <c r="BT65" i="35"/>
  <c r="BT62" i="35"/>
  <c r="AR65" i="35"/>
  <c r="AR62" i="35"/>
  <c r="P65" i="35"/>
  <c r="P62" i="35"/>
  <c r="FY65" i="35"/>
  <c r="FY62" i="35"/>
  <c r="FC65" i="35"/>
  <c r="FC62" i="35"/>
  <c r="ED65" i="35"/>
  <c r="ED62" i="35"/>
  <c r="DB65" i="35"/>
  <c r="DB62" i="35"/>
  <c r="BY65" i="35"/>
  <c r="BY62" i="35"/>
  <c r="AW65" i="35"/>
  <c r="AW62" i="35"/>
  <c r="U65" i="35"/>
  <c r="U62" i="35"/>
  <c r="GH65" i="35"/>
  <c r="GH62" i="35"/>
  <c r="FM65" i="35"/>
  <c r="FM62" i="35"/>
  <c r="EP65" i="35"/>
  <c r="EP62" i="35"/>
  <c r="DN65" i="35"/>
  <c r="DN62" i="35"/>
  <c r="CL65" i="35"/>
  <c r="CL62" i="35"/>
  <c r="BI65" i="35"/>
  <c r="BI62" i="35"/>
  <c r="AG65" i="35"/>
  <c r="AG62" i="35"/>
  <c r="E65" i="35"/>
  <c r="E62" i="35"/>
  <c r="FX65" i="35"/>
  <c r="FX62" i="35"/>
  <c r="FH65" i="35"/>
  <c r="FH62" i="35"/>
  <c r="ER65" i="35"/>
  <c r="ER62" i="35"/>
  <c r="DV65" i="35"/>
  <c r="DV62" i="35"/>
  <c r="DA65" i="35"/>
  <c r="DA62" i="35"/>
  <c r="CF65" i="35"/>
  <c r="CF62" i="35"/>
  <c r="BJ65" i="35"/>
  <c r="BJ62" i="35"/>
  <c r="AO65" i="35"/>
  <c r="AO62" i="35"/>
  <c r="T65" i="35"/>
  <c r="T62" i="35"/>
  <c r="EQ65" i="35"/>
  <c r="EQ62" i="35"/>
  <c r="EA65" i="35"/>
  <c r="EA62" i="35"/>
  <c r="DK65" i="35"/>
  <c r="DK62" i="35"/>
  <c r="CU65" i="35"/>
  <c r="CU62" i="35"/>
  <c r="CE65" i="35"/>
  <c r="CE62" i="35"/>
  <c r="BO65" i="35"/>
  <c r="BO62" i="35"/>
  <c r="AY65" i="35"/>
  <c r="AY62" i="35"/>
  <c r="AI65" i="35"/>
  <c r="AI62" i="35"/>
  <c r="S65" i="35"/>
  <c r="S62" i="35"/>
  <c r="DT65" i="35"/>
  <c r="DT62" i="35"/>
  <c r="FK65" i="35"/>
  <c r="FK62" i="35"/>
  <c r="BH65" i="35"/>
  <c r="BH62" i="35"/>
  <c r="EH65" i="35"/>
  <c r="EH62" i="35"/>
  <c r="X65" i="35"/>
  <c r="X62" i="35"/>
  <c r="CX65" i="35"/>
  <c r="CX62" i="35"/>
  <c r="GK65" i="35"/>
  <c r="GK62" i="35"/>
  <c r="FO65" i="35"/>
  <c r="FO62" i="35"/>
  <c r="ET65" i="35"/>
  <c r="ET62" i="35"/>
  <c r="DR65" i="35"/>
  <c r="DR62" i="35"/>
  <c r="CO65" i="35"/>
  <c r="CO62" i="35"/>
  <c r="BM65" i="35"/>
  <c r="BM62" i="35"/>
  <c r="AK65" i="35"/>
  <c r="AK62" i="35"/>
  <c r="H65" i="35"/>
  <c r="H62" i="35"/>
  <c r="FS65" i="35"/>
  <c r="FS62" i="35"/>
  <c r="EX65" i="35"/>
  <c r="EX62" i="35"/>
  <c r="DX65" i="35"/>
  <c r="DX62" i="35"/>
  <c r="CT65" i="35"/>
  <c r="CT62" i="35"/>
  <c r="BR65" i="35"/>
  <c r="BR62" i="35"/>
  <c r="AP65" i="35"/>
  <c r="AP62" i="35"/>
  <c r="M65" i="35"/>
  <c r="M62" i="35"/>
  <c r="GC65" i="35"/>
  <c r="GC62" i="35"/>
  <c r="FG65" i="35"/>
  <c r="FG62" i="35"/>
  <c r="EJ65" i="35"/>
  <c r="EJ62" i="35"/>
  <c r="DH65" i="35"/>
  <c r="DH62" i="35"/>
  <c r="CD65" i="35"/>
  <c r="CD62" i="35"/>
  <c r="BB65" i="35"/>
  <c r="BB62" i="35"/>
  <c r="Z65" i="35"/>
  <c r="Z62" i="35"/>
  <c r="GJ65" i="35"/>
  <c r="GJ62" i="35"/>
  <c r="FT65" i="35"/>
  <c r="FT62" i="35"/>
  <c r="FD65" i="35"/>
  <c r="FD62" i="35"/>
  <c r="EL65" i="35"/>
  <c r="EL62" i="35"/>
  <c r="DQ65" i="35"/>
  <c r="DQ62" i="35"/>
  <c r="CV65" i="35"/>
  <c r="CV62" i="35"/>
  <c r="BZ65" i="35"/>
  <c r="BZ62" i="35"/>
  <c r="BE65" i="35"/>
  <c r="BE62" i="35"/>
  <c r="AJ65" i="35"/>
  <c r="AJ62" i="35"/>
  <c r="N65" i="35"/>
  <c r="N62" i="35"/>
  <c r="EM65" i="35"/>
  <c r="EM62" i="35"/>
  <c r="DW65" i="35"/>
  <c r="DW62" i="35"/>
  <c r="DG65" i="35"/>
  <c r="DG62" i="35"/>
  <c r="CQ65" i="35"/>
  <c r="CQ62" i="35"/>
  <c r="CA65" i="35"/>
  <c r="CA62" i="35"/>
  <c r="BK65" i="35"/>
  <c r="BK62" i="35"/>
  <c r="AU65" i="35"/>
  <c r="AU62" i="35"/>
  <c r="AE65" i="35"/>
  <c r="AE62" i="35"/>
  <c r="O65" i="35"/>
  <c r="O62" i="35"/>
  <c r="GL65" i="35"/>
  <c r="GL62" i="35"/>
  <c r="AL65" i="35"/>
  <c r="AL62" i="35"/>
  <c r="BN65" i="35"/>
  <c r="BN62" i="35"/>
  <c r="DE65" i="35"/>
  <c r="DE62" i="35"/>
  <c r="GE65" i="35"/>
  <c r="GE62" i="35"/>
  <c r="EN65" i="35"/>
  <c r="EN62" i="35"/>
  <c r="BF65" i="35"/>
  <c r="BF62" i="35"/>
  <c r="FN65" i="35"/>
  <c r="FN62" i="35"/>
  <c r="CN65" i="35"/>
  <c r="CN62" i="35"/>
  <c r="FW65" i="35"/>
  <c r="FW62" i="35"/>
  <c r="CZ65" i="35"/>
  <c r="CZ62" i="35"/>
  <c r="R65" i="35"/>
  <c r="R62" i="35"/>
  <c r="EG65" i="35"/>
  <c r="EG62" i="35"/>
  <c r="BU65" i="35"/>
  <c r="BU62" i="35"/>
  <c r="EI65" i="35"/>
  <c r="EI62" i="35"/>
  <c r="DC65" i="35"/>
  <c r="DC62" i="35"/>
  <c r="BG65" i="35"/>
  <c r="BG62" i="35"/>
  <c r="AA65" i="35"/>
  <c r="AA62" i="35"/>
  <c r="EU65" i="35"/>
  <c r="EU62" i="35"/>
  <c r="CR65" i="35"/>
  <c r="CR62" i="35"/>
  <c r="D6" i="35"/>
  <c r="G6" i="35"/>
  <c r="C1" i="27"/>
  <c r="J65" i="36" l="1"/>
  <c r="K6" i="36"/>
  <c r="K63" i="36"/>
  <c r="K62" i="36" s="1"/>
  <c r="M64" i="36"/>
  <c r="L6" i="36"/>
  <c r="L63" i="36"/>
  <c r="I6" i="35"/>
  <c r="H6" i="35"/>
  <c r="E6" i="35"/>
  <c r="C171" i="28"/>
  <c r="C143" i="28"/>
  <c r="C115" i="28"/>
  <c r="C87" i="28"/>
  <c r="C59" i="28"/>
  <c r="C31" i="28"/>
  <c r="C3" i="28"/>
  <c r="G2" i="30"/>
  <c r="D3" i="29"/>
  <c r="A1" i="23"/>
  <c r="B1" i="18"/>
  <c r="O7" i="18" a="1"/>
  <c r="G7" i="18" a="1"/>
  <c r="K7" i="18" a="1"/>
  <c r="I7" i="18" a="1"/>
  <c r="L7" i="18" a="1"/>
  <c r="J7" i="18" a="1"/>
  <c r="N7" i="18" a="1"/>
  <c r="M7" i="18" a="1"/>
  <c r="G8" i="18" l="1"/>
  <c r="G10" i="18"/>
  <c r="G12" i="18"/>
  <c r="G14" i="18"/>
  <c r="G16" i="18"/>
  <c r="G18" i="18"/>
  <c r="G20" i="18"/>
  <c r="G22" i="18"/>
  <c r="G24" i="18"/>
  <c r="G26" i="18"/>
  <c r="G28" i="18"/>
  <c r="G30" i="18"/>
  <c r="G32" i="18"/>
  <c r="G34" i="18"/>
  <c r="G36" i="18"/>
  <c r="G38" i="18"/>
  <c r="G40" i="18"/>
  <c r="G42" i="18"/>
  <c r="G44" i="18"/>
  <c r="G46" i="18"/>
  <c r="G48" i="18"/>
  <c r="G50" i="18"/>
  <c r="G52" i="18"/>
  <c r="G54" i="18"/>
  <c r="G56" i="18"/>
  <c r="G58" i="18"/>
  <c r="G60" i="18"/>
  <c r="G62" i="18"/>
  <c r="G64" i="18"/>
  <c r="G66" i="18"/>
  <c r="G68" i="18"/>
  <c r="G70" i="18"/>
  <c r="G72" i="18"/>
  <c r="G74" i="18"/>
  <c r="G76" i="18"/>
  <c r="G78" i="18"/>
  <c r="G7" i="18"/>
  <c r="H9" i="18"/>
  <c r="H12" i="18"/>
  <c r="G15" i="18"/>
  <c r="H17" i="18"/>
  <c r="H20" i="18"/>
  <c r="G23" i="18"/>
  <c r="H25" i="18"/>
  <c r="H28" i="18"/>
  <c r="G31" i="18"/>
  <c r="H33" i="18"/>
  <c r="H36" i="18"/>
  <c r="G39" i="18"/>
  <c r="H41" i="18"/>
  <c r="H44" i="18"/>
  <c r="G47" i="18"/>
  <c r="H49" i="18"/>
  <c r="H52" i="18"/>
  <c r="G55" i="18"/>
  <c r="H57" i="18"/>
  <c r="H60" i="18"/>
  <c r="G63" i="18"/>
  <c r="H65" i="18"/>
  <c r="H68" i="18"/>
  <c r="G71" i="18"/>
  <c r="H73" i="18"/>
  <c r="H76" i="18"/>
  <c r="H8" i="18"/>
  <c r="G11" i="18"/>
  <c r="H13" i="18"/>
  <c r="H16" i="18"/>
  <c r="G19" i="18"/>
  <c r="H21" i="18"/>
  <c r="H24" i="18"/>
  <c r="G27" i="18"/>
  <c r="H29" i="18"/>
  <c r="H32" i="18"/>
  <c r="H10" i="18"/>
  <c r="H15" i="18"/>
  <c r="G21" i="18"/>
  <c r="H26" i="18"/>
  <c r="H31" i="18"/>
  <c r="H35" i="18"/>
  <c r="H39" i="18"/>
  <c r="G43" i="18"/>
  <c r="H46" i="18"/>
  <c r="H50" i="18"/>
  <c r="H53" i="18"/>
  <c r="G57" i="18"/>
  <c r="G61" i="18"/>
  <c r="H64" i="18"/>
  <c r="H67" i="18"/>
  <c r="H71" i="18"/>
  <c r="G75" i="18"/>
  <c r="H78" i="18"/>
  <c r="H11" i="18"/>
  <c r="G17" i="18"/>
  <c r="H22" i="18"/>
  <c r="H27" i="18"/>
  <c r="G33" i="18"/>
  <c r="G37" i="18"/>
  <c r="H40" i="18"/>
  <c r="H43" i="18"/>
  <c r="H47" i="18"/>
  <c r="G51" i="18"/>
  <c r="H54" i="18"/>
  <c r="H58" i="18"/>
  <c r="H61" i="18"/>
  <c r="G65" i="18"/>
  <c r="G69" i="18"/>
  <c r="H72" i="18"/>
  <c r="H75" i="18"/>
  <c r="H7" i="18"/>
  <c r="G13" i="18"/>
  <c r="H18" i="18"/>
  <c r="H23" i="18"/>
  <c r="G29" i="18"/>
  <c r="H34" i="18"/>
  <c r="H37" i="18"/>
  <c r="G41" i="18"/>
  <c r="G45" i="18"/>
  <c r="H48" i="18"/>
  <c r="H51" i="18"/>
  <c r="H55" i="18"/>
  <c r="G59" i="18"/>
  <c r="H62" i="18"/>
  <c r="H66" i="18"/>
  <c r="H69" i="18"/>
  <c r="G73" i="18"/>
  <c r="G77" i="18"/>
  <c r="G9" i="18"/>
  <c r="H14" i="18"/>
  <c r="H19" i="18"/>
  <c r="G25" i="18"/>
  <c r="H30" i="18"/>
  <c r="G35" i="18"/>
  <c r="H38" i="18"/>
  <c r="H42" i="18"/>
  <c r="H45" i="18"/>
  <c r="G49" i="18"/>
  <c r="G53" i="18"/>
  <c r="H56" i="18"/>
  <c r="H59" i="18"/>
  <c r="H63" i="18"/>
  <c r="G67" i="18"/>
  <c r="H70" i="18"/>
  <c r="H74" i="18"/>
  <c r="H77" i="18"/>
  <c r="J7" i="18"/>
  <c r="J11" i="18"/>
  <c r="J15" i="18"/>
  <c r="J19" i="18"/>
  <c r="J23" i="18"/>
  <c r="J27" i="18"/>
  <c r="J31" i="18"/>
  <c r="J35" i="18"/>
  <c r="J39" i="18"/>
  <c r="J43" i="18"/>
  <c r="J47" i="18"/>
  <c r="J51" i="18"/>
  <c r="J55" i="18"/>
  <c r="J59" i="18"/>
  <c r="J63" i="18"/>
  <c r="J67" i="18"/>
  <c r="J71" i="18"/>
  <c r="J75" i="18"/>
  <c r="J8" i="18"/>
  <c r="J12" i="18"/>
  <c r="J16" i="18"/>
  <c r="J20" i="18"/>
  <c r="J24" i="18"/>
  <c r="J28" i="18"/>
  <c r="J32" i="18"/>
  <c r="J36" i="18"/>
  <c r="J40" i="18"/>
  <c r="J44" i="18"/>
  <c r="J48" i="18"/>
  <c r="J52" i="18"/>
  <c r="J56" i="18"/>
  <c r="J60" i="18"/>
  <c r="J64" i="18"/>
  <c r="J68" i="18"/>
  <c r="J72" i="18"/>
  <c r="J76" i="18"/>
  <c r="J9" i="18"/>
  <c r="J17" i="18"/>
  <c r="J25" i="18"/>
  <c r="J33" i="18"/>
  <c r="J41" i="18"/>
  <c r="J10" i="18"/>
  <c r="J18" i="18"/>
  <c r="J26" i="18"/>
  <c r="J34" i="18"/>
  <c r="J42" i="18"/>
  <c r="J50" i="18"/>
  <c r="J58" i="18"/>
  <c r="J66" i="18"/>
  <c r="J74" i="18"/>
  <c r="J13" i="18"/>
  <c r="J21" i="18"/>
  <c r="J29" i="18"/>
  <c r="J37" i="18"/>
  <c r="J45" i="18"/>
  <c r="J53" i="18"/>
  <c r="J61" i="18"/>
  <c r="J69" i="18"/>
  <c r="J77" i="18"/>
  <c r="J14" i="18"/>
  <c r="J22" i="18"/>
  <c r="J30" i="18"/>
  <c r="J38" i="18"/>
  <c r="J46" i="18"/>
  <c r="J54" i="18"/>
  <c r="J62" i="18"/>
  <c r="J70" i="18"/>
  <c r="J78" i="18"/>
  <c r="J73" i="18"/>
  <c r="J49" i="18"/>
  <c r="J57" i="18"/>
  <c r="J65" i="18"/>
  <c r="M8" i="18"/>
  <c r="M12" i="18"/>
  <c r="M16" i="18"/>
  <c r="M20" i="18"/>
  <c r="M24" i="18"/>
  <c r="M28" i="18"/>
  <c r="M32" i="18"/>
  <c r="M36" i="18"/>
  <c r="M40" i="18"/>
  <c r="M44" i="18"/>
  <c r="M48" i="18"/>
  <c r="M52" i="18"/>
  <c r="M56" i="18"/>
  <c r="M60" i="18"/>
  <c r="M64" i="18"/>
  <c r="M68" i="18"/>
  <c r="M72" i="18"/>
  <c r="M76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7" i="18"/>
  <c r="M11" i="18"/>
  <c r="M15" i="18"/>
  <c r="M19" i="18"/>
  <c r="M23" i="18"/>
  <c r="M27" i="18"/>
  <c r="M31" i="18"/>
  <c r="M35" i="18"/>
  <c r="M39" i="18"/>
  <c r="M43" i="18"/>
  <c r="M47" i="18"/>
  <c r="M51" i="18"/>
  <c r="M55" i="18"/>
  <c r="M59" i="18"/>
  <c r="M63" i="18"/>
  <c r="M67" i="18"/>
  <c r="M71" i="18"/>
  <c r="M75" i="18"/>
  <c r="M10" i="18"/>
  <c r="M26" i="18"/>
  <c r="M42" i="18"/>
  <c r="M58" i="18"/>
  <c r="M74" i="18"/>
  <c r="M18" i="18"/>
  <c r="M34" i="18"/>
  <c r="M50" i="18"/>
  <c r="M66" i="18"/>
  <c r="M22" i="18"/>
  <c r="M38" i="18"/>
  <c r="M54" i="18"/>
  <c r="M70" i="18"/>
  <c r="M62" i="18"/>
  <c r="M14" i="18"/>
  <c r="M78" i="18"/>
  <c r="M30" i="18"/>
  <c r="M46" i="18"/>
  <c r="I10" i="18"/>
  <c r="I14" i="18"/>
  <c r="I18" i="18"/>
  <c r="I22" i="18"/>
  <c r="I26" i="18"/>
  <c r="I30" i="18"/>
  <c r="I34" i="18"/>
  <c r="I38" i="18"/>
  <c r="I42" i="18"/>
  <c r="I46" i="18"/>
  <c r="I50" i="18"/>
  <c r="I54" i="18"/>
  <c r="I58" i="18"/>
  <c r="I62" i="18"/>
  <c r="I66" i="18"/>
  <c r="I70" i="18"/>
  <c r="I74" i="18"/>
  <c r="I78" i="18"/>
  <c r="I7" i="18"/>
  <c r="I11" i="18"/>
  <c r="I15" i="18"/>
  <c r="I19" i="18"/>
  <c r="I23" i="18"/>
  <c r="I27" i="18"/>
  <c r="I35" i="18"/>
  <c r="I39" i="18"/>
  <c r="I43" i="18"/>
  <c r="I47" i="18"/>
  <c r="I51" i="18"/>
  <c r="I55" i="18"/>
  <c r="I59" i="18"/>
  <c r="I63" i="18"/>
  <c r="I9" i="18"/>
  <c r="I17" i="18"/>
  <c r="I25" i="18"/>
  <c r="I32" i="18"/>
  <c r="I40" i="18"/>
  <c r="I48" i="18"/>
  <c r="I56" i="18"/>
  <c r="I64" i="18"/>
  <c r="I69" i="18"/>
  <c r="I75" i="18"/>
  <c r="I12" i="18"/>
  <c r="I20" i="18"/>
  <c r="I28" i="18"/>
  <c r="I33" i="18"/>
  <c r="I13" i="18"/>
  <c r="I21" i="18"/>
  <c r="I29" i="18"/>
  <c r="I36" i="18"/>
  <c r="I44" i="18"/>
  <c r="I52" i="18"/>
  <c r="I60" i="18"/>
  <c r="I67" i="18"/>
  <c r="I72" i="18"/>
  <c r="I77" i="18"/>
  <c r="I31" i="18"/>
  <c r="I49" i="18"/>
  <c r="I65" i="18"/>
  <c r="I76" i="18"/>
  <c r="I8" i="18"/>
  <c r="I37" i="18"/>
  <c r="I53" i="18"/>
  <c r="I68" i="18"/>
  <c r="I16" i="18"/>
  <c r="I41" i="18"/>
  <c r="I57" i="18"/>
  <c r="I71" i="18"/>
  <c r="I24" i="18"/>
  <c r="I45" i="18"/>
  <c r="I61" i="18"/>
  <c r="I73" i="18"/>
  <c r="L7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8" i="18"/>
  <c r="L12" i="18"/>
  <c r="L16" i="18"/>
  <c r="L20" i="18"/>
  <c r="L24" i="18"/>
  <c r="L28" i="18"/>
  <c r="L32" i="18"/>
  <c r="L36" i="18"/>
  <c r="L40" i="18"/>
  <c r="L44" i="18"/>
  <c r="L48" i="18"/>
  <c r="L52" i="18"/>
  <c r="L56" i="18"/>
  <c r="L60" i="18"/>
  <c r="L64" i="18"/>
  <c r="L68" i="18"/>
  <c r="L72" i="18"/>
  <c r="L10" i="18"/>
  <c r="L14" i="18"/>
  <c r="L18" i="18"/>
  <c r="L22" i="18"/>
  <c r="L26" i="18"/>
  <c r="L30" i="18"/>
  <c r="L34" i="18"/>
  <c r="L38" i="18"/>
  <c r="L42" i="18"/>
  <c r="L46" i="18"/>
  <c r="L50" i="18"/>
  <c r="L54" i="18"/>
  <c r="L58" i="18"/>
  <c r="L62" i="18"/>
  <c r="L66" i="18"/>
  <c r="L70" i="18"/>
  <c r="L74" i="18"/>
  <c r="L78" i="18"/>
  <c r="L17" i="18"/>
  <c r="L33" i="18"/>
  <c r="L9" i="18"/>
  <c r="L25" i="18"/>
  <c r="L41" i="18"/>
  <c r="L57" i="18"/>
  <c r="L73" i="18"/>
  <c r="L13" i="18"/>
  <c r="L29" i="18"/>
  <c r="L45" i="18"/>
  <c r="L61" i="18"/>
  <c r="L76" i="18"/>
  <c r="L49" i="18"/>
  <c r="L77" i="18"/>
  <c r="L53" i="18"/>
  <c r="L21" i="18"/>
  <c r="L65" i="18"/>
  <c r="L37" i="18"/>
  <c r="L69" i="18"/>
  <c r="N9" i="18"/>
  <c r="N13" i="18"/>
  <c r="N17" i="18"/>
  <c r="N21" i="18"/>
  <c r="N25" i="18"/>
  <c r="N29" i="18"/>
  <c r="N33" i="18"/>
  <c r="N37" i="18"/>
  <c r="N41" i="18"/>
  <c r="N45" i="18"/>
  <c r="N49" i="18"/>
  <c r="N53" i="18"/>
  <c r="N57" i="18"/>
  <c r="N61" i="18"/>
  <c r="N65" i="18"/>
  <c r="N69" i="18"/>
  <c r="N73" i="18"/>
  <c r="N77" i="18"/>
  <c r="N10" i="18"/>
  <c r="N14" i="18"/>
  <c r="N18" i="18"/>
  <c r="N22" i="18"/>
  <c r="N26" i="18"/>
  <c r="N30" i="18"/>
  <c r="N34" i="18"/>
  <c r="N38" i="18"/>
  <c r="N42" i="18"/>
  <c r="N46" i="18"/>
  <c r="N50" i="18"/>
  <c r="N54" i="18"/>
  <c r="N58" i="18"/>
  <c r="N62" i="18"/>
  <c r="N66" i="18"/>
  <c r="N70" i="18"/>
  <c r="N74" i="18"/>
  <c r="N78" i="18"/>
  <c r="N8" i="18"/>
  <c r="N12" i="18"/>
  <c r="N16" i="18"/>
  <c r="N20" i="18"/>
  <c r="N24" i="18"/>
  <c r="N28" i="18"/>
  <c r="N32" i="18"/>
  <c r="N36" i="18"/>
  <c r="N40" i="18"/>
  <c r="N44" i="18"/>
  <c r="N48" i="18"/>
  <c r="N52" i="18"/>
  <c r="N56" i="18"/>
  <c r="N60" i="18"/>
  <c r="N64" i="18"/>
  <c r="N68" i="18"/>
  <c r="N72" i="18"/>
  <c r="N76" i="18"/>
  <c r="N19" i="18"/>
  <c r="N35" i="18"/>
  <c r="N51" i="18"/>
  <c r="N67" i="18"/>
  <c r="N11" i="18"/>
  <c r="N27" i="18"/>
  <c r="N43" i="18"/>
  <c r="N59" i="18"/>
  <c r="N75" i="18"/>
  <c r="N15" i="18"/>
  <c r="N31" i="18"/>
  <c r="N47" i="18"/>
  <c r="N63" i="18"/>
  <c r="N7" i="18"/>
  <c r="N71" i="18"/>
  <c r="N23" i="18"/>
  <c r="N39" i="18"/>
  <c r="N55" i="18"/>
  <c r="K9" i="18"/>
  <c r="K13" i="18"/>
  <c r="K17" i="18"/>
  <c r="K21" i="18"/>
  <c r="K25" i="18"/>
  <c r="K29" i="18"/>
  <c r="K33" i="18"/>
  <c r="K37" i="18"/>
  <c r="K41" i="18"/>
  <c r="K45" i="18"/>
  <c r="K49" i="18"/>
  <c r="K53" i="18"/>
  <c r="K10" i="18"/>
  <c r="K8" i="18"/>
  <c r="K14" i="18"/>
  <c r="K19" i="18"/>
  <c r="K24" i="18"/>
  <c r="K30" i="18"/>
  <c r="K35" i="18"/>
  <c r="K40" i="18"/>
  <c r="K46" i="18"/>
  <c r="K51" i="18"/>
  <c r="K56" i="18"/>
  <c r="K60" i="18"/>
  <c r="K64" i="18"/>
  <c r="K68" i="18"/>
  <c r="K72" i="18"/>
  <c r="K76" i="18"/>
  <c r="K15" i="18"/>
  <c r="K20" i="18"/>
  <c r="K26" i="18"/>
  <c r="K31" i="18"/>
  <c r="K36" i="18"/>
  <c r="K42" i="18"/>
  <c r="K47" i="18"/>
  <c r="K52" i="18"/>
  <c r="K57" i="18"/>
  <c r="K61" i="18"/>
  <c r="K65" i="18"/>
  <c r="K69" i="18"/>
  <c r="K73" i="18"/>
  <c r="K77" i="18"/>
  <c r="K16" i="18"/>
  <c r="K27" i="18"/>
  <c r="K38" i="18"/>
  <c r="K48" i="18"/>
  <c r="K58" i="18"/>
  <c r="K66" i="18"/>
  <c r="K74" i="18"/>
  <c r="K7" i="18"/>
  <c r="K18" i="18"/>
  <c r="K28" i="18"/>
  <c r="K39" i="18"/>
  <c r="K50" i="18"/>
  <c r="K59" i="18"/>
  <c r="K67" i="18"/>
  <c r="K75" i="18"/>
  <c r="K11" i="18"/>
  <c r="K22" i="18"/>
  <c r="K32" i="18"/>
  <c r="K43" i="18"/>
  <c r="K54" i="18"/>
  <c r="K62" i="18"/>
  <c r="K70" i="18"/>
  <c r="K78" i="18"/>
  <c r="K12" i="18"/>
  <c r="K23" i="18"/>
  <c r="K34" i="18"/>
  <c r="K44" i="18"/>
  <c r="K55" i="18"/>
  <c r="K63" i="18"/>
  <c r="K71" i="18"/>
  <c r="O10" i="18"/>
  <c r="O14" i="18"/>
  <c r="O18" i="18"/>
  <c r="O22" i="18"/>
  <c r="O26" i="18"/>
  <c r="O30" i="18"/>
  <c r="O34" i="18"/>
  <c r="O38" i="18"/>
  <c r="O42" i="18"/>
  <c r="O46" i="18"/>
  <c r="O50" i="18"/>
  <c r="O54" i="18"/>
  <c r="O58" i="18"/>
  <c r="O62" i="18"/>
  <c r="O66" i="18"/>
  <c r="O70" i="18"/>
  <c r="O74" i="18"/>
  <c r="O78" i="18"/>
  <c r="O7" i="18"/>
  <c r="O11" i="18"/>
  <c r="O15" i="18"/>
  <c r="O19" i="18"/>
  <c r="O23" i="18"/>
  <c r="O27" i="18"/>
  <c r="O31" i="18"/>
  <c r="O35" i="18"/>
  <c r="O39" i="18"/>
  <c r="O43" i="18"/>
  <c r="O47" i="18"/>
  <c r="O51" i="18"/>
  <c r="O55" i="18"/>
  <c r="O59" i="18"/>
  <c r="O63" i="18"/>
  <c r="O67" i="18"/>
  <c r="O71" i="18"/>
  <c r="O75" i="18"/>
  <c r="O9" i="18"/>
  <c r="O13" i="18"/>
  <c r="O17" i="18"/>
  <c r="O21" i="18"/>
  <c r="O25" i="18"/>
  <c r="O29" i="18"/>
  <c r="O33" i="18"/>
  <c r="O37" i="18"/>
  <c r="O41" i="18"/>
  <c r="O45" i="18"/>
  <c r="O49" i="18"/>
  <c r="O53" i="18"/>
  <c r="O57" i="18"/>
  <c r="O61" i="18"/>
  <c r="O65" i="18"/>
  <c r="O69" i="18"/>
  <c r="O73" i="18"/>
  <c r="O77" i="18"/>
  <c r="O12" i="18"/>
  <c r="O28" i="18"/>
  <c r="O44" i="18"/>
  <c r="O60" i="18"/>
  <c r="O76" i="18"/>
  <c r="O20" i="18"/>
  <c r="O36" i="18"/>
  <c r="O52" i="18"/>
  <c r="O68" i="18"/>
  <c r="O8" i="18"/>
  <c r="O24" i="18"/>
  <c r="O40" i="18"/>
  <c r="O56" i="18"/>
  <c r="O72" i="18"/>
  <c r="O16" i="18"/>
  <c r="O32" i="18"/>
  <c r="O48" i="18"/>
  <c r="O64" i="18"/>
  <c r="K65" i="36"/>
  <c r="L65" i="36"/>
  <c r="L62" i="36"/>
  <c r="N64" i="36"/>
  <c r="M6" i="36"/>
  <c r="M63" i="36"/>
  <c r="J6" i="35"/>
  <c r="D32" i="29"/>
  <c r="M65" i="36" l="1"/>
  <c r="M62" i="36"/>
  <c r="O64" i="36"/>
  <c r="N6" i="36"/>
  <c r="N63" i="36"/>
  <c r="K6" i="35"/>
  <c r="D51" i="29"/>
  <c r="D47" i="29"/>
  <c r="F47" i="29" s="1"/>
  <c r="D43" i="29"/>
  <c r="D39" i="29"/>
  <c r="D35" i="29"/>
  <c r="D54" i="29"/>
  <c r="D50" i="29"/>
  <c r="F50" i="29" s="1"/>
  <c r="D46" i="29"/>
  <c r="F46" i="29" s="1"/>
  <c r="D42" i="29"/>
  <c r="D38" i="29"/>
  <c r="D34" i="29"/>
  <c r="D53" i="29"/>
  <c r="D49" i="29"/>
  <c r="F49" i="29" s="1"/>
  <c r="D45" i="29"/>
  <c r="F45" i="29" s="1"/>
  <c r="D41" i="29"/>
  <c r="D37" i="29"/>
  <c r="D33" i="29"/>
  <c r="D52" i="29"/>
  <c r="D48" i="29"/>
  <c r="F48" i="29" s="1"/>
  <c r="D44" i="29"/>
  <c r="D40" i="29"/>
  <c r="D36" i="29"/>
  <c r="AB181" i="1"/>
  <c r="AC181" i="1"/>
  <c r="AD181" i="1"/>
  <c r="AE181" i="1"/>
  <c r="AF181" i="1"/>
  <c r="AG181" i="1"/>
  <c r="AH181" i="1"/>
  <c r="H40" i="29" l="1"/>
  <c r="F40" i="29"/>
  <c r="F42" i="29"/>
  <c r="H42" i="29"/>
  <c r="H44" i="29"/>
  <c r="F44" i="29"/>
  <c r="H39" i="29"/>
  <c r="F39" i="29"/>
  <c r="H41" i="29"/>
  <c r="F41" i="29"/>
  <c r="H38" i="29"/>
  <c r="F38" i="29"/>
  <c r="H43" i="29"/>
  <c r="F43" i="29"/>
  <c r="H48" i="29"/>
  <c r="H50" i="29"/>
  <c r="H45" i="29"/>
  <c r="H47" i="29"/>
  <c r="H49" i="29"/>
  <c r="H46" i="29"/>
  <c r="P64" i="36"/>
  <c r="O6" i="36"/>
  <c r="O63" i="36"/>
  <c r="N65" i="36"/>
  <c r="N62" i="36"/>
  <c r="L6" i="35"/>
  <c r="GM178" i="1"/>
  <c r="GL178" i="1"/>
  <c r="GK178" i="1"/>
  <c r="GJ178" i="1"/>
  <c r="GG178" i="1"/>
  <c r="GF178" i="1"/>
  <c r="GE178" i="1"/>
  <c r="FV178" i="1"/>
  <c r="FU178" i="1"/>
  <c r="FT178" i="1"/>
  <c r="FS178" i="1"/>
  <c r="FR178" i="1"/>
  <c r="FQ178" i="1"/>
  <c r="FP178" i="1"/>
  <c r="FO178" i="1"/>
  <c r="FN178" i="1"/>
  <c r="FM178" i="1"/>
  <c r="FL178" i="1"/>
  <c r="FI178" i="1"/>
  <c r="FH178" i="1"/>
  <c r="FG178" i="1"/>
  <c r="EX178" i="1"/>
  <c r="EW178" i="1"/>
  <c r="EV178" i="1"/>
  <c r="EU178" i="1"/>
  <c r="ET178" i="1"/>
  <c r="ES178" i="1"/>
  <c r="ER178" i="1"/>
  <c r="EQ178" i="1"/>
  <c r="EP178" i="1"/>
  <c r="EO178" i="1"/>
  <c r="EN178" i="1"/>
  <c r="EK178" i="1"/>
  <c r="EJ178" i="1"/>
  <c r="EI178" i="1"/>
  <c r="DZ178" i="1"/>
  <c r="DY178" i="1"/>
  <c r="DX178" i="1"/>
  <c r="DW178" i="1"/>
  <c r="DV178" i="1"/>
  <c r="DU178" i="1"/>
  <c r="DT178" i="1"/>
  <c r="DS178" i="1"/>
  <c r="DR178" i="1"/>
  <c r="DQ178" i="1"/>
  <c r="DP178" i="1"/>
  <c r="DM178" i="1"/>
  <c r="DL178" i="1"/>
  <c r="DK178" i="1"/>
  <c r="DB178" i="1"/>
  <c r="DA178" i="1"/>
  <c r="CZ178" i="1"/>
  <c r="CY178" i="1"/>
  <c r="CX178" i="1"/>
  <c r="CW178" i="1"/>
  <c r="CV178" i="1"/>
  <c r="CU178" i="1"/>
  <c r="CT178" i="1"/>
  <c r="CS178" i="1"/>
  <c r="CR178" i="1"/>
  <c r="CO178" i="1"/>
  <c r="CN178" i="1"/>
  <c r="CM178" i="1"/>
  <c r="CD178" i="1"/>
  <c r="CC178" i="1"/>
  <c r="CB178" i="1"/>
  <c r="CA178" i="1"/>
  <c r="BZ178" i="1"/>
  <c r="BY178" i="1"/>
  <c r="BX178" i="1"/>
  <c r="BW178" i="1"/>
  <c r="BV178" i="1"/>
  <c r="BU178" i="1"/>
  <c r="BT178" i="1"/>
  <c r="BQ178" i="1"/>
  <c r="BP178" i="1"/>
  <c r="BO178" i="1"/>
  <c r="BF178" i="1"/>
  <c r="BE178" i="1"/>
  <c r="BD178" i="1"/>
  <c r="BC178" i="1"/>
  <c r="BB178" i="1"/>
  <c r="BA178" i="1"/>
  <c r="AZ178" i="1"/>
  <c r="O65" i="36" l="1"/>
  <c r="O62" i="36"/>
  <c r="Q64" i="36"/>
  <c r="P6" i="36"/>
  <c r="P63" i="36"/>
  <c r="M6" i="35"/>
  <c r="F7" i="2"/>
  <c r="P65" i="36" l="1"/>
  <c r="P62" i="36"/>
  <c r="R64" i="36"/>
  <c r="Q6" i="36"/>
  <c r="Q63" i="36"/>
  <c r="N6" i="35"/>
  <c r="AQ178" i="1"/>
  <c r="AR178" i="1"/>
  <c r="AS178" i="1"/>
  <c r="AV178" i="1"/>
  <c r="AW178" i="1"/>
  <c r="AX178" i="1"/>
  <c r="AY178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D181" i="1"/>
  <c r="S64" i="36" l="1"/>
  <c r="R6" i="36"/>
  <c r="R63" i="36"/>
  <c r="Q65" i="36"/>
  <c r="Q62" i="36"/>
  <c r="O6" i="35"/>
  <c r="GM22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FQ158" i="1"/>
  <c r="FR158" i="1"/>
  <c r="FS158" i="1"/>
  <c r="FT158" i="1"/>
  <c r="FU158" i="1"/>
  <c r="FV158" i="1"/>
  <c r="GF158" i="1"/>
  <c r="GG158" i="1"/>
  <c r="GK158" i="1"/>
  <c r="GL158" i="1"/>
  <c r="GM158" i="1"/>
  <c r="R65" i="36" l="1"/>
  <c r="R62" i="36"/>
  <c r="T64" i="36"/>
  <c r="S6" i="36"/>
  <c r="S63" i="36"/>
  <c r="P6" i="35"/>
  <c r="C172" i="28"/>
  <c r="C116" i="28"/>
  <c r="S65" i="36" l="1"/>
  <c r="S62" i="36"/>
  <c r="U64" i="36"/>
  <c r="T6" i="36"/>
  <c r="T63" i="36"/>
  <c r="Q6" i="35"/>
  <c r="C180" i="28"/>
  <c r="C192" i="28"/>
  <c r="C176" i="28"/>
  <c r="C188" i="28"/>
  <c r="C175" i="28"/>
  <c r="C184" i="28"/>
  <c r="C194" i="28"/>
  <c r="C190" i="28"/>
  <c r="C186" i="28"/>
  <c r="C182" i="28"/>
  <c r="C178" i="28"/>
  <c r="C174" i="28"/>
  <c r="C191" i="28"/>
  <c r="C187" i="28"/>
  <c r="C183" i="28"/>
  <c r="C179" i="28"/>
  <c r="C193" i="28"/>
  <c r="C189" i="28"/>
  <c r="C185" i="28"/>
  <c r="C181" i="28"/>
  <c r="C177" i="28"/>
  <c r="C173" i="28"/>
  <c r="C132" i="28"/>
  <c r="C128" i="28"/>
  <c r="C124" i="28"/>
  <c r="C136" i="28"/>
  <c r="C120" i="28"/>
  <c r="C135" i="28"/>
  <c r="C131" i="28"/>
  <c r="C127" i="28"/>
  <c r="C123" i="28"/>
  <c r="C119" i="28"/>
  <c r="C138" i="28"/>
  <c r="C134" i="28"/>
  <c r="C130" i="28"/>
  <c r="C126" i="28"/>
  <c r="C122" i="28"/>
  <c r="C118" i="28"/>
  <c r="C137" i="28"/>
  <c r="C133" i="28"/>
  <c r="C129" i="28"/>
  <c r="C125" i="28"/>
  <c r="C121" i="28"/>
  <c r="C117" i="28"/>
  <c r="V64" i="36" l="1"/>
  <c r="U6" i="36"/>
  <c r="U63" i="36"/>
  <c r="T65" i="36"/>
  <c r="T62" i="36"/>
  <c r="R6" i="35"/>
  <c r="A18" i="1"/>
  <c r="U65" i="36" l="1"/>
  <c r="U62" i="36"/>
  <c r="W64" i="36"/>
  <c r="V6" i="36"/>
  <c r="V63" i="36"/>
  <c r="S6" i="35"/>
  <c r="V65" i="36" l="1"/>
  <c r="V62" i="36"/>
  <c r="X64" i="36"/>
  <c r="W6" i="36"/>
  <c r="W63" i="36"/>
  <c r="T6" i="35"/>
  <c r="C1" i="32"/>
  <c r="V16" i="32" s="1"/>
  <c r="D141" i="1"/>
  <c r="C152" i="28"/>
  <c r="C103" i="28"/>
  <c r="H31" i="29"/>
  <c r="AC111" i="1"/>
  <c r="C36" i="2"/>
  <c r="C13" i="2"/>
  <c r="N3" i="27"/>
  <c r="L3" i="27"/>
  <c r="G7" i="30"/>
  <c r="D11" i="29"/>
  <c r="E13" i="2"/>
  <c r="E36" i="2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C382" i="26"/>
  <c r="C383" i="26"/>
  <c r="C384" i="26"/>
  <c r="C385" i="26"/>
  <c r="C386" i="26"/>
  <c r="C387" i="26"/>
  <c r="C388" i="26"/>
  <c r="C389" i="26"/>
  <c r="C390" i="26"/>
  <c r="C391" i="26"/>
  <c r="C392" i="26"/>
  <c r="C393" i="26"/>
  <c r="C394" i="26"/>
  <c r="C395" i="26"/>
  <c r="C396" i="26"/>
  <c r="C397" i="26"/>
  <c r="C398" i="26"/>
  <c r="C399" i="26"/>
  <c r="C400" i="26"/>
  <c r="C401" i="26"/>
  <c r="C402" i="26"/>
  <c r="C403" i="26"/>
  <c r="C404" i="26"/>
  <c r="C405" i="26"/>
  <c r="C406" i="26"/>
  <c r="C407" i="26"/>
  <c r="C408" i="26"/>
  <c r="C409" i="26"/>
  <c r="C410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1" i="26"/>
  <c r="C432" i="26"/>
  <c r="C433" i="26"/>
  <c r="C434" i="26"/>
  <c r="C435" i="26"/>
  <c r="C436" i="26"/>
  <c r="C437" i="26"/>
  <c r="C438" i="26"/>
  <c r="C439" i="26"/>
  <c r="C440" i="26"/>
  <c r="C441" i="26"/>
  <c r="C442" i="26"/>
  <c r="C443" i="26"/>
  <c r="C444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467" i="26"/>
  <c r="C468" i="26"/>
  <c r="C469" i="26"/>
  <c r="C470" i="26"/>
  <c r="C471" i="26"/>
  <c r="C472" i="26"/>
  <c r="C473" i="26"/>
  <c r="C474" i="26"/>
  <c r="C475" i="26"/>
  <c r="C476" i="26"/>
  <c r="C477" i="26"/>
  <c r="C478" i="26"/>
  <c r="C479" i="26"/>
  <c r="C480" i="26"/>
  <c r="C481" i="26"/>
  <c r="C482" i="26"/>
  <c r="C483" i="26"/>
  <c r="C484" i="26"/>
  <c r="C485" i="26"/>
  <c r="C486" i="26"/>
  <c r="C487" i="26"/>
  <c r="C488" i="26"/>
  <c r="C489" i="26"/>
  <c r="C490" i="26"/>
  <c r="C491" i="26"/>
  <c r="C492" i="26"/>
  <c r="C493" i="26"/>
  <c r="C494" i="26"/>
  <c r="C495" i="26"/>
  <c r="C496" i="26"/>
  <c r="C497" i="26"/>
  <c r="C498" i="26"/>
  <c r="C499" i="26"/>
  <c r="C500" i="26"/>
  <c r="C501" i="26"/>
  <c r="C502" i="26"/>
  <c r="C503" i="26"/>
  <c r="C504" i="26"/>
  <c r="C505" i="26"/>
  <c r="C506" i="26"/>
  <c r="C507" i="26"/>
  <c r="C508" i="26"/>
  <c r="C509" i="26"/>
  <c r="C510" i="26"/>
  <c r="C511" i="26"/>
  <c r="C512" i="26"/>
  <c r="C513" i="26"/>
  <c r="C514" i="26"/>
  <c r="C515" i="26"/>
  <c r="C516" i="26"/>
  <c r="C517" i="26"/>
  <c r="C518" i="26"/>
  <c r="C519" i="26"/>
  <c r="C520" i="26"/>
  <c r="C521" i="26"/>
  <c r="C522" i="26"/>
  <c r="C523" i="26"/>
  <c r="C524" i="26"/>
  <c r="C525" i="26"/>
  <c r="C526" i="26"/>
  <c r="C527" i="26"/>
  <c r="C528" i="26"/>
  <c r="C529" i="26"/>
  <c r="C530" i="26"/>
  <c r="C531" i="26"/>
  <c r="C532" i="26"/>
  <c r="C533" i="26"/>
  <c r="C534" i="26"/>
  <c r="C535" i="26"/>
  <c r="C536" i="26"/>
  <c r="C537" i="26"/>
  <c r="C538" i="26"/>
  <c r="C539" i="26"/>
  <c r="C540" i="26"/>
  <c r="C541" i="26"/>
  <c r="C542" i="26"/>
  <c r="C543" i="26"/>
  <c r="C544" i="26"/>
  <c r="C545" i="26"/>
  <c r="C546" i="26"/>
  <c r="C547" i="26"/>
  <c r="C548" i="26"/>
  <c r="C549" i="26"/>
  <c r="C550" i="26"/>
  <c r="C551" i="26"/>
  <c r="C552" i="26"/>
  <c r="C553" i="26"/>
  <c r="C554" i="26"/>
  <c r="C555" i="26"/>
  <c r="C556" i="26"/>
  <c r="C557" i="26"/>
  <c r="C558" i="26"/>
  <c r="C559" i="26"/>
  <c r="C560" i="26"/>
  <c r="C561" i="26"/>
  <c r="C562" i="26"/>
  <c r="C563" i="26"/>
  <c r="C564" i="26"/>
  <c r="C565" i="26"/>
  <c r="C566" i="26"/>
  <c r="C567" i="26"/>
  <c r="C568" i="26"/>
  <c r="C569" i="26"/>
  <c r="C570" i="26"/>
  <c r="C571" i="26"/>
  <c r="C572" i="26"/>
  <c r="C573" i="26"/>
  <c r="C574" i="26"/>
  <c r="C575" i="26"/>
  <c r="C576" i="26"/>
  <c r="C577" i="26"/>
  <c r="C578" i="26"/>
  <c r="C579" i="26"/>
  <c r="C580" i="26"/>
  <c r="C581" i="26"/>
  <c r="C582" i="26"/>
  <c r="C583" i="26"/>
  <c r="C584" i="26"/>
  <c r="C585" i="26"/>
  <c r="C586" i="26"/>
  <c r="C587" i="26"/>
  <c r="C588" i="26"/>
  <c r="C589" i="26"/>
  <c r="C590" i="26"/>
  <c r="C591" i="26"/>
  <c r="C592" i="26"/>
  <c r="C593" i="26"/>
  <c r="C594" i="26"/>
  <c r="C595" i="26"/>
  <c r="C596" i="26"/>
  <c r="C597" i="26"/>
  <c r="C598" i="26"/>
  <c r="C599" i="26"/>
  <c r="C600" i="26"/>
  <c r="C601" i="26"/>
  <c r="C602" i="26"/>
  <c r="C603" i="26"/>
  <c r="C604" i="26"/>
  <c r="O15" i="27"/>
  <c r="C4" i="28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D100" i="1"/>
  <c r="D138" i="1"/>
  <c r="D6" i="1" s="1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G138" i="1"/>
  <c r="H138" i="1" s="1"/>
  <c r="I138" i="1" s="1"/>
  <c r="I6" i="1" s="1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B1" i="23"/>
  <c r="F6" i="1"/>
  <c r="C4" i="26"/>
  <c r="B1" i="26"/>
  <c r="EI158" i="1"/>
  <c r="EJ158" i="1"/>
  <c r="EK158" i="1"/>
  <c r="EN158" i="1"/>
  <c r="EO158" i="1"/>
  <c r="EP158" i="1"/>
  <c r="EQ158" i="1"/>
  <c r="ER158" i="1"/>
  <c r="ES158" i="1"/>
  <c r="ET158" i="1"/>
  <c r="EU158" i="1"/>
  <c r="EV158" i="1"/>
  <c r="EW158" i="1"/>
  <c r="EX158" i="1"/>
  <c r="FG158" i="1"/>
  <c r="FH158" i="1"/>
  <c r="FI158" i="1"/>
  <c r="FL158" i="1"/>
  <c r="FM158" i="1"/>
  <c r="FN158" i="1"/>
  <c r="FO158" i="1"/>
  <c r="FP158" i="1"/>
  <c r="DT158" i="1"/>
  <c r="DU158" i="1"/>
  <c r="DV158" i="1"/>
  <c r="DW158" i="1"/>
  <c r="DX158" i="1"/>
  <c r="DY158" i="1"/>
  <c r="DZ158" i="1"/>
  <c r="AQ158" i="1"/>
  <c r="AR158" i="1"/>
  <c r="AS158" i="1"/>
  <c r="AV158" i="1"/>
  <c r="AW158" i="1"/>
  <c r="AX158" i="1"/>
  <c r="AY158" i="1"/>
  <c r="AZ158" i="1"/>
  <c r="BA158" i="1"/>
  <c r="BB158" i="1"/>
  <c r="BC158" i="1"/>
  <c r="BD158" i="1"/>
  <c r="BE158" i="1"/>
  <c r="BF158" i="1"/>
  <c r="BO158" i="1"/>
  <c r="BP158" i="1"/>
  <c r="BQ158" i="1"/>
  <c r="BT158" i="1"/>
  <c r="BU158" i="1"/>
  <c r="BV158" i="1"/>
  <c r="BW158" i="1"/>
  <c r="BX158" i="1"/>
  <c r="BY158" i="1"/>
  <c r="BZ158" i="1"/>
  <c r="CA158" i="1"/>
  <c r="CB158" i="1"/>
  <c r="CC158" i="1"/>
  <c r="CD158" i="1"/>
  <c r="CM158" i="1"/>
  <c r="CN158" i="1"/>
  <c r="CO158" i="1"/>
  <c r="CR158" i="1"/>
  <c r="CS158" i="1"/>
  <c r="CT158" i="1"/>
  <c r="CU158" i="1"/>
  <c r="CV158" i="1"/>
  <c r="CW158" i="1"/>
  <c r="CX158" i="1"/>
  <c r="CY158" i="1"/>
  <c r="CZ158" i="1"/>
  <c r="DA158" i="1"/>
  <c r="DB158" i="1"/>
  <c r="DK158" i="1"/>
  <c r="DL158" i="1"/>
  <c r="DM158" i="1"/>
  <c r="DP158" i="1"/>
  <c r="DQ158" i="1"/>
  <c r="DR158" i="1"/>
  <c r="DS158" i="1"/>
  <c r="E158" i="1"/>
  <c r="F158" i="1"/>
  <c r="G158" i="1"/>
  <c r="C65" i="2"/>
  <c r="D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U29" i="36" l="1"/>
  <c r="U27" i="36"/>
  <c r="U27" i="35"/>
  <c r="H29" i="35"/>
  <c r="F27" i="35"/>
  <c r="E27" i="36"/>
  <c r="I29" i="35"/>
  <c r="D27" i="35"/>
  <c r="H27" i="35"/>
  <c r="G29" i="35"/>
  <c r="D27" i="36"/>
  <c r="E29" i="35"/>
  <c r="I27" i="36"/>
  <c r="F29" i="35"/>
  <c r="E27" i="35"/>
  <c r="G27" i="36"/>
  <c r="D29" i="35"/>
  <c r="F27" i="36"/>
  <c r="I27" i="35"/>
  <c r="H27" i="36"/>
  <c r="G27" i="35"/>
  <c r="J27" i="36"/>
  <c r="J29" i="35"/>
  <c r="J27" i="35"/>
  <c r="K27" i="35"/>
  <c r="K29" i="35"/>
  <c r="K27" i="36"/>
  <c r="L27" i="36"/>
  <c r="L29" i="35"/>
  <c r="L27" i="35"/>
  <c r="M29" i="35"/>
  <c r="M27" i="35"/>
  <c r="M27" i="36"/>
  <c r="N29" i="35"/>
  <c r="N27" i="35"/>
  <c r="N27" i="36"/>
  <c r="O27" i="35"/>
  <c r="O29" i="35"/>
  <c r="O27" i="36"/>
  <c r="P29" i="35"/>
  <c r="P27" i="35"/>
  <c r="P27" i="36"/>
  <c r="Q29" i="35"/>
  <c r="Q27" i="35"/>
  <c r="Q27" i="36"/>
  <c r="R29" i="35"/>
  <c r="R27" i="35"/>
  <c r="R27" i="36"/>
  <c r="S29" i="35"/>
  <c r="S27" i="35"/>
  <c r="S27" i="36"/>
  <c r="T29" i="35"/>
  <c r="T27" i="35"/>
  <c r="T27" i="36"/>
  <c r="U29" i="35"/>
  <c r="E29" i="36"/>
  <c r="G29" i="36"/>
  <c r="D29" i="36"/>
  <c r="F29" i="36"/>
  <c r="I29" i="36"/>
  <c r="H29" i="36"/>
  <c r="J29" i="36"/>
  <c r="K29" i="36"/>
  <c r="L29" i="36"/>
  <c r="M29" i="36"/>
  <c r="N29" i="36"/>
  <c r="O29" i="36"/>
  <c r="P29" i="36"/>
  <c r="Q29" i="36"/>
  <c r="R29" i="36"/>
  <c r="S29" i="36"/>
  <c r="T29" i="36"/>
  <c r="V29" i="35"/>
  <c r="V27" i="35"/>
  <c r="V29" i="36"/>
  <c r="V27" i="36"/>
  <c r="L1" i="35"/>
  <c r="L1" i="36"/>
  <c r="L3" i="36" s="1"/>
  <c r="Y64" i="36"/>
  <c r="X6" i="36"/>
  <c r="X63" i="36"/>
  <c r="W65" i="36"/>
  <c r="W62" i="36"/>
  <c r="U6" i="35"/>
  <c r="G6" i="1"/>
  <c r="J138" i="1"/>
  <c r="J6" i="1" s="1"/>
  <c r="E138" i="1"/>
  <c r="E6" i="1" s="1"/>
  <c r="H6" i="1"/>
  <c r="C48" i="28"/>
  <c r="C37" i="28"/>
  <c r="C21" i="28"/>
  <c r="B48" i="27"/>
  <c r="B27" i="27"/>
  <c r="D5" i="29"/>
  <c r="C19" i="28"/>
  <c r="D4" i="29"/>
  <c r="D21" i="29"/>
  <c r="D15" i="29"/>
  <c r="C25" i="28"/>
  <c r="C107" i="28"/>
  <c r="C43" i="28"/>
  <c r="C95" i="28"/>
  <c r="C110" i="28"/>
  <c r="D23" i="29"/>
  <c r="C20" i="28"/>
  <c r="C88" i="28"/>
  <c r="B10" i="32"/>
  <c r="H34" i="29"/>
  <c r="D19" i="29"/>
  <c r="F54" i="29"/>
  <c r="D7" i="29"/>
  <c r="F31" i="29"/>
  <c r="C89" i="28"/>
  <c r="C73" i="28"/>
  <c r="C42" i="28"/>
  <c r="C38" i="28"/>
  <c r="C69" i="28"/>
  <c r="C32" i="28"/>
  <c r="C74" i="28"/>
  <c r="C135" i="1"/>
  <c r="G25" i="30"/>
  <c r="C72" i="28"/>
  <c r="O27" i="27"/>
  <c r="J15" i="27"/>
  <c r="B45" i="27"/>
  <c r="B15" i="27"/>
  <c r="B57" i="27"/>
  <c r="Y33" i="27"/>
  <c r="X27" i="27"/>
  <c r="G37" i="1"/>
  <c r="F21" i="27"/>
  <c r="H33" i="27"/>
  <c r="C67" i="28"/>
  <c r="C76" i="28"/>
  <c r="B64" i="27"/>
  <c r="S27" i="27"/>
  <c r="C78" i="28"/>
  <c r="K21" i="27"/>
  <c r="C54" i="28"/>
  <c r="F53" i="29"/>
  <c r="D20" i="29"/>
  <c r="D14" i="29"/>
  <c r="B63" i="27"/>
  <c r="C27" i="27"/>
  <c r="B46" i="27"/>
  <c r="K15" i="27"/>
  <c r="R33" i="27"/>
  <c r="L15" i="27"/>
  <c r="P33" i="27"/>
  <c r="O33" i="27"/>
  <c r="U33" i="27"/>
  <c r="M21" i="27"/>
  <c r="C14" i="28"/>
  <c r="C6" i="28"/>
  <c r="R21" i="27"/>
  <c r="G27" i="27"/>
  <c r="C5" i="28"/>
  <c r="T21" i="27"/>
  <c r="E33" i="27"/>
  <c r="B47" i="27"/>
  <c r="H15" i="27"/>
  <c r="N21" i="27"/>
  <c r="Y15" i="27"/>
  <c r="R15" i="27"/>
  <c r="G21" i="27"/>
  <c r="M15" i="27"/>
  <c r="B58" i="27"/>
  <c r="X15" i="27"/>
  <c r="T27" i="27"/>
  <c r="B65" i="27"/>
  <c r="N15" i="27"/>
  <c r="N33" i="27"/>
  <c r="G33" i="27"/>
  <c r="M33" i="27"/>
  <c r="D16" i="29"/>
  <c r="D17" i="29"/>
  <c r="I15" i="27"/>
  <c r="Y21" i="27"/>
  <c r="B66" i="27"/>
  <c r="I33" i="27"/>
  <c r="C33" i="27"/>
  <c r="W27" i="27"/>
  <c r="B62" i="27"/>
  <c r="V33" i="27"/>
  <c r="F27" i="27"/>
  <c r="B52" i="27"/>
  <c r="C11" i="28"/>
  <c r="C26" i="28"/>
  <c r="S21" i="27"/>
  <c r="W33" i="27"/>
  <c r="D26" i="29"/>
  <c r="B54" i="27"/>
  <c r="S15" i="27"/>
  <c r="U27" i="27"/>
  <c r="F35" i="29"/>
  <c r="H36" i="1"/>
  <c r="F37" i="1"/>
  <c r="G36" i="1"/>
  <c r="I37" i="1"/>
  <c r="I36" i="1"/>
  <c r="H37" i="1"/>
  <c r="D12" i="29"/>
  <c r="D10" i="29"/>
  <c r="D8" i="29"/>
  <c r="D13" i="29"/>
  <c r="C7" i="28"/>
  <c r="C8" i="28"/>
  <c r="D18" i="29"/>
  <c r="C13" i="28"/>
  <c r="C12" i="28"/>
  <c r="C15" i="28"/>
  <c r="C16" i="28"/>
  <c r="C22" i="28"/>
  <c r="C23" i="28"/>
  <c r="R10" i="32"/>
  <c r="D6" i="29"/>
  <c r="D24" i="29"/>
  <c r="D25" i="29"/>
  <c r="D9" i="29"/>
  <c r="C10" i="28"/>
  <c r="C24" i="28"/>
  <c r="C17" i="28"/>
  <c r="D22" i="29"/>
  <c r="C18" i="28"/>
  <c r="C9" i="28"/>
  <c r="W2" i="1"/>
  <c r="W3" i="1" s="1"/>
  <c r="W4" i="1" s="1"/>
  <c r="W5" i="1" s="1"/>
  <c r="I135" i="1"/>
  <c r="B7" i="37" s="1"/>
  <c r="C108" i="28"/>
  <c r="C104" i="28"/>
  <c r="C102" i="28"/>
  <c r="C105" i="28"/>
  <c r="C96" i="28"/>
  <c r="C94" i="28"/>
  <c r="C97" i="28"/>
  <c r="R27" i="27"/>
  <c r="D15" i="27"/>
  <c r="B61" i="27"/>
  <c r="J27" i="27"/>
  <c r="B59" i="27"/>
  <c r="P27" i="27"/>
  <c r="V27" i="27"/>
  <c r="X21" i="27"/>
  <c r="E21" i="27"/>
  <c r="U15" i="27"/>
  <c r="G15" i="27"/>
  <c r="K33" i="27"/>
  <c r="F15" i="27"/>
  <c r="D21" i="27"/>
  <c r="Y27" i="27"/>
  <c r="H21" i="27"/>
  <c r="L27" i="27"/>
  <c r="X33" i="27"/>
  <c r="L21" i="27"/>
  <c r="V21" i="27"/>
  <c r="E27" i="27"/>
  <c r="H27" i="27"/>
  <c r="O21" i="27"/>
  <c r="M27" i="27"/>
  <c r="C21" i="27"/>
  <c r="L33" i="27"/>
  <c r="B49" i="27"/>
  <c r="B21" i="27"/>
  <c r="E15" i="27"/>
  <c r="I27" i="27"/>
  <c r="B56" i="27"/>
  <c r="B43" i="27"/>
  <c r="U21" i="27"/>
  <c r="J33" i="27"/>
  <c r="F33" i="27"/>
  <c r="W21" i="27"/>
  <c r="B60" i="27"/>
  <c r="N27" i="27"/>
  <c r="B50" i="27"/>
  <c r="K27" i="27"/>
  <c r="B51" i="27"/>
  <c r="B53" i="27"/>
  <c r="D27" i="27"/>
  <c r="V15" i="27"/>
  <c r="C15" i="27"/>
  <c r="P15" i="27"/>
  <c r="B44" i="27"/>
  <c r="I21" i="27"/>
  <c r="J21" i="27"/>
  <c r="D33" i="27"/>
  <c r="T15" i="27"/>
  <c r="Q33" i="27"/>
  <c r="Q21" i="27"/>
  <c r="B33" i="27"/>
  <c r="P21" i="27"/>
  <c r="B55" i="27"/>
  <c r="Q15" i="27"/>
  <c r="S33" i="27"/>
  <c r="Q27" i="27"/>
  <c r="T33" i="27"/>
  <c r="W15" i="27"/>
  <c r="C153" i="28"/>
  <c r="C145" i="28"/>
  <c r="F36" i="1"/>
  <c r="J16" i="32"/>
  <c r="C101" i="28"/>
  <c r="C99" i="28"/>
  <c r="C98" i="28"/>
  <c r="C91" i="28"/>
  <c r="C100" i="28"/>
  <c r="F10" i="32"/>
  <c r="V10" i="32"/>
  <c r="N16" i="32"/>
  <c r="J10" i="32"/>
  <c r="B16" i="32"/>
  <c r="R16" i="32"/>
  <c r="C93" i="28"/>
  <c r="C109" i="28"/>
  <c r="C90" i="28"/>
  <c r="C106" i="28"/>
  <c r="C92" i="28"/>
  <c r="N10" i="32"/>
  <c r="F16" i="32"/>
  <c r="C146" i="28"/>
  <c r="C165" i="28"/>
  <c r="C164" i="28"/>
  <c r="C148" i="28"/>
  <c r="C155" i="28"/>
  <c r="C162" i="28"/>
  <c r="C149" i="28"/>
  <c r="C160" i="28"/>
  <c r="C144" i="28"/>
  <c r="C151" i="28"/>
  <c r="C158" i="28"/>
  <c r="C157" i="28"/>
  <c r="C161" i="28"/>
  <c r="C156" i="28"/>
  <c r="C163" i="28"/>
  <c r="C147" i="28"/>
  <c r="C154" i="28"/>
  <c r="C159" i="28"/>
  <c r="C166" i="28"/>
  <c r="C150" i="28"/>
  <c r="G18" i="30"/>
  <c r="G8" i="30"/>
  <c r="G12" i="30"/>
  <c r="G14" i="30"/>
  <c r="G24" i="30"/>
  <c r="G13" i="30"/>
  <c r="G15" i="30"/>
  <c r="G19" i="30"/>
  <c r="G20" i="30"/>
  <c r="G10" i="30"/>
  <c r="G22" i="30"/>
  <c r="G17" i="30"/>
  <c r="G23" i="30"/>
  <c r="G6" i="30"/>
  <c r="G3" i="30"/>
  <c r="G16" i="30"/>
  <c r="G5" i="30"/>
  <c r="G21" i="30"/>
  <c r="G9" i="30"/>
  <c r="G4" i="30"/>
  <c r="G11" i="30"/>
  <c r="W12" i="22"/>
  <c r="F135" i="1"/>
  <c r="B4" i="37" s="1"/>
  <c r="G135" i="1"/>
  <c r="B5" i="37" s="1"/>
  <c r="D135" i="1"/>
  <c r="W12" i="20"/>
  <c r="H135" i="1"/>
  <c r="B6" i="37" s="1"/>
  <c r="W12" i="21"/>
  <c r="X14" i="21" s="1"/>
  <c r="C45" i="28"/>
  <c r="C80" i="28"/>
  <c r="C65" i="28"/>
  <c r="C46" i="28"/>
  <c r="C34" i="28"/>
  <c r="C79" i="28"/>
  <c r="C63" i="28"/>
  <c r="C66" i="28"/>
  <c r="C35" i="28"/>
  <c r="C68" i="28"/>
  <c r="C50" i="28"/>
  <c r="C70" i="28"/>
  <c r="C40" i="28"/>
  <c r="C62" i="28"/>
  <c r="C52" i="28"/>
  <c r="C39" i="28"/>
  <c r="C75" i="28"/>
  <c r="C82" i="28"/>
  <c r="C61" i="28"/>
  <c r="C36" i="28"/>
  <c r="C60" i="28"/>
  <c r="C51" i="28"/>
  <c r="C64" i="28"/>
  <c r="C49" i="28"/>
  <c r="C47" i="28"/>
  <c r="C71" i="28"/>
  <c r="C77" i="28"/>
  <c r="C53" i="28"/>
  <c r="C81" i="28"/>
  <c r="C41" i="28"/>
  <c r="C44" i="28"/>
  <c r="C33" i="28"/>
  <c r="Y16" i="32"/>
  <c r="U16" i="32"/>
  <c r="Q16" i="32"/>
  <c r="M16" i="32"/>
  <c r="I16" i="32"/>
  <c r="E16" i="32"/>
  <c r="Y10" i="32"/>
  <c r="U10" i="32"/>
  <c r="Q10" i="32"/>
  <c r="M10" i="32"/>
  <c r="I10" i="32"/>
  <c r="E10" i="32"/>
  <c r="X16" i="32"/>
  <c r="T16" i="32"/>
  <c r="P16" i="32"/>
  <c r="L16" i="32"/>
  <c r="H16" i="32"/>
  <c r="D16" i="32"/>
  <c r="X10" i="32"/>
  <c r="T10" i="32"/>
  <c r="P10" i="32"/>
  <c r="L10" i="32"/>
  <c r="H10" i="32"/>
  <c r="D10" i="32"/>
  <c r="W16" i="32"/>
  <c r="S16" i="32"/>
  <c r="O16" i="32"/>
  <c r="K16" i="32"/>
  <c r="G16" i="32"/>
  <c r="C16" i="32"/>
  <c r="W10" i="32"/>
  <c r="S10" i="32"/>
  <c r="O10" i="32"/>
  <c r="K10" i="32"/>
  <c r="G10" i="32"/>
  <c r="C10" i="32"/>
  <c r="R7" i="18" a="1"/>
  <c r="S7" i="18" a="1"/>
  <c r="B2" i="37" l="1"/>
  <c r="D17" i="1" a="1"/>
  <c r="D17" i="1" s="1"/>
  <c r="W29" i="35"/>
  <c r="W27" i="35"/>
  <c r="W29" i="36"/>
  <c r="W27" i="36"/>
  <c r="X65" i="36"/>
  <c r="X62" i="36"/>
  <c r="Z64" i="36"/>
  <c r="Y6" i="36"/>
  <c r="Y63" i="36"/>
  <c r="V6" i="35"/>
  <c r="G134" i="1"/>
  <c r="H134" i="1"/>
  <c r="F134" i="1"/>
  <c r="D134" i="1"/>
  <c r="I134" i="1"/>
  <c r="J37" i="1"/>
  <c r="J36" i="1"/>
  <c r="E135" i="1"/>
  <c r="B3" i="37" s="1"/>
  <c r="E36" i="1"/>
  <c r="E37" i="1"/>
  <c r="J135" i="1"/>
  <c r="B8" i="37" s="1"/>
  <c r="K138" i="1"/>
  <c r="L138" i="1" s="1"/>
  <c r="FC98" i="1"/>
  <c r="I142" i="1"/>
  <c r="I18" i="1" s="1"/>
  <c r="F142" i="1"/>
  <c r="F18" i="1" s="1"/>
  <c r="D142" i="1"/>
  <c r="D18" i="1" s="1"/>
  <c r="G142" i="1"/>
  <c r="G18" i="1" s="1"/>
  <c r="G98" i="1" s="1"/>
  <c r="H142" i="1"/>
  <c r="H99" i="1" s="1"/>
  <c r="DW98" i="1"/>
  <c r="EK98" i="1"/>
  <c r="EQ98" i="1"/>
  <c r="DZ98" i="1"/>
  <c r="EP98" i="1"/>
  <c r="I145" i="1"/>
  <c r="I139" i="1" s="1"/>
  <c r="I55" i="1" s="1"/>
  <c r="FN98" i="1"/>
  <c r="EM98" i="1"/>
  <c r="DU98" i="1"/>
  <c r="ET98" i="1"/>
  <c r="H35" i="29"/>
  <c r="EW98" i="1"/>
  <c r="EE98" i="1"/>
  <c r="F34" i="29"/>
  <c r="ED98" i="1"/>
  <c r="DT98" i="1"/>
  <c r="FG98" i="1"/>
  <c r="FP98" i="1"/>
  <c r="EG98" i="1"/>
  <c r="EU98" i="1"/>
  <c r="FF98" i="1"/>
  <c r="FD98" i="1"/>
  <c r="EF98" i="1"/>
  <c r="FJ98" i="1"/>
  <c r="FO98" i="1"/>
  <c r="ER98" i="1"/>
  <c r="EZ98" i="1"/>
  <c r="FB98" i="1"/>
  <c r="EC98" i="1"/>
  <c r="H36" i="29"/>
  <c r="F36" i="29"/>
  <c r="H54" i="29"/>
  <c r="DX98" i="1"/>
  <c r="FI98" i="1"/>
  <c r="FH98" i="1"/>
  <c r="EV98" i="1"/>
  <c r="FK98" i="1"/>
  <c r="FE98" i="1"/>
  <c r="FA98" i="1"/>
  <c r="EX98" i="1"/>
  <c r="F52" i="29"/>
  <c r="H52" i="29"/>
  <c r="ES98" i="1"/>
  <c r="FL98" i="1"/>
  <c r="EJ98" i="1"/>
  <c r="EO98" i="1"/>
  <c r="EY98" i="1"/>
  <c r="DY98" i="1"/>
  <c r="EB98" i="1"/>
  <c r="FM98" i="1"/>
  <c r="C137" i="1"/>
  <c r="C136" i="1"/>
  <c r="I137" i="1"/>
  <c r="H53" i="29"/>
  <c r="H33" i="29"/>
  <c r="F33" i="29"/>
  <c r="H37" i="29"/>
  <c r="F37" i="29"/>
  <c r="H32" i="29"/>
  <c r="F32" i="29"/>
  <c r="F51" i="29"/>
  <c r="H51" i="29"/>
  <c r="I136" i="1"/>
  <c r="I9" i="1"/>
  <c r="I119" i="1" s="1"/>
  <c r="I165" i="1"/>
  <c r="I140" i="1"/>
  <c r="I21" i="1" s="1"/>
  <c r="R48" i="18"/>
  <c r="R28" i="18"/>
  <c r="R74" i="18"/>
  <c r="R18" i="18"/>
  <c r="R52" i="18"/>
  <c r="R67" i="18"/>
  <c r="R103" i="18"/>
  <c r="R45" i="18"/>
  <c r="R9" i="18"/>
  <c r="R73" i="18"/>
  <c r="R72" i="18"/>
  <c r="R91" i="18"/>
  <c r="R40" i="18"/>
  <c r="R66" i="18"/>
  <c r="R10" i="18"/>
  <c r="R53" i="18"/>
  <c r="R25" i="18"/>
  <c r="R34" i="18"/>
  <c r="R55" i="18"/>
  <c r="R81" i="18"/>
  <c r="R75" i="18"/>
  <c r="R7" i="18"/>
  <c r="R59" i="18"/>
  <c r="R12" i="18"/>
  <c r="R22" i="18"/>
  <c r="R83" i="18"/>
  <c r="R63" i="18"/>
  <c r="R35" i="18"/>
  <c r="R46" i="18"/>
  <c r="R57" i="18"/>
  <c r="R62" i="18"/>
  <c r="R15" i="18"/>
  <c r="R19" i="18"/>
  <c r="R47" i="18"/>
  <c r="R76" i="18"/>
  <c r="R94" i="18"/>
  <c r="R30" i="18"/>
  <c r="R90" i="18"/>
  <c r="R32" i="18"/>
  <c r="R54" i="18"/>
  <c r="R95" i="18"/>
  <c r="R13" i="18"/>
  <c r="R99" i="18"/>
  <c r="R77" i="18"/>
  <c r="R68" i="18"/>
  <c r="R88" i="18"/>
  <c r="R79" i="18"/>
  <c r="R31" i="18"/>
  <c r="R84" i="18"/>
  <c r="R39" i="18"/>
  <c r="R23" i="18"/>
  <c r="R101" i="18"/>
  <c r="R27" i="18"/>
  <c r="R51" i="18"/>
  <c r="R14" i="18"/>
  <c r="R38" i="18"/>
  <c r="R65" i="18"/>
  <c r="R50" i="18"/>
  <c r="R96" i="18"/>
  <c r="R69" i="18"/>
  <c r="R100" i="18"/>
  <c r="R92" i="18"/>
  <c r="R102" i="18"/>
  <c r="R20" i="18"/>
  <c r="R24" i="18"/>
  <c r="R37" i="18"/>
  <c r="R98" i="18"/>
  <c r="R26" i="18"/>
  <c r="R78" i="18"/>
  <c r="R82" i="18"/>
  <c r="R61" i="18"/>
  <c r="R56" i="18"/>
  <c r="R80" i="18"/>
  <c r="R44" i="18"/>
  <c r="R71" i="18"/>
  <c r="R36" i="18"/>
  <c r="R64" i="18"/>
  <c r="R17" i="18"/>
  <c r="R43" i="18"/>
  <c r="R87" i="18"/>
  <c r="R11" i="18"/>
  <c r="R89" i="18"/>
  <c r="R86" i="18"/>
  <c r="R58" i="18"/>
  <c r="R60" i="18"/>
  <c r="R33" i="18"/>
  <c r="R41" i="18"/>
  <c r="R97" i="18"/>
  <c r="R85" i="18"/>
  <c r="R21" i="18"/>
  <c r="R16" i="18"/>
  <c r="R49" i="18"/>
  <c r="R93" i="18"/>
  <c r="R42" i="18"/>
  <c r="R29" i="18"/>
  <c r="R8" i="18"/>
  <c r="R70" i="18"/>
  <c r="S49" i="18"/>
  <c r="S55" i="18"/>
  <c r="S57" i="18"/>
  <c r="S38" i="18"/>
  <c r="S8" i="18"/>
  <c r="S11" i="18"/>
  <c r="S32" i="18"/>
  <c r="S52" i="18"/>
  <c r="S102" i="18"/>
  <c r="S68" i="18"/>
  <c r="S97" i="18"/>
  <c r="S31" i="18"/>
  <c r="S30" i="18"/>
  <c r="S74" i="18"/>
  <c r="S54" i="18"/>
  <c r="S10" i="18"/>
  <c r="S103" i="18"/>
  <c r="S73" i="18"/>
  <c r="S48" i="18"/>
  <c r="S15" i="18"/>
  <c r="S78" i="18"/>
  <c r="S50" i="18"/>
  <c r="S51" i="18"/>
  <c r="S27" i="18"/>
  <c r="S70" i="18"/>
  <c r="S20" i="18"/>
  <c r="S45" i="18"/>
  <c r="S17" i="18"/>
  <c r="S24" i="18"/>
  <c r="S69" i="18"/>
  <c r="S16" i="18"/>
  <c r="S100" i="18"/>
  <c r="S75" i="18"/>
  <c r="S101" i="18"/>
  <c r="S93" i="18"/>
  <c r="S85" i="18"/>
  <c r="S19" i="18"/>
  <c r="S67" i="18"/>
  <c r="S61" i="18"/>
  <c r="S64" i="18"/>
  <c r="S60" i="18"/>
  <c r="S59" i="18"/>
  <c r="S53" i="18"/>
  <c r="S87" i="18"/>
  <c r="S94" i="18"/>
  <c r="S22" i="18"/>
  <c r="S89" i="18"/>
  <c r="S65" i="18"/>
  <c r="S33" i="18"/>
  <c r="S62" i="18"/>
  <c r="S37" i="18"/>
  <c r="S98" i="18"/>
  <c r="S23" i="18"/>
  <c r="S40" i="18"/>
  <c r="S36" i="18"/>
  <c r="S76" i="18"/>
  <c r="S26" i="18"/>
  <c r="S71" i="18"/>
  <c r="S92" i="18"/>
  <c r="S95" i="18"/>
  <c r="S44" i="18"/>
  <c r="S12" i="18"/>
  <c r="S86" i="18"/>
  <c r="S43" i="18"/>
  <c r="S34" i="18"/>
  <c r="S99" i="18"/>
  <c r="S90" i="18"/>
  <c r="S80" i="18"/>
  <c r="S91" i="18"/>
  <c r="S46" i="18"/>
  <c r="S82" i="18"/>
  <c r="S29" i="18"/>
  <c r="S14" i="18"/>
  <c r="S9" i="18"/>
  <c r="S21" i="18"/>
  <c r="S66" i="18"/>
  <c r="S72" i="18"/>
  <c r="S47" i="18"/>
  <c r="S13" i="18"/>
  <c r="S77" i="18"/>
  <c r="S41" i="18"/>
  <c r="S35" i="18"/>
  <c r="S96" i="18"/>
  <c r="S81" i="18"/>
  <c r="S39" i="18"/>
  <c r="S42" i="18"/>
  <c r="S28" i="18"/>
  <c r="S56" i="18"/>
  <c r="S88" i="18"/>
  <c r="S18" i="18"/>
  <c r="S79" i="18"/>
  <c r="S84" i="18"/>
  <c r="S7" i="18"/>
  <c r="S25" i="18"/>
  <c r="S63" i="18"/>
  <c r="S58" i="18"/>
  <c r="S83" i="18"/>
  <c r="D140" i="1"/>
  <c r="D137" i="1"/>
  <c r="D136" i="1"/>
  <c r="D165" i="1"/>
  <c r="D145" i="1"/>
  <c r="D139" i="1" s="1"/>
  <c r="D9" i="1"/>
  <c r="D119" i="1" s="1"/>
  <c r="W13" i="20"/>
  <c r="X13" i="20" s="1"/>
  <c r="W13" i="21"/>
  <c r="X13" i="21" s="1"/>
  <c r="L3" i="1"/>
  <c r="W13" i="22"/>
  <c r="X13" i="22" s="1"/>
  <c r="H9" i="1"/>
  <c r="H119" i="1" s="1"/>
  <c r="H165" i="1"/>
  <c r="H145" i="1"/>
  <c r="H139" i="1" s="1"/>
  <c r="H140" i="1"/>
  <c r="H137" i="1"/>
  <c r="H136" i="1"/>
  <c r="F9" i="1"/>
  <c r="F119" i="1" s="1"/>
  <c r="F140" i="1"/>
  <c r="F136" i="1"/>
  <c r="F145" i="1"/>
  <c r="F139" i="1" s="1"/>
  <c r="F137" i="1"/>
  <c r="F165" i="1"/>
  <c r="G136" i="1"/>
  <c r="G137" i="1"/>
  <c r="G140" i="1"/>
  <c r="G145" i="1"/>
  <c r="G139" i="1" s="1"/>
  <c r="G9" i="1"/>
  <c r="G119" i="1" s="1"/>
  <c r="G165" i="1"/>
  <c r="X14" i="22"/>
  <c r="X14" i="20"/>
  <c r="D54" i="1" l="1"/>
  <c r="X29" i="35"/>
  <c r="X27" i="35"/>
  <c r="X27" i="36"/>
  <c r="X29" i="36"/>
  <c r="Y65" i="36"/>
  <c r="Y62" i="36"/>
  <c r="AA64" i="36"/>
  <c r="Z6" i="36"/>
  <c r="Z63" i="36"/>
  <c r="W6" i="35"/>
  <c r="J134" i="1"/>
  <c r="E134" i="1"/>
  <c r="J142" i="1"/>
  <c r="K6" i="1"/>
  <c r="E137" i="1"/>
  <c r="E165" i="1"/>
  <c r="E136" i="1"/>
  <c r="E145" i="1"/>
  <c r="E139" i="1" s="1"/>
  <c r="E60" i="1" s="1"/>
  <c r="E140" i="1"/>
  <c r="E45" i="1" s="1"/>
  <c r="E29" i="1" s="1"/>
  <c r="E150" i="1" s="1"/>
  <c r="E9" i="1"/>
  <c r="E119" i="1" s="1"/>
  <c r="E142" i="1"/>
  <c r="E18" i="1" s="1"/>
  <c r="E98" i="1" s="1"/>
  <c r="J165" i="1"/>
  <c r="J145" i="1"/>
  <c r="J139" i="1" s="1"/>
  <c r="J55" i="1" s="1"/>
  <c r="J136" i="1"/>
  <c r="J140" i="1"/>
  <c r="J48" i="1" s="1"/>
  <c r="J31" i="1" s="1"/>
  <c r="J155" i="1" s="1"/>
  <c r="J9" i="1"/>
  <c r="J119" i="1" s="1"/>
  <c r="J137" i="1"/>
  <c r="K135" i="1"/>
  <c r="K37" i="1"/>
  <c r="K36" i="1"/>
  <c r="M138" i="1"/>
  <c r="L6" i="1"/>
  <c r="L36" i="1"/>
  <c r="L37" i="1"/>
  <c r="L135" i="1"/>
  <c r="B10" i="37" s="1"/>
  <c r="G99" i="1"/>
  <c r="H18" i="1"/>
  <c r="H98" i="1" s="1"/>
  <c r="DV98" i="1"/>
  <c r="EH98" i="1"/>
  <c r="EA98" i="1"/>
  <c r="EL98" i="1"/>
  <c r="EN98" i="1"/>
  <c r="EI98" i="1"/>
  <c r="I99" i="1"/>
  <c r="I98" i="1"/>
  <c r="F99" i="1"/>
  <c r="F98" i="1"/>
  <c r="D99" i="1"/>
  <c r="D98" i="1"/>
  <c r="I60" i="1"/>
  <c r="X12" i="20"/>
  <c r="I44" i="1"/>
  <c r="I26" i="1" s="1"/>
  <c r="I148" i="1" s="1"/>
  <c r="I49" i="1"/>
  <c r="I34" i="1" s="1"/>
  <c r="I157" i="1" s="1"/>
  <c r="I48" i="1"/>
  <c r="I31" i="1" s="1"/>
  <c r="I155" i="1" s="1"/>
  <c r="X12" i="22"/>
  <c r="D7" i="1"/>
  <c r="D7" i="36" s="1"/>
  <c r="I45" i="1"/>
  <c r="I29" i="1" s="1"/>
  <c r="I150" i="1" s="1"/>
  <c r="I130" i="1"/>
  <c r="I166" i="1"/>
  <c r="I118" i="1"/>
  <c r="I114" i="1"/>
  <c r="E8" i="29" s="1"/>
  <c r="H60" i="1"/>
  <c r="H55" i="1"/>
  <c r="G166" i="1"/>
  <c r="G118" i="1"/>
  <c r="F21" i="1"/>
  <c r="F130" i="1"/>
  <c r="F44" i="1"/>
  <c r="F26" i="1" s="1"/>
  <c r="F148" i="1" s="1"/>
  <c r="F45" i="1"/>
  <c r="F29" i="1" s="1"/>
  <c r="F150" i="1" s="1"/>
  <c r="F48" i="1"/>
  <c r="F31" i="1" s="1"/>
  <c r="F155" i="1" s="1"/>
  <c r="F49" i="1"/>
  <c r="F34" i="1" s="1"/>
  <c r="F157" i="1" s="1"/>
  <c r="D166" i="1"/>
  <c r="D118" i="1"/>
  <c r="D44" i="1"/>
  <c r="D26" i="1" s="1"/>
  <c r="D148" i="1" s="1"/>
  <c r="D45" i="1"/>
  <c r="D29" i="1" s="1"/>
  <c r="D150" i="1" s="1"/>
  <c r="D49" i="1"/>
  <c r="D48" i="1"/>
  <c r="D31" i="1" s="1"/>
  <c r="D155" i="1" s="1"/>
  <c r="D21" i="1"/>
  <c r="D130" i="1"/>
  <c r="E33" i="1"/>
  <c r="G33" i="1"/>
  <c r="F28" i="1"/>
  <c r="E28" i="1"/>
  <c r="D33" i="1"/>
  <c r="D16" i="36" s="1"/>
  <c r="H54" i="1"/>
  <c r="E54" i="1"/>
  <c r="H17" i="1"/>
  <c r="G28" i="1"/>
  <c r="E59" i="1"/>
  <c r="E17" i="1"/>
  <c r="H59" i="1"/>
  <c r="G17" i="1"/>
  <c r="F54" i="1"/>
  <c r="F17" i="1"/>
  <c r="I33" i="1"/>
  <c r="J28" i="1"/>
  <c r="I59" i="1"/>
  <c r="D28" i="1"/>
  <c r="F59" i="1"/>
  <c r="F12" i="1"/>
  <c r="I54" i="1"/>
  <c r="I17" i="1"/>
  <c r="J12" i="1"/>
  <c r="H28" i="1"/>
  <c r="G12" i="1"/>
  <c r="D12" i="1"/>
  <c r="I12" i="1"/>
  <c r="J17" i="1"/>
  <c r="H33" i="1"/>
  <c r="D59" i="1"/>
  <c r="G54" i="1"/>
  <c r="H12" i="1"/>
  <c r="J54" i="1"/>
  <c r="E12" i="1"/>
  <c r="J33" i="1"/>
  <c r="G59" i="1"/>
  <c r="I28" i="1"/>
  <c r="J59" i="1"/>
  <c r="F33" i="1"/>
  <c r="G60" i="1"/>
  <c r="G55" i="1"/>
  <c r="F60" i="1"/>
  <c r="F55" i="1"/>
  <c r="H118" i="1"/>
  <c r="H166" i="1"/>
  <c r="X12" i="21"/>
  <c r="G45" i="1"/>
  <c r="G29" i="1" s="1"/>
  <c r="G150" i="1" s="1"/>
  <c r="G48" i="1"/>
  <c r="G31" i="1" s="1"/>
  <c r="G155" i="1" s="1"/>
  <c r="G44" i="1"/>
  <c r="G26" i="1" s="1"/>
  <c r="G148" i="1" s="1"/>
  <c r="G49" i="1"/>
  <c r="G34" i="1" s="1"/>
  <c r="G157" i="1" s="1"/>
  <c r="G130" i="1"/>
  <c r="G21" i="1"/>
  <c r="F118" i="1"/>
  <c r="F166" i="1"/>
  <c r="H130" i="1"/>
  <c r="H49" i="1"/>
  <c r="H34" i="1" s="1"/>
  <c r="H157" i="1" s="1"/>
  <c r="H45" i="1"/>
  <c r="H29" i="1" s="1"/>
  <c r="H150" i="1" s="1"/>
  <c r="H44" i="1"/>
  <c r="H26" i="1" s="1"/>
  <c r="H148" i="1" s="1"/>
  <c r="H21" i="1"/>
  <c r="H48" i="1"/>
  <c r="H31" i="1" s="1"/>
  <c r="H155" i="1" s="1"/>
  <c r="D60" i="1"/>
  <c r="D55" i="1"/>
  <c r="E51" i="1" l="1"/>
  <c r="H51" i="1"/>
  <c r="F51" i="1"/>
  <c r="I51" i="1"/>
  <c r="G51" i="1"/>
  <c r="G50" i="1"/>
  <c r="F50" i="1"/>
  <c r="H50" i="1"/>
  <c r="E50" i="1"/>
  <c r="J159" i="1"/>
  <c r="G159" i="1"/>
  <c r="I159" i="1"/>
  <c r="H159" i="1"/>
  <c r="F159" i="1"/>
  <c r="E159" i="1"/>
  <c r="D159" i="1"/>
  <c r="K134" i="1"/>
  <c r="B9" i="37"/>
  <c r="I65" i="1"/>
  <c r="E65" i="1"/>
  <c r="J65" i="1"/>
  <c r="G65" i="1"/>
  <c r="F65" i="1"/>
  <c r="H65" i="1"/>
  <c r="G66" i="1"/>
  <c r="H66" i="1"/>
  <c r="F66" i="1"/>
  <c r="I66" i="1"/>
  <c r="D66" i="1"/>
  <c r="D65" i="1"/>
  <c r="Y29" i="35"/>
  <c r="Y27" i="35"/>
  <c r="Y29" i="36"/>
  <c r="Y27" i="36"/>
  <c r="I16" i="35"/>
  <c r="I16" i="36"/>
  <c r="E16" i="35"/>
  <c r="E16" i="36"/>
  <c r="I13" i="35"/>
  <c r="I13" i="36"/>
  <c r="H16" i="35"/>
  <c r="H16" i="36"/>
  <c r="D13" i="35"/>
  <c r="D13" i="36"/>
  <c r="E13" i="35"/>
  <c r="E13" i="36"/>
  <c r="AB64" i="36"/>
  <c r="AA6" i="36"/>
  <c r="AA63" i="36"/>
  <c r="H13" i="35"/>
  <c r="H13" i="36"/>
  <c r="F13" i="35"/>
  <c r="F13" i="36"/>
  <c r="F16" i="35"/>
  <c r="F16" i="36"/>
  <c r="J16" i="35"/>
  <c r="J16" i="36"/>
  <c r="J13" i="35"/>
  <c r="J13" i="36"/>
  <c r="G13" i="35"/>
  <c r="G13" i="36"/>
  <c r="G16" i="35"/>
  <c r="G16" i="36"/>
  <c r="Z65" i="36"/>
  <c r="Z62" i="36"/>
  <c r="D34" i="1"/>
  <c r="D157" i="1" s="1"/>
  <c r="K32" i="2"/>
  <c r="K35" i="2" s="1"/>
  <c r="D16" i="35"/>
  <c r="K1" i="2"/>
  <c r="D7" i="35"/>
  <c r="X6" i="35"/>
  <c r="L17" i="1"/>
  <c r="L134" i="1"/>
  <c r="K33" i="1"/>
  <c r="J18" i="1"/>
  <c r="J98" i="1" s="1"/>
  <c r="J99" i="1"/>
  <c r="E55" i="1"/>
  <c r="E21" i="1"/>
  <c r="E114" i="1" s="1"/>
  <c r="E130" i="1"/>
  <c r="E49" i="1"/>
  <c r="E34" i="1" s="1"/>
  <c r="E157" i="1" s="1"/>
  <c r="E44" i="1"/>
  <c r="E26" i="1" s="1"/>
  <c r="E148" i="1" s="1"/>
  <c r="L28" i="1"/>
  <c r="E48" i="1"/>
  <c r="E31" i="1" s="1"/>
  <c r="E155" i="1" s="1"/>
  <c r="E166" i="1"/>
  <c r="E118" i="1"/>
  <c r="E99" i="1"/>
  <c r="J45" i="1"/>
  <c r="J29" i="1" s="1"/>
  <c r="J150" i="1" s="1"/>
  <c r="J44" i="1"/>
  <c r="L33" i="1"/>
  <c r="K17" i="1"/>
  <c r="J49" i="1"/>
  <c r="J34" i="1" s="1"/>
  <c r="J157" i="1" s="1"/>
  <c r="K59" i="1"/>
  <c r="J21" i="1"/>
  <c r="J114" i="1" s="1"/>
  <c r="E9" i="29" s="1"/>
  <c r="J130" i="1"/>
  <c r="J166" i="1"/>
  <c r="J60" i="1"/>
  <c r="J118" i="1"/>
  <c r="K136" i="1"/>
  <c r="K137" i="1"/>
  <c r="K165" i="1"/>
  <c r="K142" i="1"/>
  <c r="K140" i="1"/>
  <c r="K145" i="1"/>
  <c r="K139" i="1" s="1"/>
  <c r="K9" i="1"/>
  <c r="K12" i="1"/>
  <c r="K28" i="1"/>
  <c r="K54" i="1"/>
  <c r="L54" i="1"/>
  <c r="L12" i="1"/>
  <c r="L59" i="1"/>
  <c r="L142" i="1"/>
  <c r="L9" i="1"/>
  <c r="L140" i="1"/>
  <c r="L165" i="1"/>
  <c r="L136" i="1"/>
  <c r="L137" i="1"/>
  <c r="L145" i="1"/>
  <c r="L139" i="1" s="1"/>
  <c r="N138" i="1"/>
  <c r="M6" i="1"/>
  <c r="M36" i="1"/>
  <c r="M135" i="1"/>
  <c r="M37" i="1"/>
  <c r="G114" i="1"/>
  <c r="E6" i="29" s="1"/>
  <c r="O11" i="2"/>
  <c r="H147" i="1"/>
  <c r="J147" i="1"/>
  <c r="Q11" i="2"/>
  <c r="G147" i="1"/>
  <c r="N11" i="2"/>
  <c r="N32" i="2"/>
  <c r="G154" i="1"/>
  <c r="F114" i="1"/>
  <c r="E5" i="29" s="1"/>
  <c r="I147" i="1"/>
  <c r="P11" i="2"/>
  <c r="P32" i="2"/>
  <c r="I154" i="1"/>
  <c r="D32" i="1"/>
  <c r="D171" i="1" s="1"/>
  <c r="D154" i="1"/>
  <c r="L32" i="2"/>
  <c r="E154" i="1"/>
  <c r="F154" i="1"/>
  <c r="M32" i="2"/>
  <c r="Q32" i="2"/>
  <c r="J154" i="1"/>
  <c r="O32" i="2"/>
  <c r="H154" i="1"/>
  <c r="K11" i="2"/>
  <c r="D147" i="1"/>
  <c r="L11" i="2"/>
  <c r="E147" i="1"/>
  <c r="H114" i="1"/>
  <c r="E7" i="29" s="1"/>
  <c r="M11" i="2"/>
  <c r="F147" i="1"/>
  <c r="D114" i="1"/>
  <c r="E3" i="29" s="1"/>
  <c r="D51" i="1" l="1"/>
  <c r="D50" i="1"/>
  <c r="K16" i="36"/>
  <c r="L16" i="36"/>
  <c r="K13" i="36"/>
  <c r="L13" i="36"/>
  <c r="K159" i="1"/>
  <c r="L159" i="1"/>
  <c r="M134" i="1"/>
  <c r="B11" i="37"/>
  <c r="E66" i="1"/>
  <c r="K65" i="1"/>
  <c r="L65" i="1"/>
  <c r="J66" i="1"/>
  <c r="Z29" i="35"/>
  <c r="Z27" i="35"/>
  <c r="Z29" i="36"/>
  <c r="Z27" i="36"/>
  <c r="K36" i="2"/>
  <c r="K34" i="2"/>
  <c r="AA65" i="36"/>
  <c r="AA62" i="36"/>
  <c r="AC64" i="36"/>
  <c r="AB6" i="36"/>
  <c r="AB63" i="36"/>
  <c r="J26" i="1"/>
  <c r="I50" i="1" s="1"/>
  <c r="L147" i="1"/>
  <c r="L13" i="35"/>
  <c r="R32" i="2"/>
  <c r="R35" i="2" s="1"/>
  <c r="K16" i="35"/>
  <c r="R11" i="2"/>
  <c r="R15" i="2" s="1"/>
  <c r="K13" i="35"/>
  <c r="K33" i="2"/>
  <c r="S32" i="2"/>
  <c r="S34" i="2" s="1"/>
  <c r="L16" i="35"/>
  <c r="Y6" i="35"/>
  <c r="K154" i="1"/>
  <c r="L154" i="1"/>
  <c r="S11" i="2"/>
  <c r="S12" i="2" s="1"/>
  <c r="K147" i="1"/>
  <c r="K48" i="1"/>
  <c r="K31" i="1" s="1"/>
  <c r="K155" i="1" s="1"/>
  <c r="K21" i="1"/>
  <c r="K114" i="1" s="1"/>
  <c r="E10" i="29" s="1"/>
  <c r="K130" i="1"/>
  <c r="K45" i="1"/>
  <c r="K29" i="1" s="1"/>
  <c r="K150" i="1" s="1"/>
  <c r="K49" i="1"/>
  <c r="K34" i="1" s="1"/>
  <c r="K157" i="1" s="1"/>
  <c r="K44" i="1"/>
  <c r="K60" i="1"/>
  <c r="K55" i="1"/>
  <c r="K119" i="1"/>
  <c r="K166" i="1"/>
  <c r="K118" i="1"/>
  <c r="K18" i="1"/>
  <c r="K98" i="1" s="1"/>
  <c r="K99" i="1"/>
  <c r="M142" i="1"/>
  <c r="M9" i="1"/>
  <c r="M145" i="1"/>
  <c r="M139" i="1" s="1"/>
  <c r="M137" i="1"/>
  <c r="M136" i="1"/>
  <c r="M165" i="1"/>
  <c r="M140" i="1"/>
  <c r="M12" i="1"/>
  <c r="M17" i="1"/>
  <c r="M54" i="1"/>
  <c r="M33" i="1"/>
  <c r="M59" i="1"/>
  <c r="M28" i="1"/>
  <c r="L55" i="1"/>
  <c r="L60" i="1"/>
  <c r="N6" i="1"/>
  <c r="O138" i="1"/>
  <c r="N135" i="1"/>
  <c r="B12" i="37" s="1"/>
  <c r="N36" i="1"/>
  <c r="N37" i="1"/>
  <c r="L48" i="1"/>
  <c r="L31" i="1" s="1"/>
  <c r="L155" i="1" s="1"/>
  <c r="L130" i="1"/>
  <c r="L45" i="1"/>
  <c r="L29" i="1" s="1"/>
  <c r="L150" i="1" s="1"/>
  <c r="L44" i="1"/>
  <c r="L26" i="1" s="1"/>
  <c r="L148" i="1" s="1"/>
  <c r="L49" i="1"/>
  <c r="L34" i="1" s="1"/>
  <c r="L157" i="1" s="1"/>
  <c r="L21" i="1"/>
  <c r="L114" i="1" s="1"/>
  <c r="E11" i="29" s="1"/>
  <c r="L119" i="1"/>
  <c r="L118" i="1"/>
  <c r="L166" i="1"/>
  <c r="L18" i="1"/>
  <c r="L98" i="1" s="1"/>
  <c r="L99" i="1"/>
  <c r="L14" i="2"/>
  <c r="L12" i="2"/>
  <c r="L13" i="2"/>
  <c r="L15" i="2"/>
  <c r="O34" i="2"/>
  <c r="O33" i="2"/>
  <c r="O36" i="2"/>
  <c r="O35" i="2"/>
  <c r="Q33" i="2"/>
  <c r="Q34" i="2"/>
  <c r="Q36" i="2"/>
  <c r="Q35" i="2"/>
  <c r="L34" i="2"/>
  <c r="L33" i="2"/>
  <c r="L36" i="2"/>
  <c r="L35" i="2"/>
  <c r="P36" i="2"/>
  <c r="P34" i="2"/>
  <c r="P35" i="2"/>
  <c r="P33" i="2"/>
  <c r="N33" i="2"/>
  <c r="N36" i="2"/>
  <c r="N34" i="2"/>
  <c r="N35" i="2"/>
  <c r="O12" i="2"/>
  <c r="O15" i="2"/>
  <c r="O14" i="2"/>
  <c r="O13" i="2"/>
  <c r="M15" i="2"/>
  <c r="M13" i="2"/>
  <c r="M12" i="2"/>
  <c r="M14" i="2"/>
  <c r="M34" i="2"/>
  <c r="M35" i="2"/>
  <c r="M33" i="2"/>
  <c r="M36" i="2"/>
  <c r="P14" i="2"/>
  <c r="P12" i="2"/>
  <c r="P15" i="2"/>
  <c r="P13" i="2"/>
  <c r="N12" i="2"/>
  <c r="N13" i="2"/>
  <c r="N15" i="2"/>
  <c r="N14" i="2"/>
  <c r="K14" i="2"/>
  <c r="K13" i="2"/>
  <c r="K12" i="2"/>
  <c r="K15" i="2"/>
  <c r="D153" i="1"/>
  <c r="E4" i="29"/>
  <c r="Q12" i="2"/>
  <c r="Q14" i="2"/>
  <c r="Q15" i="2"/>
  <c r="Q13" i="2"/>
  <c r="K51" i="1" l="1"/>
  <c r="J51" i="1"/>
  <c r="K50" i="1"/>
  <c r="J148" i="1"/>
  <c r="M159" i="1"/>
  <c r="M65" i="1"/>
  <c r="L66" i="1"/>
  <c r="K66" i="1"/>
  <c r="R13" i="2"/>
  <c r="S33" i="2"/>
  <c r="S35" i="2"/>
  <c r="R36" i="2"/>
  <c r="R34" i="2"/>
  <c r="R33" i="2"/>
  <c r="K38" i="2"/>
  <c r="D24" i="36" s="1"/>
  <c r="D23" i="36" s="1"/>
  <c r="D15" i="36" s="1"/>
  <c r="AA27" i="35"/>
  <c r="AA29" i="35"/>
  <c r="AA29" i="36"/>
  <c r="AA27" i="36"/>
  <c r="S36" i="2"/>
  <c r="M13" i="35"/>
  <c r="M13" i="36"/>
  <c r="AD64" i="36"/>
  <c r="AC6" i="36"/>
  <c r="AC63" i="36"/>
  <c r="R14" i="2"/>
  <c r="R12" i="2"/>
  <c r="M16" i="35"/>
  <c r="M16" i="36"/>
  <c r="AB65" i="36"/>
  <c r="AB62" i="36"/>
  <c r="K26" i="1"/>
  <c r="J50" i="1" s="1"/>
  <c r="Z6" i="35"/>
  <c r="N134" i="1"/>
  <c r="S13" i="2"/>
  <c r="S14" i="2"/>
  <c r="S15" i="2"/>
  <c r="N9" i="1"/>
  <c r="N140" i="1"/>
  <c r="N137" i="1"/>
  <c r="N136" i="1"/>
  <c r="N142" i="1"/>
  <c r="N145" i="1"/>
  <c r="N139" i="1" s="1"/>
  <c r="N165" i="1"/>
  <c r="N54" i="1"/>
  <c r="N33" i="1"/>
  <c r="N17" i="1"/>
  <c r="N59" i="1"/>
  <c r="N12" i="1"/>
  <c r="N28" i="1"/>
  <c r="M18" i="1"/>
  <c r="M98" i="1" s="1"/>
  <c r="M99" i="1"/>
  <c r="P138" i="1"/>
  <c r="O6" i="1"/>
  <c r="O36" i="1"/>
  <c r="O135" i="1"/>
  <c r="O37" i="1"/>
  <c r="M154" i="1"/>
  <c r="T32" i="2"/>
  <c r="M49" i="1"/>
  <c r="M34" i="1" s="1"/>
  <c r="M157" i="1" s="1"/>
  <c r="M48" i="1"/>
  <c r="M31" i="1" s="1"/>
  <c r="M155" i="1" s="1"/>
  <c r="M45" i="1"/>
  <c r="M29" i="1" s="1"/>
  <c r="M150" i="1" s="1"/>
  <c r="M21" i="1"/>
  <c r="M114" i="1" s="1"/>
  <c r="E12" i="29" s="1"/>
  <c r="M130" i="1"/>
  <c r="M44" i="1"/>
  <c r="M26" i="1" s="1"/>
  <c r="M148" i="1" s="1"/>
  <c r="M60" i="1"/>
  <c r="M55" i="1"/>
  <c r="M147" i="1"/>
  <c r="T11" i="2"/>
  <c r="M118" i="1"/>
  <c r="M119" i="1"/>
  <c r="M166" i="1"/>
  <c r="L38" i="2"/>
  <c r="E24" i="36" s="1"/>
  <c r="L17" i="2"/>
  <c r="E22" i="36" s="1"/>
  <c r="N17" i="2"/>
  <c r="G22" i="36" s="1"/>
  <c r="Q17" i="2"/>
  <c r="J22" i="36" s="1"/>
  <c r="P17" i="2"/>
  <c r="I22" i="36" s="1"/>
  <c r="P38" i="2"/>
  <c r="I24" i="36" s="1"/>
  <c r="K17" i="2"/>
  <c r="D22" i="36" s="1"/>
  <c r="D21" i="36" s="1"/>
  <c r="D12" i="36" s="1"/>
  <c r="O17" i="2"/>
  <c r="H22" i="36" s="1"/>
  <c r="Q38" i="2"/>
  <c r="J24" i="36" s="1"/>
  <c r="M38" i="2"/>
  <c r="F24" i="36" s="1"/>
  <c r="M17" i="2"/>
  <c r="F22" i="36" s="1"/>
  <c r="N38" i="2"/>
  <c r="G24" i="36" s="1"/>
  <c r="O38" i="2"/>
  <c r="H24" i="36" s="1"/>
  <c r="L51" i="1" l="1"/>
  <c r="L50" i="1"/>
  <c r="K148" i="1"/>
  <c r="N159" i="1"/>
  <c r="O134" i="1"/>
  <c r="B13" i="37"/>
  <c r="N65" i="1"/>
  <c r="M66" i="1"/>
  <c r="D47" i="1"/>
  <c r="D46" i="1" s="1"/>
  <c r="S38" i="2"/>
  <c r="L24" i="36" s="1"/>
  <c r="R38" i="2"/>
  <c r="K24" i="36" s="1"/>
  <c r="R17" i="2"/>
  <c r="K22" i="36" s="1"/>
  <c r="D24" i="35"/>
  <c r="D23" i="35" s="1"/>
  <c r="D15" i="35" s="1"/>
  <c r="AB29" i="35"/>
  <c r="AB27" i="35"/>
  <c r="AB27" i="36"/>
  <c r="AB29" i="36"/>
  <c r="AE64" i="36"/>
  <c r="AD6" i="36"/>
  <c r="AD63" i="36"/>
  <c r="N13" i="35"/>
  <c r="N13" i="36"/>
  <c r="N16" i="35"/>
  <c r="N16" i="36"/>
  <c r="AC65" i="36"/>
  <c r="AC62" i="36"/>
  <c r="AA6" i="35"/>
  <c r="G47" i="1"/>
  <c r="G24" i="35"/>
  <c r="H43" i="1"/>
  <c r="H22" i="35"/>
  <c r="I43" i="1"/>
  <c r="I22" i="35"/>
  <c r="F43" i="1"/>
  <c r="F22" i="35"/>
  <c r="D43" i="1"/>
  <c r="D42" i="1" s="1"/>
  <c r="D190" i="1" s="1"/>
  <c r="D22" i="35"/>
  <c r="D21" i="35" s="1"/>
  <c r="D12" i="35" s="1"/>
  <c r="J43" i="1"/>
  <c r="J22" i="35"/>
  <c r="E43" i="1"/>
  <c r="E22" i="35"/>
  <c r="G43" i="1"/>
  <c r="G22" i="35"/>
  <c r="F47" i="1"/>
  <c r="F24" i="35"/>
  <c r="I47" i="1"/>
  <c r="I24" i="35"/>
  <c r="E47" i="1"/>
  <c r="E24" i="35"/>
  <c r="H47" i="1"/>
  <c r="H24" i="35"/>
  <c r="J47" i="1"/>
  <c r="J24" i="35"/>
  <c r="O33" i="1"/>
  <c r="S17" i="2"/>
  <c r="L22" i="36" s="1"/>
  <c r="U11" i="2"/>
  <c r="N147" i="1"/>
  <c r="T15" i="2"/>
  <c r="T12" i="2"/>
  <c r="T14" i="2"/>
  <c r="T13" i="2"/>
  <c r="N60" i="1"/>
  <c r="N55" i="1"/>
  <c r="T34" i="2"/>
  <c r="T36" i="2"/>
  <c r="T35" i="2"/>
  <c r="T33" i="2"/>
  <c r="N154" i="1"/>
  <c r="U32" i="2"/>
  <c r="Q138" i="1"/>
  <c r="P6" i="1"/>
  <c r="P36" i="1"/>
  <c r="P37" i="1"/>
  <c r="P135" i="1"/>
  <c r="N18" i="1"/>
  <c r="N98" i="1" s="1"/>
  <c r="N99" i="1"/>
  <c r="N118" i="1"/>
  <c r="N119" i="1"/>
  <c r="N166" i="1"/>
  <c r="N21" i="1"/>
  <c r="N114" i="1" s="1"/>
  <c r="E13" i="29" s="1"/>
  <c r="N130" i="1"/>
  <c r="N44" i="1"/>
  <c r="N26" i="1" s="1"/>
  <c r="N148" i="1" s="1"/>
  <c r="N45" i="1"/>
  <c r="N29" i="1" s="1"/>
  <c r="N150" i="1" s="1"/>
  <c r="N48" i="1"/>
  <c r="N31" i="1" s="1"/>
  <c r="N155" i="1" s="1"/>
  <c r="N49" i="1"/>
  <c r="N34" i="1" s="1"/>
  <c r="N157" i="1" s="1"/>
  <c r="O142" i="1"/>
  <c r="O140" i="1"/>
  <c r="O9" i="1"/>
  <c r="O137" i="1"/>
  <c r="O145" i="1"/>
  <c r="O139" i="1" s="1"/>
  <c r="O165" i="1"/>
  <c r="O136" i="1"/>
  <c r="O17" i="1"/>
  <c r="O54" i="1"/>
  <c r="O59" i="1"/>
  <c r="O12" i="1"/>
  <c r="O28" i="1"/>
  <c r="M51" i="1" l="1"/>
  <c r="M50" i="1"/>
  <c r="D191" i="1"/>
  <c r="O159" i="1"/>
  <c r="P134" i="1"/>
  <c r="B14" i="37"/>
  <c r="O65" i="1"/>
  <c r="N66" i="1"/>
  <c r="D176" i="1"/>
  <c r="K64" i="2" s="1"/>
  <c r="K68" i="2" s="1"/>
  <c r="K23" i="2"/>
  <c r="K25" i="2" s="1"/>
  <c r="L24" i="35"/>
  <c r="K24" i="35"/>
  <c r="K47" i="1"/>
  <c r="K43" i="1"/>
  <c r="L47" i="1"/>
  <c r="K22" i="35"/>
  <c r="AC29" i="35"/>
  <c r="AC27" i="35"/>
  <c r="AC29" i="36"/>
  <c r="AC27" i="36"/>
  <c r="AF64" i="36"/>
  <c r="AE6" i="36"/>
  <c r="AE63" i="36"/>
  <c r="O13" i="35"/>
  <c r="O13" i="36"/>
  <c r="O16" i="35"/>
  <c r="O16" i="36"/>
  <c r="AD65" i="36"/>
  <c r="AD62" i="36"/>
  <c r="K3" i="2"/>
  <c r="K55" i="2" s="1"/>
  <c r="D175" i="1"/>
  <c r="K56" i="2" s="1"/>
  <c r="K60" i="2" s="1"/>
  <c r="AB6" i="35"/>
  <c r="L43" i="1"/>
  <c r="L22" i="35"/>
  <c r="T17" i="2"/>
  <c r="M22" i="36" s="1"/>
  <c r="P142" i="1"/>
  <c r="P165" i="1"/>
  <c r="P136" i="1"/>
  <c r="P137" i="1"/>
  <c r="P140" i="1"/>
  <c r="P44" i="1" s="1"/>
  <c r="P145" i="1"/>
  <c r="P139" i="1" s="1"/>
  <c r="P9" i="1"/>
  <c r="P12" i="1"/>
  <c r="P54" i="1"/>
  <c r="P59" i="1"/>
  <c r="P28" i="1"/>
  <c r="P17" i="1"/>
  <c r="P33" i="1"/>
  <c r="O154" i="1"/>
  <c r="V32" i="2"/>
  <c r="O55" i="1"/>
  <c r="O60" i="1"/>
  <c r="O130" i="1"/>
  <c r="O21" i="1"/>
  <c r="O114" i="1" s="1"/>
  <c r="E14" i="29" s="1"/>
  <c r="O45" i="1"/>
  <c r="O29" i="1" s="1"/>
  <c r="O150" i="1" s="1"/>
  <c r="O48" i="1"/>
  <c r="O31" i="1" s="1"/>
  <c r="O155" i="1" s="1"/>
  <c r="O49" i="1"/>
  <c r="O34" i="1" s="1"/>
  <c r="O157" i="1" s="1"/>
  <c r="O44" i="1"/>
  <c r="O26" i="1" s="1"/>
  <c r="O148" i="1" s="1"/>
  <c r="U36" i="2"/>
  <c r="U34" i="2"/>
  <c r="U35" i="2"/>
  <c r="U33" i="2"/>
  <c r="U13" i="2"/>
  <c r="U15" i="2"/>
  <c r="U12" i="2"/>
  <c r="U14" i="2"/>
  <c r="O119" i="1"/>
  <c r="O118" i="1"/>
  <c r="O166" i="1"/>
  <c r="R138" i="1"/>
  <c r="Q6" i="1"/>
  <c r="Q135" i="1"/>
  <c r="Q37" i="1"/>
  <c r="Q36" i="1"/>
  <c r="V11" i="2"/>
  <c r="O147" i="1"/>
  <c r="O18" i="1"/>
  <c r="O98" i="1" s="1"/>
  <c r="O99" i="1"/>
  <c r="T38" i="2"/>
  <c r="M24" i="36" s="1"/>
  <c r="N50" i="1" l="1"/>
  <c r="N51" i="1"/>
  <c r="P159" i="1"/>
  <c r="Q134" i="1"/>
  <c r="B15" i="37"/>
  <c r="P65" i="1"/>
  <c r="O66" i="1"/>
  <c r="K66" i="2"/>
  <c r="K24" i="2"/>
  <c r="K67" i="2"/>
  <c r="K65" i="2"/>
  <c r="K27" i="2"/>
  <c r="K26" i="2"/>
  <c r="AD29" i="35"/>
  <c r="AD27" i="35"/>
  <c r="AD29" i="36"/>
  <c r="AD27" i="36"/>
  <c r="K5" i="2"/>
  <c r="K58" i="2"/>
  <c r="K57" i="2"/>
  <c r="K59" i="2"/>
  <c r="P13" i="35"/>
  <c r="P13" i="36"/>
  <c r="K7" i="2"/>
  <c r="P16" i="35"/>
  <c r="P16" i="36"/>
  <c r="AG64" i="36"/>
  <c r="AF6" i="36"/>
  <c r="AF63" i="36"/>
  <c r="AE65" i="36"/>
  <c r="AE62" i="36"/>
  <c r="K4" i="2"/>
  <c r="K6" i="2"/>
  <c r="AC6" i="35"/>
  <c r="M47" i="1"/>
  <c r="M24" i="35"/>
  <c r="M43" i="1"/>
  <c r="M22" i="35"/>
  <c r="S138" i="1"/>
  <c r="R6" i="1"/>
  <c r="R36" i="1"/>
  <c r="R37" i="1"/>
  <c r="R135" i="1"/>
  <c r="U17" i="2"/>
  <c r="N22" i="36" s="1"/>
  <c r="P147" i="1"/>
  <c r="W11" i="2"/>
  <c r="P119" i="1"/>
  <c r="P118" i="1"/>
  <c r="P166" i="1"/>
  <c r="V13" i="2"/>
  <c r="V12" i="2"/>
  <c r="V15" i="2"/>
  <c r="V14" i="2"/>
  <c r="Q142" i="1"/>
  <c r="Q165" i="1"/>
  <c r="Q145" i="1"/>
  <c r="Q139" i="1" s="1"/>
  <c r="Q140" i="1"/>
  <c r="Q137" i="1"/>
  <c r="Q9" i="1"/>
  <c r="Q136" i="1"/>
  <c r="Q59" i="1"/>
  <c r="Q12" i="1"/>
  <c r="Q17" i="1"/>
  <c r="Q28" i="1"/>
  <c r="Q54" i="1"/>
  <c r="Q33" i="1"/>
  <c r="U38" i="2"/>
  <c r="N24" i="36" s="1"/>
  <c r="V36" i="2"/>
  <c r="V33" i="2"/>
  <c r="V34" i="2"/>
  <c r="V35" i="2"/>
  <c r="P154" i="1"/>
  <c r="W32" i="2"/>
  <c r="P60" i="1"/>
  <c r="P55" i="1"/>
  <c r="P48" i="1"/>
  <c r="P31" i="1" s="1"/>
  <c r="P155" i="1" s="1"/>
  <c r="P21" i="1"/>
  <c r="P114" i="1" s="1"/>
  <c r="E15" i="29" s="1"/>
  <c r="P130" i="1"/>
  <c r="P49" i="1"/>
  <c r="P34" i="1" s="1"/>
  <c r="P157" i="1" s="1"/>
  <c r="P45" i="1"/>
  <c r="P29" i="1" s="1"/>
  <c r="P150" i="1" s="1"/>
  <c r="P18" i="1"/>
  <c r="P98" i="1" s="1"/>
  <c r="P99" i="1"/>
  <c r="O51" i="1" l="1"/>
  <c r="Q159" i="1"/>
  <c r="R134" i="1"/>
  <c r="B16" i="37"/>
  <c r="Q65" i="1"/>
  <c r="P66" i="1"/>
  <c r="K29" i="2"/>
  <c r="K70" i="2"/>
  <c r="AE27" i="35"/>
  <c r="AE29" i="35"/>
  <c r="AE29" i="36"/>
  <c r="AE27" i="36"/>
  <c r="K62" i="2"/>
  <c r="K9" i="2"/>
  <c r="D27" i="1" s="1"/>
  <c r="Q13" i="35"/>
  <c r="Q13" i="36"/>
  <c r="AH64" i="36"/>
  <c r="AG6" i="36"/>
  <c r="AG63" i="36"/>
  <c r="Q16" i="35"/>
  <c r="Q16" i="36"/>
  <c r="AF65" i="36"/>
  <c r="AF62" i="36"/>
  <c r="AD6" i="35"/>
  <c r="N47" i="1"/>
  <c r="N24" i="35"/>
  <c r="N43" i="1"/>
  <c r="N22" i="35"/>
  <c r="V17" i="2"/>
  <c r="O22" i="36" s="1"/>
  <c r="R142" i="1"/>
  <c r="R136" i="1"/>
  <c r="R165" i="1"/>
  <c r="R140" i="1"/>
  <c r="R137" i="1"/>
  <c r="R145" i="1"/>
  <c r="R139" i="1" s="1"/>
  <c r="R9" i="1"/>
  <c r="R59" i="1"/>
  <c r="R54" i="1"/>
  <c r="R17" i="1"/>
  <c r="R33" i="1"/>
  <c r="R28" i="1"/>
  <c r="R12" i="1"/>
  <c r="T138" i="1"/>
  <c r="S6" i="1"/>
  <c r="S37" i="1"/>
  <c r="S36" i="1"/>
  <c r="S135" i="1"/>
  <c r="V38" i="2"/>
  <c r="O24" i="36" s="1"/>
  <c r="Q55" i="1"/>
  <c r="Q60" i="1"/>
  <c r="Q21" i="1"/>
  <c r="Q114" i="1" s="1"/>
  <c r="E16" i="29" s="1"/>
  <c r="Q49" i="1"/>
  <c r="Q34" i="1" s="1"/>
  <c r="Q157" i="1" s="1"/>
  <c r="Q45" i="1"/>
  <c r="Q29" i="1" s="1"/>
  <c r="Q150" i="1" s="1"/>
  <c r="Q44" i="1"/>
  <c r="Q26" i="1" s="1"/>
  <c r="Q148" i="1" s="1"/>
  <c r="Q130" i="1"/>
  <c r="Q48" i="1"/>
  <c r="Q31" i="1" s="1"/>
  <c r="Q155" i="1" s="1"/>
  <c r="X32" i="2"/>
  <c r="Q154" i="1"/>
  <c r="Q166" i="1"/>
  <c r="Q119" i="1"/>
  <c r="Q118" i="1"/>
  <c r="Q147" i="1"/>
  <c r="X11" i="2"/>
  <c r="W13" i="2"/>
  <c r="W12" i="2"/>
  <c r="W15" i="2"/>
  <c r="W14" i="2"/>
  <c r="W33" i="2"/>
  <c r="W35" i="2"/>
  <c r="W36" i="2"/>
  <c r="W34" i="2"/>
  <c r="Q18" i="1"/>
  <c r="Q98" i="1" s="1"/>
  <c r="Q99" i="1"/>
  <c r="D70" i="1"/>
  <c r="P50" i="1" l="1"/>
  <c r="D94" i="1"/>
  <c r="P51" i="1"/>
  <c r="R159" i="1"/>
  <c r="S134" i="1"/>
  <c r="B17" i="37"/>
  <c r="R65" i="1"/>
  <c r="Q66" i="1"/>
  <c r="AF29" i="35"/>
  <c r="AF27" i="35"/>
  <c r="AF29" i="36"/>
  <c r="AF27" i="36"/>
  <c r="AI64" i="36"/>
  <c r="AH6" i="36"/>
  <c r="AH63" i="36"/>
  <c r="R16" i="35"/>
  <c r="R16" i="36"/>
  <c r="D146" i="1"/>
  <c r="D92" i="1"/>
  <c r="D93" i="1" s="1"/>
  <c r="R13" i="35"/>
  <c r="R13" i="36"/>
  <c r="AG65" i="36"/>
  <c r="AG62" i="36"/>
  <c r="D170" i="1"/>
  <c r="D88" i="1"/>
  <c r="D89" i="1" s="1"/>
  <c r="AE6" i="35"/>
  <c r="O43" i="1"/>
  <c r="O22" i="35"/>
  <c r="O47" i="1"/>
  <c r="O24" i="35"/>
  <c r="W38" i="2"/>
  <c r="P24" i="36" s="1"/>
  <c r="X14" i="2"/>
  <c r="X12" i="2"/>
  <c r="X15" i="2"/>
  <c r="X13" i="2"/>
  <c r="S142" i="1"/>
  <c r="S137" i="1"/>
  <c r="S145" i="1"/>
  <c r="S139" i="1" s="1"/>
  <c r="S140" i="1"/>
  <c r="S136" i="1"/>
  <c r="S9" i="1"/>
  <c r="S165" i="1"/>
  <c r="S12" i="1"/>
  <c r="S17" i="1"/>
  <c r="S28" i="1"/>
  <c r="S54" i="1"/>
  <c r="S33" i="1"/>
  <c r="S59" i="1"/>
  <c r="T6" i="1"/>
  <c r="U138" i="1"/>
  <c r="T37" i="1"/>
  <c r="T135" i="1"/>
  <c r="T36" i="1"/>
  <c r="R119" i="1"/>
  <c r="R166" i="1"/>
  <c r="R118" i="1"/>
  <c r="R55" i="1"/>
  <c r="R60" i="1"/>
  <c r="Y11" i="2"/>
  <c r="R147" i="1"/>
  <c r="R18" i="1"/>
  <c r="R98" i="1" s="1"/>
  <c r="R99" i="1"/>
  <c r="W17" i="2"/>
  <c r="P22" i="36" s="1"/>
  <c r="X35" i="2"/>
  <c r="X34" i="2"/>
  <c r="X36" i="2"/>
  <c r="X33" i="2"/>
  <c r="Y32" i="2"/>
  <c r="R154" i="1"/>
  <c r="R130" i="1"/>
  <c r="R45" i="1"/>
  <c r="R29" i="1" s="1"/>
  <c r="R150" i="1" s="1"/>
  <c r="R49" i="1"/>
  <c r="R34" i="1" s="1"/>
  <c r="R157" i="1" s="1"/>
  <c r="R44" i="1"/>
  <c r="R26" i="1" s="1"/>
  <c r="R148" i="1" s="1"/>
  <c r="R48" i="1"/>
  <c r="R31" i="1" s="1"/>
  <c r="R155" i="1" s="1"/>
  <c r="R21" i="1"/>
  <c r="R114" i="1" s="1"/>
  <c r="E17" i="29" s="1"/>
  <c r="Q51" i="1" l="1"/>
  <c r="Q50" i="1"/>
  <c r="D34" i="35"/>
  <c r="D178" i="1"/>
  <c r="D34" i="36"/>
  <c r="S159" i="1"/>
  <c r="T134" i="1"/>
  <c r="B18" i="37"/>
  <c r="S65" i="1"/>
  <c r="R66" i="1"/>
  <c r="AG29" i="35"/>
  <c r="AG27" i="35"/>
  <c r="AG29" i="36"/>
  <c r="AG27" i="36"/>
  <c r="S13" i="35"/>
  <c r="S13" i="36"/>
  <c r="AH65" i="36"/>
  <c r="AH62" i="36"/>
  <c r="S16" i="35"/>
  <c r="S16" i="36"/>
  <c r="AJ64" i="36"/>
  <c r="AI6" i="36"/>
  <c r="AI63" i="36"/>
  <c r="AF6" i="35"/>
  <c r="P43" i="1"/>
  <c r="P22" i="35"/>
  <c r="P47" i="1"/>
  <c r="P24" i="35"/>
  <c r="X17" i="2"/>
  <c r="Q22" i="36" s="1"/>
  <c r="S166" i="1"/>
  <c r="S119" i="1"/>
  <c r="S118" i="1"/>
  <c r="S60" i="1"/>
  <c r="S55" i="1"/>
  <c r="Y15" i="2"/>
  <c r="Y12" i="2"/>
  <c r="Y14" i="2"/>
  <c r="Y13" i="2"/>
  <c r="T142" i="1"/>
  <c r="T136" i="1"/>
  <c r="T137" i="1"/>
  <c r="T145" i="1"/>
  <c r="T139" i="1" s="1"/>
  <c r="T9" i="1"/>
  <c r="T165" i="1"/>
  <c r="T140" i="1"/>
  <c r="T12" i="1"/>
  <c r="T59" i="1"/>
  <c r="T28" i="1"/>
  <c r="T33" i="1"/>
  <c r="T54" i="1"/>
  <c r="T17" i="1"/>
  <c r="Z11" i="2"/>
  <c r="S147" i="1"/>
  <c r="V138" i="1"/>
  <c r="U6" i="1"/>
  <c r="U36" i="1"/>
  <c r="U135" i="1"/>
  <c r="U37" i="1"/>
  <c r="S154" i="1"/>
  <c r="Z32" i="2"/>
  <c r="S18" i="1"/>
  <c r="S98" i="1" s="1"/>
  <c r="S99" i="1"/>
  <c r="Y34" i="2"/>
  <c r="Y35" i="2"/>
  <c r="Y36" i="2"/>
  <c r="Y33" i="2"/>
  <c r="X38" i="2"/>
  <c r="Q24" i="36" s="1"/>
  <c r="S49" i="1"/>
  <c r="S34" i="1" s="1"/>
  <c r="S157" i="1" s="1"/>
  <c r="S130" i="1"/>
  <c r="S48" i="1"/>
  <c r="S31" i="1" s="1"/>
  <c r="S155" i="1" s="1"/>
  <c r="S44" i="1"/>
  <c r="S26" i="1" s="1"/>
  <c r="S148" i="1" s="1"/>
  <c r="S45" i="1"/>
  <c r="S29" i="1" s="1"/>
  <c r="S150" i="1" s="1"/>
  <c r="S21" i="1"/>
  <c r="S114" i="1" s="1"/>
  <c r="E18" i="29" s="1"/>
  <c r="R51" i="1" l="1"/>
  <c r="R50" i="1"/>
  <c r="D95" i="1"/>
  <c r="T159" i="1"/>
  <c r="U134" i="1"/>
  <c r="B19" i="37"/>
  <c r="T65" i="1"/>
  <c r="S66" i="1"/>
  <c r="AH29" i="35"/>
  <c r="AH27" i="35"/>
  <c r="AH29" i="36"/>
  <c r="AH27" i="36"/>
  <c r="AI65" i="36"/>
  <c r="AI62" i="36"/>
  <c r="T13" i="35"/>
  <c r="T13" i="36"/>
  <c r="T16" i="35"/>
  <c r="T16" i="36"/>
  <c r="AK64" i="36"/>
  <c r="AJ6" i="36"/>
  <c r="AJ63" i="36"/>
  <c r="AG6" i="35"/>
  <c r="Q43" i="1"/>
  <c r="Q22" i="35"/>
  <c r="Q47" i="1"/>
  <c r="Q24" i="35"/>
  <c r="Y38" i="2"/>
  <c r="R24" i="36" s="1"/>
  <c r="T119" i="1"/>
  <c r="T118" i="1"/>
  <c r="T166" i="1"/>
  <c r="T55" i="1"/>
  <c r="T60" i="1"/>
  <c r="T18" i="1"/>
  <c r="T98" i="1" s="1"/>
  <c r="T99" i="1"/>
  <c r="T49" i="1"/>
  <c r="T34" i="1" s="1"/>
  <c r="T157" i="1" s="1"/>
  <c r="T48" i="1"/>
  <c r="T31" i="1" s="1"/>
  <c r="T155" i="1" s="1"/>
  <c r="T45" i="1"/>
  <c r="T29" i="1" s="1"/>
  <c r="T150" i="1" s="1"/>
  <c r="T44" i="1"/>
  <c r="T26" i="1" s="1"/>
  <c r="T148" i="1" s="1"/>
  <c r="T21" i="1"/>
  <c r="T114" i="1" s="1"/>
  <c r="E19" i="29" s="1"/>
  <c r="T130" i="1"/>
  <c r="V6" i="1"/>
  <c r="W138" i="1"/>
  <c r="V37" i="1"/>
  <c r="V135" i="1"/>
  <c r="V36" i="1"/>
  <c r="U142" i="1"/>
  <c r="U140" i="1"/>
  <c r="U165" i="1"/>
  <c r="U136" i="1"/>
  <c r="U9" i="1"/>
  <c r="U137" i="1"/>
  <c r="U145" i="1"/>
  <c r="U139" i="1" s="1"/>
  <c r="U28" i="1"/>
  <c r="U59" i="1"/>
  <c r="U33" i="1"/>
  <c r="U12" i="1"/>
  <c r="U17" i="1"/>
  <c r="U54" i="1"/>
  <c r="AA32" i="2"/>
  <c r="T154" i="1"/>
  <c r="Z36" i="2"/>
  <c r="Z34" i="2"/>
  <c r="Z35" i="2"/>
  <c r="Z33" i="2"/>
  <c r="Z14" i="2"/>
  <c r="Z15" i="2"/>
  <c r="Z12" i="2"/>
  <c r="Z13" i="2"/>
  <c r="T147" i="1"/>
  <c r="AA11" i="2"/>
  <c r="Y17" i="2"/>
  <c r="R22" i="36" s="1"/>
  <c r="S50" i="1" l="1"/>
  <c r="S51" i="1"/>
  <c r="D77" i="1"/>
  <c r="D76" i="1" s="1"/>
  <c r="D184" i="1" s="1"/>
  <c r="D79" i="1"/>
  <c r="D187" i="1" s="1"/>
  <c r="D75" i="1"/>
  <c r="D74" i="1" s="1"/>
  <c r="D96" i="1"/>
  <c r="D161" i="1"/>
  <c r="U159" i="1"/>
  <c r="V134" i="1"/>
  <c r="B20" i="37"/>
  <c r="U65" i="1"/>
  <c r="T66" i="1"/>
  <c r="AI29" i="35"/>
  <c r="AI27" i="35"/>
  <c r="AI29" i="36"/>
  <c r="AI27" i="36"/>
  <c r="AL64" i="36"/>
  <c r="AK6" i="36"/>
  <c r="AK63" i="36"/>
  <c r="U16" i="35"/>
  <c r="U16" i="36"/>
  <c r="AJ65" i="36"/>
  <c r="AJ62" i="36"/>
  <c r="U13" i="35"/>
  <c r="U13" i="36"/>
  <c r="AH6" i="35"/>
  <c r="R47" i="1"/>
  <c r="R24" i="35"/>
  <c r="R43" i="1"/>
  <c r="R22" i="35"/>
  <c r="Z38" i="2"/>
  <c r="S24" i="36" s="1"/>
  <c r="U119" i="1"/>
  <c r="U166" i="1"/>
  <c r="U118" i="1"/>
  <c r="AB11" i="2"/>
  <c r="U147" i="1"/>
  <c r="Z17" i="2"/>
  <c r="S22" i="36" s="1"/>
  <c r="U60" i="1"/>
  <c r="U55" i="1"/>
  <c r="X138" i="1"/>
  <c r="W6" i="1"/>
  <c r="W135" i="1"/>
  <c r="W36" i="1"/>
  <c r="W37" i="1"/>
  <c r="U99" i="1"/>
  <c r="U18" i="1"/>
  <c r="U98" i="1" s="1"/>
  <c r="AA34" i="2"/>
  <c r="AA33" i="2"/>
  <c r="AA35" i="2"/>
  <c r="AA36" i="2"/>
  <c r="U154" i="1"/>
  <c r="AB32" i="2"/>
  <c r="AA14" i="2"/>
  <c r="AA15" i="2"/>
  <c r="AA13" i="2"/>
  <c r="AA12" i="2"/>
  <c r="U45" i="1"/>
  <c r="U29" i="1" s="1"/>
  <c r="U150" i="1" s="1"/>
  <c r="U49" i="1"/>
  <c r="U34" i="1" s="1"/>
  <c r="U157" i="1" s="1"/>
  <c r="U21" i="1"/>
  <c r="U114" i="1" s="1"/>
  <c r="E20" i="29" s="1"/>
  <c r="U130" i="1"/>
  <c r="U44" i="1"/>
  <c r="U26" i="1" s="1"/>
  <c r="U148" i="1" s="1"/>
  <c r="U48" i="1"/>
  <c r="U31" i="1" s="1"/>
  <c r="U155" i="1" s="1"/>
  <c r="V142" i="1"/>
  <c r="V140" i="1"/>
  <c r="V137" i="1"/>
  <c r="V165" i="1"/>
  <c r="V136" i="1"/>
  <c r="V145" i="1"/>
  <c r="V139" i="1" s="1"/>
  <c r="V9" i="1"/>
  <c r="V33" i="1"/>
  <c r="V12" i="1"/>
  <c r="V28" i="1"/>
  <c r="V17" i="1"/>
  <c r="V59" i="1"/>
  <c r="V54" i="1"/>
  <c r="T50" i="1" l="1"/>
  <c r="T51" i="1"/>
  <c r="V16" i="36"/>
  <c r="D185" i="1"/>
  <c r="D183" i="1"/>
  <c r="D78" i="1"/>
  <c r="D186" i="1" s="1"/>
  <c r="D182" i="1"/>
  <c r="V159" i="1"/>
  <c r="W134" i="1"/>
  <c r="B21" i="37"/>
  <c r="V65" i="1"/>
  <c r="U66" i="1"/>
  <c r="AJ29" i="35"/>
  <c r="AJ27" i="35"/>
  <c r="AJ29" i="36"/>
  <c r="AJ27" i="36"/>
  <c r="AK65" i="36"/>
  <c r="AK62" i="36"/>
  <c r="V13" i="35"/>
  <c r="V13" i="36"/>
  <c r="AM64" i="36"/>
  <c r="AL6" i="36"/>
  <c r="AL63" i="36"/>
  <c r="AC32" i="2"/>
  <c r="V16" i="35"/>
  <c r="AI6" i="35"/>
  <c r="S43" i="1"/>
  <c r="S22" i="35"/>
  <c r="S47" i="1"/>
  <c r="S24" i="35"/>
  <c r="AA17" i="2"/>
  <c r="T22" i="36" s="1"/>
  <c r="AA38" i="2"/>
  <c r="T24" i="36" s="1"/>
  <c r="AB14" i="2"/>
  <c r="AB15" i="2"/>
  <c r="AB13" i="2"/>
  <c r="AB12" i="2"/>
  <c r="V119" i="1"/>
  <c r="V166" i="1"/>
  <c r="V118" i="1"/>
  <c r="W142" i="1"/>
  <c r="W145" i="1"/>
  <c r="W139" i="1" s="1"/>
  <c r="W136" i="1"/>
  <c r="W165" i="1"/>
  <c r="W9" i="1"/>
  <c r="W140" i="1"/>
  <c r="W137" i="1"/>
  <c r="W28" i="1"/>
  <c r="W54" i="1"/>
  <c r="W12" i="1"/>
  <c r="W33" i="1"/>
  <c r="W59" i="1"/>
  <c r="W17" i="1"/>
  <c r="V55" i="1"/>
  <c r="V60" i="1"/>
  <c r="V49" i="1"/>
  <c r="V34" i="1" s="1"/>
  <c r="V157" i="1" s="1"/>
  <c r="V48" i="1"/>
  <c r="V31" i="1" s="1"/>
  <c r="V155" i="1" s="1"/>
  <c r="V21" i="1"/>
  <c r="V114" i="1" s="1"/>
  <c r="E21" i="29" s="1"/>
  <c r="V44" i="1"/>
  <c r="V26" i="1" s="1"/>
  <c r="V148" i="1" s="1"/>
  <c r="V130" i="1"/>
  <c r="V45" i="1"/>
  <c r="V29" i="1" s="1"/>
  <c r="V150" i="1" s="1"/>
  <c r="AC11" i="2"/>
  <c r="V147" i="1"/>
  <c r="V154" i="1"/>
  <c r="V18" i="1"/>
  <c r="V98" i="1" s="1"/>
  <c r="V99" i="1"/>
  <c r="AB35" i="2"/>
  <c r="AB33" i="2"/>
  <c r="AB36" i="2"/>
  <c r="AB34" i="2"/>
  <c r="Y138" i="1"/>
  <c r="X6" i="1"/>
  <c r="X36" i="1"/>
  <c r="X37" i="1"/>
  <c r="X135" i="1"/>
  <c r="B22" i="37" s="1"/>
  <c r="D71" i="1" l="1"/>
  <c r="D56" i="1" s="1"/>
  <c r="D72" i="1"/>
  <c r="U50" i="1"/>
  <c r="U51" i="1"/>
  <c r="D58" i="1"/>
  <c r="W13" i="36"/>
  <c r="W16" i="36"/>
  <c r="W159" i="1"/>
  <c r="W65" i="1"/>
  <c r="V66" i="1"/>
  <c r="AK29" i="35"/>
  <c r="AK27" i="35"/>
  <c r="AK29" i="36"/>
  <c r="AK27" i="36"/>
  <c r="AN64" i="36"/>
  <c r="AM6" i="36"/>
  <c r="AM63" i="36"/>
  <c r="AL65" i="36"/>
  <c r="AL62" i="36"/>
  <c r="AD32" i="2"/>
  <c r="W16" i="35"/>
  <c r="AD11" i="2"/>
  <c r="W13" i="35"/>
  <c r="AJ6" i="35"/>
  <c r="T47" i="1"/>
  <c r="T24" i="35"/>
  <c r="T43" i="1"/>
  <c r="T22" i="35"/>
  <c r="X134" i="1"/>
  <c r="W147" i="1"/>
  <c r="AB38" i="2"/>
  <c r="U24" i="36" s="1"/>
  <c r="AC14" i="2"/>
  <c r="AC13" i="2"/>
  <c r="AC12" i="2"/>
  <c r="AC15" i="2"/>
  <c r="W44" i="1"/>
  <c r="W26" i="1" s="1"/>
  <c r="W148" i="1" s="1"/>
  <c r="W49" i="1"/>
  <c r="W34" i="1" s="1"/>
  <c r="W157" i="1" s="1"/>
  <c r="W48" i="1"/>
  <c r="W31" i="1" s="1"/>
  <c r="W155" i="1" s="1"/>
  <c r="W21" i="1"/>
  <c r="W114" i="1" s="1"/>
  <c r="E22" i="29" s="1"/>
  <c r="W130" i="1"/>
  <c r="W45" i="1"/>
  <c r="W29" i="1" s="1"/>
  <c r="W150" i="1" s="1"/>
  <c r="AB17" i="2"/>
  <c r="U22" i="36" s="1"/>
  <c r="X165" i="1"/>
  <c r="X142" i="1"/>
  <c r="X136" i="1"/>
  <c r="X9" i="1"/>
  <c r="X145" i="1"/>
  <c r="X139" i="1" s="1"/>
  <c r="X137" i="1"/>
  <c r="X140" i="1"/>
  <c r="X33" i="1"/>
  <c r="X17" i="1"/>
  <c r="X12" i="1"/>
  <c r="X59" i="1"/>
  <c r="X28" i="1"/>
  <c r="X54" i="1"/>
  <c r="Z138" i="1"/>
  <c r="Y6" i="1"/>
  <c r="Y135" i="1"/>
  <c r="B23" i="37" s="1"/>
  <c r="Y36" i="1"/>
  <c r="Y37" i="1"/>
  <c r="W154" i="1"/>
  <c r="AC34" i="2"/>
  <c r="AC33" i="2"/>
  <c r="AC35" i="2"/>
  <c r="AC36" i="2"/>
  <c r="W60" i="1"/>
  <c r="W55" i="1"/>
  <c r="W119" i="1"/>
  <c r="W166" i="1"/>
  <c r="W118" i="1"/>
  <c r="W18" i="1"/>
  <c r="W98" i="1" s="1"/>
  <c r="W99" i="1"/>
  <c r="D179" i="1" l="1"/>
  <c r="D61" i="1"/>
  <c r="D63" i="1" s="1"/>
  <c r="D180" i="1"/>
  <c r="V50" i="1"/>
  <c r="V51" i="1"/>
  <c r="D28" i="36"/>
  <c r="E42" i="1"/>
  <c r="E190" i="1" s="1"/>
  <c r="C2" i="37"/>
  <c r="D28" i="35"/>
  <c r="X13" i="36"/>
  <c r="X16" i="36"/>
  <c r="X159" i="1"/>
  <c r="W66" i="1"/>
  <c r="X65" i="1"/>
  <c r="AL29" i="35"/>
  <c r="AL27" i="35"/>
  <c r="AL29" i="36"/>
  <c r="AL27" i="36"/>
  <c r="AO64" i="36"/>
  <c r="AN6" i="36"/>
  <c r="AN63" i="36"/>
  <c r="AM65" i="36"/>
  <c r="AM62" i="36"/>
  <c r="AE32" i="2"/>
  <c r="X16" i="35"/>
  <c r="AE11" i="2"/>
  <c r="X13" i="35"/>
  <c r="AK6" i="35"/>
  <c r="U47" i="1"/>
  <c r="U24" i="35"/>
  <c r="U43" i="1"/>
  <c r="U22" i="35"/>
  <c r="Y134" i="1"/>
  <c r="X147" i="1"/>
  <c r="X154" i="1"/>
  <c r="X49" i="1"/>
  <c r="X34" i="1" s="1"/>
  <c r="X157" i="1" s="1"/>
  <c r="X45" i="1"/>
  <c r="X29" i="1" s="1"/>
  <c r="X150" i="1" s="1"/>
  <c r="X130" i="1"/>
  <c r="X21" i="1"/>
  <c r="X114" i="1" s="1"/>
  <c r="E23" i="29" s="1"/>
  <c r="X44" i="1"/>
  <c r="X26" i="1" s="1"/>
  <c r="X148" i="1" s="1"/>
  <c r="X48" i="1"/>
  <c r="X31" i="1" s="1"/>
  <c r="X155" i="1" s="1"/>
  <c r="X119" i="1"/>
  <c r="X166" i="1"/>
  <c r="X118" i="1"/>
  <c r="AA138" i="1"/>
  <c r="Z6" i="1"/>
  <c r="Z37" i="1"/>
  <c r="Z36" i="1"/>
  <c r="Z135" i="1"/>
  <c r="B24" i="37" s="1"/>
  <c r="AD34" i="2"/>
  <c r="AD33" i="2"/>
  <c r="AD36" i="2"/>
  <c r="AD35" i="2"/>
  <c r="Y142" i="1"/>
  <c r="Y165" i="1"/>
  <c r="Y9" i="1"/>
  <c r="Y136" i="1"/>
  <c r="Y140" i="1"/>
  <c r="Y137" i="1"/>
  <c r="Y145" i="1"/>
  <c r="Y139" i="1" s="1"/>
  <c r="Y59" i="1"/>
  <c r="Y12" i="1"/>
  <c r="Y17" i="1"/>
  <c r="Y33" i="1"/>
  <c r="Y28" i="1"/>
  <c r="Y54" i="1"/>
  <c r="AC38" i="2"/>
  <c r="V24" i="36" s="1"/>
  <c r="X60" i="1"/>
  <c r="X55" i="1"/>
  <c r="X18" i="1"/>
  <c r="X98" i="1" s="1"/>
  <c r="X99" i="1"/>
  <c r="AC17" i="2"/>
  <c r="V22" i="36" s="1"/>
  <c r="AD12" i="2"/>
  <c r="AD14" i="2"/>
  <c r="AD15" i="2"/>
  <c r="AD13" i="2"/>
  <c r="D30" i="35" l="1"/>
  <c r="D30" i="36"/>
  <c r="D52" i="36" s="1"/>
  <c r="D53" i="36" s="1"/>
  <c r="E46" i="1"/>
  <c r="D2" i="37"/>
  <c r="W51" i="1"/>
  <c r="W50" i="1"/>
  <c r="E175" i="1"/>
  <c r="L56" i="2" s="1"/>
  <c r="L60" i="2" s="1"/>
  <c r="L3" i="2"/>
  <c r="L5" i="2" s="1"/>
  <c r="Y13" i="36"/>
  <c r="Y16" i="36"/>
  <c r="Y159" i="1"/>
  <c r="X66" i="1"/>
  <c r="Y65" i="1"/>
  <c r="AM29" i="35"/>
  <c r="AM27" i="35"/>
  <c r="AM29" i="36"/>
  <c r="AM27" i="36"/>
  <c r="AP64" i="36"/>
  <c r="AO6" i="36"/>
  <c r="AO63" i="36"/>
  <c r="AN65" i="36"/>
  <c r="AN62" i="36"/>
  <c r="AF32" i="2"/>
  <c r="Y16" i="35"/>
  <c r="AF11" i="2"/>
  <c r="Y13" i="35"/>
  <c r="AL6" i="35"/>
  <c r="V43" i="1"/>
  <c r="V22" i="35"/>
  <c r="V47" i="1"/>
  <c r="V24" i="35"/>
  <c r="Z134" i="1"/>
  <c r="Y18" i="1"/>
  <c r="Y98" i="1" s="1"/>
  <c r="Y99" i="1"/>
  <c r="AD17" i="2"/>
  <c r="W22" i="36" s="1"/>
  <c r="Y154" i="1"/>
  <c r="Y55" i="1"/>
  <c r="Y60" i="1"/>
  <c r="AD38" i="2"/>
  <c r="W24" i="36" s="1"/>
  <c r="AE36" i="2"/>
  <c r="AE33" i="2"/>
  <c r="AE35" i="2"/>
  <c r="AE34" i="2"/>
  <c r="Y147" i="1"/>
  <c r="Y119" i="1"/>
  <c r="Y118" i="1"/>
  <c r="Y166" i="1"/>
  <c r="Z165" i="1"/>
  <c r="Z142" i="1"/>
  <c r="Z140" i="1"/>
  <c r="Z136" i="1"/>
  <c r="Z9" i="1"/>
  <c r="Z145" i="1"/>
  <c r="Z139" i="1" s="1"/>
  <c r="Z137" i="1"/>
  <c r="Z17" i="1"/>
  <c r="Z54" i="1"/>
  <c r="Z28" i="1"/>
  <c r="Z12" i="1"/>
  <c r="Z59" i="1"/>
  <c r="Z33" i="1"/>
  <c r="AB138" i="1"/>
  <c r="AA6" i="1"/>
  <c r="AA135" i="1"/>
  <c r="B25" i="37" s="1"/>
  <c r="AA36" i="1"/>
  <c r="AA37" i="1"/>
  <c r="Y44" i="1"/>
  <c r="Y26" i="1" s="1"/>
  <c r="Y148" i="1" s="1"/>
  <c r="Y130" i="1"/>
  <c r="Y49" i="1"/>
  <c r="Y34" i="1" s="1"/>
  <c r="Y157" i="1" s="1"/>
  <c r="Y21" i="1"/>
  <c r="Y114" i="1" s="1"/>
  <c r="E24" i="29" s="1"/>
  <c r="Y45" i="1"/>
  <c r="Y29" i="1" s="1"/>
  <c r="Y150" i="1" s="1"/>
  <c r="Y48" i="1"/>
  <c r="Y31" i="1" s="1"/>
  <c r="Y155" i="1" s="1"/>
  <c r="AE13" i="2"/>
  <c r="AE12" i="2"/>
  <c r="AE15" i="2"/>
  <c r="AE14" i="2"/>
  <c r="L23" i="2" l="1"/>
  <c r="E191" i="1"/>
  <c r="E176" i="1"/>
  <c r="L64" i="2" s="1"/>
  <c r="D43" i="36"/>
  <c r="D42" i="36" s="1"/>
  <c r="D54" i="36"/>
  <c r="D41" i="36"/>
  <c r="D40" i="36" s="1"/>
  <c r="D39" i="36"/>
  <c r="D38" i="36" s="1"/>
  <c r="X50" i="1"/>
  <c r="X51" i="1"/>
  <c r="L58" i="2"/>
  <c r="L59" i="2"/>
  <c r="L4" i="2"/>
  <c r="L6" i="2"/>
  <c r="L57" i="2"/>
  <c r="L7" i="2"/>
  <c r="L55" i="2"/>
  <c r="Z13" i="36"/>
  <c r="Z16" i="36"/>
  <c r="Z159" i="1"/>
  <c r="Y66" i="1"/>
  <c r="Z65" i="1"/>
  <c r="AN29" i="35"/>
  <c r="AN27" i="35"/>
  <c r="AN27" i="36"/>
  <c r="AN29" i="36"/>
  <c r="AO65" i="36"/>
  <c r="AO62" i="36"/>
  <c r="AQ64" i="36"/>
  <c r="AP6" i="36"/>
  <c r="AP63" i="36"/>
  <c r="AG32" i="2"/>
  <c r="Z16" i="35"/>
  <c r="AG11" i="2"/>
  <c r="Z13" i="35"/>
  <c r="AM6" i="35"/>
  <c r="W47" i="1"/>
  <c r="W24" i="35"/>
  <c r="W43" i="1"/>
  <c r="W22" i="35"/>
  <c r="AA134" i="1"/>
  <c r="AE17" i="2"/>
  <c r="X22" i="36" s="1"/>
  <c r="AE38" i="2"/>
  <c r="X24" i="36" s="1"/>
  <c r="Z154" i="1"/>
  <c r="Z119" i="1"/>
  <c r="Z166" i="1"/>
  <c r="Z118" i="1"/>
  <c r="Z99" i="1"/>
  <c r="Z18" i="1"/>
  <c r="Z98" i="1" s="1"/>
  <c r="AF34" i="2"/>
  <c r="AF36" i="2"/>
  <c r="AF33" i="2"/>
  <c r="AF35" i="2"/>
  <c r="AA142" i="1"/>
  <c r="AA140" i="1"/>
  <c r="AA165" i="1"/>
  <c r="AA9" i="1"/>
  <c r="AA145" i="1"/>
  <c r="AA139" i="1" s="1"/>
  <c r="AA136" i="1"/>
  <c r="AA137" i="1"/>
  <c r="AA28" i="1"/>
  <c r="AA17" i="1"/>
  <c r="AA12" i="1"/>
  <c r="AA59" i="1"/>
  <c r="AA33" i="1"/>
  <c r="AA54" i="1"/>
  <c r="AF12" i="2"/>
  <c r="AF14" i="2"/>
  <c r="AF13" i="2"/>
  <c r="AF15" i="2"/>
  <c r="Z55" i="1"/>
  <c r="Z60" i="1"/>
  <c r="AC138" i="1"/>
  <c r="AB6" i="1"/>
  <c r="AB135" i="1"/>
  <c r="B26" i="37" s="1"/>
  <c r="Z147" i="1"/>
  <c r="Z49" i="1"/>
  <c r="Z34" i="1" s="1"/>
  <c r="Z157" i="1" s="1"/>
  <c r="Z21" i="1"/>
  <c r="Z114" i="1" s="1"/>
  <c r="E25" i="29" s="1"/>
  <c r="Z48" i="1"/>
  <c r="Z31" i="1" s="1"/>
  <c r="Z155" i="1" s="1"/>
  <c r="Z45" i="1"/>
  <c r="Z29" i="1" s="1"/>
  <c r="Z150" i="1" s="1"/>
  <c r="Z44" i="1"/>
  <c r="Z26" i="1" s="1"/>
  <c r="Z148" i="1" s="1"/>
  <c r="Z130" i="1"/>
  <c r="D35" i="36" l="1"/>
  <c r="E21" i="36" s="1"/>
  <c r="E12" i="36" s="1"/>
  <c r="L65" i="2"/>
  <c r="L68" i="2"/>
  <c r="L67" i="2"/>
  <c r="L66" i="2"/>
  <c r="D36" i="36"/>
  <c r="E23" i="36" s="1"/>
  <c r="E15" i="36" s="1"/>
  <c r="L24" i="2"/>
  <c r="L27" i="2"/>
  <c r="L25" i="2"/>
  <c r="L26" i="2"/>
  <c r="Y50" i="1"/>
  <c r="Y51" i="1"/>
  <c r="L62" i="2"/>
  <c r="L9" i="2"/>
  <c r="E27" i="1" s="1"/>
  <c r="AA16" i="36"/>
  <c r="AA13" i="36"/>
  <c r="AA159" i="1"/>
  <c r="Z66" i="1"/>
  <c r="AA65" i="1"/>
  <c r="AO29" i="35"/>
  <c r="AO27" i="35"/>
  <c r="AO29" i="36"/>
  <c r="AO27" i="36"/>
  <c r="AR64" i="36"/>
  <c r="AQ6" i="36"/>
  <c r="AQ63" i="36"/>
  <c r="AP65" i="36"/>
  <c r="AP62" i="36"/>
  <c r="AH32" i="2"/>
  <c r="AA16" i="35"/>
  <c r="AH11" i="2"/>
  <c r="AA13" i="35"/>
  <c r="AN6" i="35"/>
  <c r="X47" i="1"/>
  <c r="X24" i="35"/>
  <c r="X43" i="1"/>
  <c r="X22" i="35"/>
  <c r="AB134" i="1"/>
  <c r="AF38" i="2"/>
  <c r="Y24" i="36" s="1"/>
  <c r="AA119" i="1"/>
  <c r="AA118" i="1"/>
  <c r="AA166" i="1"/>
  <c r="AB142" i="1"/>
  <c r="AB9" i="1"/>
  <c r="AB145" i="1"/>
  <c r="AB139" i="1" s="1"/>
  <c r="AB140" i="1"/>
  <c r="AB136" i="1"/>
  <c r="AB137" i="1"/>
  <c r="AB165" i="1"/>
  <c r="AB12" i="1"/>
  <c r="AB28" i="1"/>
  <c r="AB17" i="1"/>
  <c r="AB33" i="1"/>
  <c r="AB59" i="1"/>
  <c r="AB54" i="1"/>
  <c r="AA130" i="1"/>
  <c r="AA45" i="1"/>
  <c r="AA29" i="1" s="1"/>
  <c r="AA150" i="1" s="1"/>
  <c r="AA44" i="1"/>
  <c r="AA26" i="1" s="1"/>
  <c r="AA148" i="1" s="1"/>
  <c r="AA48" i="1"/>
  <c r="AA31" i="1" s="1"/>
  <c r="AA155" i="1" s="1"/>
  <c r="AA21" i="1"/>
  <c r="AA114" i="1" s="1"/>
  <c r="AA49" i="1"/>
  <c r="AA34" i="1" s="1"/>
  <c r="AA157" i="1" s="1"/>
  <c r="AG34" i="2"/>
  <c r="AG35" i="2"/>
  <c r="AG36" i="2"/>
  <c r="AG33" i="2"/>
  <c r="AG13" i="2"/>
  <c r="AG15" i="2"/>
  <c r="AG14" i="2"/>
  <c r="AG12" i="2"/>
  <c r="AC6" i="1"/>
  <c r="AD138" i="1"/>
  <c r="AC135" i="1"/>
  <c r="AF17" i="2"/>
  <c r="Y22" i="36" s="1"/>
  <c r="AA154" i="1"/>
  <c r="AA147" i="1"/>
  <c r="AA55" i="1"/>
  <c r="AA60" i="1"/>
  <c r="AA18" i="1"/>
  <c r="AA98" i="1" s="1"/>
  <c r="AA99" i="1"/>
  <c r="L29" i="2" l="1"/>
  <c r="E32" i="1" s="1"/>
  <c r="E88" i="1" s="1"/>
  <c r="E89" i="1" s="1"/>
  <c r="L70" i="2"/>
  <c r="Z50" i="1"/>
  <c r="Z51" i="1"/>
  <c r="E146" i="1"/>
  <c r="E170" i="1"/>
  <c r="AB13" i="36"/>
  <c r="AB159" i="1"/>
  <c r="AC134" i="1"/>
  <c r="B27" i="37"/>
  <c r="AA66" i="1"/>
  <c r="AB65" i="1"/>
  <c r="AB7" i="1"/>
  <c r="AB7" i="36" s="1"/>
  <c r="AP29" i="35"/>
  <c r="AP27" i="35"/>
  <c r="AP29" i="36"/>
  <c r="AP27" i="36"/>
  <c r="AS64" i="36"/>
  <c r="AR6" i="36"/>
  <c r="AR63" i="36"/>
  <c r="AB16" i="35"/>
  <c r="AB16" i="36"/>
  <c r="AQ65" i="36"/>
  <c r="AQ62" i="36"/>
  <c r="AI11" i="2"/>
  <c r="AB13" i="35"/>
  <c r="AO6" i="35"/>
  <c r="Y47" i="1"/>
  <c r="Y24" i="35"/>
  <c r="Y43" i="1"/>
  <c r="Y22" i="35"/>
  <c r="AC145" i="1"/>
  <c r="AC139" i="1" s="1"/>
  <c r="AI32" i="2"/>
  <c r="AC142" i="1"/>
  <c r="AC9" i="1"/>
  <c r="AC140" i="1"/>
  <c r="AC136" i="1"/>
  <c r="AC165" i="1"/>
  <c r="AC137" i="1"/>
  <c r="AC33" i="1"/>
  <c r="AC12" i="1"/>
  <c r="AC54" i="1"/>
  <c r="AC59" i="1"/>
  <c r="AC17" i="1"/>
  <c r="AC28" i="1"/>
  <c r="E26" i="29"/>
  <c r="AB130" i="1"/>
  <c r="AB44" i="1"/>
  <c r="AB26" i="1" s="1"/>
  <c r="AA50" i="1" s="1"/>
  <c r="AB21" i="1"/>
  <c r="AB48" i="1"/>
  <c r="AB31" i="1" s="1"/>
  <c r="AB155" i="1" s="1"/>
  <c r="AB45" i="1"/>
  <c r="AB29" i="1" s="1"/>
  <c r="AB49" i="1"/>
  <c r="AB34" i="1" s="1"/>
  <c r="AB157" i="1" s="1"/>
  <c r="AH15" i="2"/>
  <c r="AH13" i="2"/>
  <c r="AH12" i="2"/>
  <c r="AH14" i="2"/>
  <c r="AB154" i="1"/>
  <c r="AB60" i="1"/>
  <c r="AB63" i="1" s="1"/>
  <c r="D26" i="37" s="1"/>
  <c r="AB55" i="1"/>
  <c r="AB58" i="1" s="1"/>
  <c r="C26" i="37" s="1"/>
  <c r="AB118" i="1"/>
  <c r="AB166" i="1"/>
  <c r="AB119" i="1"/>
  <c r="AH35" i="2"/>
  <c r="AH34" i="2"/>
  <c r="AH33" i="2"/>
  <c r="AH36" i="2"/>
  <c r="AD6" i="1"/>
  <c r="AE138" i="1"/>
  <c r="AD135" i="1"/>
  <c r="B28" i="37" s="1"/>
  <c r="AB147" i="1"/>
  <c r="AG17" i="2"/>
  <c r="Z22" i="36" s="1"/>
  <c r="AG38" i="2"/>
  <c r="Z24" i="36" s="1"/>
  <c r="AB18" i="1"/>
  <c r="AB98" i="1" s="1"/>
  <c r="AB99" i="1"/>
  <c r="E70" i="1"/>
  <c r="E92" i="1" l="1"/>
  <c r="E93" i="1" s="1"/>
  <c r="D22" i="1"/>
  <c r="D20" i="1" s="1"/>
  <c r="D160" i="1" s="1"/>
  <c r="E153" i="1"/>
  <c r="E171" i="1"/>
  <c r="AA51" i="1"/>
  <c r="E34" i="35"/>
  <c r="E34" i="36"/>
  <c r="E178" i="1"/>
  <c r="E94" i="1"/>
  <c r="E95" i="1" s="1"/>
  <c r="AC13" i="36"/>
  <c r="AC159" i="1"/>
  <c r="AI1" i="2"/>
  <c r="AB7" i="35"/>
  <c r="AB66" i="1"/>
  <c r="AC65" i="1"/>
  <c r="AB30" i="35"/>
  <c r="AB30" i="36"/>
  <c r="AQ27" i="35"/>
  <c r="AQ29" i="35"/>
  <c r="AQ29" i="36"/>
  <c r="AQ27" i="36"/>
  <c r="AR65" i="36"/>
  <c r="AR62" i="36"/>
  <c r="AC16" i="35"/>
  <c r="AC16" i="36"/>
  <c r="AT64" i="36"/>
  <c r="AS6" i="36"/>
  <c r="AS63" i="36"/>
  <c r="AJ11" i="2"/>
  <c r="AC13" i="35"/>
  <c r="AP6" i="35"/>
  <c r="Z43" i="1"/>
  <c r="Z22" i="35"/>
  <c r="Z47" i="1"/>
  <c r="Z24" i="35"/>
  <c r="AD134" i="1"/>
  <c r="AJ32" i="2"/>
  <c r="AC119" i="1"/>
  <c r="AC166" i="1"/>
  <c r="AC118" i="1"/>
  <c r="AI13" i="2"/>
  <c r="AI14" i="2"/>
  <c r="AI12" i="2"/>
  <c r="AI15" i="2"/>
  <c r="AD165" i="1"/>
  <c r="AD140" i="1"/>
  <c r="AD145" i="1"/>
  <c r="AD139" i="1" s="1"/>
  <c r="AD137" i="1"/>
  <c r="AD136" i="1"/>
  <c r="AD9" i="1"/>
  <c r="AD142" i="1"/>
  <c r="AD54" i="1"/>
  <c r="AD12" i="1"/>
  <c r="AD28" i="1"/>
  <c r="AD59" i="1"/>
  <c r="AD33" i="1"/>
  <c r="AD17" i="1"/>
  <c r="AH17" i="2"/>
  <c r="AA22" i="36" s="1"/>
  <c r="AF138" i="1"/>
  <c r="AE6" i="1"/>
  <c r="AE135" i="1"/>
  <c r="B29" i="37" s="1"/>
  <c r="AH38" i="2"/>
  <c r="AA24" i="36" s="1"/>
  <c r="AI36" i="2"/>
  <c r="AI34" i="2"/>
  <c r="AI33" i="2"/>
  <c r="AI35" i="2"/>
  <c r="AC55" i="1"/>
  <c r="AC58" i="1" s="1"/>
  <c r="C27" i="37" s="1"/>
  <c r="AC60" i="1"/>
  <c r="AC63" i="1" s="1"/>
  <c r="D27" i="37" s="1"/>
  <c r="AB150" i="1"/>
  <c r="AC154" i="1"/>
  <c r="AC18" i="1"/>
  <c r="AC98" i="1" s="1"/>
  <c r="AC99" i="1"/>
  <c r="AB148" i="1"/>
  <c r="AC147" i="1"/>
  <c r="AC21" i="1"/>
  <c r="AC44" i="1"/>
  <c r="AC26" i="1" s="1"/>
  <c r="AC148" i="1" s="1"/>
  <c r="AC130" i="1"/>
  <c r="AC45" i="1"/>
  <c r="AC29" i="1" s="1"/>
  <c r="AC150" i="1" s="1"/>
  <c r="AC48" i="1"/>
  <c r="AC31" i="1" s="1"/>
  <c r="AC155" i="1" s="1"/>
  <c r="AC49" i="1"/>
  <c r="AC34" i="1" s="1"/>
  <c r="AC157" i="1" s="1"/>
  <c r="C51" i="2" l="1"/>
  <c r="D90" i="1" s="1"/>
  <c r="D91" i="1" s="1"/>
  <c r="AB50" i="1"/>
  <c r="AB51" i="1"/>
  <c r="E77" i="1"/>
  <c r="E161" i="1"/>
  <c r="E75" i="1"/>
  <c r="E96" i="1"/>
  <c r="E79" i="1"/>
  <c r="E90" i="1"/>
  <c r="E91" i="1" s="1"/>
  <c r="AD13" i="36"/>
  <c r="AD159" i="1"/>
  <c r="AC66" i="1"/>
  <c r="AD65" i="1"/>
  <c r="AB28" i="35"/>
  <c r="AB28" i="36"/>
  <c r="AR29" i="35"/>
  <c r="AR27" i="35"/>
  <c r="AR27" i="36"/>
  <c r="AR29" i="36"/>
  <c r="AC30" i="35"/>
  <c r="AC30" i="36"/>
  <c r="AU64" i="36"/>
  <c r="AT6" i="36"/>
  <c r="AT63" i="36"/>
  <c r="AS65" i="36"/>
  <c r="AS62" i="36"/>
  <c r="AD16" i="35"/>
  <c r="AD16" i="36"/>
  <c r="AK11" i="2"/>
  <c r="AD13" i="35"/>
  <c r="AQ6" i="35"/>
  <c r="AA47" i="1"/>
  <c r="AA24" i="35"/>
  <c r="AA43" i="1"/>
  <c r="AA22" i="35"/>
  <c r="AE134" i="1"/>
  <c r="AK32" i="2"/>
  <c r="AI17" i="2"/>
  <c r="AB22" i="36" s="1"/>
  <c r="AJ36" i="2"/>
  <c r="AJ35" i="2"/>
  <c r="AJ34" i="2"/>
  <c r="AJ33" i="2"/>
  <c r="AF6" i="1"/>
  <c r="AG138" i="1"/>
  <c r="AF135" i="1"/>
  <c r="B30" i="37" s="1"/>
  <c r="AD18" i="1"/>
  <c r="AD98" i="1" s="1"/>
  <c r="AD99" i="1"/>
  <c r="AJ12" i="2"/>
  <c r="AJ13" i="2"/>
  <c r="AJ15" i="2"/>
  <c r="AJ14" i="2"/>
  <c r="AI38" i="2"/>
  <c r="AB24" i="36" s="1"/>
  <c r="AD147" i="1"/>
  <c r="AD60" i="1"/>
  <c r="AD63" i="1" s="1"/>
  <c r="D28" i="37" s="1"/>
  <c r="AD55" i="1"/>
  <c r="AD58" i="1" s="1"/>
  <c r="C28" i="37" s="1"/>
  <c r="AE165" i="1"/>
  <c r="AE142" i="1"/>
  <c r="AE9" i="1"/>
  <c r="AE136" i="1"/>
  <c r="AE137" i="1"/>
  <c r="AE145" i="1"/>
  <c r="AE139" i="1" s="1"/>
  <c r="AE140" i="1"/>
  <c r="AE59" i="1"/>
  <c r="AE33" i="1"/>
  <c r="AE17" i="1"/>
  <c r="AE28" i="1"/>
  <c r="AE54" i="1"/>
  <c r="AE12" i="1"/>
  <c r="AD44" i="1"/>
  <c r="AD26" i="1" s="1"/>
  <c r="AD148" i="1" s="1"/>
  <c r="AD21" i="1"/>
  <c r="AD49" i="1"/>
  <c r="AD34" i="1" s="1"/>
  <c r="AD157" i="1" s="1"/>
  <c r="AD45" i="1"/>
  <c r="AD29" i="1" s="1"/>
  <c r="AD150" i="1" s="1"/>
  <c r="AD130" i="1"/>
  <c r="AD48" i="1"/>
  <c r="AD31" i="1" s="1"/>
  <c r="AD155" i="1" s="1"/>
  <c r="AD119" i="1"/>
  <c r="AD166" i="1"/>
  <c r="AD118" i="1"/>
  <c r="AD154" i="1"/>
  <c r="AC50" i="1" l="1"/>
  <c r="AC51" i="1"/>
  <c r="E183" i="1"/>
  <c r="E74" i="1"/>
  <c r="E78" i="1"/>
  <c r="E186" i="1" s="1"/>
  <c r="E187" i="1"/>
  <c r="E185" i="1"/>
  <c r="E76" i="1"/>
  <c r="E184" i="1" s="1"/>
  <c r="AE13" i="36"/>
  <c r="AE159" i="1"/>
  <c r="AE65" i="1"/>
  <c r="AD66" i="1"/>
  <c r="AC28" i="35"/>
  <c r="AC28" i="36"/>
  <c r="AD30" i="35"/>
  <c r="AD30" i="36"/>
  <c r="AS29" i="35"/>
  <c r="AS27" i="35"/>
  <c r="AS29" i="36"/>
  <c r="AS27" i="36"/>
  <c r="AE16" i="35"/>
  <c r="AE16" i="36"/>
  <c r="AT65" i="36"/>
  <c r="AT62" i="36"/>
  <c r="AV64" i="36"/>
  <c r="AU6" i="36"/>
  <c r="AU63" i="36"/>
  <c r="AL11" i="2"/>
  <c r="AE13" i="35"/>
  <c r="AR6" i="35"/>
  <c r="AB43" i="1"/>
  <c r="AB22" i="35"/>
  <c r="AB47" i="1"/>
  <c r="AB24" i="35"/>
  <c r="AF134" i="1"/>
  <c r="AL32" i="2"/>
  <c r="AE147" i="1"/>
  <c r="AE48" i="1"/>
  <c r="AE31" i="1" s="1"/>
  <c r="AE155" i="1" s="1"/>
  <c r="AE45" i="1"/>
  <c r="AE29" i="1" s="1"/>
  <c r="AE150" i="1" s="1"/>
  <c r="AE44" i="1"/>
  <c r="AE26" i="1" s="1"/>
  <c r="AE148" i="1" s="1"/>
  <c r="AE130" i="1"/>
  <c r="AE49" i="1"/>
  <c r="AE34" i="1" s="1"/>
  <c r="AE157" i="1" s="1"/>
  <c r="AE21" i="1"/>
  <c r="AK14" i="2"/>
  <c r="AK12" i="2"/>
  <c r="AK13" i="2"/>
  <c r="AK15" i="2"/>
  <c r="AJ17" i="2"/>
  <c r="AC22" i="36" s="1"/>
  <c r="AF136" i="1"/>
  <c r="AF142" i="1"/>
  <c r="AF137" i="1"/>
  <c r="AF165" i="1"/>
  <c r="AF140" i="1"/>
  <c r="AF9" i="1"/>
  <c r="AF145" i="1"/>
  <c r="AF139" i="1" s="1"/>
  <c r="AF33" i="1"/>
  <c r="AF12" i="1"/>
  <c r="AF54" i="1"/>
  <c r="AF17" i="1"/>
  <c r="AF28" i="1"/>
  <c r="AF59" i="1"/>
  <c r="AJ38" i="2"/>
  <c r="AC24" i="36" s="1"/>
  <c r="AE60" i="1"/>
  <c r="AE63" i="1" s="1"/>
  <c r="D29" i="37" s="1"/>
  <c r="AE55" i="1"/>
  <c r="AE119" i="1"/>
  <c r="AE118" i="1"/>
  <c r="AE166" i="1"/>
  <c r="AH138" i="1"/>
  <c r="AG6" i="1"/>
  <c r="AG135" i="1"/>
  <c r="B31" i="37" s="1"/>
  <c r="AK34" i="2"/>
  <c r="AK33" i="2"/>
  <c r="AK36" i="2"/>
  <c r="AK35" i="2"/>
  <c r="AE154" i="1"/>
  <c r="AE18" i="1"/>
  <c r="AE98" i="1" s="1"/>
  <c r="AE99" i="1"/>
  <c r="E72" i="1" l="1"/>
  <c r="E61" i="1" s="1"/>
  <c r="D62" i="1" s="1"/>
  <c r="AD50" i="1"/>
  <c r="AD51" i="1"/>
  <c r="E182" i="1"/>
  <c r="E71" i="1"/>
  <c r="AF13" i="36"/>
  <c r="AF159" i="1"/>
  <c r="AE58" i="1"/>
  <c r="C29" i="37" s="1"/>
  <c r="AE66" i="1"/>
  <c r="AF65" i="1"/>
  <c r="AD28" i="35"/>
  <c r="AD28" i="36"/>
  <c r="AE30" i="35"/>
  <c r="AE30" i="36"/>
  <c r="AT29" i="35"/>
  <c r="AT27" i="35"/>
  <c r="AT29" i="36"/>
  <c r="AT27" i="36"/>
  <c r="AW64" i="36"/>
  <c r="AV6" i="36"/>
  <c r="AV63" i="36"/>
  <c r="AU65" i="36"/>
  <c r="AU62" i="36"/>
  <c r="AF16" i="35"/>
  <c r="AF16" i="36"/>
  <c r="AM11" i="2"/>
  <c r="AF13" i="35"/>
  <c r="AS6" i="35"/>
  <c r="AC47" i="1"/>
  <c r="AC24" i="35"/>
  <c r="AC43" i="1"/>
  <c r="AC22" i="35"/>
  <c r="AG134" i="1"/>
  <c r="AM32" i="2"/>
  <c r="AK17" i="2"/>
  <c r="AD22" i="36" s="1"/>
  <c r="AF118" i="1"/>
  <c r="AF166" i="1"/>
  <c r="AF119" i="1"/>
  <c r="AF18" i="1"/>
  <c r="AF98" i="1" s="1"/>
  <c r="AF99" i="1"/>
  <c r="AI138" i="1"/>
  <c r="AH6" i="1"/>
  <c r="AH135" i="1"/>
  <c r="B32" i="37" s="1"/>
  <c r="AF147" i="1"/>
  <c r="AF154" i="1"/>
  <c r="AK38" i="2"/>
  <c r="AD24" i="36" s="1"/>
  <c r="AF48" i="1"/>
  <c r="AF31" i="1" s="1"/>
  <c r="AF155" i="1" s="1"/>
  <c r="AF45" i="1"/>
  <c r="AF29" i="1" s="1"/>
  <c r="AF150" i="1" s="1"/>
  <c r="AF21" i="1"/>
  <c r="AF49" i="1"/>
  <c r="AF34" i="1" s="1"/>
  <c r="AF157" i="1" s="1"/>
  <c r="AF130" i="1"/>
  <c r="AF44" i="1"/>
  <c r="AF26" i="1" s="1"/>
  <c r="AF148" i="1" s="1"/>
  <c r="AL35" i="2"/>
  <c r="AL33" i="2"/>
  <c r="AL36" i="2"/>
  <c r="AL34" i="2"/>
  <c r="AG142" i="1"/>
  <c r="AG136" i="1"/>
  <c r="AG9" i="1"/>
  <c r="AG145" i="1"/>
  <c r="AG139" i="1" s="1"/>
  <c r="AG140" i="1"/>
  <c r="AG165" i="1"/>
  <c r="AG137" i="1"/>
  <c r="AG17" i="1"/>
  <c r="AG28" i="1"/>
  <c r="AG12" i="1"/>
  <c r="AG33" i="1"/>
  <c r="AG54" i="1"/>
  <c r="AG59" i="1"/>
  <c r="AF60" i="1"/>
  <c r="AF63" i="1" s="1"/>
  <c r="D30" i="37" s="1"/>
  <c r="AF55" i="1"/>
  <c r="AL15" i="2"/>
  <c r="AL14" i="2"/>
  <c r="AL12" i="2"/>
  <c r="AL13" i="2"/>
  <c r="AE51" i="1" l="1"/>
  <c r="E63" i="1"/>
  <c r="E30" i="36" s="1"/>
  <c r="E52" i="36" s="1"/>
  <c r="E53" i="36" s="1"/>
  <c r="E39" i="36" s="1"/>
  <c r="E38" i="36" s="1"/>
  <c r="E180" i="1"/>
  <c r="AE50" i="1"/>
  <c r="E56" i="1"/>
  <c r="E179" i="1"/>
  <c r="AG13" i="36"/>
  <c r="AG159" i="1"/>
  <c r="AF58" i="1"/>
  <c r="C30" i="37" s="1"/>
  <c r="AF66" i="1"/>
  <c r="AG65" i="1"/>
  <c r="AE28" i="35"/>
  <c r="AE28" i="36"/>
  <c r="AF30" i="35"/>
  <c r="AF30" i="36"/>
  <c r="AU27" i="35"/>
  <c r="AU29" i="35"/>
  <c r="AU29" i="36"/>
  <c r="AU27" i="36"/>
  <c r="AV65" i="36"/>
  <c r="AV62" i="36"/>
  <c r="AG16" i="35"/>
  <c r="AG16" i="36"/>
  <c r="AX64" i="36"/>
  <c r="AW6" i="36"/>
  <c r="AW63" i="36"/>
  <c r="AN11" i="2"/>
  <c r="AG13" i="35"/>
  <c r="AT6" i="35"/>
  <c r="AD43" i="1"/>
  <c r="AD22" i="35"/>
  <c r="AD47" i="1"/>
  <c r="AD24" i="35"/>
  <c r="AH134" i="1"/>
  <c r="AN32" i="2"/>
  <c r="AL17" i="2"/>
  <c r="AE22" i="36" s="1"/>
  <c r="AG166" i="1"/>
  <c r="AG119" i="1"/>
  <c r="AG118" i="1"/>
  <c r="AH142" i="1"/>
  <c r="AH145" i="1"/>
  <c r="AH139" i="1" s="1"/>
  <c r="AH9" i="1"/>
  <c r="AH137" i="1"/>
  <c r="AH165" i="1"/>
  <c r="AH140" i="1"/>
  <c r="AH136" i="1"/>
  <c r="AH59" i="1"/>
  <c r="AH28" i="1"/>
  <c r="AH12" i="1"/>
  <c r="AH17" i="1"/>
  <c r="AH54" i="1"/>
  <c r="AH33" i="1"/>
  <c r="AL38" i="2"/>
  <c r="AE24" i="36" s="1"/>
  <c r="AM36" i="2"/>
  <c r="AM33" i="2"/>
  <c r="AM34" i="2"/>
  <c r="AM35" i="2"/>
  <c r="AG147" i="1"/>
  <c r="AG49" i="1"/>
  <c r="AG34" i="1" s="1"/>
  <c r="AG157" i="1" s="1"/>
  <c r="AG48" i="1"/>
  <c r="AG31" i="1" s="1"/>
  <c r="AG155" i="1" s="1"/>
  <c r="AG21" i="1"/>
  <c r="AG130" i="1"/>
  <c r="AG44" i="1"/>
  <c r="AG26" i="1" s="1"/>
  <c r="AG148" i="1" s="1"/>
  <c r="AG45" i="1"/>
  <c r="AG29" i="1" s="1"/>
  <c r="AG150" i="1" s="1"/>
  <c r="AJ138" i="1"/>
  <c r="AI6" i="1"/>
  <c r="AI135" i="1"/>
  <c r="B33" i="37" s="1"/>
  <c r="AG154" i="1"/>
  <c r="AG60" i="1"/>
  <c r="AG63" i="1" s="1"/>
  <c r="D31" i="37" s="1"/>
  <c r="AG55" i="1"/>
  <c r="AG18" i="1"/>
  <c r="AG98" i="1" s="1"/>
  <c r="AG99" i="1"/>
  <c r="AM14" i="2"/>
  <c r="AM13" i="2"/>
  <c r="AM15" i="2"/>
  <c r="AM12" i="2"/>
  <c r="D3" i="37" l="1"/>
  <c r="E30" i="35"/>
  <c r="F46" i="1"/>
  <c r="F176" i="1" s="1"/>
  <c r="M64" i="2" s="1"/>
  <c r="M68" i="2" s="1"/>
  <c r="E43" i="36"/>
  <c r="E42" i="36" s="1"/>
  <c r="E54" i="36"/>
  <c r="E41" i="36"/>
  <c r="E40" i="36" s="1"/>
  <c r="AF51" i="1"/>
  <c r="AF50" i="1"/>
  <c r="E58" i="1"/>
  <c r="C3" i="37" s="1"/>
  <c r="D57" i="1"/>
  <c r="AH13" i="36"/>
  <c r="AH159" i="1"/>
  <c r="AH65" i="1"/>
  <c r="AG58" i="1"/>
  <c r="C31" i="37" s="1"/>
  <c r="AG66" i="1"/>
  <c r="AF28" i="35"/>
  <c r="AF28" i="36"/>
  <c r="AG30" i="35"/>
  <c r="AG30" i="36"/>
  <c r="AV29" i="35"/>
  <c r="AV27" i="35"/>
  <c r="AV29" i="36"/>
  <c r="AV27" i="36"/>
  <c r="AH16" i="35"/>
  <c r="AH16" i="36"/>
  <c r="AY64" i="36"/>
  <c r="AX6" i="36"/>
  <c r="AX63" i="36"/>
  <c r="AW65" i="36"/>
  <c r="AW62" i="36"/>
  <c r="AO11" i="2"/>
  <c r="AH13" i="35"/>
  <c r="AU6" i="35"/>
  <c r="AE43" i="1"/>
  <c r="AE22" i="35"/>
  <c r="AE47" i="1"/>
  <c r="AE24" i="35"/>
  <c r="AI134" i="1"/>
  <c r="AO32" i="2"/>
  <c r="AM17" i="2"/>
  <c r="AF22" i="36" s="1"/>
  <c r="AM38" i="2"/>
  <c r="AF24" i="36" s="1"/>
  <c r="AH147" i="1"/>
  <c r="AN34" i="2"/>
  <c r="AN35" i="2"/>
  <c r="AN36" i="2"/>
  <c r="AN33" i="2"/>
  <c r="AJ6" i="1"/>
  <c r="AK138" i="1"/>
  <c r="AJ135" i="1"/>
  <c r="AN12" i="2"/>
  <c r="AN13" i="2"/>
  <c r="AN14" i="2"/>
  <c r="AN15" i="2"/>
  <c r="AH166" i="1"/>
  <c r="AH119" i="1"/>
  <c r="AH118" i="1"/>
  <c r="AH130" i="1"/>
  <c r="AH48" i="1"/>
  <c r="AH31" i="1" s="1"/>
  <c r="AH155" i="1" s="1"/>
  <c r="AH45" i="1"/>
  <c r="AH29" i="1" s="1"/>
  <c r="AH150" i="1" s="1"/>
  <c r="AH44" i="1"/>
  <c r="AH26" i="1" s="1"/>
  <c r="AH148" i="1" s="1"/>
  <c r="AH49" i="1"/>
  <c r="AH34" i="1" s="1"/>
  <c r="AH157" i="1" s="1"/>
  <c r="AH21" i="1"/>
  <c r="AH60" i="1"/>
  <c r="AH63" i="1" s="1"/>
  <c r="D32" i="37" s="1"/>
  <c r="AH55" i="1"/>
  <c r="AI165" i="1"/>
  <c r="AI142" i="1"/>
  <c r="AI140" i="1"/>
  <c r="AI137" i="1"/>
  <c r="AI145" i="1"/>
  <c r="AI139" i="1" s="1"/>
  <c r="AI9" i="1"/>
  <c r="AI136" i="1"/>
  <c r="AI59" i="1"/>
  <c r="AI28" i="1"/>
  <c r="AI12" i="1"/>
  <c r="AI17" i="1"/>
  <c r="AI54" i="1"/>
  <c r="AI33" i="1"/>
  <c r="AH154" i="1"/>
  <c r="AH18" i="1"/>
  <c r="AH98" i="1" s="1"/>
  <c r="AH99" i="1"/>
  <c r="M67" i="2" l="1"/>
  <c r="F191" i="1"/>
  <c r="M66" i="2"/>
  <c r="M65" i="2"/>
  <c r="M23" i="2"/>
  <c r="M24" i="2" s="1"/>
  <c r="E36" i="36"/>
  <c r="F23" i="36" s="1"/>
  <c r="F15" i="36" s="1"/>
  <c r="E35" i="36"/>
  <c r="E28" i="35"/>
  <c r="AG50" i="1"/>
  <c r="AG51" i="1"/>
  <c r="E28" i="36"/>
  <c r="F21" i="36" s="1"/>
  <c r="F12" i="36" s="1"/>
  <c r="F42" i="1"/>
  <c r="M3" i="2" s="1"/>
  <c r="M27" i="2"/>
  <c r="AI13" i="36"/>
  <c r="AI159" i="1"/>
  <c r="AJ134" i="1"/>
  <c r="B34" i="37"/>
  <c r="AH58" i="1"/>
  <c r="C32" i="37" s="1"/>
  <c r="AH66" i="1"/>
  <c r="AI65" i="1"/>
  <c r="AG28" i="35"/>
  <c r="AG28" i="36"/>
  <c r="AH30" i="35"/>
  <c r="AH30" i="36"/>
  <c r="AW29" i="35"/>
  <c r="AW27" i="35"/>
  <c r="AW29" i="36"/>
  <c r="AW27" i="36"/>
  <c r="AX65" i="36"/>
  <c r="AX62" i="36"/>
  <c r="AZ64" i="36"/>
  <c r="AY6" i="36"/>
  <c r="AY63" i="36"/>
  <c r="AI16" i="35"/>
  <c r="AI16" i="36"/>
  <c r="AP11" i="2"/>
  <c r="AI13" i="35"/>
  <c r="AV6" i="35"/>
  <c r="AF47" i="1"/>
  <c r="AF24" i="35"/>
  <c r="AF43" i="1"/>
  <c r="AF22" i="35"/>
  <c r="AJ28" i="1"/>
  <c r="AP32" i="2"/>
  <c r="AI154" i="1"/>
  <c r="AI147" i="1"/>
  <c r="AI18" i="1"/>
  <c r="AI98" i="1" s="1"/>
  <c r="AI99" i="1"/>
  <c r="AN17" i="2"/>
  <c r="AG22" i="36" s="1"/>
  <c r="AN38" i="2"/>
  <c r="AG24" i="36" s="1"/>
  <c r="AI55" i="1"/>
  <c r="AI60" i="1"/>
  <c r="AI63" i="1" s="1"/>
  <c r="D33" i="37" s="1"/>
  <c r="AO14" i="2"/>
  <c r="AO12" i="2"/>
  <c r="AO13" i="2"/>
  <c r="AO15" i="2"/>
  <c r="AO36" i="2"/>
  <c r="AO33" i="2"/>
  <c r="AO35" i="2"/>
  <c r="AO34" i="2"/>
  <c r="AJ142" i="1"/>
  <c r="AJ165" i="1"/>
  <c r="AJ137" i="1"/>
  <c r="AJ140" i="1"/>
  <c r="AJ136" i="1"/>
  <c r="AJ9" i="1"/>
  <c r="AJ145" i="1"/>
  <c r="AJ139" i="1" s="1"/>
  <c r="AJ12" i="1"/>
  <c r="AJ54" i="1"/>
  <c r="AJ59" i="1"/>
  <c r="AJ33" i="1"/>
  <c r="AJ17" i="1"/>
  <c r="AI119" i="1"/>
  <c r="AI118" i="1"/>
  <c r="AI21" i="1"/>
  <c r="AI130" i="1"/>
  <c r="AI48" i="1"/>
  <c r="AI31" i="1" s="1"/>
  <c r="AI155" i="1" s="1"/>
  <c r="AI44" i="1"/>
  <c r="AI26" i="1" s="1"/>
  <c r="AI148" i="1" s="1"/>
  <c r="AI45" i="1"/>
  <c r="AI29" i="1" s="1"/>
  <c r="AI49" i="1"/>
  <c r="AI34" i="1" s="1"/>
  <c r="AI157" i="1" s="1"/>
  <c r="AL138" i="1"/>
  <c r="AK6" i="1"/>
  <c r="AK135" i="1"/>
  <c r="B35" i="37" s="1"/>
  <c r="M70" i="2" l="1"/>
  <c r="M25" i="2"/>
  <c r="M26" i="2"/>
  <c r="F175" i="1"/>
  <c r="M56" i="2" s="1"/>
  <c r="M60" i="2" s="1"/>
  <c r="AH50" i="1"/>
  <c r="AH51" i="1"/>
  <c r="AI50" i="1"/>
  <c r="F190" i="1"/>
  <c r="M7" i="2"/>
  <c r="M6" i="2"/>
  <c r="M55" i="2"/>
  <c r="M4" i="2"/>
  <c r="M5" i="2"/>
  <c r="AJ159" i="1"/>
  <c r="AI58" i="1"/>
  <c r="C33" i="37" s="1"/>
  <c r="AI66" i="1"/>
  <c r="AJ65" i="1"/>
  <c r="AH28" i="35"/>
  <c r="AH28" i="36"/>
  <c r="AX29" i="35"/>
  <c r="AX27" i="35"/>
  <c r="AX29" i="36"/>
  <c r="AX27" i="36"/>
  <c r="AI30" i="35"/>
  <c r="AI30" i="36"/>
  <c r="AY65" i="36"/>
  <c r="AY62" i="36"/>
  <c r="AJ13" i="35"/>
  <c r="AJ13" i="36"/>
  <c r="AJ16" i="35"/>
  <c r="AJ16" i="36"/>
  <c r="BA64" i="36"/>
  <c r="AZ6" i="36"/>
  <c r="AZ63" i="36"/>
  <c r="AW6" i="35"/>
  <c r="AG47" i="1"/>
  <c r="AG24" i="35"/>
  <c r="AG43" i="1"/>
  <c r="AG22" i="35"/>
  <c r="AK134" i="1"/>
  <c r="AI150" i="1"/>
  <c r="AQ32" i="2"/>
  <c r="AO38" i="2"/>
  <c r="AH24" i="36" s="1"/>
  <c r="AJ154" i="1"/>
  <c r="AJ60" i="1"/>
  <c r="AJ63" i="1" s="1"/>
  <c r="D34" i="37" s="1"/>
  <c r="AJ55" i="1"/>
  <c r="AJ45" i="1"/>
  <c r="AJ29" i="1" s="1"/>
  <c r="AJ150" i="1" s="1"/>
  <c r="AJ44" i="1"/>
  <c r="AJ26" i="1" s="1"/>
  <c r="AJ148" i="1" s="1"/>
  <c r="AJ130" i="1"/>
  <c r="AJ48" i="1"/>
  <c r="AJ31" i="1" s="1"/>
  <c r="AJ155" i="1" s="1"/>
  <c r="AJ49" i="1"/>
  <c r="AJ34" i="1" s="1"/>
  <c r="AJ157" i="1" s="1"/>
  <c r="AJ21" i="1"/>
  <c r="AP14" i="2"/>
  <c r="AP12" i="2"/>
  <c r="AP13" i="2"/>
  <c r="AP15" i="2"/>
  <c r="AK142" i="1"/>
  <c r="AK145" i="1"/>
  <c r="AK139" i="1" s="1"/>
  <c r="AK140" i="1"/>
  <c r="AK165" i="1"/>
  <c r="AK9" i="1"/>
  <c r="AK136" i="1"/>
  <c r="AK137" i="1"/>
  <c r="AK12" i="1"/>
  <c r="AK33" i="1"/>
  <c r="AK17" i="1"/>
  <c r="AK54" i="1"/>
  <c r="AK28" i="1"/>
  <c r="AK59" i="1"/>
  <c r="AJ119" i="1"/>
  <c r="AJ118" i="1"/>
  <c r="AO17" i="2"/>
  <c r="AH22" i="36" s="1"/>
  <c r="AP35" i="2"/>
  <c r="AP34" i="2"/>
  <c r="AP33" i="2"/>
  <c r="AP36" i="2"/>
  <c r="AL6" i="1"/>
  <c r="AM138" i="1"/>
  <c r="AL135" i="1"/>
  <c r="B36" i="37" s="1"/>
  <c r="AJ18" i="1"/>
  <c r="AJ98" i="1" s="1"/>
  <c r="AJ99" i="1"/>
  <c r="M29" i="2" l="1"/>
  <c r="F32" i="1" s="1"/>
  <c r="F90" i="1" s="1"/>
  <c r="F91" i="1" s="1"/>
  <c r="M57" i="2"/>
  <c r="M58" i="2"/>
  <c r="M59" i="2"/>
  <c r="AI51" i="1"/>
  <c r="M9" i="2"/>
  <c r="F27" i="1" s="1"/>
  <c r="AK13" i="36"/>
  <c r="AK159" i="1"/>
  <c r="AJ58" i="1"/>
  <c r="C34" i="37" s="1"/>
  <c r="AJ66" i="1"/>
  <c r="AK65" i="1"/>
  <c r="AI28" i="35"/>
  <c r="AI28" i="36"/>
  <c r="AJ30" i="35"/>
  <c r="AJ30" i="36"/>
  <c r="AY29" i="35"/>
  <c r="AY27" i="35"/>
  <c r="AY29" i="36"/>
  <c r="AY27" i="36"/>
  <c r="BB64" i="36"/>
  <c r="BA6" i="36"/>
  <c r="BA63" i="36"/>
  <c r="AZ65" i="36"/>
  <c r="AZ62" i="36"/>
  <c r="AZ7" i="36" s="1"/>
  <c r="AK16" i="35"/>
  <c r="AK16" i="36"/>
  <c r="AR11" i="2"/>
  <c r="AK13" i="35"/>
  <c r="AX6" i="35"/>
  <c r="AH43" i="1"/>
  <c r="AH22" i="35"/>
  <c r="AH47" i="1"/>
  <c r="AH24" i="35"/>
  <c r="AL134" i="1"/>
  <c r="AR32" i="2"/>
  <c r="AL142" i="1"/>
  <c r="AL165" i="1"/>
  <c r="AL136" i="1"/>
  <c r="AL9" i="1"/>
  <c r="AL145" i="1"/>
  <c r="AL139" i="1" s="1"/>
  <c r="AL140" i="1"/>
  <c r="AL137" i="1"/>
  <c r="AL12" i="1"/>
  <c r="AL59" i="1"/>
  <c r="AL28" i="1"/>
  <c r="AL17" i="1"/>
  <c r="AL54" i="1"/>
  <c r="AL33" i="1"/>
  <c r="AK147" i="1"/>
  <c r="AK21" i="1"/>
  <c r="AK48" i="1"/>
  <c r="AK31" i="1" s="1"/>
  <c r="AK155" i="1" s="1"/>
  <c r="AK44" i="1"/>
  <c r="AK26" i="1" s="1"/>
  <c r="AK148" i="1" s="1"/>
  <c r="AK49" i="1"/>
  <c r="AK34" i="1" s="1"/>
  <c r="AK157" i="1" s="1"/>
  <c r="AK45" i="1"/>
  <c r="AK29" i="1" s="1"/>
  <c r="AK150" i="1" s="1"/>
  <c r="AK130" i="1"/>
  <c r="AQ33" i="2"/>
  <c r="AQ36" i="2"/>
  <c r="AQ35" i="2"/>
  <c r="AQ34" i="2"/>
  <c r="AK119" i="1"/>
  <c r="AK118" i="1"/>
  <c r="AN138" i="1"/>
  <c r="AM6" i="1"/>
  <c r="AM135" i="1"/>
  <c r="B37" i="37" s="1"/>
  <c r="AP38" i="2"/>
  <c r="AI24" i="36" s="1"/>
  <c r="AK154" i="1"/>
  <c r="AK60" i="1"/>
  <c r="AK63" i="1" s="1"/>
  <c r="D35" i="37" s="1"/>
  <c r="AK55" i="1"/>
  <c r="AP17" i="2"/>
  <c r="AI22" i="36" s="1"/>
  <c r="AK18" i="1"/>
  <c r="AK98" i="1" s="1"/>
  <c r="AK99" i="1"/>
  <c r="F88" i="1" l="1"/>
  <c r="F89" i="1" s="1"/>
  <c r="F153" i="1"/>
  <c r="F171" i="1"/>
  <c r="M62" i="2"/>
  <c r="AJ51" i="1"/>
  <c r="AJ50" i="1"/>
  <c r="F170" i="1"/>
  <c r="F146" i="1"/>
  <c r="F92" i="1"/>
  <c r="F93" i="1" s="1"/>
  <c r="E22" i="1"/>
  <c r="E20" i="1" s="1"/>
  <c r="E160" i="1" s="1"/>
  <c r="AL13" i="36"/>
  <c r="AL159" i="1"/>
  <c r="AK58" i="1"/>
  <c r="C35" i="37" s="1"/>
  <c r="AK66" i="1"/>
  <c r="AL65" i="1"/>
  <c r="AJ28" i="35"/>
  <c r="AJ28" i="36"/>
  <c r="AZ29" i="35"/>
  <c r="AZ27" i="35"/>
  <c r="AZ29" i="36"/>
  <c r="AZ27" i="36"/>
  <c r="AK30" i="35"/>
  <c r="AK30" i="36"/>
  <c r="AL16" i="35"/>
  <c r="AL16" i="36"/>
  <c r="BC64" i="36"/>
  <c r="BB6" i="36"/>
  <c r="BB63" i="36"/>
  <c r="BA65" i="36"/>
  <c r="BA62" i="36"/>
  <c r="AS11" i="2"/>
  <c r="AL13" i="35"/>
  <c r="AY6" i="35"/>
  <c r="AI43" i="1"/>
  <c r="AI22" i="35"/>
  <c r="AI47" i="1"/>
  <c r="AI24" i="35"/>
  <c r="AM134" i="1"/>
  <c r="AS32" i="2"/>
  <c r="AR36" i="2"/>
  <c r="AR33" i="2"/>
  <c r="AR34" i="2"/>
  <c r="AR35" i="2"/>
  <c r="AR14" i="2"/>
  <c r="AR13" i="2"/>
  <c r="AR12" i="2"/>
  <c r="AR15" i="2"/>
  <c r="AL147" i="1"/>
  <c r="AO138" i="1"/>
  <c r="AN6" i="1"/>
  <c r="AN135" i="1"/>
  <c r="B38" i="37" s="1"/>
  <c r="AQ38" i="2"/>
  <c r="AJ24" i="36" s="1"/>
  <c r="AL154" i="1"/>
  <c r="AL21" i="1"/>
  <c r="AL44" i="1"/>
  <c r="AL26" i="1" s="1"/>
  <c r="AL148" i="1" s="1"/>
  <c r="AL48" i="1"/>
  <c r="AL31" i="1" s="1"/>
  <c r="AL155" i="1" s="1"/>
  <c r="AL45" i="1"/>
  <c r="AL29" i="1" s="1"/>
  <c r="AL150" i="1" s="1"/>
  <c r="AL130" i="1"/>
  <c r="AL49" i="1"/>
  <c r="AL34" i="1" s="1"/>
  <c r="AL157" i="1" s="1"/>
  <c r="AL60" i="1"/>
  <c r="AL63" i="1" s="1"/>
  <c r="D36" i="37" s="1"/>
  <c r="AL55" i="1"/>
  <c r="AL18" i="1"/>
  <c r="AL98" i="1" s="1"/>
  <c r="AL99" i="1"/>
  <c r="AM165" i="1"/>
  <c r="AM142" i="1"/>
  <c r="AM137" i="1"/>
  <c r="AM140" i="1"/>
  <c r="AM9" i="1"/>
  <c r="AM145" i="1"/>
  <c r="AM139" i="1" s="1"/>
  <c r="AM136" i="1"/>
  <c r="AM59" i="1"/>
  <c r="AM17" i="1"/>
  <c r="AM28" i="1"/>
  <c r="AM54" i="1"/>
  <c r="AM12" i="1"/>
  <c r="AM33" i="1"/>
  <c r="AL119" i="1"/>
  <c r="AL118" i="1"/>
  <c r="F70" i="1"/>
  <c r="AK50" i="1" l="1"/>
  <c r="AK51" i="1"/>
  <c r="F34" i="36"/>
  <c r="F34" i="35"/>
  <c r="F178" i="1"/>
  <c r="F94" i="1"/>
  <c r="F95" i="1" s="1"/>
  <c r="AM13" i="36"/>
  <c r="AM159" i="1"/>
  <c r="AL58" i="1"/>
  <c r="C36" i="37" s="1"/>
  <c r="AL66" i="1"/>
  <c r="AM65" i="1"/>
  <c r="AK28" i="35"/>
  <c r="AK28" i="36"/>
  <c r="AL30" i="35"/>
  <c r="AL30" i="36"/>
  <c r="BA29" i="35"/>
  <c r="BA27" i="35"/>
  <c r="BA29" i="36"/>
  <c r="BA27" i="36"/>
  <c r="BB65" i="36"/>
  <c r="BB62" i="36"/>
  <c r="BD64" i="36"/>
  <c r="BC6" i="36"/>
  <c r="BC63" i="36"/>
  <c r="AM16" i="35"/>
  <c r="AM16" i="36"/>
  <c r="AT11" i="2"/>
  <c r="AM13" i="35"/>
  <c r="AZ6" i="35"/>
  <c r="AJ47" i="1"/>
  <c r="AJ24" i="35"/>
  <c r="AN134" i="1"/>
  <c r="AT32" i="2"/>
  <c r="AR17" i="2"/>
  <c r="AK22" i="36" s="1"/>
  <c r="AM45" i="1"/>
  <c r="AM29" i="1" s="1"/>
  <c r="AM150" i="1" s="1"/>
  <c r="AM21" i="1"/>
  <c r="AM130" i="1"/>
  <c r="AM48" i="1"/>
  <c r="AM31" i="1" s="1"/>
  <c r="AM155" i="1" s="1"/>
  <c r="AM49" i="1"/>
  <c r="AM34" i="1" s="1"/>
  <c r="AM157" i="1" s="1"/>
  <c r="AM44" i="1"/>
  <c r="AM26" i="1" s="1"/>
  <c r="AM148" i="1" s="1"/>
  <c r="AS35" i="2"/>
  <c r="AS36" i="2"/>
  <c r="AS33" i="2"/>
  <c r="AS34" i="2"/>
  <c r="AO6" i="1"/>
  <c r="AP138" i="1"/>
  <c r="AO135" i="1"/>
  <c r="B39" i="37" s="1"/>
  <c r="AM147" i="1"/>
  <c r="AM60" i="1"/>
  <c r="AM63" i="1" s="1"/>
  <c r="D37" i="37" s="1"/>
  <c r="AM55" i="1"/>
  <c r="AR38" i="2"/>
  <c r="AK24" i="36" s="1"/>
  <c r="AM154" i="1"/>
  <c r="AM18" i="1"/>
  <c r="AM98" i="1" s="1"/>
  <c r="AM99" i="1"/>
  <c r="AN137" i="1"/>
  <c r="AN142" i="1"/>
  <c r="AN145" i="1"/>
  <c r="AN139" i="1" s="1"/>
  <c r="AN140" i="1"/>
  <c r="AN9" i="1"/>
  <c r="AN165" i="1"/>
  <c r="AN136" i="1"/>
  <c r="AN28" i="1"/>
  <c r="AN12" i="1"/>
  <c r="AN59" i="1"/>
  <c r="AN17" i="1"/>
  <c r="AN54" i="1"/>
  <c r="AN33" i="1"/>
  <c r="AS12" i="2"/>
  <c r="AS13" i="2"/>
  <c r="AS14" i="2"/>
  <c r="AS15" i="2"/>
  <c r="AM119" i="1"/>
  <c r="AM118" i="1"/>
  <c r="AL50" i="1" l="1"/>
  <c r="AL51" i="1"/>
  <c r="F77" i="1"/>
  <c r="F75" i="1"/>
  <c r="F79" i="1"/>
  <c r="F161" i="1"/>
  <c r="F96" i="1"/>
  <c r="AN13" i="36"/>
  <c r="AN159" i="1"/>
  <c r="AM58" i="1"/>
  <c r="C37" i="37" s="1"/>
  <c r="AM66" i="1"/>
  <c r="AN65" i="1"/>
  <c r="AL28" i="35"/>
  <c r="AL28" i="36"/>
  <c r="AM30" i="35"/>
  <c r="AM30" i="36"/>
  <c r="BB29" i="35"/>
  <c r="BB27" i="35"/>
  <c r="BB29" i="36"/>
  <c r="BB27" i="36"/>
  <c r="BC65" i="36"/>
  <c r="BC62" i="36"/>
  <c r="BE64" i="36"/>
  <c r="BD6" i="36"/>
  <c r="BD63" i="36"/>
  <c r="AN16" i="35"/>
  <c r="AN16" i="36"/>
  <c r="AU11" i="2"/>
  <c r="AN13" i="35"/>
  <c r="BA6" i="35"/>
  <c r="AK43" i="1"/>
  <c r="AK22" i="35"/>
  <c r="AK47" i="1"/>
  <c r="AK24" i="35"/>
  <c r="AO134" i="1"/>
  <c r="AU32" i="2"/>
  <c r="AN154" i="1"/>
  <c r="AN147" i="1"/>
  <c r="AS17" i="2"/>
  <c r="AL22" i="36" s="1"/>
  <c r="AN45" i="1"/>
  <c r="AN29" i="1" s="1"/>
  <c r="AN150" i="1" s="1"/>
  <c r="AN49" i="1"/>
  <c r="AN34" i="1" s="1"/>
  <c r="AN157" i="1" s="1"/>
  <c r="AN44" i="1"/>
  <c r="AN26" i="1" s="1"/>
  <c r="AN148" i="1" s="1"/>
  <c r="AN21" i="1"/>
  <c r="AN48" i="1"/>
  <c r="AN31" i="1" s="1"/>
  <c r="AN155" i="1" s="1"/>
  <c r="AN130" i="1"/>
  <c r="AT33" i="2"/>
  <c r="AT36" i="2"/>
  <c r="AT35" i="2"/>
  <c r="AT34" i="2"/>
  <c r="AT12" i="2"/>
  <c r="AT14" i="2"/>
  <c r="AT13" i="2"/>
  <c r="AT15" i="2"/>
  <c r="AN119" i="1"/>
  <c r="AN118" i="1"/>
  <c r="AQ138" i="1"/>
  <c r="AP6" i="1"/>
  <c r="AP135" i="1"/>
  <c r="B40" i="37" s="1"/>
  <c r="AN55" i="1"/>
  <c r="AN60" i="1"/>
  <c r="AN63" i="1" s="1"/>
  <c r="D38" i="37" s="1"/>
  <c r="AS38" i="2"/>
  <c r="AL24" i="36" s="1"/>
  <c r="AN18" i="1"/>
  <c r="AN98" i="1" s="1"/>
  <c r="AN99" i="1"/>
  <c r="AO142" i="1"/>
  <c r="AO9" i="1"/>
  <c r="AO137" i="1"/>
  <c r="AO140" i="1"/>
  <c r="AO165" i="1"/>
  <c r="AO145" i="1"/>
  <c r="AO139" i="1" s="1"/>
  <c r="AO136" i="1"/>
  <c r="AO12" i="1"/>
  <c r="AO17" i="1"/>
  <c r="AO28" i="1"/>
  <c r="AO54" i="1"/>
  <c r="AO59" i="1"/>
  <c r="AO33" i="1"/>
  <c r="AM51" i="1" l="1"/>
  <c r="AM50" i="1"/>
  <c r="F78" i="1"/>
  <c r="F186" i="1" s="1"/>
  <c r="F187" i="1"/>
  <c r="F183" i="1"/>
  <c r="F74" i="1"/>
  <c r="F76" i="1"/>
  <c r="F184" i="1" s="1"/>
  <c r="F185" i="1"/>
  <c r="AO13" i="36"/>
  <c r="AO159" i="1"/>
  <c r="AN58" i="1"/>
  <c r="C38" i="37" s="1"/>
  <c r="AN66" i="1"/>
  <c r="AO65" i="1"/>
  <c r="AM28" i="35"/>
  <c r="AM28" i="36"/>
  <c r="AN30" i="35"/>
  <c r="AN30" i="36"/>
  <c r="BC29" i="35"/>
  <c r="BC27" i="35"/>
  <c r="BC29" i="36"/>
  <c r="BC27" i="36"/>
  <c r="BF64" i="36"/>
  <c r="BE6" i="36"/>
  <c r="BE63" i="36"/>
  <c r="AO16" i="35"/>
  <c r="AO16" i="36"/>
  <c r="BD65" i="36"/>
  <c r="BD62" i="36"/>
  <c r="AV11" i="2"/>
  <c r="AO13" i="35"/>
  <c r="BB6" i="35"/>
  <c r="AL47" i="1"/>
  <c r="AL24" i="35"/>
  <c r="AL43" i="1"/>
  <c r="AL22" i="35"/>
  <c r="AP134" i="1"/>
  <c r="AV32" i="2"/>
  <c r="AT38" i="2"/>
  <c r="AM24" i="36" s="1"/>
  <c r="AO147" i="1"/>
  <c r="AO55" i="1"/>
  <c r="AO60" i="1"/>
  <c r="AO63" i="1" s="1"/>
  <c r="D39" i="37" s="1"/>
  <c r="AP142" i="1"/>
  <c r="AP145" i="1"/>
  <c r="AP139" i="1" s="1"/>
  <c r="AP140" i="1"/>
  <c r="AP136" i="1"/>
  <c r="AP137" i="1"/>
  <c r="AP165" i="1"/>
  <c r="AP9" i="1"/>
  <c r="AP28" i="1"/>
  <c r="AP33" i="1"/>
  <c r="AP54" i="1"/>
  <c r="AP59" i="1"/>
  <c r="AP12" i="1"/>
  <c r="AP17" i="1"/>
  <c r="AO154" i="1"/>
  <c r="AO119" i="1"/>
  <c r="AO118" i="1"/>
  <c r="AO18" i="1"/>
  <c r="AO98" i="1" s="1"/>
  <c r="AO99" i="1"/>
  <c r="AR138" i="1"/>
  <c r="AQ6" i="1"/>
  <c r="AQ135" i="1"/>
  <c r="B41" i="37" s="1"/>
  <c r="AU13" i="2"/>
  <c r="AU14" i="2"/>
  <c r="AU15" i="2"/>
  <c r="AU12" i="2"/>
  <c r="AO21" i="1"/>
  <c r="AO49" i="1"/>
  <c r="AO34" i="1" s="1"/>
  <c r="AO157" i="1" s="1"/>
  <c r="AO130" i="1"/>
  <c r="AO44" i="1"/>
  <c r="AO26" i="1" s="1"/>
  <c r="AO148" i="1" s="1"/>
  <c r="AO45" i="1"/>
  <c r="AO29" i="1" s="1"/>
  <c r="AO150" i="1" s="1"/>
  <c r="AO48" i="1"/>
  <c r="AO31" i="1" s="1"/>
  <c r="AO155" i="1" s="1"/>
  <c r="AT17" i="2"/>
  <c r="AM22" i="36" s="1"/>
  <c r="AU34" i="2"/>
  <c r="AU35" i="2"/>
  <c r="AU36" i="2"/>
  <c r="AU33" i="2"/>
  <c r="AN51" i="1" l="1"/>
  <c r="AN50" i="1"/>
  <c r="F72" i="1"/>
  <c r="F71" i="1"/>
  <c r="F182" i="1"/>
  <c r="AP13" i="36"/>
  <c r="AP159" i="1"/>
  <c r="AO58" i="1"/>
  <c r="C39" i="37" s="1"/>
  <c r="AO66" i="1"/>
  <c r="AP65" i="1"/>
  <c r="AN28" i="35"/>
  <c r="AN28" i="36"/>
  <c r="BD29" i="35"/>
  <c r="BD27" i="35"/>
  <c r="BD27" i="36"/>
  <c r="BD29" i="36"/>
  <c r="AO30" i="35"/>
  <c r="AO30" i="36"/>
  <c r="BG64" i="36"/>
  <c r="BF6" i="36"/>
  <c r="BF63" i="36"/>
  <c r="BE65" i="36"/>
  <c r="BE62" i="36"/>
  <c r="AP16" i="35"/>
  <c r="AP16" i="36"/>
  <c r="AW11" i="2"/>
  <c r="AP13" i="35"/>
  <c r="BC6" i="35"/>
  <c r="AM43" i="1"/>
  <c r="AM22" i="35"/>
  <c r="AM47" i="1"/>
  <c r="AM24" i="35"/>
  <c r="AQ134" i="1"/>
  <c r="AW32" i="2"/>
  <c r="AU17" i="2"/>
  <c r="AN22" i="36" s="1"/>
  <c r="AP147" i="1"/>
  <c r="AV34" i="2"/>
  <c r="AV36" i="2"/>
  <c r="AV35" i="2"/>
  <c r="AV33" i="2"/>
  <c r="AP130" i="1"/>
  <c r="AP49" i="1"/>
  <c r="AP34" i="1" s="1"/>
  <c r="AP157" i="1" s="1"/>
  <c r="AP45" i="1"/>
  <c r="AP29" i="1" s="1"/>
  <c r="AP150" i="1" s="1"/>
  <c r="AP44" i="1"/>
  <c r="AP26" i="1" s="1"/>
  <c r="AP148" i="1" s="1"/>
  <c r="AP21" i="1"/>
  <c r="AP48" i="1"/>
  <c r="AP31" i="1" s="1"/>
  <c r="AP155" i="1" s="1"/>
  <c r="AU38" i="2"/>
  <c r="AN24" i="36" s="1"/>
  <c r="AQ142" i="1"/>
  <c r="AQ137" i="1"/>
  <c r="AQ140" i="1"/>
  <c r="AQ136" i="1"/>
  <c r="AQ9" i="1"/>
  <c r="AQ165" i="1"/>
  <c r="AQ145" i="1"/>
  <c r="AQ139" i="1" s="1"/>
  <c r="AQ54" i="1"/>
  <c r="AQ28" i="1"/>
  <c r="AQ12" i="1"/>
  <c r="AQ33" i="1"/>
  <c r="AQ59" i="1"/>
  <c r="AQ17" i="1"/>
  <c r="AS138" i="1"/>
  <c r="AR6" i="1"/>
  <c r="AR135" i="1"/>
  <c r="B42" i="37" s="1"/>
  <c r="AP154" i="1"/>
  <c r="AP60" i="1"/>
  <c r="AP63" i="1" s="1"/>
  <c r="D40" i="37" s="1"/>
  <c r="AP55" i="1"/>
  <c r="AP18" i="1"/>
  <c r="AP98" i="1" s="1"/>
  <c r="AP99" i="1"/>
  <c r="AV14" i="2"/>
  <c r="AV12" i="2"/>
  <c r="AV15" i="2"/>
  <c r="AV13" i="2"/>
  <c r="AP119" i="1"/>
  <c r="AP118" i="1"/>
  <c r="AO51" i="1" l="1"/>
  <c r="AO50" i="1"/>
  <c r="F56" i="1"/>
  <c r="F179" i="1"/>
  <c r="F61" i="1"/>
  <c r="E62" i="1" s="1"/>
  <c r="F180" i="1"/>
  <c r="AQ13" i="36"/>
  <c r="AQ159" i="1"/>
  <c r="AP58" i="1"/>
  <c r="C40" i="37" s="1"/>
  <c r="AP66" i="1"/>
  <c r="AQ65" i="1"/>
  <c r="AO28" i="35"/>
  <c r="AO28" i="36"/>
  <c r="AP30" i="35"/>
  <c r="AP30" i="36"/>
  <c r="BE29" i="35"/>
  <c r="BE27" i="35"/>
  <c r="BE29" i="36"/>
  <c r="BE27" i="36"/>
  <c r="BH64" i="36"/>
  <c r="BG6" i="36"/>
  <c r="BG63" i="36"/>
  <c r="AQ16" i="35"/>
  <c r="AQ16" i="36"/>
  <c r="BF65" i="36"/>
  <c r="BF62" i="36"/>
  <c r="AX11" i="2"/>
  <c r="AQ13" i="35"/>
  <c r="BD6" i="35"/>
  <c r="AN47" i="1"/>
  <c r="AN24" i="35"/>
  <c r="AN43" i="1"/>
  <c r="AN22" i="35"/>
  <c r="AR134" i="1"/>
  <c r="AX32" i="2"/>
  <c r="AR142" i="1"/>
  <c r="AR165" i="1"/>
  <c r="AR9" i="1"/>
  <c r="AR136" i="1"/>
  <c r="AR140" i="1"/>
  <c r="AR145" i="1"/>
  <c r="AR139" i="1" s="1"/>
  <c r="AR137" i="1"/>
  <c r="AR59" i="1"/>
  <c r="AR28" i="1"/>
  <c r="AR33" i="1"/>
  <c r="AR54" i="1"/>
  <c r="AR12" i="1"/>
  <c r="AR17" i="1"/>
  <c r="AV17" i="2"/>
  <c r="AO22" i="36" s="1"/>
  <c r="AW34" i="2"/>
  <c r="AW33" i="2"/>
  <c r="AW35" i="2"/>
  <c r="AW36" i="2"/>
  <c r="AQ147" i="1"/>
  <c r="AQ119" i="1"/>
  <c r="AQ166" i="1"/>
  <c r="AQ118" i="1"/>
  <c r="AQ18" i="1"/>
  <c r="AQ98" i="1" s="1"/>
  <c r="AQ99" i="1"/>
  <c r="AV38" i="2"/>
  <c r="AO24" i="36" s="1"/>
  <c r="AQ154" i="1"/>
  <c r="AQ55" i="1"/>
  <c r="AQ60" i="1"/>
  <c r="AQ63" i="1" s="1"/>
  <c r="D41" i="37" s="1"/>
  <c r="AW15" i="2"/>
  <c r="AW12" i="2"/>
  <c r="AW14" i="2"/>
  <c r="AW13" i="2"/>
  <c r="AS6" i="1"/>
  <c r="AT138" i="1"/>
  <c r="AS135" i="1"/>
  <c r="B43" i="37" s="1"/>
  <c r="AQ49" i="1"/>
  <c r="AQ34" i="1" s="1"/>
  <c r="AQ157" i="1" s="1"/>
  <c r="AQ21" i="1"/>
  <c r="AQ48" i="1"/>
  <c r="AQ31" i="1" s="1"/>
  <c r="AQ155" i="1" s="1"/>
  <c r="AQ44" i="1"/>
  <c r="AQ26" i="1" s="1"/>
  <c r="AQ148" i="1" s="1"/>
  <c r="AQ130" i="1"/>
  <c r="AQ45" i="1"/>
  <c r="AQ29" i="1" s="1"/>
  <c r="AQ150" i="1" s="1"/>
  <c r="AP51" i="1" l="1"/>
  <c r="AP50" i="1"/>
  <c r="F58" i="1"/>
  <c r="F28" i="35" s="1"/>
  <c r="E57" i="1"/>
  <c r="F63" i="1"/>
  <c r="G46" i="1" s="1"/>
  <c r="AR13" i="36"/>
  <c r="AR159" i="1"/>
  <c r="AQ58" i="1"/>
  <c r="C41" i="37" s="1"/>
  <c r="AQ66" i="1"/>
  <c r="AR65" i="1"/>
  <c r="AP28" i="35"/>
  <c r="AP28" i="36"/>
  <c r="BF29" i="35"/>
  <c r="BF27" i="35"/>
  <c r="BF29" i="36"/>
  <c r="BF27" i="36"/>
  <c r="AQ30" i="35"/>
  <c r="AQ30" i="36"/>
  <c r="BI64" i="36"/>
  <c r="BH6" i="36"/>
  <c r="BH63" i="36"/>
  <c r="AR16" i="35"/>
  <c r="AR16" i="36"/>
  <c r="BG65" i="36"/>
  <c r="BG62" i="36"/>
  <c r="AY11" i="2"/>
  <c r="AR13" i="35"/>
  <c r="BE6" i="35"/>
  <c r="AO43" i="1"/>
  <c r="AO22" i="35"/>
  <c r="AO47" i="1"/>
  <c r="AO24" i="35"/>
  <c r="AS134" i="1"/>
  <c r="AY32" i="2"/>
  <c r="AW17" i="2"/>
  <c r="AP22" i="36" s="1"/>
  <c r="AR44" i="1"/>
  <c r="AR26" i="1" s="1"/>
  <c r="AR148" i="1" s="1"/>
  <c r="AR45" i="1"/>
  <c r="AR29" i="1" s="1"/>
  <c r="AR150" i="1" s="1"/>
  <c r="AR49" i="1"/>
  <c r="AR34" i="1" s="1"/>
  <c r="AR157" i="1" s="1"/>
  <c r="AR21" i="1"/>
  <c r="AR48" i="1"/>
  <c r="AR31" i="1" s="1"/>
  <c r="AR155" i="1" s="1"/>
  <c r="AR130" i="1"/>
  <c r="AT6" i="1"/>
  <c r="AU138" i="1"/>
  <c r="AT135" i="1"/>
  <c r="B44" i="37" s="1"/>
  <c r="AX15" i="2"/>
  <c r="AX14" i="2"/>
  <c r="AX12" i="2"/>
  <c r="AX13" i="2"/>
  <c r="AX33" i="2"/>
  <c r="AX35" i="2"/>
  <c r="AX34" i="2"/>
  <c r="AX36" i="2"/>
  <c r="AW38" i="2"/>
  <c r="AP24" i="36" s="1"/>
  <c r="AR154" i="1"/>
  <c r="AR60" i="1"/>
  <c r="AR63" i="1" s="1"/>
  <c r="D42" i="37" s="1"/>
  <c r="AR55" i="1"/>
  <c r="AS142" i="1"/>
  <c r="AS9" i="1"/>
  <c r="AS145" i="1"/>
  <c r="AS139" i="1" s="1"/>
  <c r="AS165" i="1"/>
  <c r="AS140" i="1"/>
  <c r="AS137" i="1"/>
  <c r="AS136" i="1"/>
  <c r="AS59" i="1"/>
  <c r="AS54" i="1"/>
  <c r="AS33" i="1"/>
  <c r="AS12" i="1"/>
  <c r="AS28" i="1"/>
  <c r="AS17" i="1"/>
  <c r="AR18" i="1"/>
  <c r="AR98" i="1" s="1"/>
  <c r="AR99" i="1"/>
  <c r="AR147" i="1"/>
  <c r="AR119" i="1"/>
  <c r="AR166" i="1"/>
  <c r="AR118" i="1"/>
  <c r="AQ51" i="1" l="1"/>
  <c r="AQ50" i="1"/>
  <c r="C4" i="37"/>
  <c r="F28" i="36"/>
  <c r="G42" i="1"/>
  <c r="G190" i="1" s="1"/>
  <c r="D4" i="37"/>
  <c r="F30" i="36"/>
  <c r="F52" i="36" s="1"/>
  <c r="F53" i="36" s="1"/>
  <c r="F43" i="36" s="1"/>
  <c r="F42" i="36" s="1"/>
  <c r="F30" i="35"/>
  <c r="G191" i="1"/>
  <c r="N23" i="2"/>
  <c r="G176" i="1"/>
  <c r="N64" i="2" s="1"/>
  <c r="AS13" i="36"/>
  <c r="AS159" i="1"/>
  <c r="AR58" i="1"/>
  <c r="C42" i="37" s="1"/>
  <c r="AR66" i="1"/>
  <c r="AS65" i="1"/>
  <c r="AQ28" i="35"/>
  <c r="AQ28" i="36"/>
  <c r="BG27" i="35"/>
  <c r="BG29" i="35"/>
  <c r="BG29" i="36"/>
  <c r="BG27" i="36"/>
  <c r="AR30" i="35"/>
  <c r="AR30" i="36"/>
  <c r="BH65" i="36"/>
  <c r="BH62" i="36"/>
  <c r="AS16" i="35"/>
  <c r="AS16" i="36"/>
  <c r="BJ64" i="36"/>
  <c r="BI6" i="36"/>
  <c r="BI63" i="36"/>
  <c r="AZ11" i="2"/>
  <c r="AS13" i="35"/>
  <c r="BF6" i="35"/>
  <c r="AP47" i="1"/>
  <c r="AP24" i="35"/>
  <c r="AP43" i="1"/>
  <c r="AP22" i="35"/>
  <c r="AT134" i="1"/>
  <c r="AZ32" i="2"/>
  <c r="AY15" i="2"/>
  <c r="AY12" i="2"/>
  <c r="AY13" i="2"/>
  <c r="AY14" i="2"/>
  <c r="AS147" i="1"/>
  <c r="AS18" i="1"/>
  <c r="AS98" i="1" s="1"/>
  <c r="AS99" i="1"/>
  <c r="AX38" i="2"/>
  <c r="AQ24" i="36" s="1"/>
  <c r="AV138" i="1"/>
  <c r="AU6" i="1"/>
  <c r="AU135" i="1"/>
  <c r="B45" i="37" s="1"/>
  <c r="AY36" i="2"/>
  <c r="AY33" i="2"/>
  <c r="AY34" i="2"/>
  <c r="AY35" i="2"/>
  <c r="AS154" i="1"/>
  <c r="AS55" i="1"/>
  <c r="AS60" i="1"/>
  <c r="AS63" i="1" s="1"/>
  <c r="D43" i="37" s="1"/>
  <c r="AS21" i="1"/>
  <c r="AS49" i="1"/>
  <c r="AS34" i="1" s="1"/>
  <c r="AS157" i="1" s="1"/>
  <c r="AS48" i="1"/>
  <c r="AS31" i="1" s="1"/>
  <c r="AS155" i="1" s="1"/>
  <c r="AS130" i="1"/>
  <c r="AS44" i="1"/>
  <c r="AS26" i="1" s="1"/>
  <c r="AS148" i="1" s="1"/>
  <c r="AS45" i="1"/>
  <c r="AS29" i="1" s="1"/>
  <c r="AS150" i="1" s="1"/>
  <c r="AS119" i="1"/>
  <c r="AS166" i="1"/>
  <c r="AS118" i="1"/>
  <c r="AX17" i="2"/>
  <c r="AQ22" i="36" s="1"/>
  <c r="AT142" i="1"/>
  <c r="AT145" i="1"/>
  <c r="AT139" i="1" s="1"/>
  <c r="AT165" i="1"/>
  <c r="AT9" i="1"/>
  <c r="AT136" i="1"/>
  <c r="AT137" i="1"/>
  <c r="AT140" i="1"/>
  <c r="AT17" i="1"/>
  <c r="AT28" i="1"/>
  <c r="AT54" i="1"/>
  <c r="AT59" i="1"/>
  <c r="AT33" i="1"/>
  <c r="AT12" i="1"/>
  <c r="AR50" i="1" l="1"/>
  <c r="AR51" i="1"/>
  <c r="N3" i="2"/>
  <c r="N4" i="2" s="1"/>
  <c r="G175" i="1"/>
  <c r="N56" i="2" s="1"/>
  <c r="N58" i="2" s="1"/>
  <c r="F54" i="36"/>
  <c r="F39" i="36"/>
  <c r="F38" i="36" s="1"/>
  <c r="F41" i="36"/>
  <c r="F40" i="36" s="1"/>
  <c r="N25" i="2"/>
  <c r="N24" i="2"/>
  <c r="N27" i="2"/>
  <c r="N26" i="2"/>
  <c r="N68" i="2"/>
  <c r="N65" i="2"/>
  <c r="N66" i="2"/>
  <c r="N67" i="2"/>
  <c r="AT13" i="36"/>
  <c r="AT159" i="1"/>
  <c r="AS58" i="1"/>
  <c r="C43" i="37" s="1"/>
  <c r="AS66" i="1"/>
  <c r="AT65" i="1"/>
  <c r="AR28" i="35"/>
  <c r="AR28" i="36"/>
  <c r="AS30" i="35"/>
  <c r="AS30" i="36"/>
  <c r="BH29" i="35"/>
  <c r="BH27" i="35"/>
  <c r="BH27" i="36"/>
  <c r="BH29" i="36"/>
  <c r="BK64" i="36"/>
  <c r="BJ6" i="36"/>
  <c r="BJ63" i="36"/>
  <c r="BI65" i="36"/>
  <c r="BI62" i="36"/>
  <c r="AT16" i="35"/>
  <c r="AT16" i="36"/>
  <c r="BA11" i="2"/>
  <c r="AT13" i="35"/>
  <c r="BG6" i="35"/>
  <c r="AQ43" i="1"/>
  <c r="AQ22" i="35"/>
  <c r="AQ47" i="1"/>
  <c r="AQ24" i="35"/>
  <c r="AU134" i="1"/>
  <c r="BA32" i="2"/>
  <c r="AT18" i="1"/>
  <c r="AT98" i="1" s="1"/>
  <c r="AT99" i="1"/>
  <c r="AU142" i="1"/>
  <c r="AU145" i="1"/>
  <c r="AU139" i="1" s="1"/>
  <c r="AU9" i="1"/>
  <c r="AB4" i="27" s="1"/>
  <c r="AU136" i="1"/>
  <c r="AU140" i="1"/>
  <c r="AU137" i="1"/>
  <c r="AU165" i="1"/>
  <c r="AU33" i="1"/>
  <c r="AU28" i="1"/>
  <c r="AU17" i="1"/>
  <c r="AU54" i="1"/>
  <c r="AU12" i="1"/>
  <c r="AU59" i="1"/>
  <c r="AT119" i="1"/>
  <c r="AT118" i="1"/>
  <c r="AY38" i="2"/>
  <c r="AR24" i="36" s="1"/>
  <c r="AY17" i="2"/>
  <c r="AR22" i="36" s="1"/>
  <c r="AT154" i="1"/>
  <c r="AT49" i="1"/>
  <c r="AT34" i="1" s="1"/>
  <c r="AT157" i="1" s="1"/>
  <c r="AT44" i="1"/>
  <c r="AT26" i="1" s="1"/>
  <c r="AT148" i="1" s="1"/>
  <c r="AT45" i="1"/>
  <c r="AT29" i="1" s="1"/>
  <c r="AT150" i="1" s="1"/>
  <c r="AT21" i="1"/>
  <c r="AT48" i="1"/>
  <c r="AT31" i="1" s="1"/>
  <c r="AT155" i="1" s="1"/>
  <c r="AT130" i="1"/>
  <c r="AV6" i="1"/>
  <c r="AW138" i="1"/>
  <c r="AV135" i="1"/>
  <c r="B46" i="37" s="1"/>
  <c r="AT147" i="1"/>
  <c r="AT55" i="1"/>
  <c r="AT60" i="1"/>
  <c r="AT63" i="1" s="1"/>
  <c r="D44" i="37" s="1"/>
  <c r="AZ35" i="2"/>
  <c r="AZ34" i="2"/>
  <c r="AZ36" i="2"/>
  <c r="AZ33" i="2"/>
  <c r="AZ14" i="2"/>
  <c r="AZ12" i="2"/>
  <c r="AZ15" i="2"/>
  <c r="AZ13" i="2"/>
  <c r="AS51" i="1" l="1"/>
  <c r="AS50" i="1"/>
  <c r="F35" i="36"/>
  <c r="G21" i="36" s="1"/>
  <c r="G12" i="36" s="1"/>
  <c r="F36" i="36"/>
  <c r="G23" i="36" s="1"/>
  <c r="G15" i="36" s="1"/>
  <c r="N5" i="2"/>
  <c r="N7" i="2"/>
  <c r="N6" i="2"/>
  <c r="N59" i="2"/>
  <c r="N57" i="2"/>
  <c r="N55" i="2"/>
  <c r="N60" i="2"/>
  <c r="N70" i="2"/>
  <c r="N29" i="2"/>
  <c r="G32" i="1" s="1"/>
  <c r="AU13" i="36"/>
  <c r="AU159" i="1"/>
  <c r="AT58" i="1"/>
  <c r="C44" i="37" s="1"/>
  <c r="AT66" i="1"/>
  <c r="AU65" i="1"/>
  <c r="AS28" i="35"/>
  <c r="AS28" i="36"/>
  <c r="AT30" i="35"/>
  <c r="AT30" i="36"/>
  <c r="BI29" i="35"/>
  <c r="BI27" i="35"/>
  <c r="BI29" i="36"/>
  <c r="BI27" i="36"/>
  <c r="BL64" i="36"/>
  <c r="BK6" i="36"/>
  <c r="BK63" i="36"/>
  <c r="AU16" i="35"/>
  <c r="AU16" i="36"/>
  <c r="BJ65" i="36"/>
  <c r="BJ62" i="36"/>
  <c r="BB11" i="2"/>
  <c r="AU13" i="35"/>
  <c r="BH6" i="35"/>
  <c r="AR43" i="1"/>
  <c r="AR22" i="35"/>
  <c r="AR47" i="1"/>
  <c r="AR24" i="35"/>
  <c r="AV134" i="1"/>
  <c r="BB32" i="2"/>
  <c r="AU118" i="1"/>
  <c r="AU119" i="1"/>
  <c r="BA14" i="2"/>
  <c r="BA13" i="2"/>
  <c r="BA12" i="2"/>
  <c r="BA15" i="2"/>
  <c r="AZ38" i="2"/>
  <c r="AS24" i="36" s="1"/>
  <c r="AU154" i="1"/>
  <c r="AU18" i="1"/>
  <c r="AU98" i="1" s="1"/>
  <c r="AU99" i="1"/>
  <c r="AV142" i="1"/>
  <c r="AV9" i="1"/>
  <c r="AV136" i="1"/>
  <c r="AV137" i="1"/>
  <c r="AV140" i="1"/>
  <c r="AV165" i="1"/>
  <c r="AV145" i="1"/>
  <c r="AV139" i="1" s="1"/>
  <c r="AV17" i="1"/>
  <c r="AV59" i="1"/>
  <c r="AV33" i="1"/>
  <c r="AV54" i="1"/>
  <c r="AV28" i="1"/>
  <c r="AV12" i="1"/>
  <c r="AZ17" i="2"/>
  <c r="AS22" i="36" s="1"/>
  <c r="AW6" i="1"/>
  <c r="AX138" i="1"/>
  <c r="AW135" i="1"/>
  <c r="B47" i="37" s="1"/>
  <c r="BA34" i="2"/>
  <c r="BA33" i="2"/>
  <c r="BA36" i="2"/>
  <c r="BA35" i="2"/>
  <c r="AU147" i="1"/>
  <c r="AU48" i="1"/>
  <c r="AU31" i="1" s="1"/>
  <c r="AU155" i="1" s="1"/>
  <c r="AU44" i="1"/>
  <c r="AU26" i="1" s="1"/>
  <c r="AU148" i="1" s="1"/>
  <c r="AU45" i="1"/>
  <c r="AU29" i="1" s="1"/>
  <c r="AU150" i="1" s="1"/>
  <c r="AU130" i="1"/>
  <c r="AU49" i="1"/>
  <c r="AU34" i="1" s="1"/>
  <c r="AU157" i="1" s="1"/>
  <c r="AU21" i="1"/>
  <c r="AU55" i="1"/>
  <c r="AU60" i="1"/>
  <c r="AU63" i="1" s="1"/>
  <c r="D45" i="37" s="1"/>
  <c r="AT51" i="1" l="1"/>
  <c r="AT50" i="1"/>
  <c r="N9" i="2"/>
  <c r="G27" i="1" s="1"/>
  <c r="G146" i="1" s="1"/>
  <c r="N62" i="2"/>
  <c r="G171" i="1"/>
  <c r="G153" i="1"/>
  <c r="G90" i="1"/>
  <c r="G91" i="1" s="1"/>
  <c r="AV13" i="36"/>
  <c r="AV159" i="1"/>
  <c r="AU58" i="1"/>
  <c r="C45" i="37" s="1"/>
  <c r="AU66" i="1"/>
  <c r="AV65" i="1"/>
  <c r="AT28" i="35"/>
  <c r="AT28" i="36"/>
  <c r="BJ29" i="35"/>
  <c r="BJ27" i="35"/>
  <c r="BJ29" i="36"/>
  <c r="BJ27" i="36"/>
  <c r="AU30" i="35"/>
  <c r="AU30" i="36"/>
  <c r="AV16" i="35"/>
  <c r="AV16" i="36"/>
  <c r="BM64" i="36"/>
  <c r="BL6" i="36"/>
  <c r="BL63" i="36"/>
  <c r="BK65" i="36"/>
  <c r="BK62" i="36"/>
  <c r="BC11" i="2"/>
  <c r="AV13" i="35"/>
  <c r="BI6" i="35"/>
  <c r="AS43" i="1"/>
  <c r="AS22" i="35"/>
  <c r="AS47" i="1"/>
  <c r="AS24" i="35"/>
  <c r="AW134" i="1"/>
  <c r="BC32" i="2"/>
  <c r="AV130" i="1"/>
  <c r="AV49" i="1"/>
  <c r="AV34" i="1" s="1"/>
  <c r="AV157" i="1" s="1"/>
  <c r="AV44" i="1"/>
  <c r="AV26" i="1" s="1"/>
  <c r="AV148" i="1" s="1"/>
  <c r="AV48" i="1"/>
  <c r="AV31" i="1" s="1"/>
  <c r="AV155" i="1" s="1"/>
  <c r="AV45" i="1"/>
  <c r="AV29" i="1" s="1"/>
  <c r="AV150" i="1" s="1"/>
  <c r="AV21" i="1"/>
  <c r="AY138" i="1"/>
  <c r="AX6" i="1"/>
  <c r="AX135" i="1"/>
  <c r="B48" i="37" s="1"/>
  <c r="AV55" i="1"/>
  <c r="AV60" i="1"/>
  <c r="AV63" i="1" s="1"/>
  <c r="D46" i="37" s="1"/>
  <c r="BA38" i="2"/>
  <c r="AT24" i="36" s="1"/>
  <c r="AV154" i="1"/>
  <c r="BB14" i="2"/>
  <c r="BB13" i="2"/>
  <c r="BB15" i="2"/>
  <c r="BB12" i="2"/>
  <c r="AW165" i="1"/>
  <c r="AW142" i="1"/>
  <c r="AW9" i="1"/>
  <c r="AW136" i="1"/>
  <c r="AW145" i="1"/>
  <c r="AW139" i="1" s="1"/>
  <c r="AW140" i="1"/>
  <c r="AW137" i="1"/>
  <c r="AW17" i="1"/>
  <c r="AW28" i="1"/>
  <c r="AW33" i="1"/>
  <c r="AW59" i="1"/>
  <c r="AW54" i="1"/>
  <c r="AW12" i="1"/>
  <c r="AV119" i="1"/>
  <c r="AV118" i="1"/>
  <c r="AV166" i="1"/>
  <c r="AV147" i="1"/>
  <c r="AV18" i="1"/>
  <c r="AV98" i="1" s="1"/>
  <c r="AV99" i="1"/>
  <c r="BB34" i="2"/>
  <c r="BB35" i="2"/>
  <c r="BB36" i="2"/>
  <c r="BB33" i="2"/>
  <c r="BA17" i="2"/>
  <c r="AT22" i="36" s="1"/>
  <c r="AU50" i="1" l="1"/>
  <c r="AU51" i="1"/>
  <c r="G88" i="1"/>
  <c r="G89" i="1" s="1"/>
  <c r="G92" i="1"/>
  <c r="G93" i="1" s="1"/>
  <c r="F22" i="1"/>
  <c r="F20" i="1" s="1"/>
  <c r="F160" i="1" s="1"/>
  <c r="G170" i="1"/>
  <c r="AW13" i="36"/>
  <c r="AW159" i="1"/>
  <c r="AW65" i="1"/>
  <c r="AV58" i="1"/>
  <c r="C46" i="37" s="1"/>
  <c r="AV66" i="1"/>
  <c r="AU28" i="35"/>
  <c r="AU28" i="36"/>
  <c r="BK27" i="35"/>
  <c r="BK29" i="35"/>
  <c r="BK29" i="36"/>
  <c r="BK27" i="36"/>
  <c r="AV30" i="35"/>
  <c r="AV30" i="36"/>
  <c r="BN64" i="36"/>
  <c r="BM6" i="36"/>
  <c r="BM63" i="36"/>
  <c r="AW16" i="35"/>
  <c r="AW16" i="36"/>
  <c r="BL65" i="36"/>
  <c r="BL62" i="36"/>
  <c r="BD11" i="2"/>
  <c r="AW13" i="35"/>
  <c r="BJ6" i="35"/>
  <c r="AT43" i="1"/>
  <c r="AT22" i="35"/>
  <c r="AT47" i="1"/>
  <c r="AT24" i="35"/>
  <c r="AX134" i="1"/>
  <c r="BD32" i="2"/>
  <c r="BC15" i="2"/>
  <c r="BC14" i="2"/>
  <c r="BC13" i="2"/>
  <c r="BC12" i="2"/>
  <c r="AW154" i="1"/>
  <c r="AW147" i="1"/>
  <c r="AW60" i="1"/>
  <c r="AW63" i="1" s="1"/>
  <c r="D47" i="37" s="1"/>
  <c r="AW55" i="1"/>
  <c r="BB17" i="2"/>
  <c r="AU22" i="36" s="1"/>
  <c r="AZ138" i="1"/>
  <c r="AY6" i="1"/>
  <c r="AY135" i="1"/>
  <c r="B49" i="37" s="1"/>
  <c r="AW119" i="1"/>
  <c r="AW118" i="1"/>
  <c r="AW166" i="1"/>
  <c r="BB38" i="2"/>
  <c r="AU24" i="36" s="1"/>
  <c r="AW49" i="1"/>
  <c r="AW34" i="1" s="1"/>
  <c r="AW157" i="1" s="1"/>
  <c r="AW21" i="1"/>
  <c r="AW45" i="1"/>
  <c r="AW29" i="1" s="1"/>
  <c r="AW150" i="1" s="1"/>
  <c r="AW44" i="1"/>
  <c r="AW26" i="1" s="1"/>
  <c r="AW148" i="1" s="1"/>
  <c r="AW130" i="1"/>
  <c r="AW48" i="1"/>
  <c r="AW31" i="1" s="1"/>
  <c r="AW155" i="1" s="1"/>
  <c r="AW18" i="1"/>
  <c r="AW98" i="1" s="1"/>
  <c r="AW99" i="1"/>
  <c r="BC35" i="2"/>
  <c r="BC36" i="2"/>
  <c r="BC33" i="2"/>
  <c r="BC34" i="2"/>
  <c r="AX142" i="1"/>
  <c r="AX165" i="1"/>
  <c r="AX145" i="1"/>
  <c r="AX139" i="1" s="1"/>
  <c r="AX140" i="1"/>
  <c r="AX9" i="1"/>
  <c r="AX136" i="1"/>
  <c r="AX137" i="1"/>
  <c r="AX59" i="1"/>
  <c r="AX12" i="1"/>
  <c r="AX17" i="1"/>
  <c r="AX33" i="1"/>
  <c r="AX28" i="1"/>
  <c r="AX54" i="1"/>
  <c r="G70" i="1"/>
  <c r="G94" i="1" l="1"/>
  <c r="G95" i="1" s="1"/>
  <c r="G77" i="1" s="1"/>
  <c r="G34" i="36"/>
  <c r="G34" i="35"/>
  <c r="G178" i="1"/>
  <c r="AV50" i="1"/>
  <c r="AW51" i="1"/>
  <c r="AV51" i="1"/>
  <c r="AX13" i="36"/>
  <c r="AX159" i="1"/>
  <c r="AW58" i="1"/>
  <c r="C47" i="37" s="1"/>
  <c r="AW66" i="1"/>
  <c r="AX65" i="1"/>
  <c r="AV28" i="35"/>
  <c r="AV28" i="36"/>
  <c r="AW30" i="35"/>
  <c r="AW30" i="36"/>
  <c r="BL29" i="35"/>
  <c r="BL27" i="35"/>
  <c r="BL29" i="36"/>
  <c r="BL27" i="36"/>
  <c r="AX16" i="35"/>
  <c r="AX16" i="36"/>
  <c r="BO64" i="36"/>
  <c r="BN6" i="36"/>
  <c r="BN63" i="36"/>
  <c r="BM65" i="36"/>
  <c r="BM62" i="36"/>
  <c r="BE11" i="2"/>
  <c r="AX13" i="35"/>
  <c r="BK6" i="35"/>
  <c r="AU43" i="1"/>
  <c r="AU22" i="35"/>
  <c r="AU47" i="1"/>
  <c r="AU24" i="35"/>
  <c r="AY134" i="1"/>
  <c r="BE32" i="2"/>
  <c r="AX147" i="1"/>
  <c r="AX18" i="1"/>
  <c r="AX98" i="1" s="1"/>
  <c r="AX99" i="1"/>
  <c r="AZ6" i="1"/>
  <c r="BA138" i="1"/>
  <c r="AZ135" i="1"/>
  <c r="B50" i="37" s="1"/>
  <c r="BD13" i="2"/>
  <c r="BD15" i="2"/>
  <c r="BD12" i="2"/>
  <c r="BD14" i="2"/>
  <c r="AX154" i="1"/>
  <c r="AX60" i="1"/>
  <c r="AX63" i="1" s="1"/>
  <c r="D48" i="37" s="1"/>
  <c r="AX55" i="1"/>
  <c r="BC17" i="2"/>
  <c r="AV22" i="36" s="1"/>
  <c r="AX21" i="1"/>
  <c r="AX44" i="1"/>
  <c r="AX26" i="1" s="1"/>
  <c r="AX148" i="1" s="1"/>
  <c r="AX130" i="1"/>
  <c r="AX48" i="1"/>
  <c r="AX31" i="1" s="1"/>
  <c r="AX155" i="1" s="1"/>
  <c r="AX49" i="1"/>
  <c r="AX34" i="1" s="1"/>
  <c r="AX157" i="1" s="1"/>
  <c r="AX45" i="1"/>
  <c r="AX29" i="1" s="1"/>
  <c r="AX150" i="1" s="1"/>
  <c r="BC38" i="2"/>
  <c r="AV24" i="36" s="1"/>
  <c r="AY165" i="1"/>
  <c r="AY9" i="1"/>
  <c r="AY136" i="1"/>
  <c r="AY140" i="1"/>
  <c r="AY145" i="1"/>
  <c r="AY139" i="1" s="1"/>
  <c r="AY137" i="1"/>
  <c r="AY142" i="1"/>
  <c r="AY54" i="1"/>
  <c r="AY17" i="1"/>
  <c r="AY12" i="1"/>
  <c r="AY28" i="1"/>
  <c r="AY59" i="1"/>
  <c r="AY33" i="1"/>
  <c r="AX119" i="1"/>
  <c r="AX118" i="1"/>
  <c r="AX166" i="1"/>
  <c r="BD33" i="2"/>
  <c r="BD34" i="2"/>
  <c r="BD35" i="2"/>
  <c r="BD36" i="2"/>
  <c r="G75" i="1" l="1"/>
  <c r="G74" i="1" s="1"/>
  <c r="G96" i="1"/>
  <c r="G79" i="1"/>
  <c r="G78" i="1" s="1"/>
  <c r="G186" i="1" s="1"/>
  <c r="G161" i="1"/>
  <c r="AW50" i="1"/>
  <c r="G185" i="1"/>
  <c r="G76" i="1"/>
  <c r="G184" i="1" s="1"/>
  <c r="AY13" i="36"/>
  <c r="AY159" i="1"/>
  <c r="AX58" i="1"/>
  <c r="C48" i="37" s="1"/>
  <c r="AX66" i="1"/>
  <c r="AY65" i="1"/>
  <c r="AW28" i="35"/>
  <c r="AW28" i="36"/>
  <c r="AX30" i="35"/>
  <c r="AX30" i="36"/>
  <c r="BM29" i="35"/>
  <c r="BM27" i="35"/>
  <c r="BM29" i="36"/>
  <c r="BM27" i="36"/>
  <c r="BP64" i="36"/>
  <c r="BO6" i="36"/>
  <c r="BO63" i="36"/>
  <c r="AY16" i="35"/>
  <c r="AY16" i="36"/>
  <c r="BN65" i="36"/>
  <c r="BN62" i="36"/>
  <c r="BF11" i="2"/>
  <c r="AY13" i="35"/>
  <c r="BL6" i="35"/>
  <c r="AV47" i="1"/>
  <c r="AV24" i="35"/>
  <c r="AV43" i="1"/>
  <c r="AV22" i="35"/>
  <c r="AZ134" i="1"/>
  <c r="BF32" i="2"/>
  <c r="BD38" i="2"/>
  <c r="AW24" i="36" s="1"/>
  <c r="AY154" i="1"/>
  <c r="AY55" i="1"/>
  <c r="AY60" i="1"/>
  <c r="AY63" i="1" s="1"/>
  <c r="D49" i="37" s="1"/>
  <c r="AY21" i="1"/>
  <c r="AY48" i="1"/>
  <c r="AY31" i="1" s="1"/>
  <c r="AY155" i="1" s="1"/>
  <c r="AY45" i="1"/>
  <c r="AY29" i="1" s="1"/>
  <c r="AY49" i="1"/>
  <c r="AY34" i="1" s="1"/>
  <c r="AY157" i="1" s="1"/>
  <c r="AY44" i="1"/>
  <c r="AY26" i="1" s="1"/>
  <c r="AX50" i="1" s="1"/>
  <c r="AY130" i="1"/>
  <c r="D2" i="31" s="1"/>
  <c r="BE35" i="2"/>
  <c r="BE34" i="2"/>
  <c r="BE36" i="2"/>
  <c r="BE33" i="2"/>
  <c r="AZ165" i="1"/>
  <c r="AZ140" i="1"/>
  <c r="AZ145" i="1"/>
  <c r="AZ139" i="1" s="1"/>
  <c r="AZ9" i="1"/>
  <c r="AZ142" i="1"/>
  <c r="AZ136" i="1"/>
  <c r="AZ137" i="1"/>
  <c r="AZ12" i="1"/>
  <c r="AZ17" i="1"/>
  <c r="AZ33" i="1"/>
  <c r="AZ54" i="1"/>
  <c r="AZ59" i="1"/>
  <c r="AZ28" i="1"/>
  <c r="AY147" i="1"/>
  <c r="AY18" i="1"/>
  <c r="AY98" i="1" s="1"/>
  <c r="AY99" i="1"/>
  <c r="BD17" i="2"/>
  <c r="AW22" i="36" s="1"/>
  <c r="BA6" i="1"/>
  <c r="BB138" i="1"/>
  <c r="BA135" i="1"/>
  <c r="B51" i="37" s="1"/>
  <c r="AY119" i="1"/>
  <c r="AY118" i="1"/>
  <c r="AY166" i="1"/>
  <c r="BE12" i="2"/>
  <c r="BE13" i="2"/>
  <c r="BE14" i="2"/>
  <c r="BE15" i="2"/>
  <c r="G183" i="1" l="1"/>
  <c r="G187" i="1"/>
  <c r="AX51" i="1"/>
  <c r="G72" i="1"/>
  <c r="G182" i="1"/>
  <c r="G71" i="1"/>
  <c r="AZ13" i="36"/>
  <c r="AZ159" i="1"/>
  <c r="AY58" i="1"/>
  <c r="C49" i="37" s="1"/>
  <c r="AY66" i="1"/>
  <c r="AZ65" i="1"/>
  <c r="AX28" i="35"/>
  <c r="AX28" i="36"/>
  <c r="AY30" i="35"/>
  <c r="AY30" i="36"/>
  <c r="BN29" i="35"/>
  <c r="BN27" i="35"/>
  <c r="BN29" i="36"/>
  <c r="BN27" i="36"/>
  <c r="BO65" i="36"/>
  <c r="BO62" i="36"/>
  <c r="AZ16" i="35"/>
  <c r="AZ16" i="36"/>
  <c r="BQ64" i="36"/>
  <c r="BP6" i="36"/>
  <c r="BP63" i="36"/>
  <c r="BG11" i="2"/>
  <c r="AZ13" i="35"/>
  <c r="BM6" i="35"/>
  <c r="AW43" i="1"/>
  <c r="AW22" i="35"/>
  <c r="AW47" i="1"/>
  <c r="AW24" i="35"/>
  <c r="BA134" i="1"/>
  <c r="BG32" i="2"/>
  <c r="AY148" i="1"/>
  <c r="AS106" i="1"/>
  <c r="O45" i="2" s="1"/>
  <c r="AY150" i="1"/>
  <c r="AH106" i="1"/>
  <c r="L45" i="2" s="1"/>
  <c r="BE17" i="2"/>
  <c r="AX22" i="36" s="1"/>
  <c r="AZ154" i="1"/>
  <c r="AZ55" i="1"/>
  <c r="AZ60" i="1"/>
  <c r="AZ63" i="1" s="1"/>
  <c r="D50" i="37" s="1"/>
  <c r="AZ147" i="1"/>
  <c r="AZ7" i="1"/>
  <c r="BG1" i="2" s="1"/>
  <c r="AZ49" i="1"/>
  <c r="AZ34" i="1" s="1"/>
  <c r="AZ157" i="1" s="1"/>
  <c r="AZ130" i="1"/>
  <c r="AZ44" i="1"/>
  <c r="AZ26" i="1" s="1"/>
  <c r="AZ148" i="1" s="1"/>
  <c r="AZ21" i="1"/>
  <c r="AZ48" i="1"/>
  <c r="AZ31" i="1" s="1"/>
  <c r="AZ155" i="1" s="1"/>
  <c r="AZ45" i="1"/>
  <c r="AZ29" i="1" s="1"/>
  <c r="AZ150" i="1" s="1"/>
  <c r="BA9" i="1"/>
  <c r="BA136" i="1"/>
  <c r="BA140" i="1"/>
  <c r="BA137" i="1"/>
  <c r="BA165" i="1"/>
  <c r="BA142" i="1"/>
  <c r="BA145" i="1"/>
  <c r="BA139" i="1" s="1"/>
  <c r="BA54" i="1"/>
  <c r="BA17" i="1"/>
  <c r="BA33" i="1"/>
  <c r="BA28" i="1"/>
  <c r="BA12" i="1"/>
  <c r="BA59" i="1"/>
  <c r="BC138" i="1"/>
  <c r="BB6" i="1"/>
  <c r="BB135" i="1"/>
  <c r="B52" i="37" s="1"/>
  <c r="AZ18" i="1"/>
  <c r="AZ98" i="1" s="1"/>
  <c r="AZ99" i="1"/>
  <c r="BE38" i="2"/>
  <c r="AX24" i="36" s="1"/>
  <c r="BF33" i="2"/>
  <c r="BF34" i="2"/>
  <c r="BF35" i="2"/>
  <c r="BF36" i="2"/>
  <c r="BF13" i="2"/>
  <c r="BF12" i="2"/>
  <c r="BF15" i="2"/>
  <c r="BF14" i="2"/>
  <c r="AZ119" i="1"/>
  <c r="AZ166" i="1"/>
  <c r="AZ118" i="1"/>
  <c r="AY50" i="1" l="1"/>
  <c r="AY51" i="1"/>
  <c r="G61" i="1"/>
  <c r="G180" i="1"/>
  <c r="G56" i="1"/>
  <c r="G179" i="1"/>
  <c r="BA13" i="36"/>
  <c r="BA159" i="1"/>
  <c r="AZ66" i="1"/>
  <c r="BA65" i="1"/>
  <c r="AY28" i="35"/>
  <c r="AY28" i="36"/>
  <c r="AZ58" i="1"/>
  <c r="C50" i="37" s="1"/>
  <c r="AZ30" i="35"/>
  <c r="AZ30" i="36"/>
  <c r="BO29" i="35"/>
  <c r="BO27" i="35"/>
  <c r="BO29" i="36"/>
  <c r="BO27" i="36"/>
  <c r="BR64" i="36"/>
  <c r="BQ6" i="36"/>
  <c r="BQ63" i="36"/>
  <c r="BA16" i="35"/>
  <c r="BA16" i="36"/>
  <c r="BP65" i="36"/>
  <c r="BP62" i="36"/>
  <c r="BH11" i="2"/>
  <c r="BA13" i="35"/>
  <c r="BN6" i="35"/>
  <c r="AX43" i="1"/>
  <c r="AX22" i="35"/>
  <c r="AX47" i="1"/>
  <c r="AX24" i="35"/>
  <c r="BB134" i="1"/>
  <c r="BH32" i="2"/>
  <c r="AZ114" i="1"/>
  <c r="L49" i="2"/>
  <c r="L48" i="2"/>
  <c r="L47" i="2"/>
  <c r="L46" i="2"/>
  <c r="O46" i="2"/>
  <c r="O49" i="2"/>
  <c r="O48" i="2"/>
  <c r="O47" i="2"/>
  <c r="BA18" i="1"/>
  <c r="BA98" i="1" s="1"/>
  <c r="BA99" i="1"/>
  <c r="BF17" i="2"/>
  <c r="AY22" i="36" s="1"/>
  <c r="BA119" i="1"/>
  <c r="BA118" i="1"/>
  <c r="BA166" i="1"/>
  <c r="BB142" i="1"/>
  <c r="BB136" i="1"/>
  <c r="BB9" i="1"/>
  <c r="BB145" i="1"/>
  <c r="BB139" i="1" s="1"/>
  <c r="BB137" i="1"/>
  <c r="BB140" i="1"/>
  <c r="BB165" i="1"/>
  <c r="BB17" i="1"/>
  <c r="BB54" i="1"/>
  <c r="BB59" i="1"/>
  <c r="BB12" i="1"/>
  <c r="BB33" i="1"/>
  <c r="BB28" i="1"/>
  <c r="BF38" i="2"/>
  <c r="AY24" i="36" s="1"/>
  <c r="BA147" i="1"/>
  <c r="BA55" i="1"/>
  <c r="BA60" i="1"/>
  <c r="BA63" i="1" s="1"/>
  <c r="D51" i="37" s="1"/>
  <c r="BD138" i="1"/>
  <c r="BC6" i="1"/>
  <c r="BC135" i="1"/>
  <c r="B53" i="37" s="1"/>
  <c r="BA154" i="1"/>
  <c r="BA48" i="1"/>
  <c r="BA31" i="1" s="1"/>
  <c r="BA155" i="1" s="1"/>
  <c r="BA45" i="1"/>
  <c r="BA29" i="1" s="1"/>
  <c r="BA150" i="1" s="1"/>
  <c r="BA49" i="1"/>
  <c r="BA34" i="1" s="1"/>
  <c r="BA157" i="1" s="1"/>
  <c r="BA44" i="1"/>
  <c r="BA26" i="1" s="1"/>
  <c r="BA148" i="1" s="1"/>
  <c r="BA21" i="1"/>
  <c r="BA130" i="1"/>
  <c r="BG13" i="2"/>
  <c r="BG14" i="2"/>
  <c r="BG15" i="2"/>
  <c r="BG12" i="2"/>
  <c r="BG36" i="2"/>
  <c r="BG33" i="2"/>
  <c r="BG34" i="2"/>
  <c r="BG35" i="2"/>
  <c r="AZ50" i="1" l="1"/>
  <c r="AZ51" i="1"/>
  <c r="F62" i="1"/>
  <c r="G63" i="1"/>
  <c r="G58" i="1"/>
  <c r="H42" i="1" s="1"/>
  <c r="F57" i="1"/>
  <c r="BB13" i="36"/>
  <c r="BB159" i="1"/>
  <c r="BB65" i="1"/>
  <c r="BA66" i="1"/>
  <c r="AZ28" i="35"/>
  <c r="AZ28" i="36"/>
  <c r="BP29" i="35"/>
  <c r="BP27" i="35"/>
  <c r="BP27" i="36"/>
  <c r="BP29" i="36"/>
  <c r="BA30" i="35"/>
  <c r="BA30" i="36"/>
  <c r="BA58" i="1"/>
  <c r="C51" i="37" s="1"/>
  <c r="BB16" i="35"/>
  <c r="BB16" i="36"/>
  <c r="BQ65" i="36"/>
  <c r="BQ62" i="36"/>
  <c r="BS64" i="36"/>
  <c r="BR6" i="36"/>
  <c r="BR63" i="36"/>
  <c r="BI11" i="2"/>
  <c r="BB13" i="35"/>
  <c r="BO6" i="35"/>
  <c r="AY47" i="1"/>
  <c r="AY24" i="35"/>
  <c r="AY43" i="1"/>
  <c r="AY22" i="35"/>
  <c r="BC134" i="1"/>
  <c r="BI32" i="2"/>
  <c r="BA114" i="1"/>
  <c r="O51" i="2"/>
  <c r="L51" i="2"/>
  <c r="BB99" i="1"/>
  <c r="BB18" i="1"/>
  <c r="BB98" i="1" s="1"/>
  <c r="BB119" i="1"/>
  <c r="BB118" i="1"/>
  <c r="BB166" i="1"/>
  <c r="BH33" i="2"/>
  <c r="BH36" i="2"/>
  <c r="BH34" i="2"/>
  <c r="BH35" i="2"/>
  <c r="BB45" i="1"/>
  <c r="BB29" i="1" s="1"/>
  <c r="BB150" i="1" s="1"/>
  <c r="BB21" i="1"/>
  <c r="BB130" i="1"/>
  <c r="BB49" i="1"/>
  <c r="BB34" i="1" s="1"/>
  <c r="BB157" i="1" s="1"/>
  <c r="BB44" i="1"/>
  <c r="BB26" i="1" s="1"/>
  <c r="BB148" i="1" s="1"/>
  <c r="BB48" i="1"/>
  <c r="BB31" i="1" s="1"/>
  <c r="BB155" i="1" s="1"/>
  <c r="BB154" i="1"/>
  <c r="BB60" i="1"/>
  <c r="BB63" i="1" s="1"/>
  <c r="D52" i="37" s="1"/>
  <c r="BB55" i="1"/>
  <c r="BG38" i="2"/>
  <c r="AZ24" i="36" s="1"/>
  <c r="BD6" i="1"/>
  <c r="BE138" i="1"/>
  <c r="BD135" i="1"/>
  <c r="B54" i="37" s="1"/>
  <c r="BH12" i="2"/>
  <c r="BH14" i="2"/>
  <c r="BH15" i="2"/>
  <c r="BH13" i="2"/>
  <c r="BG17" i="2"/>
  <c r="AZ22" i="36" s="1"/>
  <c r="BC142" i="1"/>
  <c r="BC136" i="1"/>
  <c r="BC140" i="1"/>
  <c r="BC9" i="1"/>
  <c r="BC145" i="1"/>
  <c r="BC139" i="1" s="1"/>
  <c r="BC137" i="1"/>
  <c r="BC165" i="1"/>
  <c r="BC59" i="1"/>
  <c r="BC33" i="1"/>
  <c r="BC12" i="1"/>
  <c r="BC54" i="1"/>
  <c r="BC28" i="1"/>
  <c r="BC17" i="1"/>
  <c r="BB147" i="1"/>
  <c r="BA50" i="1" l="1"/>
  <c r="BA51" i="1"/>
  <c r="D5" i="37"/>
  <c r="G30" i="36"/>
  <c r="G52" i="36" s="1"/>
  <c r="G53" i="36" s="1"/>
  <c r="H46" i="1"/>
  <c r="G30" i="35"/>
  <c r="C5" i="37"/>
  <c r="G28" i="36"/>
  <c r="G28" i="35"/>
  <c r="H190" i="1"/>
  <c r="H175" i="1"/>
  <c r="O56" i="2" s="1"/>
  <c r="O3" i="2"/>
  <c r="BC13" i="36"/>
  <c r="BC159" i="1"/>
  <c r="BB66" i="1"/>
  <c r="BC65" i="1"/>
  <c r="BA28" i="35"/>
  <c r="BA28" i="36"/>
  <c r="BQ29" i="35"/>
  <c r="BQ27" i="35"/>
  <c r="BQ29" i="36"/>
  <c r="BQ27" i="36"/>
  <c r="BB58" i="1"/>
  <c r="C52" i="37" s="1"/>
  <c r="BB30" i="35"/>
  <c r="BB30" i="36"/>
  <c r="BT64" i="36"/>
  <c r="BS6" i="36"/>
  <c r="BS63" i="36"/>
  <c r="BR65" i="36"/>
  <c r="BR62" i="36"/>
  <c r="BC16" i="35"/>
  <c r="BC16" i="36"/>
  <c r="BJ11" i="2"/>
  <c r="BC13" i="35"/>
  <c r="BP6" i="35"/>
  <c r="AZ43" i="1"/>
  <c r="AZ22" i="35"/>
  <c r="AZ47" i="1"/>
  <c r="AZ24" i="35"/>
  <c r="AS107" i="1"/>
  <c r="AH107" i="1"/>
  <c r="BD134" i="1"/>
  <c r="BJ32" i="2"/>
  <c r="BB114" i="1"/>
  <c r="BH17" i="2"/>
  <c r="BA22" i="36" s="1"/>
  <c r="BC60" i="1"/>
  <c r="BC63" i="1" s="1"/>
  <c r="D53" i="37" s="1"/>
  <c r="BC55" i="1"/>
  <c r="BI15" i="2"/>
  <c r="BI13" i="2"/>
  <c r="BI14" i="2"/>
  <c r="BI12" i="2"/>
  <c r="BC154" i="1"/>
  <c r="BF138" i="1"/>
  <c r="BE6" i="1"/>
  <c r="BE135" i="1"/>
  <c r="B55" i="37" s="1"/>
  <c r="BH38" i="2"/>
  <c r="BA24" i="36" s="1"/>
  <c r="BC147" i="1"/>
  <c r="BC166" i="1"/>
  <c r="BC119" i="1"/>
  <c r="BC118" i="1"/>
  <c r="BC18" i="1"/>
  <c r="BC98" i="1" s="1"/>
  <c r="BC99" i="1"/>
  <c r="BC45" i="1"/>
  <c r="BC29" i="1" s="1"/>
  <c r="BC150" i="1" s="1"/>
  <c r="BC48" i="1"/>
  <c r="BC31" i="1" s="1"/>
  <c r="BC155" i="1" s="1"/>
  <c r="BC44" i="1"/>
  <c r="BC26" i="1" s="1"/>
  <c r="BC148" i="1" s="1"/>
  <c r="BC130" i="1"/>
  <c r="BC21" i="1"/>
  <c r="BC49" i="1"/>
  <c r="BC34" i="1" s="1"/>
  <c r="BC157" i="1" s="1"/>
  <c r="BD9" i="1"/>
  <c r="BD142" i="1"/>
  <c r="BD145" i="1"/>
  <c r="BD139" i="1" s="1"/>
  <c r="BD137" i="1"/>
  <c r="BD140" i="1"/>
  <c r="BD136" i="1"/>
  <c r="BD165" i="1"/>
  <c r="BD54" i="1"/>
  <c r="BD12" i="1"/>
  <c r="BD28" i="1"/>
  <c r="BD33" i="1"/>
  <c r="BD59" i="1"/>
  <c r="BD17" i="1"/>
  <c r="BI34" i="2"/>
  <c r="BI35" i="2"/>
  <c r="BI36" i="2"/>
  <c r="BI33" i="2"/>
  <c r="BB51" i="1" l="1"/>
  <c r="BB50" i="1"/>
  <c r="H176" i="1"/>
  <c r="O64" i="2" s="1"/>
  <c r="H191" i="1"/>
  <c r="O23" i="2"/>
  <c r="G41" i="36"/>
  <c r="G40" i="36" s="1"/>
  <c r="G43" i="36"/>
  <c r="G42" i="36" s="1"/>
  <c r="G54" i="36"/>
  <c r="G39" i="36"/>
  <c r="G38" i="36" s="1"/>
  <c r="O7" i="2"/>
  <c r="O5" i="2"/>
  <c r="O4" i="2"/>
  <c r="O55" i="2"/>
  <c r="O6" i="2"/>
  <c r="O60" i="2"/>
  <c r="O59" i="2"/>
  <c r="O58" i="2"/>
  <c r="O57" i="2"/>
  <c r="BD13" i="36"/>
  <c r="BD159" i="1"/>
  <c r="BC66" i="1"/>
  <c r="BD65" i="1"/>
  <c r="BB28" i="35"/>
  <c r="BB28" i="36"/>
  <c r="BR29" i="35"/>
  <c r="BR27" i="35"/>
  <c r="BR29" i="36"/>
  <c r="BR27" i="36"/>
  <c r="BC58" i="1"/>
  <c r="C53" i="37" s="1"/>
  <c r="BC30" i="35"/>
  <c r="BC30" i="36"/>
  <c r="BS65" i="36"/>
  <c r="BS62" i="36"/>
  <c r="BD16" i="35"/>
  <c r="BD16" i="36"/>
  <c r="BU64" i="36"/>
  <c r="BT6" i="36"/>
  <c r="BT63" i="36"/>
  <c r="BK11" i="2"/>
  <c r="BD13" i="35"/>
  <c r="BQ6" i="35"/>
  <c r="BA47" i="1"/>
  <c r="BA24" i="35"/>
  <c r="BA43" i="1"/>
  <c r="BA22" i="35"/>
  <c r="BE134" i="1"/>
  <c r="BK32" i="2"/>
  <c r="BC114" i="1"/>
  <c r="BD18" i="1"/>
  <c r="BD98" i="1" s="1"/>
  <c r="BD99" i="1"/>
  <c r="BI38" i="2"/>
  <c r="BB24" i="36" s="1"/>
  <c r="BD147" i="1"/>
  <c r="BD55" i="1"/>
  <c r="BD60" i="1"/>
  <c r="BD63" i="1" s="1"/>
  <c r="D54" i="37" s="1"/>
  <c r="BJ36" i="2"/>
  <c r="BJ35" i="2"/>
  <c r="BJ34" i="2"/>
  <c r="BJ33" i="2"/>
  <c r="BI17" i="2"/>
  <c r="BB22" i="36" s="1"/>
  <c r="BD166" i="1"/>
  <c r="BD119" i="1"/>
  <c r="BD118" i="1"/>
  <c r="BD130" i="1"/>
  <c r="BD45" i="1"/>
  <c r="BD29" i="1" s="1"/>
  <c r="BD150" i="1" s="1"/>
  <c r="BD48" i="1"/>
  <c r="BD31" i="1" s="1"/>
  <c r="BD155" i="1" s="1"/>
  <c r="BD44" i="1"/>
  <c r="BD26" i="1" s="1"/>
  <c r="BD148" i="1" s="1"/>
  <c r="BD49" i="1"/>
  <c r="BD34" i="1" s="1"/>
  <c r="BD157" i="1" s="1"/>
  <c r="BD21" i="1"/>
  <c r="BG138" i="1"/>
  <c r="BF6" i="1"/>
  <c r="BF135" i="1"/>
  <c r="B56" i="37" s="1"/>
  <c r="BD154" i="1"/>
  <c r="BJ13" i="2"/>
  <c r="BJ14" i="2"/>
  <c r="BJ15" i="2"/>
  <c r="BJ12" i="2"/>
  <c r="BE142" i="1"/>
  <c r="BE137" i="1"/>
  <c r="BE140" i="1"/>
  <c r="BE9" i="1"/>
  <c r="BE136" i="1"/>
  <c r="BE145" i="1"/>
  <c r="BE139" i="1" s="1"/>
  <c r="BE165" i="1"/>
  <c r="BE12" i="1"/>
  <c r="BE59" i="1"/>
  <c r="BE54" i="1"/>
  <c r="BE33" i="1"/>
  <c r="BE17" i="1"/>
  <c r="BE28" i="1"/>
  <c r="BC51" i="1" l="1"/>
  <c r="BC50" i="1"/>
  <c r="G35" i="36"/>
  <c r="H21" i="36" s="1"/>
  <c r="H12" i="36" s="1"/>
  <c r="G36" i="36"/>
  <c r="H23" i="36" s="1"/>
  <c r="H15" i="36" s="1"/>
  <c r="O24" i="2"/>
  <c r="O26" i="2"/>
  <c r="O27" i="2"/>
  <c r="O25" i="2"/>
  <c r="O65" i="2"/>
  <c r="O67" i="2"/>
  <c r="O66" i="2"/>
  <c r="O68" i="2"/>
  <c r="O9" i="2"/>
  <c r="H27" i="1" s="1"/>
  <c r="O62" i="2"/>
  <c r="BE13" i="36"/>
  <c r="BE159" i="1"/>
  <c r="BD66" i="1"/>
  <c r="BE65" i="1"/>
  <c r="BC28" i="35"/>
  <c r="BC28" i="36"/>
  <c r="BS29" i="35"/>
  <c r="BS27" i="35"/>
  <c r="BS29" i="36"/>
  <c r="BS27" i="36"/>
  <c r="BD30" i="35"/>
  <c r="BD30" i="36"/>
  <c r="BD58" i="1"/>
  <c r="C54" i="37" s="1"/>
  <c r="BT65" i="36"/>
  <c r="BT62" i="36"/>
  <c r="BV64" i="36"/>
  <c r="BU6" i="36"/>
  <c r="BU63" i="36"/>
  <c r="BE16" i="35"/>
  <c r="BE16" i="36"/>
  <c r="BL11" i="2"/>
  <c r="BE13" i="35"/>
  <c r="BR6" i="35"/>
  <c r="BB43" i="1"/>
  <c r="BB22" i="35"/>
  <c r="BB47" i="1"/>
  <c r="BB24" i="35"/>
  <c r="BF134" i="1"/>
  <c r="BL32" i="2"/>
  <c r="BD114" i="1"/>
  <c r="BJ38" i="2"/>
  <c r="BC24" i="36" s="1"/>
  <c r="BE154" i="1"/>
  <c r="BE48" i="1"/>
  <c r="BE31" i="1" s="1"/>
  <c r="BE155" i="1" s="1"/>
  <c r="BE49" i="1"/>
  <c r="BE34" i="1" s="1"/>
  <c r="BE157" i="1" s="1"/>
  <c r="BE130" i="1"/>
  <c r="BE21" i="1"/>
  <c r="BE45" i="1"/>
  <c r="BE29" i="1" s="1"/>
  <c r="BE150" i="1" s="1"/>
  <c r="BE44" i="1"/>
  <c r="BE26" i="1" s="1"/>
  <c r="BE148" i="1" s="1"/>
  <c r="BK35" i="2"/>
  <c r="BK36" i="2"/>
  <c r="BK34" i="2"/>
  <c r="BK33" i="2"/>
  <c r="BE55" i="1"/>
  <c r="BE60" i="1"/>
  <c r="BE63" i="1" s="1"/>
  <c r="D55" i="37" s="1"/>
  <c r="BG6" i="1"/>
  <c r="BH138" i="1"/>
  <c r="BG135" i="1"/>
  <c r="B57" i="37" s="1"/>
  <c r="BE147" i="1"/>
  <c r="BJ17" i="2"/>
  <c r="BC22" i="36" s="1"/>
  <c r="BE119" i="1"/>
  <c r="BE118" i="1"/>
  <c r="BE166" i="1"/>
  <c r="BE18" i="1"/>
  <c r="BE98" i="1" s="1"/>
  <c r="BE99" i="1"/>
  <c r="BF142" i="1"/>
  <c r="BF137" i="1"/>
  <c r="BF9" i="1"/>
  <c r="BF136" i="1"/>
  <c r="BF145" i="1"/>
  <c r="BF139" i="1" s="1"/>
  <c r="BF140" i="1"/>
  <c r="BF165" i="1"/>
  <c r="BF17" i="1"/>
  <c r="BF59" i="1"/>
  <c r="BF28" i="1"/>
  <c r="BF33" i="1"/>
  <c r="BF12" i="1"/>
  <c r="BF54" i="1"/>
  <c r="BK13" i="2"/>
  <c r="BK12" i="2"/>
  <c r="BK14" i="2"/>
  <c r="BK15" i="2"/>
  <c r="BD50" i="1" l="1"/>
  <c r="BD51" i="1"/>
  <c r="O70" i="2"/>
  <c r="O29" i="2"/>
  <c r="H32" i="1" s="1"/>
  <c r="G22" i="1" s="1"/>
  <c r="G20" i="1" s="1"/>
  <c r="G160" i="1" s="1"/>
  <c r="H170" i="1"/>
  <c r="H146" i="1"/>
  <c r="BF13" i="36"/>
  <c r="BF159" i="1"/>
  <c r="BF65" i="1"/>
  <c r="BE66" i="1"/>
  <c r="BD28" i="35"/>
  <c r="BD28" i="36"/>
  <c r="BE58" i="1"/>
  <c r="C55" i="37" s="1"/>
  <c r="BT29" i="35"/>
  <c r="BT27" i="35"/>
  <c r="BT27" i="36"/>
  <c r="BT29" i="36"/>
  <c r="BE30" i="35"/>
  <c r="BE30" i="36"/>
  <c r="BW64" i="36"/>
  <c r="BV6" i="36"/>
  <c r="BV63" i="36"/>
  <c r="BF16" i="35"/>
  <c r="BF16" i="36"/>
  <c r="BU65" i="36"/>
  <c r="BU62" i="36"/>
  <c r="BM11" i="2"/>
  <c r="BF13" i="35"/>
  <c r="BS6" i="35"/>
  <c r="BC47" i="1"/>
  <c r="BC24" i="35"/>
  <c r="BC43" i="1"/>
  <c r="BC22" i="35"/>
  <c r="BG134" i="1"/>
  <c r="BM32" i="2"/>
  <c r="BE114" i="1"/>
  <c r="BF147" i="1"/>
  <c r="BF119" i="1"/>
  <c r="BF166" i="1"/>
  <c r="BF118" i="1"/>
  <c r="BG142" i="1"/>
  <c r="BG136" i="1"/>
  <c r="BG9" i="1"/>
  <c r="BG145" i="1"/>
  <c r="BG139" i="1" s="1"/>
  <c r="BG165" i="1"/>
  <c r="BG137" i="1"/>
  <c r="BG140" i="1"/>
  <c r="BG33" i="1"/>
  <c r="BG17" i="1"/>
  <c r="BG12" i="1"/>
  <c r="BG54" i="1"/>
  <c r="BG28" i="1"/>
  <c r="BG59" i="1"/>
  <c r="BF21" i="1"/>
  <c r="BF130" i="1"/>
  <c r="BF45" i="1"/>
  <c r="BF29" i="1" s="1"/>
  <c r="BF150" i="1" s="1"/>
  <c r="BF44" i="1"/>
  <c r="BF26" i="1" s="1"/>
  <c r="BF148" i="1" s="1"/>
  <c r="BF49" i="1"/>
  <c r="BF34" i="1" s="1"/>
  <c r="BF157" i="1" s="1"/>
  <c r="BF48" i="1"/>
  <c r="BF31" i="1" s="1"/>
  <c r="BF155" i="1" s="1"/>
  <c r="BF55" i="1"/>
  <c r="BF60" i="1"/>
  <c r="BF63" i="1" s="1"/>
  <c r="D56" i="37" s="1"/>
  <c r="BL12" i="2"/>
  <c r="BL15" i="2"/>
  <c r="BL14" i="2"/>
  <c r="BL13" i="2"/>
  <c r="BH6" i="1"/>
  <c r="BI138" i="1"/>
  <c r="BH135" i="1"/>
  <c r="B58" i="37" s="1"/>
  <c r="BK38" i="2"/>
  <c r="BD24" i="36" s="1"/>
  <c r="BF18" i="1"/>
  <c r="BF98" i="1" s="1"/>
  <c r="BF99" i="1"/>
  <c r="BL34" i="2"/>
  <c r="BL33" i="2"/>
  <c r="BL36" i="2"/>
  <c r="BL35" i="2"/>
  <c r="BK17" i="2"/>
  <c r="BD22" i="36" s="1"/>
  <c r="BF154" i="1"/>
  <c r="BE50" i="1" l="1"/>
  <c r="BE51" i="1"/>
  <c r="H92" i="1"/>
  <c r="H93" i="1" s="1"/>
  <c r="H90" i="1"/>
  <c r="H91" i="1" s="1"/>
  <c r="H171" i="1"/>
  <c r="H153" i="1"/>
  <c r="H88" i="1"/>
  <c r="H89" i="1" s="1"/>
  <c r="BG13" i="36"/>
  <c r="BG159" i="1"/>
  <c r="BF66" i="1"/>
  <c r="BG65" i="1"/>
  <c r="BE28" i="35"/>
  <c r="BE28" i="36"/>
  <c r="BF30" i="35"/>
  <c r="BF30" i="36"/>
  <c r="BF58" i="1"/>
  <c r="C56" i="37" s="1"/>
  <c r="BU29" i="35"/>
  <c r="BU27" i="35"/>
  <c r="BU29" i="36"/>
  <c r="BU27" i="36"/>
  <c r="BG16" i="35"/>
  <c r="BG16" i="36"/>
  <c r="BV65" i="36"/>
  <c r="BV62" i="36"/>
  <c r="BX64" i="36"/>
  <c r="BW6" i="36"/>
  <c r="BW63" i="36"/>
  <c r="BN11" i="2"/>
  <c r="BG13" i="35"/>
  <c r="BT6" i="35"/>
  <c r="BD43" i="1"/>
  <c r="BD22" i="35"/>
  <c r="BD47" i="1"/>
  <c r="BD24" i="35"/>
  <c r="BH134" i="1"/>
  <c r="BN32" i="2"/>
  <c r="BF114" i="1"/>
  <c r="BG49" i="1"/>
  <c r="BG34" i="1" s="1"/>
  <c r="BG157" i="1" s="1"/>
  <c r="BG45" i="1"/>
  <c r="BG29" i="1" s="1"/>
  <c r="BG150" i="1" s="1"/>
  <c r="BG48" i="1"/>
  <c r="BG31" i="1" s="1"/>
  <c r="BG155" i="1" s="1"/>
  <c r="BG44" i="1"/>
  <c r="BG26" i="1" s="1"/>
  <c r="BG148" i="1" s="1"/>
  <c r="BG21" i="1"/>
  <c r="BG130" i="1"/>
  <c r="BG119" i="1"/>
  <c r="BG118" i="1"/>
  <c r="BL38" i="2"/>
  <c r="BE24" i="36" s="1"/>
  <c r="BL17" i="2"/>
  <c r="BE22" i="36" s="1"/>
  <c r="BM36" i="2"/>
  <c r="BM33" i="2"/>
  <c r="BM34" i="2"/>
  <c r="BM35" i="2"/>
  <c r="BJ138" i="1"/>
  <c r="BI6" i="1"/>
  <c r="BI135" i="1"/>
  <c r="B59" i="37" s="1"/>
  <c r="BH145" i="1"/>
  <c r="BH139" i="1" s="1"/>
  <c r="BH140" i="1"/>
  <c r="BH137" i="1"/>
  <c r="BH142" i="1"/>
  <c r="BH9" i="1"/>
  <c r="BH165" i="1"/>
  <c r="BH136" i="1"/>
  <c r="BH28" i="1"/>
  <c r="BH59" i="1"/>
  <c r="BH54" i="1"/>
  <c r="BH17" i="1"/>
  <c r="BH12" i="1"/>
  <c r="BH33" i="1"/>
  <c r="BG147" i="1"/>
  <c r="BG154" i="1"/>
  <c r="BG55" i="1"/>
  <c r="BG60" i="1"/>
  <c r="BG63" i="1" s="1"/>
  <c r="D57" i="37" s="1"/>
  <c r="BG18" i="1"/>
  <c r="BG98" i="1" s="1"/>
  <c r="BG99" i="1"/>
  <c r="BM14" i="2"/>
  <c r="BM13" i="2"/>
  <c r="BM12" i="2"/>
  <c r="BM15" i="2"/>
  <c r="H70" i="1"/>
  <c r="H94" i="1" l="1"/>
  <c r="H95" i="1" s="1"/>
  <c r="H161" i="1" s="1"/>
  <c r="H34" i="36"/>
  <c r="H34" i="35"/>
  <c r="H178" i="1"/>
  <c r="BF50" i="1"/>
  <c r="BF51" i="1"/>
  <c r="BH13" i="36"/>
  <c r="BH159" i="1"/>
  <c r="BG66" i="1"/>
  <c r="BH65" i="1"/>
  <c r="BF28" i="35"/>
  <c r="BF28" i="36"/>
  <c r="BG30" i="35"/>
  <c r="BG30" i="36"/>
  <c r="BG58" i="1"/>
  <c r="C57" i="37" s="1"/>
  <c r="BV29" i="35"/>
  <c r="BV27" i="35"/>
  <c r="BV29" i="36"/>
  <c r="BV27" i="36"/>
  <c r="BY64" i="36"/>
  <c r="BX6" i="36"/>
  <c r="BX63" i="36"/>
  <c r="BH16" i="35"/>
  <c r="BH16" i="36"/>
  <c r="BW65" i="36"/>
  <c r="BW62" i="36"/>
  <c r="BO11" i="2"/>
  <c r="BH13" i="35"/>
  <c r="BU6" i="35"/>
  <c r="BE43" i="1"/>
  <c r="BE22" i="35"/>
  <c r="BE47" i="1"/>
  <c r="BE24" i="35"/>
  <c r="BI134" i="1"/>
  <c r="BO32" i="2"/>
  <c r="BG114" i="1"/>
  <c r="BH154" i="1"/>
  <c r="BH49" i="1"/>
  <c r="BH34" i="1" s="1"/>
  <c r="BH157" i="1" s="1"/>
  <c r="BH44" i="1"/>
  <c r="BH26" i="1" s="1"/>
  <c r="BH148" i="1" s="1"/>
  <c r="BH130" i="1"/>
  <c r="BH45" i="1"/>
  <c r="BH29" i="1" s="1"/>
  <c r="BH150" i="1" s="1"/>
  <c r="BH21" i="1"/>
  <c r="BH48" i="1"/>
  <c r="BH31" i="1" s="1"/>
  <c r="BH155" i="1" s="1"/>
  <c r="BH119" i="1"/>
  <c r="BH118" i="1"/>
  <c r="BH60" i="1"/>
  <c r="BH63" i="1" s="1"/>
  <c r="D58" i="37" s="1"/>
  <c r="BH55" i="1"/>
  <c r="BI142" i="1"/>
  <c r="BI137" i="1"/>
  <c r="BI136" i="1"/>
  <c r="BI165" i="1"/>
  <c r="BI140" i="1"/>
  <c r="BI9" i="1"/>
  <c r="BI145" i="1"/>
  <c r="BI139" i="1" s="1"/>
  <c r="BI54" i="1"/>
  <c r="BI17" i="1"/>
  <c r="BI12" i="1"/>
  <c r="BI28" i="1"/>
  <c r="BI59" i="1"/>
  <c r="BI33" i="1"/>
  <c r="BM38" i="2"/>
  <c r="BF24" i="36" s="1"/>
  <c r="BJ6" i="1"/>
  <c r="BK138" i="1"/>
  <c r="BJ135" i="1"/>
  <c r="B60" i="37" s="1"/>
  <c r="BN33" i="2"/>
  <c r="BN34" i="2"/>
  <c r="BN36" i="2"/>
  <c r="BN35" i="2"/>
  <c r="BH147" i="1"/>
  <c r="BM17" i="2"/>
  <c r="BF22" i="36" s="1"/>
  <c r="BN15" i="2"/>
  <c r="BN13" i="2"/>
  <c r="BN14" i="2"/>
  <c r="BN12" i="2"/>
  <c r="BH18" i="1"/>
  <c r="BH98" i="1" s="1"/>
  <c r="BH99" i="1"/>
  <c r="H75" i="1" l="1"/>
  <c r="H183" i="1" s="1"/>
  <c r="H77" i="1"/>
  <c r="H185" i="1" s="1"/>
  <c r="H79" i="1"/>
  <c r="H78" i="1" s="1"/>
  <c r="H186" i="1" s="1"/>
  <c r="H96" i="1"/>
  <c r="BG51" i="1"/>
  <c r="BG50" i="1"/>
  <c r="H187" i="1"/>
  <c r="BI13" i="36"/>
  <c r="BI159" i="1"/>
  <c r="BH66" i="1"/>
  <c r="BI65" i="1"/>
  <c r="BG28" i="35"/>
  <c r="BG28" i="36"/>
  <c r="BH58" i="1"/>
  <c r="C58" i="37" s="1"/>
  <c r="BW27" i="35"/>
  <c r="BW29" i="35"/>
  <c r="BW29" i="36"/>
  <c r="BW27" i="36"/>
  <c r="BH30" i="35"/>
  <c r="BH30" i="36"/>
  <c r="BZ64" i="36"/>
  <c r="BY6" i="36"/>
  <c r="BY63" i="36"/>
  <c r="BX65" i="36"/>
  <c r="BX62" i="36"/>
  <c r="BX7" i="36" s="1"/>
  <c r="BI16" i="35"/>
  <c r="BI16" i="36"/>
  <c r="BP11" i="2"/>
  <c r="BI13" i="35"/>
  <c r="BV6" i="35"/>
  <c r="BF43" i="1"/>
  <c r="BF22" i="35"/>
  <c r="BF47" i="1"/>
  <c r="BF24" i="35"/>
  <c r="BJ134" i="1"/>
  <c r="BP32" i="2"/>
  <c r="BH114" i="1"/>
  <c r="BN38" i="2"/>
  <c r="BG24" i="36" s="1"/>
  <c r="BI119" i="1"/>
  <c r="BI118" i="1"/>
  <c r="BJ140" i="1"/>
  <c r="BJ142" i="1"/>
  <c r="BJ9" i="1"/>
  <c r="BJ137" i="1"/>
  <c r="BJ136" i="1"/>
  <c r="BJ145" i="1"/>
  <c r="BJ139" i="1" s="1"/>
  <c r="BJ165" i="1"/>
  <c r="BJ12" i="1"/>
  <c r="BJ17" i="1"/>
  <c r="BJ59" i="1"/>
  <c r="BJ54" i="1"/>
  <c r="BJ33" i="1"/>
  <c r="BJ28" i="1"/>
  <c r="BI154" i="1"/>
  <c r="BL138" i="1"/>
  <c r="BK6" i="1"/>
  <c r="BK135" i="1"/>
  <c r="B61" i="37" s="1"/>
  <c r="BI18" i="1"/>
  <c r="BI98" i="1" s="1"/>
  <c r="BI99" i="1"/>
  <c r="BI48" i="1"/>
  <c r="BI31" i="1" s="1"/>
  <c r="BI155" i="1" s="1"/>
  <c r="BI49" i="1"/>
  <c r="BI34" i="1" s="1"/>
  <c r="BI157" i="1" s="1"/>
  <c r="BI21" i="1"/>
  <c r="BI44" i="1"/>
  <c r="BI26" i="1" s="1"/>
  <c r="BI148" i="1" s="1"/>
  <c r="BI45" i="1"/>
  <c r="BI29" i="1" s="1"/>
  <c r="BI150" i="1" s="1"/>
  <c r="BI130" i="1"/>
  <c r="BN17" i="2"/>
  <c r="BG22" i="36" s="1"/>
  <c r="BO15" i="2"/>
  <c r="BO14" i="2"/>
  <c r="BO12" i="2"/>
  <c r="BO13" i="2"/>
  <c r="BI147" i="1"/>
  <c r="BI60" i="1"/>
  <c r="BI63" i="1" s="1"/>
  <c r="D59" i="37" s="1"/>
  <c r="BI55" i="1"/>
  <c r="BO35" i="2"/>
  <c r="BO33" i="2"/>
  <c r="BO36" i="2"/>
  <c r="BO34" i="2"/>
  <c r="H74" i="1" l="1"/>
  <c r="H76" i="1"/>
  <c r="H184" i="1" s="1"/>
  <c r="BH51" i="1"/>
  <c r="BH50" i="1"/>
  <c r="BJ13" i="36"/>
  <c r="BJ159" i="1"/>
  <c r="BI66" i="1"/>
  <c r="BJ65" i="1"/>
  <c r="BH28" i="35"/>
  <c r="BH28" i="36"/>
  <c r="BX29" i="35"/>
  <c r="BX27" i="35"/>
  <c r="BX29" i="36"/>
  <c r="BX27" i="36"/>
  <c r="BI58" i="1"/>
  <c r="C59" i="37" s="1"/>
  <c r="BI30" i="35"/>
  <c r="BI30" i="36"/>
  <c r="BJ16" i="35"/>
  <c r="BJ16" i="36"/>
  <c r="CA64" i="36"/>
  <c r="BZ6" i="36"/>
  <c r="BZ63" i="36"/>
  <c r="BY65" i="36"/>
  <c r="BY62" i="36"/>
  <c r="BQ11" i="2"/>
  <c r="BJ13" i="35"/>
  <c r="BW6" i="35"/>
  <c r="BG47" i="1"/>
  <c r="BG24" i="35"/>
  <c r="BG43" i="1"/>
  <c r="BG22" i="35"/>
  <c r="BK134" i="1"/>
  <c r="BQ32" i="2"/>
  <c r="BI114" i="1"/>
  <c r="BO38" i="2"/>
  <c r="BH24" i="36" s="1"/>
  <c r="BO17" i="2"/>
  <c r="BH22" i="36" s="1"/>
  <c r="BJ154" i="1"/>
  <c r="BJ119" i="1"/>
  <c r="BJ118" i="1"/>
  <c r="BJ147" i="1"/>
  <c r="BJ55" i="1"/>
  <c r="BJ60" i="1"/>
  <c r="BJ63" i="1" s="1"/>
  <c r="D60" i="37" s="1"/>
  <c r="BJ18" i="1"/>
  <c r="BJ98" i="1" s="1"/>
  <c r="BJ99" i="1"/>
  <c r="BK142" i="1"/>
  <c r="BK9" i="1"/>
  <c r="BK136" i="1"/>
  <c r="BK137" i="1"/>
  <c r="BK140" i="1"/>
  <c r="BK145" i="1"/>
  <c r="BK139" i="1" s="1"/>
  <c r="BK165" i="1"/>
  <c r="BK54" i="1"/>
  <c r="BK59" i="1"/>
  <c r="BK33" i="1"/>
  <c r="BJ51" i="1" s="1"/>
  <c r="BK28" i="1"/>
  <c r="BJ50" i="1" s="1"/>
  <c r="BK17" i="1"/>
  <c r="BK12" i="1"/>
  <c r="BP33" i="2"/>
  <c r="BP35" i="2"/>
  <c r="BP36" i="2"/>
  <c r="BP34" i="2"/>
  <c r="BP13" i="2"/>
  <c r="BP14" i="2"/>
  <c r="BP15" i="2"/>
  <c r="BP12" i="2"/>
  <c r="BM138" i="1"/>
  <c r="BL6" i="1"/>
  <c r="BL135" i="1"/>
  <c r="B62" i="37" s="1"/>
  <c r="BJ45" i="1"/>
  <c r="BJ29" i="1" s="1"/>
  <c r="BJ150" i="1" s="1"/>
  <c r="BJ49" i="1"/>
  <c r="BJ34" i="1" s="1"/>
  <c r="BJ157" i="1" s="1"/>
  <c r="BJ48" i="1"/>
  <c r="BJ31" i="1" s="1"/>
  <c r="BJ155" i="1" s="1"/>
  <c r="BJ44" i="1"/>
  <c r="BJ26" i="1" s="1"/>
  <c r="BJ148" i="1" s="1"/>
  <c r="BJ130" i="1"/>
  <c r="BJ21" i="1"/>
  <c r="H72" i="1" l="1"/>
  <c r="H180" i="1" s="1"/>
  <c r="H71" i="1"/>
  <c r="H56" i="1" s="1"/>
  <c r="H58" i="1" s="1"/>
  <c r="H28" i="36" s="1"/>
  <c r="H182" i="1"/>
  <c r="H61" i="1"/>
  <c r="G62" i="1" s="1"/>
  <c r="BI50" i="1"/>
  <c r="BI51" i="1"/>
  <c r="BK13" i="36"/>
  <c r="BK159" i="1"/>
  <c r="BJ66" i="1"/>
  <c r="BK65" i="1"/>
  <c r="BI28" i="35"/>
  <c r="BI28" i="36"/>
  <c r="BJ58" i="1"/>
  <c r="C60" i="37" s="1"/>
  <c r="BY29" i="35"/>
  <c r="BY27" i="35"/>
  <c r="BY29" i="36"/>
  <c r="BY27" i="36"/>
  <c r="BJ30" i="35"/>
  <c r="BJ30" i="36"/>
  <c r="BZ65" i="36"/>
  <c r="BZ62" i="36"/>
  <c r="CB64" i="36"/>
  <c r="CA6" i="36"/>
  <c r="CA63" i="36"/>
  <c r="BK16" i="35"/>
  <c r="BK16" i="36"/>
  <c r="BR11" i="2"/>
  <c r="BK13" i="35"/>
  <c r="BX6" i="35"/>
  <c r="BH43" i="1"/>
  <c r="BH22" i="35"/>
  <c r="BH47" i="1"/>
  <c r="BH24" i="35"/>
  <c r="BL134" i="1"/>
  <c r="BR32" i="2"/>
  <c r="BJ114" i="1"/>
  <c r="BP17" i="2"/>
  <c r="BI22" i="36" s="1"/>
  <c r="BQ13" i="2"/>
  <c r="BQ12" i="2"/>
  <c r="BQ14" i="2"/>
  <c r="BQ15" i="2"/>
  <c r="BL145" i="1"/>
  <c r="BL139" i="1" s="1"/>
  <c r="BL142" i="1"/>
  <c r="BL136" i="1"/>
  <c r="BL9" i="1"/>
  <c r="BL165" i="1"/>
  <c r="BL137" i="1"/>
  <c r="BL140" i="1"/>
  <c r="BL12" i="1"/>
  <c r="BL17" i="1"/>
  <c r="BL33" i="1"/>
  <c r="BK51" i="1" s="1"/>
  <c r="BL59" i="1"/>
  <c r="BL28" i="1"/>
  <c r="BK50" i="1" s="1"/>
  <c r="BL54" i="1"/>
  <c r="BP38" i="2"/>
  <c r="BI24" i="36" s="1"/>
  <c r="BK119" i="1"/>
  <c r="BK118" i="1"/>
  <c r="BK21" i="1"/>
  <c r="BK49" i="1"/>
  <c r="BK34" i="1" s="1"/>
  <c r="BK157" i="1" s="1"/>
  <c r="BK45" i="1"/>
  <c r="BK29" i="1" s="1"/>
  <c r="BK150" i="1" s="1"/>
  <c r="BK44" i="1"/>
  <c r="BK26" i="1" s="1"/>
  <c r="BK148" i="1" s="1"/>
  <c r="BK48" i="1"/>
  <c r="BK31" i="1" s="1"/>
  <c r="BK155" i="1" s="1"/>
  <c r="BK130" i="1"/>
  <c r="BK99" i="1"/>
  <c r="BK18" i="1"/>
  <c r="BK98" i="1" s="1"/>
  <c r="BQ36" i="2"/>
  <c r="BQ33" i="2"/>
  <c r="BQ35" i="2"/>
  <c r="BQ34" i="2"/>
  <c r="BK154" i="1"/>
  <c r="BK55" i="1"/>
  <c r="BK60" i="1"/>
  <c r="BK63" i="1" s="1"/>
  <c r="D61" i="37" s="1"/>
  <c r="BN138" i="1"/>
  <c r="BM6" i="1"/>
  <c r="BM135" i="1"/>
  <c r="B63" i="37" s="1"/>
  <c r="BK147" i="1"/>
  <c r="G57" i="1" l="1"/>
  <c r="H179" i="1"/>
  <c r="H63" i="1"/>
  <c r="H30" i="35" s="1"/>
  <c r="H28" i="35"/>
  <c r="I42" i="1"/>
  <c r="I190" i="1" s="1"/>
  <c r="C6" i="37"/>
  <c r="D6" i="37"/>
  <c r="BL13" i="36"/>
  <c r="BL159" i="1"/>
  <c r="BK66" i="1"/>
  <c r="BL65" i="1"/>
  <c r="BJ28" i="35"/>
  <c r="BJ28" i="36"/>
  <c r="BK30" i="35"/>
  <c r="BK30" i="36"/>
  <c r="BZ29" i="35"/>
  <c r="BZ27" i="35"/>
  <c r="BZ29" i="36"/>
  <c r="BZ27" i="36"/>
  <c r="BK58" i="1"/>
  <c r="C61" i="37" s="1"/>
  <c r="BL16" i="35"/>
  <c r="BL16" i="36"/>
  <c r="CA65" i="36"/>
  <c r="CA62" i="36"/>
  <c r="CC64" i="36"/>
  <c r="CB6" i="36"/>
  <c r="CB63" i="36"/>
  <c r="BS11" i="2"/>
  <c r="BL13" i="35"/>
  <c r="BY6" i="35"/>
  <c r="BI43" i="1"/>
  <c r="BI22" i="35"/>
  <c r="BI47" i="1"/>
  <c r="BI24" i="35"/>
  <c r="BM134" i="1"/>
  <c r="BS32" i="2"/>
  <c r="BK114" i="1"/>
  <c r="BO138" i="1"/>
  <c r="BN6" i="1"/>
  <c r="BN135" i="1"/>
  <c r="B64" i="37" s="1"/>
  <c r="BL119" i="1"/>
  <c r="BL118" i="1"/>
  <c r="BL55" i="1"/>
  <c r="BL60" i="1"/>
  <c r="BL63" i="1" s="1"/>
  <c r="D62" i="37" s="1"/>
  <c r="BR33" i="2"/>
  <c r="BR36" i="2"/>
  <c r="BR35" i="2"/>
  <c r="BR34" i="2"/>
  <c r="BR15" i="2"/>
  <c r="BR14" i="2"/>
  <c r="BR12" i="2"/>
  <c r="BR13" i="2"/>
  <c r="BM165" i="1"/>
  <c r="BM137" i="1"/>
  <c r="BM145" i="1"/>
  <c r="BM139" i="1" s="1"/>
  <c r="BM136" i="1"/>
  <c r="BM140" i="1"/>
  <c r="BM142" i="1"/>
  <c r="BM9" i="1"/>
  <c r="BM17" i="1"/>
  <c r="BM59" i="1"/>
  <c r="BM54" i="1"/>
  <c r="BM12" i="1"/>
  <c r="BM33" i="1"/>
  <c r="BL51" i="1" s="1"/>
  <c r="BM28" i="1"/>
  <c r="BL50" i="1" s="1"/>
  <c r="BL45" i="1"/>
  <c r="BL29" i="1" s="1"/>
  <c r="BL150" i="1" s="1"/>
  <c r="BL44" i="1"/>
  <c r="BL26" i="1" s="1"/>
  <c r="BL148" i="1" s="1"/>
  <c r="BL21" i="1"/>
  <c r="BL49" i="1"/>
  <c r="BL34" i="1" s="1"/>
  <c r="BL157" i="1" s="1"/>
  <c r="BL48" i="1"/>
  <c r="BL31" i="1" s="1"/>
  <c r="BL155" i="1" s="1"/>
  <c r="BL130" i="1"/>
  <c r="BQ17" i="2"/>
  <c r="BJ22" i="36" s="1"/>
  <c r="BL147" i="1"/>
  <c r="BQ38" i="2"/>
  <c r="BJ24" i="36" s="1"/>
  <c r="BL154" i="1"/>
  <c r="BL18" i="1"/>
  <c r="BL98" i="1" s="1"/>
  <c r="BL99" i="1"/>
  <c r="H30" i="36" l="1"/>
  <c r="H52" i="36" s="1"/>
  <c r="H53" i="36" s="1"/>
  <c r="H41" i="36" s="1"/>
  <c r="H40" i="36" s="1"/>
  <c r="I46" i="1"/>
  <c r="I191" i="1" s="1"/>
  <c r="P3" i="2"/>
  <c r="P7" i="2" s="1"/>
  <c r="I175" i="1"/>
  <c r="P56" i="2" s="1"/>
  <c r="P57" i="2" s="1"/>
  <c r="BM13" i="36"/>
  <c r="BM159" i="1"/>
  <c r="BL66" i="1"/>
  <c r="BM65" i="1"/>
  <c r="BK28" i="35"/>
  <c r="BK28" i="36"/>
  <c r="BL30" i="35"/>
  <c r="BL30" i="36"/>
  <c r="CA27" i="35"/>
  <c r="CA29" i="35"/>
  <c r="CA29" i="36"/>
  <c r="CA27" i="36"/>
  <c r="BL58" i="1"/>
  <c r="C62" i="37" s="1"/>
  <c r="BM16" i="35"/>
  <c r="BM16" i="36"/>
  <c r="CB65" i="36"/>
  <c r="CB62" i="36"/>
  <c r="CD64" i="36"/>
  <c r="CC6" i="36"/>
  <c r="CC63" i="36"/>
  <c r="BT11" i="2"/>
  <c r="BM13" i="35"/>
  <c r="BZ6" i="35"/>
  <c r="BJ43" i="1"/>
  <c r="BJ22" i="35"/>
  <c r="BJ47" i="1"/>
  <c r="BJ24" i="35"/>
  <c r="BN134" i="1"/>
  <c r="BT32" i="2"/>
  <c r="BL114" i="1"/>
  <c r="BS34" i="2"/>
  <c r="BS35" i="2"/>
  <c r="BS33" i="2"/>
  <c r="BS36" i="2"/>
  <c r="BS12" i="2"/>
  <c r="BS15" i="2"/>
  <c r="BS13" i="2"/>
  <c r="BS14" i="2"/>
  <c r="BM147" i="1"/>
  <c r="BM154" i="1"/>
  <c r="BM119" i="1"/>
  <c r="BM118" i="1"/>
  <c r="BN142" i="1"/>
  <c r="BN165" i="1"/>
  <c r="BN137" i="1"/>
  <c r="BN140" i="1"/>
  <c r="BN136" i="1"/>
  <c r="BN145" i="1"/>
  <c r="BN139" i="1" s="1"/>
  <c r="BN9" i="1"/>
  <c r="BN59" i="1"/>
  <c r="BN17" i="1"/>
  <c r="BN12" i="1"/>
  <c r="BN28" i="1"/>
  <c r="BM50" i="1" s="1"/>
  <c r="BN33" i="1"/>
  <c r="BM51" i="1" s="1"/>
  <c r="BN54" i="1"/>
  <c r="BM18" i="1"/>
  <c r="BM98" i="1" s="1"/>
  <c r="BM99" i="1"/>
  <c r="BM55" i="1"/>
  <c r="BM60" i="1"/>
  <c r="BM63" i="1" s="1"/>
  <c r="D63" i="37" s="1"/>
  <c r="BM21" i="1"/>
  <c r="BM45" i="1"/>
  <c r="BM29" i="1" s="1"/>
  <c r="BM150" i="1" s="1"/>
  <c r="BM48" i="1"/>
  <c r="BM31" i="1" s="1"/>
  <c r="BM155" i="1" s="1"/>
  <c r="BM44" i="1"/>
  <c r="BM26" i="1" s="1"/>
  <c r="BM148" i="1" s="1"/>
  <c r="BM49" i="1"/>
  <c r="BM34" i="1" s="1"/>
  <c r="BM157" i="1" s="1"/>
  <c r="BM130" i="1"/>
  <c r="BR17" i="2"/>
  <c r="BK22" i="36" s="1"/>
  <c r="BR38" i="2"/>
  <c r="BK24" i="36" s="1"/>
  <c r="BP138" i="1"/>
  <c r="BO6" i="1"/>
  <c r="BO135" i="1"/>
  <c r="B65" i="37" s="1"/>
  <c r="H54" i="36" l="1"/>
  <c r="H39" i="36"/>
  <c r="H38" i="36" s="1"/>
  <c r="H43" i="36"/>
  <c r="H42" i="36" s="1"/>
  <c r="P23" i="2"/>
  <c r="P26" i="2" s="1"/>
  <c r="I176" i="1"/>
  <c r="P64" i="2" s="1"/>
  <c r="P66" i="2" s="1"/>
  <c r="P59" i="2"/>
  <c r="P55" i="2"/>
  <c r="P4" i="2"/>
  <c r="P6" i="2"/>
  <c r="P5" i="2"/>
  <c r="P58" i="2"/>
  <c r="P60" i="2"/>
  <c r="BN13" i="36"/>
  <c r="BN159" i="1"/>
  <c r="BM66" i="1"/>
  <c r="BN65" i="1"/>
  <c r="BL28" i="35"/>
  <c r="BL28" i="36"/>
  <c r="CB29" i="35"/>
  <c r="CB27" i="35"/>
  <c r="CB27" i="36"/>
  <c r="CB29" i="36"/>
  <c r="BM30" i="35"/>
  <c r="BM30" i="36"/>
  <c r="BM58" i="1"/>
  <c r="C63" i="37" s="1"/>
  <c r="CC65" i="36"/>
  <c r="CC62" i="36"/>
  <c r="BN16" i="35"/>
  <c r="BN16" i="36"/>
  <c r="CE64" i="36"/>
  <c r="CD6" i="36"/>
  <c r="CD63" i="36"/>
  <c r="BU11" i="2"/>
  <c r="BN13" i="35"/>
  <c r="CA6" i="35"/>
  <c r="BK47" i="1"/>
  <c r="BK24" i="35"/>
  <c r="BK43" i="1"/>
  <c r="BK22" i="35"/>
  <c r="BO134" i="1"/>
  <c r="BU32" i="2"/>
  <c r="BM114" i="1"/>
  <c r="BN45" i="1"/>
  <c r="BN29" i="1" s="1"/>
  <c r="BN150" i="1" s="1"/>
  <c r="BN21" i="1"/>
  <c r="BN48" i="1"/>
  <c r="BN31" i="1" s="1"/>
  <c r="BN155" i="1" s="1"/>
  <c r="BN44" i="1"/>
  <c r="BN26" i="1" s="1"/>
  <c r="BN148" i="1" s="1"/>
  <c r="BN49" i="1"/>
  <c r="BN34" i="1" s="1"/>
  <c r="BN157" i="1" s="1"/>
  <c r="BN130" i="1"/>
  <c r="BO142" i="1"/>
  <c r="BO136" i="1"/>
  <c r="BO140" i="1"/>
  <c r="BO9" i="1"/>
  <c r="BO137" i="1"/>
  <c r="BO165" i="1"/>
  <c r="BO145" i="1"/>
  <c r="BO139" i="1" s="1"/>
  <c r="BO28" i="1"/>
  <c r="BN50" i="1" s="1"/>
  <c r="BO33" i="1"/>
  <c r="BN51" i="1" s="1"/>
  <c r="BO17" i="1"/>
  <c r="BO54" i="1"/>
  <c r="BO12" i="1"/>
  <c r="BO59" i="1"/>
  <c r="BQ138" i="1"/>
  <c r="BP6" i="1"/>
  <c r="BP135" i="1"/>
  <c r="B66" i="37" s="1"/>
  <c r="BS17" i="2"/>
  <c r="BL22" i="36" s="1"/>
  <c r="BN154" i="1"/>
  <c r="BN119" i="1"/>
  <c r="BN118" i="1"/>
  <c r="BT14" i="2"/>
  <c r="BT15" i="2"/>
  <c r="BT12" i="2"/>
  <c r="BT13" i="2"/>
  <c r="BS38" i="2"/>
  <c r="BL24" i="36" s="1"/>
  <c r="BN18" i="1"/>
  <c r="BN98" i="1" s="1"/>
  <c r="BN99" i="1"/>
  <c r="BN147" i="1"/>
  <c r="BN55" i="1"/>
  <c r="BN60" i="1"/>
  <c r="BN63" i="1" s="1"/>
  <c r="D64" i="37" s="1"/>
  <c r="BT35" i="2"/>
  <c r="BT33" i="2"/>
  <c r="BT34" i="2"/>
  <c r="BT36" i="2"/>
  <c r="P24" i="2" l="1"/>
  <c r="H36" i="36"/>
  <c r="I23" i="36" s="1"/>
  <c r="I15" i="36" s="1"/>
  <c r="P27" i="2"/>
  <c r="H35" i="36"/>
  <c r="I21" i="36" s="1"/>
  <c r="I12" i="36" s="1"/>
  <c r="P68" i="2"/>
  <c r="P65" i="2"/>
  <c r="P67" i="2"/>
  <c r="P25" i="2"/>
  <c r="P9" i="2"/>
  <c r="I27" i="1" s="1"/>
  <c r="I146" i="1" s="1"/>
  <c r="P62" i="2"/>
  <c r="BO13" i="36"/>
  <c r="BO159" i="1"/>
  <c r="BN66" i="1"/>
  <c r="BO65" i="1"/>
  <c r="BM28" i="35"/>
  <c r="BM28" i="36"/>
  <c r="BN58" i="1"/>
  <c r="C64" i="37" s="1"/>
  <c r="CC29" i="35"/>
  <c r="CC27" i="35"/>
  <c r="CC29" i="36"/>
  <c r="CC27" i="36"/>
  <c r="BN30" i="35"/>
  <c r="BN30" i="36"/>
  <c r="CD65" i="36"/>
  <c r="CD62" i="36"/>
  <c r="BO16" i="35"/>
  <c r="BO16" i="36"/>
  <c r="CF64" i="36"/>
  <c r="CE6" i="36"/>
  <c r="CE63" i="36"/>
  <c r="BV11" i="2"/>
  <c r="BO13" i="35"/>
  <c r="CB6" i="35"/>
  <c r="BL47" i="1"/>
  <c r="BL24" i="35"/>
  <c r="BL43" i="1"/>
  <c r="BL22" i="35"/>
  <c r="BP134" i="1"/>
  <c r="BV32" i="2"/>
  <c r="BN114" i="1"/>
  <c r="BT17" i="2"/>
  <c r="BM22" i="36" s="1"/>
  <c r="BO18" i="1"/>
  <c r="BO98" i="1" s="1"/>
  <c r="BO99" i="1"/>
  <c r="BO119" i="1"/>
  <c r="BO118" i="1"/>
  <c r="BO166" i="1"/>
  <c r="BP142" i="1"/>
  <c r="BP137" i="1"/>
  <c r="BP165" i="1"/>
  <c r="BP136" i="1"/>
  <c r="BP140" i="1"/>
  <c r="BP9" i="1"/>
  <c r="BP145" i="1"/>
  <c r="BP139" i="1" s="1"/>
  <c r="BP12" i="1"/>
  <c r="BP28" i="1"/>
  <c r="BO50" i="1" s="1"/>
  <c r="BP17" i="1"/>
  <c r="BP59" i="1"/>
  <c r="BP54" i="1"/>
  <c r="BP33" i="1"/>
  <c r="BO51" i="1" s="1"/>
  <c r="BO45" i="1"/>
  <c r="BO29" i="1" s="1"/>
  <c r="BO150" i="1" s="1"/>
  <c r="BO21" i="1"/>
  <c r="BO44" i="1"/>
  <c r="BO26" i="1" s="1"/>
  <c r="BO148" i="1" s="1"/>
  <c r="BO48" i="1"/>
  <c r="BO31" i="1" s="1"/>
  <c r="BO155" i="1" s="1"/>
  <c r="BO130" i="1"/>
  <c r="BO49" i="1"/>
  <c r="BO34" i="1" s="1"/>
  <c r="BO157" i="1" s="1"/>
  <c r="BU34" i="2"/>
  <c r="BU35" i="2"/>
  <c r="BU36" i="2"/>
  <c r="BU33" i="2"/>
  <c r="BR138" i="1"/>
  <c r="BQ6" i="1"/>
  <c r="BQ135" i="1"/>
  <c r="B67" i="37" s="1"/>
  <c r="BO147" i="1"/>
  <c r="BO60" i="1"/>
  <c r="BO63" i="1" s="1"/>
  <c r="D65" i="37" s="1"/>
  <c r="BO55" i="1"/>
  <c r="BT38" i="2"/>
  <c r="BM24" i="36" s="1"/>
  <c r="BU12" i="2"/>
  <c r="BU15" i="2"/>
  <c r="BU13" i="2"/>
  <c r="BU14" i="2"/>
  <c r="BO154" i="1"/>
  <c r="P29" i="2" l="1"/>
  <c r="I32" i="1" s="1"/>
  <c r="I171" i="1" s="1"/>
  <c r="P70" i="2"/>
  <c r="I170" i="1"/>
  <c r="H22" i="1"/>
  <c r="H20" i="1" s="1"/>
  <c r="H160" i="1" s="1"/>
  <c r="I153" i="1"/>
  <c r="I90" i="1"/>
  <c r="I91" i="1" s="1"/>
  <c r="I92" i="1"/>
  <c r="I93" i="1" s="1"/>
  <c r="I88" i="1"/>
  <c r="I89" i="1" s="1"/>
  <c r="BP13" i="36"/>
  <c r="BP159" i="1"/>
  <c r="BO66" i="1"/>
  <c r="BP65" i="1"/>
  <c r="BN28" i="35"/>
  <c r="BN28" i="36"/>
  <c r="BO58" i="1"/>
  <c r="C65" i="37" s="1"/>
  <c r="CD29" i="35"/>
  <c r="CD27" i="35"/>
  <c r="CD29" i="36"/>
  <c r="CD27" i="36"/>
  <c r="BO30" i="35"/>
  <c r="BO30" i="36"/>
  <c r="CG64" i="36"/>
  <c r="CF6" i="36"/>
  <c r="CF63" i="36"/>
  <c r="BP16" i="35"/>
  <c r="BP16" i="36"/>
  <c r="CE65" i="36"/>
  <c r="CE62" i="36"/>
  <c r="BW11" i="2"/>
  <c r="BP13" i="35"/>
  <c r="CC6" i="35"/>
  <c r="BM43" i="1"/>
  <c r="BM22" i="35"/>
  <c r="BM47" i="1"/>
  <c r="BM24" i="35"/>
  <c r="BQ134" i="1"/>
  <c r="BW32" i="2"/>
  <c r="BO114" i="1"/>
  <c r="BU17" i="2"/>
  <c r="BN22" i="36" s="1"/>
  <c r="BS138" i="1"/>
  <c r="BR6" i="1"/>
  <c r="BR135" i="1"/>
  <c r="B68" i="37" s="1"/>
  <c r="BP119" i="1"/>
  <c r="BP118" i="1"/>
  <c r="BP166" i="1"/>
  <c r="BV36" i="2"/>
  <c r="BV35" i="2"/>
  <c r="BV33" i="2"/>
  <c r="BV34" i="2"/>
  <c r="BP147" i="1"/>
  <c r="BQ165" i="1"/>
  <c r="BQ142" i="1"/>
  <c r="BQ136" i="1"/>
  <c r="BQ145" i="1"/>
  <c r="BQ139" i="1" s="1"/>
  <c r="BQ9" i="1"/>
  <c r="BQ140" i="1"/>
  <c r="BQ137" i="1"/>
  <c r="BQ12" i="1"/>
  <c r="BQ28" i="1"/>
  <c r="BP50" i="1" s="1"/>
  <c r="BQ59" i="1"/>
  <c r="BQ33" i="1"/>
  <c r="BP51" i="1" s="1"/>
  <c r="BQ54" i="1"/>
  <c r="BQ17" i="1"/>
  <c r="BU38" i="2"/>
  <c r="BN24" i="36" s="1"/>
  <c r="BP18" i="1"/>
  <c r="BP98" i="1" s="1"/>
  <c r="BP99" i="1"/>
  <c r="BP154" i="1"/>
  <c r="BP45" i="1"/>
  <c r="BP29" i="1" s="1"/>
  <c r="BP150" i="1" s="1"/>
  <c r="BP44" i="1"/>
  <c r="BP26" i="1" s="1"/>
  <c r="BP148" i="1" s="1"/>
  <c r="BP130" i="1"/>
  <c r="BP49" i="1"/>
  <c r="BP34" i="1" s="1"/>
  <c r="BP157" i="1" s="1"/>
  <c r="BP21" i="1"/>
  <c r="BP48" i="1"/>
  <c r="BP31" i="1" s="1"/>
  <c r="BP155" i="1" s="1"/>
  <c r="BV12" i="2"/>
  <c r="BV13" i="2"/>
  <c r="BV14" i="2"/>
  <c r="BV15" i="2"/>
  <c r="BP55" i="1"/>
  <c r="BP60" i="1"/>
  <c r="BP63" i="1" s="1"/>
  <c r="D66" i="37" s="1"/>
  <c r="I70" i="1"/>
  <c r="I178" i="1" l="1"/>
  <c r="I34" i="36"/>
  <c r="I34" i="35"/>
  <c r="I94" i="1"/>
  <c r="I95" i="1" s="1"/>
  <c r="BQ13" i="36"/>
  <c r="BQ159" i="1"/>
  <c r="BP66" i="1"/>
  <c r="BQ65" i="1"/>
  <c r="BO28" i="35"/>
  <c r="BO28" i="36"/>
  <c r="CE29" i="35"/>
  <c r="CE27" i="35"/>
  <c r="CE29" i="36"/>
  <c r="CE27" i="36"/>
  <c r="BP30" i="35"/>
  <c r="BP30" i="36"/>
  <c r="BP58" i="1"/>
  <c r="C66" i="37" s="1"/>
  <c r="CF65" i="36"/>
  <c r="CF62" i="36"/>
  <c r="BQ16" i="35"/>
  <c r="BQ16" i="36"/>
  <c r="CH64" i="36"/>
  <c r="CG6" i="36"/>
  <c r="CG63" i="36"/>
  <c r="BX11" i="2"/>
  <c r="BQ13" i="35"/>
  <c r="CD6" i="35"/>
  <c r="BN43" i="1"/>
  <c r="BN22" i="35"/>
  <c r="BN47" i="1"/>
  <c r="BN24" i="35"/>
  <c r="BR134" i="1"/>
  <c r="BX32" i="2"/>
  <c r="BP114" i="1"/>
  <c r="BV38" i="2"/>
  <c r="BO24" i="36" s="1"/>
  <c r="BQ119" i="1"/>
  <c r="BQ166" i="1"/>
  <c r="BQ118" i="1"/>
  <c r="BR142" i="1"/>
  <c r="BR140" i="1"/>
  <c r="BR136" i="1"/>
  <c r="BR137" i="1"/>
  <c r="BR145" i="1"/>
  <c r="BR139" i="1" s="1"/>
  <c r="BR165" i="1"/>
  <c r="BR9" i="1"/>
  <c r="BR33" i="1"/>
  <c r="BQ51" i="1" s="1"/>
  <c r="BR28" i="1"/>
  <c r="BQ50" i="1" s="1"/>
  <c r="BR17" i="1"/>
  <c r="BR12" i="1"/>
  <c r="BR59" i="1"/>
  <c r="BR54" i="1"/>
  <c r="BQ48" i="1"/>
  <c r="BQ31" i="1" s="1"/>
  <c r="BQ155" i="1" s="1"/>
  <c r="BQ21" i="1"/>
  <c r="BQ130" i="1"/>
  <c r="BQ44" i="1"/>
  <c r="BQ26" i="1" s="1"/>
  <c r="BQ148" i="1" s="1"/>
  <c r="BQ45" i="1"/>
  <c r="BQ29" i="1" s="1"/>
  <c r="BQ150" i="1" s="1"/>
  <c r="BQ49" i="1"/>
  <c r="BQ34" i="1" s="1"/>
  <c r="BQ157" i="1" s="1"/>
  <c r="BV17" i="2"/>
  <c r="BO22" i="36" s="1"/>
  <c r="BW36" i="2"/>
  <c r="BW34" i="2"/>
  <c r="BW33" i="2"/>
  <c r="BW35" i="2"/>
  <c r="BQ154" i="1"/>
  <c r="BQ60" i="1"/>
  <c r="BQ63" i="1" s="1"/>
  <c r="D67" i="37" s="1"/>
  <c r="BQ55" i="1"/>
  <c r="BW15" i="2"/>
  <c r="BW14" i="2"/>
  <c r="BW12" i="2"/>
  <c r="BW13" i="2"/>
  <c r="BQ18" i="1"/>
  <c r="BQ98" i="1" s="1"/>
  <c r="BQ99" i="1"/>
  <c r="BT138" i="1"/>
  <c r="BS6" i="1"/>
  <c r="BS135" i="1"/>
  <c r="B69" i="37" s="1"/>
  <c r="BQ147" i="1"/>
  <c r="I96" i="1" l="1"/>
  <c r="I77" i="1"/>
  <c r="I75" i="1"/>
  <c r="I79" i="1"/>
  <c r="I161" i="1"/>
  <c r="BR13" i="36"/>
  <c r="BR159" i="1"/>
  <c r="BR65" i="1"/>
  <c r="BQ66" i="1"/>
  <c r="BP28" i="35"/>
  <c r="BP28" i="36"/>
  <c r="CF29" i="35"/>
  <c r="CF27" i="35"/>
  <c r="CF27" i="36"/>
  <c r="CF29" i="36"/>
  <c r="BQ58" i="1"/>
  <c r="C67" i="37" s="1"/>
  <c r="BQ30" i="35"/>
  <c r="BQ30" i="36"/>
  <c r="BR16" i="35"/>
  <c r="BR16" i="36"/>
  <c r="CI64" i="36"/>
  <c r="CH6" i="36"/>
  <c r="CH63" i="36"/>
  <c r="CG65" i="36"/>
  <c r="CG62" i="36"/>
  <c r="BY11" i="2"/>
  <c r="BR13" i="35"/>
  <c r="CE6" i="35"/>
  <c r="BO47" i="1"/>
  <c r="BO24" i="35"/>
  <c r="BO43" i="1"/>
  <c r="BO22" i="35"/>
  <c r="BS134" i="1"/>
  <c r="BY32" i="2"/>
  <c r="BQ114" i="1"/>
  <c r="BR18" i="1"/>
  <c r="BR98" i="1" s="1"/>
  <c r="BR99" i="1"/>
  <c r="BU138" i="1"/>
  <c r="BT6" i="1"/>
  <c r="BT135" i="1"/>
  <c r="B70" i="37" s="1"/>
  <c r="BX35" i="2"/>
  <c r="BX33" i="2"/>
  <c r="BX36" i="2"/>
  <c r="BX34" i="2"/>
  <c r="BW17" i="2"/>
  <c r="BP22" i="36" s="1"/>
  <c r="BR147" i="1"/>
  <c r="BR60" i="1"/>
  <c r="BR63" i="1" s="1"/>
  <c r="D68" i="37" s="1"/>
  <c r="BR55" i="1"/>
  <c r="BW38" i="2"/>
  <c r="BP24" i="36" s="1"/>
  <c r="BR118" i="1"/>
  <c r="BR119" i="1"/>
  <c r="BS142" i="1"/>
  <c r="BS165" i="1"/>
  <c r="BS9" i="1"/>
  <c r="AB5" i="27" s="1"/>
  <c r="BS137" i="1"/>
  <c r="BS145" i="1"/>
  <c r="BS139" i="1" s="1"/>
  <c r="BS140" i="1"/>
  <c r="BS136" i="1"/>
  <c r="BS17" i="1"/>
  <c r="BS54" i="1"/>
  <c r="BS12" i="1"/>
  <c r="BS28" i="1"/>
  <c r="BR50" i="1" s="1"/>
  <c r="BS59" i="1"/>
  <c r="BS33" i="1"/>
  <c r="BR51" i="1" s="1"/>
  <c r="BR154" i="1"/>
  <c r="BX13" i="2"/>
  <c r="BX15" i="2"/>
  <c r="BX12" i="2"/>
  <c r="BX14" i="2"/>
  <c r="BR49" i="1"/>
  <c r="BR34" i="1" s="1"/>
  <c r="BR157" i="1" s="1"/>
  <c r="BR44" i="1"/>
  <c r="BR26" i="1" s="1"/>
  <c r="BR148" i="1" s="1"/>
  <c r="BR130" i="1"/>
  <c r="BR21" i="1"/>
  <c r="BR45" i="1"/>
  <c r="BR29" i="1" s="1"/>
  <c r="BR150" i="1" s="1"/>
  <c r="BR48" i="1"/>
  <c r="BR31" i="1" s="1"/>
  <c r="BR155" i="1" s="1"/>
  <c r="I183" i="1" l="1"/>
  <c r="I74" i="1"/>
  <c r="I76" i="1"/>
  <c r="I184" i="1" s="1"/>
  <c r="I185" i="1"/>
  <c r="I78" i="1"/>
  <c r="I186" i="1" s="1"/>
  <c r="I187" i="1"/>
  <c r="BS13" i="36"/>
  <c r="BS159" i="1"/>
  <c r="BR66" i="1"/>
  <c r="BS65" i="1"/>
  <c r="BQ28" i="35"/>
  <c r="BQ28" i="36"/>
  <c r="CG29" i="35"/>
  <c r="CG27" i="35"/>
  <c r="CG29" i="36"/>
  <c r="CG27" i="36"/>
  <c r="BR58" i="1"/>
  <c r="C68" i="37" s="1"/>
  <c r="BR30" i="35"/>
  <c r="BR30" i="36"/>
  <c r="BS16" i="35"/>
  <c r="BS16" i="36"/>
  <c r="CH65" i="36"/>
  <c r="CH62" i="36"/>
  <c r="CJ64" i="36"/>
  <c r="CI6" i="36"/>
  <c r="CI63" i="36"/>
  <c r="BZ11" i="2"/>
  <c r="BS13" i="35"/>
  <c r="CF6" i="35"/>
  <c r="BP47" i="1"/>
  <c r="BP24" i="35"/>
  <c r="BP43" i="1"/>
  <c r="BP22" i="35"/>
  <c r="BT134" i="1"/>
  <c r="BZ32" i="2"/>
  <c r="BR114" i="1"/>
  <c r="BS21" i="1"/>
  <c r="BS49" i="1"/>
  <c r="BS34" i="1" s="1"/>
  <c r="BS157" i="1" s="1"/>
  <c r="BS45" i="1"/>
  <c r="BS29" i="1" s="1"/>
  <c r="BS150" i="1" s="1"/>
  <c r="BS130" i="1"/>
  <c r="BS48" i="1"/>
  <c r="BS31" i="1" s="1"/>
  <c r="BS155" i="1" s="1"/>
  <c r="BS44" i="1"/>
  <c r="BS26" i="1" s="1"/>
  <c r="BS148" i="1" s="1"/>
  <c r="BS119" i="1"/>
  <c r="BS118" i="1"/>
  <c r="BS154" i="1"/>
  <c r="BY15" i="2"/>
  <c r="BY14" i="2"/>
  <c r="BY13" i="2"/>
  <c r="BY12" i="2"/>
  <c r="BS18" i="1"/>
  <c r="BS98" i="1" s="1"/>
  <c r="BS99" i="1"/>
  <c r="BS55" i="1"/>
  <c r="BS60" i="1"/>
  <c r="BS63" i="1" s="1"/>
  <c r="D69" i="37" s="1"/>
  <c r="BV138" i="1"/>
  <c r="BU6" i="1"/>
  <c r="BU135" i="1"/>
  <c r="B71" i="37" s="1"/>
  <c r="BX17" i="2"/>
  <c r="BQ22" i="36" s="1"/>
  <c r="BY33" i="2"/>
  <c r="BY35" i="2"/>
  <c r="BY36" i="2"/>
  <c r="BY34" i="2"/>
  <c r="BS147" i="1"/>
  <c r="BX38" i="2"/>
  <c r="BQ24" i="36" s="1"/>
  <c r="BT142" i="1"/>
  <c r="BT165" i="1"/>
  <c r="BT9" i="1"/>
  <c r="BT145" i="1"/>
  <c r="BT139" i="1" s="1"/>
  <c r="BT136" i="1"/>
  <c r="BT140" i="1"/>
  <c r="BT137" i="1"/>
  <c r="BT12" i="1"/>
  <c r="BT28" i="1"/>
  <c r="BS50" i="1" s="1"/>
  <c r="BT54" i="1"/>
  <c r="BT17" i="1"/>
  <c r="BT59" i="1"/>
  <c r="BT33" i="1"/>
  <c r="BS51" i="1" s="1"/>
  <c r="I72" i="1" l="1"/>
  <c r="I71" i="1"/>
  <c r="I182" i="1"/>
  <c r="BT13" i="36"/>
  <c r="BT159" i="1"/>
  <c r="BS66" i="1"/>
  <c r="BT65" i="1"/>
  <c r="BR28" i="35"/>
  <c r="BR28" i="36"/>
  <c r="BS30" i="35"/>
  <c r="BS30" i="36"/>
  <c r="BS58" i="1"/>
  <c r="C69" i="37" s="1"/>
  <c r="CH29" i="35"/>
  <c r="CH27" i="35"/>
  <c r="CH29" i="36"/>
  <c r="CH27" i="36"/>
  <c r="BT16" i="35"/>
  <c r="BT16" i="36"/>
  <c r="CI65" i="36"/>
  <c r="CI62" i="36"/>
  <c r="CK64" i="36"/>
  <c r="CJ6" i="36"/>
  <c r="CJ63" i="36"/>
  <c r="CA11" i="2"/>
  <c r="BT13" i="35"/>
  <c r="CG6" i="35"/>
  <c r="BQ43" i="1"/>
  <c r="BQ22" i="35"/>
  <c r="BQ47" i="1"/>
  <c r="BQ24" i="35"/>
  <c r="BU134" i="1"/>
  <c r="CA32" i="2"/>
  <c r="BS114" i="1"/>
  <c r="BT44" i="1"/>
  <c r="BT26" i="1" s="1"/>
  <c r="BT148" i="1" s="1"/>
  <c r="BT48" i="1"/>
  <c r="BT31" i="1" s="1"/>
  <c r="BT155" i="1" s="1"/>
  <c r="BT130" i="1"/>
  <c r="BT45" i="1"/>
  <c r="BT29" i="1" s="1"/>
  <c r="BT150" i="1" s="1"/>
  <c r="BT21" i="1"/>
  <c r="BT49" i="1"/>
  <c r="BT34" i="1" s="1"/>
  <c r="BT157" i="1" s="1"/>
  <c r="BW138" i="1"/>
  <c r="BV6" i="1"/>
  <c r="BV135" i="1"/>
  <c r="B72" i="37" s="1"/>
  <c r="BZ35" i="2"/>
  <c r="BZ36" i="2"/>
  <c r="BZ33" i="2"/>
  <c r="BZ34" i="2"/>
  <c r="BT154" i="1"/>
  <c r="BT147" i="1"/>
  <c r="BZ12" i="2"/>
  <c r="BZ15" i="2"/>
  <c r="BZ14" i="2"/>
  <c r="BZ13" i="2"/>
  <c r="BY17" i="2"/>
  <c r="BR22" i="36" s="1"/>
  <c r="BT55" i="1"/>
  <c r="BT60" i="1"/>
  <c r="BT63" i="1" s="1"/>
  <c r="D70" i="37" s="1"/>
  <c r="BT18" i="1"/>
  <c r="BT98" i="1" s="1"/>
  <c r="BT99" i="1"/>
  <c r="BU137" i="1"/>
  <c r="BU142" i="1"/>
  <c r="BU140" i="1"/>
  <c r="BU165" i="1"/>
  <c r="BU9" i="1"/>
  <c r="BU145" i="1"/>
  <c r="BU139" i="1" s="1"/>
  <c r="BU136" i="1"/>
  <c r="BU28" i="1"/>
  <c r="BT50" i="1" s="1"/>
  <c r="BU59" i="1"/>
  <c r="BU54" i="1"/>
  <c r="BU12" i="1"/>
  <c r="BU33" i="1"/>
  <c r="BT51" i="1" s="1"/>
  <c r="BU17" i="1"/>
  <c r="BT119" i="1"/>
  <c r="BT166" i="1"/>
  <c r="BT118" i="1"/>
  <c r="BY38" i="2"/>
  <c r="BR24" i="36" s="1"/>
  <c r="I61" i="1" l="1"/>
  <c r="I180" i="1"/>
  <c r="I56" i="1"/>
  <c r="I179" i="1"/>
  <c r="BU13" i="36"/>
  <c r="BU159" i="1"/>
  <c r="BT66" i="1"/>
  <c r="BU65" i="1"/>
  <c r="BS28" i="35"/>
  <c r="BS28" i="36"/>
  <c r="BT30" i="35"/>
  <c r="BT30" i="36"/>
  <c r="BT58" i="1"/>
  <c r="C70" i="37" s="1"/>
  <c r="CI29" i="35"/>
  <c r="CI27" i="35"/>
  <c r="CI29" i="36"/>
  <c r="CI27" i="36"/>
  <c r="BU16" i="35"/>
  <c r="BU16" i="36"/>
  <c r="CJ65" i="36"/>
  <c r="CJ62" i="36"/>
  <c r="CL64" i="36"/>
  <c r="CK6" i="36"/>
  <c r="CK63" i="36"/>
  <c r="CB11" i="2"/>
  <c r="BU13" i="35"/>
  <c r="CH6" i="35"/>
  <c r="BR43" i="1"/>
  <c r="BR22" i="35"/>
  <c r="BR47" i="1"/>
  <c r="BR24" i="35"/>
  <c r="BV134" i="1"/>
  <c r="CB32" i="2"/>
  <c r="BT114" i="1"/>
  <c r="BU119" i="1"/>
  <c r="BU118" i="1"/>
  <c r="BU166" i="1"/>
  <c r="BZ17" i="2"/>
  <c r="BS22" i="36" s="1"/>
  <c r="CA15" i="2"/>
  <c r="CA12" i="2"/>
  <c r="CA13" i="2"/>
  <c r="CA14" i="2"/>
  <c r="BZ38" i="2"/>
  <c r="BS24" i="36" s="1"/>
  <c r="BX138" i="1"/>
  <c r="BW6" i="1"/>
  <c r="BW135" i="1"/>
  <c r="B73" i="37" s="1"/>
  <c r="BU147" i="1"/>
  <c r="BU45" i="1"/>
  <c r="BU29" i="1" s="1"/>
  <c r="BU150" i="1" s="1"/>
  <c r="BU48" i="1"/>
  <c r="BU31" i="1" s="1"/>
  <c r="BU155" i="1" s="1"/>
  <c r="BU130" i="1"/>
  <c r="BU49" i="1"/>
  <c r="BU34" i="1" s="1"/>
  <c r="BU157" i="1" s="1"/>
  <c r="BU21" i="1"/>
  <c r="BU44" i="1"/>
  <c r="BU26" i="1" s="1"/>
  <c r="BU148" i="1" s="1"/>
  <c r="BU154" i="1"/>
  <c r="BU60" i="1"/>
  <c r="BU63" i="1" s="1"/>
  <c r="D71" i="37" s="1"/>
  <c r="BU55" i="1"/>
  <c r="BU18" i="1"/>
  <c r="BU98" i="1" s="1"/>
  <c r="BU99" i="1"/>
  <c r="CA33" i="2"/>
  <c r="CA34" i="2"/>
  <c r="CA35" i="2"/>
  <c r="CA36" i="2"/>
  <c r="BV140" i="1"/>
  <c r="BV136" i="1"/>
  <c r="BV145" i="1"/>
  <c r="BV139" i="1" s="1"/>
  <c r="BV165" i="1"/>
  <c r="BV137" i="1"/>
  <c r="BV142" i="1"/>
  <c r="BV9" i="1"/>
  <c r="BV17" i="1"/>
  <c r="BV28" i="1"/>
  <c r="BU50" i="1" s="1"/>
  <c r="BV54" i="1"/>
  <c r="BV59" i="1"/>
  <c r="BV33" i="1"/>
  <c r="BU51" i="1" s="1"/>
  <c r="BV12" i="1"/>
  <c r="I63" i="1" l="1"/>
  <c r="H62" i="1"/>
  <c r="I58" i="1"/>
  <c r="H57" i="1"/>
  <c r="BV13" i="36"/>
  <c r="BV159" i="1"/>
  <c r="BU66" i="1"/>
  <c r="BV65" i="1"/>
  <c r="BT28" i="35"/>
  <c r="BT28" i="36"/>
  <c r="BU58" i="1"/>
  <c r="C71" i="37" s="1"/>
  <c r="CJ29" i="35"/>
  <c r="CJ27" i="35"/>
  <c r="CJ29" i="36"/>
  <c r="CJ27" i="36"/>
  <c r="BU30" i="35"/>
  <c r="BU30" i="36"/>
  <c r="CM64" i="36"/>
  <c r="CL6" i="36"/>
  <c r="CL63" i="36"/>
  <c r="CK65" i="36"/>
  <c r="CK62" i="36"/>
  <c r="BV16" i="35"/>
  <c r="BV16" i="36"/>
  <c r="CC11" i="2"/>
  <c r="BV13" i="35"/>
  <c r="CI6" i="35"/>
  <c r="BS43" i="1"/>
  <c r="BS22" i="35"/>
  <c r="BS47" i="1"/>
  <c r="BS24" i="35"/>
  <c r="BW134" i="1"/>
  <c r="CC32" i="2"/>
  <c r="BU114" i="1"/>
  <c r="CA38" i="2"/>
  <c r="BT24" i="36" s="1"/>
  <c r="BV154" i="1"/>
  <c r="BV147" i="1"/>
  <c r="CA17" i="2"/>
  <c r="BT22" i="36" s="1"/>
  <c r="BV119" i="1"/>
  <c r="BV166" i="1"/>
  <c r="BV118" i="1"/>
  <c r="BV49" i="1"/>
  <c r="BV34" i="1" s="1"/>
  <c r="BV157" i="1" s="1"/>
  <c r="BV45" i="1"/>
  <c r="BV29" i="1" s="1"/>
  <c r="BV150" i="1" s="1"/>
  <c r="BV48" i="1"/>
  <c r="BV31" i="1" s="1"/>
  <c r="BV155" i="1" s="1"/>
  <c r="BV130" i="1"/>
  <c r="BV21" i="1"/>
  <c r="BV44" i="1"/>
  <c r="BV26" i="1" s="1"/>
  <c r="BV148" i="1" s="1"/>
  <c r="CB14" i="2"/>
  <c r="CB12" i="2"/>
  <c r="CB13" i="2"/>
  <c r="CB15" i="2"/>
  <c r="BY138" i="1"/>
  <c r="BX6" i="1"/>
  <c r="BX135" i="1"/>
  <c r="B74" i="37" s="1"/>
  <c r="BV18" i="1"/>
  <c r="BV98" i="1" s="1"/>
  <c r="BV99" i="1"/>
  <c r="BV60" i="1"/>
  <c r="BV63" i="1" s="1"/>
  <c r="D72" i="37" s="1"/>
  <c r="BV55" i="1"/>
  <c r="CB33" i="2"/>
  <c r="CB35" i="2"/>
  <c r="CB36" i="2"/>
  <c r="CB34" i="2"/>
  <c r="BW142" i="1"/>
  <c r="BW136" i="1"/>
  <c r="BW165" i="1"/>
  <c r="BW140" i="1"/>
  <c r="BW9" i="1"/>
  <c r="BW137" i="1"/>
  <c r="BW145" i="1"/>
  <c r="BW139" i="1" s="1"/>
  <c r="BW28" i="1"/>
  <c r="BV50" i="1" s="1"/>
  <c r="BW12" i="1"/>
  <c r="BW59" i="1"/>
  <c r="BW17" i="1"/>
  <c r="BW33" i="1"/>
  <c r="BV51" i="1" s="1"/>
  <c r="BW54" i="1"/>
  <c r="J46" i="1" l="1"/>
  <c r="I30" i="35"/>
  <c r="I30" i="36"/>
  <c r="I52" i="36" s="1"/>
  <c r="I53" i="36" s="1"/>
  <c r="D7" i="37"/>
  <c r="I28" i="36"/>
  <c r="C7" i="37"/>
  <c r="J42" i="1"/>
  <c r="I28" i="35"/>
  <c r="BW13" i="36"/>
  <c r="BW159" i="1"/>
  <c r="BV66" i="1"/>
  <c r="BW65" i="1"/>
  <c r="BU28" i="35"/>
  <c r="BU28" i="36"/>
  <c r="BV58" i="1"/>
  <c r="C72" i="37" s="1"/>
  <c r="BV30" i="35"/>
  <c r="BV30" i="36"/>
  <c r="CK29" i="35"/>
  <c r="CK27" i="35"/>
  <c r="CK29" i="36"/>
  <c r="CK27" i="36"/>
  <c r="BW16" i="35"/>
  <c r="BW16" i="36"/>
  <c r="CN64" i="36"/>
  <c r="CM6" i="36"/>
  <c r="CM63" i="36"/>
  <c r="CL65" i="36"/>
  <c r="CL62" i="36"/>
  <c r="CD11" i="2"/>
  <c r="BW13" i="35"/>
  <c r="CJ6" i="35"/>
  <c r="BT47" i="1"/>
  <c r="BT24" i="35"/>
  <c r="BT43" i="1"/>
  <c r="BT22" i="35"/>
  <c r="BX134" i="1"/>
  <c r="CD32" i="2"/>
  <c r="BV114" i="1"/>
  <c r="BW119" i="1"/>
  <c r="BW166" i="1"/>
  <c r="BW118" i="1"/>
  <c r="CB38" i="2"/>
  <c r="BU24" i="36" s="1"/>
  <c r="BZ138" i="1"/>
  <c r="BY6" i="1"/>
  <c r="BY135" i="1"/>
  <c r="B75" i="37" s="1"/>
  <c r="BW154" i="1"/>
  <c r="BW147" i="1"/>
  <c r="BW18" i="1"/>
  <c r="BW98" i="1" s="1"/>
  <c r="BW99" i="1"/>
  <c r="CC15" i="2"/>
  <c r="CC12" i="2"/>
  <c r="CC13" i="2"/>
  <c r="CC14" i="2"/>
  <c r="BW55" i="1"/>
  <c r="BW60" i="1"/>
  <c r="BW63" i="1" s="1"/>
  <c r="D73" i="37" s="1"/>
  <c r="BW130" i="1"/>
  <c r="BW48" i="1"/>
  <c r="BW31" i="1" s="1"/>
  <c r="BW155" i="1" s="1"/>
  <c r="BW21" i="1"/>
  <c r="BW45" i="1"/>
  <c r="BW29" i="1" s="1"/>
  <c r="BW150" i="1" s="1"/>
  <c r="BW44" i="1"/>
  <c r="BW26" i="1" s="1"/>
  <c r="BW148" i="1" s="1"/>
  <c r="BW49" i="1"/>
  <c r="BW34" i="1" s="1"/>
  <c r="BW157" i="1" s="1"/>
  <c r="BX142" i="1"/>
  <c r="BX9" i="1"/>
  <c r="BX166" i="1" s="1"/>
  <c r="BX145" i="1"/>
  <c r="BX139" i="1" s="1"/>
  <c r="BX165" i="1"/>
  <c r="BX140" i="1"/>
  <c r="BX136" i="1"/>
  <c r="BX137" i="1"/>
  <c r="BX59" i="1"/>
  <c r="BX17" i="1"/>
  <c r="BX12" i="1"/>
  <c r="BX28" i="1"/>
  <c r="BW50" i="1" s="1"/>
  <c r="BX54" i="1"/>
  <c r="BX33" i="1"/>
  <c r="BW51" i="1" s="1"/>
  <c r="CB17" i="2"/>
  <c r="BU22" i="36" s="1"/>
  <c r="CC35" i="2"/>
  <c r="CC33" i="2"/>
  <c r="CC36" i="2"/>
  <c r="CC34" i="2"/>
  <c r="I41" i="36" l="1"/>
  <c r="I40" i="36" s="1"/>
  <c r="I39" i="36"/>
  <c r="I38" i="36" s="1"/>
  <c r="I54" i="36"/>
  <c r="I43" i="36"/>
  <c r="I42" i="36" s="1"/>
  <c r="Q23" i="2"/>
  <c r="J191" i="1"/>
  <c r="J176" i="1"/>
  <c r="Q64" i="2" s="1"/>
  <c r="J190" i="1"/>
  <c r="J175" i="1"/>
  <c r="Q56" i="2" s="1"/>
  <c r="Q3" i="2"/>
  <c r="BX13" i="36"/>
  <c r="BX159" i="1"/>
  <c r="BX65" i="1"/>
  <c r="BW66" i="1"/>
  <c r="BV28" i="35"/>
  <c r="BV28" i="36"/>
  <c r="CL29" i="35"/>
  <c r="CL27" i="35"/>
  <c r="CL29" i="36"/>
  <c r="CL27" i="36"/>
  <c r="BW30" i="35"/>
  <c r="BW30" i="36"/>
  <c r="BW58" i="1"/>
  <c r="C73" i="37" s="1"/>
  <c r="CM65" i="36"/>
  <c r="CM62" i="36"/>
  <c r="BX16" i="35"/>
  <c r="BX16" i="36"/>
  <c r="CO64" i="36"/>
  <c r="CN6" i="36"/>
  <c r="CN63" i="36"/>
  <c r="CE11" i="2"/>
  <c r="BX13" i="35"/>
  <c r="CK6" i="35"/>
  <c r="BU43" i="1"/>
  <c r="BU22" i="35"/>
  <c r="BU47" i="1"/>
  <c r="BU24" i="35"/>
  <c r="BY134" i="1"/>
  <c r="CE32" i="2"/>
  <c r="BW114" i="1"/>
  <c r="CC38" i="2"/>
  <c r="BV24" i="36" s="1"/>
  <c r="BX60" i="1"/>
  <c r="BX63" i="1" s="1"/>
  <c r="D74" i="37" s="1"/>
  <c r="BX55" i="1"/>
  <c r="BX154" i="1"/>
  <c r="CC17" i="2"/>
  <c r="BV22" i="36" s="1"/>
  <c r="CA138" i="1"/>
  <c r="BZ6" i="1"/>
  <c r="BZ135" i="1"/>
  <c r="B76" i="37" s="1"/>
  <c r="BX7" i="1"/>
  <c r="CE1" i="2" s="1"/>
  <c r="BX18" i="1"/>
  <c r="BX98" i="1" s="1"/>
  <c r="BX99" i="1"/>
  <c r="CD13" i="2"/>
  <c r="CD15" i="2"/>
  <c r="CD14" i="2"/>
  <c r="CD12" i="2"/>
  <c r="BX45" i="1"/>
  <c r="BX29" i="1" s="1"/>
  <c r="BX150" i="1" s="1"/>
  <c r="BX48" i="1"/>
  <c r="BX31" i="1" s="1"/>
  <c r="BX155" i="1" s="1"/>
  <c r="BX44" i="1"/>
  <c r="BX26" i="1" s="1"/>
  <c r="BX148" i="1" s="1"/>
  <c r="BX49" i="1"/>
  <c r="BX34" i="1" s="1"/>
  <c r="BX157" i="1" s="1"/>
  <c r="BX21" i="1"/>
  <c r="BX147" i="1"/>
  <c r="CD33" i="2"/>
  <c r="CD36" i="2"/>
  <c r="CD34" i="2"/>
  <c r="CD35" i="2"/>
  <c r="BY142" i="1"/>
  <c r="BY137" i="1"/>
  <c r="BY165" i="1"/>
  <c r="BY140" i="1"/>
  <c r="BY145" i="1"/>
  <c r="BY139" i="1" s="1"/>
  <c r="BY136" i="1"/>
  <c r="BY9" i="1"/>
  <c r="BY166" i="1" s="1"/>
  <c r="BY54" i="1"/>
  <c r="BY12" i="1"/>
  <c r="BY59" i="1"/>
  <c r="BY33" i="1"/>
  <c r="BX51" i="1" s="1"/>
  <c r="BY28" i="1"/>
  <c r="BX50" i="1" s="1"/>
  <c r="BY17" i="1"/>
  <c r="I35" i="36" l="1"/>
  <c r="J21" i="36" s="1"/>
  <c r="J12" i="36" s="1"/>
  <c r="I36" i="36"/>
  <c r="J23" i="36" s="1"/>
  <c r="J15" i="36" s="1"/>
  <c r="Q25" i="2"/>
  <c r="Q27" i="2"/>
  <c r="Q26" i="2"/>
  <c r="Q24" i="2"/>
  <c r="Q68" i="2"/>
  <c r="Q66" i="2"/>
  <c r="Q67" i="2"/>
  <c r="Q65" i="2"/>
  <c r="Q59" i="2"/>
  <c r="Q58" i="2"/>
  <c r="Q60" i="2"/>
  <c r="Q57" i="2"/>
  <c r="Q55" i="2"/>
  <c r="Q5" i="2"/>
  <c r="Q7" i="2"/>
  <c r="Q6" i="2"/>
  <c r="Q4" i="2"/>
  <c r="BY13" i="36"/>
  <c r="BY159" i="1"/>
  <c r="BX66" i="1"/>
  <c r="BY65" i="1"/>
  <c r="BW28" i="35"/>
  <c r="BW28" i="36"/>
  <c r="CM27" i="35"/>
  <c r="CM29" i="35"/>
  <c r="CM29" i="36"/>
  <c r="CM27" i="36"/>
  <c r="BX58" i="1"/>
  <c r="C74" i="37" s="1"/>
  <c r="BX30" i="35"/>
  <c r="BX30" i="36"/>
  <c r="CP64" i="36"/>
  <c r="CO6" i="36"/>
  <c r="CO63" i="36"/>
  <c r="CN65" i="36"/>
  <c r="CN62" i="36"/>
  <c r="BY16" i="35"/>
  <c r="BY16" i="36"/>
  <c r="CF11" i="2"/>
  <c r="BY13" i="35"/>
  <c r="CL6" i="35"/>
  <c r="BV43" i="1"/>
  <c r="BV22" i="35"/>
  <c r="BV47" i="1"/>
  <c r="BV24" i="35"/>
  <c r="BZ134" i="1"/>
  <c r="CF32" i="2"/>
  <c r="CD38" i="2"/>
  <c r="BW24" i="36" s="1"/>
  <c r="CD17" i="2"/>
  <c r="BW22" i="36" s="1"/>
  <c r="BY147" i="1"/>
  <c r="CE13" i="2"/>
  <c r="CE14" i="2"/>
  <c r="CE15" i="2"/>
  <c r="CE12" i="2"/>
  <c r="BY45" i="1"/>
  <c r="BY29" i="1" s="1"/>
  <c r="BY150" i="1" s="1"/>
  <c r="BY21" i="1"/>
  <c r="BY49" i="1"/>
  <c r="BY34" i="1" s="1"/>
  <c r="BY157" i="1" s="1"/>
  <c r="BY48" i="1"/>
  <c r="BY31" i="1" s="1"/>
  <c r="BY155" i="1" s="1"/>
  <c r="BY44" i="1"/>
  <c r="BY26" i="1" s="1"/>
  <c r="BY148" i="1" s="1"/>
  <c r="CB138" i="1"/>
  <c r="CA6" i="1"/>
  <c r="CA135" i="1"/>
  <c r="B77" i="37" s="1"/>
  <c r="BY18" i="1"/>
  <c r="BY98" i="1" s="1"/>
  <c r="BY99" i="1"/>
  <c r="BZ142" i="1"/>
  <c r="BZ137" i="1"/>
  <c r="BZ140" i="1"/>
  <c r="BZ145" i="1"/>
  <c r="BZ139" i="1" s="1"/>
  <c r="BZ165" i="1"/>
  <c r="BZ9" i="1"/>
  <c r="BZ166" i="1" s="1"/>
  <c r="BZ136" i="1"/>
  <c r="BZ59" i="1"/>
  <c r="BZ28" i="1"/>
  <c r="BY50" i="1" s="1"/>
  <c r="BZ17" i="1"/>
  <c r="BZ12" i="1"/>
  <c r="BZ33" i="1"/>
  <c r="BY51" i="1" s="1"/>
  <c r="BZ54" i="1"/>
  <c r="CE33" i="2"/>
  <c r="CE35" i="2"/>
  <c r="CE34" i="2"/>
  <c r="CE36" i="2"/>
  <c r="BY154" i="1"/>
  <c r="BY60" i="1"/>
  <c r="BY63" i="1" s="1"/>
  <c r="D75" i="37" s="1"/>
  <c r="BY55" i="1"/>
  <c r="Q70" i="2" l="1"/>
  <c r="Q29" i="2"/>
  <c r="J32" i="1" s="1"/>
  <c r="Q62" i="2"/>
  <c r="Q9" i="2"/>
  <c r="J27" i="1" s="1"/>
  <c r="BZ13" i="36"/>
  <c r="BZ159" i="1"/>
  <c r="BY66" i="1"/>
  <c r="BZ65" i="1"/>
  <c r="BX28" i="35"/>
  <c r="BX28" i="36"/>
  <c r="CN29" i="35"/>
  <c r="CN27" i="35"/>
  <c r="CN27" i="36"/>
  <c r="CN29" i="36"/>
  <c r="BY30" i="35"/>
  <c r="BY30" i="36"/>
  <c r="BY58" i="1"/>
  <c r="C75" i="37" s="1"/>
  <c r="CO65" i="36"/>
  <c r="CO62" i="36"/>
  <c r="CQ64" i="36"/>
  <c r="CP6" i="36"/>
  <c r="CP63" i="36"/>
  <c r="BZ16" i="35"/>
  <c r="BZ16" i="36"/>
  <c r="CG11" i="2"/>
  <c r="BZ13" i="35"/>
  <c r="CM6" i="35"/>
  <c r="BW47" i="1"/>
  <c r="BW24" i="35"/>
  <c r="BW43" i="1"/>
  <c r="BW22" i="35"/>
  <c r="CA134" i="1"/>
  <c r="CG32" i="2"/>
  <c r="CE38" i="2"/>
  <c r="BX24" i="36" s="1"/>
  <c r="BZ18" i="1"/>
  <c r="BZ98" i="1" s="1"/>
  <c r="BZ99" i="1"/>
  <c r="CC138" i="1"/>
  <c r="CB6" i="1"/>
  <c r="CB135" i="1"/>
  <c r="B78" i="37" s="1"/>
  <c r="CE17" i="2"/>
  <c r="BX22" i="36" s="1"/>
  <c r="BZ147" i="1"/>
  <c r="BZ154" i="1"/>
  <c r="CF36" i="2"/>
  <c r="CF35" i="2"/>
  <c r="CF33" i="2"/>
  <c r="CF34" i="2"/>
  <c r="BZ55" i="1"/>
  <c r="BZ60" i="1"/>
  <c r="BZ63" i="1" s="1"/>
  <c r="D76" i="37" s="1"/>
  <c r="BZ48" i="1"/>
  <c r="BZ31" i="1" s="1"/>
  <c r="BZ155" i="1" s="1"/>
  <c r="BZ45" i="1"/>
  <c r="BZ29" i="1" s="1"/>
  <c r="BZ150" i="1" s="1"/>
  <c r="BZ21" i="1"/>
  <c r="BZ49" i="1"/>
  <c r="BZ34" i="1" s="1"/>
  <c r="BZ157" i="1" s="1"/>
  <c r="BZ44" i="1"/>
  <c r="BZ26" i="1" s="1"/>
  <c r="BZ148" i="1" s="1"/>
  <c r="CA142" i="1"/>
  <c r="CA140" i="1"/>
  <c r="CA9" i="1"/>
  <c r="CA166" i="1" s="1"/>
  <c r="CA137" i="1"/>
  <c r="CA145" i="1"/>
  <c r="CA139" i="1" s="1"/>
  <c r="CA165" i="1"/>
  <c r="CA136" i="1"/>
  <c r="CA59" i="1"/>
  <c r="CA33" i="1"/>
  <c r="BZ51" i="1" s="1"/>
  <c r="CA28" i="1"/>
  <c r="BZ50" i="1" s="1"/>
  <c r="CA54" i="1"/>
  <c r="CA17" i="1"/>
  <c r="CA12" i="1"/>
  <c r="CF12" i="2"/>
  <c r="CF13" i="2"/>
  <c r="CF14" i="2"/>
  <c r="CF15" i="2"/>
  <c r="J171" i="1" l="1"/>
  <c r="J153" i="1"/>
  <c r="J90" i="1"/>
  <c r="J91" i="1" s="1"/>
  <c r="J88" i="1"/>
  <c r="J89" i="1" s="1"/>
  <c r="J170" i="1"/>
  <c r="J146" i="1"/>
  <c r="J92" i="1"/>
  <c r="J93" i="1" s="1"/>
  <c r="I22" i="1"/>
  <c r="I20" i="1" s="1"/>
  <c r="I160" i="1" s="1"/>
  <c r="CA13" i="36"/>
  <c r="CA159" i="1"/>
  <c r="CA65" i="1"/>
  <c r="BZ66" i="1"/>
  <c r="BY28" i="35"/>
  <c r="BY28" i="36"/>
  <c r="BZ58" i="1"/>
  <c r="C76" i="37" s="1"/>
  <c r="CO29" i="35"/>
  <c r="CO27" i="35"/>
  <c r="CO29" i="36"/>
  <c r="CO27" i="36"/>
  <c r="BZ30" i="35"/>
  <c r="BZ30" i="36"/>
  <c r="CP65" i="36"/>
  <c r="CP62" i="36"/>
  <c r="CA16" i="35"/>
  <c r="CA16" i="36"/>
  <c r="CR64" i="36"/>
  <c r="CQ6" i="36"/>
  <c r="CQ63" i="36"/>
  <c r="CH11" i="2"/>
  <c r="CA13" i="35"/>
  <c r="CN6" i="35"/>
  <c r="BX47" i="1"/>
  <c r="BX24" i="35"/>
  <c r="BX43" i="1"/>
  <c r="BX22" i="35"/>
  <c r="CB134" i="1"/>
  <c r="CH32" i="2"/>
  <c r="CA154" i="1"/>
  <c r="CA45" i="1"/>
  <c r="CA29" i="1" s="1"/>
  <c r="CA150" i="1" s="1"/>
  <c r="CA48" i="1"/>
  <c r="CA31" i="1" s="1"/>
  <c r="CA155" i="1" s="1"/>
  <c r="CA44" i="1"/>
  <c r="CA26" i="1" s="1"/>
  <c r="CA148" i="1" s="1"/>
  <c r="CA21" i="1"/>
  <c r="CA49" i="1"/>
  <c r="CA34" i="1" s="1"/>
  <c r="CA157" i="1" s="1"/>
  <c r="CG12" i="2"/>
  <c r="CG14" i="2"/>
  <c r="CG13" i="2"/>
  <c r="CG15" i="2"/>
  <c r="CC6" i="1"/>
  <c r="CD138" i="1"/>
  <c r="CC135" i="1"/>
  <c r="B79" i="37" s="1"/>
  <c r="CA18" i="1"/>
  <c r="CA98" i="1" s="1"/>
  <c r="CA99" i="1"/>
  <c r="CF17" i="2"/>
  <c r="BY22" i="36" s="1"/>
  <c r="CF38" i="2"/>
  <c r="BY24" i="36" s="1"/>
  <c r="CB142" i="1"/>
  <c r="CB140" i="1"/>
  <c r="CB165" i="1"/>
  <c r="CB9" i="1"/>
  <c r="CB166" i="1" s="1"/>
  <c r="CB145" i="1"/>
  <c r="CB139" i="1" s="1"/>
  <c r="CB136" i="1"/>
  <c r="CB137" i="1"/>
  <c r="CB54" i="1"/>
  <c r="CB59" i="1"/>
  <c r="CB33" i="1"/>
  <c r="CA51" i="1" s="1"/>
  <c r="CB28" i="1"/>
  <c r="CA50" i="1" s="1"/>
  <c r="CB12" i="1"/>
  <c r="CB17" i="1"/>
  <c r="CA55" i="1"/>
  <c r="CA60" i="1"/>
  <c r="CA63" i="1" s="1"/>
  <c r="D77" i="37" s="1"/>
  <c r="CA147" i="1"/>
  <c r="CG35" i="2"/>
  <c r="CG34" i="2"/>
  <c r="CG36" i="2"/>
  <c r="CG33" i="2"/>
  <c r="J70" i="1"/>
  <c r="J94" i="1" l="1"/>
  <c r="J95" i="1" s="1"/>
  <c r="J34" i="35"/>
  <c r="J34" i="36"/>
  <c r="J178" i="1"/>
  <c r="CB13" i="36"/>
  <c r="CB159" i="1"/>
  <c r="CA66" i="1"/>
  <c r="CB65" i="1"/>
  <c r="BZ28" i="35"/>
  <c r="BZ28" i="36"/>
  <c r="CA58" i="1"/>
  <c r="C77" i="37" s="1"/>
  <c r="CP29" i="35"/>
  <c r="CP27" i="35"/>
  <c r="CP29" i="36"/>
  <c r="CP27" i="36"/>
  <c r="CA30" i="35"/>
  <c r="CA30" i="36"/>
  <c r="CB16" i="35"/>
  <c r="CB16" i="36"/>
  <c r="CS64" i="36"/>
  <c r="CR6" i="36"/>
  <c r="CR63" i="36"/>
  <c r="CQ65" i="36"/>
  <c r="CQ62" i="36"/>
  <c r="CI11" i="2"/>
  <c r="CB13" i="35"/>
  <c r="CO6" i="35"/>
  <c r="BY43" i="1"/>
  <c r="BY22" i="35"/>
  <c r="BY47" i="1"/>
  <c r="BY24" i="35"/>
  <c r="CC134" i="1"/>
  <c r="CI32" i="2"/>
  <c r="CG17" i="2"/>
  <c r="BZ22" i="36" s="1"/>
  <c r="CH12" i="2"/>
  <c r="CH13" i="2"/>
  <c r="CH15" i="2"/>
  <c r="CH14" i="2"/>
  <c r="CB60" i="1"/>
  <c r="CB63" i="1" s="1"/>
  <c r="D78" i="37" s="1"/>
  <c r="CB55" i="1"/>
  <c r="CB154" i="1"/>
  <c r="CB44" i="1"/>
  <c r="CB26" i="1" s="1"/>
  <c r="CB148" i="1" s="1"/>
  <c r="CB21" i="1"/>
  <c r="CB45" i="1"/>
  <c r="CB29" i="1" s="1"/>
  <c r="CB150" i="1" s="1"/>
  <c r="CB49" i="1"/>
  <c r="CB34" i="1" s="1"/>
  <c r="CB157" i="1" s="1"/>
  <c r="CB48" i="1"/>
  <c r="CB31" i="1" s="1"/>
  <c r="CB155" i="1" s="1"/>
  <c r="CG38" i="2"/>
  <c r="BZ24" i="36" s="1"/>
  <c r="CB99" i="1"/>
  <c r="CB18" i="1"/>
  <c r="CB98" i="1" s="1"/>
  <c r="CC142" i="1"/>
  <c r="CC137" i="1"/>
  <c r="CC145" i="1"/>
  <c r="CC139" i="1" s="1"/>
  <c r="CC140" i="1"/>
  <c r="CC136" i="1"/>
  <c r="CC165" i="1"/>
  <c r="CC9" i="1"/>
  <c r="CC166" i="1" s="1"/>
  <c r="CC33" i="1"/>
  <c r="CB51" i="1" s="1"/>
  <c r="CC28" i="1"/>
  <c r="CB50" i="1" s="1"/>
  <c r="CC59" i="1"/>
  <c r="CC12" i="1"/>
  <c r="CC54" i="1"/>
  <c r="CC17" i="1"/>
  <c r="CB147" i="1"/>
  <c r="CE138" i="1"/>
  <c r="CD6" i="1"/>
  <c r="CD135" i="1"/>
  <c r="B80" i="37" s="1"/>
  <c r="CH36" i="2"/>
  <c r="CH33" i="2"/>
  <c r="CH35" i="2"/>
  <c r="CH34" i="2"/>
  <c r="J79" i="1" l="1"/>
  <c r="J75" i="1"/>
  <c r="J161" i="1"/>
  <c r="J96" i="1"/>
  <c r="J77" i="1"/>
  <c r="CC13" i="36"/>
  <c r="CC159" i="1"/>
  <c r="CB66" i="1"/>
  <c r="CC65" i="1"/>
  <c r="CA28" i="35"/>
  <c r="CA28" i="36"/>
  <c r="CB30" i="35"/>
  <c r="CB30" i="36"/>
  <c r="CQ27" i="35"/>
  <c r="CQ29" i="35"/>
  <c r="CQ29" i="36"/>
  <c r="CQ27" i="36"/>
  <c r="CB58" i="1"/>
  <c r="C78" i="37" s="1"/>
  <c r="CT64" i="36"/>
  <c r="CS6" i="36"/>
  <c r="CS63" i="36"/>
  <c r="CC16" i="35"/>
  <c r="CC16" i="36"/>
  <c r="CR65" i="36"/>
  <c r="CR62" i="36"/>
  <c r="CJ11" i="2"/>
  <c r="CC13" i="35"/>
  <c r="CP6" i="35"/>
  <c r="BZ47" i="1"/>
  <c r="BZ24" i="35"/>
  <c r="BZ43" i="1"/>
  <c r="BZ22" i="35"/>
  <c r="CD134" i="1"/>
  <c r="CJ32" i="2"/>
  <c r="CI12" i="2"/>
  <c r="CI15" i="2"/>
  <c r="CI14" i="2"/>
  <c r="CI13" i="2"/>
  <c r="CC154" i="1"/>
  <c r="CD142" i="1"/>
  <c r="CD136" i="1"/>
  <c r="CD9" i="1"/>
  <c r="CD166" i="1" s="1"/>
  <c r="CD137" i="1"/>
  <c r="CD165" i="1"/>
  <c r="CD140" i="1"/>
  <c r="CD145" i="1"/>
  <c r="CD139" i="1" s="1"/>
  <c r="CD28" i="1"/>
  <c r="CC50" i="1" s="1"/>
  <c r="CD12" i="1"/>
  <c r="CD17" i="1"/>
  <c r="CD59" i="1"/>
  <c r="CD33" i="1"/>
  <c r="CC51" i="1" s="1"/>
  <c r="CD54" i="1"/>
  <c r="CC147" i="1"/>
  <c r="CC18" i="1"/>
  <c r="CC98" i="1" s="1"/>
  <c r="CC99" i="1"/>
  <c r="CC60" i="1"/>
  <c r="CC63" i="1" s="1"/>
  <c r="D79" i="37" s="1"/>
  <c r="CC55" i="1"/>
  <c r="CH17" i="2"/>
  <c r="CA22" i="36" s="1"/>
  <c r="CC48" i="1"/>
  <c r="CC31" i="1" s="1"/>
  <c r="CC155" i="1" s="1"/>
  <c r="CC49" i="1"/>
  <c r="CC34" i="1" s="1"/>
  <c r="CC157" i="1" s="1"/>
  <c r="CC21" i="1"/>
  <c r="CC45" i="1"/>
  <c r="CC29" i="1" s="1"/>
  <c r="CC150" i="1" s="1"/>
  <c r="CC44" i="1"/>
  <c r="CC26" i="1" s="1"/>
  <c r="CC148" i="1" s="1"/>
  <c r="CI35" i="2"/>
  <c r="CI33" i="2"/>
  <c r="CI34" i="2"/>
  <c r="CI36" i="2"/>
  <c r="CH38" i="2"/>
  <c r="CA24" i="36" s="1"/>
  <c r="CF138" i="1"/>
  <c r="CE6" i="1"/>
  <c r="CE135" i="1"/>
  <c r="B81" i="37" s="1"/>
  <c r="J185" i="1" l="1"/>
  <c r="J76" i="1"/>
  <c r="J184" i="1" s="1"/>
  <c r="J74" i="1"/>
  <c r="J183" i="1"/>
  <c r="J187" i="1"/>
  <c r="J78" i="1"/>
  <c r="J186" i="1" s="1"/>
  <c r="CD13" i="36"/>
  <c r="CD159" i="1"/>
  <c r="CC66" i="1"/>
  <c r="CD65" i="1"/>
  <c r="CB28" i="35"/>
  <c r="CB28" i="36"/>
  <c r="CC30" i="35"/>
  <c r="CC30" i="36"/>
  <c r="CC58" i="1"/>
  <c r="C79" i="37" s="1"/>
  <c r="CR29" i="35"/>
  <c r="CR27" i="35"/>
  <c r="CR29" i="36"/>
  <c r="CR27" i="36"/>
  <c r="CD16" i="35"/>
  <c r="CD16" i="36"/>
  <c r="CS65" i="36"/>
  <c r="CS62" i="36"/>
  <c r="CU64" i="36"/>
  <c r="CT6" i="36"/>
  <c r="CT63" i="36"/>
  <c r="CK11" i="2"/>
  <c r="CD13" i="35"/>
  <c r="CQ6" i="35"/>
  <c r="CA43" i="1"/>
  <c r="CA22" i="35"/>
  <c r="CA47" i="1"/>
  <c r="CA24" i="35"/>
  <c r="CE134" i="1"/>
  <c r="CK32" i="2"/>
  <c r="CI38" i="2"/>
  <c r="CB24" i="36" s="1"/>
  <c r="CE142" i="1"/>
  <c r="CE136" i="1"/>
  <c r="CE140" i="1"/>
  <c r="CE165" i="1"/>
  <c r="CE9" i="1"/>
  <c r="CE137" i="1"/>
  <c r="CE145" i="1"/>
  <c r="CE139" i="1" s="1"/>
  <c r="CE54" i="1"/>
  <c r="CE12" i="1"/>
  <c r="CE17" i="1"/>
  <c r="CE59" i="1"/>
  <c r="CE28" i="1"/>
  <c r="CD50" i="1" s="1"/>
  <c r="CE33" i="1"/>
  <c r="CD51" i="1" s="1"/>
  <c r="CD55" i="1"/>
  <c r="CD60" i="1"/>
  <c r="CD63" i="1" s="1"/>
  <c r="D80" i="37" s="1"/>
  <c r="CD44" i="1"/>
  <c r="CD26" i="1" s="1"/>
  <c r="CD148" i="1" s="1"/>
  <c r="CD49" i="1"/>
  <c r="CD34" i="1" s="1"/>
  <c r="CD157" i="1" s="1"/>
  <c r="CD48" i="1"/>
  <c r="CD31" i="1" s="1"/>
  <c r="CD155" i="1" s="1"/>
  <c r="CD45" i="1"/>
  <c r="CD29" i="1" s="1"/>
  <c r="CD150" i="1" s="1"/>
  <c r="CD21" i="1"/>
  <c r="CG138" i="1"/>
  <c r="CF6" i="1"/>
  <c r="CF135" i="1"/>
  <c r="B82" i="37" s="1"/>
  <c r="CJ36" i="2"/>
  <c r="CJ33" i="2"/>
  <c r="CJ35" i="2"/>
  <c r="CJ34" i="2"/>
  <c r="CJ12" i="2"/>
  <c r="CJ15" i="2"/>
  <c r="CJ14" i="2"/>
  <c r="CJ13" i="2"/>
  <c r="CD154" i="1"/>
  <c r="CD147" i="1"/>
  <c r="CD18" i="1"/>
  <c r="CD98" i="1" s="1"/>
  <c r="CD99" i="1"/>
  <c r="CI17" i="2"/>
  <c r="CB22" i="36" s="1"/>
  <c r="J72" i="1" l="1"/>
  <c r="J180" i="1" s="1"/>
  <c r="J182" i="1"/>
  <c r="J71" i="1"/>
  <c r="CE13" i="36"/>
  <c r="CE159" i="1"/>
  <c r="CD66" i="1"/>
  <c r="CE65" i="1"/>
  <c r="CC28" i="35"/>
  <c r="CC28" i="36"/>
  <c r="CD58" i="1"/>
  <c r="C80" i="37" s="1"/>
  <c r="CS29" i="35"/>
  <c r="CS27" i="35"/>
  <c r="CS29" i="36"/>
  <c r="CS27" i="36"/>
  <c r="CD30" i="35"/>
  <c r="CD30" i="36"/>
  <c r="CV64" i="36"/>
  <c r="CU6" i="36"/>
  <c r="CU63" i="36"/>
  <c r="CE16" i="35"/>
  <c r="CE16" i="36"/>
  <c r="CT65" i="36"/>
  <c r="CT62" i="36"/>
  <c r="CL11" i="2"/>
  <c r="CE13" i="35"/>
  <c r="CR6" i="35"/>
  <c r="CB43" i="1"/>
  <c r="CB22" i="35"/>
  <c r="CB47" i="1"/>
  <c r="CB24" i="35"/>
  <c r="CF134" i="1"/>
  <c r="CL32" i="2"/>
  <c r="CJ38" i="2"/>
  <c r="CC24" i="36" s="1"/>
  <c r="CF142" i="1"/>
  <c r="CF145" i="1"/>
  <c r="CF139" i="1" s="1"/>
  <c r="CF140" i="1"/>
  <c r="CF136" i="1"/>
  <c r="CF165" i="1"/>
  <c r="CF137" i="1"/>
  <c r="CF9" i="1"/>
  <c r="CF54" i="1"/>
  <c r="CF28" i="1"/>
  <c r="CE50" i="1" s="1"/>
  <c r="CF17" i="1"/>
  <c r="CF33" i="1"/>
  <c r="CE51" i="1" s="1"/>
  <c r="CF12" i="1"/>
  <c r="CF59" i="1"/>
  <c r="CE21" i="1"/>
  <c r="CE44" i="1"/>
  <c r="CE26" i="1" s="1"/>
  <c r="CE148" i="1" s="1"/>
  <c r="CE48" i="1"/>
  <c r="CE31" i="1" s="1"/>
  <c r="CE155" i="1" s="1"/>
  <c r="CE45" i="1"/>
  <c r="CE29" i="1" s="1"/>
  <c r="CE150" i="1" s="1"/>
  <c r="CE49" i="1"/>
  <c r="CE34" i="1" s="1"/>
  <c r="CE157" i="1" s="1"/>
  <c r="CE60" i="1"/>
  <c r="CE63" i="1" s="1"/>
  <c r="D81" i="37" s="1"/>
  <c r="CE55" i="1"/>
  <c r="CJ17" i="2"/>
  <c r="CC22" i="36" s="1"/>
  <c r="CE154" i="1"/>
  <c r="CK12" i="2"/>
  <c r="CK13" i="2"/>
  <c r="CK15" i="2"/>
  <c r="CK14" i="2"/>
  <c r="CG6" i="1"/>
  <c r="CH138" i="1"/>
  <c r="CG135" i="1"/>
  <c r="B83" i="37" s="1"/>
  <c r="CE147" i="1"/>
  <c r="CE18" i="1"/>
  <c r="CE98" i="1" s="1"/>
  <c r="CE99" i="1"/>
  <c r="CK36" i="2"/>
  <c r="CK33" i="2"/>
  <c r="CK34" i="2"/>
  <c r="CK35" i="2"/>
  <c r="J61" i="1" l="1"/>
  <c r="I62" i="1" s="1"/>
  <c r="J56" i="1"/>
  <c r="J179" i="1"/>
  <c r="CF13" i="36"/>
  <c r="CF159" i="1"/>
  <c r="CE66" i="1"/>
  <c r="CF65" i="1"/>
  <c r="CD28" i="35"/>
  <c r="CD28" i="36"/>
  <c r="CE30" i="35"/>
  <c r="CE30" i="36"/>
  <c r="CE58" i="1"/>
  <c r="C81" i="37" s="1"/>
  <c r="CT29" i="35"/>
  <c r="CT27" i="35"/>
  <c r="CT29" i="36"/>
  <c r="CT27" i="36"/>
  <c r="CF16" i="35"/>
  <c r="CF16" i="36"/>
  <c r="CW64" i="36"/>
  <c r="CV6" i="36"/>
  <c r="CV63" i="36"/>
  <c r="CU65" i="36"/>
  <c r="CU62" i="36"/>
  <c r="CM11" i="2"/>
  <c r="CF13" i="35"/>
  <c r="CS6" i="35"/>
  <c r="CC43" i="1"/>
  <c r="CC22" i="35"/>
  <c r="CC47" i="1"/>
  <c r="CC24" i="35"/>
  <c r="CG134" i="1"/>
  <c r="CM32" i="2"/>
  <c r="CF48" i="1"/>
  <c r="CF31" i="1" s="1"/>
  <c r="CF155" i="1" s="1"/>
  <c r="CF49" i="1"/>
  <c r="CF34" i="1" s="1"/>
  <c r="CF157" i="1" s="1"/>
  <c r="CF45" i="1"/>
  <c r="CF29" i="1" s="1"/>
  <c r="CF150" i="1" s="1"/>
  <c r="CF21" i="1"/>
  <c r="CF44" i="1"/>
  <c r="CF26" i="1" s="1"/>
  <c r="CF148" i="1" s="1"/>
  <c r="CK38" i="2"/>
  <c r="CD24" i="36" s="1"/>
  <c r="CF147" i="1"/>
  <c r="CF60" i="1"/>
  <c r="CF63" i="1" s="1"/>
  <c r="D82" i="37" s="1"/>
  <c r="CF55" i="1"/>
  <c r="CG142" i="1"/>
  <c r="CG165" i="1"/>
  <c r="CG9" i="1"/>
  <c r="CG137" i="1"/>
  <c r="CG140" i="1"/>
  <c r="CG136" i="1"/>
  <c r="CG145" i="1"/>
  <c r="CG139" i="1" s="1"/>
  <c r="CG12" i="1"/>
  <c r="CG28" i="1"/>
  <c r="CF50" i="1" s="1"/>
  <c r="CG54" i="1"/>
  <c r="CG59" i="1"/>
  <c r="CG17" i="1"/>
  <c r="CG33" i="1"/>
  <c r="CF51" i="1" s="1"/>
  <c r="CL33" i="2"/>
  <c r="CL35" i="2"/>
  <c r="CL36" i="2"/>
  <c r="CL34" i="2"/>
  <c r="CF18" i="1"/>
  <c r="CF98" i="1" s="1"/>
  <c r="CF99" i="1"/>
  <c r="CL15" i="2"/>
  <c r="CL12" i="2"/>
  <c r="CL13" i="2"/>
  <c r="CL14" i="2"/>
  <c r="CH6" i="1"/>
  <c r="CI138" i="1"/>
  <c r="CH135" i="1"/>
  <c r="B84" i="37" s="1"/>
  <c r="CK17" i="2"/>
  <c r="CD22" i="36" s="1"/>
  <c r="CF154" i="1"/>
  <c r="J63" i="1" l="1"/>
  <c r="J58" i="1"/>
  <c r="I57" i="1"/>
  <c r="CG13" i="36"/>
  <c r="CG159" i="1"/>
  <c r="CF66" i="1"/>
  <c r="CG65" i="1"/>
  <c r="CE28" i="35"/>
  <c r="CE28" i="36"/>
  <c r="CU29" i="35"/>
  <c r="CU27" i="35"/>
  <c r="CU29" i="36"/>
  <c r="CU27" i="36"/>
  <c r="CF58" i="1"/>
  <c r="C82" i="37" s="1"/>
  <c r="CF30" i="35"/>
  <c r="CF30" i="36"/>
  <c r="CX64" i="36"/>
  <c r="CW6" i="36"/>
  <c r="CW63" i="36"/>
  <c r="CG16" i="35"/>
  <c r="CG16" i="36"/>
  <c r="CV65" i="36"/>
  <c r="CV62" i="36"/>
  <c r="CV7" i="36" s="1"/>
  <c r="CN11" i="2"/>
  <c r="CG13" i="35"/>
  <c r="CT6" i="35"/>
  <c r="CD43" i="1"/>
  <c r="CD22" i="35"/>
  <c r="CD47" i="1"/>
  <c r="CD24" i="35"/>
  <c r="CH134" i="1"/>
  <c r="CN32" i="2"/>
  <c r="CG154" i="1"/>
  <c r="CG18" i="1"/>
  <c r="CG98" i="1" s="1"/>
  <c r="CG99" i="1"/>
  <c r="CL17" i="2"/>
  <c r="CE22" i="36" s="1"/>
  <c r="CM12" i="2"/>
  <c r="CM14" i="2"/>
  <c r="CM15" i="2"/>
  <c r="CM13" i="2"/>
  <c r="CG55" i="1"/>
  <c r="CG60" i="1"/>
  <c r="CG63" i="1" s="1"/>
  <c r="D83" i="37" s="1"/>
  <c r="CM36" i="2"/>
  <c r="CM34" i="2"/>
  <c r="CM33" i="2"/>
  <c r="CM35" i="2"/>
  <c r="CH142" i="1"/>
  <c r="CH140" i="1"/>
  <c r="CH165" i="1"/>
  <c r="CH136" i="1"/>
  <c r="CH9" i="1"/>
  <c r="CH145" i="1"/>
  <c r="CH139" i="1" s="1"/>
  <c r="CH137" i="1"/>
  <c r="CH33" i="1"/>
  <c r="CG51" i="1" s="1"/>
  <c r="CH54" i="1"/>
  <c r="CH17" i="1"/>
  <c r="CH12" i="1"/>
  <c r="CH28" i="1"/>
  <c r="CG50" i="1" s="1"/>
  <c r="CH59" i="1"/>
  <c r="CJ138" i="1"/>
  <c r="CI6" i="1"/>
  <c r="CI135" i="1"/>
  <c r="B85" i="37" s="1"/>
  <c r="CL38" i="2"/>
  <c r="CE24" i="36" s="1"/>
  <c r="CG147" i="1"/>
  <c r="CG21" i="1"/>
  <c r="CG45" i="1"/>
  <c r="CG29" i="1" s="1"/>
  <c r="CG150" i="1" s="1"/>
  <c r="CG49" i="1"/>
  <c r="CG34" i="1" s="1"/>
  <c r="CG157" i="1" s="1"/>
  <c r="CG44" i="1"/>
  <c r="CG26" i="1" s="1"/>
  <c r="CG148" i="1" s="1"/>
  <c r="CG48" i="1"/>
  <c r="CG31" i="1" s="1"/>
  <c r="CG155" i="1" s="1"/>
  <c r="D8" i="37" l="1"/>
  <c r="J30" i="35"/>
  <c r="K46" i="1"/>
  <c r="J30" i="36"/>
  <c r="J52" i="36" s="1"/>
  <c r="J53" i="36" s="1"/>
  <c r="K42" i="1"/>
  <c r="J28" i="35"/>
  <c r="J28" i="36"/>
  <c r="C8" i="37"/>
  <c r="CH13" i="36"/>
  <c r="CH159" i="1"/>
  <c r="CG66" i="1"/>
  <c r="CH65" i="1"/>
  <c r="CF28" i="35"/>
  <c r="CF28" i="36"/>
  <c r="CG58" i="1"/>
  <c r="C83" i="37" s="1"/>
  <c r="CV29" i="35"/>
  <c r="CV27" i="35"/>
  <c r="CV27" i="36"/>
  <c r="CV29" i="36"/>
  <c r="CG30" i="35"/>
  <c r="CG30" i="36"/>
  <c r="CW65" i="36"/>
  <c r="CW62" i="36"/>
  <c r="CH16" i="35"/>
  <c r="CH16" i="36"/>
  <c r="CY64" i="36"/>
  <c r="CX6" i="36"/>
  <c r="CX63" i="36"/>
  <c r="CO11" i="2"/>
  <c r="CH13" i="35"/>
  <c r="CU6" i="35"/>
  <c r="CE43" i="1"/>
  <c r="CE22" i="35"/>
  <c r="CE47" i="1"/>
  <c r="CE24" i="35"/>
  <c r="CI134" i="1"/>
  <c r="CO32" i="2"/>
  <c r="CN35" i="2"/>
  <c r="CN33" i="2"/>
  <c r="CN34" i="2"/>
  <c r="CN36" i="2"/>
  <c r="CH60" i="1"/>
  <c r="CH63" i="1" s="1"/>
  <c r="D84" i="37" s="1"/>
  <c r="CH55" i="1"/>
  <c r="CH49" i="1"/>
  <c r="CH34" i="1" s="1"/>
  <c r="CH157" i="1" s="1"/>
  <c r="CH45" i="1"/>
  <c r="CH29" i="1" s="1"/>
  <c r="CH150" i="1" s="1"/>
  <c r="CH48" i="1"/>
  <c r="CH31" i="1" s="1"/>
  <c r="CH155" i="1" s="1"/>
  <c r="CH21" i="1"/>
  <c r="CH44" i="1"/>
  <c r="CH26" i="1" s="1"/>
  <c r="CH148" i="1" s="1"/>
  <c r="CJ6" i="1"/>
  <c r="CK138" i="1"/>
  <c r="CJ135" i="1"/>
  <c r="B86" i="37" s="1"/>
  <c r="CN15" i="2"/>
  <c r="CN14" i="2"/>
  <c r="CN12" i="2"/>
  <c r="CN13" i="2"/>
  <c r="CI140" i="1"/>
  <c r="CI142" i="1"/>
  <c r="CI165" i="1"/>
  <c r="CI136" i="1"/>
  <c r="CI137" i="1"/>
  <c r="CI9" i="1"/>
  <c r="CI145" i="1"/>
  <c r="CI139" i="1" s="1"/>
  <c r="CI17" i="1"/>
  <c r="CI59" i="1"/>
  <c r="CI12" i="1"/>
  <c r="CI33" i="1"/>
  <c r="CH51" i="1" s="1"/>
  <c r="CI28" i="1"/>
  <c r="CH50" i="1" s="1"/>
  <c r="CI54" i="1"/>
  <c r="CH147" i="1"/>
  <c r="CH154" i="1"/>
  <c r="CH18" i="1"/>
  <c r="CH98" i="1" s="1"/>
  <c r="CH99" i="1"/>
  <c r="CM38" i="2"/>
  <c r="CF24" i="36" s="1"/>
  <c r="CM17" i="2"/>
  <c r="CF22" i="36" s="1"/>
  <c r="J41" i="36" l="1"/>
  <c r="J40" i="36" s="1"/>
  <c r="J54" i="36"/>
  <c r="J39" i="36"/>
  <c r="J38" i="36" s="1"/>
  <c r="J43" i="36"/>
  <c r="J42" i="36" s="1"/>
  <c r="R23" i="2"/>
  <c r="K176" i="1"/>
  <c r="R64" i="2" s="1"/>
  <c r="K191" i="1"/>
  <c r="K190" i="1"/>
  <c r="K175" i="1"/>
  <c r="R56" i="2" s="1"/>
  <c r="R3" i="2"/>
  <c r="CI13" i="36"/>
  <c r="CI159" i="1"/>
  <c r="CH66" i="1"/>
  <c r="CI65" i="1"/>
  <c r="CG28" i="35"/>
  <c r="CG28" i="36"/>
  <c r="CW29" i="35"/>
  <c r="CW27" i="35"/>
  <c r="CW29" i="36"/>
  <c r="CW27" i="36"/>
  <c r="CH58" i="1"/>
  <c r="C84" i="37" s="1"/>
  <c r="CH30" i="35"/>
  <c r="CH30" i="36"/>
  <c r="CZ64" i="36"/>
  <c r="CY6" i="36"/>
  <c r="CY63" i="36"/>
  <c r="CI16" i="35"/>
  <c r="CI16" i="36"/>
  <c r="CX65" i="36"/>
  <c r="CX62" i="36"/>
  <c r="CP11" i="2"/>
  <c r="CI13" i="35"/>
  <c r="CV6" i="35"/>
  <c r="CF43" i="1"/>
  <c r="CF22" i="35"/>
  <c r="CF47" i="1"/>
  <c r="CF24" i="35"/>
  <c r="CJ134" i="1"/>
  <c r="CP32" i="2"/>
  <c r="CI44" i="1"/>
  <c r="CI26" i="1" s="1"/>
  <c r="CI148" i="1" s="1"/>
  <c r="CI21" i="1"/>
  <c r="CI49" i="1"/>
  <c r="CI34" i="1" s="1"/>
  <c r="CI157" i="1" s="1"/>
  <c r="CI45" i="1"/>
  <c r="CI29" i="1" s="1"/>
  <c r="CI150" i="1" s="1"/>
  <c r="CI48" i="1"/>
  <c r="CI31" i="1" s="1"/>
  <c r="CI155" i="1" s="1"/>
  <c r="CJ142" i="1"/>
  <c r="CJ136" i="1"/>
  <c r="CJ9" i="1"/>
  <c r="CJ145" i="1"/>
  <c r="CJ139" i="1" s="1"/>
  <c r="CJ140" i="1"/>
  <c r="CJ137" i="1"/>
  <c r="CJ165" i="1"/>
  <c r="CJ12" i="1"/>
  <c r="CJ54" i="1"/>
  <c r="CJ33" i="1"/>
  <c r="CI51" i="1" s="1"/>
  <c r="CJ59" i="1"/>
  <c r="CJ17" i="1"/>
  <c r="CJ28" i="1"/>
  <c r="CI50" i="1" s="1"/>
  <c r="CN38" i="2"/>
  <c r="CG24" i="36" s="1"/>
  <c r="CO33" i="2"/>
  <c r="CO34" i="2"/>
  <c r="CO35" i="2"/>
  <c r="CO36" i="2"/>
  <c r="CI147" i="1"/>
  <c r="CK6" i="1"/>
  <c r="CL138" i="1"/>
  <c r="CK135" i="1"/>
  <c r="B87" i="37" s="1"/>
  <c r="CO12" i="2"/>
  <c r="CO14" i="2"/>
  <c r="CO13" i="2"/>
  <c r="CO15" i="2"/>
  <c r="CI154" i="1"/>
  <c r="CI55" i="1"/>
  <c r="CI60" i="1"/>
  <c r="CI63" i="1" s="1"/>
  <c r="D85" i="37" s="1"/>
  <c r="CN17" i="2"/>
  <c r="CG22" i="36" s="1"/>
  <c r="CI18" i="1"/>
  <c r="CI98" i="1" s="1"/>
  <c r="CI99" i="1"/>
  <c r="J35" i="36" l="1"/>
  <c r="K21" i="36" s="1"/>
  <c r="K12" i="36" s="1"/>
  <c r="J36" i="36"/>
  <c r="K23" i="36" s="1"/>
  <c r="K15" i="36" s="1"/>
  <c r="R68" i="2"/>
  <c r="R66" i="2"/>
  <c r="R65" i="2"/>
  <c r="R67" i="2"/>
  <c r="R24" i="2"/>
  <c r="R26" i="2"/>
  <c r="R25" i="2"/>
  <c r="R27" i="2"/>
  <c r="R60" i="2"/>
  <c r="R59" i="2"/>
  <c r="R57" i="2"/>
  <c r="R58" i="2"/>
  <c r="R6" i="2"/>
  <c r="R4" i="2"/>
  <c r="R5" i="2"/>
  <c r="R55" i="2"/>
  <c r="R7" i="2"/>
  <c r="CJ13" i="36"/>
  <c r="CJ159" i="1"/>
  <c r="CI66" i="1"/>
  <c r="CJ65" i="1"/>
  <c r="CH28" i="35"/>
  <c r="CH28" i="36"/>
  <c r="CX29" i="35"/>
  <c r="CX27" i="35"/>
  <c r="CX29" i="36"/>
  <c r="CX27" i="36"/>
  <c r="CI30" i="35"/>
  <c r="CI30" i="36"/>
  <c r="CI58" i="1"/>
  <c r="C85" i="37" s="1"/>
  <c r="DA64" i="36"/>
  <c r="CZ6" i="36"/>
  <c r="CZ63" i="36"/>
  <c r="CJ16" i="35"/>
  <c r="CJ16" i="36"/>
  <c r="CY65" i="36"/>
  <c r="CY62" i="36"/>
  <c r="CQ11" i="2"/>
  <c r="CJ13" i="35"/>
  <c r="CW6" i="35"/>
  <c r="CG43" i="1"/>
  <c r="CG22" i="35"/>
  <c r="CG47" i="1"/>
  <c r="CG24" i="35"/>
  <c r="CK134" i="1"/>
  <c r="CQ32" i="2"/>
  <c r="CJ49" i="1"/>
  <c r="CJ34" i="1" s="1"/>
  <c r="CJ157" i="1" s="1"/>
  <c r="CJ21" i="1"/>
  <c r="CJ48" i="1"/>
  <c r="CJ31" i="1" s="1"/>
  <c r="CJ155" i="1" s="1"/>
  <c r="CJ45" i="1"/>
  <c r="CJ29" i="1" s="1"/>
  <c r="CJ150" i="1" s="1"/>
  <c r="CJ44" i="1"/>
  <c r="CJ26" i="1" s="1"/>
  <c r="CJ148" i="1" s="1"/>
  <c r="CP34" i="2"/>
  <c r="CP33" i="2"/>
  <c r="CP36" i="2"/>
  <c r="CP35" i="2"/>
  <c r="CM138" i="1"/>
  <c r="CL6" i="1"/>
  <c r="CL135" i="1"/>
  <c r="B88" i="37" s="1"/>
  <c r="CJ55" i="1"/>
  <c r="CJ60" i="1"/>
  <c r="CJ63" i="1" s="1"/>
  <c r="D86" i="37" s="1"/>
  <c r="CO17" i="2"/>
  <c r="CH22" i="36" s="1"/>
  <c r="CP12" i="2"/>
  <c r="CP14" i="2"/>
  <c r="CP15" i="2"/>
  <c r="CP13" i="2"/>
  <c r="CO38" i="2"/>
  <c r="CH24" i="36" s="1"/>
  <c r="CJ147" i="1"/>
  <c r="CJ154" i="1"/>
  <c r="CK142" i="1"/>
  <c r="CK136" i="1"/>
  <c r="CK165" i="1"/>
  <c r="CK140" i="1"/>
  <c r="CK137" i="1"/>
  <c r="CK145" i="1"/>
  <c r="CK139" i="1" s="1"/>
  <c r="CK9" i="1"/>
  <c r="CK33" i="1"/>
  <c r="CJ51" i="1" s="1"/>
  <c r="CK17" i="1"/>
  <c r="CK59" i="1"/>
  <c r="CK12" i="1"/>
  <c r="CK54" i="1"/>
  <c r="CK28" i="1"/>
  <c r="CJ50" i="1" s="1"/>
  <c r="CJ18" i="1"/>
  <c r="CJ98" i="1" s="1"/>
  <c r="CJ99" i="1"/>
  <c r="R70" i="2" l="1"/>
  <c r="R29" i="2"/>
  <c r="K32" i="1" s="1"/>
  <c r="R62" i="2"/>
  <c r="R9" i="2"/>
  <c r="K27" i="1" s="1"/>
  <c r="CK13" i="36"/>
  <c r="CK159" i="1"/>
  <c r="CJ66" i="1"/>
  <c r="CK65" i="1"/>
  <c r="CI28" i="35"/>
  <c r="CI28" i="36"/>
  <c r="CJ58" i="1"/>
  <c r="C86" i="37" s="1"/>
  <c r="CJ30" i="35"/>
  <c r="CJ30" i="36"/>
  <c r="CY29" i="35"/>
  <c r="CY27" i="35"/>
  <c r="CY29" i="36"/>
  <c r="CY27" i="36"/>
  <c r="DB64" i="36"/>
  <c r="DA6" i="36"/>
  <c r="DA63" i="36"/>
  <c r="CK16" i="35"/>
  <c r="CK16" i="36"/>
  <c r="CZ65" i="36"/>
  <c r="CZ62" i="36"/>
  <c r="CR11" i="2"/>
  <c r="CK13" i="35"/>
  <c r="CX6" i="35"/>
  <c r="CH47" i="1"/>
  <c r="CH24" i="35"/>
  <c r="CH43" i="1"/>
  <c r="CH22" i="35"/>
  <c r="CL134" i="1"/>
  <c r="CR32" i="2"/>
  <c r="CP38" i="2"/>
  <c r="CI24" i="36" s="1"/>
  <c r="CK154" i="1"/>
  <c r="CK18" i="1"/>
  <c r="CK98" i="1" s="1"/>
  <c r="CK99" i="1"/>
  <c r="CL145" i="1"/>
  <c r="CL139" i="1" s="1"/>
  <c r="CL142" i="1"/>
  <c r="CL165" i="1"/>
  <c r="CL137" i="1"/>
  <c r="CL9" i="1"/>
  <c r="CL136" i="1"/>
  <c r="CL140" i="1"/>
  <c r="CL54" i="1"/>
  <c r="CL28" i="1"/>
  <c r="CK50" i="1" s="1"/>
  <c r="CL33" i="1"/>
  <c r="CK51" i="1" s="1"/>
  <c r="CL59" i="1"/>
  <c r="CL12" i="1"/>
  <c r="CL17" i="1"/>
  <c r="CK49" i="1"/>
  <c r="CK34" i="1" s="1"/>
  <c r="CK157" i="1" s="1"/>
  <c r="CK48" i="1"/>
  <c r="CK31" i="1" s="1"/>
  <c r="CK155" i="1" s="1"/>
  <c r="CK21" i="1"/>
  <c r="CK44" i="1"/>
  <c r="CK26" i="1" s="1"/>
  <c r="CK148" i="1" s="1"/>
  <c r="CK45" i="1"/>
  <c r="CK29" i="1" s="1"/>
  <c r="CK150" i="1" s="1"/>
  <c r="CK55" i="1"/>
  <c r="CK60" i="1"/>
  <c r="CK63" i="1" s="1"/>
  <c r="D87" i="37" s="1"/>
  <c r="CQ33" i="2"/>
  <c r="CQ34" i="2"/>
  <c r="CQ36" i="2"/>
  <c r="CQ35" i="2"/>
  <c r="CN138" i="1"/>
  <c r="CM6" i="1"/>
  <c r="CM135" i="1"/>
  <c r="B89" i="37" s="1"/>
  <c r="CQ15" i="2"/>
  <c r="CQ13" i="2"/>
  <c r="CQ14" i="2"/>
  <c r="CQ12" i="2"/>
  <c r="CK147" i="1"/>
  <c r="CP17" i="2"/>
  <c r="CI22" i="36" s="1"/>
  <c r="K90" i="1" l="1"/>
  <c r="K91" i="1" s="1"/>
  <c r="K171" i="1"/>
  <c r="K153" i="1"/>
  <c r="K88" i="1"/>
  <c r="K89" i="1" s="1"/>
  <c r="K170" i="1"/>
  <c r="K92" i="1"/>
  <c r="K93" i="1" s="1"/>
  <c r="K146" i="1"/>
  <c r="J22" i="1"/>
  <c r="J20" i="1" s="1"/>
  <c r="J160" i="1" s="1"/>
  <c r="CL13" i="36"/>
  <c r="CL159" i="1"/>
  <c r="CK66" i="1"/>
  <c r="CL65" i="1"/>
  <c r="CJ28" i="35"/>
  <c r="CJ28" i="36"/>
  <c r="CK30" i="35"/>
  <c r="CK30" i="36"/>
  <c r="CK58" i="1"/>
  <c r="C87" i="37" s="1"/>
  <c r="CZ29" i="35"/>
  <c r="CZ27" i="35"/>
  <c r="CZ27" i="36"/>
  <c r="CZ29" i="36"/>
  <c r="CL16" i="35"/>
  <c r="CL16" i="36"/>
  <c r="DA65" i="36"/>
  <c r="DA62" i="36"/>
  <c r="DC64" i="36"/>
  <c r="DB6" i="36"/>
  <c r="DB63" i="36"/>
  <c r="CS11" i="2"/>
  <c r="CL13" i="35"/>
  <c r="CY6" i="35"/>
  <c r="CI43" i="1"/>
  <c r="CI22" i="35"/>
  <c r="CI47" i="1"/>
  <c r="CI24" i="35"/>
  <c r="CM134" i="1"/>
  <c r="CS32" i="2"/>
  <c r="CQ17" i="2"/>
  <c r="CJ22" i="36" s="1"/>
  <c r="CR12" i="2"/>
  <c r="CR14" i="2"/>
  <c r="CR15" i="2"/>
  <c r="CR13" i="2"/>
  <c r="CM142" i="1"/>
  <c r="CM136" i="1"/>
  <c r="CM137" i="1"/>
  <c r="CM145" i="1"/>
  <c r="CM139" i="1" s="1"/>
  <c r="CM165" i="1"/>
  <c r="CM9" i="1"/>
  <c r="CM166" i="1" s="1"/>
  <c r="CM140" i="1"/>
  <c r="CM59" i="1"/>
  <c r="CM33" i="1"/>
  <c r="CL51" i="1" s="1"/>
  <c r="CM12" i="1"/>
  <c r="CM54" i="1"/>
  <c r="CM28" i="1"/>
  <c r="CL50" i="1" s="1"/>
  <c r="CM17" i="1"/>
  <c r="CL147" i="1"/>
  <c r="CL18" i="1"/>
  <c r="CL98" i="1" s="1"/>
  <c r="CL99" i="1"/>
  <c r="CL55" i="1"/>
  <c r="CL60" i="1"/>
  <c r="CL63" i="1" s="1"/>
  <c r="D88" i="37" s="1"/>
  <c r="CR35" i="2"/>
  <c r="CR36" i="2"/>
  <c r="CR34" i="2"/>
  <c r="CR33" i="2"/>
  <c r="CN6" i="1"/>
  <c r="CO138" i="1"/>
  <c r="CN135" i="1"/>
  <c r="B90" i="37" s="1"/>
  <c r="CQ38" i="2"/>
  <c r="CJ24" i="36" s="1"/>
  <c r="CL154" i="1"/>
  <c r="CL49" i="1"/>
  <c r="CL34" i="1" s="1"/>
  <c r="CL157" i="1" s="1"/>
  <c r="CL21" i="1"/>
  <c r="CL48" i="1"/>
  <c r="CL31" i="1" s="1"/>
  <c r="CL155" i="1" s="1"/>
  <c r="CL44" i="1"/>
  <c r="CL26" i="1" s="1"/>
  <c r="CL148" i="1" s="1"/>
  <c r="CL45" i="1"/>
  <c r="CL29" i="1" s="1"/>
  <c r="CL150" i="1" s="1"/>
  <c r="K70" i="1"/>
  <c r="K178" i="1" l="1"/>
  <c r="K34" i="35"/>
  <c r="K34" i="36"/>
  <c r="K94" i="1"/>
  <c r="K95" i="1" s="1"/>
  <c r="CM13" i="36"/>
  <c r="CM159" i="1"/>
  <c r="CL66" i="1"/>
  <c r="CM65" i="1"/>
  <c r="CK28" i="35"/>
  <c r="CK28" i="36"/>
  <c r="DA29" i="35"/>
  <c r="DA27" i="35"/>
  <c r="DA29" i="36"/>
  <c r="DA27" i="36"/>
  <c r="CL58" i="1"/>
  <c r="C88" i="37" s="1"/>
  <c r="CL30" i="35"/>
  <c r="CL30" i="36"/>
  <c r="CM16" i="35"/>
  <c r="CM16" i="36"/>
  <c r="DD64" i="36"/>
  <c r="DC6" i="36"/>
  <c r="DC63" i="36"/>
  <c r="DB65" i="36"/>
  <c r="DB62" i="36"/>
  <c r="CT11" i="2"/>
  <c r="CM13" i="35"/>
  <c r="CZ6" i="35"/>
  <c r="CJ47" i="1"/>
  <c r="CJ24" i="35"/>
  <c r="CJ43" i="1"/>
  <c r="CJ22" i="35"/>
  <c r="CN134" i="1"/>
  <c r="CT32" i="2"/>
  <c r="CM147" i="1"/>
  <c r="CS36" i="2"/>
  <c r="CS33" i="2"/>
  <c r="CS35" i="2"/>
  <c r="CS34" i="2"/>
  <c r="CN142" i="1"/>
  <c r="CN140" i="1"/>
  <c r="CN145" i="1"/>
  <c r="CN139" i="1" s="1"/>
  <c r="CN9" i="1"/>
  <c r="CN166" i="1" s="1"/>
  <c r="CN136" i="1"/>
  <c r="CN165" i="1"/>
  <c r="CN137" i="1"/>
  <c r="CN28" i="1"/>
  <c r="CM50" i="1" s="1"/>
  <c r="CN59" i="1"/>
  <c r="CN17" i="1"/>
  <c r="CN12" i="1"/>
  <c r="CN54" i="1"/>
  <c r="CN33" i="1"/>
  <c r="CM51" i="1" s="1"/>
  <c r="CR38" i="2"/>
  <c r="CK24" i="36" s="1"/>
  <c r="CO6" i="1"/>
  <c r="CP138" i="1"/>
  <c r="CO135" i="1"/>
  <c r="B91" i="37" s="1"/>
  <c r="CS12" i="2"/>
  <c r="CS13" i="2"/>
  <c r="CS15" i="2"/>
  <c r="CS14" i="2"/>
  <c r="CM154" i="1"/>
  <c r="CR17" i="2"/>
  <c r="CK22" i="36" s="1"/>
  <c r="CM18" i="1"/>
  <c r="CM98" i="1" s="1"/>
  <c r="CM99" i="1"/>
  <c r="CM48" i="1"/>
  <c r="CM31" i="1" s="1"/>
  <c r="CM155" i="1" s="1"/>
  <c r="CM45" i="1"/>
  <c r="CM29" i="1" s="1"/>
  <c r="CM150" i="1" s="1"/>
  <c r="CM21" i="1"/>
  <c r="CM44" i="1"/>
  <c r="CM26" i="1" s="1"/>
  <c r="CM148" i="1" s="1"/>
  <c r="CM49" i="1"/>
  <c r="CM34" i="1" s="1"/>
  <c r="CM157" i="1" s="1"/>
  <c r="CM60" i="1"/>
  <c r="CM63" i="1" s="1"/>
  <c r="D89" i="37" s="1"/>
  <c r="CM55" i="1"/>
  <c r="K77" i="1" l="1"/>
  <c r="K79" i="1"/>
  <c r="K161" i="1"/>
  <c r="K96" i="1"/>
  <c r="K75" i="1"/>
  <c r="CN13" i="36"/>
  <c r="CN159" i="1"/>
  <c r="CM66" i="1"/>
  <c r="CN65" i="1"/>
  <c r="CL28" i="35"/>
  <c r="CL28" i="36"/>
  <c r="DB29" i="35"/>
  <c r="DB27" i="35"/>
  <c r="DB29" i="36"/>
  <c r="DB27" i="36"/>
  <c r="CM58" i="1"/>
  <c r="C89" i="37" s="1"/>
  <c r="CM30" i="35"/>
  <c r="CM30" i="36"/>
  <c r="DE64" i="36"/>
  <c r="DD6" i="36"/>
  <c r="DD63" i="36"/>
  <c r="CN16" i="35"/>
  <c r="CN16" i="36"/>
  <c r="DC65" i="36"/>
  <c r="DC62" i="36"/>
  <c r="CU11" i="2"/>
  <c r="CN13" i="35"/>
  <c r="DA6" i="35"/>
  <c r="CK47" i="1"/>
  <c r="CK24" i="35"/>
  <c r="CK43" i="1"/>
  <c r="CK22" i="35"/>
  <c r="CO134" i="1"/>
  <c r="CU32" i="2"/>
  <c r="CP6" i="1"/>
  <c r="CQ138" i="1"/>
  <c r="CP135" i="1"/>
  <c r="B92" i="37" s="1"/>
  <c r="CN154" i="1"/>
  <c r="CN21" i="1"/>
  <c r="CN45" i="1"/>
  <c r="CN29" i="1" s="1"/>
  <c r="CN150" i="1" s="1"/>
  <c r="CN49" i="1"/>
  <c r="CN34" i="1" s="1"/>
  <c r="CN157" i="1" s="1"/>
  <c r="CN48" i="1"/>
  <c r="CN31" i="1" s="1"/>
  <c r="CN155" i="1" s="1"/>
  <c r="CN44" i="1"/>
  <c r="CN26" i="1" s="1"/>
  <c r="CN148" i="1" s="1"/>
  <c r="CS38" i="2"/>
  <c r="CL24" i="36" s="1"/>
  <c r="CN147" i="1"/>
  <c r="CN18" i="1"/>
  <c r="CN98" i="1" s="1"/>
  <c r="CN99" i="1"/>
  <c r="CT15" i="2"/>
  <c r="CT12" i="2"/>
  <c r="CT13" i="2"/>
  <c r="CT14" i="2"/>
  <c r="CT34" i="2"/>
  <c r="CT33" i="2"/>
  <c r="CT35" i="2"/>
  <c r="CT36" i="2"/>
  <c r="CS17" i="2"/>
  <c r="CL22" i="36" s="1"/>
  <c r="CO165" i="1"/>
  <c r="CO142" i="1"/>
  <c r="CO137" i="1"/>
  <c r="CO136" i="1"/>
  <c r="CO9" i="1"/>
  <c r="CO166" i="1" s="1"/>
  <c r="CO145" i="1"/>
  <c r="CO139" i="1" s="1"/>
  <c r="CO140" i="1"/>
  <c r="CO28" i="1"/>
  <c r="CN50" i="1" s="1"/>
  <c r="CO33" i="1"/>
  <c r="CN51" i="1" s="1"/>
  <c r="CO17" i="1"/>
  <c r="CO54" i="1"/>
  <c r="CO59" i="1"/>
  <c r="CO12" i="1"/>
  <c r="CN55" i="1"/>
  <c r="CN60" i="1"/>
  <c r="CN63" i="1" s="1"/>
  <c r="D90" i="37" s="1"/>
  <c r="K183" i="1" l="1"/>
  <c r="K74" i="1"/>
  <c r="K72" i="1" s="1"/>
  <c r="K180" i="1" s="1"/>
  <c r="K78" i="1"/>
  <c r="K186" i="1" s="1"/>
  <c r="K187" i="1"/>
  <c r="K185" i="1"/>
  <c r="K76" i="1"/>
  <c r="K184" i="1" s="1"/>
  <c r="CO13" i="36"/>
  <c r="CO159" i="1"/>
  <c r="CN66" i="1"/>
  <c r="CO65" i="1"/>
  <c r="CM28" i="35"/>
  <c r="CM28" i="36"/>
  <c r="CN30" i="35"/>
  <c r="CN30" i="36"/>
  <c r="CN58" i="1"/>
  <c r="C90" i="37" s="1"/>
  <c r="DC27" i="35"/>
  <c r="DC29" i="35"/>
  <c r="DC29" i="36"/>
  <c r="DC27" i="36"/>
  <c r="DF64" i="36"/>
  <c r="DE6" i="36"/>
  <c r="DE63" i="36"/>
  <c r="DD65" i="36"/>
  <c r="DD62" i="36"/>
  <c r="CO16" i="35"/>
  <c r="CO16" i="36"/>
  <c r="CV11" i="2"/>
  <c r="CO13" i="35"/>
  <c r="DB6" i="35"/>
  <c r="CL43" i="1"/>
  <c r="CL22" i="35"/>
  <c r="CL47" i="1"/>
  <c r="CL24" i="35"/>
  <c r="CP134" i="1"/>
  <c r="CV32" i="2"/>
  <c r="CO55" i="1"/>
  <c r="CO60" i="1"/>
  <c r="CO63" i="1" s="1"/>
  <c r="D91" i="37" s="1"/>
  <c r="CT38" i="2"/>
  <c r="CM24" i="36" s="1"/>
  <c r="CU35" i="2"/>
  <c r="CU36" i="2"/>
  <c r="CU33" i="2"/>
  <c r="CU34" i="2"/>
  <c r="CR138" i="1"/>
  <c r="CQ6" i="1"/>
  <c r="CQ135" i="1"/>
  <c r="B93" i="37" s="1"/>
  <c r="CO18" i="1"/>
  <c r="CO98" i="1" s="1"/>
  <c r="CO99" i="1"/>
  <c r="CO147" i="1"/>
  <c r="CT17" i="2"/>
  <c r="CM22" i="36" s="1"/>
  <c r="CU15" i="2"/>
  <c r="CU12" i="2"/>
  <c r="CU13" i="2"/>
  <c r="CU14" i="2"/>
  <c r="CO154" i="1"/>
  <c r="CO48" i="1"/>
  <c r="CO31" i="1" s="1"/>
  <c r="CO155" i="1" s="1"/>
  <c r="CO49" i="1"/>
  <c r="CO34" i="1" s="1"/>
  <c r="CO157" i="1" s="1"/>
  <c r="CO45" i="1"/>
  <c r="CO29" i="1" s="1"/>
  <c r="CO150" i="1" s="1"/>
  <c r="CO44" i="1"/>
  <c r="CO26" i="1" s="1"/>
  <c r="CO148" i="1" s="1"/>
  <c r="CO21" i="1"/>
  <c r="CP165" i="1"/>
  <c r="CP142" i="1"/>
  <c r="CP136" i="1"/>
  <c r="CP145" i="1"/>
  <c r="CP139" i="1" s="1"/>
  <c r="CP140" i="1"/>
  <c r="CP9" i="1"/>
  <c r="CP137" i="1"/>
  <c r="CP54" i="1"/>
  <c r="CP59" i="1"/>
  <c r="CP33" i="1"/>
  <c r="CO51" i="1" s="1"/>
  <c r="CP17" i="1"/>
  <c r="CP28" i="1"/>
  <c r="CO50" i="1" s="1"/>
  <c r="CP12" i="1"/>
  <c r="K61" i="1" l="1"/>
  <c r="J62" i="1" s="1"/>
  <c r="K71" i="1"/>
  <c r="K182" i="1"/>
  <c r="CP13" i="36"/>
  <c r="CP159" i="1"/>
  <c r="CO66" i="1"/>
  <c r="CP65" i="1"/>
  <c r="CN28" i="35"/>
  <c r="CN28" i="36"/>
  <c r="CO58" i="1"/>
  <c r="C91" i="37" s="1"/>
  <c r="DD29" i="35"/>
  <c r="DD27" i="35"/>
  <c r="DD29" i="36"/>
  <c r="DD27" i="36"/>
  <c r="CO30" i="35"/>
  <c r="CO30" i="36"/>
  <c r="CP16" i="35"/>
  <c r="CP16" i="36"/>
  <c r="DE65" i="36"/>
  <c r="DE62" i="36"/>
  <c r="DG64" i="36"/>
  <c r="DF6" i="36"/>
  <c r="DF63" i="36"/>
  <c r="CW11" i="2"/>
  <c r="CP13" i="35"/>
  <c r="DC6" i="35"/>
  <c r="CM43" i="1"/>
  <c r="CM22" i="35"/>
  <c r="CM47" i="1"/>
  <c r="CM24" i="35"/>
  <c r="CQ134" i="1"/>
  <c r="CW32" i="2"/>
  <c r="CP48" i="1"/>
  <c r="CP31" i="1" s="1"/>
  <c r="CP155" i="1" s="1"/>
  <c r="CP21" i="1"/>
  <c r="CP44" i="1"/>
  <c r="CP26" i="1" s="1"/>
  <c r="CP148" i="1" s="1"/>
  <c r="CP49" i="1"/>
  <c r="CP34" i="1" s="1"/>
  <c r="CP157" i="1" s="1"/>
  <c r="CP45" i="1"/>
  <c r="CP29" i="1" s="1"/>
  <c r="CP150" i="1" s="1"/>
  <c r="CP147" i="1"/>
  <c r="CP55" i="1"/>
  <c r="CP60" i="1"/>
  <c r="CP63" i="1" s="1"/>
  <c r="D92" i="37" s="1"/>
  <c r="CV35" i="2"/>
  <c r="CV33" i="2"/>
  <c r="CV36" i="2"/>
  <c r="CV34" i="2"/>
  <c r="CS138" i="1"/>
  <c r="CR6" i="1"/>
  <c r="CR135" i="1"/>
  <c r="B94" i="37" s="1"/>
  <c r="CU38" i="2"/>
  <c r="CN24" i="36" s="1"/>
  <c r="CP154" i="1"/>
  <c r="CP18" i="1"/>
  <c r="CP98" i="1" s="1"/>
  <c r="CP99" i="1"/>
  <c r="CU17" i="2"/>
  <c r="CN22" i="36" s="1"/>
  <c r="CV15" i="2"/>
  <c r="CV13" i="2"/>
  <c r="CV12" i="2"/>
  <c r="CV14" i="2"/>
  <c r="CQ142" i="1"/>
  <c r="CQ136" i="1"/>
  <c r="CQ137" i="1"/>
  <c r="CQ9" i="1"/>
  <c r="AB6" i="27" s="1"/>
  <c r="W3" i="27" s="1"/>
  <c r="D121" i="1" s="1"/>
  <c r="CQ145" i="1"/>
  <c r="CQ139" i="1" s="1"/>
  <c r="CQ140" i="1"/>
  <c r="CQ165" i="1"/>
  <c r="CQ28" i="1"/>
  <c r="CP50" i="1" s="1"/>
  <c r="CQ33" i="1"/>
  <c r="CP51" i="1" s="1"/>
  <c r="CQ54" i="1"/>
  <c r="CQ12" i="1"/>
  <c r="CQ17" i="1"/>
  <c r="CQ59" i="1"/>
  <c r="K63" i="1" l="1"/>
  <c r="K30" i="36" s="1"/>
  <c r="K52" i="36" s="1"/>
  <c r="K53" i="36" s="1"/>
  <c r="K179" i="1"/>
  <c r="K56" i="1"/>
  <c r="CQ13" i="36"/>
  <c r="CQ159" i="1"/>
  <c r="K124" i="1"/>
  <c r="K128" i="1" s="1"/>
  <c r="L124" i="1"/>
  <c r="L128" i="1" s="1"/>
  <c r="M124" i="1"/>
  <c r="M128" i="1" s="1"/>
  <c r="N124" i="1"/>
  <c r="N128" i="1" s="1"/>
  <c r="O124" i="1"/>
  <c r="O128" i="1" s="1"/>
  <c r="P124" i="1"/>
  <c r="P128" i="1" s="1"/>
  <c r="Q124" i="1"/>
  <c r="Q128" i="1" s="1"/>
  <c r="R124" i="1"/>
  <c r="R128" i="1" s="1"/>
  <c r="S124" i="1"/>
  <c r="S128" i="1" s="1"/>
  <c r="T124" i="1"/>
  <c r="T128" i="1" s="1"/>
  <c r="U124" i="1"/>
  <c r="U128" i="1" s="1"/>
  <c r="V124" i="1"/>
  <c r="V128" i="1" s="1"/>
  <c r="W124" i="1"/>
  <c r="W128" i="1" s="1"/>
  <c r="CP66" i="1"/>
  <c r="K123" i="1"/>
  <c r="K127" i="1" s="1"/>
  <c r="L123" i="1"/>
  <c r="L127" i="1" s="1"/>
  <c r="M123" i="1"/>
  <c r="M127" i="1" s="1"/>
  <c r="N123" i="1"/>
  <c r="N127" i="1" s="1"/>
  <c r="O123" i="1"/>
  <c r="O127" i="1" s="1"/>
  <c r="P123" i="1"/>
  <c r="P127" i="1" s="1"/>
  <c r="Q123" i="1"/>
  <c r="Q127" i="1" s="1"/>
  <c r="R123" i="1"/>
  <c r="R127" i="1" s="1"/>
  <c r="S123" i="1"/>
  <c r="S127" i="1" s="1"/>
  <c r="T123" i="1"/>
  <c r="T127" i="1" s="1"/>
  <c r="U123" i="1"/>
  <c r="U127" i="1" s="1"/>
  <c r="V123" i="1"/>
  <c r="V127" i="1" s="1"/>
  <c r="W123" i="1"/>
  <c r="W127" i="1" s="1"/>
  <c r="D124" i="1"/>
  <c r="D128" i="1" s="1"/>
  <c r="F124" i="1"/>
  <c r="F128" i="1" s="1"/>
  <c r="H123" i="1"/>
  <c r="H127" i="1" s="1"/>
  <c r="J123" i="1"/>
  <c r="J127" i="1" s="1"/>
  <c r="E124" i="1"/>
  <c r="E128" i="1" s="1"/>
  <c r="G124" i="1"/>
  <c r="G128" i="1" s="1"/>
  <c r="I124" i="1"/>
  <c r="I128" i="1" s="1"/>
  <c r="D123" i="1"/>
  <c r="D127" i="1" s="1"/>
  <c r="F123" i="1"/>
  <c r="F127" i="1" s="1"/>
  <c r="H124" i="1"/>
  <c r="H128" i="1" s="1"/>
  <c r="J124" i="1"/>
  <c r="J128" i="1" s="1"/>
  <c r="E123" i="1"/>
  <c r="E127" i="1" s="1"/>
  <c r="G123" i="1"/>
  <c r="G127" i="1" s="1"/>
  <c r="I123" i="1"/>
  <c r="I127" i="1" s="1"/>
  <c r="CQ65" i="1"/>
  <c r="CO28" i="35"/>
  <c r="CO28" i="36"/>
  <c r="CP58" i="1"/>
  <c r="C92" i="37" s="1"/>
  <c r="DE29" i="35"/>
  <c r="DE27" i="35"/>
  <c r="DE29" i="36"/>
  <c r="DE27" i="36"/>
  <c r="CP30" i="35"/>
  <c r="CP30" i="36"/>
  <c r="DF65" i="36"/>
  <c r="DF62" i="36"/>
  <c r="DH64" i="36"/>
  <c r="DG6" i="36"/>
  <c r="DG63" i="36"/>
  <c r="CQ16" i="35"/>
  <c r="CQ16" i="36"/>
  <c r="CX11" i="2"/>
  <c r="CQ13" i="35"/>
  <c r="DD6" i="35"/>
  <c r="CN43" i="1"/>
  <c r="CN22" i="35"/>
  <c r="CN47" i="1"/>
  <c r="CN24" i="35"/>
  <c r="CR134" i="1"/>
  <c r="CX32" i="2"/>
  <c r="CQ154" i="1"/>
  <c r="CQ18" i="1"/>
  <c r="CQ98" i="1" s="1"/>
  <c r="CQ99" i="1"/>
  <c r="CV17" i="2"/>
  <c r="CO22" i="36" s="1"/>
  <c r="CS6" i="1"/>
  <c r="CT138" i="1"/>
  <c r="CS135" i="1"/>
  <c r="B95" i="37" s="1"/>
  <c r="CW12" i="2"/>
  <c r="CW13" i="2"/>
  <c r="CW14" i="2"/>
  <c r="CW15" i="2"/>
  <c r="CQ45" i="1"/>
  <c r="CQ29" i="1" s="1"/>
  <c r="CQ150" i="1" s="1"/>
  <c r="CQ44" i="1"/>
  <c r="CQ26" i="1" s="1"/>
  <c r="CQ148" i="1" s="1"/>
  <c r="CQ48" i="1"/>
  <c r="CQ31" i="1" s="1"/>
  <c r="CQ155" i="1" s="1"/>
  <c r="CQ21" i="1"/>
  <c r="CQ49" i="1"/>
  <c r="CQ34" i="1" s="1"/>
  <c r="CQ157" i="1" s="1"/>
  <c r="CR136" i="1"/>
  <c r="CR165" i="1"/>
  <c r="CR142" i="1"/>
  <c r="CR9" i="1"/>
  <c r="CR166" i="1" s="1"/>
  <c r="CR140" i="1"/>
  <c r="CR145" i="1"/>
  <c r="CR139" i="1" s="1"/>
  <c r="CR137" i="1"/>
  <c r="CR17" i="1"/>
  <c r="CR12" i="1"/>
  <c r="CR33" i="1"/>
  <c r="CQ51" i="1" s="1"/>
  <c r="CR59" i="1"/>
  <c r="CR28" i="1"/>
  <c r="CQ50" i="1" s="1"/>
  <c r="CR54" i="1"/>
  <c r="CQ147" i="1"/>
  <c r="CQ55" i="1"/>
  <c r="CQ60" i="1"/>
  <c r="CQ63" i="1" s="1"/>
  <c r="D93" i="37" s="1"/>
  <c r="CW34" i="2"/>
  <c r="CW36" i="2"/>
  <c r="CW35" i="2"/>
  <c r="CW33" i="2"/>
  <c r="CV38" i="2"/>
  <c r="CO24" i="36" s="1"/>
  <c r="L46" i="1" l="1"/>
  <c r="L191" i="1" s="1"/>
  <c r="D9" i="37"/>
  <c r="K30" i="35"/>
  <c r="K58" i="1"/>
  <c r="J57" i="1"/>
  <c r="K41" i="36"/>
  <c r="K40" i="36" s="1"/>
  <c r="K39" i="36"/>
  <c r="K38" i="36" s="1"/>
  <c r="K43" i="36"/>
  <c r="K42" i="36" s="1"/>
  <c r="K54" i="36"/>
  <c r="CR13" i="36"/>
  <c r="CR159" i="1"/>
  <c r="CQ66" i="1"/>
  <c r="CR65" i="1"/>
  <c r="CP28" i="35"/>
  <c r="CP28" i="36"/>
  <c r="CQ30" i="35"/>
  <c r="CQ30" i="36"/>
  <c r="CQ58" i="1"/>
  <c r="C93" i="37" s="1"/>
  <c r="DF29" i="35"/>
  <c r="DF27" i="35"/>
  <c r="DF29" i="36"/>
  <c r="DF27" i="36"/>
  <c r="DG65" i="36"/>
  <c r="DG62" i="36"/>
  <c r="DI64" i="36"/>
  <c r="DH6" i="36"/>
  <c r="DH63" i="36"/>
  <c r="CR16" i="35"/>
  <c r="CR16" i="36"/>
  <c r="CY11" i="2"/>
  <c r="CR13" i="35"/>
  <c r="DE6" i="35"/>
  <c r="CO43" i="1"/>
  <c r="CO22" i="35"/>
  <c r="CO47" i="1"/>
  <c r="CO24" i="35"/>
  <c r="CS134" i="1"/>
  <c r="CY32" i="2"/>
  <c r="CR147" i="1"/>
  <c r="CW17" i="2"/>
  <c r="CP22" i="36" s="1"/>
  <c r="CS140" i="1"/>
  <c r="CS142" i="1"/>
  <c r="CS165" i="1"/>
  <c r="CS9" i="1"/>
  <c r="CS166" i="1" s="1"/>
  <c r="CS137" i="1"/>
  <c r="CS145" i="1"/>
  <c r="CS139" i="1" s="1"/>
  <c r="CS136" i="1"/>
  <c r="CS17" i="1"/>
  <c r="CS12" i="1"/>
  <c r="CS28" i="1"/>
  <c r="CR50" i="1" s="1"/>
  <c r="CS33" i="1"/>
  <c r="CR51" i="1" s="1"/>
  <c r="CS59" i="1"/>
  <c r="CS54" i="1"/>
  <c r="CR44" i="1"/>
  <c r="CR26" i="1" s="1"/>
  <c r="CR148" i="1" s="1"/>
  <c r="CR45" i="1"/>
  <c r="CR29" i="1" s="1"/>
  <c r="CR150" i="1" s="1"/>
  <c r="CR49" i="1"/>
  <c r="CR34" i="1" s="1"/>
  <c r="CR157" i="1" s="1"/>
  <c r="CR21" i="1"/>
  <c r="CR48" i="1"/>
  <c r="CR31" i="1" s="1"/>
  <c r="CR155" i="1" s="1"/>
  <c r="CW38" i="2"/>
  <c r="CP24" i="36" s="1"/>
  <c r="CX12" i="2"/>
  <c r="CX14" i="2"/>
  <c r="CX13" i="2"/>
  <c r="CX15" i="2"/>
  <c r="CR154" i="1"/>
  <c r="CR60" i="1"/>
  <c r="CR63" i="1" s="1"/>
  <c r="D94" i="37" s="1"/>
  <c r="CR55" i="1"/>
  <c r="CR18" i="1"/>
  <c r="CR98" i="1" s="1"/>
  <c r="CR99" i="1"/>
  <c r="CU138" i="1"/>
  <c r="CT6" i="1"/>
  <c r="CT135" i="1"/>
  <c r="B96" i="37" s="1"/>
  <c r="CX34" i="2"/>
  <c r="CX33" i="2"/>
  <c r="CX35" i="2"/>
  <c r="CX36" i="2"/>
  <c r="L176" i="1" l="1"/>
  <c r="S64" i="2" s="1"/>
  <c r="S68" i="2" s="1"/>
  <c r="S23" i="2"/>
  <c r="S25" i="2" s="1"/>
  <c r="K35" i="36"/>
  <c r="K36" i="36"/>
  <c r="L23" i="36" s="1"/>
  <c r="L15" i="36" s="1"/>
  <c r="C9" i="37"/>
  <c r="K28" i="36"/>
  <c r="K28" i="35"/>
  <c r="L42" i="1"/>
  <c r="S65" i="2"/>
  <c r="S26" i="2"/>
  <c r="S27" i="2"/>
  <c r="CS13" i="36"/>
  <c r="CS159" i="1"/>
  <c r="CR66" i="1"/>
  <c r="CS65" i="1"/>
  <c r="CQ28" i="35"/>
  <c r="CQ28" i="36"/>
  <c r="CR58" i="1"/>
  <c r="C94" i="37" s="1"/>
  <c r="CR30" i="35"/>
  <c r="CR30" i="36"/>
  <c r="DG27" i="35"/>
  <c r="DG29" i="35"/>
  <c r="DG29" i="36"/>
  <c r="DG27" i="36"/>
  <c r="CS16" i="35"/>
  <c r="CS16" i="36"/>
  <c r="DH65" i="36"/>
  <c r="DH62" i="36"/>
  <c r="DJ64" i="36"/>
  <c r="DI6" i="36"/>
  <c r="DI63" i="36"/>
  <c r="CZ11" i="2"/>
  <c r="CS13" i="35"/>
  <c r="DF6" i="35"/>
  <c r="CP47" i="1"/>
  <c r="CP24" i="35"/>
  <c r="CP43" i="1"/>
  <c r="CP22" i="35"/>
  <c r="CT134" i="1"/>
  <c r="CZ32" i="2"/>
  <c r="CV138" i="1"/>
  <c r="CU6" i="1"/>
  <c r="CU135" i="1"/>
  <c r="B97" i="37" s="1"/>
  <c r="CY35" i="2"/>
  <c r="CY36" i="2"/>
  <c r="CY34" i="2"/>
  <c r="CY33" i="2"/>
  <c r="CS45" i="1"/>
  <c r="CS29" i="1" s="1"/>
  <c r="CS150" i="1" s="1"/>
  <c r="CS48" i="1"/>
  <c r="CS31" i="1" s="1"/>
  <c r="CS155" i="1" s="1"/>
  <c r="CS44" i="1"/>
  <c r="CS26" i="1" s="1"/>
  <c r="CS148" i="1" s="1"/>
  <c r="CS49" i="1"/>
  <c r="CS34" i="1" s="1"/>
  <c r="CS157" i="1" s="1"/>
  <c r="CS21" i="1"/>
  <c r="CS55" i="1"/>
  <c r="CS60" i="1"/>
  <c r="CS63" i="1" s="1"/>
  <c r="D95" i="37" s="1"/>
  <c r="CY14" i="2"/>
  <c r="CY12" i="2"/>
  <c r="CY15" i="2"/>
  <c r="CY13" i="2"/>
  <c r="CS18" i="1"/>
  <c r="CS98" i="1" s="1"/>
  <c r="CS99" i="1"/>
  <c r="CX38" i="2"/>
  <c r="CQ24" i="36" s="1"/>
  <c r="CT142" i="1"/>
  <c r="CT137" i="1"/>
  <c r="CT165" i="1"/>
  <c r="CT140" i="1"/>
  <c r="CT145" i="1"/>
  <c r="CT139" i="1" s="1"/>
  <c r="CT136" i="1"/>
  <c r="CT9" i="1"/>
  <c r="CT166" i="1" s="1"/>
  <c r="CT17" i="1"/>
  <c r="CT12" i="1"/>
  <c r="CT33" i="1"/>
  <c r="CS51" i="1" s="1"/>
  <c r="CT28" i="1"/>
  <c r="CS50" i="1" s="1"/>
  <c r="CT54" i="1"/>
  <c r="CT59" i="1"/>
  <c r="CX17" i="2"/>
  <c r="CQ22" i="36" s="1"/>
  <c r="CS154" i="1"/>
  <c r="CS147" i="1"/>
  <c r="S67" i="2" l="1"/>
  <c r="S66" i="2"/>
  <c r="L21" i="36"/>
  <c r="L12" i="36" s="1"/>
  <c r="S24" i="2"/>
  <c r="S29" i="2" s="1"/>
  <c r="L32" i="1" s="1"/>
  <c r="L171" i="1" s="1"/>
  <c r="L190" i="1"/>
  <c r="S3" i="2"/>
  <c r="L175" i="1"/>
  <c r="S56" i="2" s="1"/>
  <c r="CT13" i="36"/>
  <c r="CT159" i="1"/>
  <c r="CS66" i="1"/>
  <c r="CT65" i="1"/>
  <c r="CR28" i="35"/>
  <c r="CR28" i="36"/>
  <c r="CS30" i="35"/>
  <c r="CS30" i="36"/>
  <c r="DH29" i="35"/>
  <c r="DH27" i="35"/>
  <c r="DH29" i="36"/>
  <c r="DH27" i="36"/>
  <c r="CS58" i="1"/>
  <c r="C95" i="37" s="1"/>
  <c r="DI65" i="36"/>
  <c r="DI62" i="36"/>
  <c r="CT16" i="35"/>
  <c r="CT16" i="36"/>
  <c r="DK64" i="36"/>
  <c r="DJ6" i="36"/>
  <c r="DJ63" i="36"/>
  <c r="DA11" i="2"/>
  <c r="CT13" i="35"/>
  <c r="DG6" i="35"/>
  <c r="CQ43" i="1"/>
  <c r="CQ22" i="35"/>
  <c r="CQ47" i="1"/>
  <c r="CQ24" i="35"/>
  <c r="CU134" i="1"/>
  <c r="DA32" i="2"/>
  <c r="CY38" i="2"/>
  <c r="CR24" i="36" s="1"/>
  <c r="CZ12" i="2"/>
  <c r="CZ15" i="2"/>
  <c r="CZ14" i="2"/>
  <c r="CZ13" i="2"/>
  <c r="CT55" i="1"/>
  <c r="CT60" i="1"/>
  <c r="CT63" i="1" s="1"/>
  <c r="D96" i="37" s="1"/>
  <c r="CZ33" i="2"/>
  <c r="CZ34" i="2"/>
  <c r="CZ36" i="2"/>
  <c r="CZ35" i="2"/>
  <c r="CT45" i="1"/>
  <c r="CT29" i="1" s="1"/>
  <c r="CT150" i="1" s="1"/>
  <c r="CT49" i="1"/>
  <c r="CT34" i="1" s="1"/>
  <c r="CT157" i="1" s="1"/>
  <c r="CT21" i="1"/>
  <c r="CT44" i="1"/>
  <c r="CT26" i="1" s="1"/>
  <c r="CT148" i="1" s="1"/>
  <c r="CT48" i="1"/>
  <c r="CT31" i="1" s="1"/>
  <c r="CT155" i="1" s="1"/>
  <c r="CY17" i="2"/>
  <c r="CR22" i="36" s="1"/>
  <c r="CU142" i="1"/>
  <c r="CU140" i="1"/>
  <c r="CU137" i="1"/>
  <c r="CU136" i="1"/>
  <c r="CU165" i="1"/>
  <c r="CU145" i="1"/>
  <c r="CU139" i="1" s="1"/>
  <c r="CU9" i="1"/>
  <c r="CU166" i="1" s="1"/>
  <c r="CU33" i="1"/>
  <c r="CT51" i="1" s="1"/>
  <c r="CU59" i="1"/>
  <c r="CU28" i="1"/>
  <c r="CT50" i="1" s="1"/>
  <c r="CU54" i="1"/>
  <c r="CU12" i="1"/>
  <c r="CU17" i="1"/>
  <c r="CT18" i="1"/>
  <c r="CT98" i="1" s="1"/>
  <c r="CT99" i="1"/>
  <c r="CT147" i="1"/>
  <c r="CT154" i="1"/>
  <c r="CV6" i="1"/>
  <c r="CW138" i="1"/>
  <c r="CV135" i="1"/>
  <c r="B98" i="37" s="1"/>
  <c r="S70" i="2" l="1"/>
  <c r="L90" i="1"/>
  <c r="L91" i="1" s="1"/>
  <c r="L153" i="1"/>
  <c r="S59" i="2"/>
  <c r="S58" i="2"/>
  <c r="S57" i="2"/>
  <c r="S60" i="2"/>
  <c r="S6" i="2"/>
  <c r="S4" i="2"/>
  <c r="S55" i="2"/>
  <c r="S7" i="2"/>
  <c r="S5" i="2"/>
  <c r="CU13" i="36"/>
  <c r="CU159" i="1"/>
  <c r="CU65" i="1"/>
  <c r="CT66" i="1"/>
  <c r="CS28" i="35"/>
  <c r="CS28" i="36"/>
  <c r="CT58" i="1"/>
  <c r="C96" i="37" s="1"/>
  <c r="DI29" i="35"/>
  <c r="DI27" i="35"/>
  <c r="DI29" i="36"/>
  <c r="DI27" i="36"/>
  <c r="CT30" i="35"/>
  <c r="CT30" i="36"/>
  <c r="DJ65" i="36"/>
  <c r="DJ62" i="36"/>
  <c r="CU16" i="35"/>
  <c r="CU16" i="36"/>
  <c r="DL64" i="36"/>
  <c r="DK6" i="36"/>
  <c r="DK63" i="36"/>
  <c r="DB11" i="2"/>
  <c r="CU13" i="35"/>
  <c r="DH6" i="35"/>
  <c r="CR43" i="1"/>
  <c r="CR22" i="35"/>
  <c r="CR47" i="1"/>
  <c r="CR24" i="35"/>
  <c r="CV134" i="1"/>
  <c r="DB32" i="2"/>
  <c r="CZ17" i="2"/>
  <c r="CS22" i="36" s="1"/>
  <c r="CZ38" i="2"/>
  <c r="CS24" i="36" s="1"/>
  <c r="CU49" i="1"/>
  <c r="CU34" i="1" s="1"/>
  <c r="CU157" i="1" s="1"/>
  <c r="CU48" i="1"/>
  <c r="CU31" i="1" s="1"/>
  <c r="CU155" i="1" s="1"/>
  <c r="CU21" i="1"/>
  <c r="CU45" i="1"/>
  <c r="CU29" i="1" s="1"/>
  <c r="CU150" i="1" s="1"/>
  <c r="CU44" i="1"/>
  <c r="CU26" i="1" s="1"/>
  <c r="CU148" i="1" s="1"/>
  <c r="CX138" i="1"/>
  <c r="CW6" i="1"/>
  <c r="CW135" i="1"/>
  <c r="B99" i="37" s="1"/>
  <c r="CU147" i="1"/>
  <c r="CU60" i="1"/>
  <c r="CU63" i="1" s="1"/>
  <c r="D97" i="37" s="1"/>
  <c r="CU55" i="1"/>
  <c r="DA12" i="2"/>
  <c r="DA14" i="2"/>
  <c r="DA15" i="2"/>
  <c r="DA13" i="2"/>
  <c r="CU154" i="1"/>
  <c r="CU18" i="1"/>
  <c r="CU98" i="1" s="1"/>
  <c r="CU99" i="1"/>
  <c r="CV142" i="1"/>
  <c r="CV18" i="1" s="1"/>
  <c r="CV98" i="1" s="1"/>
  <c r="CV136" i="1"/>
  <c r="CV165" i="1"/>
  <c r="CV137" i="1"/>
  <c r="CV99" i="1"/>
  <c r="CV140" i="1"/>
  <c r="CV145" i="1"/>
  <c r="CV139" i="1" s="1"/>
  <c r="CV9" i="1"/>
  <c r="CV166" i="1" s="1"/>
  <c r="CV17" i="1"/>
  <c r="CV33" i="1"/>
  <c r="CV12" i="1"/>
  <c r="CV59" i="1"/>
  <c r="CV28" i="1"/>
  <c r="CV54" i="1"/>
  <c r="DA33" i="2"/>
  <c r="DA34" i="2"/>
  <c r="DA36" i="2"/>
  <c r="DA35" i="2"/>
  <c r="S62" i="2" l="1"/>
  <c r="S9" i="2"/>
  <c r="L27" i="1" s="1"/>
  <c r="L146" i="1" s="1"/>
  <c r="CV13" i="36"/>
  <c r="CV159" i="1"/>
  <c r="CU66" i="1"/>
  <c r="CV65" i="1"/>
  <c r="CT28" i="35"/>
  <c r="CT28" i="36"/>
  <c r="DJ29" i="35"/>
  <c r="DJ27" i="35"/>
  <c r="DJ29" i="36"/>
  <c r="DJ27" i="36"/>
  <c r="CU58" i="1"/>
  <c r="C97" i="37" s="1"/>
  <c r="CU30" i="35"/>
  <c r="CU30" i="36"/>
  <c r="DK65" i="36"/>
  <c r="DK62" i="36"/>
  <c r="CV16" i="35"/>
  <c r="CV16" i="36"/>
  <c r="DM64" i="36"/>
  <c r="DL6" i="36"/>
  <c r="DL63" i="36"/>
  <c r="DC11" i="2"/>
  <c r="CV13" i="35"/>
  <c r="DI6" i="35"/>
  <c r="CS47" i="1"/>
  <c r="CS24" i="35"/>
  <c r="CS43" i="1"/>
  <c r="CS22" i="35"/>
  <c r="CW134" i="1"/>
  <c r="DC32" i="2"/>
  <c r="DA38" i="2"/>
  <c r="CT24" i="36" s="1"/>
  <c r="CW142" i="1"/>
  <c r="CW18" i="1" s="1"/>
  <c r="CW98" i="1" s="1"/>
  <c r="CW145" i="1"/>
  <c r="CW139" i="1" s="1"/>
  <c r="CW165" i="1"/>
  <c r="CW137" i="1"/>
  <c r="CW136" i="1"/>
  <c r="CW99" i="1"/>
  <c r="CW140" i="1"/>
  <c r="CW9" i="1"/>
  <c r="CW166" i="1" s="1"/>
  <c r="CW54" i="1"/>
  <c r="CW33" i="1"/>
  <c r="CW28" i="1"/>
  <c r="CW59" i="1"/>
  <c r="CW17" i="1"/>
  <c r="CW12" i="1"/>
  <c r="CV154" i="1"/>
  <c r="CV44" i="1"/>
  <c r="CV26" i="1" s="1"/>
  <c r="CV148" i="1" s="1"/>
  <c r="CV48" i="1"/>
  <c r="CV31" i="1" s="1"/>
  <c r="CV155" i="1" s="1"/>
  <c r="CV49" i="1"/>
  <c r="CV34" i="1" s="1"/>
  <c r="CV157" i="1" s="1"/>
  <c r="CV45" i="1"/>
  <c r="CV29" i="1" s="1"/>
  <c r="CV150" i="1" s="1"/>
  <c r="CV21" i="1"/>
  <c r="DB13" i="2"/>
  <c r="DB14" i="2"/>
  <c r="DB12" i="2"/>
  <c r="DB15" i="2"/>
  <c r="CV55" i="1"/>
  <c r="CV60" i="1"/>
  <c r="CV63" i="1" s="1"/>
  <c r="D98" i="37" s="1"/>
  <c r="DB33" i="2"/>
  <c r="DB35" i="2"/>
  <c r="DB34" i="2"/>
  <c r="DB36" i="2"/>
  <c r="CV147" i="1"/>
  <c r="CV7" i="1"/>
  <c r="DC1" i="2" s="1"/>
  <c r="DA17" i="2"/>
  <c r="CT22" i="36" s="1"/>
  <c r="CX6" i="1"/>
  <c r="CY138" i="1"/>
  <c r="CX135" i="1"/>
  <c r="B100" i="37" s="1"/>
  <c r="L70" i="1"/>
  <c r="L88" i="1" l="1"/>
  <c r="L89" i="1" s="1"/>
  <c r="K22" i="1"/>
  <c r="K20" i="1" s="1"/>
  <c r="K160" i="1" s="1"/>
  <c r="L92" i="1"/>
  <c r="L93" i="1" s="1"/>
  <c r="L170" i="1"/>
  <c r="L34" i="36"/>
  <c r="L94" i="1"/>
  <c r="L95" i="1" s="1"/>
  <c r="L34" i="35"/>
  <c r="L178" i="1"/>
  <c r="CU51" i="1"/>
  <c r="CU50" i="1"/>
  <c r="CW13" i="36"/>
  <c r="CW159" i="1"/>
  <c r="CV66" i="1"/>
  <c r="CW65" i="1"/>
  <c r="CU28" i="35"/>
  <c r="CU28" i="36"/>
  <c r="DK29" i="35"/>
  <c r="DK27" i="35"/>
  <c r="DK29" i="36"/>
  <c r="DK27" i="36"/>
  <c r="CV30" i="35"/>
  <c r="CV30" i="36"/>
  <c r="CV58" i="1"/>
  <c r="C98" i="37" s="1"/>
  <c r="CW16" i="35"/>
  <c r="CW16" i="36"/>
  <c r="DN64" i="36"/>
  <c r="DM6" i="36"/>
  <c r="DM63" i="36"/>
  <c r="DL65" i="36"/>
  <c r="DL62" i="36"/>
  <c r="DD11" i="2"/>
  <c r="CW13" i="35"/>
  <c r="DJ6" i="35"/>
  <c r="CT47" i="1"/>
  <c r="CT24" i="35"/>
  <c r="CT43" i="1"/>
  <c r="CT22" i="35"/>
  <c r="CX134" i="1"/>
  <c r="DD32" i="2"/>
  <c r="CY6" i="1"/>
  <c r="CZ138" i="1"/>
  <c r="CY135" i="1"/>
  <c r="B101" i="37" s="1"/>
  <c r="DB38" i="2"/>
  <c r="CU24" i="36" s="1"/>
  <c r="DB17" i="2"/>
  <c r="CU22" i="36" s="1"/>
  <c r="DC15" i="2"/>
  <c r="DC14" i="2"/>
  <c r="DC13" i="2"/>
  <c r="DC12" i="2"/>
  <c r="CW154" i="1"/>
  <c r="CW60" i="1"/>
  <c r="CW63" i="1" s="1"/>
  <c r="D99" i="37" s="1"/>
  <c r="CW55" i="1"/>
  <c r="CX137" i="1"/>
  <c r="CX99" i="1"/>
  <c r="CX142" i="1"/>
  <c r="CX18" i="1" s="1"/>
  <c r="CX98" i="1" s="1"/>
  <c r="CX136" i="1"/>
  <c r="CX145" i="1"/>
  <c r="CX139" i="1" s="1"/>
  <c r="CX140" i="1"/>
  <c r="CX9" i="1"/>
  <c r="CX166" i="1" s="1"/>
  <c r="CX165" i="1"/>
  <c r="CX17" i="1"/>
  <c r="CX28" i="1"/>
  <c r="CX59" i="1"/>
  <c r="CX33" i="1"/>
  <c r="CX12" i="1"/>
  <c r="CX54" i="1"/>
  <c r="CW147" i="1"/>
  <c r="CW45" i="1"/>
  <c r="CW29" i="1" s="1"/>
  <c r="CW150" i="1" s="1"/>
  <c r="CW21" i="1"/>
  <c r="CW49" i="1"/>
  <c r="CW34" i="1" s="1"/>
  <c r="CW157" i="1" s="1"/>
  <c r="CW48" i="1"/>
  <c r="CW31" i="1" s="1"/>
  <c r="CW155" i="1" s="1"/>
  <c r="CW44" i="1"/>
  <c r="CW26" i="1" s="1"/>
  <c r="CW148" i="1" s="1"/>
  <c r="DC35" i="2"/>
  <c r="DC33" i="2"/>
  <c r="DC36" i="2"/>
  <c r="DC34" i="2"/>
  <c r="L79" i="1" l="1"/>
  <c r="L75" i="1"/>
  <c r="L77" i="1"/>
  <c r="L161" i="1"/>
  <c r="L96" i="1"/>
  <c r="CV51" i="1"/>
  <c r="CV50" i="1"/>
  <c r="CX13" i="36"/>
  <c r="CX159" i="1"/>
  <c r="CW66" i="1"/>
  <c r="CX65" i="1"/>
  <c r="CV28" i="35"/>
  <c r="CV28" i="36"/>
  <c r="CW30" i="35"/>
  <c r="CW30" i="36"/>
  <c r="DL29" i="35"/>
  <c r="DL27" i="35"/>
  <c r="DL29" i="36"/>
  <c r="DL27" i="36"/>
  <c r="CW58" i="1"/>
  <c r="C99" i="37" s="1"/>
  <c r="CX16" i="35"/>
  <c r="CX16" i="36"/>
  <c r="DM65" i="36"/>
  <c r="DM62" i="36"/>
  <c r="DO64" i="36"/>
  <c r="DN6" i="36"/>
  <c r="DN63" i="36"/>
  <c r="DE11" i="2"/>
  <c r="CX13" i="35"/>
  <c r="DK6" i="35"/>
  <c r="CU43" i="1"/>
  <c r="CU22" i="35"/>
  <c r="CU47" i="1"/>
  <c r="CU24" i="35"/>
  <c r="CY134" i="1"/>
  <c r="DE32" i="2"/>
  <c r="DC17" i="2"/>
  <c r="CV22" i="36" s="1"/>
  <c r="CZ6" i="1"/>
  <c r="DA138" i="1"/>
  <c r="CZ135" i="1"/>
  <c r="B102" i="37" s="1"/>
  <c r="DC38" i="2"/>
  <c r="CV24" i="36" s="1"/>
  <c r="CX49" i="1"/>
  <c r="CX34" i="1" s="1"/>
  <c r="CX157" i="1" s="1"/>
  <c r="CX48" i="1"/>
  <c r="CX31" i="1" s="1"/>
  <c r="CX155" i="1" s="1"/>
  <c r="CX44" i="1"/>
  <c r="CX26" i="1" s="1"/>
  <c r="CX148" i="1" s="1"/>
  <c r="CX21" i="1"/>
  <c r="CX45" i="1"/>
  <c r="CX29" i="1" s="1"/>
  <c r="CX150" i="1" s="1"/>
  <c r="CX147" i="1"/>
  <c r="DD36" i="2"/>
  <c r="DD33" i="2"/>
  <c r="DD34" i="2"/>
  <c r="DD35" i="2"/>
  <c r="CX55" i="1"/>
  <c r="CX60" i="1"/>
  <c r="CX63" i="1" s="1"/>
  <c r="D100" i="37" s="1"/>
  <c r="DD15" i="2"/>
  <c r="DD13" i="2"/>
  <c r="DD14" i="2"/>
  <c r="DD12" i="2"/>
  <c r="CX154" i="1"/>
  <c r="CY136" i="1"/>
  <c r="CY99" i="1"/>
  <c r="CY145" i="1"/>
  <c r="CY139" i="1" s="1"/>
  <c r="CY142" i="1"/>
  <c r="CY18" i="1" s="1"/>
  <c r="CY98" i="1" s="1"/>
  <c r="CY137" i="1"/>
  <c r="CY9" i="1"/>
  <c r="CY166" i="1" s="1"/>
  <c r="CY140" i="1"/>
  <c r="CY165" i="1"/>
  <c r="CY28" i="1"/>
  <c r="CY54" i="1"/>
  <c r="CY12" i="1"/>
  <c r="CY33" i="1"/>
  <c r="CY17" i="1"/>
  <c r="CY59" i="1"/>
  <c r="L185" i="1" l="1"/>
  <c r="L76" i="1"/>
  <c r="L184" i="1" s="1"/>
  <c r="L74" i="1"/>
  <c r="L72" i="1" s="1"/>
  <c r="L61" i="1" s="1"/>
  <c r="L183" i="1"/>
  <c r="L187" i="1"/>
  <c r="L78" i="1"/>
  <c r="L186" i="1" s="1"/>
  <c r="CW50" i="1"/>
  <c r="CW51" i="1"/>
  <c r="CY13" i="36"/>
  <c r="CY159" i="1"/>
  <c r="CX66" i="1"/>
  <c r="CY65" i="1"/>
  <c r="CW28" i="35"/>
  <c r="CW28" i="36"/>
  <c r="CX30" i="35"/>
  <c r="CX30" i="36"/>
  <c r="CX58" i="1"/>
  <c r="C100" i="37" s="1"/>
  <c r="DM29" i="35"/>
  <c r="DM27" i="35"/>
  <c r="DM29" i="36"/>
  <c r="DM27" i="36"/>
  <c r="DN65" i="36"/>
  <c r="DN62" i="36"/>
  <c r="DP64" i="36"/>
  <c r="DO6" i="36"/>
  <c r="DO63" i="36"/>
  <c r="CY16" i="35"/>
  <c r="CY16" i="36"/>
  <c r="DF11" i="2"/>
  <c r="CY13" i="35"/>
  <c r="DL6" i="35"/>
  <c r="CV47" i="1"/>
  <c r="CV24" i="35"/>
  <c r="CV43" i="1"/>
  <c r="CV22" i="35"/>
  <c r="CZ134" i="1"/>
  <c r="DF32" i="2"/>
  <c r="CY44" i="1"/>
  <c r="CY26" i="1" s="1"/>
  <c r="CY148" i="1" s="1"/>
  <c r="CY21" i="1"/>
  <c r="CY49" i="1"/>
  <c r="CY34" i="1" s="1"/>
  <c r="CY157" i="1" s="1"/>
  <c r="CY45" i="1"/>
  <c r="CY29" i="1" s="1"/>
  <c r="CY150" i="1" s="1"/>
  <c r="CY48" i="1"/>
  <c r="CY31" i="1" s="1"/>
  <c r="CY155" i="1" s="1"/>
  <c r="CZ142" i="1"/>
  <c r="CZ18" i="1" s="1"/>
  <c r="CZ98" i="1" s="1"/>
  <c r="CZ165" i="1"/>
  <c r="CZ137" i="1"/>
  <c r="CZ9" i="1"/>
  <c r="CZ166" i="1" s="1"/>
  <c r="CZ145" i="1"/>
  <c r="CZ139" i="1" s="1"/>
  <c r="CZ99" i="1"/>
  <c r="CZ136" i="1"/>
  <c r="CZ140" i="1"/>
  <c r="CZ17" i="1"/>
  <c r="CZ28" i="1"/>
  <c r="CZ59" i="1"/>
  <c r="CZ12" i="1"/>
  <c r="CZ33" i="1"/>
  <c r="CZ54" i="1"/>
  <c r="CY154" i="1"/>
  <c r="DE14" i="2"/>
  <c r="DE15" i="2"/>
  <c r="DE13" i="2"/>
  <c r="DE12" i="2"/>
  <c r="CY55" i="1"/>
  <c r="CY60" i="1"/>
  <c r="CY63" i="1" s="1"/>
  <c r="D101" i="37" s="1"/>
  <c r="DD17" i="2"/>
  <c r="CW22" i="36" s="1"/>
  <c r="DB138" i="1"/>
  <c r="DA6" i="1"/>
  <c r="DA135" i="1"/>
  <c r="B103" i="37" s="1"/>
  <c r="CY147" i="1"/>
  <c r="DE35" i="2"/>
  <c r="DE34" i="2"/>
  <c r="DE33" i="2"/>
  <c r="DE36" i="2"/>
  <c r="DD38" i="2"/>
  <c r="CW24" i="36" s="1"/>
  <c r="L180" i="1" l="1"/>
  <c r="L182" i="1"/>
  <c r="L71" i="1"/>
  <c r="K62" i="1"/>
  <c r="L63" i="1"/>
  <c r="CX51" i="1"/>
  <c r="CX50" i="1"/>
  <c r="CZ13" i="36"/>
  <c r="CZ159" i="1"/>
  <c r="CZ65" i="1"/>
  <c r="CY66" i="1"/>
  <c r="CX28" i="35"/>
  <c r="CX28" i="36"/>
  <c r="CY30" i="35"/>
  <c r="CY30" i="36"/>
  <c r="DN29" i="35"/>
  <c r="DN27" i="35"/>
  <c r="DN29" i="36"/>
  <c r="DN27" i="36"/>
  <c r="CY58" i="1"/>
  <c r="C101" i="37" s="1"/>
  <c r="DO65" i="36"/>
  <c r="DO62" i="36"/>
  <c r="CZ16" i="35"/>
  <c r="CZ16" i="36"/>
  <c r="DQ64" i="36"/>
  <c r="DP6" i="36"/>
  <c r="DP63" i="36"/>
  <c r="DG11" i="2"/>
  <c r="CZ13" i="35"/>
  <c r="DM6" i="35"/>
  <c r="CW47" i="1"/>
  <c r="CW24" i="35"/>
  <c r="CW43" i="1"/>
  <c r="CW22" i="35"/>
  <c r="DA134" i="1"/>
  <c r="DG32" i="2"/>
  <c r="DA142" i="1"/>
  <c r="DA18" i="1" s="1"/>
  <c r="DA98" i="1" s="1"/>
  <c r="DA9" i="1"/>
  <c r="DA166" i="1" s="1"/>
  <c r="DA137" i="1"/>
  <c r="DA165" i="1"/>
  <c r="DA145" i="1"/>
  <c r="DA139" i="1" s="1"/>
  <c r="DA136" i="1"/>
  <c r="DA99" i="1"/>
  <c r="DA140" i="1"/>
  <c r="DA28" i="1"/>
  <c r="DA17" i="1"/>
  <c r="DA12" i="1"/>
  <c r="DA33" i="1"/>
  <c r="DA59" i="1"/>
  <c r="DA54" i="1"/>
  <c r="DF13" i="2"/>
  <c r="DF15" i="2"/>
  <c r="DF14" i="2"/>
  <c r="DF12" i="2"/>
  <c r="CZ21" i="1"/>
  <c r="CZ44" i="1"/>
  <c r="CZ26" i="1" s="1"/>
  <c r="CZ148" i="1" s="1"/>
  <c r="CZ48" i="1"/>
  <c r="CZ31" i="1" s="1"/>
  <c r="CZ155" i="1" s="1"/>
  <c r="CZ45" i="1"/>
  <c r="CZ29" i="1" s="1"/>
  <c r="CZ150" i="1" s="1"/>
  <c r="CZ49" i="1"/>
  <c r="CZ34" i="1" s="1"/>
  <c r="CZ157" i="1" s="1"/>
  <c r="CZ154" i="1"/>
  <c r="CZ60" i="1"/>
  <c r="CZ63" i="1" s="1"/>
  <c r="D102" i="37" s="1"/>
  <c r="CZ55" i="1"/>
  <c r="DE38" i="2"/>
  <c r="CX24" i="36" s="1"/>
  <c r="DC138" i="1"/>
  <c r="DB6" i="1"/>
  <c r="DB135" i="1"/>
  <c r="B104" i="37" s="1"/>
  <c r="DE17" i="2"/>
  <c r="CX22" i="36" s="1"/>
  <c r="DF34" i="2"/>
  <c r="DF33" i="2"/>
  <c r="DF36" i="2"/>
  <c r="DF35" i="2"/>
  <c r="CZ147" i="1"/>
  <c r="L179" i="1" l="1"/>
  <c r="L56" i="1"/>
  <c r="M46" i="1"/>
  <c r="L30" i="35"/>
  <c r="D10" i="37"/>
  <c r="L30" i="36"/>
  <c r="L52" i="36" s="1"/>
  <c r="L53" i="36" s="1"/>
  <c r="CY51" i="1"/>
  <c r="CZ51" i="1"/>
  <c r="CY50" i="1"/>
  <c r="DA13" i="36"/>
  <c r="DA159" i="1"/>
  <c r="CZ66" i="1"/>
  <c r="DA65" i="1"/>
  <c r="CY28" i="35"/>
  <c r="CY28" i="36"/>
  <c r="CZ58" i="1"/>
  <c r="C102" i="37" s="1"/>
  <c r="CZ30" i="35"/>
  <c r="CZ30" i="36"/>
  <c r="DO29" i="35"/>
  <c r="DO27" i="35"/>
  <c r="DO29" i="36"/>
  <c r="DO27" i="36"/>
  <c r="DP65" i="36"/>
  <c r="DP62" i="36"/>
  <c r="DA16" i="35"/>
  <c r="DA16" i="36"/>
  <c r="DR64" i="36"/>
  <c r="DQ6" i="36"/>
  <c r="DQ63" i="36"/>
  <c r="DH11" i="2"/>
  <c r="DA13" i="35"/>
  <c r="P26" i="1"/>
  <c r="DN6" i="35"/>
  <c r="CX43" i="1"/>
  <c r="CX22" i="35"/>
  <c r="CX47" i="1"/>
  <c r="CX24" i="35"/>
  <c r="DB134" i="1"/>
  <c r="DH32" i="2"/>
  <c r="DG34" i="2"/>
  <c r="DG36" i="2"/>
  <c r="DG35" i="2"/>
  <c r="DG33" i="2"/>
  <c r="DD138" i="1"/>
  <c r="DC6" i="1"/>
  <c r="DC135" i="1"/>
  <c r="B105" i="37" s="1"/>
  <c r="DG12" i="2"/>
  <c r="DG15" i="2"/>
  <c r="DG14" i="2"/>
  <c r="DG13" i="2"/>
  <c r="DB9" i="1"/>
  <c r="DB166" i="1" s="1"/>
  <c r="DB165" i="1"/>
  <c r="DB99" i="1"/>
  <c r="DB137" i="1"/>
  <c r="DB142" i="1"/>
  <c r="DB18" i="1" s="1"/>
  <c r="DB98" i="1" s="1"/>
  <c r="DB145" i="1"/>
  <c r="DB139" i="1" s="1"/>
  <c r="DB140" i="1"/>
  <c r="DB136" i="1"/>
  <c r="DB33" i="1"/>
  <c r="DB12" i="1"/>
  <c r="DB28" i="1"/>
  <c r="DB54" i="1"/>
  <c r="DB59" i="1"/>
  <c r="DB17" i="1"/>
  <c r="DF17" i="2"/>
  <c r="CY22" i="36" s="1"/>
  <c r="DA21" i="1"/>
  <c r="DA45" i="1"/>
  <c r="DA29" i="1" s="1"/>
  <c r="DA150" i="1" s="1"/>
  <c r="DA48" i="1"/>
  <c r="DA31" i="1" s="1"/>
  <c r="DA155" i="1" s="1"/>
  <c r="DA49" i="1"/>
  <c r="DA34" i="1" s="1"/>
  <c r="DA157" i="1" s="1"/>
  <c r="DA44" i="1"/>
  <c r="DA26" i="1" s="1"/>
  <c r="DA148" i="1" s="1"/>
  <c r="DA147" i="1"/>
  <c r="DA60" i="1"/>
  <c r="DA63" i="1" s="1"/>
  <c r="D103" i="37" s="1"/>
  <c r="DA55" i="1"/>
  <c r="DF38" i="2"/>
  <c r="CY24" i="36" s="1"/>
  <c r="DA154" i="1"/>
  <c r="T23" i="2" l="1"/>
  <c r="M176" i="1"/>
  <c r="T64" i="2" s="1"/>
  <c r="M191" i="1"/>
  <c r="L43" i="36"/>
  <c r="L42" i="36" s="1"/>
  <c r="L41" i="36"/>
  <c r="L40" i="36" s="1"/>
  <c r="L54" i="36"/>
  <c r="L39" i="36"/>
  <c r="L38" i="36" s="1"/>
  <c r="L35" i="36" s="1"/>
  <c r="L58" i="1"/>
  <c r="K57" i="1"/>
  <c r="P148" i="1"/>
  <c r="O50" i="1"/>
  <c r="CZ50" i="1"/>
  <c r="DB13" i="36"/>
  <c r="DB159" i="1"/>
  <c r="DA66" i="1"/>
  <c r="DB65" i="1"/>
  <c r="CZ28" i="35"/>
  <c r="CZ28" i="36"/>
  <c r="DA58" i="1"/>
  <c r="C103" i="37" s="1"/>
  <c r="DA30" i="35"/>
  <c r="DA30" i="36"/>
  <c r="DP29" i="35"/>
  <c r="DP27" i="35"/>
  <c r="DP29" i="36"/>
  <c r="DP27" i="36"/>
  <c r="DS64" i="36"/>
  <c r="DR6" i="36"/>
  <c r="DR63" i="36"/>
  <c r="DB16" i="35"/>
  <c r="DB16" i="36"/>
  <c r="DQ65" i="36"/>
  <c r="DQ62" i="36"/>
  <c r="DI11" i="2"/>
  <c r="DB13" i="35"/>
  <c r="DO6" i="35"/>
  <c r="CY43" i="1"/>
  <c r="CY22" i="35"/>
  <c r="CY47" i="1"/>
  <c r="CY24" i="35"/>
  <c r="DC134" i="1"/>
  <c r="DI32" i="2"/>
  <c r="DC142" i="1"/>
  <c r="DC18" i="1" s="1"/>
  <c r="DC98" i="1" s="1"/>
  <c r="DC137" i="1"/>
  <c r="DC136" i="1"/>
  <c r="DC140" i="1"/>
  <c r="DC145" i="1"/>
  <c r="DC139" i="1" s="1"/>
  <c r="DC9" i="1"/>
  <c r="DC165" i="1"/>
  <c r="DC99" i="1"/>
  <c r="DC54" i="1"/>
  <c r="DC59" i="1"/>
  <c r="DC28" i="1"/>
  <c r="DC17" i="1"/>
  <c r="DC33" i="1"/>
  <c r="DC12" i="1"/>
  <c r="DB154" i="1"/>
  <c r="DB60" i="1"/>
  <c r="DB63" i="1" s="1"/>
  <c r="D104" i="37" s="1"/>
  <c r="DB55" i="1"/>
  <c r="DH35" i="2"/>
  <c r="DH33" i="2"/>
  <c r="DH34" i="2"/>
  <c r="DH36" i="2"/>
  <c r="DH14" i="2"/>
  <c r="DH12" i="2"/>
  <c r="DH15" i="2"/>
  <c r="DH13" i="2"/>
  <c r="DB147" i="1"/>
  <c r="DB48" i="1"/>
  <c r="DB31" i="1" s="1"/>
  <c r="DB155" i="1" s="1"/>
  <c r="DB49" i="1"/>
  <c r="DB34" i="1" s="1"/>
  <c r="DB157" i="1" s="1"/>
  <c r="DB45" i="1"/>
  <c r="DB29" i="1" s="1"/>
  <c r="DB150" i="1" s="1"/>
  <c r="DB44" i="1"/>
  <c r="DB26" i="1" s="1"/>
  <c r="DB148" i="1" s="1"/>
  <c r="DB21" i="1"/>
  <c r="DG17" i="2"/>
  <c r="CZ22" i="36" s="1"/>
  <c r="DE138" i="1"/>
  <c r="DD6" i="1"/>
  <c r="DD135" i="1"/>
  <c r="B106" i="37" s="1"/>
  <c r="DG38" i="2"/>
  <c r="CZ24" i="36" s="1"/>
  <c r="L36" i="36" l="1"/>
  <c r="M23" i="36" s="1"/>
  <c r="M15" i="36" s="1"/>
  <c r="T66" i="2"/>
  <c r="T68" i="2"/>
  <c r="T67" i="2"/>
  <c r="T65" i="2"/>
  <c r="L28" i="35"/>
  <c r="C10" i="37"/>
  <c r="M42" i="1"/>
  <c r="L28" i="36"/>
  <c r="M21" i="36" s="1"/>
  <c r="M12" i="36" s="1"/>
  <c r="T27" i="2"/>
  <c r="T24" i="2"/>
  <c r="T26" i="2"/>
  <c r="T25" i="2"/>
  <c r="DA50" i="1"/>
  <c r="DA51" i="1"/>
  <c r="DC13" i="36"/>
  <c r="DC159" i="1"/>
  <c r="DC65" i="1"/>
  <c r="DB66" i="1"/>
  <c r="DA28" i="35"/>
  <c r="DA28" i="36"/>
  <c r="DQ29" i="35"/>
  <c r="DQ27" i="35"/>
  <c r="DQ29" i="36"/>
  <c r="DQ27" i="36"/>
  <c r="DB58" i="1"/>
  <c r="C104" i="37" s="1"/>
  <c r="DB30" i="35"/>
  <c r="DB30" i="36"/>
  <c r="DC16" i="35"/>
  <c r="DC16" i="36"/>
  <c r="DR65" i="36"/>
  <c r="DR62" i="36"/>
  <c r="DT64" i="36"/>
  <c r="DS6" i="36"/>
  <c r="DS63" i="36"/>
  <c r="DJ11" i="2"/>
  <c r="DC13" i="35"/>
  <c r="DP6" i="35"/>
  <c r="CZ47" i="1"/>
  <c r="CZ24" i="35"/>
  <c r="CZ43" i="1"/>
  <c r="CZ22" i="35"/>
  <c r="DD134" i="1"/>
  <c r="DJ32" i="2"/>
  <c r="DH38" i="2"/>
  <c r="DA24" i="36" s="1"/>
  <c r="DF138" i="1"/>
  <c r="DE6" i="1"/>
  <c r="DE135" i="1"/>
  <c r="B107" i="37" s="1"/>
  <c r="DH17" i="2"/>
  <c r="DA22" i="36" s="1"/>
  <c r="DC154" i="1"/>
  <c r="DC60" i="1"/>
  <c r="DC63" i="1" s="1"/>
  <c r="D105" i="37" s="1"/>
  <c r="DC55" i="1"/>
  <c r="DI33" i="2"/>
  <c r="DI35" i="2"/>
  <c r="DI36" i="2"/>
  <c r="DI34" i="2"/>
  <c r="DC48" i="1"/>
  <c r="DC31" i="1" s="1"/>
  <c r="DC155" i="1" s="1"/>
  <c r="DC49" i="1"/>
  <c r="DC34" i="1" s="1"/>
  <c r="DC157" i="1" s="1"/>
  <c r="DC44" i="1"/>
  <c r="DC26" i="1" s="1"/>
  <c r="DC148" i="1" s="1"/>
  <c r="DC21" i="1"/>
  <c r="DC45" i="1"/>
  <c r="DC29" i="1" s="1"/>
  <c r="DC150" i="1" s="1"/>
  <c r="DD142" i="1"/>
  <c r="DD18" i="1" s="1"/>
  <c r="DD98" i="1" s="1"/>
  <c r="DD145" i="1"/>
  <c r="DD139" i="1" s="1"/>
  <c r="DD165" i="1"/>
  <c r="DD137" i="1"/>
  <c r="DD9" i="1"/>
  <c r="DD140" i="1"/>
  <c r="DD99" i="1"/>
  <c r="DD136" i="1"/>
  <c r="DD54" i="1"/>
  <c r="DD12" i="1"/>
  <c r="DD59" i="1"/>
  <c r="DD17" i="1"/>
  <c r="DD28" i="1"/>
  <c r="DD33" i="1"/>
  <c r="DI13" i="2"/>
  <c r="DI15" i="2"/>
  <c r="DI12" i="2"/>
  <c r="DI14" i="2"/>
  <c r="DC147" i="1"/>
  <c r="T70" i="2" l="1"/>
  <c r="T3" i="2"/>
  <c r="M190" i="1"/>
  <c r="M175" i="1"/>
  <c r="T56" i="2" s="1"/>
  <c r="T29" i="2"/>
  <c r="M32" i="1" s="1"/>
  <c r="DB50" i="1"/>
  <c r="DB51" i="1"/>
  <c r="DD13" i="36"/>
  <c r="DD159" i="1"/>
  <c r="DC66" i="1"/>
  <c r="DD65" i="1"/>
  <c r="DB28" i="35"/>
  <c r="DB28" i="36"/>
  <c r="DR29" i="35"/>
  <c r="DR27" i="35"/>
  <c r="DR29" i="36"/>
  <c r="DR27" i="36"/>
  <c r="DC58" i="1"/>
  <c r="C105" i="37" s="1"/>
  <c r="DC30" i="35"/>
  <c r="DC30" i="36"/>
  <c r="DU64" i="36"/>
  <c r="DT6" i="36"/>
  <c r="DT63" i="36"/>
  <c r="DD16" i="35"/>
  <c r="DD16" i="36"/>
  <c r="DS65" i="36"/>
  <c r="DS62" i="36"/>
  <c r="DK11" i="2"/>
  <c r="DD13" i="35"/>
  <c r="DQ6" i="35"/>
  <c r="DA43" i="1"/>
  <c r="DA22" i="35"/>
  <c r="DA47" i="1"/>
  <c r="DA24" i="35"/>
  <c r="DE134" i="1"/>
  <c r="DK32" i="2"/>
  <c r="DD147" i="1"/>
  <c r="DD154" i="1"/>
  <c r="DJ34" i="2"/>
  <c r="DJ33" i="2"/>
  <c r="DJ36" i="2"/>
  <c r="DJ35" i="2"/>
  <c r="DD21" i="1"/>
  <c r="DD49" i="1"/>
  <c r="DD34" i="1" s="1"/>
  <c r="DD157" i="1" s="1"/>
  <c r="DD45" i="1"/>
  <c r="DD29" i="1" s="1"/>
  <c r="DD150" i="1" s="1"/>
  <c r="DD44" i="1"/>
  <c r="DD26" i="1" s="1"/>
  <c r="DD148" i="1" s="1"/>
  <c r="DD48" i="1"/>
  <c r="DD31" i="1" s="1"/>
  <c r="DD155" i="1" s="1"/>
  <c r="DD60" i="1"/>
  <c r="DD63" i="1" s="1"/>
  <c r="D106" i="37" s="1"/>
  <c r="DD55" i="1"/>
  <c r="DE9" i="1"/>
  <c r="DE165" i="1"/>
  <c r="DE99" i="1"/>
  <c r="DE142" i="1"/>
  <c r="DE18" i="1" s="1"/>
  <c r="DE98" i="1" s="1"/>
  <c r="DE137" i="1"/>
  <c r="DE140" i="1"/>
  <c r="DE145" i="1"/>
  <c r="DE139" i="1" s="1"/>
  <c r="DE136" i="1"/>
  <c r="DE17" i="1"/>
  <c r="DE33" i="1"/>
  <c r="DE54" i="1"/>
  <c r="DE59" i="1"/>
  <c r="DE28" i="1"/>
  <c r="DE12" i="1"/>
  <c r="DJ14" i="2"/>
  <c r="DJ15" i="2"/>
  <c r="DJ12" i="2"/>
  <c r="DJ13" i="2"/>
  <c r="DI17" i="2"/>
  <c r="DB22" i="36" s="1"/>
  <c r="DI38" i="2"/>
  <c r="DB24" i="36" s="1"/>
  <c r="DF6" i="1"/>
  <c r="DG138" i="1"/>
  <c r="DF135" i="1"/>
  <c r="B108" i="37" s="1"/>
  <c r="T57" i="2" l="1"/>
  <c r="T59" i="2"/>
  <c r="T60" i="2"/>
  <c r="T58" i="2"/>
  <c r="M153" i="1"/>
  <c r="M171" i="1"/>
  <c r="M90" i="1"/>
  <c r="M91" i="1" s="1"/>
  <c r="T6" i="2"/>
  <c r="T5" i="2"/>
  <c r="T7" i="2"/>
  <c r="T55" i="2"/>
  <c r="T4" i="2"/>
  <c r="DC50" i="1"/>
  <c r="DC51" i="1"/>
  <c r="DE13" i="36"/>
  <c r="DE159" i="1"/>
  <c r="DD66" i="1"/>
  <c r="DE65" i="1"/>
  <c r="DC28" i="35"/>
  <c r="DC28" i="36"/>
  <c r="DD58" i="1"/>
  <c r="C106" i="37" s="1"/>
  <c r="DS27" i="35"/>
  <c r="DS29" i="35"/>
  <c r="DS29" i="36"/>
  <c r="DS27" i="36"/>
  <c r="DD30" i="35"/>
  <c r="DD30" i="36"/>
  <c r="DE16" i="35"/>
  <c r="DE16" i="36"/>
  <c r="DT65" i="36"/>
  <c r="DT62" i="36"/>
  <c r="DT7" i="36" s="1"/>
  <c r="DV64" i="36"/>
  <c r="DU6" i="36"/>
  <c r="DU63" i="36"/>
  <c r="DL11" i="2"/>
  <c r="DE13" i="35"/>
  <c r="DR6" i="35"/>
  <c r="DB43" i="1"/>
  <c r="DB22" i="35"/>
  <c r="DB47" i="1"/>
  <c r="DB24" i="35"/>
  <c r="DF134" i="1"/>
  <c r="DL32" i="2"/>
  <c r="DJ38" i="2"/>
  <c r="DC24" i="36" s="1"/>
  <c r="DH138" i="1"/>
  <c r="DG6" i="1"/>
  <c r="DG135" i="1"/>
  <c r="B109" i="37" s="1"/>
  <c r="DJ17" i="2"/>
  <c r="DC22" i="36" s="1"/>
  <c r="DE154" i="1"/>
  <c r="DE55" i="1"/>
  <c r="DE60" i="1"/>
  <c r="DE63" i="1" s="1"/>
  <c r="D107" i="37" s="1"/>
  <c r="DK33" i="2"/>
  <c r="DK36" i="2"/>
  <c r="DK35" i="2"/>
  <c r="DK34" i="2"/>
  <c r="DE147" i="1"/>
  <c r="DE49" i="1"/>
  <c r="DE34" i="1" s="1"/>
  <c r="DE157" i="1" s="1"/>
  <c r="DE45" i="1"/>
  <c r="DE29" i="1" s="1"/>
  <c r="DE150" i="1" s="1"/>
  <c r="DE44" i="1"/>
  <c r="DE26" i="1" s="1"/>
  <c r="DE148" i="1" s="1"/>
  <c r="DE48" i="1"/>
  <c r="DE31" i="1" s="1"/>
  <c r="DE155" i="1" s="1"/>
  <c r="DE21" i="1"/>
  <c r="DF136" i="1"/>
  <c r="DF9" i="1"/>
  <c r="DF142" i="1"/>
  <c r="DF18" i="1" s="1"/>
  <c r="DF98" i="1" s="1"/>
  <c r="DF140" i="1"/>
  <c r="DF137" i="1"/>
  <c r="DF145" i="1"/>
  <c r="DF139" i="1" s="1"/>
  <c r="DF165" i="1"/>
  <c r="DF99" i="1"/>
  <c r="DF54" i="1"/>
  <c r="DF12" i="1"/>
  <c r="DF17" i="1"/>
  <c r="DF59" i="1"/>
  <c r="DF28" i="1"/>
  <c r="DF33" i="1"/>
  <c r="DK14" i="2"/>
  <c r="DK13" i="2"/>
  <c r="DK12" i="2"/>
  <c r="DK15" i="2"/>
  <c r="T9" i="2" l="1"/>
  <c r="M27" i="1" s="1"/>
  <c r="T62" i="2"/>
  <c r="DE50" i="1"/>
  <c r="DD50" i="1"/>
  <c r="DD51" i="1"/>
  <c r="DF13" i="36"/>
  <c r="DF159" i="1"/>
  <c r="DE66" i="1"/>
  <c r="DF65" i="1"/>
  <c r="DD28" i="35"/>
  <c r="DD28" i="36"/>
  <c r="DE30" i="35"/>
  <c r="DE30" i="36"/>
  <c r="DT29" i="35"/>
  <c r="DT27" i="35"/>
  <c r="DT29" i="36"/>
  <c r="DT27" i="36"/>
  <c r="DE58" i="1"/>
  <c r="C107" i="37" s="1"/>
  <c r="DU65" i="36"/>
  <c r="DU62" i="36"/>
  <c r="DF16" i="35"/>
  <c r="DF16" i="36"/>
  <c r="DW64" i="36"/>
  <c r="DV6" i="36"/>
  <c r="DV63" i="36"/>
  <c r="DM11" i="2"/>
  <c r="DF13" i="35"/>
  <c r="DS6" i="35"/>
  <c r="DC43" i="1"/>
  <c r="DC22" i="35"/>
  <c r="DC47" i="1"/>
  <c r="DC24" i="35"/>
  <c r="DG134" i="1"/>
  <c r="DM32" i="2"/>
  <c r="DF147" i="1"/>
  <c r="DH6" i="1"/>
  <c r="DI138" i="1"/>
  <c r="DH135" i="1"/>
  <c r="B110" i="37" s="1"/>
  <c r="DF49" i="1"/>
  <c r="DF34" i="1" s="1"/>
  <c r="DF157" i="1" s="1"/>
  <c r="DF44" i="1"/>
  <c r="DF26" i="1" s="1"/>
  <c r="DF148" i="1" s="1"/>
  <c r="DF45" i="1"/>
  <c r="DF29" i="1" s="1"/>
  <c r="DF150" i="1" s="1"/>
  <c r="DF48" i="1"/>
  <c r="DF31" i="1" s="1"/>
  <c r="DF155" i="1" s="1"/>
  <c r="DF21" i="1"/>
  <c r="DL13" i="2"/>
  <c r="DL12" i="2"/>
  <c r="DL15" i="2"/>
  <c r="DL14" i="2"/>
  <c r="DK17" i="2"/>
  <c r="DD22" i="36" s="1"/>
  <c r="DK38" i="2"/>
  <c r="DD24" i="36" s="1"/>
  <c r="DG142" i="1"/>
  <c r="DG18" i="1" s="1"/>
  <c r="DG98" i="1" s="1"/>
  <c r="DG9" i="1"/>
  <c r="DG145" i="1"/>
  <c r="DG139" i="1" s="1"/>
  <c r="DG99" i="1"/>
  <c r="DG140" i="1"/>
  <c r="DG136" i="1"/>
  <c r="DG137" i="1"/>
  <c r="DG165" i="1"/>
  <c r="DG54" i="1"/>
  <c r="DG33" i="1"/>
  <c r="DG12" i="1"/>
  <c r="DG17" i="1"/>
  <c r="DG59" i="1"/>
  <c r="DG28" i="1"/>
  <c r="DL36" i="2"/>
  <c r="DL35" i="2"/>
  <c r="DL33" i="2"/>
  <c r="DL34" i="2"/>
  <c r="DF154" i="1"/>
  <c r="DF60" i="1"/>
  <c r="DF63" i="1" s="1"/>
  <c r="D108" i="37" s="1"/>
  <c r="DF55" i="1"/>
  <c r="M88" i="1" l="1"/>
  <c r="M89" i="1" s="1"/>
  <c r="M170" i="1"/>
  <c r="M146" i="1"/>
  <c r="M92" i="1"/>
  <c r="M93" i="1" s="1"/>
  <c r="L22" i="1"/>
  <c r="L20" i="1" s="1"/>
  <c r="L160" i="1" s="1"/>
  <c r="DE51" i="1"/>
  <c r="DG13" i="36"/>
  <c r="DG159" i="1"/>
  <c r="DF66" i="1"/>
  <c r="DG65" i="1"/>
  <c r="DE28" i="35"/>
  <c r="DE28" i="36"/>
  <c r="DF58" i="1"/>
  <c r="C108" i="37" s="1"/>
  <c r="DF30" i="35"/>
  <c r="DF30" i="36"/>
  <c r="DU29" i="35"/>
  <c r="DU27" i="35"/>
  <c r="DU29" i="36"/>
  <c r="DU27" i="36"/>
  <c r="DX64" i="36"/>
  <c r="DW6" i="36"/>
  <c r="DW63" i="36"/>
  <c r="DG16" i="35"/>
  <c r="DG16" i="36"/>
  <c r="DV65" i="36"/>
  <c r="DV62" i="36"/>
  <c r="DN11" i="2"/>
  <c r="DG13" i="35"/>
  <c r="DT6" i="35"/>
  <c r="DD47" i="1"/>
  <c r="DD24" i="35"/>
  <c r="DD43" i="1"/>
  <c r="DD22" i="35"/>
  <c r="DH134" i="1"/>
  <c r="DN32" i="2"/>
  <c r="DL17" i="2"/>
  <c r="DE22" i="36" s="1"/>
  <c r="DG48" i="1"/>
  <c r="DG31" i="1" s="1"/>
  <c r="DG155" i="1" s="1"/>
  <c r="DG44" i="1"/>
  <c r="DG26" i="1" s="1"/>
  <c r="DG148" i="1" s="1"/>
  <c r="DG21" i="1"/>
  <c r="DG49" i="1"/>
  <c r="DG34" i="1" s="1"/>
  <c r="DG157" i="1" s="1"/>
  <c r="DG45" i="1"/>
  <c r="DG29" i="1" s="1"/>
  <c r="DG150" i="1" s="1"/>
  <c r="DJ138" i="1"/>
  <c r="DI6" i="1"/>
  <c r="DI135" i="1"/>
  <c r="B111" i="37" s="1"/>
  <c r="DM12" i="2"/>
  <c r="DM13" i="2"/>
  <c r="DM14" i="2"/>
  <c r="DM15" i="2"/>
  <c r="DM35" i="2"/>
  <c r="DM33" i="2"/>
  <c r="DM36" i="2"/>
  <c r="DM34" i="2"/>
  <c r="DH142" i="1"/>
  <c r="DH18" i="1" s="1"/>
  <c r="DH98" i="1" s="1"/>
  <c r="DH140" i="1"/>
  <c r="DH9" i="1"/>
  <c r="DH137" i="1"/>
  <c r="DH165" i="1"/>
  <c r="DH99" i="1"/>
  <c r="DH136" i="1"/>
  <c r="DH145" i="1"/>
  <c r="DH139" i="1" s="1"/>
  <c r="DH33" i="1"/>
  <c r="DH17" i="1"/>
  <c r="DH12" i="1"/>
  <c r="DH28" i="1"/>
  <c r="DH59" i="1"/>
  <c r="DH54" i="1"/>
  <c r="DL38" i="2"/>
  <c r="DE24" i="36" s="1"/>
  <c r="DG147" i="1"/>
  <c r="DG154" i="1"/>
  <c r="DG55" i="1"/>
  <c r="DG60" i="1"/>
  <c r="DG63" i="1" s="1"/>
  <c r="D109" i="37" s="1"/>
  <c r="M70" i="1"/>
  <c r="M34" i="36" l="1"/>
  <c r="M34" i="35"/>
  <c r="M178" i="1"/>
  <c r="M94" i="1"/>
  <c r="M95" i="1" s="1"/>
  <c r="DF51" i="1"/>
  <c r="DF50" i="1"/>
  <c r="DH13" i="36"/>
  <c r="DH159" i="1"/>
  <c r="DG66" i="1"/>
  <c r="DH65" i="1"/>
  <c r="DF28" i="35"/>
  <c r="DF28" i="36"/>
  <c r="DG58" i="1"/>
  <c r="C109" i="37" s="1"/>
  <c r="DV29" i="35"/>
  <c r="DV27" i="35"/>
  <c r="DV29" i="36"/>
  <c r="DV27" i="36"/>
  <c r="DG30" i="35"/>
  <c r="DG30" i="36"/>
  <c r="DW65" i="36"/>
  <c r="DW62" i="36"/>
  <c r="DH16" i="35"/>
  <c r="DH16" i="36"/>
  <c r="DY64" i="36"/>
  <c r="DX6" i="36"/>
  <c r="DX63" i="36"/>
  <c r="DO11" i="2"/>
  <c r="DH13" i="35"/>
  <c r="DU6" i="35"/>
  <c r="DE47" i="1"/>
  <c r="DE24" i="35"/>
  <c r="DE43" i="1"/>
  <c r="DE22" i="35"/>
  <c r="DI134" i="1"/>
  <c r="DO32" i="2"/>
  <c r="DH154" i="1"/>
  <c r="DN35" i="2"/>
  <c r="DN33" i="2"/>
  <c r="DN36" i="2"/>
  <c r="DN34" i="2"/>
  <c r="DM38" i="2"/>
  <c r="DF24" i="36" s="1"/>
  <c r="DK138" i="1"/>
  <c r="DJ6" i="1"/>
  <c r="DJ135" i="1"/>
  <c r="B112" i="37" s="1"/>
  <c r="DH48" i="1"/>
  <c r="DH31" i="1" s="1"/>
  <c r="DH155" i="1" s="1"/>
  <c r="DH21" i="1"/>
  <c r="DH44" i="1"/>
  <c r="DH26" i="1" s="1"/>
  <c r="DH148" i="1" s="1"/>
  <c r="DH49" i="1"/>
  <c r="DH34" i="1" s="1"/>
  <c r="DH157" i="1" s="1"/>
  <c r="DH45" i="1"/>
  <c r="DH29" i="1" s="1"/>
  <c r="DH150" i="1" s="1"/>
  <c r="DN14" i="2"/>
  <c r="DN13" i="2"/>
  <c r="DN15" i="2"/>
  <c r="DN12" i="2"/>
  <c r="DM17" i="2"/>
  <c r="DF22" i="36" s="1"/>
  <c r="DI142" i="1"/>
  <c r="DI18" i="1" s="1"/>
  <c r="DI98" i="1" s="1"/>
  <c r="DI165" i="1"/>
  <c r="DI140" i="1"/>
  <c r="DI99" i="1"/>
  <c r="DI145" i="1"/>
  <c r="DI139" i="1" s="1"/>
  <c r="DI137" i="1"/>
  <c r="DI9" i="1"/>
  <c r="DI136" i="1"/>
  <c r="DI33" i="1"/>
  <c r="DI12" i="1"/>
  <c r="DI28" i="1"/>
  <c r="DI54" i="1"/>
  <c r="DI59" i="1"/>
  <c r="DI17" i="1"/>
  <c r="DH147" i="1"/>
  <c r="DH55" i="1"/>
  <c r="DH60" i="1"/>
  <c r="DH63" i="1" s="1"/>
  <c r="D110" i="37" s="1"/>
  <c r="M77" i="1" l="1"/>
  <c r="M79" i="1"/>
  <c r="M161" i="1"/>
  <c r="M75" i="1"/>
  <c r="M96" i="1"/>
  <c r="DG51" i="1"/>
  <c r="DG50" i="1"/>
  <c r="DI13" i="36"/>
  <c r="DI159" i="1"/>
  <c r="DH66" i="1"/>
  <c r="DI65" i="1"/>
  <c r="DG28" i="35"/>
  <c r="DG28" i="36"/>
  <c r="DH30" i="35"/>
  <c r="DH30" i="36"/>
  <c r="DH58" i="1"/>
  <c r="C110" i="37" s="1"/>
  <c r="DW27" i="35"/>
  <c r="DW29" i="35"/>
  <c r="DW29" i="36"/>
  <c r="DW27" i="36"/>
  <c r="DZ64" i="36"/>
  <c r="DY6" i="36"/>
  <c r="DY63" i="36"/>
  <c r="DX65" i="36"/>
  <c r="DX62" i="36"/>
  <c r="DI16" i="35"/>
  <c r="DI16" i="36"/>
  <c r="DP11" i="2"/>
  <c r="DI13" i="35"/>
  <c r="DV6" i="35"/>
  <c r="DF47" i="1"/>
  <c r="DF24" i="35"/>
  <c r="DF43" i="1"/>
  <c r="DF22" i="35"/>
  <c r="DJ134" i="1"/>
  <c r="DP32" i="2"/>
  <c r="DI147" i="1"/>
  <c r="DI44" i="1"/>
  <c r="DI26" i="1" s="1"/>
  <c r="DI148" i="1" s="1"/>
  <c r="DI21" i="1"/>
  <c r="DI49" i="1"/>
  <c r="DI34" i="1" s="1"/>
  <c r="DI157" i="1" s="1"/>
  <c r="DI48" i="1"/>
  <c r="DI31" i="1" s="1"/>
  <c r="DI155" i="1" s="1"/>
  <c r="DI45" i="1"/>
  <c r="DI29" i="1" s="1"/>
  <c r="DI150" i="1" s="1"/>
  <c r="DL138" i="1"/>
  <c r="DK6" i="1"/>
  <c r="DK135" i="1"/>
  <c r="B113" i="37" s="1"/>
  <c r="DN17" i="2"/>
  <c r="DG22" i="36" s="1"/>
  <c r="DI154" i="1"/>
  <c r="DI55" i="1"/>
  <c r="DI60" i="1"/>
  <c r="DI63" i="1" s="1"/>
  <c r="D111" i="37" s="1"/>
  <c r="DJ165" i="1"/>
  <c r="DJ142" i="1"/>
  <c r="DJ18" i="1" s="1"/>
  <c r="DJ98" i="1" s="1"/>
  <c r="DJ145" i="1"/>
  <c r="DJ139" i="1" s="1"/>
  <c r="DJ9" i="1"/>
  <c r="DJ136" i="1"/>
  <c r="DJ140" i="1"/>
  <c r="DJ137" i="1"/>
  <c r="DJ99" i="1"/>
  <c r="DJ33" i="1"/>
  <c r="DJ54" i="1"/>
  <c r="DJ17" i="1"/>
  <c r="DJ12" i="1"/>
  <c r="DJ28" i="1"/>
  <c r="DJ59" i="1"/>
  <c r="DN38" i="2"/>
  <c r="DG24" i="36" s="1"/>
  <c r="DO36" i="2"/>
  <c r="DO35" i="2"/>
  <c r="DO34" i="2"/>
  <c r="DO33" i="2"/>
  <c r="DO15" i="2"/>
  <c r="DO13" i="2"/>
  <c r="DO12" i="2"/>
  <c r="DO14" i="2"/>
  <c r="M187" i="1" l="1"/>
  <c r="M78" i="1"/>
  <c r="M186" i="1" s="1"/>
  <c r="M74" i="1"/>
  <c r="M72" i="1" s="1"/>
  <c r="M61" i="1" s="1"/>
  <c r="M183" i="1"/>
  <c r="M185" i="1"/>
  <c r="M76" i="1"/>
  <c r="M184" i="1" s="1"/>
  <c r="DH50" i="1"/>
  <c r="DH51" i="1"/>
  <c r="DJ13" i="36"/>
  <c r="DJ159" i="1"/>
  <c r="DI66" i="1"/>
  <c r="DJ65" i="1"/>
  <c r="DH28" i="35"/>
  <c r="DH28" i="36"/>
  <c r="DI30" i="35"/>
  <c r="DI30" i="36"/>
  <c r="DI58" i="1"/>
  <c r="C111" i="37" s="1"/>
  <c r="DX29" i="35"/>
  <c r="DX27" i="35"/>
  <c r="DX29" i="36"/>
  <c r="DX27" i="36"/>
  <c r="DY65" i="36"/>
  <c r="DY62" i="36"/>
  <c r="DJ16" i="35"/>
  <c r="DJ16" i="36"/>
  <c r="EA64" i="36"/>
  <c r="DZ6" i="36"/>
  <c r="DZ63" i="36"/>
  <c r="DQ11" i="2"/>
  <c r="DJ13" i="35"/>
  <c r="DW6" i="35"/>
  <c r="DG47" i="1"/>
  <c r="DG24" i="35"/>
  <c r="DG43" i="1"/>
  <c r="DG22" i="35"/>
  <c r="DK134" i="1"/>
  <c r="DQ32" i="2"/>
  <c r="DO17" i="2"/>
  <c r="DH22" i="36" s="1"/>
  <c r="DJ147" i="1"/>
  <c r="DJ154" i="1"/>
  <c r="DP36" i="2"/>
  <c r="DP35" i="2"/>
  <c r="DP33" i="2"/>
  <c r="DP34" i="2"/>
  <c r="DL6" i="1"/>
  <c r="DM138" i="1"/>
  <c r="DL135" i="1"/>
  <c r="B114" i="37" s="1"/>
  <c r="DJ49" i="1"/>
  <c r="DJ34" i="1" s="1"/>
  <c r="DJ157" i="1" s="1"/>
  <c r="DJ48" i="1"/>
  <c r="DJ31" i="1" s="1"/>
  <c r="DJ155" i="1" s="1"/>
  <c r="DJ45" i="1"/>
  <c r="DJ29" i="1" s="1"/>
  <c r="DJ150" i="1" s="1"/>
  <c r="DJ44" i="1"/>
  <c r="DJ26" i="1" s="1"/>
  <c r="DJ148" i="1" s="1"/>
  <c r="DJ21" i="1"/>
  <c r="DK142" i="1"/>
  <c r="DK18" i="1" s="1"/>
  <c r="DK98" i="1" s="1"/>
  <c r="DK136" i="1"/>
  <c r="DK165" i="1"/>
  <c r="DK140" i="1"/>
  <c r="DK137" i="1"/>
  <c r="DK145" i="1"/>
  <c r="DK139" i="1" s="1"/>
  <c r="DK9" i="1"/>
  <c r="DK166" i="1" s="1"/>
  <c r="DK99" i="1"/>
  <c r="DK33" i="1"/>
  <c r="DK54" i="1"/>
  <c r="DK12" i="1"/>
  <c r="DK17" i="1"/>
  <c r="DK59" i="1"/>
  <c r="DK28" i="1"/>
  <c r="DP12" i="2"/>
  <c r="DP13" i="2"/>
  <c r="DP14" i="2"/>
  <c r="DP15" i="2"/>
  <c r="DO38" i="2"/>
  <c r="DH24" i="36" s="1"/>
  <c r="DJ55" i="1"/>
  <c r="DJ60" i="1"/>
  <c r="DJ63" i="1" s="1"/>
  <c r="D112" i="37" s="1"/>
  <c r="M180" i="1" l="1"/>
  <c r="M71" i="1"/>
  <c r="M182" i="1"/>
  <c r="L62" i="1"/>
  <c r="M63" i="1"/>
  <c r="DI51" i="1"/>
  <c r="DI50" i="1"/>
  <c r="DK13" i="36"/>
  <c r="DK159" i="1"/>
  <c r="DJ66" i="1"/>
  <c r="DK65" i="1"/>
  <c r="DI28" i="35"/>
  <c r="DI28" i="36"/>
  <c r="DJ30" i="35"/>
  <c r="DJ30" i="36"/>
  <c r="DJ58" i="1"/>
  <c r="C112" i="37" s="1"/>
  <c r="DY29" i="35"/>
  <c r="DY27" i="35"/>
  <c r="DY29" i="36"/>
  <c r="DY27" i="36"/>
  <c r="DZ65" i="36"/>
  <c r="DZ62" i="36"/>
  <c r="DK16" i="35"/>
  <c r="DK16" i="36"/>
  <c r="EB64" i="36"/>
  <c r="EA6" i="36"/>
  <c r="EA63" i="36"/>
  <c r="DR11" i="2"/>
  <c r="DK13" i="35"/>
  <c r="DX6" i="35"/>
  <c r="DH47" i="1"/>
  <c r="DH24" i="35"/>
  <c r="DH43" i="1"/>
  <c r="DH22" i="35"/>
  <c r="DL134" i="1"/>
  <c r="DR32" i="2"/>
  <c r="DK48" i="1"/>
  <c r="DK31" i="1" s="1"/>
  <c r="DK155" i="1" s="1"/>
  <c r="DK45" i="1"/>
  <c r="DK29" i="1" s="1"/>
  <c r="DK150" i="1" s="1"/>
  <c r="DK21" i="1"/>
  <c r="DK44" i="1"/>
  <c r="DK26" i="1" s="1"/>
  <c r="DK148" i="1" s="1"/>
  <c r="DK49" i="1"/>
  <c r="DK34" i="1" s="1"/>
  <c r="DK157" i="1" s="1"/>
  <c r="DK147" i="1"/>
  <c r="DK154" i="1"/>
  <c r="DK60" i="1"/>
  <c r="DK63" i="1" s="1"/>
  <c r="D113" i="37" s="1"/>
  <c r="DK55" i="1"/>
  <c r="DQ13" i="2"/>
  <c r="DQ14" i="2"/>
  <c r="DQ15" i="2"/>
  <c r="DQ12" i="2"/>
  <c r="DN138" i="1"/>
  <c r="DM6" i="1"/>
  <c r="DM135" i="1"/>
  <c r="B115" i="37" s="1"/>
  <c r="DP17" i="2"/>
  <c r="DI22" i="36" s="1"/>
  <c r="DL140" i="1"/>
  <c r="DL142" i="1"/>
  <c r="DL18" i="1" s="1"/>
  <c r="DL98" i="1" s="1"/>
  <c r="DL145" i="1"/>
  <c r="DL139" i="1" s="1"/>
  <c r="DL137" i="1"/>
  <c r="DL99" i="1"/>
  <c r="DL136" i="1"/>
  <c r="DL165" i="1"/>
  <c r="DL9" i="1"/>
  <c r="DL166" i="1" s="1"/>
  <c r="DL59" i="1"/>
  <c r="DL28" i="1"/>
  <c r="DL12" i="1"/>
  <c r="DL33" i="1"/>
  <c r="DL17" i="1"/>
  <c r="DL54" i="1"/>
  <c r="DP38" i="2"/>
  <c r="DI24" i="36" s="1"/>
  <c r="DQ35" i="2"/>
  <c r="DQ34" i="2"/>
  <c r="DQ36" i="2"/>
  <c r="DQ33" i="2"/>
  <c r="N46" i="1" l="1"/>
  <c r="M30" i="35"/>
  <c r="M30" i="36"/>
  <c r="M52" i="36" s="1"/>
  <c r="M53" i="36" s="1"/>
  <c r="D11" i="37"/>
  <c r="M179" i="1"/>
  <c r="M56" i="1"/>
  <c r="DJ51" i="1"/>
  <c r="DJ50" i="1"/>
  <c r="DL13" i="36"/>
  <c r="DL159" i="1"/>
  <c r="DL65" i="1"/>
  <c r="DK66" i="1"/>
  <c r="DJ28" i="35"/>
  <c r="DJ28" i="36"/>
  <c r="DK58" i="1"/>
  <c r="C113" i="37" s="1"/>
  <c r="DK30" i="35"/>
  <c r="DK30" i="36"/>
  <c r="DZ29" i="35"/>
  <c r="DZ27" i="35"/>
  <c r="DZ29" i="36"/>
  <c r="DZ27" i="36"/>
  <c r="DL16" i="35"/>
  <c r="DL16" i="36"/>
  <c r="EC64" i="36"/>
  <c r="EB6" i="36"/>
  <c r="EB63" i="36"/>
  <c r="EA65" i="36"/>
  <c r="EA62" i="36"/>
  <c r="DS11" i="2"/>
  <c r="DL13" i="35"/>
  <c r="DY6" i="35"/>
  <c r="DI47" i="1"/>
  <c r="DI24" i="35"/>
  <c r="DI43" i="1"/>
  <c r="DI22" i="35"/>
  <c r="DM134" i="1"/>
  <c r="DS32" i="2"/>
  <c r="DR12" i="2"/>
  <c r="DR14" i="2"/>
  <c r="DR15" i="2"/>
  <c r="DR13" i="2"/>
  <c r="DM142" i="1"/>
  <c r="DM18" i="1" s="1"/>
  <c r="DM98" i="1" s="1"/>
  <c r="DM137" i="1"/>
  <c r="DM145" i="1"/>
  <c r="DM139" i="1" s="1"/>
  <c r="DM9" i="1"/>
  <c r="DM166" i="1" s="1"/>
  <c r="DM136" i="1"/>
  <c r="DM140" i="1"/>
  <c r="DM99" i="1"/>
  <c r="DM165" i="1"/>
  <c r="DM28" i="1"/>
  <c r="DM33" i="1"/>
  <c r="DM54" i="1"/>
  <c r="DM59" i="1"/>
  <c r="DM17" i="1"/>
  <c r="DM12" i="1"/>
  <c r="DL154" i="1"/>
  <c r="DL49" i="1"/>
  <c r="DL34" i="1" s="1"/>
  <c r="DL157" i="1" s="1"/>
  <c r="DL48" i="1"/>
  <c r="DL31" i="1" s="1"/>
  <c r="DL155" i="1" s="1"/>
  <c r="DL45" i="1"/>
  <c r="DL29" i="1" s="1"/>
  <c r="DL150" i="1" s="1"/>
  <c r="DL44" i="1"/>
  <c r="DL26" i="1" s="1"/>
  <c r="DL148" i="1" s="1"/>
  <c r="DL21" i="1"/>
  <c r="DQ38" i="2"/>
  <c r="DJ24" i="36" s="1"/>
  <c r="DL147" i="1"/>
  <c r="DL60" i="1"/>
  <c r="DL63" i="1" s="1"/>
  <c r="D114" i="37" s="1"/>
  <c r="DL55" i="1"/>
  <c r="DR34" i="2"/>
  <c r="DR35" i="2"/>
  <c r="DR36" i="2"/>
  <c r="DR33" i="2"/>
  <c r="DN6" i="1"/>
  <c r="DO138" i="1"/>
  <c r="DN135" i="1"/>
  <c r="B116" i="37" s="1"/>
  <c r="DQ17" i="2"/>
  <c r="DJ22" i="36" s="1"/>
  <c r="M39" i="36" l="1"/>
  <c r="M38" i="36" s="1"/>
  <c r="M35" i="36" s="1"/>
  <c r="M41" i="36"/>
  <c r="M40" i="36" s="1"/>
  <c r="M54" i="36"/>
  <c r="M43" i="36"/>
  <c r="M42" i="36" s="1"/>
  <c r="M58" i="1"/>
  <c r="L57" i="1"/>
  <c r="U23" i="2"/>
  <c r="N176" i="1"/>
  <c r="U64" i="2" s="1"/>
  <c r="N191" i="1"/>
  <c r="DK50" i="1"/>
  <c r="DK51" i="1"/>
  <c r="DM13" i="36"/>
  <c r="DM159" i="1"/>
  <c r="DL66" i="1"/>
  <c r="DM65" i="1"/>
  <c r="DK28" i="35"/>
  <c r="DK28" i="36"/>
  <c r="DL58" i="1"/>
  <c r="C114" i="37" s="1"/>
  <c r="EA29" i="35"/>
  <c r="EA27" i="35"/>
  <c r="EA29" i="36"/>
  <c r="EA27" i="36"/>
  <c r="DL30" i="35"/>
  <c r="DL30" i="36"/>
  <c r="EB65" i="36"/>
  <c r="EB62" i="36"/>
  <c r="DM16" i="35"/>
  <c r="DM16" i="36"/>
  <c r="ED64" i="36"/>
  <c r="EC6" i="36"/>
  <c r="EC63" i="36"/>
  <c r="DT11" i="2"/>
  <c r="DM13" i="35"/>
  <c r="DZ6" i="35"/>
  <c r="DJ43" i="1"/>
  <c r="DJ22" i="35"/>
  <c r="DJ47" i="1"/>
  <c r="DJ24" i="35"/>
  <c r="DN134" i="1"/>
  <c r="DT32" i="2"/>
  <c r="DR38" i="2"/>
  <c r="DK24" i="36" s="1"/>
  <c r="DM154" i="1"/>
  <c r="DM55" i="1"/>
  <c r="DM60" i="1"/>
  <c r="DM63" i="1" s="1"/>
  <c r="D115" i="37" s="1"/>
  <c r="DM147" i="1"/>
  <c r="DM49" i="1"/>
  <c r="DM34" i="1" s="1"/>
  <c r="DM157" i="1" s="1"/>
  <c r="DM45" i="1"/>
  <c r="DM29" i="1" s="1"/>
  <c r="DM150" i="1" s="1"/>
  <c r="DM44" i="1"/>
  <c r="DM26" i="1" s="1"/>
  <c r="DM148" i="1" s="1"/>
  <c r="DM48" i="1"/>
  <c r="DM31" i="1" s="1"/>
  <c r="DM155" i="1" s="1"/>
  <c r="DM21" i="1"/>
  <c r="DN136" i="1"/>
  <c r="DN140" i="1"/>
  <c r="DN142" i="1"/>
  <c r="DN18" i="1" s="1"/>
  <c r="DN98" i="1" s="1"/>
  <c r="DN99" i="1"/>
  <c r="DN165" i="1"/>
  <c r="DN9" i="1"/>
  <c r="DN145" i="1"/>
  <c r="DN139" i="1" s="1"/>
  <c r="DN137" i="1"/>
  <c r="DN12" i="1"/>
  <c r="DN33" i="1"/>
  <c r="DN28" i="1"/>
  <c r="DN54" i="1"/>
  <c r="DN17" i="1"/>
  <c r="DN59" i="1"/>
  <c r="DP138" i="1"/>
  <c r="DO6" i="1"/>
  <c r="DO135" i="1"/>
  <c r="B117" i="37" s="1"/>
  <c r="DS14" i="2"/>
  <c r="DS13" i="2"/>
  <c r="DS15" i="2"/>
  <c r="DS12" i="2"/>
  <c r="DS36" i="2"/>
  <c r="DS33" i="2"/>
  <c r="DS34" i="2"/>
  <c r="DS35" i="2"/>
  <c r="DR17" i="2"/>
  <c r="DK22" i="36" s="1"/>
  <c r="M36" i="36" l="1"/>
  <c r="N23" i="36" s="1"/>
  <c r="N15" i="36" s="1"/>
  <c r="U25" i="2"/>
  <c r="U24" i="2"/>
  <c r="U26" i="2"/>
  <c r="U27" i="2"/>
  <c r="C11" i="37"/>
  <c r="N42" i="1"/>
  <c r="M28" i="35"/>
  <c r="M28" i="36"/>
  <c r="N21" i="36" s="1"/>
  <c r="N12" i="36" s="1"/>
  <c r="U68" i="2"/>
  <c r="U66" i="2"/>
  <c r="U65" i="2"/>
  <c r="U67" i="2"/>
  <c r="DL50" i="1"/>
  <c r="DM50" i="1"/>
  <c r="DL51" i="1"/>
  <c r="DN13" i="36"/>
  <c r="DN159" i="1"/>
  <c r="DM66" i="1"/>
  <c r="DN65" i="1"/>
  <c r="DL28" i="35"/>
  <c r="DL28" i="36"/>
  <c r="DM30" i="35"/>
  <c r="DM30" i="36"/>
  <c r="DM58" i="1"/>
  <c r="C115" i="37" s="1"/>
  <c r="EB29" i="35"/>
  <c r="EB27" i="35"/>
  <c r="EB29" i="36"/>
  <c r="EB27" i="36"/>
  <c r="EE64" i="36"/>
  <c r="ED6" i="36"/>
  <c r="ED63" i="36"/>
  <c r="DN16" i="35"/>
  <c r="DN16" i="36"/>
  <c r="EC65" i="36"/>
  <c r="EC62" i="36"/>
  <c r="DU11" i="2"/>
  <c r="DN13" i="35"/>
  <c r="EA6" i="35"/>
  <c r="DK47" i="1"/>
  <c r="DK24" i="35"/>
  <c r="DK43" i="1"/>
  <c r="DK22" i="35"/>
  <c r="DO134" i="1"/>
  <c r="DU32" i="2"/>
  <c r="DS17" i="2"/>
  <c r="DL22" i="36" s="1"/>
  <c r="DN154" i="1"/>
  <c r="DN21" i="1"/>
  <c r="DN44" i="1"/>
  <c r="DN26" i="1" s="1"/>
  <c r="DN148" i="1" s="1"/>
  <c r="DN49" i="1"/>
  <c r="DN34" i="1" s="1"/>
  <c r="DN157" i="1" s="1"/>
  <c r="DN45" i="1"/>
  <c r="DN29" i="1" s="1"/>
  <c r="DN150" i="1" s="1"/>
  <c r="DN48" i="1"/>
  <c r="DN31" i="1" s="1"/>
  <c r="DN155" i="1" s="1"/>
  <c r="DT14" i="2"/>
  <c r="DT12" i="2"/>
  <c r="DT15" i="2"/>
  <c r="DT13" i="2"/>
  <c r="DO140" i="1"/>
  <c r="DO136" i="1"/>
  <c r="DO142" i="1"/>
  <c r="DO18" i="1" s="1"/>
  <c r="DO98" i="1" s="1"/>
  <c r="DO165" i="1"/>
  <c r="DO137" i="1"/>
  <c r="DO99" i="1"/>
  <c r="DO9" i="1"/>
  <c r="AB7" i="27" s="1"/>
  <c r="Y4" i="27" s="1"/>
  <c r="DO145" i="1"/>
  <c r="DO139" i="1" s="1"/>
  <c r="DO59" i="1"/>
  <c r="DO54" i="1"/>
  <c r="DO33" i="1"/>
  <c r="DO17" i="1"/>
  <c r="DO28" i="1"/>
  <c r="DO12" i="1"/>
  <c r="DS38" i="2"/>
  <c r="DL24" i="36" s="1"/>
  <c r="DP6" i="1"/>
  <c r="DQ138" i="1"/>
  <c r="DP135" i="1"/>
  <c r="B118" i="37" s="1"/>
  <c r="DN147" i="1"/>
  <c r="DN55" i="1"/>
  <c r="DN60" i="1"/>
  <c r="DN63" i="1" s="1"/>
  <c r="D116" i="37" s="1"/>
  <c r="DT36" i="2"/>
  <c r="DT35" i="2"/>
  <c r="DT33" i="2"/>
  <c r="DT34" i="2"/>
  <c r="U70" i="2" l="1"/>
  <c r="N190" i="1"/>
  <c r="N175" i="1"/>
  <c r="U56" i="2" s="1"/>
  <c r="U3" i="2"/>
  <c r="U29" i="2"/>
  <c r="N32" i="1" s="1"/>
  <c r="DM51" i="1"/>
  <c r="DO13" i="36"/>
  <c r="DO159" i="1"/>
  <c r="DN66" i="1"/>
  <c r="DO65" i="1"/>
  <c r="DM28" i="35"/>
  <c r="DM28" i="36"/>
  <c r="EC29" i="35"/>
  <c r="EC27" i="35"/>
  <c r="EC29" i="36"/>
  <c r="EC27" i="36"/>
  <c r="DN30" i="35"/>
  <c r="DN30" i="36"/>
  <c r="DN58" i="1"/>
  <c r="C116" i="37" s="1"/>
  <c r="DO16" i="35"/>
  <c r="DO16" i="36"/>
  <c r="EF64" i="36"/>
  <c r="EE6" i="36"/>
  <c r="EE63" i="36"/>
  <c r="ED65" i="36"/>
  <c r="ED62" i="36"/>
  <c r="DV11" i="2"/>
  <c r="DO13" i="35"/>
  <c r="EB6" i="35"/>
  <c r="DL47" i="1"/>
  <c r="DL24" i="35"/>
  <c r="DL43" i="1"/>
  <c r="DL22" i="35"/>
  <c r="DP134" i="1"/>
  <c r="DV32" i="2"/>
  <c r="DT38" i="2"/>
  <c r="DM24" i="36" s="1"/>
  <c r="DT17" i="2"/>
  <c r="DM22" i="36" s="1"/>
  <c r="DO147" i="1"/>
  <c r="DU12" i="2"/>
  <c r="DU13" i="2"/>
  <c r="DU14" i="2"/>
  <c r="DU15" i="2"/>
  <c r="DP142" i="1"/>
  <c r="DP18" i="1" s="1"/>
  <c r="DP98" i="1" s="1"/>
  <c r="DP145" i="1"/>
  <c r="DP139" i="1" s="1"/>
  <c r="DP137" i="1"/>
  <c r="DP9" i="1"/>
  <c r="DP166" i="1" s="1"/>
  <c r="DP136" i="1"/>
  <c r="DP165" i="1"/>
  <c r="DP99" i="1"/>
  <c r="DP140" i="1"/>
  <c r="DP54" i="1"/>
  <c r="DP12" i="1"/>
  <c r="DP17" i="1"/>
  <c r="DP33" i="1"/>
  <c r="DP59" i="1"/>
  <c r="DP28" i="1"/>
  <c r="DO154" i="1"/>
  <c r="DR138" i="1"/>
  <c r="DQ6" i="1"/>
  <c r="DQ135" i="1"/>
  <c r="B119" i="37" s="1"/>
  <c r="DO48" i="1"/>
  <c r="DO31" i="1" s="1"/>
  <c r="DO155" i="1" s="1"/>
  <c r="DO44" i="1"/>
  <c r="DO26" i="1" s="1"/>
  <c r="DO148" i="1" s="1"/>
  <c r="DO21" i="1"/>
  <c r="DO45" i="1"/>
  <c r="DO29" i="1" s="1"/>
  <c r="DO150" i="1" s="1"/>
  <c r="DO49" i="1"/>
  <c r="DO34" i="1" s="1"/>
  <c r="DO157" i="1" s="1"/>
  <c r="DO55" i="1"/>
  <c r="DO60" i="1"/>
  <c r="DO63" i="1" s="1"/>
  <c r="D117" i="37" s="1"/>
  <c r="DU33" i="2"/>
  <c r="DU35" i="2"/>
  <c r="DU36" i="2"/>
  <c r="DU34" i="2"/>
  <c r="N171" i="1" l="1"/>
  <c r="N153" i="1"/>
  <c r="N90" i="1"/>
  <c r="N91" i="1" s="1"/>
  <c r="U60" i="2"/>
  <c r="U57" i="2"/>
  <c r="U59" i="2"/>
  <c r="U58" i="2"/>
  <c r="U55" i="2"/>
  <c r="U6" i="2"/>
  <c r="U4" i="2"/>
  <c r="U5" i="2"/>
  <c r="U7" i="2"/>
  <c r="DN51" i="1"/>
  <c r="DN50" i="1"/>
  <c r="DP13" i="36"/>
  <c r="DP159" i="1"/>
  <c r="DO66" i="1"/>
  <c r="DP65" i="1"/>
  <c r="DN28" i="35"/>
  <c r="DN28" i="36"/>
  <c r="ED29" i="35"/>
  <c r="ED27" i="35"/>
  <c r="ED29" i="36"/>
  <c r="ED27" i="36"/>
  <c r="DO30" i="35"/>
  <c r="DO30" i="36"/>
  <c r="DO58" i="1"/>
  <c r="C117" i="37" s="1"/>
  <c r="EG64" i="36"/>
  <c r="EF6" i="36"/>
  <c r="EF63" i="36"/>
  <c r="DP16" i="35"/>
  <c r="DP16" i="36"/>
  <c r="EE65" i="36"/>
  <c r="EE62" i="36"/>
  <c r="DW11" i="2"/>
  <c r="DP13" i="35"/>
  <c r="EC6" i="35"/>
  <c r="DM47" i="1"/>
  <c r="DM24" i="35"/>
  <c r="DM43" i="1"/>
  <c r="DM22" i="35"/>
  <c r="DQ134" i="1"/>
  <c r="DW32" i="2"/>
  <c r="DV34" i="2"/>
  <c r="DV36" i="2"/>
  <c r="DV33" i="2"/>
  <c r="DV35" i="2"/>
  <c r="DP154" i="1"/>
  <c r="DV12" i="2"/>
  <c r="DV13" i="2"/>
  <c r="DV15" i="2"/>
  <c r="DV14" i="2"/>
  <c r="DU38" i="2"/>
  <c r="DN24" i="36" s="1"/>
  <c r="DS138" i="1"/>
  <c r="DR6" i="1"/>
  <c r="DR135" i="1"/>
  <c r="B120" i="37" s="1"/>
  <c r="DP60" i="1"/>
  <c r="DP63" i="1" s="1"/>
  <c r="D118" i="37" s="1"/>
  <c r="DP55" i="1"/>
  <c r="DP48" i="1"/>
  <c r="DP31" i="1" s="1"/>
  <c r="DP155" i="1" s="1"/>
  <c r="DP49" i="1"/>
  <c r="DP34" i="1" s="1"/>
  <c r="DP157" i="1" s="1"/>
  <c r="DP45" i="1"/>
  <c r="DP29" i="1" s="1"/>
  <c r="DP150" i="1" s="1"/>
  <c r="DP21" i="1"/>
  <c r="DP44" i="1"/>
  <c r="DP26" i="1" s="1"/>
  <c r="DP148" i="1" s="1"/>
  <c r="DQ142" i="1"/>
  <c r="DQ18" i="1" s="1"/>
  <c r="DQ98" i="1" s="1"/>
  <c r="DQ136" i="1"/>
  <c r="DQ145" i="1"/>
  <c r="DQ139" i="1" s="1"/>
  <c r="DQ165" i="1"/>
  <c r="DQ99" i="1"/>
  <c r="DQ140" i="1"/>
  <c r="DQ137" i="1"/>
  <c r="DQ9" i="1"/>
  <c r="DQ166" i="1" s="1"/>
  <c r="DQ12" i="1"/>
  <c r="DQ17" i="1"/>
  <c r="DQ33" i="1"/>
  <c r="DQ59" i="1"/>
  <c r="DQ28" i="1"/>
  <c r="DQ54" i="1"/>
  <c r="DP147" i="1"/>
  <c r="DU17" i="2"/>
  <c r="DN22" i="36" s="1"/>
  <c r="U9" i="2" l="1"/>
  <c r="N27" i="1" s="1"/>
  <c r="N88" i="1" s="1"/>
  <c r="N89" i="1" s="1"/>
  <c r="U62" i="2"/>
  <c r="DO51" i="1"/>
  <c r="DO50" i="1"/>
  <c r="DQ13" i="36"/>
  <c r="DQ159" i="1"/>
  <c r="DP66" i="1"/>
  <c r="DQ65" i="1"/>
  <c r="DO28" i="35"/>
  <c r="DO28" i="36"/>
  <c r="EE29" i="35"/>
  <c r="EE27" i="35"/>
  <c r="EE29" i="36"/>
  <c r="EE27" i="36"/>
  <c r="DP58" i="1"/>
  <c r="C118" i="37" s="1"/>
  <c r="DP30" i="35"/>
  <c r="DP30" i="36"/>
  <c r="DQ16" i="35"/>
  <c r="DQ16" i="36"/>
  <c r="EF65" i="36"/>
  <c r="EF62" i="36"/>
  <c r="EH64" i="36"/>
  <c r="EG6" i="36"/>
  <c r="EG63" i="36"/>
  <c r="DX11" i="2"/>
  <c r="DQ13" i="35"/>
  <c r="ED6" i="35"/>
  <c r="DN47" i="1"/>
  <c r="DN24" i="35"/>
  <c r="DN43" i="1"/>
  <c r="DN22" i="35"/>
  <c r="DR134" i="1"/>
  <c r="DX32" i="2"/>
  <c r="DW12" i="2"/>
  <c r="DW14" i="2"/>
  <c r="DW15" i="2"/>
  <c r="DW13" i="2"/>
  <c r="DQ44" i="1"/>
  <c r="DQ26" i="1" s="1"/>
  <c r="DQ148" i="1" s="1"/>
  <c r="DQ21" i="1"/>
  <c r="DQ45" i="1"/>
  <c r="DQ29" i="1" s="1"/>
  <c r="DQ150" i="1" s="1"/>
  <c r="DQ48" i="1"/>
  <c r="DQ31" i="1" s="1"/>
  <c r="DQ155" i="1" s="1"/>
  <c r="DQ49" i="1"/>
  <c r="DQ34" i="1" s="1"/>
  <c r="DQ157" i="1" s="1"/>
  <c r="DR142" i="1"/>
  <c r="DR18" i="1" s="1"/>
  <c r="DR98" i="1" s="1"/>
  <c r="DR136" i="1"/>
  <c r="DR9" i="1"/>
  <c r="DR166" i="1" s="1"/>
  <c r="DR165" i="1"/>
  <c r="DR137" i="1"/>
  <c r="DR145" i="1"/>
  <c r="DR139" i="1" s="1"/>
  <c r="DR99" i="1"/>
  <c r="DR140" i="1"/>
  <c r="DR54" i="1"/>
  <c r="DR12" i="1"/>
  <c r="DR33" i="1"/>
  <c r="DR59" i="1"/>
  <c r="DR28" i="1"/>
  <c r="DR17" i="1"/>
  <c r="DW35" i="2"/>
  <c r="DW33" i="2"/>
  <c r="DW36" i="2"/>
  <c r="DW34" i="2"/>
  <c r="DV38" i="2"/>
  <c r="DO24" i="36" s="1"/>
  <c r="DQ147" i="1"/>
  <c r="DQ154" i="1"/>
  <c r="DQ60" i="1"/>
  <c r="DQ63" i="1" s="1"/>
  <c r="D119" i="37" s="1"/>
  <c r="DQ55" i="1"/>
  <c r="DS6" i="1"/>
  <c r="DT138" i="1"/>
  <c r="DS135" i="1"/>
  <c r="B121" i="37" s="1"/>
  <c r="DV17" i="2"/>
  <c r="DO22" i="36" s="1"/>
  <c r="M22" i="1" l="1"/>
  <c r="M20" i="1" s="1"/>
  <c r="M160" i="1" s="1"/>
  <c r="N146" i="1"/>
  <c r="N92" i="1"/>
  <c r="N93" i="1" s="1"/>
  <c r="N170" i="1"/>
  <c r="DP50" i="1"/>
  <c r="DQ51" i="1"/>
  <c r="DP51" i="1"/>
  <c r="DR13" i="36"/>
  <c r="DR159" i="1"/>
  <c r="DQ66" i="1"/>
  <c r="DR65" i="1"/>
  <c r="DP28" i="35"/>
  <c r="DP28" i="36"/>
  <c r="EF29" i="35"/>
  <c r="EF27" i="35"/>
  <c r="EF29" i="36"/>
  <c r="EF27" i="36"/>
  <c r="DQ58" i="1"/>
  <c r="C119" i="37" s="1"/>
  <c r="DQ30" i="35"/>
  <c r="DQ30" i="36"/>
  <c r="EG65" i="36"/>
  <c r="EG62" i="36"/>
  <c r="EI64" i="36"/>
  <c r="EH6" i="36"/>
  <c r="EH63" i="36"/>
  <c r="DR16" i="35"/>
  <c r="DR16" i="36"/>
  <c r="DY11" i="2"/>
  <c r="DR13" i="35"/>
  <c r="EE6" i="35"/>
  <c r="DO43" i="1"/>
  <c r="DO22" i="35"/>
  <c r="DO47" i="1"/>
  <c r="DO24" i="35"/>
  <c r="DS134" i="1"/>
  <c r="DY32" i="2"/>
  <c r="DS9" i="1"/>
  <c r="DS166" i="1" s="1"/>
  <c r="DS99" i="1"/>
  <c r="DS142" i="1"/>
  <c r="DS18" i="1" s="1"/>
  <c r="DS98" i="1" s="1"/>
  <c r="DS136" i="1"/>
  <c r="DS137" i="1"/>
  <c r="DS165" i="1"/>
  <c r="DS145" i="1"/>
  <c r="DS139" i="1" s="1"/>
  <c r="DS140" i="1"/>
  <c r="DS17" i="1"/>
  <c r="DS12" i="1"/>
  <c r="DS33" i="1"/>
  <c r="DS59" i="1"/>
  <c r="DS54" i="1"/>
  <c r="DS28" i="1"/>
  <c r="DR60" i="1"/>
  <c r="DR63" i="1" s="1"/>
  <c r="D120" i="37" s="1"/>
  <c r="DR55" i="1"/>
  <c r="DW17" i="2"/>
  <c r="DP22" i="36" s="1"/>
  <c r="DR147" i="1"/>
  <c r="DR49" i="1"/>
  <c r="DR34" i="1" s="1"/>
  <c r="DR157" i="1" s="1"/>
  <c r="DR48" i="1"/>
  <c r="DR31" i="1" s="1"/>
  <c r="DR155" i="1" s="1"/>
  <c r="DR45" i="1"/>
  <c r="DR29" i="1" s="1"/>
  <c r="DR150" i="1" s="1"/>
  <c r="DR21" i="1"/>
  <c r="DR44" i="1"/>
  <c r="DR26" i="1" s="1"/>
  <c r="DR148" i="1" s="1"/>
  <c r="DU138" i="1"/>
  <c r="DT6" i="1"/>
  <c r="DT135" i="1"/>
  <c r="B122" i="37" s="1"/>
  <c r="DX35" i="2"/>
  <c r="DX34" i="2"/>
  <c r="DX33" i="2"/>
  <c r="DX36" i="2"/>
  <c r="DW38" i="2"/>
  <c r="DP24" i="36" s="1"/>
  <c r="DX15" i="2"/>
  <c r="DX14" i="2"/>
  <c r="DX13" i="2"/>
  <c r="DX12" i="2"/>
  <c r="DR154" i="1"/>
  <c r="N70" i="1"/>
  <c r="N178" i="1" l="1"/>
  <c r="N94" i="1"/>
  <c r="N95" i="1" s="1"/>
  <c r="N77" i="1" s="1"/>
  <c r="N34" i="36"/>
  <c r="N34" i="35"/>
  <c r="DQ50" i="1"/>
  <c r="DS13" i="36"/>
  <c r="DS159" i="1"/>
  <c r="DS65" i="1"/>
  <c r="DR66" i="1"/>
  <c r="DQ28" i="35"/>
  <c r="DQ28" i="36"/>
  <c r="DR58" i="1"/>
  <c r="C120" i="37" s="1"/>
  <c r="DR30" i="35"/>
  <c r="DR30" i="36"/>
  <c r="EG29" i="35"/>
  <c r="EG27" i="35"/>
  <c r="EG29" i="36"/>
  <c r="EG27" i="36"/>
  <c r="EJ64" i="36"/>
  <c r="EI6" i="36"/>
  <c r="EI63" i="36"/>
  <c r="EH65" i="36"/>
  <c r="EH62" i="36"/>
  <c r="DS16" i="35"/>
  <c r="DS16" i="36"/>
  <c r="DZ11" i="2"/>
  <c r="DS13" i="35"/>
  <c r="EF6" i="35"/>
  <c r="DP47" i="1"/>
  <c r="DP24" i="35"/>
  <c r="DP43" i="1"/>
  <c r="DP22" i="35"/>
  <c r="DT134" i="1"/>
  <c r="DZ32" i="2"/>
  <c r="DT145" i="1"/>
  <c r="DT139" i="1" s="1"/>
  <c r="DT142" i="1"/>
  <c r="DT136" i="1"/>
  <c r="DT137" i="1"/>
  <c r="DT9" i="1"/>
  <c r="DT166" i="1" s="1"/>
  <c r="DT99" i="1"/>
  <c r="DT165" i="1"/>
  <c r="DT140" i="1"/>
  <c r="DT54" i="1"/>
  <c r="DT33" i="1"/>
  <c r="DT12" i="1"/>
  <c r="DT59" i="1"/>
  <c r="DT28" i="1"/>
  <c r="DT17" i="1"/>
  <c r="DX38" i="2"/>
  <c r="DQ24" i="36" s="1"/>
  <c r="DX17" i="2"/>
  <c r="DQ22" i="36" s="1"/>
  <c r="DS147" i="1"/>
  <c r="DY35" i="2"/>
  <c r="DY33" i="2"/>
  <c r="DY34" i="2"/>
  <c r="DY36" i="2"/>
  <c r="DS21" i="1"/>
  <c r="DS49" i="1"/>
  <c r="DS34" i="1" s="1"/>
  <c r="DS157" i="1" s="1"/>
  <c r="DS48" i="1"/>
  <c r="DS31" i="1" s="1"/>
  <c r="DS155" i="1" s="1"/>
  <c r="DS45" i="1"/>
  <c r="DS29" i="1" s="1"/>
  <c r="DS150" i="1" s="1"/>
  <c r="DS44" i="1"/>
  <c r="DS26" i="1" s="1"/>
  <c r="DS148" i="1" s="1"/>
  <c r="DV138" i="1"/>
  <c r="DU6" i="1"/>
  <c r="DU135" i="1"/>
  <c r="B123" i="37" s="1"/>
  <c r="DY13" i="2"/>
  <c r="DY14" i="2"/>
  <c r="DY15" i="2"/>
  <c r="DY12" i="2"/>
  <c r="DS154" i="1"/>
  <c r="DS60" i="1"/>
  <c r="DS63" i="1" s="1"/>
  <c r="D121" i="37" s="1"/>
  <c r="DS55" i="1"/>
  <c r="N75" i="1" l="1"/>
  <c r="N74" i="1" s="1"/>
  <c r="N96" i="1"/>
  <c r="N79" i="1"/>
  <c r="N187" i="1" s="1"/>
  <c r="N161" i="1"/>
  <c r="N72" i="1"/>
  <c r="N61" i="1" s="1"/>
  <c r="N76" i="1"/>
  <c r="N184" i="1" s="1"/>
  <c r="N185" i="1"/>
  <c r="DR50" i="1"/>
  <c r="DR51" i="1"/>
  <c r="DT13" i="36"/>
  <c r="DT159" i="1"/>
  <c r="DS66" i="1"/>
  <c r="DT65" i="1"/>
  <c r="DR28" i="35"/>
  <c r="DR28" i="36"/>
  <c r="DS58" i="1"/>
  <c r="C121" i="37" s="1"/>
  <c r="DS30" i="35"/>
  <c r="DS30" i="36"/>
  <c r="EH29" i="35"/>
  <c r="EH27" i="35"/>
  <c r="EH29" i="36"/>
  <c r="EH27" i="36"/>
  <c r="EK64" i="36"/>
  <c r="EJ6" i="36"/>
  <c r="EJ63" i="36"/>
  <c r="EI65" i="36"/>
  <c r="EI62" i="36"/>
  <c r="DT16" i="35"/>
  <c r="DT16" i="36"/>
  <c r="EA11" i="2"/>
  <c r="DT13" i="35"/>
  <c r="EG6" i="35"/>
  <c r="DQ43" i="1"/>
  <c r="DQ22" i="35"/>
  <c r="DQ47" i="1"/>
  <c r="DQ24" i="35"/>
  <c r="DU134" i="1"/>
  <c r="EA32" i="2"/>
  <c r="DY17" i="2"/>
  <c r="DR22" i="36" s="1"/>
  <c r="DY38" i="2"/>
  <c r="DR24" i="36" s="1"/>
  <c r="DZ33" i="2"/>
  <c r="DZ34" i="2"/>
  <c r="DZ36" i="2"/>
  <c r="DZ35" i="2"/>
  <c r="DW138" i="1"/>
  <c r="DV6" i="1"/>
  <c r="DV135" i="1"/>
  <c r="B124" i="37" s="1"/>
  <c r="DZ14" i="2"/>
  <c r="DZ12" i="2"/>
  <c r="DZ15" i="2"/>
  <c r="DZ13" i="2"/>
  <c r="DU165" i="1"/>
  <c r="DU142" i="1"/>
  <c r="DU140" i="1"/>
  <c r="DU145" i="1"/>
  <c r="DU139" i="1" s="1"/>
  <c r="DU9" i="1"/>
  <c r="DU166" i="1" s="1"/>
  <c r="DU99" i="1"/>
  <c r="DU137" i="1"/>
  <c r="DU136" i="1"/>
  <c r="DU54" i="1"/>
  <c r="DU59" i="1"/>
  <c r="DU28" i="1"/>
  <c r="DU17" i="1"/>
  <c r="DU12" i="1"/>
  <c r="DU33" i="1"/>
  <c r="DT154" i="1"/>
  <c r="DT7" i="1"/>
  <c r="EA1" i="2" s="1"/>
  <c r="DT55" i="1"/>
  <c r="DT60" i="1"/>
  <c r="DT63" i="1" s="1"/>
  <c r="D122" i="37" s="1"/>
  <c r="DT147" i="1"/>
  <c r="DT45" i="1"/>
  <c r="DT29" i="1" s="1"/>
  <c r="DT150" i="1" s="1"/>
  <c r="DT44" i="1"/>
  <c r="DT26" i="1" s="1"/>
  <c r="DT148" i="1" s="1"/>
  <c r="DT49" i="1"/>
  <c r="DT34" i="1" s="1"/>
  <c r="DT157" i="1" s="1"/>
  <c r="DT21" i="1"/>
  <c r="DT48" i="1"/>
  <c r="DT31" i="1" s="1"/>
  <c r="DT155" i="1" s="1"/>
  <c r="N180" i="1" l="1"/>
  <c r="N183" i="1"/>
  <c r="N78" i="1"/>
  <c r="N186" i="1" s="1"/>
  <c r="N71" i="1"/>
  <c r="N182" i="1"/>
  <c r="M62" i="1"/>
  <c r="N63" i="1"/>
  <c r="DS51" i="1"/>
  <c r="DS50" i="1"/>
  <c r="DU13" i="36"/>
  <c r="DU159" i="1"/>
  <c r="DT66" i="1"/>
  <c r="DU65" i="1"/>
  <c r="DS28" i="35"/>
  <c r="DS28" i="36"/>
  <c r="DT30" i="35"/>
  <c r="DT30" i="36"/>
  <c r="DT58" i="1"/>
  <c r="C122" i="37" s="1"/>
  <c r="EI27" i="35"/>
  <c r="EI29" i="35"/>
  <c r="EI29" i="36"/>
  <c r="EI27" i="36"/>
  <c r="EL64" i="36"/>
  <c r="EK6" i="36"/>
  <c r="EK63" i="36"/>
  <c r="DU16" i="35"/>
  <c r="DU16" i="36"/>
  <c r="EJ65" i="36"/>
  <c r="EJ62" i="36"/>
  <c r="EB11" i="2"/>
  <c r="DU13" i="35"/>
  <c r="EH6" i="35"/>
  <c r="DR47" i="1"/>
  <c r="DR24" i="35"/>
  <c r="DR43" i="1"/>
  <c r="DR22" i="35"/>
  <c r="DV134" i="1"/>
  <c r="EB32" i="2"/>
  <c r="DW6" i="1"/>
  <c r="DX138" i="1"/>
  <c r="DW135" i="1"/>
  <c r="B125" i="37" s="1"/>
  <c r="DU154" i="1"/>
  <c r="EA12" i="2"/>
  <c r="EA14" i="2"/>
  <c r="EA15" i="2"/>
  <c r="EA13" i="2"/>
  <c r="EA34" i="2"/>
  <c r="EA33" i="2"/>
  <c r="EA35" i="2"/>
  <c r="EA36" i="2"/>
  <c r="DU147" i="1"/>
  <c r="DU55" i="1"/>
  <c r="DU60" i="1"/>
  <c r="DU63" i="1" s="1"/>
  <c r="D123" i="37" s="1"/>
  <c r="DV142" i="1"/>
  <c r="DV140" i="1"/>
  <c r="DV145" i="1"/>
  <c r="DV139" i="1" s="1"/>
  <c r="DV165" i="1"/>
  <c r="DV137" i="1"/>
  <c r="DV136" i="1"/>
  <c r="DV9" i="1"/>
  <c r="DV166" i="1" s="1"/>
  <c r="DV99" i="1"/>
  <c r="DV59" i="1"/>
  <c r="DV12" i="1"/>
  <c r="DV54" i="1"/>
  <c r="DV17" i="1"/>
  <c r="DV28" i="1"/>
  <c r="DV33" i="1"/>
  <c r="DZ38" i="2"/>
  <c r="DS24" i="36" s="1"/>
  <c r="DU21" i="1"/>
  <c r="DU44" i="1"/>
  <c r="DU26" i="1" s="1"/>
  <c r="DU148" i="1" s="1"/>
  <c r="DU45" i="1"/>
  <c r="DU29" i="1" s="1"/>
  <c r="DU150" i="1" s="1"/>
  <c r="DU49" i="1"/>
  <c r="DU34" i="1" s="1"/>
  <c r="DU157" i="1" s="1"/>
  <c r="DU48" i="1"/>
  <c r="DU31" i="1" s="1"/>
  <c r="DU155" i="1" s="1"/>
  <c r="DZ17" i="2"/>
  <c r="DS22" i="36" s="1"/>
  <c r="N30" i="36" l="1"/>
  <c r="N52" i="36" s="1"/>
  <c r="N53" i="36" s="1"/>
  <c r="D12" i="37"/>
  <c r="N30" i="35"/>
  <c r="O46" i="1"/>
  <c r="N179" i="1"/>
  <c r="N56" i="1"/>
  <c r="DT50" i="1"/>
  <c r="DT51" i="1"/>
  <c r="DV13" i="36"/>
  <c r="DV159" i="1"/>
  <c r="DU66" i="1"/>
  <c r="DV65" i="1"/>
  <c r="DT28" i="35"/>
  <c r="DT28" i="36"/>
  <c r="DU30" i="35"/>
  <c r="DU30" i="36"/>
  <c r="EJ29" i="35"/>
  <c r="EJ27" i="35"/>
  <c r="EJ29" i="36"/>
  <c r="EJ27" i="36"/>
  <c r="DU58" i="1"/>
  <c r="C123" i="37" s="1"/>
  <c r="EM64" i="36"/>
  <c r="EL6" i="36"/>
  <c r="EL63" i="36"/>
  <c r="DV16" i="35"/>
  <c r="DV16" i="36"/>
  <c r="EK65" i="36"/>
  <c r="EK62" i="36"/>
  <c r="EC11" i="2"/>
  <c r="DV13" i="35"/>
  <c r="EI6" i="35"/>
  <c r="DS43" i="1"/>
  <c r="DS22" i="35"/>
  <c r="DS47" i="1"/>
  <c r="DS24" i="35"/>
  <c r="DW134" i="1"/>
  <c r="EC32" i="2"/>
  <c r="DV147" i="1"/>
  <c r="DV48" i="1"/>
  <c r="DV31" i="1" s="1"/>
  <c r="DV155" i="1" s="1"/>
  <c r="DV44" i="1"/>
  <c r="DV26" i="1" s="1"/>
  <c r="DV148" i="1" s="1"/>
  <c r="DV49" i="1"/>
  <c r="DV34" i="1" s="1"/>
  <c r="DV157" i="1" s="1"/>
  <c r="DV45" i="1"/>
  <c r="DV29" i="1" s="1"/>
  <c r="DV150" i="1" s="1"/>
  <c r="DV21" i="1"/>
  <c r="EA17" i="2"/>
  <c r="DT22" i="36" s="1"/>
  <c r="EB35" i="2"/>
  <c r="EB34" i="2"/>
  <c r="EB36" i="2"/>
  <c r="EB33" i="2"/>
  <c r="DW142" i="1"/>
  <c r="DW165" i="1"/>
  <c r="DW145" i="1"/>
  <c r="DW139" i="1" s="1"/>
  <c r="DW136" i="1"/>
  <c r="DW9" i="1"/>
  <c r="DW166" i="1" s="1"/>
  <c r="DW99" i="1"/>
  <c r="DW140" i="1"/>
  <c r="DW137" i="1"/>
  <c r="DW12" i="1"/>
  <c r="DW33" i="1"/>
  <c r="DW17" i="1"/>
  <c r="DW28" i="1"/>
  <c r="DW54" i="1"/>
  <c r="DW59" i="1"/>
  <c r="DV60" i="1"/>
  <c r="DV63" i="1" s="1"/>
  <c r="D124" i="37" s="1"/>
  <c r="DV55" i="1"/>
  <c r="EB12" i="2"/>
  <c r="EB13" i="2"/>
  <c r="EB15" i="2"/>
  <c r="EB14" i="2"/>
  <c r="DY138" i="1"/>
  <c r="DX6" i="1"/>
  <c r="DX135" i="1"/>
  <c r="B126" i="37" s="1"/>
  <c r="DV154" i="1"/>
  <c r="EA38" i="2"/>
  <c r="DT24" i="36" s="1"/>
  <c r="M57" i="1" l="1"/>
  <c r="N58" i="1"/>
  <c r="O176" i="1"/>
  <c r="V64" i="2" s="1"/>
  <c r="O191" i="1"/>
  <c r="V23" i="2"/>
  <c r="N41" i="36"/>
  <c r="N40" i="36" s="1"/>
  <c r="N54" i="36"/>
  <c r="N43" i="36"/>
  <c r="N42" i="36" s="1"/>
  <c r="N39" i="36"/>
  <c r="N38" i="36" s="1"/>
  <c r="N35" i="36" s="1"/>
  <c r="DU50" i="1"/>
  <c r="DU51" i="1"/>
  <c r="DW13" i="36"/>
  <c r="DW159" i="1"/>
  <c r="DV66" i="1"/>
  <c r="DW65" i="1"/>
  <c r="DU28" i="35"/>
  <c r="DU28" i="36"/>
  <c r="EK29" i="35"/>
  <c r="EK27" i="35"/>
  <c r="EK29" i="36"/>
  <c r="EK27" i="36"/>
  <c r="DV58" i="1"/>
  <c r="C124" i="37" s="1"/>
  <c r="DV30" i="35"/>
  <c r="DV30" i="36"/>
  <c r="EL65" i="36"/>
  <c r="EL62" i="36"/>
  <c r="DW16" i="35"/>
  <c r="DW16" i="36"/>
  <c r="EN64" i="36"/>
  <c r="EM6" i="36"/>
  <c r="EM63" i="36"/>
  <c r="ED11" i="2"/>
  <c r="DW13" i="35"/>
  <c r="EJ6" i="35"/>
  <c r="DT47" i="1"/>
  <c r="DT24" i="35"/>
  <c r="DT43" i="1"/>
  <c r="DT22" i="35"/>
  <c r="DX134" i="1"/>
  <c r="ED32" i="2"/>
  <c r="EB38" i="2"/>
  <c r="DU24" i="36" s="1"/>
  <c r="EC36" i="2"/>
  <c r="EC34" i="2"/>
  <c r="EC33" i="2"/>
  <c r="EC35" i="2"/>
  <c r="DX137" i="1"/>
  <c r="DX142" i="1"/>
  <c r="DX136" i="1"/>
  <c r="DX9" i="1"/>
  <c r="DX166" i="1" s="1"/>
  <c r="DX165" i="1"/>
  <c r="DX140" i="1"/>
  <c r="DX145" i="1"/>
  <c r="DX139" i="1" s="1"/>
  <c r="DX99" i="1"/>
  <c r="DX28" i="1"/>
  <c r="DX54" i="1"/>
  <c r="DX33" i="1"/>
  <c r="DX17" i="1"/>
  <c r="DX12" i="1"/>
  <c r="DX59" i="1"/>
  <c r="DY6" i="1"/>
  <c r="DZ138" i="1"/>
  <c r="DY135" i="1"/>
  <c r="B127" i="37" s="1"/>
  <c r="DW49" i="1"/>
  <c r="DW34" i="1" s="1"/>
  <c r="DW157" i="1" s="1"/>
  <c r="DW48" i="1"/>
  <c r="DW31" i="1" s="1"/>
  <c r="DW155" i="1" s="1"/>
  <c r="DW21" i="1"/>
  <c r="DW45" i="1"/>
  <c r="DW29" i="1" s="1"/>
  <c r="DW150" i="1" s="1"/>
  <c r="DW44" i="1"/>
  <c r="DW26" i="1" s="1"/>
  <c r="DW148" i="1" s="1"/>
  <c r="DW60" i="1"/>
  <c r="DW63" i="1" s="1"/>
  <c r="D125" i="37" s="1"/>
  <c r="DW55" i="1"/>
  <c r="DW147" i="1"/>
  <c r="EC14" i="2"/>
  <c r="EC13" i="2"/>
  <c r="EC12" i="2"/>
  <c r="EC15" i="2"/>
  <c r="EB17" i="2"/>
  <c r="DU22" i="36" s="1"/>
  <c r="DW154" i="1"/>
  <c r="N36" i="36" l="1"/>
  <c r="O23" i="36" s="1"/>
  <c r="O15" i="36" s="1"/>
  <c r="DV50" i="1"/>
  <c r="V66" i="2"/>
  <c r="V68" i="2"/>
  <c r="V65" i="2"/>
  <c r="V67" i="2"/>
  <c r="N28" i="35"/>
  <c r="N28" i="36"/>
  <c r="O21" i="36" s="1"/>
  <c r="O12" i="36" s="1"/>
  <c r="O42" i="1"/>
  <c r="C12" i="37"/>
  <c r="V25" i="2"/>
  <c r="V26" i="2"/>
  <c r="V27" i="2"/>
  <c r="V24" i="2"/>
  <c r="DV51" i="1"/>
  <c r="DX13" i="36"/>
  <c r="DX159" i="1"/>
  <c r="DW66" i="1"/>
  <c r="DX65" i="1"/>
  <c r="DV28" i="35"/>
  <c r="DV28" i="36"/>
  <c r="DW58" i="1"/>
  <c r="C125" i="37" s="1"/>
  <c r="DW30" i="35"/>
  <c r="DW30" i="36"/>
  <c r="EL29" i="35"/>
  <c r="EL27" i="35"/>
  <c r="EL29" i="36"/>
  <c r="EL27" i="36"/>
  <c r="EO64" i="36"/>
  <c r="EN6" i="36"/>
  <c r="EN63" i="36"/>
  <c r="DX16" i="35"/>
  <c r="DX16" i="36"/>
  <c r="EM65" i="36"/>
  <c r="EM62" i="36"/>
  <c r="EE11" i="2"/>
  <c r="DX13" i="35"/>
  <c r="EK6" i="35"/>
  <c r="DU43" i="1"/>
  <c r="DU22" i="35"/>
  <c r="DU47" i="1"/>
  <c r="DU24" i="35"/>
  <c r="DY134" i="1"/>
  <c r="EE32" i="2"/>
  <c r="EC17" i="2"/>
  <c r="DV22" i="36" s="1"/>
  <c r="ED34" i="2"/>
  <c r="ED36" i="2"/>
  <c r="ED33" i="2"/>
  <c r="ED35" i="2"/>
  <c r="ED12" i="2"/>
  <c r="ED13" i="2"/>
  <c r="ED15" i="2"/>
  <c r="ED14" i="2"/>
  <c r="DX49" i="1"/>
  <c r="DX34" i="1" s="1"/>
  <c r="DX157" i="1" s="1"/>
  <c r="DX44" i="1"/>
  <c r="DX26" i="1" s="1"/>
  <c r="DX148" i="1" s="1"/>
  <c r="DX21" i="1"/>
  <c r="DX48" i="1"/>
  <c r="DX31" i="1" s="1"/>
  <c r="DX155" i="1" s="1"/>
  <c r="DX45" i="1"/>
  <c r="DX29" i="1" s="1"/>
  <c r="DX150" i="1" s="1"/>
  <c r="EC38" i="2"/>
  <c r="DV24" i="36" s="1"/>
  <c r="DX147" i="1"/>
  <c r="DY140" i="1"/>
  <c r="DY142" i="1"/>
  <c r="DY165" i="1"/>
  <c r="DY99" i="1"/>
  <c r="DY137" i="1"/>
  <c r="DY9" i="1"/>
  <c r="DY166" i="1" s="1"/>
  <c r="DY145" i="1"/>
  <c r="DY139" i="1" s="1"/>
  <c r="DY136" i="1"/>
  <c r="DY33" i="1"/>
  <c r="DY59" i="1"/>
  <c r="DY28" i="1"/>
  <c r="DY54" i="1"/>
  <c r="DY12" i="1"/>
  <c r="DY17" i="1"/>
  <c r="EA138" i="1"/>
  <c r="DZ6" i="1"/>
  <c r="DZ135" i="1"/>
  <c r="B128" i="37" s="1"/>
  <c r="DX154" i="1"/>
  <c r="DX60" i="1"/>
  <c r="DX63" i="1" s="1"/>
  <c r="D126" i="37" s="1"/>
  <c r="DX55" i="1"/>
  <c r="V29" i="2" l="1"/>
  <c r="O32" i="1" s="1"/>
  <c r="O153" i="1" s="1"/>
  <c r="O190" i="1"/>
  <c r="O175" i="1"/>
  <c r="V56" i="2" s="1"/>
  <c r="V3" i="2"/>
  <c r="V70" i="2"/>
  <c r="DW50" i="1"/>
  <c r="DW51" i="1"/>
  <c r="DY13" i="36"/>
  <c r="DY159" i="1"/>
  <c r="DX66" i="1"/>
  <c r="DY65" i="1"/>
  <c r="DW28" i="35"/>
  <c r="DW28" i="36"/>
  <c r="EM27" i="35"/>
  <c r="EM29" i="35"/>
  <c r="EM29" i="36"/>
  <c r="EM27" i="36"/>
  <c r="DX30" i="35"/>
  <c r="DX30" i="36"/>
  <c r="DX58" i="1"/>
  <c r="C126" i="37" s="1"/>
  <c r="DY16" i="35"/>
  <c r="DY16" i="36"/>
  <c r="EP64" i="36"/>
  <c r="EO6" i="36"/>
  <c r="EO63" i="36"/>
  <c r="EN65" i="36"/>
  <c r="EN62" i="36"/>
  <c r="EF11" i="2"/>
  <c r="DY13" i="35"/>
  <c r="EL6" i="35"/>
  <c r="DV43" i="1"/>
  <c r="DV22" i="35"/>
  <c r="DV47" i="1"/>
  <c r="DV24" i="35"/>
  <c r="DZ134" i="1"/>
  <c r="EF32" i="2"/>
  <c r="ED17" i="2"/>
  <c r="DW22" i="36" s="1"/>
  <c r="EE35" i="2"/>
  <c r="EE34" i="2"/>
  <c r="EE36" i="2"/>
  <c r="EE33" i="2"/>
  <c r="DZ142" i="1"/>
  <c r="DZ136" i="1"/>
  <c r="DZ9" i="1"/>
  <c r="DZ166" i="1" s="1"/>
  <c r="DZ137" i="1"/>
  <c r="DZ99" i="1"/>
  <c r="DZ165" i="1"/>
  <c r="DZ140" i="1"/>
  <c r="DZ145" i="1"/>
  <c r="DZ139" i="1" s="1"/>
  <c r="DZ28" i="1"/>
  <c r="DZ54" i="1"/>
  <c r="DZ17" i="1"/>
  <c r="DZ33" i="1"/>
  <c r="DZ59" i="1"/>
  <c r="DZ12" i="1"/>
  <c r="DY154" i="1"/>
  <c r="DY44" i="1"/>
  <c r="DY26" i="1" s="1"/>
  <c r="DY148" i="1" s="1"/>
  <c r="DY21" i="1"/>
  <c r="DY45" i="1"/>
  <c r="DY29" i="1" s="1"/>
  <c r="DY150" i="1" s="1"/>
  <c r="DY48" i="1"/>
  <c r="DY31" i="1" s="1"/>
  <c r="DY155" i="1" s="1"/>
  <c r="DY49" i="1"/>
  <c r="DY34" i="1" s="1"/>
  <c r="DY157" i="1" s="1"/>
  <c r="ED38" i="2"/>
  <c r="DW24" i="36" s="1"/>
  <c r="EB138" i="1"/>
  <c r="EA6" i="1"/>
  <c r="EA135" i="1"/>
  <c r="B129" i="37" s="1"/>
  <c r="DY147" i="1"/>
  <c r="DY55" i="1"/>
  <c r="DY60" i="1"/>
  <c r="DY63" i="1" s="1"/>
  <c r="D127" i="37" s="1"/>
  <c r="EE13" i="2"/>
  <c r="EE12" i="2"/>
  <c r="EE14" i="2"/>
  <c r="EE15" i="2"/>
  <c r="DX50" i="1" l="1"/>
  <c r="O171" i="1"/>
  <c r="O90" i="1"/>
  <c r="O91" i="1" s="1"/>
  <c r="V55" i="2"/>
  <c r="V6" i="2"/>
  <c r="V4" i="2"/>
  <c r="V5" i="2"/>
  <c r="V7" i="2"/>
  <c r="V57" i="2"/>
  <c r="V59" i="2"/>
  <c r="V60" i="2"/>
  <c r="V58" i="2"/>
  <c r="DX51" i="1"/>
  <c r="DZ13" i="36"/>
  <c r="DZ159" i="1"/>
  <c r="DY66" i="1"/>
  <c r="DZ65" i="1"/>
  <c r="DX28" i="35"/>
  <c r="DX28" i="36"/>
  <c r="EN29" i="35"/>
  <c r="EN27" i="35"/>
  <c r="EN29" i="36"/>
  <c r="EN27" i="36"/>
  <c r="DY30" i="35"/>
  <c r="DY30" i="36"/>
  <c r="DY58" i="1"/>
  <c r="C127" i="37" s="1"/>
  <c r="EQ64" i="36"/>
  <c r="EP6" i="36"/>
  <c r="EP63" i="36"/>
  <c r="DZ16" i="35"/>
  <c r="DZ16" i="36"/>
  <c r="EO65" i="36"/>
  <c r="EO62" i="36"/>
  <c r="EG11" i="2"/>
  <c r="DZ13" i="35"/>
  <c r="EM6" i="35"/>
  <c r="DW47" i="1"/>
  <c r="DW24" i="35"/>
  <c r="DW43" i="1"/>
  <c r="DW22" i="35"/>
  <c r="EA134" i="1"/>
  <c r="EG32" i="2"/>
  <c r="EF12" i="2"/>
  <c r="EF14" i="2"/>
  <c r="EF15" i="2"/>
  <c r="EF13" i="2"/>
  <c r="EA142" i="1"/>
  <c r="EA140" i="1"/>
  <c r="EA136" i="1"/>
  <c r="EA145" i="1"/>
  <c r="EA139" i="1" s="1"/>
  <c r="EA137" i="1"/>
  <c r="EA99" i="1"/>
  <c r="EA165" i="1"/>
  <c r="EA9" i="1"/>
  <c r="EA12" i="1"/>
  <c r="EA17" i="1"/>
  <c r="EA59" i="1"/>
  <c r="EA54" i="1"/>
  <c r="EA28" i="1"/>
  <c r="EA33" i="1"/>
  <c r="EC138" i="1"/>
  <c r="EB6" i="1"/>
  <c r="EB135" i="1"/>
  <c r="B130" i="37" s="1"/>
  <c r="EF34" i="2"/>
  <c r="EF35" i="2"/>
  <c r="EF33" i="2"/>
  <c r="EF36" i="2"/>
  <c r="DZ147" i="1"/>
  <c r="EE17" i="2"/>
  <c r="DX22" i="36" s="1"/>
  <c r="DZ44" i="1"/>
  <c r="DZ26" i="1" s="1"/>
  <c r="DZ148" i="1" s="1"/>
  <c r="DZ48" i="1"/>
  <c r="DZ31" i="1" s="1"/>
  <c r="DZ155" i="1" s="1"/>
  <c r="DZ21" i="1"/>
  <c r="DZ45" i="1"/>
  <c r="DZ29" i="1" s="1"/>
  <c r="DZ150" i="1" s="1"/>
  <c r="DZ49" i="1"/>
  <c r="DZ34" i="1" s="1"/>
  <c r="DZ157" i="1" s="1"/>
  <c r="EE38" i="2"/>
  <c r="DX24" i="36" s="1"/>
  <c r="DZ154" i="1"/>
  <c r="DZ60" i="1"/>
  <c r="DZ63" i="1" s="1"/>
  <c r="D128" i="37" s="1"/>
  <c r="DZ55" i="1"/>
  <c r="V9" i="2" l="1"/>
  <c r="O27" i="1" s="1"/>
  <c r="O88" i="1" s="1"/>
  <c r="O89" i="1" s="1"/>
  <c r="V62" i="2"/>
  <c r="DY50" i="1"/>
  <c r="DY51" i="1"/>
  <c r="EA13" i="36"/>
  <c r="EA159" i="1"/>
  <c r="DZ66" i="1"/>
  <c r="EA65" i="1"/>
  <c r="DY28" i="35"/>
  <c r="DY28" i="36"/>
  <c r="DZ58" i="1"/>
  <c r="C128" i="37" s="1"/>
  <c r="DZ30" i="35"/>
  <c r="DZ30" i="36"/>
  <c r="EO29" i="35"/>
  <c r="EO27" i="35"/>
  <c r="EO29" i="36"/>
  <c r="EO27" i="36"/>
  <c r="EA16" i="35"/>
  <c r="EA16" i="36"/>
  <c r="ER64" i="36"/>
  <c r="EQ6" i="36"/>
  <c r="EQ63" i="36"/>
  <c r="EP65" i="36"/>
  <c r="EP62" i="36"/>
  <c r="EH11" i="2"/>
  <c r="EA13" i="35"/>
  <c r="EN6" i="35"/>
  <c r="DX47" i="1"/>
  <c r="DX24" i="35"/>
  <c r="DX43" i="1"/>
  <c r="DX22" i="35"/>
  <c r="EB134" i="1"/>
  <c r="EH32" i="2"/>
  <c r="EF38" i="2"/>
  <c r="DY24" i="36" s="1"/>
  <c r="EA147" i="1"/>
  <c r="EB142" i="1"/>
  <c r="EB9" i="1"/>
  <c r="EB165" i="1"/>
  <c r="EB137" i="1"/>
  <c r="EB145" i="1"/>
  <c r="EB139" i="1" s="1"/>
  <c r="EB136" i="1"/>
  <c r="EB140" i="1"/>
  <c r="EB99" i="1"/>
  <c r="EB17" i="1"/>
  <c r="EB12" i="1"/>
  <c r="EB54" i="1"/>
  <c r="EB59" i="1"/>
  <c r="EB28" i="1"/>
  <c r="EB33" i="1"/>
  <c r="EA154" i="1"/>
  <c r="EF17" i="2"/>
  <c r="DY22" i="36" s="1"/>
  <c r="EA45" i="1"/>
  <c r="EA29" i="1" s="1"/>
  <c r="EA150" i="1" s="1"/>
  <c r="EA49" i="1"/>
  <c r="EA34" i="1" s="1"/>
  <c r="EA157" i="1" s="1"/>
  <c r="EA21" i="1"/>
  <c r="EA44" i="1"/>
  <c r="EA26" i="1" s="1"/>
  <c r="EA148" i="1" s="1"/>
  <c r="EA48" i="1"/>
  <c r="EA31" i="1" s="1"/>
  <c r="EA155" i="1" s="1"/>
  <c r="ED138" i="1"/>
  <c r="EC6" i="1"/>
  <c r="EC135" i="1"/>
  <c r="B131" i="37" s="1"/>
  <c r="EG15" i="2"/>
  <c r="EG12" i="2"/>
  <c r="EG14" i="2"/>
  <c r="EG13" i="2"/>
  <c r="EA55" i="1"/>
  <c r="EA60" i="1"/>
  <c r="EA63" i="1" s="1"/>
  <c r="D129" i="37" s="1"/>
  <c r="EG35" i="2"/>
  <c r="EG34" i="2"/>
  <c r="EG33" i="2"/>
  <c r="EG36" i="2"/>
  <c r="O70" i="1"/>
  <c r="N22" i="1" l="1"/>
  <c r="N20" i="1" s="1"/>
  <c r="N160" i="1" s="1"/>
  <c r="O146" i="1"/>
  <c r="O170" i="1"/>
  <c r="O92" i="1"/>
  <c r="O93" i="1" s="1"/>
  <c r="O178" i="1"/>
  <c r="O34" i="36"/>
  <c r="O34" i="35"/>
  <c r="O94" i="1"/>
  <c r="O95" i="1" s="1"/>
  <c r="DZ51" i="1"/>
  <c r="DZ50" i="1"/>
  <c r="EB13" i="36"/>
  <c r="EB159" i="1"/>
  <c r="EA66" i="1"/>
  <c r="EB65" i="1"/>
  <c r="DZ28" i="35"/>
  <c r="DZ28" i="36"/>
  <c r="EA30" i="35"/>
  <c r="EA30" i="36"/>
  <c r="EA58" i="1"/>
  <c r="C129" i="37" s="1"/>
  <c r="EP29" i="35"/>
  <c r="EP27" i="35"/>
  <c r="EP29" i="36"/>
  <c r="EP27" i="36"/>
  <c r="EB16" i="35"/>
  <c r="EB16" i="36"/>
  <c r="ES64" i="36"/>
  <c r="ER6" i="36"/>
  <c r="ER63" i="36"/>
  <c r="EQ65" i="36"/>
  <c r="EQ62" i="36"/>
  <c r="EI11" i="2"/>
  <c r="EB13" i="35"/>
  <c r="EO6" i="35"/>
  <c r="DY47" i="1"/>
  <c r="DY24" i="35"/>
  <c r="DY43" i="1"/>
  <c r="DY22" i="35"/>
  <c r="EC134" i="1"/>
  <c r="EI32" i="2"/>
  <c r="EG38" i="2"/>
  <c r="DZ24" i="36" s="1"/>
  <c r="EG17" i="2"/>
  <c r="DZ22" i="36" s="1"/>
  <c r="EE138" i="1"/>
  <c r="ED6" i="1"/>
  <c r="ED135" i="1"/>
  <c r="B132" i="37" s="1"/>
  <c r="EH34" i="2"/>
  <c r="EH33" i="2"/>
  <c r="EH35" i="2"/>
  <c r="EH36" i="2"/>
  <c r="EC142" i="1"/>
  <c r="EC145" i="1"/>
  <c r="EC139" i="1" s="1"/>
  <c r="EC165" i="1"/>
  <c r="EC140" i="1"/>
  <c r="EC9" i="1"/>
  <c r="EC99" i="1"/>
  <c r="EC137" i="1"/>
  <c r="EC136" i="1"/>
  <c r="EC12" i="1"/>
  <c r="EC28" i="1"/>
  <c r="EC59" i="1"/>
  <c r="EC17" i="1"/>
  <c r="EC33" i="1"/>
  <c r="EC54" i="1"/>
  <c r="EB154" i="1"/>
  <c r="EB147" i="1"/>
  <c r="EB55" i="1"/>
  <c r="EB60" i="1"/>
  <c r="EB63" i="1" s="1"/>
  <c r="D130" i="37" s="1"/>
  <c r="EH13" i="2"/>
  <c r="EH14" i="2"/>
  <c r="EH12" i="2"/>
  <c r="EH15" i="2"/>
  <c r="EB45" i="1"/>
  <c r="EB29" i="1" s="1"/>
  <c r="EB150" i="1" s="1"/>
  <c r="EB48" i="1"/>
  <c r="EB31" i="1" s="1"/>
  <c r="EB155" i="1" s="1"/>
  <c r="EB44" i="1"/>
  <c r="EB26" i="1" s="1"/>
  <c r="EB148" i="1" s="1"/>
  <c r="EB21" i="1"/>
  <c r="EB49" i="1"/>
  <c r="EB34" i="1" s="1"/>
  <c r="EB157" i="1" s="1"/>
  <c r="O77" i="1" l="1"/>
  <c r="O161" i="1"/>
  <c r="O75" i="1"/>
  <c r="O79" i="1"/>
  <c r="O96" i="1"/>
  <c r="EA51" i="1"/>
  <c r="EA50" i="1"/>
  <c r="EC13" i="36"/>
  <c r="EC159" i="1"/>
  <c r="EB66" i="1"/>
  <c r="EC65" i="1"/>
  <c r="EA28" i="35"/>
  <c r="EA28" i="36"/>
  <c r="EB58" i="1"/>
  <c r="C130" i="37" s="1"/>
  <c r="EQ29" i="35"/>
  <c r="EQ27" i="35"/>
  <c r="EQ29" i="36"/>
  <c r="EQ27" i="36"/>
  <c r="EB30" i="35"/>
  <c r="EB30" i="36"/>
  <c r="ER65" i="36"/>
  <c r="ER62" i="36"/>
  <c r="ER7" i="36" s="1"/>
  <c r="EC16" i="35"/>
  <c r="EC16" i="36"/>
  <c r="ET64" i="36"/>
  <c r="ES6" i="36"/>
  <c r="ES63" i="36"/>
  <c r="EJ11" i="2"/>
  <c r="EC13" i="35"/>
  <c r="EP6" i="35"/>
  <c r="DZ47" i="1"/>
  <c r="DZ24" i="35"/>
  <c r="DZ43" i="1"/>
  <c r="DZ22" i="35"/>
  <c r="ED134" i="1"/>
  <c r="EJ32" i="2"/>
  <c r="EI36" i="2"/>
  <c r="EI34" i="2"/>
  <c r="EI35" i="2"/>
  <c r="EI33" i="2"/>
  <c r="EC45" i="1"/>
  <c r="EC29" i="1" s="1"/>
  <c r="EC150" i="1" s="1"/>
  <c r="EC49" i="1"/>
  <c r="EC34" i="1" s="1"/>
  <c r="EC157" i="1" s="1"/>
  <c r="EC48" i="1"/>
  <c r="EC31" i="1" s="1"/>
  <c r="EC155" i="1" s="1"/>
  <c r="EC21" i="1"/>
  <c r="EC44" i="1"/>
  <c r="EC26" i="1" s="1"/>
  <c r="EC148" i="1" s="1"/>
  <c r="EE6" i="1"/>
  <c r="EF138" i="1"/>
  <c r="EE135" i="1"/>
  <c r="B133" i="37" s="1"/>
  <c r="ED142" i="1"/>
  <c r="ED9" i="1"/>
  <c r="ED99" i="1"/>
  <c r="ED136" i="1"/>
  <c r="ED137" i="1"/>
  <c r="ED145" i="1"/>
  <c r="ED139" i="1" s="1"/>
  <c r="ED165" i="1"/>
  <c r="ED140" i="1"/>
  <c r="ED59" i="1"/>
  <c r="ED28" i="1"/>
  <c r="ED12" i="1"/>
  <c r="ED33" i="1"/>
  <c r="ED17" i="1"/>
  <c r="ED54" i="1"/>
  <c r="EI14" i="2"/>
  <c r="EI15" i="2"/>
  <c r="EI13" i="2"/>
  <c r="EI12" i="2"/>
  <c r="EC147" i="1"/>
  <c r="EH17" i="2"/>
  <c r="EA22" i="36" s="1"/>
  <c r="EC154" i="1"/>
  <c r="EC55" i="1"/>
  <c r="EC60" i="1"/>
  <c r="EC63" i="1" s="1"/>
  <c r="D131" i="37" s="1"/>
  <c r="EH38" i="2"/>
  <c r="EA24" i="36" s="1"/>
  <c r="O78" i="1" l="1"/>
  <c r="O186" i="1" s="1"/>
  <c r="O187" i="1"/>
  <c r="O183" i="1"/>
  <c r="O74" i="1"/>
  <c r="O72" i="1" s="1"/>
  <c r="O180" i="1" s="1"/>
  <c r="O185" i="1"/>
  <c r="O76" i="1"/>
  <c r="O184" i="1" s="1"/>
  <c r="EB50" i="1"/>
  <c r="EB51" i="1"/>
  <c r="ED13" i="36"/>
  <c r="ED159" i="1"/>
  <c r="EC66" i="1"/>
  <c r="ED65" i="1"/>
  <c r="EB28" i="35"/>
  <c r="EB28" i="36"/>
  <c r="EC30" i="35"/>
  <c r="EC30" i="36"/>
  <c r="EC58" i="1"/>
  <c r="C131" i="37" s="1"/>
  <c r="ER29" i="35"/>
  <c r="ER27" i="35"/>
  <c r="ER29" i="36"/>
  <c r="ER27" i="36"/>
  <c r="ED16" i="35"/>
  <c r="ED16" i="36"/>
  <c r="ES65" i="36"/>
  <c r="ES62" i="36"/>
  <c r="EU64" i="36"/>
  <c r="ET6" i="36"/>
  <c r="ET63" i="36"/>
  <c r="EK11" i="2"/>
  <c r="ED13" i="35"/>
  <c r="EQ6" i="35"/>
  <c r="EA47" i="1"/>
  <c r="EA24" i="35"/>
  <c r="EA43" i="1"/>
  <c r="EA22" i="35"/>
  <c r="EE134" i="1"/>
  <c r="EK32" i="2"/>
  <c r="EE165" i="1"/>
  <c r="EE9" i="1"/>
  <c r="EE140" i="1"/>
  <c r="EE145" i="1"/>
  <c r="EE139" i="1" s="1"/>
  <c r="EE99" i="1"/>
  <c r="EE136" i="1"/>
  <c r="EE142" i="1"/>
  <c r="EE137" i="1"/>
  <c r="EE59" i="1"/>
  <c r="EE28" i="1"/>
  <c r="EE54" i="1"/>
  <c r="EE17" i="1"/>
  <c r="EE33" i="1"/>
  <c r="EE12" i="1"/>
  <c r="EJ15" i="2"/>
  <c r="EJ12" i="2"/>
  <c r="EJ13" i="2"/>
  <c r="EJ14" i="2"/>
  <c r="ED147" i="1"/>
  <c r="ED55" i="1"/>
  <c r="ED60" i="1"/>
  <c r="ED63" i="1" s="1"/>
  <c r="D132" i="37" s="1"/>
  <c r="EF6" i="1"/>
  <c r="EG138" i="1"/>
  <c r="EF135" i="1"/>
  <c r="B134" i="37" s="1"/>
  <c r="EI17" i="2"/>
  <c r="EB22" i="36" s="1"/>
  <c r="EI38" i="2"/>
  <c r="EB24" i="36" s="1"/>
  <c r="EJ34" i="2"/>
  <c r="EJ35" i="2"/>
  <c r="EJ33" i="2"/>
  <c r="EJ36" i="2"/>
  <c r="ED154" i="1"/>
  <c r="ED49" i="1"/>
  <c r="ED34" i="1" s="1"/>
  <c r="ED157" i="1" s="1"/>
  <c r="ED21" i="1"/>
  <c r="ED48" i="1"/>
  <c r="ED31" i="1" s="1"/>
  <c r="ED155" i="1" s="1"/>
  <c r="ED44" i="1"/>
  <c r="ED26" i="1" s="1"/>
  <c r="ED148" i="1" s="1"/>
  <c r="ED45" i="1"/>
  <c r="ED29" i="1" s="1"/>
  <c r="ED150" i="1" s="1"/>
  <c r="O61" i="1" l="1"/>
  <c r="N62" i="1" s="1"/>
  <c r="O71" i="1"/>
  <c r="O182" i="1"/>
  <c r="EC50" i="1"/>
  <c r="EC51" i="1"/>
  <c r="EE13" i="36"/>
  <c r="EE159" i="1"/>
  <c r="ED66" i="1"/>
  <c r="EE65" i="1"/>
  <c r="EC28" i="35"/>
  <c r="EC28" i="36"/>
  <c r="ED30" i="35"/>
  <c r="ED30" i="36"/>
  <c r="ED58" i="1"/>
  <c r="C132" i="37" s="1"/>
  <c r="ES29" i="35"/>
  <c r="ES27" i="35"/>
  <c r="ES29" i="36"/>
  <c r="ES27" i="36"/>
  <c r="EV64" i="36"/>
  <c r="EU6" i="36"/>
  <c r="EU63" i="36"/>
  <c r="EE16" i="35"/>
  <c r="EE16" i="36"/>
  <c r="ET65" i="36"/>
  <c r="ET62" i="36"/>
  <c r="EL11" i="2"/>
  <c r="EE13" i="35"/>
  <c r="ER6" i="35"/>
  <c r="EB47" i="1"/>
  <c r="EB24" i="35"/>
  <c r="EB43" i="1"/>
  <c r="EB22" i="35"/>
  <c r="EF134" i="1"/>
  <c r="EL32" i="2"/>
  <c r="EJ38" i="2"/>
  <c r="EC24" i="36" s="1"/>
  <c r="EJ17" i="2"/>
  <c r="EC22" i="36" s="1"/>
  <c r="EK12" i="2"/>
  <c r="EK14" i="2"/>
  <c r="EK13" i="2"/>
  <c r="EK15" i="2"/>
  <c r="EE154" i="1"/>
  <c r="EF142" i="1"/>
  <c r="EF99" i="1"/>
  <c r="EF137" i="1"/>
  <c r="EF140" i="1"/>
  <c r="EF136" i="1"/>
  <c r="EF9" i="1"/>
  <c r="EF165" i="1"/>
  <c r="EF145" i="1"/>
  <c r="EF139" i="1" s="1"/>
  <c r="EF59" i="1"/>
  <c r="EF17" i="1"/>
  <c r="EF33" i="1"/>
  <c r="EF54" i="1"/>
  <c r="EF12" i="1"/>
  <c r="EF28" i="1"/>
  <c r="EK34" i="2"/>
  <c r="EK35" i="2"/>
  <c r="EK36" i="2"/>
  <c r="EK33" i="2"/>
  <c r="EH138" i="1"/>
  <c r="EG6" i="1"/>
  <c r="EG135" i="1"/>
  <c r="B135" i="37" s="1"/>
  <c r="EE60" i="1"/>
  <c r="EE63" i="1" s="1"/>
  <c r="D133" i="37" s="1"/>
  <c r="EE55" i="1"/>
  <c r="EE147" i="1"/>
  <c r="EE48" i="1"/>
  <c r="EE31" i="1" s="1"/>
  <c r="EE155" i="1" s="1"/>
  <c r="EE45" i="1"/>
  <c r="EE29" i="1" s="1"/>
  <c r="EE150" i="1" s="1"/>
  <c r="EE21" i="1"/>
  <c r="EE44" i="1"/>
  <c r="EE26" i="1" s="1"/>
  <c r="EE148" i="1" s="1"/>
  <c r="EE49" i="1"/>
  <c r="EE34" i="1" s="1"/>
  <c r="EE157" i="1" s="1"/>
  <c r="O63" i="1" l="1"/>
  <c r="P46" i="1" s="1"/>
  <c r="P191" i="1" s="1"/>
  <c r="ED50" i="1"/>
  <c r="O179" i="1"/>
  <c r="O56" i="1"/>
  <c r="ED51" i="1"/>
  <c r="EF13" i="36"/>
  <c r="EF159" i="1"/>
  <c r="EE66" i="1"/>
  <c r="EF65" i="1"/>
  <c r="ED28" i="35"/>
  <c r="ED28" i="36"/>
  <c r="EE58" i="1"/>
  <c r="C133" i="37" s="1"/>
  <c r="ET29" i="35"/>
  <c r="ET27" i="35"/>
  <c r="ET29" i="36"/>
  <c r="ET27" i="36"/>
  <c r="EE30" i="35"/>
  <c r="EE30" i="36"/>
  <c r="EF16" i="35"/>
  <c r="EF16" i="36"/>
  <c r="EW64" i="36"/>
  <c r="EV6" i="36"/>
  <c r="EV63" i="36"/>
  <c r="EU65" i="36"/>
  <c r="EU62" i="36"/>
  <c r="EM11" i="2"/>
  <c r="EF13" i="35"/>
  <c r="ES6" i="35"/>
  <c r="EC47" i="1"/>
  <c r="EC24" i="35"/>
  <c r="EC43" i="1"/>
  <c r="EC22" i="35"/>
  <c r="EG134" i="1"/>
  <c r="EM32" i="2"/>
  <c r="EK38" i="2"/>
  <c r="ED24" i="36" s="1"/>
  <c r="EF21" i="1"/>
  <c r="EF48" i="1"/>
  <c r="EF31" i="1" s="1"/>
  <c r="EF155" i="1" s="1"/>
  <c r="EF44" i="1"/>
  <c r="EF26" i="1" s="1"/>
  <c r="EF148" i="1" s="1"/>
  <c r="EF45" i="1"/>
  <c r="EF29" i="1" s="1"/>
  <c r="EF150" i="1" s="1"/>
  <c r="EF49" i="1"/>
  <c r="EF34" i="1" s="1"/>
  <c r="EF157" i="1" s="1"/>
  <c r="EL36" i="2"/>
  <c r="EL34" i="2"/>
  <c r="EL35" i="2"/>
  <c r="EL33" i="2"/>
  <c r="EG142" i="1"/>
  <c r="EG9" i="1"/>
  <c r="EG165" i="1"/>
  <c r="EG145" i="1"/>
  <c r="EG139" i="1" s="1"/>
  <c r="EG140" i="1"/>
  <c r="EG136" i="1"/>
  <c r="EG99" i="1"/>
  <c r="EG137" i="1"/>
  <c r="EG12" i="1"/>
  <c r="EG17" i="1"/>
  <c r="EG54" i="1"/>
  <c r="EG33" i="1"/>
  <c r="EG59" i="1"/>
  <c r="EG28" i="1"/>
  <c r="EF154" i="1"/>
  <c r="EF55" i="1"/>
  <c r="EF60" i="1"/>
  <c r="EF63" i="1" s="1"/>
  <c r="D134" i="37" s="1"/>
  <c r="EF147" i="1"/>
  <c r="EL15" i="2"/>
  <c r="EL12" i="2"/>
  <c r="EL13" i="2"/>
  <c r="EL14" i="2"/>
  <c r="EI138" i="1"/>
  <c r="EH6" i="1"/>
  <c r="EH135" i="1"/>
  <c r="B136" i="37" s="1"/>
  <c r="EK17" i="2"/>
  <c r="ED22" i="36" s="1"/>
  <c r="D13" i="37" l="1"/>
  <c r="P176" i="1"/>
  <c r="W64" i="2" s="1"/>
  <c r="W67" i="2" s="1"/>
  <c r="O30" i="35"/>
  <c r="W23" i="2"/>
  <c r="W25" i="2" s="1"/>
  <c r="O30" i="36"/>
  <c r="O52" i="36" s="1"/>
  <c r="O53" i="36" s="1"/>
  <c r="O39" i="36" s="1"/>
  <c r="O38" i="36" s="1"/>
  <c r="O35" i="36" s="1"/>
  <c r="W66" i="2"/>
  <c r="N57" i="1"/>
  <c r="O58" i="1"/>
  <c r="P42" i="1" s="1"/>
  <c r="EE50" i="1"/>
  <c r="EE51" i="1"/>
  <c r="EG13" i="36"/>
  <c r="EG159" i="1"/>
  <c r="EF66" i="1"/>
  <c r="EG65" i="1"/>
  <c r="EE28" i="35"/>
  <c r="EE28" i="36"/>
  <c r="EF30" i="35"/>
  <c r="EF30" i="36"/>
  <c r="EU29" i="35"/>
  <c r="EU27" i="35"/>
  <c r="EU29" i="36"/>
  <c r="EU27" i="36"/>
  <c r="EF58" i="1"/>
  <c r="C134" i="37" s="1"/>
  <c r="EV65" i="36"/>
  <c r="EV62" i="36"/>
  <c r="EG16" i="35"/>
  <c r="EG16" i="36"/>
  <c r="EX64" i="36"/>
  <c r="EW6" i="36"/>
  <c r="EW63" i="36"/>
  <c r="EN11" i="2"/>
  <c r="EG13" i="35"/>
  <c r="ET6" i="35"/>
  <c r="ED43" i="1"/>
  <c r="ED22" i="35"/>
  <c r="ED47" i="1"/>
  <c r="ED24" i="35"/>
  <c r="EH134" i="1"/>
  <c r="EN32" i="2"/>
  <c r="EL38" i="2"/>
  <c r="EE24" i="36" s="1"/>
  <c r="EG44" i="1"/>
  <c r="EG26" i="1" s="1"/>
  <c r="EG148" i="1" s="1"/>
  <c r="EG48" i="1"/>
  <c r="EG31" i="1" s="1"/>
  <c r="EG155" i="1" s="1"/>
  <c r="EG21" i="1"/>
  <c r="EG45" i="1"/>
  <c r="EG29" i="1" s="1"/>
  <c r="EG150" i="1" s="1"/>
  <c r="EG49" i="1"/>
  <c r="EG34" i="1" s="1"/>
  <c r="EG157" i="1" s="1"/>
  <c r="EH142" i="1"/>
  <c r="EH99" i="1"/>
  <c r="EH145" i="1"/>
  <c r="EH139" i="1" s="1"/>
  <c r="EH165" i="1"/>
  <c r="EH140" i="1"/>
  <c r="EH137" i="1"/>
  <c r="EH9" i="1"/>
  <c r="EH136" i="1"/>
  <c r="EH28" i="1"/>
  <c r="EH17" i="1"/>
  <c r="EH12" i="1"/>
  <c r="EH54" i="1"/>
  <c r="EH33" i="1"/>
  <c r="EH59" i="1"/>
  <c r="EM33" i="2"/>
  <c r="EM35" i="2"/>
  <c r="EM34" i="2"/>
  <c r="EM36" i="2"/>
  <c r="EG154" i="1"/>
  <c r="EG55" i="1"/>
  <c r="EG60" i="1"/>
  <c r="EG63" i="1" s="1"/>
  <c r="D135" i="37" s="1"/>
  <c r="EJ138" i="1"/>
  <c r="EI6" i="1"/>
  <c r="EI135" i="1"/>
  <c r="B137" i="37" s="1"/>
  <c r="EG147" i="1"/>
  <c r="EL17" i="2"/>
  <c r="EE22" i="36" s="1"/>
  <c r="EM13" i="2"/>
  <c r="EM14" i="2"/>
  <c r="EM12" i="2"/>
  <c r="EM15" i="2"/>
  <c r="W26" i="2" l="1"/>
  <c r="W65" i="2"/>
  <c r="W27" i="2"/>
  <c r="W24" i="2"/>
  <c r="W68" i="2"/>
  <c r="O54" i="36"/>
  <c r="O41" i="36"/>
  <c r="O40" i="36" s="1"/>
  <c r="O43" i="36"/>
  <c r="O42" i="36" s="1"/>
  <c r="O36" i="36"/>
  <c r="P23" i="36" s="1"/>
  <c r="P15" i="36" s="1"/>
  <c r="P175" i="1"/>
  <c r="W56" i="2" s="1"/>
  <c r="P190" i="1"/>
  <c r="W3" i="2"/>
  <c r="O28" i="35"/>
  <c r="C13" i="37"/>
  <c r="O28" i="36"/>
  <c r="P21" i="36" s="1"/>
  <c r="P12" i="36" s="1"/>
  <c r="EF50" i="1"/>
  <c r="EF51" i="1"/>
  <c r="EH13" i="36"/>
  <c r="EH159" i="1"/>
  <c r="EG66" i="1"/>
  <c r="EH65" i="1"/>
  <c r="EF28" i="35"/>
  <c r="EF28" i="36"/>
  <c r="EG30" i="35"/>
  <c r="EG30" i="36"/>
  <c r="EV29" i="35"/>
  <c r="EV27" i="35"/>
  <c r="EV29" i="36"/>
  <c r="EV27" i="36"/>
  <c r="EG58" i="1"/>
  <c r="C135" i="37" s="1"/>
  <c r="EH16" i="35"/>
  <c r="EH16" i="36"/>
  <c r="EW65" i="36"/>
  <c r="EW62" i="36"/>
  <c r="EY64" i="36"/>
  <c r="EX6" i="36"/>
  <c r="EX63" i="36"/>
  <c r="EO11" i="2"/>
  <c r="EH13" i="35"/>
  <c r="EU6" i="35"/>
  <c r="EE43" i="1"/>
  <c r="EE22" i="35"/>
  <c r="EE47" i="1"/>
  <c r="EE24" i="35"/>
  <c r="EI134" i="1"/>
  <c r="EO32" i="2"/>
  <c r="EH49" i="1"/>
  <c r="EH34" i="1" s="1"/>
  <c r="EH157" i="1" s="1"/>
  <c r="EH45" i="1"/>
  <c r="EH29" i="1" s="1"/>
  <c r="EH150" i="1" s="1"/>
  <c r="EH48" i="1"/>
  <c r="EH31" i="1" s="1"/>
  <c r="EH155" i="1" s="1"/>
  <c r="EH21" i="1"/>
  <c r="EH44" i="1"/>
  <c r="EH26" i="1" s="1"/>
  <c r="EH148" i="1" s="1"/>
  <c r="EK138" i="1"/>
  <c r="EJ6" i="1"/>
  <c r="EJ135" i="1"/>
  <c r="B138" i="37" s="1"/>
  <c r="EN34" i="2"/>
  <c r="EN35" i="2"/>
  <c r="EN36" i="2"/>
  <c r="EN33" i="2"/>
  <c r="EM17" i="2"/>
  <c r="EF22" i="36" s="1"/>
  <c r="EI140" i="1"/>
  <c r="EI142" i="1"/>
  <c r="EI137" i="1"/>
  <c r="EI165" i="1"/>
  <c r="EI9" i="1"/>
  <c r="EI166" i="1" s="1"/>
  <c r="EI136" i="1"/>
  <c r="EI99" i="1"/>
  <c r="EI145" i="1"/>
  <c r="EI139" i="1" s="1"/>
  <c r="EI28" i="1"/>
  <c r="EI59" i="1"/>
  <c r="EI17" i="1"/>
  <c r="EI54" i="1"/>
  <c r="EI12" i="1"/>
  <c r="EI33" i="1"/>
  <c r="EH55" i="1"/>
  <c r="EH60" i="1"/>
  <c r="EH63" i="1" s="1"/>
  <c r="D136" i="37" s="1"/>
  <c r="EN14" i="2"/>
  <c r="EN12" i="2"/>
  <c r="EN15" i="2"/>
  <c r="EN13" i="2"/>
  <c r="EM38" i="2"/>
  <c r="EF24" i="36" s="1"/>
  <c r="EH154" i="1"/>
  <c r="EH147" i="1"/>
  <c r="W70" i="2" l="1"/>
  <c r="W29" i="2"/>
  <c r="P32" i="1" s="1"/>
  <c r="P171" i="1" s="1"/>
  <c r="W6" i="2"/>
  <c r="W5" i="2"/>
  <c r="W7" i="2"/>
  <c r="W55" i="2"/>
  <c r="W4" i="2"/>
  <c r="W60" i="2"/>
  <c r="W57" i="2"/>
  <c r="W58" i="2"/>
  <c r="W59" i="2"/>
  <c r="EG51" i="1"/>
  <c r="EG50" i="1"/>
  <c r="EI13" i="36"/>
  <c r="EI159" i="1"/>
  <c r="EH66" i="1"/>
  <c r="EI65" i="1"/>
  <c r="EG28" i="35"/>
  <c r="EG28" i="36"/>
  <c r="EW29" i="35"/>
  <c r="EW27" i="35"/>
  <c r="EW29" i="36"/>
  <c r="EW27" i="36"/>
  <c r="EH58" i="1"/>
  <c r="C136" i="37" s="1"/>
  <c r="EH30" i="35"/>
  <c r="EH30" i="36"/>
  <c r="EI16" i="35"/>
  <c r="EI16" i="36"/>
  <c r="EX65" i="36"/>
  <c r="EX62" i="36"/>
  <c r="EZ64" i="36"/>
  <c r="EY6" i="36"/>
  <c r="EY63" i="36"/>
  <c r="EP11" i="2"/>
  <c r="EI13" i="35"/>
  <c r="EV6" i="35"/>
  <c r="EF47" i="1"/>
  <c r="EF24" i="35"/>
  <c r="EF43" i="1"/>
  <c r="EF22" i="35"/>
  <c r="EJ134" i="1"/>
  <c r="EP32" i="2"/>
  <c r="EN17" i="2"/>
  <c r="EG22" i="36" s="1"/>
  <c r="EI55" i="1"/>
  <c r="EI60" i="1"/>
  <c r="EI63" i="1" s="1"/>
  <c r="D137" i="37" s="1"/>
  <c r="EJ9" i="1"/>
  <c r="EJ166" i="1" s="1"/>
  <c r="EJ142" i="1"/>
  <c r="EJ145" i="1"/>
  <c r="EJ139" i="1" s="1"/>
  <c r="EJ165" i="1"/>
  <c r="EJ137" i="1"/>
  <c r="EJ99" i="1"/>
  <c r="EJ136" i="1"/>
  <c r="EJ140" i="1"/>
  <c r="EJ28" i="1"/>
  <c r="EJ12" i="1"/>
  <c r="EJ54" i="1"/>
  <c r="EJ17" i="1"/>
  <c r="EJ33" i="1"/>
  <c r="EJ59" i="1"/>
  <c r="EO35" i="2"/>
  <c r="EO36" i="2"/>
  <c r="EO34" i="2"/>
  <c r="EO33" i="2"/>
  <c r="EO12" i="2"/>
  <c r="EO13" i="2"/>
  <c r="EO14" i="2"/>
  <c r="EO15" i="2"/>
  <c r="EI154" i="1"/>
  <c r="EN38" i="2"/>
  <c r="EG24" i="36" s="1"/>
  <c r="EI147" i="1"/>
  <c r="EK6" i="1"/>
  <c r="EL138" i="1"/>
  <c r="EK135" i="1"/>
  <c r="B139" i="37" s="1"/>
  <c r="EI44" i="1"/>
  <c r="EI26" i="1" s="1"/>
  <c r="EI148" i="1" s="1"/>
  <c r="EI48" i="1"/>
  <c r="EI31" i="1" s="1"/>
  <c r="EI155" i="1" s="1"/>
  <c r="EI49" i="1"/>
  <c r="EI34" i="1" s="1"/>
  <c r="EI157" i="1" s="1"/>
  <c r="EI45" i="1"/>
  <c r="EI29" i="1" s="1"/>
  <c r="EI150" i="1" s="1"/>
  <c r="EI21" i="1"/>
  <c r="P90" i="1" l="1"/>
  <c r="P91" i="1" s="1"/>
  <c r="P153" i="1"/>
  <c r="W62" i="2"/>
  <c r="W9" i="2"/>
  <c r="P27" i="1" s="1"/>
  <c r="EH51" i="1"/>
  <c r="EH50" i="1"/>
  <c r="EJ13" i="36"/>
  <c r="EJ159" i="1"/>
  <c r="EI66" i="1"/>
  <c r="EJ65" i="1"/>
  <c r="EH28" i="35"/>
  <c r="EH28" i="36"/>
  <c r="EI30" i="35"/>
  <c r="EI30" i="36"/>
  <c r="EI58" i="1"/>
  <c r="C137" i="37" s="1"/>
  <c r="EX29" i="35"/>
  <c r="EX27" i="35"/>
  <c r="EX29" i="36"/>
  <c r="EX27" i="36"/>
  <c r="EJ16" i="35"/>
  <c r="EJ16" i="36"/>
  <c r="FA64" i="36"/>
  <c r="EZ6" i="36"/>
  <c r="EZ63" i="36"/>
  <c r="EY65" i="36"/>
  <c r="EY62" i="36"/>
  <c r="EQ11" i="2"/>
  <c r="EJ13" i="35"/>
  <c r="EW6" i="35"/>
  <c r="EG43" i="1"/>
  <c r="EG22" i="35"/>
  <c r="EG47" i="1"/>
  <c r="EG24" i="35"/>
  <c r="EK134" i="1"/>
  <c r="EQ32" i="2"/>
  <c r="EO17" i="2"/>
  <c r="EH22" i="36" s="1"/>
  <c r="EP13" i="2"/>
  <c r="EP12" i="2"/>
  <c r="EP14" i="2"/>
  <c r="EP15" i="2"/>
  <c r="EP35" i="2"/>
  <c r="EP33" i="2"/>
  <c r="EP36" i="2"/>
  <c r="EP34" i="2"/>
  <c r="EJ49" i="1"/>
  <c r="EJ34" i="1" s="1"/>
  <c r="EJ157" i="1" s="1"/>
  <c r="EJ21" i="1"/>
  <c r="EJ45" i="1"/>
  <c r="EJ29" i="1" s="1"/>
  <c r="EJ150" i="1" s="1"/>
  <c r="EJ44" i="1"/>
  <c r="EJ26" i="1" s="1"/>
  <c r="EJ148" i="1" s="1"/>
  <c r="EJ48" i="1"/>
  <c r="EJ31" i="1" s="1"/>
  <c r="EJ155" i="1" s="1"/>
  <c r="EJ60" i="1"/>
  <c r="EJ63" i="1" s="1"/>
  <c r="D138" i="37" s="1"/>
  <c r="EJ55" i="1"/>
  <c r="EM138" i="1"/>
  <c r="EL6" i="1"/>
  <c r="EL135" i="1"/>
  <c r="B140" i="37" s="1"/>
  <c r="EK142" i="1"/>
  <c r="EK165" i="1"/>
  <c r="EK9" i="1"/>
  <c r="EK166" i="1" s="1"/>
  <c r="EK137" i="1"/>
  <c r="EK136" i="1"/>
  <c r="EK145" i="1"/>
  <c r="EK139" i="1" s="1"/>
  <c r="EK99" i="1"/>
  <c r="EK140" i="1"/>
  <c r="EK12" i="1"/>
  <c r="EK17" i="1"/>
  <c r="EK28" i="1"/>
  <c r="EK59" i="1"/>
  <c r="EK54" i="1"/>
  <c r="EK33" i="1"/>
  <c r="EO38" i="2"/>
  <c r="EH24" i="36" s="1"/>
  <c r="EJ154" i="1"/>
  <c r="EJ147" i="1"/>
  <c r="P70" i="1"/>
  <c r="P94" i="1" l="1"/>
  <c r="P95" i="1" s="1"/>
  <c r="P178" i="1"/>
  <c r="P34" i="36"/>
  <c r="P34" i="35"/>
  <c r="P88" i="1"/>
  <c r="P89" i="1" s="1"/>
  <c r="P170" i="1"/>
  <c r="P92" i="1"/>
  <c r="P93" i="1" s="1"/>
  <c r="P146" i="1"/>
  <c r="O22" i="1"/>
  <c r="O20" i="1" s="1"/>
  <c r="O160" i="1" s="1"/>
  <c r="EI51" i="1"/>
  <c r="EI50" i="1"/>
  <c r="EK13" i="36"/>
  <c r="EK159" i="1"/>
  <c r="EJ66" i="1"/>
  <c r="EK65" i="1"/>
  <c r="EI28" i="35"/>
  <c r="EI28" i="36"/>
  <c r="EJ58" i="1"/>
  <c r="C138" i="37" s="1"/>
  <c r="EJ30" i="35"/>
  <c r="EJ30" i="36"/>
  <c r="EY27" i="35"/>
  <c r="EY29" i="35"/>
  <c r="EY29" i="36"/>
  <c r="EY27" i="36"/>
  <c r="EZ65" i="36"/>
  <c r="EZ62" i="36"/>
  <c r="EK16" i="35"/>
  <c r="EK16" i="36"/>
  <c r="FB64" i="36"/>
  <c r="FA6" i="36"/>
  <c r="FA63" i="36"/>
  <c r="ER11" i="2"/>
  <c r="EK13" i="35"/>
  <c r="EX6" i="35"/>
  <c r="EH47" i="1"/>
  <c r="EH24" i="35"/>
  <c r="EH43" i="1"/>
  <c r="EH22" i="35"/>
  <c r="EL134" i="1"/>
  <c r="ER32" i="2"/>
  <c r="EP38" i="2"/>
  <c r="EI24" i="36" s="1"/>
  <c r="EQ36" i="2"/>
  <c r="EQ35" i="2"/>
  <c r="EQ34" i="2"/>
  <c r="EQ33" i="2"/>
  <c r="EQ12" i="2"/>
  <c r="EQ14" i="2"/>
  <c r="EQ13" i="2"/>
  <c r="EQ15" i="2"/>
  <c r="EK154" i="1"/>
  <c r="EK55" i="1"/>
  <c r="EK60" i="1"/>
  <c r="EK63" i="1" s="1"/>
  <c r="D139" i="37" s="1"/>
  <c r="EK21" i="1"/>
  <c r="EK44" i="1"/>
  <c r="EK26" i="1" s="1"/>
  <c r="EK148" i="1" s="1"/>
  <c r="EK49" i="1"/>
  <c r="EK34" i="1" s="1"/>
  <c r="EK157" i="1" s="1"/>
  <c r="EK48" i="1"/>
  <c r="EK31" i="1" s="1"/>
  <c r="EK155" i="1" s="1"/>
  <c r="EK45" i="1"/>
  <c r="EK29" i="1" s="1"/>
  <c r="EK150" i="1" s="1"/>
  <c r="EL142" i="1"/>
  <c r="EL9" i="1"/>
  <c r="EL140" i="1"/>
  <c r="EL165" i="1"/>
  <c r="EL136" i="1"/>
  <c r="EL99" i="1"/>
  <c r="EL137" i="1"/>
  <c r="EL145" i="1"/>
  <c r="EL139" i="1" s="1"/>
  <c r="EL12" i="1"/>
  <c r="EL54" i="1"/>
  <c r="EL28" i="1"/>
  <c r="EL33" i="1"/>
  <c r="EL59" i="1"/>
  <c r="EL17" i="1"/>
  <c r="EK147" i="1"/>
  <c r="EM6" i="1"/>
  <c r="EN138" i="1"/>
  <c r="EM135" i="1"/>
  <c r="B141" i="37" s="1"/>
  <c r="EP17" i="2"/>
  <c r="EI22" i="36" s="1"/>
  <c r="P79" i="1" l="1"/>
  <c r="P77" i="1"/>
  <c r="P75" i="1"/>
  <c r="P161" i="1"/>
  <c r="P96" i="1"/>
  <c r="EJ51" i="1"/>
  <c r="EJ50" i="1"/>
  <c r="EL13" i="36"/>
  <c r="EL159" i="1"/>
  <c r="EK66" i="1"/>
  <c r="EL65" i="1"/>
  <c r="EJ28" i="35"/>
  <c r="EJ28" i="36"/>
  <c r="EK58" i="1"/>
  <c r="C139" i="37" s="1"/>
  <c r="EK30" i="35"/>
  <c r="EK30" i="36"/>
  <c r="EZ29" i="35"/>
  <c r="EZ27" i="35"/>
  <c r="EZ29" i="36"/>
  <c r="EZ27" i="36"/>
  <c r="EL16" i="35"/>
  <c r="EL16" i="36"/>
  <c r="FA65" i="36"/>
  <c r="FA62" i="36"/>
  <c r="FC64" i="36"/>
  <c r="FB6" i="36"/>
  <c r="FB63" i="36"/>
  <c r="ES11" i="2"/>
  <c r="EL13" i="35"/>
  <c r="EY6" i="35"/>
  <c r="EI47" i="1"/>
  <c r="EI24" i="35"/>
  <c r="EI43" i="1"/>
  <c r="EI22" i="35"/>
  <c r="EM134" i="1"/>
  <c r="ES32" i="2"/>
  <c r="EL48" i="1"/>
  <c r="EL31" i="1" s="1"/>
  <c r="EL155" i="1" s="1"/>
  <c r="EL44" i="1"/>
  <c r="EL26" i="1" s="1"/>
  <c r="EL148" i="1" s="1"/>
  <c r="EL49" i="1"/>
  <c r="EL34" i="1" s="1"/>
  <c r="EL157" i="1" s="1"/>
  <c r="EL45" i="1"/>
  <c r="EL29" i="1" s="1"/>
  <c r="EL150" i="1" s="1"/>
  <c r="EL21" i="1"/>
  <c r="EQ17" i="2"/>
  <c r="EJ22" i="36" s="1"/>
  <c r="EQ38" i="2"/>
  <c r="EJ24" i="36" s="1"/>
  <c r="EM142" i="1"/>
  <c r="EM136" i="1"/>
  <c r="EM145" i="1"/>
  <c r="EM139" i="1" s="1"/>
  <c r="EM140" i="1"/>
  <c r="EM99" i="1"/>
  <c r="EM165" i="1"/>
  <c r="EM137" i="1"/>
  <c r="EM9" i="1"/>
  <c r="EM17" i="1"/>
  <c r="EM54" i="1"/>
  <c r="EM12" i="1"/>
  <c r="EM28" i="1"/>
  <c r="EM59" i="1"/>
  <c r="EM33" i="1"/>
  <c r="EO138" i="1"/>
  <c r="EN6" i="1"/>
  <c r="EN135" i="1"/>
  <c r="B142" i="37" s="1"/>
  <c r="ER14" i="2"/>
  <c r="ER12" i="2"/>
  <c r="ER13" i="2"/>
  <c r="ER15" i="2"/>
  <c r="EL154" i="1"/>
  <c r="EL55" i="1"/>
  <c r="EL60" i="1"/>
  <c r="EL63" i="1" s="1"/>
  <c r="D140" i="37" s="1"/>
  <c r="EL147" i="1"/>
  <c r="ER33" i="2"/>
  <c r="ER34" i="2"/>
  <c r="ER35" i="2"/>
  <c r="ER36" i="2"/>
  <c r="P187" i="1" l="1"/>
  <c r="P78" i="1"/>
  <c r="P186" i="1" s="1"/>
  <c r="P183" i="1"/>
  <c r="P74" i="1"/>
  <c r="P72" i="1" s="1"/>
  <c r="P61" i="1" s="1"/>
  <c r="EK50" i="1"/>
  <c r="P76" i="1"/>
  <c r="P184" i="1" s="1"/>
  <c r="P185" i="1"/>
  <c r="EK51" i="1"/>
  <c r="EM13" i="36"/>
  <c r="EM159" i="1"/>
  <c r="EL66" i="1"/>
  <c r="EM65" i="1"/>
  <c r="EK28" i="35"/>
  <c r="EK28" i="36"/>
  <c r="FA29" i="35"/>
  <c r="FA27" i="35"/>
  <c r="FA29" i="36"/>
  <c r="FA27" i="36"/>
  <c r="EL30" i="35"/>
  <c r="EL30" i="36"/>
  <c r="EL58" i="1"/>
  <c r="C140" i="37" s="1"/>
  <c r="FB65" i="36"/>
  <c r="FB62" i="36"/>
  <c r="EM16" i="35"/>
  <c r="EM16" i="36"/>
  <c r="FD64" i="36"/>
  <c r="FC6" i="36"/>
  <c r="FC63" i="36"/>
  <c r="ET11" i="2"/>
  <c r="EM13" i="35"/>
  <c r="EZ6" i="35"/>
  <c r="EJ47" i="1"/>
  <c r="EJ24" i="35"/>
  <c r="EJ43" i="1"/>
  <c r="EJ22" i="35"/>
  <c r="EN134" i="1"/>
  <c r="ET32" i="2"/>
  <c r="ES35" i="2"/>
  <c r="ES34" i="2"/>
  <c r="ES33" i="2"/>
  <c r="ES36" i="2"/>
  <c r="EN142" i="1"/>
  <c r="EN165" i="1"/>
  <c r="EN136" i="1"/>
  <c r="EN9" i="1"/>
  <c r="EN166" i="1" s="1"/>
  <c r="EN145" i="1"/>
  <c r="EN139" i="1" s="1"/>
  <c r="EN99" i="1"/>
  <c r="EN140" i="1"/>
  <c r="EN137" i="1"/>
  <c r="EN54" i="1"/>
  <c r="EN17" i="1"/>
  <c r="EN12" i="1"/>
  <c r="EN28" i="1"/>
  <c r="EN59" i="1"/>
  <c r="EN33" i="1"/>
  <c r="ER38" i="2"/>
  <c r="EK24" i="36" s="1"/>
  <c r="EM154" i="1"/>
  <c r="EM60" i="1"/>
  <c r="EM63" i="1" s="1"/>
  <c r="D141" i="37" s="1"/>
  <c r="EM55" i="1"/>
  <c r="ES13" i="2"/>
  <c r="ES12" i="2"/>
  <c r="ES15" i="2"/>
  <c r="ES14" i="2"/>
  <c r="ER17" i="2"/>
  <c r="EK22" i="36" s="1"/>
  <c r="EO6" i="1"/>
  <c r="EP138" i="1"/>
  <c r="EO135" i="1"/>
  <c r="B143" i="37" s="1"/>
  <c r="EM147" i="1"/>
  <c r="EM44" i="1"/>
  <c r="EM26" i="1" s="1"/>
  <c r="EM148" i="1" s="1"/>
  <c r="EM48" i="1"/>
  <c r="EM31" i="1" s="1"/>
  <c r="EM155" i="1" s="1"/>
  <c r="EM45" i="1"/>
  <c r="EM29" i="1" s="1"/>
  <c r="EM150" i="1" s="1"/>
  <c r="EM21" i="1"/>
  <c r="EM49" i="1"/>
  <c r="EM34" i="1" s="1"/>
  <c r="EM157" i="1" s="1"/>
  <c r="P180" i="1" l="1"/>
  <c r="O62" i="1"/>
  <c r="P63" i="1"/>
  <c r="P71" i="1"/>
  <c r="P182" i="1"/>
  <c r="EL51" i="1"/>
  <c r="EL50" i="1"/>
  <c r="EN13" i="36"/>
  <c r="EN159" i="1"/>
  <c r="EM66" i="1"/>
  <c r="EN65" i="1"/>
  <c r="EL28" i="35"/>
  <c r="EL28" i="36"/>
  <c r="EM58" i="1"/>
  <c r="C141" i="37" s="1"/>
  <c r="FB29" i="35"/>
  <c r="FB27" i="35"/>
  <c r="FB29" i="36"/>
  <c r="FB27" i="36"/>
  <c r="EM30" i="35"/>
  <c r="EM30" i="36"/>
  <c r="FC65" i="36"/>
  <c r="FC62" i="36"/>
  <c r="EN16" i="35"/>
  <c r="EN16" i="36"/>
  <c r="FE64" i="36"/>
  <c r="FD6" i="36"/>
  <c r="FD63" i="36"/>
  <c r="EU11" i="2"/>
  <c r="EN13" i="35"/>
  <c r="FA6" i="35"/>
  <c r="EK43" i="1"/>
  <c r="EK22" i="35"/>
  <c r="EK47" i="1"/>
  <c r="EK24" i="35"/>
  <c r="EO134" i="1"/>
  <c r="EU32" i="2"/>
  <c r="ES17" i="2"/>
  <c r="EL22" i="36" s="1"/>
  <c r="EO142" i="1"/>
  <c r="EO99" i="1"/>
  <c r="EO9" i="1"/>
  <c r="EO166" i="1" s="1"/>
  <c r="EO145" i="1"/>
  <c r="EO139" i="1" s="1"/>
  <c r="EO137" i="1"/>
  <c r="EO140" i="1"/>
  <c r="EO165" i="1"/>
  <c r="EO136" i="1"/>
  <c r="EO28" i="1"/>
  <c r="EO12" i="1"/>
  <c r="EO33" i="1"/>
  <c r="EO59" i="1"/>
  <c r="EO17" i="1"/>
  <c r="EO54" i="1"/>
  <c r="EN48" i="1"/>
  <c r="EN31" i="1" s="1"/>
  <c r="EN155" i="1" s="1"/>
  <c r="EN45" i="1"/>
  <c r="EN29" i="1" s="1"/>
  <c r="EN150" i="1" s="1"/>
  <c r="EN44" i="1"/>
  <c r="EN26" i="1" s="1"/>
  <c r="EN148" i="1" s="1"/>
  <c r="EN49" i="1"/>
  <c r="EN34" i="1" s="1"/>
  <c r="EN157" i="1" s="1"/>
  <c r="EN21" i="1"/>
  <c r="EN147" i="1"/>
  <c r="EQ138" i="1"/>
  <c r="EP6" i="1"/>
  <c r="EP135" i="1"/>
  <c r="B144" i="37" s="1"/>
  <c r="EN154" i="1"/>
  <c r="ES38" i="2"/>
  <c r="EL24" i="36" s="1"/>
  <c r="ET12" i="2"/>
  <c r="ET14" i="2"/>
  <c r="ET13" i="2"/>
  <c r="ET15" i="2"/>
  <c r="ET35" i="2"/>
  <c r="ET34" i="2"/>
  <c r="ET36" i="2"/>
  <c r="ET33" i="2"/>
  <c r="EN55" i="1"/>
  <c r="EN60" i="1"/>
  <c r="EN63" i="1" s="1"/>
  <c r="D142" i="37" s="1"/>
  <c r="EM51" i="1" l="1"/>
  <c r="P56" i="1"/>
  <c r="P179" i="1"/>
  <c r="D14" i="37"/>
  <c r="P30" i="36"/>
  <c r="P52" i="36" s="1"/>
  <c r="P53" i="36" s="1"/>
  <c r="Q46" i="1"/>
  <c r="P30" i="35"/>
  <c r="EM50" i="1"/>
  <c r="EO13" i="36"/>
  <c r="EO159" i="1"/>
  <c r="EN66" i="1"/>
  <c r="EO65" i="1"/>
  <c r="EM28" i="35"/>
  <c r="EM28" i="36"/>
  <c r="EN58" i="1"/>
  <c r="C142" i="37" s="1"/>
  <c r="EN30" i="35"/>
  <c r="EN30" i="36"/>
  <c r="FC27" i="35"/>
  <c r="FC29" i="35"/>
  <c r="FC29" i="36"/>
  <c r="FC27" i="36"/>
  <c r="FF64" i="36"/>
  <c r="FE6" i="36"/>
  <c r="FE63" i="36"/>
  <c r="FD65" i="36"/>
  <c r="FD62" i="36"/>
  <c r="EO16" i="35"/>
  <c r="EO16" i="36"/>
  <c r="EV11" i="2"/>
  <c r="EO13" i="35"/>
  <c r="FB6" i="35"/>
  <c r="EL47" i="1"/>
  <c r="EL24" i="35"/>
  <c r="EL43" i="1"/>
  <c r="EL22" i="35"/>
  <c r="EP134" i="1"/>
  <c r="EV32" i="2"/>
  <c r="EU36" i="2"/>
  <c r="EU35" i="2"/>
  <c r="EU34" i="2"/>
  <c r="EU33" i="2"/>
  <c r="EQ6" i="1"/>
  <c r="ER138" i="1"/>
  <c r="EQ135" i="1"/>
  <c r="B145" i="37" s="1"/>
  <c r="EO154" i="1"/>
  <c r="EO55" i="1"/>
  <c r="EO60" i="1"/>
  <c r="EO63" i="1" s="1"/>
  <c r="D143" i="37" s="1"/>
  <c r="EO44" i="1"/>
  <c r="EO26" i="1" s="1"/>
  <c r="EO148" i="1" s="1"/>
  <c r="EO45" i="1"/>
  <c r="EO29" i="1" s="1"/>
  <c r="EO150" i="1" s="1"/>
  <c r="EO21" i="1"/>
  <c r="EO49" i="1"/>
  <c r="EO34" i="1" s="1"/>
  <c r="EO157" i="1" s="1"/>
  <c r="EO48" i="1"/>
  <c r="EO31" i="1" s="1"/>
  <c r="EO155" i="1" s="1"/>
  <c r="ET38" i="2"/>
  <c r="EM24" i="36" s="1"/>
  <c r="ET17" i="2"/>
  <c r="EM22" i="36" s="1"/>
  <c r="EP142" i="1"/>
  <c r="EP137" i="1"/>
  <c r="EP140" i="1"/>
  <c r="EP145" i="1"/>
  <c r="EP139" i="1" s="1"/>
  <c r="EP99" i="1"/>
  <c r="EP9" i="1"/>
  <c r="EP166" i="1" s="1"/>
  <c r="EP165" i="1"/>
  <c r="EP136" i="1"/>
  <c r="EP54" i="1"/>
  <c r="EP28" i="1"/>
  <c r="EP59" i="1"/>
  <c r="EP33" i="1"/>
  <c r="EP12" i="1"/>
  <c r="EP17" i="1"/>
  <c r="EU13" i="2"/>
  <c r="EU12" i="2"/>
  <c r="EU14" i="2"/>
  <c r="EU15" i="2"/>
  <c r="EO147" i="1"/>
  <c r="Q176" i="1" l="1"/>
  <c r="X64" i="2" s="1"/>
  <c r="Q191" i="1"/>
  <c r="X23" i="2"/>
  <c r="P58" i="1"/>
  <c r="O57" i="1"/>
  <c r="P43" i="36"/>
  <c r="P42" i="36" s="1"/>
  <c r="P41" i="36"/>
  <c r="P40" i="36" s="1"/>
  <c r="P39" i="36"/>
  <c r="P38" i="36" s="1"/>
  <c r="P35" i="36" s="1"/>
  <c r="P54" i="36"/>
  <c r="EN50" i="1"/>
  <c r="EN51" i="1"/>
  <c r="EP13" i="36"/>
  <c r="EP159" i="1"/>
  <c r="EO66" i="1"/>
  <c r="EP65" i="1"/>
  <c r="EN28" i="35"/>
  <c r="EN28" i="36"/>
  <c r="EO30" i="35"/>
  <c r="EO30" i="36"/>
  <c r="EO58" i="1"/>
  <c r="C143" i="37" s="1"/>
  <c r="FD29" i="35"/>
  <c r="FD27" i="35"/>
  <c r="FD29" i="36"/>
  <c r="FD27" i="36"/>
  <c r="FG64" i="36"/>
  <c r="FF6" i="36"/>
  <c r="FF63" i="36"/>
  <c r="FE65" i="36"/>
  <c r="FE62" i="36"/>
  <c r="EP16" i="35"/>
  <c r="EP16" i="36"/>
  <c r="EW11" i="2"/>
  <c r="EP13" i="35"/>
  <c r="FC6" i="35"/>
  <c r="EM43" i="1"/>
  <c r="EM22" i="35"/>
  <c r="EM47" i="1"/>
  <c r="EM24" i="35"/>
  <c r="EQ134" i="1"/>
  <c r="EW32" i="2"/>
  <c r="EU38" i="2"/>
  <c r="EN24" i="36" s="1"/>
  <c r="EU17" i="2"/>
  <c r="EN22" i="36" s="1"/>
  <c r="EP60" i="1"/>
  <c r="EP63" i="1" s="1"/>
  <c r="D144" i="37" s="1"/>
  <c r="EP55" i="1"/>
  <c r="ER6" i="1"/>
  <c r="ES138" i="1"/>
  <c r="ER135" i="1"/>
  <c r="B146" i="37" s="1"/>
  <c r="EP147" i="1"/>
  <c r="EP49" i="1"/>
  <c r="EP34" i="1" s="1"/>
  <c r="EP157" i="1" s="1"/>
  <c r="EP45" i="1"/>
  <c r="EP29" i="1" s="1"/>
  <c r="EP150" i="1" s="1"/>
  <c r="EP48" i="1"/>
  <c r="EP31" i="1" s="1"/>
  <c r="EP155" i="1" s="1"/>
  <c r="EP21" i="1"/>
  <c r="EP44" i="1"/>
  <c r="EP26" i="1" s="1"/>
  <c r="EP148" i="1" s="1"/>
  <c r="EV13" i="2"/>
  <c r="EV15" i="2"/>
  <c r="EV14" i="2"/>
  <c r="EV12" i="2"/>
  <c r="EP154" i="1"/>
  <c r="EV35" i="2"/>
  <c r="EV33" i="2"/>
  <c r="EV36" i="2"/>
  <c r="EV34" i="2"/>
  <c r="EQ142" i="1"/>
  <c r="EQ99" i="1"/>
  <c r="EQ140" i="1"/>
  <c r="EQ165" i="1"/>
  <c r="EQ145" i="1"/>
  <c r="EQ139" i="1" s="1"/>
  <c r="EQ9" i="1"/>
  <c r="EQ166" i="1" s="1"/>
  <c r="EQ136" i="1"/>
  <c r="EQ137" i="1"/>
  <c r="EQ17" i="1"/>
  <c r="EQ59" i="1"/>
  <c r="EQ12" i="1"/>
  <c r="EQ28" i="1"/>
  <c r="EQ33" i="1"/>
  <c r="EQ54" i="1"/>
  <c r="P36" i="36" l="1"/>
  <c r="Q23" i="36" s="1"/>
  <c r="Q15" i="36" s="1"/>
  <c r="EO50" i="1"/>
  <c r="P28" i="35"/>
  <c r="C14" i="37"/>
  <c r="Q42" i="1"/>
  <c r="P28" i="36"/>
  <c r="Q21" i="36" s="1"/>
  <c r="Q12" i="36" s="1"/>
  <c r="X25" i="2"/>
  <c r="X27" i="2"/>
  <c r="X26" i="2"/>
  <c r="X24" i="2"/>
  <c r="EO51" i="1"/>
  <c r="X65" i="2"/>
  <c r="X68" i="2"/>
  <c r="X67" i="2"/>
  <c r="X66" i="2"/>
  <c r="EQ13" i="36"/>
  <c r="EQ159" i="1"/>
  <c r="EQ65" i="1"/>
  <c r="EP66" i="1"/>
  <c r="EO28" i="35"/>
  <c r="EO28" i="36"/>
  <c r="EP30" i="35"/>
  <c r="EP30" i="36"/>
  <c r="EP58" i="1"/>
  <c r="C144" i="37" s="1"/>
  <c r="FE29" i="35"/>
  <c r="FE27" i="35"/>
  <c r="FE29" i="36"/>
  <c r="FE27" i="36"/>
  <c r="FF65" i="36"/>
  <c r="FF62" i="36"/>
  <c r="FH64" i="36"/>
  <c r="FG6" i="36"/>
  <c r="FG63" i="36"/>
  <c r="EQ16" i="35"/>
  <c r="EQ16" i="36"/>
  <c r="EX11" i="2"/>
  <c r="EQ13" i="35"/>
  <c r="FD6" i="35"/>
  <c r="EN43" i="1"/>
  <c r="EN22" i="35"/>
  <c r="EN47" i="1"/>
  <c r="EN24" i="35"/>
  <c r="ER134" i="1"/>
  <c r="EX32" i="2"/>
  <c r="EW12" i="2"/>
  <c r="EW13" i="2"/>
  <c r="EW14" i="2"/>
  <c r="EW15" i="2"/>
  <c r="EQ154" i="1"/>
  <c r="EQ55" i="1"/>
  <c r="EQ60" i="1"/>
  <c r="EQ63" i="1" s="1"/>
  <c r="D145" i="37" s="1"/>
  <c r="EV17" i="2"/>
  <c r="EO22" i="36" s="1"/>
  <c r="EQ147" i="1"/>
  <c r="ER137" i="1"/>
  <c r="ER136" i="1"/>
  <c r="ER9" i="1"/>
  <c r="ER166" i="1" s="1"/>
  <c r="ER145" i="1"/>
  <c r="ER139" i="1" s="1"/>
  <c r="ER165" i="1"/>
  <c r="ER99" i="1"/>
  <c r="ER140" i="1"/>
  <c r="ER17" i="1"/>
  <c r="ER59" i="1"/>
  <c r="ER54" i="1"/>
  <c r="ER33" i="1"/>
  <c r="ER12" i="1"/>
  <c r="ER28" i="1"/>
  <c r="EQ44" i="1"/>
  <c r="EQ26" i="1" s="1"/>
  <c r="EQ148" i="1" s="1"/>
  <c r="EQ49" i="1"/>
  <c r="EQ34" i="1" s="1"/>
  <c r="EQ157" i="1" s="1"/>
  <c r="EQ45" i="1"/>
  <c r="EQ29" i="1" s="1"/>
  <c r="EQ150" i="1" s="1"/>
  <c r="EQ21" i="1"/>
  <c r="EQ48" i="1"/>
  <c r="EQ31" i="1" s="1"/>
  <c r="EQ155" i="1" s="1"/>
  <c r="ES6" i="1"/>
  <c r="ET138" i="1"/>
  <c r="ES135" i="1"/>
  <c r="B147" i="37" s="1"/>
  <c r="EV38" i="2"/>
  <c r="EO24" i="36" s="1"/>
  <c r="EW33" i="2"/>
  <c r="EW35" i="2"/>
  <c r="EW36" i="2"/>
  <c r="EW34" i="2"/>
  <c r="X70" i="2" l="1"/>
  <c r="Q175" i="1"/>
  <c r="X56" i="2" s="1"/>
  <c r="Q190" i="1"/>
  <c r="X3" i="2"/>
  <c r="EP50" i="1"/>
  <c r="X29" i="2"/>
  <c r="Q32" i="1" s="1"/>
  <c r="EP51" i="1"/>
  <c r="ER13" i="36"/>
  <c r="ER159" i="1"/>
  <c r="EQ66" i="1"/>
  <c r="ER65" i="1"/>
  <c r="EP28" i="35"/>
  <c r="EP28" i="36"/>
  <c r="EQ58" i="1"/>
  <c r="C145" i="37" s="1"/>
  <c r="EQ30" i="35"/>
  <c r="EQ30" i="36"/>
  <c r="FF29" i="35"/>
  <c r="FF27" i="35"/>
  <c r="FF29" i="36"/>
  <c r="FF27" i="36"/>
  <c r="ER16" i="35"/>
  <c r="ER16" i="36"/>
  <c r="FG65" i="36"/>
  <c r="FG62" i="36"/>
  <c r="FI64" i="36"/>
  <c r="FH6" i="36"/>
  <c r="FH63" i="36"/>
  <c r="EY11" i="2"/>
  <c r="ER13" i="35"/>
  <c r="FE6" i="35"/>
  <c r="EO47" i="1"/>
  <c r="EO24" i="35"/>
  <c r="EO43" i="1"/>
  <c r="EO22" i="35"/>
  <c r="ES134" i="1"/>
  <c r="EY32" i="2"/>
  <c r="ER154" i="1"/>
  <c r="ER7" i="1"/>
  <c r="EY1" i="2" s="1"/>
  <c r="ES136" i="1"/>
  <c r="ES140" i="1"/>
  <c r="ES9" i="1"/>
  <c r="ES166" i="1" s="1"/>
  <c r="ES145" i="1"/>
  <c r="ES139" i="1" s="1"/>
  <c r="ES165" i="1"/>
  <c r="ES99" i="1"/>
  <c r="ES137" i="1"/>
  <c r="ES33" i="1"/>
  <c r="ES59" i="1"/>
  <c r="ES54" i="1"/>
  <c r="ES12" i="1"/>
  <c r="ES17" i="1"/>
  <c r="ES28" i="1"/>
  <c r="ER147" i="1"/>
  <c r="EX14" i="2"/>
  <c r="EX15" i="2"/>
  <c r="EX12" i="2"/>
  <c r="EX13" i="2"/>
  <c r="EW38" i="2"/>
  <c r="EP24" i="36" s="1"/>
  <c r="EU138" i="1"/>
  <c r="ET6" i="1"/>
  <c r="ET135" i="1"/>
  <c r="B148" i="37" s="1"/>
  <c r="ER60" i="1"/>
  <c r="ER63" i="1" s="1"/>
  <c r="D146" i="37" s="1"/>
  <c r="ER55" i="1"/>
  <c r="EW17" i="2"/>
  <c r="EP22" i="36" s="1"/>
  <c r="ER49" i="1"/>
  <c r="ER34" i="1" s="1"/>
  <c r="ER157" i="1" s="1"/>
  <c r="ER21" i="1"/>
  <c r="ER44" i="1"/>
  <c r="ER26" i="1" s="1"/>
  <c r="ER148" i="1" s="1"/>
  <c r="ER48" i="1"/>
  <c r="ER31" i="1" s="1"/>
  <c r="ER155" i="1" s="1"/>
  <c r="ER45" i="1"/>
  <c r="ER29" i="1" s="1"/>
  <c r="ER150" i="1" s="1"/>
  <c r="EX36" i="2"/>
  <c r="EX33" i="2"/>
  <c r="EX35" i="2"/>
  <c r="EX34" i="2"/>
  <c r="X5" i="2" l="1"/>
  <c r="X55" i="2"/>
  <c r="X6" i="2"/>
  <c r="X4" i="2"/>
  <c r="X7" i="2"/>
  <c r="Q153" i="1"/>
  <c r="Q90" i="1"/>
  <c r="Q91" i="1" s="1"/>
  <c r="Q171" i="1"/>
  <c r="EQ50" i="1"/>
  <c r="X57" i="2"/>
  <c r="X58" i="2"/>
  <c r="X60" i="2"/>
  <c r="X59" i="2"/>
  <c r="EQ51" i="1"/>
  <c r="ES13" i="36"/>
  <c r="ES159" i="1"/>
  <c r="ES65" i="1"/>
  <c r="ER66" i="1"/>
  <c r="EQ28" i="35"/>
  <c r="EQ28" i="36"/>
  <c r="FG29" i="35"/>
  <c r="FG27" i="35"/>
  <c r="FG29" i="36"/>
  <c r="FG27" i="36"/>
  <c r="ER58" i="1"/>
  <c r="C146" i="37" s="1"/>
  <c r="ER30" i="35"/>
  <c r="ER30" i="36"/>
  <c r="FH65" i="36"/>
  <c r="FH62" i="36"/>
  <c r="ES16" i="35"/>
  <c r="ES16" i="36"/>
  <c r="FJ64" i="36"/>
  <c r="FI6" i="36"/>
  <c r="FI63" i="36"/>
  <c r="EZ11" i="2"/>
  <c r="ES13" i="35"/>
  <c r="FF6" i="35"/>
  <c r="EP43" i="1"/>
  <c r="EP22" i="35"/>
  <c r="EP47" i="1"/>
  <c r="EP24" i="35"/>
  <c r="ET134" i="1"/>
  <c r="EZ32" i="2"/>
  <c r="EX38" i="2"/>
  <c r="EQ24" i="36" s="1"/>
  <c r="EX17" i="2"/>
  <c r="EQ22" i="36" s="1"/>
  <c r="ES147" i="1"/>
  <c r="EY33" i="2"/>
  <c r="EY36" i="2"/>
  <c r="EY34" i="2"/>
  <c r="EY35" i="2"/>
  <c r="EU6" i="1"/>
  <c r="EV138" i="1"/>
  <c r="EU135" i="1"/>
  <c r="B149" i="37" s="1"/>
  <c r="EY13" i="2"/>
  <c r="EY12" i="2"/>
  <c r="EY15" i="2"/>
  <c r="EY14" i="2"/>
  <c r="ES49" i="1"/>
  <c r="ES34" i="1" s="1"/>
  <c r="ES157" i="1" s="1"/>
  <c r="ES44" i="1"/>
  <c r="ES26" i="1" s="1"/>
  <c r="ES148" i="1" s="1"/>
  <c r="ES45" i="1"/>
  <c r="ES29" i="1" s="1"/>
  <c r="ES150" i="1" s="1"/>
  <c r="ES21" i="1"/>
  <c r="ES48" i="1"/>
  <c r="ES31" i="1" s="1"/>
  <c r="ES155" i="1" s="1"/>
  <c r="ET9" i="1"/>
  <c r="ET166" i="1" s="1"/>
  <c r="ET140" i="1"/>
  <c r="ET99" i="1"/>
  <c r="ET137" i="1"/>
  <c r="ET165" i="1"/>
  <c r="ET136" i="1"/>
  <c r="ET145" i="1"/>
  <c r="ET139" i="1" s="1"/>
  <c r="ET28" i="1"/>
  <c r="ET17" i="1"/>
  <c r="ET54" i="1"/>
  <c r="ET33" i="1"/>
  <c r="ET12" i="1"/>
  <c r="ET59" i="1"/>
  <c r="ES154" i="1"/>
  <c r="ES60" i="1"/>
  <c r="ES63" i="1" s="1"/>
  <c r="D147" i="37" s="1"/>
  <c r="ES55" i="1"/>
  <c r="X9" i="2" l="1"/>
  <c r="Q27" i="1" s="1"/>
  <c r="ER50" i="1"/>
  <c r="X62" i="2"/>
  <c r="ER51" i="1"/>
  <c r="ET13" i="36"/>
  <c r="ET159" i="1"/>
  <c r="ES66" i="1"/>
  <c r="ET65" i="1"/>
  <c r="ER28" i="35"/>
  <c r="ER28" i="36"/>
  <c r="ES58" i="1"/>
  <c r="C147" i="37" s="1"/>
  <c r="ES30" i="35"/>
  <c r="ES30" i="36"/>
  <c r="FH29" i="35"/>
  <c r="FH27" i="35"/>
  <c r="FH29" i="36"/>
  <c r="FH27" i="36"/>
  <c r="FI65" i="36"/>
  <c r="FI62" i="36"/>
  <c r="ET16" i="35"/>
  <c r="ET16" i="36"/>
  <c r="FK64" i="36"/>
  <c r="FJ6" i="36"/>
  <c r="FJ63" i="36"/>
  <c r="FA11" i="2"/>
  <c r="ET13" i="35"/>
  <c r="FG6" i="35"/>
  <c r="EQ47" i="1"/>
  <c r="EQ24" i="35"/>
  <c r="EQ43" i="1"/>
  <c r="EQ22" i="35"/>
  <c r="EU134" i="1"/>
  <c r="FA32" i="2"/>
  <c r="EZ33" i="2"/>
  <c r="EZ34" i="2"/>
  <c r="EZ36" i="2"/>
  <c r="EZ35" i="2"/>
  <c r="EY17" i="2"/>
  <c r="ER22" i="36" s="1"/>
  <c r="EV6" i="1"/>
  <c r="EW138" i="1"/>
  <c r="EV135" i="1"/>
  <c r="B150" i="37" s="1"/>
  <c r="ET154" i="1"/>
  <c r="ET55" i="1"/>
  <c r="ET60" i="1"/>
  <c r="ET63" i="1" s="1"/>
  <c r="D148" i="37" s="1"/>
  <c r="EZ13" i="2"/>
  <c r="EZ14" i="2"/>
  <c r="EZ12" i="2"/>
  <c r="EZ15" i="2"/>
  <c r="ET147" i="1"/>
  <c r="ET49" i="1"/>
  <c r="ET34" i="1" s="1"/>
  <c r="ET157" i="1" s="1"/>
  <c r="ET45" i="1"/>
  <c r="ET29" i="1" s="1"/>
  <c r="ET150" i="1" s="1"/>
  <c r="ET21" i="1"/>
  <c r="ET48" i="1"/>
  <c r="ET31" i="1" s="1"/>
  <c r="ET155" i="1" s="1"/>
  <c r="ET44" i="1"/>
  <c r="ET26" i="1" s="1"/>
  <c r="ET148" i="1" s="1"/>
  <c r="EU137" i="1"/>
  <c r="EU145" i="1"/>
  <c r="EU139" i="1" s="1"/>
  <c r="EU136" i="1"/>
  <c r="EU165" i="1"/>
  <c r="EU9" i="1"/>
  <c r="EU166" i="1" s="1"/>
  <c r="EU99" i="1"/>
  <c r="EU140" i="1"/>
  <c r="EU54" i="1"/>
  <c r="EU33" i="1"/>
  <c r="EU17" i="1"/>
  <c r="EU59" i="1"/>
  <c r="EU28" i="1"/>
  <c r="EU12" i="1"/>
  <c r="EY38" i="2"/>
  <c r="ER24" i="36" s="1"/>
  <c r="ES51" i="1" l="1"/>
  <c r="Q88" i="1"/>
  <c r="Q89" i="1" s="1"/>
  <c r="Q92" i="1"/>
  <c r="Q93" i="1" s="1"/>
  <c r="Q146" i="1"/>
  <c r="Q170" i="1"/>
  <c r="P22" i="1"/>
  <c r="P20" i="1" s="1"/>
  <c r="P160" i="1" s="1"/>
  <c r="ES50" i="1"/>
  <c r="EU13" i="36"/>
  <c r="EU159" i="1"/>
  <c r="ET66" i="1"/>
  <c r="EU65" i="1"/>
  <c r="ES28" i="35"/>
  <c r="ES28" i="36"/>
  <c r="ET30" i="35"/>
  <c r="ET30" i="36"/>
  <c r="FI29" i="35"/>
  <c r="FI27" i="35"/>
  <c r="FI29" i="36"/>
  <c r="FI27" i="36"/>
  <c r="ET58" i="1"/>
  <c r="C148" i="37" s="1"/>
  <c r="EU16" i="35"/>
  <c r="EU16" i="36"/>
  <c r="FJ65" i="36"/>
  <c r="FJ62" i="36"/>
  <c r="FL64" i="36"/>
  <c r="FK6" i="36"/>
  <c r="FK63" i="36"/>
  <c r="FB11" i="2"/>
  <c r="EU13" i="35"/>
  <c r="FH6" i="35"/>
  <c r="ER47" i="1"/>
  <c r="ER24" i="35"/>
  <c r="ER43" i="1"/>
  <c r="ER22" i="35"/>
  <c r="EV134" i="1"/>
  <c r="FB32" i="2"/>
  <c r="EZ38" i="2"/>
  <c r="ES24" i="36" s="1"/>
  <c r="EU55" i="1"/>
  <c r="EU60" i="1"/>
  <c r="EU63" i="1" s="1"/>
  <c r="D149" i="37" s="1"/>
  <c r="EU147" i="1"/>
  <c r="FA13" i="2"/>
  <c r="FA15" i="2"/>
  <c r="FA12" i="2"/>
  <c r="FA14" i="2"/>
  <c r="EU45" i="1"/>
  <c r="EU29" i="1" s="1"/>
  <c r="EU150" i="1" s="1"/>
  <c r="EU21" i="1"/>
  <c r="EU49" i="1"/>
  <c r="EU34" i="1" s="1"/>
  <c r="EU157" i="1" s="1"/>
  <c r="EU48" i="1"/>
  <c r="EU31" i="1" s="1"/>
  <c r="EU155" i="1" s="1"/>
  <c r="EU44" i="1"/>
  <c r="EU26" i="1" s="1"/>
  <c r="EU148" i="1" s="1"/>
  <c r="EZ17" i="2"/>
  <c r="ES22" i="36" s="1"/>
  <c r="FA35" i="2"/>
  <c r="FA33" i="2"/>
  <c r="FA34" i="2"/>
  <c r="FA36" i="2"/>
  <c r="EV137" i="1"/>
  <c r="EV165" i="1"/>
  <c r="EV99" i="1"/>
  <c r="EV145" i="1"/>
  <c r="EV139" i="1" s="1"/>
  <c r="EV9" i="1"/>
  <c r="EV166" i="1" s="1"/>
  <c r="EV140" i="1"/>
  <c r="EV136" i="1"/>
  <c r="EV12" i="1"/>
  <c r="EV54" i="1"/>
  <c r="EV28" i="1"/>
  <c r="EV33" i="1"/>
  <c r="EV59" i="1"/>
  <c r="EV17" i="1"/>
  <c r="EU154" i="1"/>
  <c r="EX138" i="1"/>
  <c r="EW6" i="1"/>
  <c r="EW135" i="1"/>
  <c r="B151" i="37" s="1"/>
  <c r="Q70" i="1"/>
  <c r="ET50" i="1" l="1"/>
  <c r="EU51" i="1"/>
  <c r="Q178" i="1"/>
  <c r="Q94" i="1"/>
  <c r="Q95" i="1" s="1"/>
  <c r="Q34" i="35"/>
  <c r="Q34" i="36"/>
  <c r="ET51" i="1"/>
  <c r="EV13" i="36"/>
  <c r="EV159" i="1"/>
  <c r="EU66" i="1"/>
  <c r="EV65" i="1"/>
  <c r="ET28" i="35"/>
  <c r="ET28" i="36"/>
  <c r="FJ29" i="35"/>
  <c r="FJ27" i="35"/>
  <c r="FJ29" i="36"/>
  <c r="FJ27" i="36"/>
  <c r="EU58" i="1"/>
  <c r="C149" i="37" s="1"/>
  <c r="EU30" i="35"/>
  <c r="EU30" i="36"/>
  <c r="FK65" i="36"/>
  <c r="FK62" i="36"/>
  <c r="FM64" i="36"/>
  <c r="FL6" i="36"/>
  <c r="FL63" i="36"/>
  <c r="EV16" i="35"/>
  <c r="EV16" i="36"/>
  <c r="FC11" i="2"/>
  <c r="EV13" i="35"/>
  <c r="FI6" i="35"/>
  <c r="ES43" i="1"/>
  <c r="ES22" i="35"/>
  <c r="ES47" i="1"/>
  <c r="ES24" i="35"/>
  <c r="EW134" i="1"/>
  <c r="FC32" i="2"/>
  <c r="EW9" i="1"/>
  <c r="EW166" i="1" s="1"/>
  <c r="EW99" i="1"/>
  <c r="EW136" i="1"/>
  <c r="EW140" i="1"/>
  <c r="EW137" i="1"/>
  <c r="EW145" i="1"/>
  <c r="EW139" i="1" s="1"/>
  <c r="EW165" i="1"/>
  <c r="EW28" i="1"/>
  <c r="EW54" i="1"/>
  <c r="EW33" i="1"/>
  <c r="EW17" i="1"/>
  <c r="EW12" i="1"/>
  <c r="EW59" i="1"/>
  <c r="FB34" i="2"/>
  <c r="FB35" i="2"/>
  <c r="FB36" i="2"/>
  <c r="FB33" i="2"/>
  <c r="EV44" i="1"/>
  <c r="EV26" i="1" s="1"/>
  <c r="EV148" i="1" s="1"/>
  <c r="EV48" i="1"/>
  <c r="EV31" i="1" s="1"/>
  <c r="EV155" i="1" s="1"/>
  <c r="EV45" i="1"/>
  <c r="EV29" i="1" s="1"/>
  <c r="EV150" i="1" s="1"/>
  <c r="EV49" i="1"/>
  <c r="EV34" i="1" s="1"/>
  <c r="EV157" i="1" s="1"/>
  <c r="EV21" i="1"/>
  <c r="FA38" i="2"/>
  <c r="ET24" i="36" s="1"/>
  <c r="EV154" i="1"/>
  <c r="EV55" i="1"/>
  <c r="EV60" i="1"/>
  <c r="EV63" i="1" s="1"/>
  <c r="D150" i="37" s="1"/>
  <c r="FA17" i="2"/>
  <c r="ET22" i="36" s="1"/>
  <c r="EY138" i="1"/>
  <c r="EX6" i="1"/>
  <c r="EX135" i="1"/>
  <c r="B152" i="37" s="1"/>
  <c r="EV147" i="1"/>
  <c r="FB15" i="2"/>
  <c r="FB14" i="2"/>
  <c r="FB13" i="2"/>
  <c r="FB12" i="2"/>
  <c r="Q75" i="1" l="1"/>
  <c r="Q161" i="1"/>
  <c r="Q77" i="1"/>
  <c r="Q79" i="1"/>
  <c r="Q96" i="1"/>
  <c r="EU50" i="1"/>
  <c r="EW13" i="36"/>
  <c r="EW159" i="1"/>
  <c r="EV66" i="1"/>
  <c r="EW65" i="1"/>
  <c r="EU28" i="35"/>
  <c r="EU28" i="36"/>
  <c r="EV58" i="1"/>
  <c r="C150" i="37" s="1"/>
  <c r="FK29" i="35"/>
  <c r="FK27" i="35"/>
  <c r="FK29" i="36"/>
  <c r="FK27" i="36"/>
  <c r="EV30" i="35"/>
  <c r="EV30" i="36"/>
  <c r="FL65" i="36"/>
  <c r="FL62" i="36"/>
  <c r="EW16" i="35"/>
  <c r="EW16" i="36"/>
  <c r="FN64" i="36"/>
  <c r="FM6" i="36"/>
  <c r="FM63" i="36"/>
  <c r="FD11" i="2"/>
  <c r="EW13" i="35"/>
  <c r="FJ6" i="35"/>
  <c r="ET43" i="1"/>
  <c r="ET22" i="35"/>
  <c r="ET47" i="1"/>
  <c r="ET24" i="35"/>
  <c r="EX134" i="1"/>
  <c r="FD32" i="2"/>
  <c r="EW147" i="1"/>
  <c r="FB17" i="2"/>
  <c r="EU22" i="36" s="1"/>
  <c r="FB38" i="2"/>
  <c r="EU24" i="36" s="1"/>
  <c r="EW154" i="1"/>
  <c r="EY6" i="1"/>
  <c r="EZ138" i="1"/>
  <c r="EY135" i="1"/>
  <c r="B153" i="37" s="1"/>
  <c r="EW60" i="1"/>
  <c r="EW63" i="1" s="1"/>
  <c r="D151" i="37" s="1"/>
  <c r="EW55" i="1"/>
  <c r="FC34" i="2"/>
  <c r="FC33" i="2"/>
  <c r="FC36" i="2"/>
  <c r="FC35" i="2"/>
  <c r="FC12" i="2"/>
  <c r="FC14" i="2"/>
  <c r="FC13" i="2"/>
  <c r="FC15" i="2"/>
  <c r="EX9" i="1"/>
  <c r="EX166" i="1" s="1"/>
  <c r="EX99" i="1"/>
  <c r="EX137" i="1"/>
  <c r="EX165" i="1"/>
  <c r="EX145" i="1"/>
  <c r="EX139" i="1" s="1"/>
  <c r="EX136" i="1"/>
  <c r="EX140" i="1"/>
  <c r="EX28" i="1"/>
  <c r="EX17" i="1"/>
  <c r="EX12" i="1"/>
  <c r="EX59" i="1"/>
  <c r="EX54" i="1"/>
  <c r="EX33" i="1"/>
  <c r="EW45" i="1"/>
  <c r="EW29" i="1" s="1"/>
  <c r="EW150" i="1" s="1"/>
  <c r="EW48" i="1"/>
  <c r="EW31" i="1" s="1"/>
  <c r="EW155" i="1" s="1"/>
  <c r="EW44" i="1"/>
  <c r="EW26" i="1" s="1"/>
  <c r="EW148" i="1" s="1"/>
  <c r="EW21" i="1"/>
  <c r="EW49" i="1"/>
  <c r="EW34" i="1" s="1"/>
  <c r="EW157" i="1" s="1"/>
  <c r="Q74" i="1" l="1"/>
  <c r="Q72" i="1" s="1"/>
  <c r="Q61" i="1" s="1"/>
  <c r="Q183" i="1"/>
  <c r="Q187" i="1"/>
  <c r="Q78" i="1"/>
  <c r="Q186" i="1" s="1"/>
  <c r="EV50" i="1"/>
  <c r="Q185" i="1"/>
  <c r="Q76" i="1"/>
  <c r="Q184" i="1" s="1"/>
  <c r="EV51" i="1"/>
  <c r="EX13" i="36"/>
  <c r="EX159" i="1"/>
  <c r="EW66" i="1"/>
  <c r="EX65" i="1"/>
  <c r="EV28" i="35"/>
  <c r="EV28" i="36"/>
  <c r="EW30" i="35"/>
  <c r="EW30" i="36"/>
  <c r="EW58" i="1"/>
  <c r="C151" i="37" s="1"/>
  <c r="FL29" i="35"/>
  <c r="FL27" i="35"/>
  <c r="FL29" i="36"/>
  <c r="FL27" i="36"/>
  <c r="EX16" i="35"/>
  <c r="EX16" i="36"/>
  <c r="FM65" i="36"/>
  <c r="FM62" i="36"/>
  <c r="FO64" i="36"/>
  <c r="FN6" i="36"/>
  <c r="FN63" i="36"/>
  <c r="FE11" i="2"/>
  <c r="EX13" i="35"/>
  <c r="FK6" i="35"/>
  <c r="EU43" i="1"/>
  <c r="EU22" i="35"/>
  <c r="EU47" i="1"/>
  <c r="EU24" i="35"/>
  <c r="EY134" i="1"/>
  <c r="FE32" i="2"/>
  <c r="FC38" i="2"/>
  <c r="EV24" i="36" s="1"/>
  <c r="EX55" i="1"/>
  <c r="EX60" i="1"/>
  <c r="EX63" i="1" s="1"/>
  <c r="D152" i="37" s="1"/>
  <c r="EX147" i="1"/>
  <c r="EX154" i="1"/>
  <c r="EY165" i="1"/>
  <c r="EY145" i="1"/>
  <c r="EY139" i="1" s="1"/>
  <c r="EY9" i="1"/>
  <c r="EY136" i="1"/>
  <c r="EY137" i="1"/>
  <c r="EY140" i="1"/>
  <c r="EY99" i="1"/>
  <c r="EY54" i="1"/>
  <c r="EY28" i="1"/>
  <c r="EY59" i="1"/>
  <c r="EY12" i="1"/>
  <c r="EY33" i="1"/>
  <c r="EY17" i="1"/>
  <c r="FD35" i="2"/>
  <c r="FD36" i="2"/>
  <c r="FD33" i="2"/>
  <c r="FD34" i="2"/>
  <c r="FD14" i="2"/>
  <c r="FD15" i="2"/>
  <c r="FD13" i="2"/>
  <c r="FD12" i="2"/>
  <c r="EX49" i="1"/>
  <c r="EX34" i="1" s="1"/>
  <c r="EX157" i="1" s="1"/>
  <c r="EX45" i="1"/>
  <c r="EX29" i="1" s="1"/>
  <c r="EX150" i="1" s="1"/>
  <c r="EX44" i="1"/>
  <c r="EX26" i="1" s="1"/>
  <c r="EX148" i="1" s="1"/>
  <c r="EX21" i="1"/>
  <c r="EX48" i="1"/>
  <c r="EX31" i="1" s="1"/>
  <c r="EX155" i="1" s="1"/>
  <c r="FC17" i="2"/>
  <c r="EV22" i="36" s="1"/>
  <c r="EZ6" i="1"/>
  <c r="FA138" i="1"/>
  <c r="EZ135" i="1"/>
  <c r="B154" i="37" s="1"/>
  <c r="Q180" i="1" l="1"/>
  <c r="EW50" i="1"/>
  <c r="Q182" i="1"/>
  <c r="Q71" i="1"/>
  <c r="P62" i="1"/>
  <c r="Q63" i="1"/>
  <c r="EW51" i="1"/>
  <c r="EY13" i="36"/>
  <c r="EY159" i="1"/>
  <c r="EX66" i="1"/>
  <c r="EY65" i="1"/>
  <c r="EW28" i="35"/>
  <c r="EW28" i="36"/>
  <c r="EX30" i="35"/>
  <c r="EX30" i="36"/>
  <c r="FM29" i="35"/>
  <c r="FM27" i="35"/>
  <c r="FM29" i="36"/>
  <c r="FM27" i="36"/>
  <c r="EX58" i="1"/>
  <c r="C152" i="37" s="1"/>
  <c r="FN65" i="36"/>
  <c r="FN62" i="36"/>
  <c r="EY16" i="35"/>
  <c r="EY16" i="36"/>
  <c r="FP64" i="36"/>
  <c r="FO6" i="36"/>
  <c r="FO63" i="36"/>
  <c r="FF11" i="2"/>
  <c r="EY13" i="35"/>
  <c r="FL6" i="35"/>
  <c r="EV47" i="1"/>
  <c r="EV24" i="35"/>
  <c r="EV43" i="1"/>
  <c r="EV22" i="35"/>
  <c r="EZ134" i="1"/>
  <c r="FF32" i="2"/>
  <c r="FA6" i="1"/>
  <c r="FB138" i="1"/>
  <c r="FA135" i="1"/>
  <c r="B155" i="37" s="1"/>
  <c r="EZ9" i="1"/>
  <c r="EZ137" i="1"/>
  <c r="EZ145" i="1"/>
  <c r="EZ139" i="1" s="1"/>
  <c r="EZ165" i="1"/>
  <c r="EZ99" i="1"/>
  <c r="EZ136" i="1"/>
  <c r="EZ140" i="1"/>
  <c r="EZ33" i="1"/>
  <c r="EZ54" i="1"/>
  <c r="EZ28" i="1"/>
  <c r="EZ12" i="1"/>
  <c r="EZ17" i="1"/>
  <c r="EZ59" i="1"/>
  <c r="FD17" i="2"/>
  <c r="EW22" i="36" s="1"/>
  <c r="FD38" i="2"/>
  <c r="EW24" i="36" s="1"/>
  <c r="EY147" i="1"/>
  <c r="EY55" i="1"/>
  <c r="EY60" i="1"/>
  <c r="EY63" i="1" s="1"/>
  <c r="D153" i="37" s="1"/>
  <c r="FE14" i="2"/>
  <c r="FE15" i="2"/>
  <c r="FE12" i="2"/>
  <c r="FE13" i="2"/>
  <c r="EY44" i="1"/>
  <c r="EY26" i="1" s="1"/>
  <c r="EY148" i="1" s="1"/>
  <c r="EY21" i="1"/>
  <c r="EY48" i="1"/>
  <c r="EY31" i="1" s="1"/>
  <c r="EY155" i="1" s="1"/>
  <c r="EY49" i="1"/>
  <c r="EY34" i="1" s="1"/>
  <c r="EY157" i="1" s="1"/>
  <c r="EY45" i="1"/>
  <c r="EY29" i="1" s="1"/>
  <c r="EY150" i="1" s="1"/>
  <c r="EY154" i="1"/>
  <c r="FE34" i="2"/>
  <c r="FE33" i="2"/>
  <c r="FE36" i="2"/>
  <c r="FE35" i="2"/>
  <c r="EX51" i="1" l="1"/>
  <c r="Q179" i="1"/>
  <c r="Q56" i="1"/>
  <c r="Q30" i="35"/>
  <c r="R46" i="1"/>
  <c r="D15" i="37"/>
  <c r="Q30" i="36"/>
  <c r="Q52" i="36" s="1"/>
  <c r="Q53" i="36" s="1"/>
  <c r="EX50" i="1"/>
  <c r="EZ13" i="36"/>
  <c r="EZ159" i="1"/>
  <c r="EY66" i="1"/>
  <c r="EZ65" i="1"/>
  <c r="EX28" i="35"/>
  <c r="EX28" i="36"/>
  <c r="EY30" i="35"/>
  <c r="EY30" i="36"/>
  <c r="EY58" i="1"/>
  <c r="C153" i="37" s="1"/>
  <c r="FN29" i="35"/>
  <c r="FN27" i="35"/>
  <c r="FN29" i="36"/>
  <c r="FN27" i="36"/>
  <c r="FO65" i="36"/>
  <c r="FO62" i="36"/>
  <c r="EZ16" i="35"/>
  <c r="EZ16" i="36"/>
  <c r="FQ64" i="36"/>
  <c r="FP6" i="36"/>
  <c r="FP63" i="36"/>
  <c r="FG11" i="2"/>
  <c r="EZ13" i="35"/>
  <c r="FM6" i="35"/>
  <c r="EW47" i="1"/>
  <c r="EW24" i="35"/>
  <c r="EW43" i="1"/>
  <c r="EW22" i="35"/>
  <c r="FA134" i="1"/>
  <c r="FG32" i="2"/>
  <c r="FE17" i="2"/>
  <c r="EX22" i="36" s="1"/>
  <c r="EZ154" i="1"/>
  <c r="EZ48" i="1"/>
  <c r="EZ31" i="1" s="1"/>
  <c r="EZ155" i="1" s="1"/>
  <c r="EZ49" i="1"/>
  <c r="EZ34" i="1" s="1"/>
  <c r="EZ157" i="1" s="1"/>
  <c r="EZ21" i="1"/>
  <c r="EZ44" i="1"/>
  <c r="EZ26" i="1" s="1"/>
  <c r="EZ148" i="1" s="1"/>
  <c r="EZ45" i="1"/>
  <c r="EZ29" i="1" s="1"/>
  <c r="EZ150" i="1" s="1"/>
  <c r="FC138" i="1"/>
  <c r="FB6" i="1"/>
  <c r="FB135" i="1"/>
  <c r="B156" i="37" s="1"/>
  <c r="FF35" i="2"/>
  <c r="FF33" i="2"/>
  <c r="FF34" i="2"/>
  <c r="FF36" i="2"/>
  <c r="FE38" i="2"/>
  <c r="EX24" i="36" s="1"/>
  <c r="FF13" i="2"/>
  <c r="FF14" i="2"/>
  <c r="FF15" i="2"/>
  <c r="FF12" i="2"/>
  <c r="EZ147" i="1"/>
  <c r="EZ60" i="1"/>
  <c r="EZ63" i="1" s="1"/>
  <c r="D154" i="37" s="1"/>
  <c r="EZ55" i="1"/>
  <c r="FA145" i="1"/>
  <c r="FA139" i="1" s="1"/>
  <c r="FA136" i="1"/>
  <c r="FA137" i="1"/>
  <c r="FA165" i="1"/>
  <c r="FA140" i="1"/>
  <c r="FA99" i="1"/>
  <c r="FA9" i="1"/>
  <c r="FA33" i="1"/>
  <c r="FA28" i="1"/>
  <c r="FA59" i="1"/>
  <c r="FA17" i="1"/>
  <c r="FA54" i="1"/>
  <c r="FA12" i="1"/>
  <c r="Q39" i="36" l="1"/>
  <c r="Q38" i="36" s="1"/>
  <c r="Q35" i="36" s="1"/>
  <c r="Q43" i="36"/>
  <c r="Q42" i="36" s="1"/>
  <c r="Q41" i="36"/>
  <c r="Q40" i="36" s="1"/>
  <c r="Q54" i="36"/>
  <c r="Q58" i="1"/>
  <c r="P57" i="1"/>
  <c r="Y23" i="2"/>
  <c r="R191" i="1"/>
  <c r="R176" i="1"/>
  <c r="Y64" i="2" s="1"/>
  <c r="EY50" i="1"/>
  <c r="EY51" i="1"/>
  <c r="FA13" i="36"/>
  <c r="FA159" i="1"/>
  <c r="EZ66" i="1"/>
  <c r="FA65" i="1"/>
  <c r="EY28" i="35"/>
  <c r="EY28" i="36"/>
  <c r="EZ30" i="35"/>
  <c r="EZ30" i="36"/>
  <c r="EZ58" i="1"/>
  <c r="C154" i="37" s="1"/>
  <c r="FO27" i="35"/>
  <c r="FO29" i="35"/>
  <c r="FO29" i="36"/>
  <c r="FO27" i="36"/>
  <c r="FP65" i="36"/>
  <c r="FP62" i="36"/>
  <c r="FP7" i="36" s="1"/>
  <c r="FA16" i="35"/>
  <c r="FA16" i="36"/>
  <c r="FR64" i="36"/>
  <c r="FQ6" i="36"/>
  <c r="FQ63" i="36"/>
  <c r="FH11" i="2"/>
  <c r="FA13" i="35"/>
  <c r="FN6" i="35"/>
  <c r="EX43" i="1"/>
  <c r="EX22" i="35"/>
  <c r="EX47" i="1"/>
  <c r="EX24" i="35"/>
  <c r="FB134" i="1"/>
  <c r="FH32" i="2"/>
  <c r="FF17" i="2"/>
  <c r="EY22" i="36" s="1"/>
  <c r="FF38" i="2"/>
  <c r="EY24" i="36" s="1"/>
  <c r="FA21" i="1"/>
  <c r="FA48" i="1"/>
  <c r="FA31" i="1" s="1"/>
  <c r="FA155" i="1" s="1"/>
  <c r="FA49" i="1"/>
  <c r="FA34" i="1" s="1"/>
  <c r="FA157" i="1" s="1"/>
  <c r="FA44" i="1"/>
  <c r="FA26" i="1" s="1"/>
  <c r="FA148" i="1" s="1"/>
  <c r="FA45" i="1"/>
  <c r="FA29" i="1" s="1"/>
  <c r="FA150" i="1" s="1"/>
  <c r="FG13" i="2"/>
  <c r="FG12" i="2"/>
  <c r="FG14" i="2"/>
  <c r="FG15" i="2"/>
  <c r="FA154" i="1"/>
  <c r="FA55" i="1"/>
  <c r="FA60" i="1"/>
  <c r="FA63" i="1" s="1"/>
  <c r="D155" i="37" s="1"/>
  <c r="FB136" i="1"/>
  <c r="FB140" i="1"/>
  <c r="FB137" i="1"/>
  <c r="FB165" i="1"/>
  <c r="FB99" i="1"/>
  <c r="FB9" i="1"/>
  <c r="FB145" i="1"/>
  <c r="FB139" i="1" s="1"/>
  <c r="FB12" i="1"/>
  <c r="FB33" i="1"/>
  <c r="FB28" i="1"/>
  <c r="FB54" i="1"/>
  <c r="FB17" i="1"/>
  <c r="FB59" i="1"/>
  <c r="FA147" i="1"/>
  <c r="FC6" i="1"/>
  <c r="FD138" i="1"/>
  <c r="FC135" i="1"/>
  <c r="B157" i="37" s="1"/>
  <c r="FG33" i="2"/>
  <c r="FG36" i="2"/>
  <c r="FG34" i="2"/>
  <c r="FG35" i="2"/>
  <c r="Q36" i="36" l="1"/>
  <c r="R23" i="36" s="1"/>
  <c r="R15" i="36" s="1"/>
  <c r="Y26" i="2"/>
  <c r="Y24" i="2"/>
  <c r="Y27" i="2"/>
  <c r="Y25" i="2"/>
  <c r="C15" i="37"/>
  <c r="Q28" i="36"/>
  <c r="R21" i="36" s="1"/>
  <c r="R12" i="36" s="1"/>
  <c r="Q28" i="35"/>
  <c r="R42" i="1"/>
  <c r="Y66" i="2"/>
  <c r="Y68" i="2"/>
  <c r="Y67" i="2"/>
  <c r="Y65" i="2"/>
  <c r="EZ50" i="1"/>
  <c r="EZ51" i="1"/>
  <c r="FB13" i="36"/>
  <c r="FB159" i="1"/>
  <c r="FA66" i="1"/>
  <c r="FB65" i="1"/>
  <c r="EZ28" i="35"/>
  <c r="EZ28" i="36"/>
  <c r="FA30" i="35"/>
  <c r="FA30" i="36"/>
  <c r="FA58" i="1"/>
  <c r="C155" i="37" s="1"/>
  <c r="FP29" i="35"/>
  <c r="FP27" i="35"/>
  <c r="FP29" i="36"/>
  <c r="FP27" i="36"/>
  <c r="FS64" i="36"/>
  <c r="FR6" i="36"/>
  <c r="FR63" i="36"/>
  <c r="FB16" i="35"/>
  <c r="FB16" i="36"/>
  <c r="FQ65" i="36"/>
  <c r="FQ62" i="36"/>
  <c r="FI11" i="2"/>
  <c r="FB13" i="35"/>
  <c r="FO6" i="35"/>
  <c r="EY47" i="1"/>
  <c r="EY24" i="35"/>
  <c r="EY43" i="1"/>
  <c r="EY22" i="35"/>
  <c r="FC134" i="1"/>
  <c r="FI32" i="2"/>
  <c r="FG38" i="2"/>
  <c r="EZ24" i="36" s="1"/>
  <c r="FC145" i="1"/>
  <c r="FC139" i="1" s="1"/>
  <c r="FC137" i="1"/>
  <c r="FC165" i="1"/>
  <c r="FC99" i="1"/>
  <c r="FC9" i="1"/>
  <c r="FC140" i="1"/>
  <c r="FC136" i="1"/>
  <c r="FC12" i="1"/>
  <c r="FC17" i="1"/>
  <c r="FC59" i="1"/>
  <c r="FC54" i="1"/>
  <c r="FC33" i="1"/>
  <c r="FC28" i="1"/>
  <c r="FH33" i="2"/>
  <c r="FH36" i="2"/>
  <c r="FH35" i="2"/>
  <c r="FH34" i="2"/>
  <c r="FE138" i="1"/>
  <c r="FD6" i="1"/>
  <c r="FD135" i="1"/>
  <c r="B158" i="37" s="1"/>
  <c r="FB55" i="1"/>
  <c r="FB60" i="1"/>
  <c r="FB63" i="1" s="1"/>
  <c r="D156" i="37" s="1"/>
  <c r="FB147" i="1"/>
  <c r="FG17" i="2"/>
  <c r="EZ22" i="36" s="1"/>
  <c r="FH13" i="2"/>
  <c r="FH15" i="2"/>
  <c r="FH14" i="2"/>
  <c r="FH12" i="2"/>
  <c r="FB154" i="1"/>
  <c r="FB48" i="1"/>
  <c r="FB31" i="1" s="1"/>
  <c r="FB155" i="1" s="1"/>
  <c r="FB44" i="1"/>
  <c r="FB26" i="1" s="1"/>
  <c r="FB148" i="1" s="1"/>
  <c r="FB21" i="1"/>
  <c r="FB45" i="1"/>
  <c r="FB29" i="1" s="1"/>
  <c r="FB150" i="1" s="1"/>
  <c r="FB49" i="1"/>
  <c r="FB34" i="1" s="1"/>
  <c r="FB157" i="1" s="1"/>
  <c r="Y70" i="2" l="1"/>
  <c r="R175" i="1"/>
  <c r="Y56" i="2" s="1"/>
  <c r="R190" i="1"/>
  <c r="Y3" i="2"/>
  <c r="FA51" i="1"/>
  <c r="FA50" i="1"/>
  <c r="Y29" i="2"/>
  <c r="R32" i="1" s="1"/>
  <c r="FC13" i="36"/>
  <c r="FC159" i="1"/>
  <c r="FB66" i="1"/>
  <c r="FC65" i="1"/>
  <c r="FA28" i="35"/>
  <c r="FA28" i="36"/>
  <c r="FB30" i="35"/>
  <c r="FB30" i="36"/>
  <c r="FQ29" i="35"/>
  <c r="FQ27" i="35"/>
  <c r="FQ29" i="36"/>
  <c r="FQ27" i="36"/>
  <c r="FB58" i="1"/>
  <c r="C156" i="37" s="1"/>
  <c r="FC16" i="35"/>
  <c r="FC16" i="36"/>
  <c r="FT64" i="36"/>
  <c r="FS6" i="36"/>
  <c r="FS63" i="36"/>
  <c r="FR65" i="36"/>
  <c r="FR62" i="36"/>
  <c r="FJ11" i="2"/>
  <c r="FC13" i="35"/>
  <c r="FP6" i="35"/>
  <c r="EZ43" i="1"/>
  <c r="EZ22" i="35"/>
  <c r="EZ47" i="1"/>
  <c r="EZ24" i="35"/>
  <c r="FD134" i="1"/>
  <c r="FJ32" i="2"/>
  <c r="FH17" i="2"/>
  <c r="FA22" i="36" s="1"/>
  <c r="FC147" i="1"/>
  <c r="FC55" i="1"/>
  <c r="FC60" i="1"/>
  <c r="FC63" i="1" s="1"/>
  <c r="D157" i="37" s="1"/>
  <c r="FD165" i="1"/>
  <c r="FD137" i="1"/>
  <c r="FD145" i="1"/>
  <c r="FD139" i="1" s="1"/>
  <c r="FD9" i="1"/>
  <c r="FD99" i="1"/>
  <c r="FD136" i="1"/>
  <c r="FD140" i="1"/>
  <c r="FD54" i="1"/>
  <c r="FD33" i="1"/>
  <c r="FD59" i="1"/>
  <c r="FD17" i="1"/>
  <c r="FD12" i="1"/>
  <c r="FD28" i="1"/>
  <c r="FF138" i="1"/>
  <c r="FE6" i="1"/>
  <c r="FE135" i="1"/>
  <c r="B159" i="37" s="1"/>
  <c r="FI34" i="2"/>
  <c r="FI33" i="2"/>
  <c r="FI36" i="2"/>
  <c r="FI35" i="2"/>
  <c r="FC154" i="1"/>
  <c r="FI13" i="2"/>
  <c r="FI12" i="2"/>
  <c r="FI14" i="2"/>
  <c r="FI15" i="2"/>
  <c r="FH38" i="2"/>
  <c r="FA24" i="36" s="1"/>
  <c r="FC44" i="1"/>
  <c r="FC26" i="1" s="1"/>
  <c r="FC148" i="1" s="1"/>
  <c r="FC48" i="1"/>
  <c r="FC31" i="1" s="1"/>
  <c r="FC155" i="1" s="1"/>
  <c r="FC45" i="1"/>
  <c r="FC29" i="1" s="1"/>
  <c r="FC150" i="1" s="1"/>
  <c r="FC49" i="1"/>
  <c r="FC34" i="1" s="1"/>
  <c r="FC157" i="1" s="1"/>
  <c r="FC21" i="1"/>
  <c r="R153" i="1" l="1"/>
  <c r="R90" i="1"/>
  <c r="R91" i="1" s="1"/>
  <c r="R171" i="1"/>
  <c r="FB51" i="1"/>
  <c r="Y55" i="2"/>
  <c r="Y4" i="2"/>
  <c r="Y5" i="2"/>
  <c r="Y6" i="2"/>
  <c r="Y7" i="2"/>
  <c r="FB50" i="1"/>
  <c r="Y59" i="2"/>
  <c r="Y57" i="2"/>
  <c r="Y58" i="2"/>
  <c r="Y60" i="2"/>
  <c r="FD13" i="36"/>
  <c r="FD159" i="1"/>
  <c r="FC66" i="1"/>
  <c r="FD65" i="1"/>
  <c r="FB28" i="35"/>
  <c r="FB28" i="36"/>
  <c r="FR29" i="35"/>
  <c r="FR27" i="35"/>
  <c r="FR29" i="36"/>
  <c r="FR27" i="36"/>
  <c r="FC30" i="35"/>
  <c r="FC30" i="36"/>
  <c r="FC58" i="1"/>
  <c r="C157" i="37" s="1"/>
  <c r="FS65" i="36"/>
  <c r="FS62" i="36"/>
  <c r="FU64" i="36"/>
  <c r="FT6" i="36"/>
  <c r="FT63" i="36"/>
  <c r="FD16" i="35"/>
  <c r="FD16" i="36"/>
  <c r="FK11" i="2"/>
  <c r="FD13" i="35"/>
  <c r="FQ6" i="35"/>
  <c r="FA47" i="1"/>
  <c r="FA24" i="35"/>
  <c r="FA43" i="1"/>
  <c r="FA22" i="35"/>
  <c r="FE134" i="1"/>
  <c r="FK32" i="2"/>
  <c r="FJ36" i="2"/>
  <c r="FJ33" i="2"/>
  <c r="FJ34" i="2"/>
  <c r="FJ35" i="2"/>
  <c r="FI38" i="2"/>
  <c r="FB24" i="36" s="1"/>
  <c r="FD147" i="1"/>
  <c r="FD154" i="1"/>
  <c r="FI17" i="2"/>
  <c r="FB22" i="36" s="1"/>
  <c r="FE9" i="1"/>
  <c r="FE137" i="1"/>
  <c r="FE99" i="1"/>
  <c r="FE140" i="1"/>
  <c r="FE136" i="1"/>
  <c r="FE145" i="1"/>
  <c r="FE139" i="1" s="1"/>
  <c r="FE165" i="1"/>
  <c r="FE12" i="1"/>
  <c r="FE17" i="1"/>
  <c r="FE54" i="1"/>
  <c r="FE33" i="1"/>
  <c r="FE59" i="1"/>
  <c r="FE28" i="1"/>
  <c r="FJ14" i="2"/>
  <c r="FJ12" i="2"/>
  <c r="FJ15" i="2"/>
  <c r="FJ13" i="2"/>
  <c r="FG138" i="1"/>
  <c r="FF6" i="1"/>
  <c r="FF135" i="1"/>
  <c r="B160" i="37" s="1"/>
  <c r="FD44" i="1"/>
  <c r="FD26" i="1" s="1"/>
  <c r="FD148" i="1" s="1"/>
  <c r="FD45" i="1"/>
  <c r="FD29" i="1" s="1"/>
  <c r="FD150" i="1" s="1"/>
  <c r="FD49" i="1"/>
  <c r="FD34" i="1" s="1"/>
  <c r="FD157" i="1" s="1"/>
  <c r="FD21" i="1"/>
  <c r="FD48" i="1"/>
  <c r="FD31" i="1" s="1"/>
  <c r="FD155" i="1" s="1"/>
  <c r="FD60" i="1"/>
  <c r="FD63" i="1" s="1"/>
  <c r="D158" i="37" s="1"/>
  <c r="FD55" i="1"/>
  <c r="Y62" i="2" l="1"/>
  <c r="FC50" i="1"/>
  <c r="Y9" i="2"/>
  <c r="R27" i="1" s="1"/>
  <c r="FC51" i="1"/>
  <c r="FE13" i="36"/>
  <c r="FE159" i="1"/>
  <c r="FD66" i="1"/>
  <c r="FE65" i="1"/>
  <c r="FC28" i="35"/>
  <c r="FC28" i="36"/>
  <c r="FD58" i="1"/>
  <c r="C158" i="37" s="1"/>
  <c r="FD30" i="35"/>
  <c r="FD30" i="36"/>
  <c r="FS27" i="35"/>
  <c r="FS29" i="35"/>
  <c r="FS29" i="36"/>
  <c r="FS27" i="36"/>
  <c r="FE16" i="35"/>
  <c r="FE16" i="36"/>
  <c r="FT65" i="36"/>
  <c r="FT62" i="36"/>
  <c r="FV64" i="36"/>
  <c r="FU6" i="36"/>
  <c r="FU63" i="36"/>
  <c r="FL11" i="2"/>
  <c r="FE13" i="35"/>
  <c r="FR6" i="35"/>
  <c r="FB47" i="1"/>
  <c r="FB24" i="35"/>
  <c r="FB43" i="1"/>
  <c r="FB22" i="35"/>
  <c r="FF134" i="1"/>
  <c r="FL32" i="2"/>
  <c r="FJ38" i="2"/>
  <c r="FC24" i="36" s="1"/>
  <c r="FF99" i="1"/>
  <c r="FF136" i="1"/>
  <c r="FF137" i="1"/>
  <c r="FF140" i="1"/>
  <c r="FF165" i="1"/>
  <c r="FF9" i="1"/>
  <c r="FF145" i="1"/>
  <c r="FF139" i="1" s="1"/>
  <c r="FF28" i="1"/>
  <c r="FF17" i="1"/>
  <c r="FF33" i="1"/>
  <c r="FF59" i="1"/>
  <c r="FF12" i="1"/>
  <c r="FF54" i="1"/>
  <c r="FE154" i="1"/>
  <c r="FK34" i="2"/>
  <c r="FK35" i="2"/>
  <c r="FK33" i="2"/>
  <c r="FK36" i="2"/>
  <c r="FG6" i="1"/>
  <c r="FH138" i="1"/>
  <c r="FG135" i="1"/>
  <c r="B161" i="37" s="1"/>
  <c r="FE21" i="1"/>
  <c r="FE45" i="1"/>
  <c r="FE29" i="1" s="1"/>
  <c r="FE150" i="1" s="1"/>
  <c r="FE49" i="1"/>
  <c r="FE34" i="1" s="1"/>
  <c r="FE157" i="1" s="1"/>
  <c r="FE48" i="1"/>
  <c r="FE31" i="1" s="1"/>
  <c r="FE155" i="1" s="1"/>
  <c r="FE44" i="1"/>
  <c r="FE26" i="1" s="1"/>
  <c r="FE148" i="1" s="1"/>
  <c r="FE55" i="1"/>
  <c r="FE60" i="1"/>
  <c r="FE63" i="1" s="1"/>
  <c r="D159" i="37" s="1"/>
  <c r="FJ17" i="2"/>
  <c r="FC22" i="36" s="1"/>
  <c r="FE147" i="1"/>
  <c r="FK15" i="2"/>
  <c r="FK14" i="2"/>
  <c r="FK13" i="2"/>
  <c r="FK12" i="2"/>
  <c r="FD51" i="1" l="1"/>
  <c r="R88" i="1"/>
  <c r="R89" i="1" s="1"/>
  <c r="R170" i="1"/>
  <c r="R92" i="1"/>
  <c r="R93" i="1" s="1"/>
  <c r="R146" i="1"/>
  <c r="Q22" i="1"/>
  <c r="Q20" i="1" s="1"/>
  <c r="Q160" i="1" s="1"/>
  <c r="FD50" i="1"/>
  <c r="FF13" i="36"/>
  <c r="FF159" i="1"/>
  <c r="FE66" i="1"/>
  <c r="FF65" i="1"/>
  <c r="FD28" i="35"/>
  <c r="FD28" i="36"/>
  <c r="FT29" i="35"/>
  <c r="FT27" i="35"/>
  <c r="FT27" i="36"/>
  <c r="FT29" i="36"/>
  <c r="FE30" i="35"/>
  <c r="FE30" i="36"/>
  <c r="FE58" i="1"/>
  <c r="C159" i="37" s="1"/>
  <c r="FW64" i="36"/>
  <c r="FV6" i="36"/>
  <c r="FV63" i="36"/>
  <c r="FF16" i="35"/>
  <c r="FF16" i="36"/>
  <c r="FU65" i="36"/>
  <c r="FU62" i="36"/>
  <c r="FM11" i="2"/>
  <c r="FF13" i="35"/>
  <c r="FS6" i="35"/>
  <c r="FC43" i="1"/>
  <c r="FC22" i="35"/>
  <c r="FC47" i="1"/>
  <c r="FC24" i="35"/>
  <c r="FG134" i="1"/>
  <c r="FM32" i="2"/>
  <c r="FH6" i="1"/>
  <c r="FI138" i="1"/>
  <c r="FH135" i="1"/>
  <c r="B162" i="37" s="1"/>
  <c r="FK17" i="2"/>
  <c r="FD22" i="36" s="1"/>
  <c r="FG136" i="1"/>
  <c r="FG137" i="1"/>
  <c r="FG99" i="1"/>
  <c r="FG9" i="1"/>
  <c r="FG166" i="1" s="1"/>
  <c r="FG140" i="1"/>
  <c r="FG145" i="1"/>
  <c r="FG139" i="1" s="1"/>
  <c r="FG165" i="1"/>
  <c r="FG54" i="1"/>
  <c r="FG33" i="1"/>
  <c r="FG12" i="1"/>
  <c r="FG28" i="1"/>
  <c r="FG59" i="1"/>
  <c r="FG17" i="1"/>
  <c r="FF154" i="1"/>
  <c r="FK38" i="2"/>
  <c r="FD24" i="36" s="1"/>
  <c r="FF147" i="1"/>
  <c r="FL14" i="2"/>
  <c r="FL12" i="2"/>
  <c r="FL15" i="2"/>
  <c r="FL13" i="2"/>
  <c r="FL35" i="2"/>
  <c r="FL34" i="2"/>
  <c r="FL36" i="2"/>
  <c r="FL33" i="2"/>
  <c r="FF60" i="1"/>
  <c r="FF63" i="1" s="1"/>
  <c r="D160" i="37" s="1"/>
  <c r="FF55" i="1"/>
  <c r="FF48" i="1"/>
  <c r="FF31" i="1" s="1"/>
  <c r="FF155" i="1" s="1"/>
  <c r="FF21" i="1"/>
  <c r="FF44" i="1"/>
  <c r="FF26" i="1" s="1"/>
  <c r="FF148" i="1" s="1"/>
  <c r="FF45" i="1"/>
  <c r="FF29" i="1" s="1"/>
  <c r="FF150" i="1" s="1"/>
  <c r="FF49" i="1"/>
  <c r="FF34" i="1" s="1"/>
  <c r="FF157" i="1" s="1"/>
  <c r="R70" i="1"/>
  <c r="FE50" i="1" l="1"/>
  <c r="R34" i="35"/>
  <c r="R94" i="1"/>
  <c r="R95" i="1" s="1"/>
  <c r="R178" i="1"/>
  <c r="R34" i="36"/>
  <c r="FE51" i="1"/>
  <c r="FG13" i="36"/>
  <c r="FG159" i="1"/>
  <c r="FF66" i="1"/>
  <c r="FG65" i="1"/>
  <c r="FE28" i="35"/>
  <c r="FE28" i="36"/>
  <c r="FF30" i="35"/>
  <c r="FF30" i="36"/>
  <c r="FU29" i="35"/>
  <c r="FU27" i="35"/>
  <c r="FU27" i="36"/>
  <c r="FU29" i="36"/>
  <c r="FF58" i="1"/>
  <c r="C160" i="37" s="1"/>
  <c r="FG16" i="35"/>
  <c r="FG16" i="36"/>
  <c r="FX64" i="36"/>
  <c r="FW6" i="36"/>
  <c r="FW63" i="36"/>
  <c r="FV65" i="36"/>
  <c r="FV62" i="36"/>
  <c r="FN11" i="2"/>
  <c r="FG13" i="35"/>
  <c r="FT6" i="35"/>
  <c r="FD43" i="1"/>
  <c r="FD22" i="35"/>
  <c r="FD47" i="1"/>
  <c r="FD24" i="35"/>
  <c r="FH134" i="1"/>
  <c r="FN32" i="2"/>
  <c r="FL17" i="2"/>
  <c r="FE22" i="36" s="1"/>
  <c r="FG147" i="1"/>
  <c r="FG154" i="1"/>
  <c r="FM36" i="2"/>
  <c r="FM34" i="2"/>
  <c r="FM35" i="2"/>
  <c r="FM33" i="2"/>
  <c r="FG55" i="1"/>
  <c r="FG60" i="1"/>
  <c r="FG63" i="1" s="1"/>
  <c r="D161" i="37" s="1"/>
  <c r="FI6" i="1"/>
  <c r="FJ138" i="1"/>
  <c r="FI135" i="1"/>
  <c r="B163" i="37" s="1"/>
  <c r="FH140" i="1"/>
  <c r="FH9" i="1"/>
  <c r="FH166" i="1" s="1"/>
  <c r="FH99" i="1"/>
  <c r="FH165" i="1"/>
  <c r="FH137" i="1"/>
  <c r="FH145" i="1"/>
  <c r="FH139" i="1" s="1"/>
  <c r="FH136" i="1"/>
  <c r="FH28" i="1"/>
  <c r="FH59" i="1"/>
  <c r="FH33" i="1"/>
  <c r="FH17" i="1"/>
  <c r="FH12" i="1"/>
  <c r="FH54" i="1"/>
  <c r="FL38" i="2"/>
  <c r="FE24" i="36" s="1"/>
  <c r="FM15" i="2"/>
  <c r="FM12" i="2"/>
  <c r="FM14" i="2"/>
  <c r="FM13" i="2"/>
  <c r="FG44" i="1"/>
  <c r="FG26" i="1" s="1"/>
  <c r="FG148" i="1" s="1"/>
  <c r="FG45" i="1"/>
  <c r="FG29" i="1" s="1"/>
  <c r="FG150" i="1" s="1"/>
  <c r="FG48" i="1"/>
  <c r="FG31" i="1" s="1"/>
  <c r="FG155" i="1" s="1"/>
  <c r="FG49" i="1"/>
  <c r="FG34" i="1" s="1"/>
  <c r="FG157" i="1" s="1"/>
  <c r="FG21" i="1"/>
  <c r="FF50" i="1" l="1"/>
  <c r="R161" i="1"/>
  <c r="R79" i="1"/>
  <c r="R75" i="1"/>
  <c r="R77" i="1"/>
  <c r="R96" i="1"/>
  <c r="FF51" i="1"/>
  <c r="FH13" i="36"/>
  <c r="FH159" i="1"/>
  <c r="FG66" i="1"/>
  <c r="FH65" i="1"/>
  <c r="FF28" i="35"/>
  <c r="FF28" i="36"/>
  <c r="FV29" i="35"/>
  <c r="FV27" i="35"/>
  <c r="FV29" i="36"/>
  <c r="FV27" i="36"/>
  <c r="FG30" i="35"/>
  <c r="FG30" i="36"/>
  <c r="FG58" i="1"/>
  <c r="C161" i="37" s="1"/>
  <c r="FW65" i="36"/>
  <c r="FW62" i="36"/>
  <c r="FY64" i="36"/>
  <c r="FX6" i="36"/>
  <c r="FX63" i="36"/>
  <c r="FH16" i="35"/>
  <c r="FH16" i="36"/>
  <c r="FO11" i="2"/>
  <c r="FH13" i="35"/>
  <c r="FU6" i="35"/>
  <c r="FE47" i="1"/>
  <c r="FE24" i="35"/>
  <c r="FE43" i="1"/>
  <c r="FE22" i="35"/>
  <c r="FI134" i="1"/>
  <c r="FO32" i="2"/>
  <c r="FM38" i="2"/>
  <c r="FF24" i="36" s="1"/>
  <c r="FH147" i="1"/>
  <c r="FN34" i="2"/>
  <c r="FN33" i="2"/>
  <c r="FN36" i="2"/>
  <c r="FN35" i="2"/>
  <c r="FM17" i="2"/>
  <c r="FF22" i="36" s="1"/>
  <c r="FH154" i="1"/>
  <c r="FH60" i="1"/>
  <c r="FH63" i="1" s="1"/>
  <c r="D162" i="37" s="1"/>
  <c r="FH55" i="1"/>
  <c r="FI140" i="1"/>
  <c r="FI136" i="1"/>
  <c r="FI165" i="1"/>
  <c r="FI9" i="1"/>
  <c r="FI166" i="1" s="1"/>
  <c r="FI137" i="1"/>
  <c r="FI99" i="1"/>
  <c r="FI145" i="1"/>
  <c r="FI139" i="1" s="1"/>
  <c r="FI33" i="1"/>
  <c r="FI12" i="1"/>
  <c r="FI17" i="1"/>
  <c r="FI54" i="1"/>
  <c r="FI28" i="1"/>
  <c r="FI59" i="1"/>
  <c r="FK138" i="1"/>
  <c r="FJ6" i="1"/>
  <c r="FJ135" i="1"/>
  <c r="B164" i="37" s="1"/>
  <c r="FN14" i="2"/>
  <c r="FN13" i="2"/>
  <c r="FN15" i="2"/>
  <c r="FN12" i="2"/>
  <c r="FH49" i="1"/>
  <c r="FH34" i="1" s="1"/>
  <c r="FH157" i="1" s="1"/>
  <c r="FH45" i="1"/>
  <c r="FH29" i="1" s="1"/>
  <c r="FH150" i="1" s="1"/>
  <c r="FH44" i="1"/>
  <c r="FH26" i="1" s="1"/>
  <c r="FH148" i="1" s="1"/>
  <c r="FH21" i="1"/>
  <c r="FH48" i="1"/>
  <c r="FH31" i="1" s="1"/>
  <c r="FH155" i="1" s="1"/>
  <c r="R76" i="1" l="1"/>
  <c r="R184" i="1" s="1"/>
  <c r="R185" i="1"/>
  <c r="R74" i="1"/>
  <c r="R72" i="1" s="1"/>
  <c r="R61" i="1" s="1"/>
  <c r="R183" i="1"/>
  <c r="FG50" i="1"/>
  <c r="R78" i="1"/>
  <c r="R186" i="1" s="1"/>
  <c r="R187" i="1"/>
  <c r="FG51" i="1"/>
  <c r="FI13" i="36"/>
  <c r="FI159" i="1"/>
  <c r="FH66" i="1"/>
  <c r="FI65" i="1"/>
  <c r="FG28" i="35"/>
  <c r="FG28" i="36"/>
  <c r="FH58" i="1"/>
  <c r="C162" i="37" s="1"/>
  <c r="FH30" i="35"/>
  <c r="FH30" i="36"/>
  <c r="FW29" i="35"/>
  <c r="FW27" i="35"/>
  <c r="FW29" i="36"/>
  <c r="FW27" i="36"/>
  <c r="FX65" i="36"/>
  <c r="FX62" i="36"/>
  <c r="FI16" i="35"/>
  <c r="FI16" i="36"/>
  <c r="FZ64" i="36"/>
  <c r="FY6" i="36"/>
  <c r="FY63" i="36"/>
  <c r="FP11" i="2"/>
  <c r="FI13" i="35"/>
  <c r="FV6" i="35"/>
  <c r="FF47" i="1"/>
  <c r="FF24" i="35"/>
  <c r="FF43" i="1"/>
  <c r="FF22" i="35"/>
  <c r="FJ134" i="1"/>
  <c r="FP32" i="2"/>
  <c r="FN17" i="2"/>
  <c r="FG22" i="36" s="1"/>
  <c r="FN38" i="2"/>
  <c r="FG24" i="36" s="1"/>
  <c r="FJ136" i="1"/>
  <c r="FJ99" i="1"/>
  <c r="FJ140" i="1"/>
  <c r="FJ137" i="1"/>
  <c r="FJ145" i="1"/>
  <c r="FJ139" i="1" s="1"/>
  <c r="FJ9" i="1"/>
  <c r="FJ165" i="1"/>
  <c r="FJ33" i="1"/>
  <c r="FJ12" i="1"/>
  <c r="FJ59" i="1"/>
  <c r="FJ17" i="1"/>
  <c r="FJ28" i="1"/>
  <c r="FJ54" i="1"/>
  <c r="FI147" i="1"/>
  <c r="FI154" i="1"/>
  <c r="FI44" i="1"/>
  <c r="FI26" i="1" s="1"/>
  <c r="FI148" i="1" s="1"/>
  <c r="FI48" i="1"/>
  <c r="FI31" i="1" s="1"/>
  <c r="FI155" i="1" s="1"/>
  <c r="FI49" i="1"/>
  <c r="FI34" i="1" s="1"/>
  <c r="FI157" i="1" s="1"/>
  <c r="FI45" i="1"/>
  <c r="FI29" i="1" s="1"/>
  <c r="FI150" i="1" s="1"/>
  <c r="FI21" i="1"/>
  <c r="FO35" i="2"/>
  <c r="FO36" i="2"/>
  <c r="FO33" i="2"/>
  <c r="FO34" i="2"/>
  <c r="FO13" i="2"/>
  <c r="FO12" i="2"/>
  <c r="FO15" i="2"/>
  <c r="FO14" i="2"/>
  <c r="FI60" i="1"/>
  <c r="FI63" i="1" s="1"/>
  <c r="D163" i="37" s="1"/>
  <c r="FI55" i="1"/>
  <c r="FK6" i="1"/>
  <c r="FL138" i="1"/>
  <c r="FK135" i="1"/>
  <c r="B165" i="37" s="1"/>
  <c r="R180" i="1" l="1"/>
  <c r="Q62" i="1"/>
  <c r="R63" i="1"/>
  <c r="FH51" i="1"/>
  <c r="R71" i="1"/>
  <c r="R182" i="1"/>
  <c r="FH50" i="1"/>
  <c r="FJ13" i="36"/>
  <c r="FJ159" i="1"/>
  <c r="FI66" i="1"/>
  <c r="FJ65" i="1"/>
  <c r="FH28" i="35"/>
  <c r="FH28" i="36"/>
  <c r="FI58" i="1"/>
  <c r="C163" i="37" s="1"/>
  <c r="FI30" i="35"/>
  <c r="FI30" i="36"/>
  <c r="FX29" i="35"/>
  <c r="FX27" i="35"/>
  <c r="FX29" i="36"/>
  <c r="FX27" i="36"/>
  <c r="FJ16" i="35"/>
  <c r="FJ16" i="36"/>
  <c r="FY65" i="36"/>
  <c r="FY62" i="36"/>
  <c r="GA64" i="36"/>
  <c r="FZ6" i="36"/>
  <c r="FZ63" i="36"/>
  <c r="FQ11" i="2"/>
  <c r="FJ13" i="35"/>
  <c r="FW6" i="35"/>
  <c r="FG47" i="1"/>
  <c r="FG24" i="35"/>
  <c r="FG43" i="1"/>
  <c r="FG22" i="35"/>
  <c r="FK134" i="1"/>
  <c r="FQ32" i="2"/>
  <c r="FJ60" i="1"/>
  <c r="FJ63" i="1" s="1"/>
  <c r="D164" i="37" s="1"/>
  <c r="FJ55" i="1"/>
  <c r="FK136" i="1"/>
  <c r="FK137" i="1"/>
  <c r="FK145" i="1"/>
  <c r="FK139" i="1" s="1"/>
  <c r="FK140" i="1"/>
  <c r="FK165" i="1"/>
  <c r="FK9" i="1"/>
  <c r="FK99" i="1"/>
  <c r="FK59" i="1"/>
  <c r="FK28" i="1"/>
  <c r="FK33" i="1"/>
  <c r="FK12" i="1"/>
  <c r="FK17" i="1"/>
  <c r="FK54" i="1"/>
  <c r="FJ147" i="1"/>
  <c r="FP14" i="2"/>
  <c r="FP12" i="2"/>
  <c r="FP15" i="2"/>
  <c r="FP13" i="2"/>
  <c r="FJ45" i="1"/>
  <c r="FJ29" i="1" s="1"/>
  <c r="FJ150" i="1" s="1"/>
  <c r="FJ44" i="1"/>
  <c r="FJ26" i="1" s="1"/>
  <c r="FJ148" i="1" s="1"/>
  <c r="FJ49" i="1"/>
  <c r="FJ34" i="1" s="1"/>
  <c r="FJ157" i="1" s="1"/>
  <c r="FJ21" i="1"/>
  <c r="FJ48" i="1"/>
  <c r="FJ31" i="1" s="1"/>
  <c r="FJ155" i="1" s="1"/>
  <c r="FP33" i="2"/>
  <c r="FP36" i="2"/>
  <c r="FP34" i="2"/>
  <c r="FP35" i="2"/>
  <c r="FJ154" i="1"/>
  <c r="FL6" i="1"/>
  <c r="FM138" i="1"/>
  <c r="FL135" i="1"/>
  <c r="B166" i="37" s="1"/>
  <c r="FO17" i="2"/>
  <c r="FH22" i="36" s="1"/>
  <c r="FO38" i="2"/>
  <c r="FH24" i="36" s="1"/>
  <c r="D16" i="37" l="1"/>
  <c r="S46" i="1"/>
  <c r="R30" i="36"/>
  <c r="R52" i="36" s="1"/>
  <c r="R53" i="36" s="1"/>
  <c r="R30" i="35"/>
  <c r="R56" i="1"/>
  <c r="R179" i="1"/>
  <c r="FI51" i="1"/>
  <c r="FI50" i="1"/>
  <c r="FK13" i="36"/>
  <c r="FK159" i="1"/>
  <c r="FJ66" i="1"/>
  <c r="FK65" i="1"/>
  <c r="FI28" i="35"/>
  <c r="FI28" i="36"/>
  <c r="FY29" i="35"/>
  <c r="FY27" i="35"/>
  <c r="FY27" i="36"/>
  <c r="FY29" i="36"/>
  <c r="FJ30" i="35"/>
  <c r="FJ30" i="36"/>
  <c r="FJ58" i="1"/>
  <c r="C164" i="37" s="1"/>
  <c r="FZ65" i="36"/>
  <c r="FZ62" i="36"/>
  <c r="GB64" i="36"/>
  <c r="GA6" i="36"/>
  <c r="GA63" i="36"/>
  <c r="FK16" i="35"/>
  <c r="FK16" i="36"/>
  <c r="FR11" i="2"/>
  <c r="FK13" i="35"/>
  <c r="FX6" i="35"/>
  <c r="FH47" i="1"/>
  <c r="FH24" i="35"/>
  <c r="FH43" i="1"/>
  <c r="FH22" i="35"/>
  <c r="FL134" i="1"/>
  <c r="FR32" i="2"/>
  <c r="FK154" i="1"/>
  <c r="FP38" i="2"/>
  <c r="FI24" i="36" s="1"/>
  <c r="FP17" i="2"/>
  <c r="FI22" i="36" s="1"/>
  <c r="FK55" i="1"/>
  <c r="FK60" i="1"/>
  <c r="FK63" i="1" s="1"/>
  <c r="D165" i="37" s="1"/>
  <c r="FN138" i="1"/>
  <c r="FM6" i="1"/>
  <c r="FM135" i="1"/>
  <c r="B167" i="37" s="1"/>
  <c r="FK147" i="1"/>
  <c r="FL165" i="1"/>
  <c r="FL9" i="1"/>
  <c r="FL166" i="1" s="1"/>
  <c r="FL140" i="1"/>
  <c r="FL145" i="1"/>
  <c r="FL139" i="1" s="1"/>
  <c r="FL99" i="1"/>
  <c r="FL136" i="1"/>
  <c r="FL137" i="1"/>
  <c r="FL33" i="1"/>
  <c r="FL12" i="1"/>
  <c r="FL17" i="1"/>
  <c r="FL28" i="1"/>
  <c r="FL59" i="1"/>
  <c r="FL54" i="1"/>
  <c r="FQ34" i="2"/>
  <c r="FQ35" i="2"/>
  <c r="FQ36" i="2"/>
  <c r="FQ33" i="2"/>
  <c r="FQ15" i="2"/>
  <c r="FQ13" i="2"/>
  <c r="FQ14" i="2"/>
  <c r="FQ12" i="2"/>
  <c r="FK48" i="1"/>
  <c r="FK31" i="1" s="1"/>
  <c r="FK155" i="1" s="1"/>
  <c r="FK21" i="1"/>
  <c r="FK49" i="1"/>
  <c r="FK34" i="1" s="1"/>
  <c r="FK157" i="1" s="1"/>
  <c r="FK45" i="1"/>
  <c r="FK29" i="1" s="1"/>
  <c r="FK150" i="1" s="1"/>
  <c r="FK44" i="1"/>
  <c r="FK26" i="1" s="1"/>
  <c r="FK148" i="1" s="1"/>
  <c r="R43" i="36" l="1"/>
  <c r="R42" i="36" s="1"/>
  <c r="R54" i="36"/>
  <c r="R39" i="36"/>
  <c r="R38" i="36" s="1"/>
  <c r="R35" i="36" s="1"/>
  <c r="R41" i="36"/>
  <c r="R40" i="36" s="1"/>
  <c r="R58" i="1"/>
  <c r="Q57" i="1"/>
  <c r="S191" i="1"/>
  <c r="Z23" i="2"/>
  <c r="S176" i="1"/>
  <c r="Z64" i="2" s="1"/>
  <c r="FJ50" i="1"/>
  <c r="FJ51" i="1"/>
  <c r="FL13" i="36"/>
  <c r="FL159" i="1"/>
  <c r="FK66" i="1"/>
  <c r="FL65" i="1"/>
  <c r="FJ28" i="35"/>
  <c r="FJ28" i="36"/>
  <c r="FK30" i="35"/>
  <c r="FK30" i="36"/>
  <c r="FK58" i="1"/>
  <c r="C165" i="37" s="1"/>
  <c r="FZ29" i="35"/>
  <c r="FZ27" i="35"/>
  <c r="FZ29" i="36"/>
  <c r="FZ27" i="36"/>
  <c r="GA65" i="36"/>
  <c r="GA62" i="36"/>
  <c r="GC64" i="36"/>
  <c r="GB6" i="36"/>
  <c r="GB63" i="36"/>
  <c r="FL16" i="35"/>
  <c r="FL16" i="36"/>
  <c r="FS11" i="2"/>
  <c r="FL13" i="35"/>
  <c r="FY6" i="35"/>
  <c r="FI47" i="1"/>
  <c r="FI24" i="35"/>
  <c r="FI43" i="1"/>
  <c r="FI22" i="35"/>
  <c r="FM134" i="1"/>
  <c r="FS32" i="2"/>
  <c r="FQ17" i="2"/>
  <c r="FJ22" i="36" s="1"/>
  <c r="FL154" i="1"/>
  <c r="FL55" i="1"/>
  <c r="FL60" i="1"/>
  <c r="FL63" i="1" s="1"/>
  <c r="D166" i="37" s="1"/>
  <c r="FR14" i="2"/>
  <c r="FR13" i="2"/>
  <c r="FR15" i="2"/>
  <c r="FR12" i="2"/>
  <c r="FM145" i="1"/>
  <c r="FM139" i="1" s="1"/>
  <c r="FM136" i="1"/>
  <c r="FM99" i="1"/>
  <c r="FM140" i="1"/>
  <c r="FM9" i="1"/>
  <c r="FM166" i="1" s="1"/>
  <c r="FM137" i="1"/>
  <c r="FM165" i="1"/>
  <c r="FM54" i="1"/>
  <c r="FM28" i="1"/>
  <c r="FM17" i="1"/>
  <c r="FM12" i="1"/>
  <c r="FM59" i="1"/>
  <c r="FM33" i="1"/>
  <c r="FL147" i="1"/>
  <c r="FR35" i="2"/>
  <c r="FR36" i="2"/>
  <c r="FR33" i="2"/>
  <c r="FR34" i="2"/>
  <c r="FQ38" i="2"/>
  <c r="FJ24" i="36" s="1"/>
  <c r="FL45" i="1"/>
  <c r="FL29" i="1" s="1"/>
  <c r="FL150" i="1" s="1"/>
  <c r="FL49" i="1"/>
  <c r="FL34" i="1" s="1"/>
  <c r="FL157" i="1" s="1"/>
  <c r="FL48" i="1"/>
  <c r="FL31" i="1" s="1"/>
  <c r="FL155" i="1" s="1"/>
  <c r="FL21" i="1"/>
  <c r="FL44" i="1"/>
  <c r="FL26" i="1" s="1"/>
  <c r="FL148" i="1" s="1"/>
  <c r="FO138" i="1"/>
  <c r="FN6" i="1"/>
  <c r="FN135" i="1"/>
  <c r="B168" i="37" s="1"/>
  <c r="R36" i="36" l="1"/>
  <c r="S23" i="36" s="1"/>
  <c r="S15" i="36" s="1"/>
  <c r="FK51" i="1"/>
  <c r="Z68" i="2"/>
  <c r="Z67" i="2"/>
  <c r="Z65" i="2"/>
  <c r="Z66" i="2"/>
  <c r="C16" i="37"/>
  <c r="R28" i="36"/>
  <c r="S21" i="36" s="1"/>
  <c r="S12" i="36" s="1"/>
  <c r="R28" i="35"/>
  <c r="S42" i="1"/>
  <c r="Z26" i="2"/>
  <c r="Z27" i="2"/>
  <c r="Z25" i="2"/>
  <c r="Z24" i="2"/>
  <c r="FK50" i="1"/>
  <c r="FM13" i="36"/>
  <c r="FM159" i="1"/>
  <c r="FL66" i="1"/>
  <c r="FM65" i="1"/>
  <c r="FK28" i="35"/>
  <c r="FK28" i="36"/>
  <c r="FL30" i="35"/>
  <c r="FL30" i="36"/>
  <c r="FL58" i="1"/>
  <c r="C166" i="37" s="1"/>
  <c r="GA29" i="35"/>
  <c r="GA27" i="35"/>
  <c r="GA29" i="36"/>
  <c r="GA27" i="36"/>
  <c r="GD64" i="36"/>
  <c r="GC6" i="36"/>
  <c r="GC63" i="36"/>
  <c r="FM16" i="35"/>
  <c r="FM16" i="36"/>
  <c r="GB65" i="36"/>
  <c r="GB62" i="36"/>
  <c r="FT11" i="2"/>
  <c r="FM13" i="35"/>
  <c r="FZ6" i="35"/>
  <c r="FJ43" i="1"/>
  <c r="FJ22" i="35"/>
  <c r="FJ47" i="1"/>
  <c r="FJ24" i="35"/>
  <c r="FN134" i="1"/>
  <c r="FR38" i="2"/>
  <c r="FK24" i="36" s="1"/>
  <c r="FM60" i="1"/>
  <c r="FM63" i="1" s="1"/>
  <c r="D167" i="37" s="1"/>
  <c r="FM55" i="1"/>
  <c r="FN145" i="1"/>
  <c r="FN139" i="1" s="1"/>
  <c r="FN99" i="1"/>
  <c r="FN136" i="1"/>
  <c r="FN140" i="1"/>
  <c r="FN137" i="1"/>
  <c r="FN165" i="1"/>
  <c r="FN9" i="1"/>
  <c r="FN166" i="1" s="1"/>
  <c r="FN12" i="1"/>
  <c r="FN59" i="1"/>
  <c r="FN54" i="1"/>
  <c r="FN28" i="1"/>
  <c r="FM50" i="1" s="1"/>
  <c r="FN17" i="1"/>
  <c r="FN33" i="1"/>
  <c r="FM51" i="1" s="1"/>
  <c r="FS15" i="2"/>
  <c r="FS12" i="2"/>
  <c r="FS13" i="2"/>
  <c r="FS14" i="2"/>
  <c r="FM21" i="1"/>
  <c r="FM48" i="1"/>
  <c r="FM31" i="1" s="1"/>
  <c r="FM155" i="1" s="1"/>
  <c r="FM49" i="1"/>
  <c r="FM34" i="1" s="1"/>
  <c r="FM157" i="1" s="1"/>
  <c r="FM45" i="1"/>
  <c r="FM29" i="1" s="1"/>
  <c r="FM150" i="1" s="1"/>
  <c r="FM44" i="1"/>
  <c r="FM26" i="1" s="1"/>
  <c r="FM148" i="1" s="1"/>
  <c r="FP138" i="1"/>
  <c r="FO6" i="1"/>
  <c r="FO135" i="1"/>
  <c r="B169" i="37" s="1"/>
  <c r="FR17" i="2"/>
  <c r="FK22" i="36" s="1"/>
  <c r="FS33" i="2"/>
  <c r="FS36" i="2"/>
  <c r="FS34" i="2"/>
  <c r="FS35" i="2"/>
  <c r="FT32" i="2"/>
  <c r="FM154" i="1"/>
  <c r="FM147" i="1"/>
  <c r="Z29" i="2" l="1"/>
  <c r="S32" i="1" s="1"/>
  <c r="S90" i="1" s="1"/>
  <c r="S91" i="1" s="1"/>
  <c r="Z3" i="2"/>
  <c r="S190" i="1"/>
  <c r="S175" i="1"/>
  <c r="Z56" i="2" s="1"/>
  <c r="FL50" i="1"/>
  <c r="Z70" i="2"/>
  <c r="FL51" i="1"/>
  <c r="FP75" i="1"/>
  <c r="FP79" i="1"/>
  <c r="FP77" i="1"/>
  <c r="FN13" i="36"/>
  <c r="FN159" i="1"/>
  <c r="FM66" i="1"/>
  <c r="FN65" i="1"/>
  <c r="FL28" i="35"/>
  <c r="FL28" i="36"/>
  <c r="GB29" i="35"/>
  <c r="GB27" i="35"/>
  <c r="GB29" i="36"/>
  <c r="GB27" i="36"/>
  <c r="FM30" i="35"/>
  <c r="FM30" i="36"/>
  <c r="FM58" i="1"/>
  <c r="C167" i="37" s="1"/>
  <c r="GE64" i="36"/>
  <c r="GD6" i="36"/>
  <c r="GD63" i="36"/>
  <c r="GC65" i="36"/>
  <c r="GC62" i="36"/>
  <c r="FN16" i="35"/>
  <c r="FN16" i="36"/>
  <c r="FU11" i="2"/>
  <c r="FN13" i="35"/>
  <c r="GA6" i="35"/>
  <c r="FK43" i="1"/>
  <c r="FK22" i="35"/>
  <c r="FK47" i="1"/>
  <c r="FK24" i="35"/>
  <c r="FO134" i="1"/>
  <c r="FQ138" i="1"/>
  <c r="FO140" i="1"/>
  <c r="FO145" i="1"/>
  <c r="FO139" i="1" s="1"/>
  <c r="FO165" i="1"/>
  <c r="FO99" i="1"/>
  <c r="FO137" i="1"/>
  <c r="FO9" i="1"/>
  <c r="FO166" i="1" s="1"/>
  <c r="FO136" i="1"/>
  <c r="FO59" i="1"/>
  <c r="FO54" i="1"/>
  <c r="FO12" i="1"/>
  <c r="FO17" i="1"/>
  <c r="FO33" i="1"/>
  <c r="FN51" i="1" s="1"/>
  <c r="FO28" i="1"/>
  <c r="FN50" i="1" s="1"/>
  <c r="FN44" i="1"/>
  <c r="FN26" i="1" s="1"/>
  <c r="FN148" i="1" s="1"/>
  <c r="FN48" i="1"/>
  <c r="FN31" i="1" s="1"/>
  <c r="FN155" i="1" s="1"/>
  <c r="FN45" i="1"/>
  <c r="FN29" i="1" s="1"/>
  <c r="FN150" i="1" s="1"/>
  <c r="FN49" i="1"/>
  <c r="FN34" i="1" s="1"/>
  <c r="FN157" i="1" s="1"/>
  <c r="FN21" i="1"/>
  <c r="FN55" i="1"/>
  <c r="FN60" i="1"/>
  <c r="FN63" i="1" s="1"/>
  <c r="D168" i="37" s="1"/>
  <c r="FT35" i="2"/>
  <c r="FT34" i="2"/>
  <c r="FT33" i="2"/>
  <c r="FT36" i="2"/>
  <c r="FN154" i="1"/>
  <c r="FU32" i="2"/>
  <c r="FS17" i="2"/>
  <c r="FL22" i="36" s="1"/>
  <c r="FP6" i="1"/>
  <c r="FP135" i="1"/>
  <c r="B170" i="37" s="1"/>
  <c r="FN147" i="1"/>
  <c r="FT13" i="2"/>
  <c r="FT15" i="2"/>
  <c r="FT14" i="2"/>
  <c r="FT12" i="2"/>
  <c r="FS38" i="2"/>
  <c r="FL24" i="36" s="1"/>
  <c r="S171" i="1" l="1"/>
  <c r="S153" i="1"/>
  <c r="Z59" i="2"/>
  <c r="Z58" i="2"/>
  <c r="Z60" i="2"/>
  <c r="Z57" i="2"/>
  <c r="Z5" i="2"/>
  <c r="Z7" i="2"/>
  <c r="Z4" i="2"/>
  <c r="Z55" i="2"/>
  <c r="Z6" i="2"/>
  <c r="FQ79" i="1"/>
  <c r="FQ75" i="1"/>
  <c r="FQ77" i="1"/>
  <c r="FO13" i="36"/>
  <c r="FO159" i="1"/>
  <c r="FN66" i="1"/>
  <c r="FO65" i="1"/>
  <c r="FM28" i="35"/>
  <c r="FM28" i="36"/>
  <c r="FN58" i="1"/>
  <c r="C168" i="37" s="1"/>
  <c r="FN30" i="35"/>
  <c r="FN30" i="36"/>
  <c r="GC29" i="35"/>
  <c r="GC27" i="35"/>
  <c r="GC29" i="36"/>
  <c r="GC27" i="36"/>
  <c r="GD65" i="36"/>
  <c r="GD62" i="36"/>
  <c r="FO16" i="35"/>
  <c r="FO16" i="36"/>
  <c r="GF64" i="36"/>
  <c r="GE6" i="36"/>
  <c r="GE63" i="36"/>
  <c r="FV11" i="2"/>
  <c r="FO13" i="35"/>
  <c r="GB6" i="35"/>
  <c r="FL47" i="1"/>
  <c r="FL24" i="35"/>
  <c r="FL43" i="1"/>
  <c r="FL22" i="35"/>
  <c r="FP134" i="1"/>
  <c r="FQ6" i="1"/>
  <c r="FR138" i="1"/>
  <c r="FQ135" i="1"/>
  <c r="FO49" i="1"/>
  <c r="FO34" i="1" s="1"/>
  <c r="FO157" i="1" s="1"/>
  <c r="FO48" i="1"/>
  <c r="FO31" i="1" s="1"/>
  <c r="FO155" i="1" s="1"/>
  <c r="FO21" i="1"/>
  <c r="FO45" i="1"/>
  <c r="FO29" i="1" s="1"/>
  <c r="FO150" i="1" s="1"/>
  <c r="FO44" i="1"/>
  <c r="FO26" i="1" s="1"/>
  <c r="FO148" i="1" s="1"/>
  <c r="FT17" i="2"/>
  <c r="FM22" i="36" s="1"/>
  <c r="FV32" i="2"/>
  <c r="FO154" i="1"/>
  <c r="FP137" i="1"/>
  <c r="FP136" i="1"/>
  <c r="FP140" i="1"/>
  <c r="FP145" i="1"/>
  <c r="FP139" i="1" s="1"/>
  <c r="FP99" i="1"/>
  <c r="FP165" i="1"/>
  <c r="FP9" i="1"/>
  <c r="FP166" i="1" s="1"/>
  <c r="FP17" i="1"/>
  <c r="FP54" i="1"/>
  <c r="FP12" i="1"/>
  <c r="FP28" i="1"/>
  <c r="FO50" i="1" s="1"/>
  <c r="FP59" i="1"/>
  <c r="FP33" i="1"/>
  <c r="FO51" i="1" s="1"/>
  <c r="FU33" i="2"/>
  <c r="FU34" i="2"/>
  <c r="FU36" i="2"/>
  <c r="FU35" i="2"/>
  <c r="FU12" i="2"/>
  <c r="FU14" i="2"/>
  <c r="FU13" i="2"/>
  <c r="FU15" i="2"/>
  <c r="FT38" i="2"/>
  <c r="FM24" i="36" s="1"/>
  <c r="FO147" i="1"/>
  <c r="FO55" i="1"/>
  <c r="FO60" i="1"/>
  <c r="FO63" i="1" s="1"/>
  <c r="D169" i="37" s="1"/>
  <c r="Z62" i="2" l="1"/>
  <c r="Z9" i="2"/>
  <c r="S27" i="1" s="1"/>
  <c r="FR79" i="1"/>
  <c r="FR75" i="1"/>
  <c r="FR77" i="1"/>
  <c r="FP13" i="36"/>
  <c r="FP159" i="1"/>
  <c r="FQ134" i="1"/>
  <c r="B171" i="37"/>
  <c r="FO66" i="1"/>
  <c r="FP65" i="1"/>
  <c r="FN28" i="35"/>
  <c r="FN28" i="36"/>
  <c r="FO30" i="35"/>
  <c r="FO30" i="36"/>
  <c r="FO58" i="1"/>
  <c r="C169" i="37" s="1"/>
  <c r="GD29" i="35"/>
  <c r="GD27" i="35"/>
  <c r="GD29" i="36"/>
  <c r="GD27" i="36"/>
  <c r="GG64" i="36"/>
  <c r="GF6" i="36"/>
  <c r="GF63" i="36"/>
  <c r="FP16" i="35"/>
  <c r="FP16" i="36"/>
  <c r="GE65" i="36"/>
  <c r="GE62" i="36"/>
  <c r="FW11" i="2"/>
  <c r="FP13" i="35"/>
  <c r="GC6" i="35"/>
  <c r="FM47" i="1"/>
  <c r="FM24" i="35"/>
  <c r="FM43" i="1"/>
  <c r="FM22" i="35"/>
  <c r="B13" i="32"/>
  <c r="B17" i="27"/>
  <c r="A6" i="28"/>
  <c r="E13" i="32"/>
  <c r="F17" i="27"/>
  <c r="F18" i="27"/>
  <c r="H17" i="27"/>
  <c r="H18" i="27"/>
  <c r="G18" i="27"/>
  <c r="A9" i="28"/>
  <c r="D12" i="32"/>
  <c r="C17" i="27"/>
  <c r="J13" i="32"/>
  <c r="G17" i="27"/>
  <c r="E12" i="32"/>
  <c r="D18" i="27"/>
  <c r="H13" i="32"/>
  <c r="B12" i="32"/>
  <c r="A10" i="28"/>
  <c r="A8" i="28"/>
  <c r="E17" i="27"/>
  <c r="F12" i="32"/>
  <c r="C12" i="32"/>
  <c r="D13" i="32"/>
  <c r="D17" i="27"/>
  <c r="A5" i="28"/>
  <c r="C18" i="27"/>
  <c r="A11" i="28"/>
  <c r="C13" i="32"/>
  <c r="B18" i="27"/>
  <c r="H12" i="32"/>
  <c r="A3" i="28"/>
  <c r="A7" i="28"/>
  <c r="A4" i="28"/>
  <c r="J17" i="27"/>
  <c r="G13" i="32"/>
  <c r="I12" i="32"/>
  <c r="F13" i="32"/>
  <c r="J18" i="27"/>
  <c r="I13" i="32"/>
  <c r="I18" i="27"/>
  <c r="I17" i="27"/>
  <c r="J12" i="32"/>
  <c r="E18" i="27"/>
  <c r="G12" i="32"/>
  <c r="A12" i="28"/>
  <c r="K12" i="32"/>
  <c r="K18" i="27"/>
  <c r="K13" i="32"/>
  <c r="M17" i="27"/>
  <c r="L12" i="32"/>
  <c r="M18" i="27"/>
  <c r="L17" i="27"/>
  <c r="L18" i="27"/>
  <c r="M13" i="32"/>
  <c r="K17" i="27"/>
  <c r="A13" i="28"/>
  <c r="N18" i="27"/>
  <c r="L13" i="32"/>
  <c r="N13" i="32"/>
  <c r="O18" i="27"/>
  <c r="A14" i="28"/>
  <c r="O12" i="32"/>
  <c r="O13" i="32"/>
  <c r="M12" i="32"/>
  <c r="A15" i="28"/>
  <c r="N17" i="27"/>
  <c r="P12" i="32"/>
  <c r="N12" i="32"/>
  <c r="O17" i="27"/>
  <c r="A16" i="28"/>
  <c r="FQ9" i="1"/>
  <c r="FQ166" i="1" s="1"/>
  <c r="FQ136" i="1"/>
  <c r="FQ99" i="1"/>
  <c r="FQ140" i="1"/>
  <c r="FQ137" i="1"/>
  <c r="FQ165" i="1"/>
  <c r="FQ145" i="1"/>
  <c r="FQ139" i="1" s="1"/>
  <c r="FQ12" i="1"/>
  <c r="FQ17" i="1"/>
  <c r="FQ28" i="1"/>
  <c r="FP50" i="1" s="1"/>
  <c r="FQ59" i="1"/>
  <c r="FQ54" i="1"/>
  <c r="FQ33" i="1"/>
  <c r="FP51" i="1" s="1"/>
  <c r="FR6" i="1"/>
  <c r="FS138" i="1"/>
  <c r="FR135" i="1"/>
  <c r="B172" i="37" s="1"/>
  <c r="FP7" i="1"/>
  <c r="FW1" i="2" s="1"/>
  <c r="FU38" i="2"/>
  <c r="FN24" i="36" s="1"/>
  <c r="A157" i="28"/>
  <c r="A59" i="28"/>
  <c r="P35" i="27"/>
  <c r="Y17" i="27"/>
  <c r="A164" i="28"/>
  <c r="A79" i="28"/>
  <c r="F19" i="32"/>
  <c r="A171" i="28"/>
  <c r="J29" i="27"/>
  <c r="H18" i="32"/>
  <c r="A185" i="28"/>
  <c r="A44" i="28"/>
  <c r="Y36" i="27"/>
  <c r="A100" i="28"/>
  <c r="Q17" i="27"/>
  <c r="A82" i="28"/>
  <c r="B23" i="27"/>
  <c r="A129" i="28"/>
  <c r="R23" i="27"/>
  <c r="M23" i="27"/>
  <c r="B24" i="27"/>
  <c r="A77" i="28"/>
  <c r="O18" i="32"/>
  <c r="A64" i="28"/>
  <c r="J18" i="32"/>
  <c r="A125" i="28"/>
  <c r="A35" i="28"/>
  <c r="A181" i="28"/>
  <c r="P13" i="32"/>
  <c r="A143" i="28"/>
  <c r="R18" i="27"/>
  <c r="A67" i="28"/>
  <c r="D24" i="27"/>
  <c r="E45" i="27" s="1"/>
  <c r="A101" i="28"/>
  <c r="N29" i="27"/>
  <c r="D35" i="27"/>
  <c r="A165" i="28"/>
  <c r="R13" i="32"/>
  <c r="Q13" i="32"/>
  <c r="W36" i="27"/>
  <c r="A105" i="28"/>
  <c r="S12" i="32"/>
  <c r="G18" i="32"/>
  <c r="A25" i="28"/>
  <c r="A161" i="28"/>
  <c r="F23" i="27"/>
  <c r="T12" i="32"/>
  <c r="A40" i="28"/>
  <c r="Y23" i="27"/>
  <c r="T23" i="27"/>
  <c r="D23" i="27"/>
  <c r="A177" i="28"/>
  <c r="A42" i="28"/>
  <c r="A41" i="28"/>
  <c r="H29" i="27"/>
  <c r="A154" i="28"/>
  <c r="B18" i="32"/>
  <c r="Q36" i="27"/>
  <c r="T17" i="27"/>
  <c r="P17" i="27"/>
  <c r="X23" i="27"/>
  <c r="X35" i="27"/>
  <c r="B36" i="27"/>
  <c r="Q35" i="27"/>
  <c r="E23" i="27"/>
  <c r="A137" i="28"/>
  <c r="A34" i="28"/>
  <c r="E30" i="27"/>
  <c r="U35" i="27"/>
  <c r="N23" i="27"/>
  <c r="A128" i="28"/>
  <c r="A152" i="28"/>
  <c r="J23" i="27"/>
  <c r="S29" i="27"/>
  <c r="W19" i="32"/>
  <c r="S13" i="32"/>
  <c r="A73" i="28"/>
  <c r="L29" i="27"/>
  <c r="U17" i="27"/>
  <c r="A120" i="28"/>
  <c r="Y35" i="27"/>
  <c r="A134" i="28"/>
  <c r="A150" i="28"/>
  <c r="I29" i="27"/>
  <c r="X12" i="32"/>
  <c r="A122" i="28"/>
  <c r="L23" i="27"/>
  <c r="A24" i="28"/>
  <c r="Q24" i="27"/>
  <c r="E58" i="27" s="1"/>
  <c r="A17" i="28"/>
  <c r="V13" i="32"/>
  <c r="B19" i="32"/>
  <c r="A135" i="28"/>
  <c r="A156" i="28"/>
  <c r="V18" i="32"/>
  <c r="B29" i="27"/>
  <c r="A53" i="28"/>
  <c r="G36" i="27"/>
  <c r="A95" i="28"/>
  <c r="A43" i="28"/>
  <c r="S18" i="27"/>
  <c r="A61" i="28"/>
  <c r="A158" i="28"/>
  <c r="S30" i="27"/>
  <c r="A189" i="28"/>
  <c r="A102" i="28"/>
  <c r="D29" i="27"/>
  <c r="A103" i="28"/>
  <c r="A174" i="28"/>
  <c r="Q18" i="27"/>
  <c r="Y24" i="27"/>
  <c r="E66" i="27" s="1"/>
  <c r="Y18" i="32"/>
  <c r="A75" i="28"/>
  <c r="A124" i="28"/>
  <c r="T35" i="27"/>
  <c r="A172" i="28"/>
  <c r="Q12" i="32"/>
  <c r="A162" i="28"/>
  <c r="V17" i="27"/>
  <c r="R29" i="27"/>
  <c r="R18" i="32"/>
  <c r="R30" i="27"/>
  <c r="P29" i="27"/>
  <c r="M18" i="32"/>
  <c r="A90" i="28"/>
  <c r="A76" i="28"/>
  <c r="A145" i="28"/>
  <c r="V30" i="27"/>
  <c r="A183" i="28"/>
  <c r="A33" i="28"/>
  <c r="A163" i="28"/>
  <c r="A74" i="28"/>
  <c r="A159" i="28"/>
  <c r="A93" i="28"/>
  <c r="C35" i="27"/>
  <c r="A144" i="28"/>
  <c r="Y30" i="27"/>
  <c r="K23" i="27"/>
  <c r="X17" i="27"/>
  <c r="O29" i="27"/>
  <c r="A166" i="28"/>
  <c r="E18" i="32"/>
  <c r="X30" i="27"/>
  <c r="D36" i="27"/>
  <c r="Q19" i="32"/>
  <c r="A132" i="28"/>
  <c r="A54" i="28"/>
  <c r="C18" i="32"/>
  <c r="U18" i="32"/>
  <c r="A51" i="28"/>
  <c r="V18" i="27"/>
  <c r="V24" i="27"/>
  <c r="E63" i="27" s="1"/>
  <c r="A78" i="28"/>
  <c r="C29" i="27"/>
  <c r="F35" i="27"/>
  <c r="S35" i="27"/>
  <c r="Q30" i="27"/>
  <c r="W13" i="32"/>
  <c r="A70" i="28"/>
  <c r="A72" i="28"/>
  <c r="A37" i="28"/>
  <c r="A65" i="28"/>
  <c r="A123" i="28"/>
  <c r="X29" i="27"/>
  <c r="A32" i="28"/>
  <c r="X36" i="27"/>
  <c r="W12" i="32"/>
  <c r="E29" i="27"/>
  <c r="W24" i="27"/>
  <c r="E64" i="27" s="1"/>
  <c r="B35" i="27"/>
  <c r="A118" i="28"/>
  <c r="A104" i="28"/>
  <c r="W18" i="27"/>
  <c r="A50" i="28"/>
  <c r="A178" i="28"/>
  <c r="R35" i="27"/>
  <c r="E19" i="32"/>
  <c r="A116" i="28"/>
  <c r="A52" i="28"/>
  <c r="W17" i="27"/>
  <c r="A38" i="28"/>
  <c r="E35" i="27"/>
  <c r="Y18" i="27"/>
  <c r="V12" i="32"/>
  <c r="A96" i="28"/>
  <c r="S19" i="32"/>
  <c r="A117" i="28"/>
  <c r="A115" i="28"/>
  <c r="M35" i="27"/>
  <c r="A131" i="28"/>
  <c r="U12" i="32"/>
  <c r="R17" i="27"/>
  <c r="Q29" i="27"/>
  <c r="A190" i="28"/>
  <c r="A109" i="28"/>
  <c r="J35" i="27"/>
  <c r="R19" i="32"/>
  <c r="D19" i="32"/>
  <c r="G30" i="27"/>
  <c r="S24" i="27"/>
  <c r="E60" i="27" s="1"/>
  <c r="A47" i="28"/>
  <c r="A21" i="28"/>
  <c r="A87" i="28"/>
  <c r="A146" i="28"/>
  <c r="U13" i="32"/>
  <c r="A71" i="28"/>
  <c r="A160" i="28"/>
  <c r="M29" i="27"/>
  <c r="S17" i="27"/>
  <c r="A63" i="28"/>
  <c r="A98" i="28"/>
  <c r="E24" i="27"/>
  <c r="E46" i="27" s="1"/>
  <c r="A19" i="28"/>
  <c r="W30" i="27"/>
  <c r="P18" i="27"/>
  <c r="R24" i="27"/>
  <c r="E59" i="27" s="1"/>
  <c r="H35" i="27"/>
  <c r="I35" i="27"/>
  <c r="A31" i="28"/>
  <c r="A151" i="28"/>
  <c r="K18" i="32"/>
  <c r="A80" i="28"/>
  <c r="R12" i="32"/>
  <c r="A184" i="28"/>
  <c r="F18" i="32"/>
  <c r="S23" i="27"/>
  <c r="A138" i="28"/>
  <c r="A81" i="28"/>
  <c r="P18" i="32"/>
  <c r="G19" i="32"/>
  <c r="A126" i="28"/>
  <c r="A149" i="28"/>
  <c r="W29" i="27"/>
  <c r="A66" i="28"/>
  <c r="X18" i="27"/>
  <c r="H19" i="32"/>
  <c r="A49" i="28"/>
  <c r="S18" i="32"/>
  <c r="Y13" i="32"/>
  <c r="T18" i="27"/>
  <c r="K29" i="27"/>
  <c r="A68" i="28"/>
  <c r="A18" i="28"/>
  <c r="A99" i="28"/>
  <c r="T13" i="32"/>
  <c r="V19" i="32"/>
  <c r="A39" i="28"/>
  <c r="A133" i="28"/>
  <c r="A110" i="28"/>
  <c r="V36" i="27"/>
  <c r="U18" i="27"/>
  <c r="Q18" i="32"/>
  <c r="A119" i="28"/>
  <c r="Y29" i="27"/>
  <c r="A188" i="28"/>
  <c r="B30" i="27"/>
  <c r="H24" i="27"/>
  <c r="E49" i="27" s="1"/>
  <c r="A130" i="28"/>
  <c r="F29" i="27"/>
  <c r="V35" i="27"/>
  <c r="A180" i="28"/>
  <c r="N18" i="32"/>
  <c r="A155" i="28"/>
  <c r="X13" i="32"/>
  <c r="A192" i="28"/>
  <c r="A69" i="28"/>
  <c r="A193" i="28"/>
  <c r="G29" i="27"/>
  <c r="C30" i="27"/>
  <c r="A179" i="28"/>
  <c r="Y12" i="32"/>
  <c r="A20" i="28"/>
  <c r="A194" i="28"/>
  <c r="H23" i="27"/>
  <c r="A46" i="28"/>
  <c r="A88" i="28"/>
  <c r="F36" i="27"/>
  <c r="C36" i="27"/>
  <c r="G35" i="27"/>
  <c r="T18" i="32"/>
  <c r="U29" i="27"/>
  <c r="A22" i="28"/>
  <c r="W18" i="32"/>
  <c r="O23" i="27"/>
  <c r="A97" i="28"/>
  <c r="A153" i="28"/>
  <c r="U23" i="27"/>
  <c r="F24" i="27"/>
  <c r="E47" i="27" s="1"/>
  <c r="A106" i="28"/>
  <c r="A121" i="28"/>
  <c r="X18" i="32"/>
  <c r="A176" i="28"/>
  <c r="A36" i="28"/>
  <c r="C24" i="27"/>
  <c r="E44" i="27" s="1"/>
  <c r="C19" i="32"/>
  <c r="G23" i="27"/>
  <c r="A191" i="28"/>
  <c r="V29" i="27"/>
  <c r="R36" i="27"/>
  <c r="I23" i="27"/>
  <c r="E36" i="27"/>
  <c r="W35" i="27"/>
  <c r="A182" i="28"/>
  <c r="P23" i="27"/>
  <c r="A136" i="28"/>
  <c r="C23" i="27"/>
  <c r="H36" i="27"/>
  <c r="L35" i="27"/>
  <c r="A173" i="28"/>
  <c r="Y19" i="32"/>
  <c r="A127" i="28"/>
  <c r="V23" i="27"/>
  <c r="A48" i="28"/>
  <c r="A62" i="28"/>
  <c r="Q23" i="27"/>
  <c r="A147" i="28"/>
  <c r="A45" i="28"/>
  <c r="G24" i="27"/>
  <c r="E48" i="27" s="1"/>
  <c r="X24" i="27"/>
  <c r="E65" i="27" s="1"/>
  <c r="O35" i="27"/>
  <c r="A187" i="28"/>
  <c r="I18" i="32"/>
  <c r="T29" i="27"/>
  <c r="K35" i="27"/>
  <c r="L18" i="32"/>
  <c r="A26" i="28"/>
  <c r="X19" i="32"/>
  <c r="A89" i="28"/>
  <c r="H30" i="27"/>
  <c r="A107" i="28"/>
  <c r="A186" i="28"/>
  <c r="A92" i="28"/>
  <c r="A148" i="28"/>
  <c r="D30" i="27"/>
  <c r="A91" i="28"/>
  <c r="F30" i="27"/>
  <c r="A108" i="28"/>
  <c r="S36" i="27"/>
  <c r="N35" i="27"/>
  <c r="W23" i="27"/>
  <c r="A60" i="28"/>
  <c r="A175" i="28"/>
  <c r="A94" i="28"/>
  <c r="A23" i="28"/>
  <c r="D18" i="32"/>
  <c r="FP55" i="1"/>
  <c r="FP60" i="1"/>
  <c r="FP63" i="1" s="1"/>
  <c r="D170" i="37" s="1"/>
  <c r="FU17" i="2"/>
  <c r="FN22" i="36" s="1"/>
  <c r="FP147" i="1"/>
  <c r="FP21" i="1"/>
  <c r="FP48" i="1"/>
  <c r="FP31" i="1" s="1"/>
  <c r="FP155" i="1" s="1"/>
  <c r="FP49" i="1"/>
  <c r="FP34" i="1" s="1"/>
  <c r="FP157" i="1" s="1"/>
  <c r="FP44" i="1"/>
  <c r="FP26" i="1" s="1"/>
  <c r="FP148" i="1" s="1"/>
  <c r="FP45" i="1"/>
  <c r="FP29" i="1" s="1"/>
  <c r="FP150" i="1" s="1"/>
  <c r="FV34" i="2"/>
  <c r="FV36" i="2"/>
  <c r="FV33" i="2"/>
  <c r="FV35" i="2"/>
  <c r="FV15" i="2"/>
  <c r="FV14" i="2"/>
  <c r="FV12" i="2"/>
  <c r="FV13" i="2"/>
  <c r="FW32" i="2"/>
  <c r="FP154" i="1"/>
  <c r="S88" i="1" l="1"/>
  <c r="S89" i="1" s="1"/>
  <c r="S170" i="1"/>
  <c r="S146" i="1"/>
  <c r="S92" i="1"/>
  <c r="S93" i="1" s="1"/>
  <c r="R22" i="1"/>
  <c r="R20" i="1" s="1"/>
  <c r="R160" i="1" s="1"/>
  <c r="FS75" i="1"/>
  <c r="FS77" i="1"/>
  <c r="FS79" i="1"/>
  <c r="FQ159" i="1"/>
  <c r="FP66" i="1"/>
  <c r="FQ65" i="1"/>
  <c r="E43" i="27"/>
  <c r="FO28" i="35"/>
  <c r="FO28" i="36"/>
  <c r="GE27" i="35"/>
  <c r="GE29" i="35"/>
  <c r="GE29" i="36"/>
  <c r="GE27" i="36"/>
  <c r="FP30" i="35"/>
  <c r="FP30" i="36"/>
  <c r="FP58" i="1"/>
  <c r="C170" i="37" s="1"/>
  <c r="FQ13" i="35"/>
  <c r="FQ13" i="36"/>
  <c r="FQ16" i="35"/>
  <c r="FQ16" i="36"/>
  <c r="GH64" i="36"/>
  <c r="GG6" i="36"/>
  <c r="GG63" i="36"/>
  <c r="GF65" i="36"/>
  <c r="GF62" i="36"/>
  <c r="GD6" i="35"/>
  <c r="FN47" i="1"/>
  <c r="FN24" i="35"/>
  <c r="FN43" i="1"/>
  <c r="FN22" i="35"/>
  <c r="FR134" i="1"/>
  <c r="I12" i="28"/>
  <c r="D12" i="28"/>
  <c r="I7" i="28"/>
  <c r="D7" i="28"/>
  <c r="D5" i="28"/>
  <c r="I5" i="28"/>
  <c r="I10" i="28"/>
  <c r="D10" i="28"/>
  <c r="I16" i="28"/>
  <c r="D16" i="28"/>
  <c r="I14" i="28"/>
  <c r="D14" i="28"/>
  <c r="I3" i="28"/>
  <c r="D3" i="28"/>
  <c r="I11" i="28"/>
  <c r="D11" i="28"/>
  <c r="I15" i="28"/>
  <c r="D15" i="28"/>
  <c r="I13" i="28"/>
  <c r="D13" i="28"/>
  <c r="D4" i="28"/>
  <c r="I4" i="28"/>
  <c r="I8" i="28"/>
  <c r="D8" i="28"/>
  <c r="D9" i="28"/>
  <c r="I9" i="28"/>
  <c r="D6" i="28"/>
  <c r="I6" i="28"/>
  <c r="FQ147" i="1"/>
  <c r="FX11" i="2"/>
  <c r="FR9" i="1"/>
  <c r="FR166" i="1" s="1"/>
  <c r="FR136" i="1"/>
  <c r="FR99" i="1"/>
  <c r="FR140" i="1"/>
  <c r="FR165" i="1"/>
  <c r="FR137" i="1"/>
  <c r="FR145" i="1"/>
  <c r="FR139" i="1" s="1"/>
  <c r="FR33" i="1"/>
  <c r="FQ51" i="1" s="1"/>
  <c r="FR59" i="1"/>
  <c r="FR54" i="1"/>
  <c r="FR12" i="1"/>
  <c r="FR17" i="1"/>
  <c r="FR28" i="1"/>
  <c r="FQ50" i="1" s="1"/>
  <c r="FQ49" i="1"/>
  <c r="FQ34" i="1" s="1"/>
  <c r="FQ157" i="1" s="1"/>
  <c r="FQ21" i="1"/>
  <c r="FQ48" i="1"/>
  <c r="FQ31" i="1" s="1"/>
  <c r="FQ155" i="1" s="1"/>
  <c r="FQ45" i="1"/>
  <c r="FQ29" i="1" s="1"/>
  <c r="FQ150" i="1" s="1"/>
  <c r="FQ44" i="1"/>
  <c r="FQ26" i="1" s="1"/>
  <c r="FQ148" i="1" s="1"/>
  <c r="FS6" i="1"/>
  <c r="FT138" i="1"/>
  <c r="FS135" i="1"/>
  <c r="B173" i="37" s="1"/>
  <c r="FQ60" i="1"/>
  <c r="FQ63" i="1" s="1"/>
  <c r="D171" i="37" s="1"/>
  <c r="FQ55" i="1"/>
  <c r="FQ154" i="1"/>
  <c r="Y2" i="1"/>
  <c r="I20" i="28"/>
  <c r="D20" i="28"/>
  <c r="I155" i="28"/>
  <c r="I18" i="28"/>
  <c r="D18" i="28"/>
  <c r="I151" i="28"/>
  <c r="D144" i="28"/>
  <c r="I144" i="28"/>
  <c r="D102" i="28"/>
  <c r="I102" i="28"/>
  <c r="I154" i="28"/>
  <c r="D165" i="28"/>
  <c r="I165" i="28"/>
  <c r="I35" i="28"/>
  <c r="D35" i="28"/>
  <c r="I44" i="28"/>
  <c r="I164" i="28"/>
  <c r="D164" i="28"/>
  <c r="FW33" i="2"/>
  <c r="FW34" i="2"/>
  <c r="FW35" i="2"/>
  <c r="FW36" i="2"/>
  <c r="I107" i="28"/>
  <c r="D107" i="28"/>
  <c r="I48" i="28"/>
  <c r="D48" i="28"/>
  <c r="I97" i="28"/>
  <c r="D22" i="28"/>
  <c r="I22" i="28"/>
  <c r="I88" i="28"/>
  <c r="D88" i="28"/>
  <c r="I39" i="28"/>
  <c r="I99" i="28"/>
  <c r="D149" i="28"/>
  <c r="I149" i="28"/>
  <c r="I31" i="28"/>
  <c r="D31" i="28"/>
  <c r="I98" i="28"/>
  <c r="I160" i="28"/>
  <c r="D160" i="28"/>
  <c r="D87" i="28"/>
  <c r="I87" i="28"/>
  <c r="I96" i="28"/>
  <c r="I52" i="28"/>
  <c r="D52" i="28"/>
  <c r="I32" i="28"/>
  <c r="D32" i="28"/>
  <c r="I37" i="28"/>
  <c r="D37" i="28"/>
  <c r="D54" i="28"/>
  <c r="I54" i="28"/>
  <c r="D166" i="28"/>
  <c r="I166" i="28"/>
  <c r="I93" i="28"/>
  <c r="D93" i="28"/>
  <c r="I163" i="28"/>
  <c r="D163" i="28"/>
  <c r="I90" i="28"/>
  <c r="D90" i="28"/>
  <c r="D158" i="28"/>
  <c r="I158" i="28"/>
  <c r="I95" i="28"/>
  <c r="D17" i="28"/>
  <c r="I17" i="28"/>
  <c r="I150" i="28"/>
  <c r="I40" i="28"/>
  <c r="I25" i="28"/>
  <c r="D25" i="28"/>
  <c r="FW15" i="2"/>
  <c r="FW14" i="2"/>
  <c r="FW12" i="2"/>
  <c r="FW13" i="2"/>
  <c r="I108" i="28"/>
  <c r="D108" i="28"/>
  <c r="I26" i="28"/>
  <c r="D26" i="28"/>
  <c r="D109" i="28"/>
  <c r="I109" i="28"/>
  <c r="I50" i="28"/>
  <c r="I157" i="28"/>
  <c r="I92" i="28"/>
  <c r="D92" i="28"/>
  <c r="D89" i="28"/>
  <c r="I89" i="28"/>
  <c r="I45" i="28"/>
  <c r="I36" i="28"/>
  <c r="D36" i="28"/>
  <c r="I110" i="28"/>
  <c r="D110" i="28"/>
  <c r="I19" i="28"/>
  <c r="D19" i="28"/>
  <c r="I47" i="28"/>
  <c r="D47" i="28"/>
  <c r="I38" i="28"/>
  <c r="D159" i="28"/>
  <c r="I159" i="28"/>
  <c r="I145" i="28"/>
  <c r="D145" i="28"/>
  <c r="D53" i="28"/>
  <c r="I53" i="28"/>
  <c r="I152" i="28"/>
  <c r="I42" i="28"/>
  <c r="I101" i="28"/>
  <c r="I143" i="28"/>
  <c r="D143" i="28"/>
  <c r="FX32" i="2"/>
  <c r="D23" i="28"/>
  <c r="I23" i="28"/>
  <c r="I148" i="28"/>
  <c r="D148" i="28"/>
  <c r="D46" i="28"/>
  <c r="I46" i="28"/>
  <c r="I21" i="28"/>
  <c r="D21" i="28"/>
  <c r="I51" i="28"/>
  <c r="D51" i="28"/>
  <c r="I33" i="28"/>
  <c r="D33" i="28"/>
  <c r="FV38" i="2"/>
  <c r="FO24" i="36" s="1"/>
  <c r="I94" i="28"/>
  <c r="FV17" i="2"/>
  <c r="FO22" i="36" s="1"/>
  <c r="I91" i="28"/>
  <c r="D91" i="28"/>
  <c r="I147" i="28"/>
  <c r="D147" i="28"/>
  <c r="I106" i="28"/>
  <c r="I153" i="28"/>
  <c r="I49" i="28"/>
  <c r="D146" i="28"/>
  <c r="I146" i="28"/>
  <c r="I104" i="28"/>
  <c r="D104" i="28"/>
  <c r="I162" i="28"/>
  <c r="D103" i="28"/>
  <c r="I103" i="28"/>
  <c r="I43" i="28"/>
  <c r="I156" i="28"/>
  <c r="D24" i="28"/>
  <c r="I24" i="28"/>
  <c r="D34" i="28"/>
  <c r="I34" i="28"/>
  <c r="I41" i="28"/>
  <c r="I161" i="28"/>
  <c r="I105" i="28"/>
  <c r="I100" i="28"/>
  <c r="S70" i="1"/>
  <c r="S34" i="35" l="1"/>
  <c r="S34" i="36"/>
  <c r="S178" i="1"/>
  <c r="S94" i="1"/>
  <c r="S95" i="1" s="1"/>
  <c r="FT77" i="1"/>
  <c r="FT75" i="1"/>
  <c r="FT79" i="1"/>
  <c r="FR13" i="36"/>
  <c r="FR159" i="1"/>
  <c r="FQ66" i="1"/>
  <c r="FR65" i="1"/>
  <c r="FP28" i="35"/>
  <c r="FP28" i="36"/>
  <c r="FQ30" i="35"/>
  <c r="FQ30" i="36"/>
  <c r="FQ58" i="1"/>
  <c r="C171" i="37" s="1"/>
  <c r="GF29" i="35"/>
  <c r="GF27" i="35"/>
  <c r="GF29" i="36"/>
  <c r="GF27" i="36"/>
  <c r="FR16" i="35"/>
  <c r="FR16" i="36"/>
  <c r="GG65" i="36"/>
  <c r="GG62" i="36"/>
  <c r="GI64" i="36"/>
  <c r="GH6" i="36"/>
  <c r="GH63" i="36"/>
  <c r="FY11" i="2"/>
  <c r="FR13" i="35"/>
  <c r="GE6" i="35"/>
  <c r="FO47" i="1"/>
  <c r="FO24" i="35"/>
  <c r="FO43" i="1"/>
  <c r="FO22" i="35"/>
  <c r="FS134" i="1"/>
  <c r="FS99" i="1"/>
  <c r="FS145" i="1"/>
  <c r="FS139" i="1" s="1"/>
  <c r="FS9" i="1"/>
  <c r="FS166" i="1" s="1"/>
  <c r="FS140" i="1"/>
  <c r="FS136" i="1"/>
  <c r="FS137" i="1"/>
  <c r="FS165" i="1"/>
  <c r="FS33" i="1"/>
  <c r="FR51" i="1" s="1"/>
  <c r="FS59" i="1"/>
  <c r="FS12" i="1"/>
  <c r="FS17" i="1"/>
  <c r="FS28" i="1"/>
  <c r="FR50" i="1" s="1"/>
  <c r="FS54" i="1"/>
  <c r="FR147" i="1"/>
  <c r="FT6" i="1"/>
  <c r="FU138" i="1"/>
  <c r="FT135" i="1"/>
  <c r="B174" i="37" s="1"/>
  <c r="FY32" i="2"/>
  <c r="FR154" i="1"/>
  <c r="FR55" i="1"/>
  <c r="FR60" i="1"/>
  <c r="FR63" i="1" s="1"/>
  <c r="D172" i="37" s="1"/>
  <c r="FR21" i="1"/>
  <c r="FR48" i="1"/>
  <c r="FR31" i="1" s="1"/>
  <c r="FR155" i="1" s="1"/>
  <c r="FR44" i="1"/>
  <c r="FR26" i="1" s="1"/>
  <c r="FR148" i="1" s="1"/>
  <c r="FR49" i="1"/>
  <c r="FR34" i="1" s="1"/>
  <c r="FR157" i="1" s="1"/>
  <c r="FR45" i="1"/>
  <c r="FR29" i="1" s="1"/>
  <c r="FR150" i="1" s="1"/>
  <c r="FW17" i="2"/>
  <c r="FP22" i="36" s="1"/>
  <c r="FW38" i="2"/>
  <c r="FP24" i="36" s="1"/>
  <c r="FX34" i="2"/>
  <c r="FX33" i="2"/>
  <c r="FX36" i="2"/>
  <c r="FX35" i="2"/>
  <c r="FX15" i="2"/>
  <c r="FX12" i="2"/>
  <c r="FX13" i="2"/>
  <c r="FX14" i="2"/>
  <c r="S75" i="1" l="1"/>
  <c r="S77" i="1"/>
  <c r="S79" i="1"/>
  <c r="S161" i="1"/>
  <c r="S96" i="1"/>
  <c r="FU79" i="1"/>
  <c r="FU75" i="1"/>
  <c r="FU77" i="1"/>
  <c r="FS13" i="36"/>
  <c r="FS159" i="1"/>
  <c r="FR66" i="1"/>
  <c r="FS65" i="1"/>
  <c r="FQ28" i="35"/>
  <c r="FQ28" i="36"/>
  <c r="FR30" i="35"/>
  <c r="FR30" i="36"/>
  <c r="GG29" i="35"/>
  <c r="GG27" i="35"/>
  <c r="GG29" i="36"/>
  <c r="GG27" i="36"/>
  <c r="FR58" i="1"/>
  <c r="C172" i="37" s="1"/>
  <c r="FS16" i="35"/>
  <c r="FS16" i="36"/>
  <c r="GJ64" i="36"/>
  <c r="GI6" i="36"/>
  <c r="GI63" i="36"/>
  <c r="GH65" i="36"/>
  <c r="GH62" i="36"/>
  <c r="FZ11" i="2"/>
  <c r="FS13" i="35"/>
  <c r="GF6" i="35"/>
  <c r="FP47" i="1"/>
  <c r="FP24" i="35"/>
  <c r="FP43" i="1"/>
  <c r="FP22" i="35"/>
  <c r="FT134" i="1"/>
  <c r="FY15" i="2"/>
  <c r="FY13" i="2"/>
  <c r="FY14" i="2"/>
  <c r="FY12" i="2"/>
  <c r="FS147" i="1"/>
  <c r="FS154" i="1"/>
  <c r="FZ32" i="2"/>
  <c r="FT99" i="1"/>
  <c r="FT9" i="1"/>
  <c r="FT166" i="1" s="1"/>
  <c r="FT137" i="1"/>
  <c r="FT136" i="1"/>
  <c r="FT165" i="1"/>
  <c r="FT140" i="1"/>
  <c r="FT145" i="1"/>
  <c r="FT139" i="1" s="1"/>
  <c r="FT28" i="1"/>
  <c r="FS50" i="1" s="1"/>
  <c r="FT33" i="1"/>
  <c r="FS51" i="1" s="1"/>
  <c r="FT12" i="1"/>
  <c r="FT17" i="1"/>
  <c r="FT59" i="1"/>
  <c r="FT54" i="1"/>
  <c r="FS21" i="1"/>
  <c r="FS44" i="1"/>
  <c r="FS26" i="1" s="1"/>
  <c r="FS148" i="1" s="1"/>
  <c r="FS45" i="1"/>
  <c r="FS29" i="1" s="1"/>
  <c r="FS150" i="1" s="1"/>
  <c r="FS48" i="1"/>
  <c r="FS31" i="1" s="1"/>
  <c r="FS155" i="1" s="1"/>
  <c r="FS49" i="1"/>
  <c r="FS34" i="1" s="1"/>
  <c r="FS157" i="1" s="1"/>
  <c r="FY36" i="2"/>
  <c r="FY33" i="2"/>
  <c r="FY35" i="2"/>
  <c r="FY34" i="2"/>
  <c r="FU6" i="1"/>
  <c r="FV138" i="1"/>
  <c r="FU135" i="1"/>
  <c r="B175" i="37" s="1"/>
  <c r="FS55" i="1"/>
  <c r="FS60" i="1"/>
  <c r="FS63" i="1" s="1"/>
  <c r="D173" i="37" s="1"/>
  <c r="FX17" i="2"/>
  <c r="FQ22" i="36" s="1"/>
  <c r="FX38" i="2"/>
  <c r="FQ24" i="36" s="1"/>
  <c r="S76" i="1" l="1"/>
  <c r="S184" i="1" s="1"/>
  <c r="S185" i="1"/>
  <c r="S78" i="1"/>
  <c r="S186" i="1" s="1"/>
  <c r="S187" i="1"/>
  <c r="S74" i="1"/>
  <c r="S72" i="1" s="1"/>
  <c r="S180" i="1" s="1"/>
  <c r="S183" i="1"/>
  <c r="FV77" i="1"/>
  <c r="FV79" i="1"/>
  <c r="FV75" i="1"/>
  <c r="FT13" i="36"/>
  <c r="FT159" i="1"/>
  <c r="FS66" i="1"/>
  <c r="FT65" i="1"/>
  <c r="FR28" i="35"/>
  <c r="FR28" i="36"/>
  <c r="FS30" i="35"/>
  <c r="FS30" i="36"/>
  <c r="GH29" i="35"/>
  <c r="GH27" i="35"/>
  <c r="GH29" i="36"/>
  <c r="GH27" i="36"/>
  <c r="FS58" i="1"/>
  <c r="C173" i="37" s="1"/>
  <c r="FT16" i="35"/>
  <c r="FT16" i="36"/>
  <c r="GK64" i="36"/>
  <c r="GJ6" i="36"/>
  <c r="GJ63" i="36"/>
  <c r="GI65" i="36"/>
  <c r="GI62" i="36"/>
  <c r="GA11" i="2"/>
  <c r="FT13" i="35"/>
  <c r="GG6" i="35"/>
  <c r="FQ43" i="1"/>
  <c r="FQ22" i="35"/>
  <c r="FQ47" i="1"/>
  <c r="FQ24" i="35"/>
  <c r="FU134" i="1"/>
  <c r="FY38" i="2"/>
  <c r="FR24" i="36" s="1"/>
  <c r="FZ33" i="2"/>
  <c r="FZ34" i="2"/>
  <c r="FZ35" i="2"/>
  <c r="FZ36" i="2"/>
  <c r="FT21" i="1"/>
  <c r="FT48" i="1"/>
  <c r="FT31" i="1" s="1"/>
  <c r="FT155" i="1" s="1"/>
  <c r="FT44" i="1"/>
  <c r="FT26" i="1" s="1"/>
  <c r="FT148" i="1" s="1"/>
  <c r="FT49" i="1"/>
  <c r="FT34" i="1" s="1"/>
  <c r="FT157" i="1" s="1"/>
  <c r="FT45" i="1"/>
  <c r="FT29" i="1" s="1"/>
  <c r="FT150" i="1" s="1"/>
  <c r="FV6" i="1"/>
  <c r="FW138" i="1"/>
  <c r="FV135" i="1"/>
  <c r="B176" i="37" s="1"/>
  <c r="FT154" i="1"/>
  <c r="GA32" i="2"/>
  <c r="FU9" i="1"/>
  <c r="FU166" i="1" s="1"/>
  <c r="FU136" i="1"/>
  <c r="FU99" i="1"/>
  <c r="FU140" i="1"/>
  <c r="FU137" i="1"/>
  <c r="FU165" i="1"/>
  <c r="FU145" i="1"/>
  <c r="FU139" i="1" s="1"/>
  <c r="FU28" i="1"/>
  <c r="FT50" i="1" s="1"/>
  <c r="FU17" i="1"/>
  <c r="FU59" i="1"/>
  <c r="FU33" i="1"/>
  <c r="FT51" i="1" s="1"/>
  <c r="FU12" i="1"/>
  <c r="FU54" i="1"/>
  <c r="FY17" i="2"/>
  <c r="FR22" i="36" s="1"/>
  <c r="FT147" i="1"/>
  <c r="FT55" i="1"/>
  <c r="FT60" i="1"/>
  <c r="FT63" i="1" s="1"/>
  <c r="D174" i="37" s="1"/>
  <c r="FZ13" i="2"/>
  <c r="FZ15" i="2"/>
  <c r="FZ12" i="2"/>
  <c r="FZ14" i="2"/>
  <c r="S61" i="1" l="1"/>
  <c r="R62" i="1" s="1"/>
  <c r="S71" i="1"/>
  <c r="S182" i="1"/>
  <c r="FW79" i="1"/>
  <c r="FW75" i="1"/>
  <c r="FW77" i="1"/>
  <c r="FU13" i="36"/>
  <c r="FU159" i="1"/>
  <c r="FT66" i="1"/>
  <c r="FU65" i="1"/>
  <c r="FS28" i="35"/>
  <c r="FS28" i="36"/>
  <c r="GI29" i="35"/>
  <c r="GI27" i="35"/>
  <c r="GI29" i="36"/>
  <c r="GI27" i="36"/>
  <c r="FT58" i="1"/>
  <c r="C174" i="37" s="1"/>
  <c r="FT30" i="35"/>
  <c r="FT30" i="36"/>
  <c r="GJ65" i="36"/>
  <c r="GJ62" i="36"/>
  <c r="FU16" i="35"/>
  <c r="FU16" i="36"/>
  <c r="GL64" i="36"/>
  <c r="GK6" i="36"/>
  <c r="GK63" i="36"/>
  <c r="GB11" i="2"/>
  <c r="FU13" i="35"/>
  <c r="GH6" i="35"/>
  <c r="FR43" i="1"/>
  <c r="FR22" i="35"/>
  <c r="FR47" i="1"/>
  <c r="FR24" i="35"/>
  <c r="FV134" i="1"/>
  <c r="GA15" i="2"/>
  <c r="GA12" i="2"/>
  <c r="GA13" i="2"/>
  <c r="GA14" i="2"/>
  <c r="FU147" i="1"/>
  <c r="GB32" i="2"/>
  <c r="FU154" i="1"/>
  <c r="FV9" i="1"/>
  <c r="FV166" i="1" s="1"/>
  <c r="FV136" i="1"/>
  <c r="FV99" i="1"/>
  <c r="FV140" i="1"/>
  <c r="FV165" i="1"/>
  <c r="FV137" i="1"/>
  <c r="FV145" i="1"/>
  <c r="FV139" i="1" s="1"/>
  <c r="FV12" i="1"/>
  <c r="FV17" i="1"/>
  <c r="FV28" i="1"/>
  <c r="FU50" i="1" s="1"/>
  <c r="FV33" i="1"/>
  <c r="FU51" i="1" s="1"/>
  <c r="FV59" i="1"/>
  <c r="FV54" i="1"/>
  <c r="FW6" i="1"/>
  <c r="FX138" i="1"/>
  <c r="FW135" i="1"/>
  <c r="B177" i="37" s="1"/>
  <c r="FU45" i="1"/>
  <c r="FU29" i="1" s="1"/>
  <c r="FU150" i="1" s="1"/>
  <c r="FU48" i="1"/>
  <c r="FU31" i="1" s="1"/>
  <c r="FU155" i="1" s="1"/>
  <c r="FU21" i="1"/>
  <c r="FU44" i="1"/>
  <c r="FU26" i="1" s="1"/>
  <c r="FU148" i="1" s="1"/>
  <c r="FU49" i="1"/>
  <c r="FU34" i="1" s="1"/>
  <c r="FU157" i="1" s="1"/>
  <c r="FZ17" i="2"/>
  <c r="FS22" i="36" s="1"/>
  <c r="FU60" i="1"/>
  <c r="FU63" i="1" s="1"/>
  <c r="D175" i="37" s="1"/>
  <c r="FU55" i="1"/>
  <c r="GA33" i="2"/>
  <c r="GA34" i="2"/>
  <c r="GA36" i="2"/>
  <c r="GA35" i="2"/>
  <c r="FZ38" i="2"/>
  <c r="FS24" i="36" s="1"/>
  <c r="S63" i="1" l="1"/>
  <c r="S30" i="36" s="1"/>
  <c r="S52" i="36" s="1"/>
  <c r="S53" i="36" s="1"/>
  <c r="S179" i="1"/>
  <c r="S56" i="1"/>
  <c r="FX79" i="1"/>
  <c r="FX77" i="1"/>
  <c r="FX75" i="1"/>
  <c r="FV13" i="36"/>
  <c r="FV159" i="1"/>
  <c r="FU66" i="1"/>
  <c r="FV65" i="1"/>
  <c r="FT28" i="35"/>
  <c r="FT28" i="36"/>
  <c r="FU58" i="1"/>
  <c r="C175" i="37" s="1"/>
  <c r="FU30" i="35"/>
  <c r="FU30" i="36"/>
  <c r="GJ29" i="35"/>
  <c r="GJ27" i="35"/>
  <c r="GJ29" i="36"/>
  <c r="GJ27" i="36"/>
  <c r="GM64" i="36"/>
  <c r="GL6" i="36"/>
  <c r="GL63" i="36"/>
  <c r="GK65" i="36"/>
  <c r="GK62" i="36"/>
  <c r="FV16" i="35"/>
  <c r="FV16" i="36"/>
  <c r="GC11" i="2"/>
  <c r="FV13" i="35"/>
  <c r="GI6" i="35"/>
  <c r="FS43" i="1"/>
  <c r="FS22" i="35"/>
  <c r="FS47" i="1"/>
  <c r="FS24" i="35"/>
  <c r="FW134" i="1"/>
  <c r="GA17" i="2"/>
  <c r="FT22" i="36" s="1"/>
  <c r="GA38" i="2"/>
  <c r="FT24" i="36" s="1"/>
  <c r="FV154" i="1"/>
  <c r="GC32" i="2"/>
  <c r="FV60" i="1"/>
  <c r="FV63" i="1" s="1"/>
  <c r="D176" i="37" s="1"/>
  <c r="FV55" i="1"/>
  <c r="FV49" i="1"/>
  <c r="FV34" i="1" s="1"/>
  <c r="FV157" i="1" s="1"/>
  <c r="FV21" i="1"/>
  <c r="FV48" i="1"/>
  <c r="FV31" i="1" s="1"/>
  <c r="FV155" i="1" s="1"/>
  <c r="FV44" i="1"/>
  <c r="FV26" i="1" s="1"/>
  <c r="FV148" i="1" s="1"/>
  <c r="FV45" i="1"/>
  <c r="FV29" i="1" s="1"/>
  <c r="FV150" i="1" s="1"/>
  <c r="FV147" i="1"/>
  <c r="FX6" i="1"/>
  <c r="FY138" i="1"/>
  <c r="FX135" i="1"/>
  <c r="B178" i="37" s="1"/>
  <c r="GB12" i="2"/>
  <c r="GB15" i="2"/>
  <c r="GB14" i="2"/>
  <c r="GB13" i="2"/>
  <c r="FW99" i="1"/>
  <c r="FW136" i="1"/>
  <c r="FW9" i="1"/>
  <c r="FW145" i="1"/>
  <c r="FW139" i="1" s="1"/>
  <c r="FW140" i="1"/>
  <c r="FW137" i="1"/>
  <c r="FW165" i="1"/>
  <c r="FW28" i="1"/>
  <c r="FV50" i="1" s="1"/>
  <c r="FW54" i="1"/>
  <c r="FW17" i="1"/>
  <c r="FW33" i="1"/>
  <c r="FV51" i="1" s="1"/>
  <c r="FW59" i="1"/>
  <c r="FW12" i="1"/>
  <c r="GB35" i="2"/>
  <c r="GB36" i="2"/>
  <c r="GB34" i="2"/>
  <c r="GB33" i="2"/>
  <c r="S30" i="35" l="1"/>
  <c r="T46" i="1"/>
  <c r="T176" i="1" s="1"/>
  <c r="AA64" i="2" s="1"/>
  <c r="D17" i="37"/>
  <c r="S58" i="1"/>
  <c r="R57" i="1"/>
  <c r="S43" i="36"/>
  <c r="S42" i="36" s="1"/>
  <c r="S54" i="36"/>
  <c r="S39" i="36"/>
  <c r="S38" i="36" s="1"/>
  <c r="S35" i="36" s="1"/>
  <c r="S41" i="36"/>
  <c r="S40" i="36" s="1"/>
  <c r="FY77" i="1"/>
  <c r="FY79" i="1"/>
  <c r="FY75" i="1"/>
  <c r="FW13" i="36"/>
  <c r="FW159" i="1"/>
  <c r="FV66" i="1"/>
  <c r="FW65" i="1"/>
  <c r="FU28" i="35"/>
  <c r="FU28" i="36"/>
  <c r="FV30" i="35"/>
  <c r="FV30" i="36"/>
  <c r="GK29" i="35"/>
  <c r="GK27" i="35"/>
  <c r="GK29" i="36"/>
  <c r="GK27" i="36"/>
  <c r="FV58" i="1"/>
  <c r="C176" i="37" s="1"/>
  <c r="FW16" i="35"/>
  <c r="FW16" i="36"/>
  <c r="GL65" i="36"/>
  <c r="GL62" i="36"/>
  <c r="GM6" i="36"/>
  <c r="GM63" i="36"/>
  <c r="GD11" i="2"/>
  <c r="FW13" i="35"/>
  <c r="GJ6" i="35"/>
  <c r="FT43" i="1"/>
  <c r="FT22" i="35"/>
  <c r="FT47" i="1"/>
  <c r="FT24" i="35"/>
  <c r="FX134" i="1"/>
  <c r="GB38" i="2"/>
  <c r="FU24" i="36" s="1"/>
  <c r="FW49" i="1"/>
  <c r="FW34" i="1" s="1"/>
  <c r="FW157" i="1" s="1"/>
  <c r="FW21" i="1"/>
  <c r="FW45" i="1"/>
  <c r="FW29" i="1" s="1"/>
  <c r="FW48" i="1"/>
  <c r="FW31" i="1" s="1"/>
  <c r="FW155" i="1" s="1"/>
  <c r="FW44" i="1"/>
  <c r="FW26" i="1" s="1"/>
  <c r="FW148" i="1" s="1"/>
  <c r="GC14" i="2"/>
  <c r="GC13" i="2"/>
  <c r="GC15" i="2"/>
  <c r="GC12" i="2"/>
  <c r="FY6" i="1"/>
  <c r="FZ138" i="1"/>
  <c r="FY135" i="1"/>
  <c r="B179" i="37" s="1"/>
  <c r="GC35" i="2"/>
  <c r="GC34" i="2"/>
  <c r="GC36" i="2"/>
  <c r="GC33" i="2"/>
  <c r="FW147" i="1"/>
  <c r="GD32" i="2"/>
  <c r="FW154" i="1"/>
  <c r="FW55" i="1"/>
  <c r="FW60" i="1"/>
  <c r="FW63" i="1" s="1"/>
  <c r="D177" i="37" s="1"/>
  <c r="GB17" i="2"/>
  <c r="FU22" i="36" s="1"/>
  <c r="FX99" i="1"/>
  <c r="FX9" i="1"/>
  <c r="FX145" i="1"/>
  <c r="FX139" i="1" s="1"/>
  <c r="FX136" i="1"/>
  <c r="FX137" i="1"/>
  <c r="FX140" i="1"/>
  <c r="FX165" i="1"/>
  <c r="FX12" i="1"/>
  <c r="FX59" i="1"/>
  <c r="FX28" i="1"/>
  <c r="FW50" i="1" s="1"/>
  <c r="FX17" i="1"/>
  <c r="FX33" i="1"/>
  <c r="FW51" i="1" s="1"/>
  <c r="FX54" i="1"/>
  <c r="AA23" i="2" l="1"/>
  <c r="AA27" i="2" s="1"/>
  <c r="T191" i="1"/>
  <c r="S36" i="36"/>
  <c r="T23" i="36" s="1"/>
  <c r="T15" i="36" s="1"/>
  <c r="T42" i="1"/>
  <c r="S28" i="36"/>
  <c r="T21" i="36" s="1"/>
  <c r="T12" i="36" s="1"/>
  <c r="S28" i="35"/>
  <c r="C17" i="37"/>
  <c r="AA67" i="2"/>
  <c r="AA65" i="2"/>
  <c r="AA66" i="2"/>
  <c r="AA68" i="2"/>
  <c r="FZ77" i="1"/>
  <c r="FZ79" i="1"/>
  <c r="FZ75" i="1"/>
  <c r="FX13" i="36"/>
  <c r="FX159" i="1"/>
  <c r="FX65" i="1"/>
  <c r="FW66" i="1"/>
  <c r="FW150" i="1"/>
  <c r="FV28" i="35"/>
  <c r="FV28" i="36"/>
  <c r="GL29" i="35"/>
  <c r="GL27" i="35"/>
  <c r="GL29" i="36"/>
  <c r="GL27" i="36"/>
  <c r="FW58" i="1"/>
  <c r="C177" i="37" s="1"/>
  <c r="FW30" i="35"/>
  <c r="FW30" i="36"/>
  <c r="FX16" i="35"/>
  <c r="FX16" i="36"/>
  <c r="GM65" i="36"/>
  <c r="GM62" i="36"/>
  <c r="GE11" i="2"/>
  <c r="FX13" i="35"/>
  <c r="GK6" i="35"/>
  <c r="FU47" i="1"/>
  <c r="FU24" i="35"/>
  <c r="FU43" i="1"/>
  <c r="FU22" i="35"/>
  <c r="FY134" i="1"/>
  <c r="FX44" i="1"/>
  <c r="FX26" i="1" s="1"/>
  <c r="FX148" i="1" s="1"/>
  <c r="FX45" i="1"/>
  <c r="FX29" i="1" s="1"/>
  <c r="FX49" i="1"/>
  <c r="FX34" i="1" s="1"/>
  <c r="FX157" i="1" s="1"/>
  <c r="FX21" i="1"/>
  <c r="FX48" i="1"/>
  <c r="FX31" i="1" s="1"/>
  <c r="FX155" i="1" s="1"/>
  <c r="FX154" i="1"/>
  <c r="GE32" i="2"/>
  <c r="FX60" i="1"/>
  <c r="FX63" i="1" s="1"/>
  <c r="D178" i="37" s="1"/>
  <c r="FX55" i="1"/>
  <c r="GD15" i="2"/>
  <c r="GD14" i="2"/>
  <c r="GD13" i="2"/>
  <c r="GD12" i="2"/>
  <c r="GC38" i="2"/>
  <c r="FV24" i="36" s="1"/>
  <c r="FY9" i="1"/>
  <c r="FY136" i="1"/>
  <c r="FY99" i="1"/>
  <c r="FY140" i="1"/>
  <c r="FY137" i="1"/>
  <c r="FY145" i="1"/>
  <c r="FY139" i="1" s="1"/>
  <c r="FY165" i="1"/>
  <c r="FY54" i="1"/>
  <c r="FY33" i="1"/>
  <c r="FX51" i="1" s="1"/>
  <c r="FY28" i="1"/>
  <c r="FX50" i="1" s="1"/>
  <c r="FY17" i="1"/>
  <c r="FY59" i="1"/>
  <c r="FY12" i="1"/>
  <c r="FX147" i="1"/>
  <c r="GD36" i="2"/>
  <c r="GD33" i="2"/>
  <c r="GD34" i="2"/>
  <c r="GD35" i="2"/>
  <c r="FZ6" i="1"/>
  <c r="GA138" i="1"/>
  <c r="FZ135" i="1"/>
  <c r="B180" i="37" s="1"/>
  <c r="GC17" i="2"/>
  <c r="FV22" i="36" s="1"/>
  <c r="AA24" i="2" l="1"/>
  <c r="AA26" i="2"/>
  <c r="AA25" i="2"/>
  <c r="AA70" i="2"/>
  <c r="T190" i="1"/>
  <c r="T175" i="1"/>
  <c r="AA56" i="2" s="1"/>
  <c r="AA3" i="2"/>
  <c r="GA77" i="1"/>
  <c r="GA79" i="1"/>
  <c r="GA75" i="1"/>
  <c r="FY13" i="36"/>
  <c r="FY159" i="1"/>
  <c r="FX66" i="1"/>
  <c r="FY65" i="1"/>
  <c r="FX150" i="1"/>
  <c r="FW28" i="35"/>
  <c r="FW28" i="36"/>
  <c r="GM29" i="35"/>
  <c r="GM27" i="35"/>
  <c r="GM29" i="36"/>
  <c r="GM27" i="36"/>
  <c r="FX58" i="1"/>
  <c r="C178" i="37" s="1"/>
  <c r="FX30" i="35"/>
  <c r="FX30" i="36"/>
  <c r="FY16" i="35"/>
  <c r="FY16" i="36"/>
  <c r="GF11" i="2"/>
  <c r="FY13" i="35"/>
  <c r="GL6" i="35"/>
  <c r="FV47" i="1"/>
  <c r="FV24" i="35"/>
  <c r="FV43" i="1"/>
  <c r="FV22" i="35"/>
  <c r="FZ134" i="1"/>
  <c r="GE15" i="2"/>
  <c r="GE12" i="2"/>
  <c r="GE14" i="2"/>
  <c r="GE13" i="2"/>
  <c r="FY60" i="1"/>
  <c r="FY63" i="1" s="1"/>
  <c r="D179" i="37" s="1"/>
  <c r="FY55" i="1"/>
  <c r="FZ9" i="1"/>
  <c r="FZ136" i="1"/>
  <c r="FZ99" i="1"/>
  <c r="FZ140" i="1"/>
  <c r="FZ165" i="1"/>
  <c r="FZ137" i="1"/>
  <c r="FZ145" i="1"/>
  <c r="FZ139" i="1" s="1"/>
  <c r="FZ33" i="1"/>
  <c r="FY51" i="1" s="1"/>
  <c r="FZ59" i="1"/>
  <c r="FZ12" i="1"/>
  <c r="FZ17" i="1"/>
  <c r="FZ28" i="1"/>
  <c r="FY50" i="1" s="1"/>
  <c r="FZ54" i="1"/>
  <c r="GD38" i="2"/>
  <c r="FW24" i="36" s="1"/>
  <c r="GF32" i="2"/>
  <c r="FY154" i="1"/>
  <c r="GE36" i="2"/>
  <c r="GE35" i="2"/>
  <c r="GE34" i="2"/>
  <c r="GE33" i="2"/>
  <c r="FY147" i="1"/>
  <c r="GA6" i="1"/>
  <c r="GB138" i="1"/>
  <c r="GA135" i="1"/>
  <c r="B181" i="37" s="1"/>
  <c r="FY45" i="1"/>
  <c r="FY29" i="1" s="1"/>
  <c r="FY49" i="1"/>
  <c r="FY34" i="1" s="1"/>
  <c r="FY157" i="1" s="1"/>
  <c r="FY48" i="1"/>
  <c r="FY31" i="1" s="1"/>
  <c r="FY155" i="1" s="1"/>
  <c r="FY21" i="1"/>
  <c r="FY44" i="1"/>
  <c r="FY26" i="1" s="1"/>
  <c r="FY148" i="1" s="1"/>
  <c r="GD17" i="2"/>
  <c r="FW22" i="36" s="1"/>
  <c r="AA29" i="2" l="1"/>
  <c r="T32" i="1" s="1"/>
  <c r="T153" i="1" s="1"/>
  <c r="AA58" i="2"/>
  <c r="AA57" i="2"/>
  <c r="AA59" i="2"/>
  <c r="AA60" i="2"/>
  <c r="AA55" i="2"/>
  <c r="AA6" i="2"/>
  <c r="AA5" i="2"/>
  <c r="AA4" i="2"/>
  <c r="AA7" i="2"/>
  <c r="GB75" i="1"/>
  <c r="GB77" i="1"/>
  <c r="GB79" i="1"/>
  <c r="FZ13" i="36"/>
  <c r="FZ159" i="1"/>
  <c r="FY66" i="1"/>
  <c r="FZ65" i="1"/>
  <c r="FY150" i="1"/>
  <c r="FX28" i="35"/>
  <c r="FX28" i="36"/>
  <c r="FY58" i="1"/>
  <c r="C179" i="37" s="1"/>
  <c r="FY30" i="35"/>
  <c r="FY30" i="36"/>
  <c r="FZ16" i="35"/>
  <c r="FZ16" i="36"/>
  <c r="GG11" i="2"/>
  <c r="FZ13" i="35"/>
  <c r="GM6" i="35"/>
  <c r="FW43" i="1"/>
  <c r="FW22" i="35"/>
  <c r="FW47" i="1"/>
  <c r="FW24" i="35"/>
  <c r="GA134" i="1"/>
  <c r="GB6" i="1"/>
  <c r="GC138" i="1"/>
  <c r="GB135" i="1"/>
  <c r="B182" i="37" s="1"/>
  <c r="GE38" i="2"/>
  <c r="FX24" i="36" s="1"/>
  <c r="GF35" i="2"/>
  <c r="GF33" i="2"/>
  <c r="GF36" i="2"/>
  <c r="GF34" i="2"/>
  <c r="FZ60" i="1"/>
  <c r="FZ63" i="1" s="1"/>
  <c r="D180" i="37" s="1"/>
  <c r="FZ55" i="1"/>
  <c r="GF14" i="2"/>
  <c r="GF13" i="2"/>
  <c r="GF15" i="2"/>
  <c r="GF12" i="2"/>
  <c r="GA99" i="1"/>
  <c r="GA136" i="1"/>
  <c r="GA9" i="1"/>
  <c r="GA140" i="1"/>
  <c r="GA145" i="1"/>
  <c r="GA139" i="1" s="1"/>
  <c r="GA137" i="1"/>
  <c r="GA165" i="1"/>
  <c r="GA28" i="1"/>
  <c r="FZ50" i="1" s="1"/>
  <c r="GA33" i="1"/>
  <c r="FZ51" i="1" s="1"/>
  <c r="GA54" i="1"/>
  <c r="GA59" i="1"/>
  <c r="GA12" i="1"/>
  <c r="GA17" i="1"/>
  <c r="FZ147" i="1"/>
  <c r="GG32" i="2"/>
  <c r="FZ154" i="1"/>
  <c r="FZ44" i="1"/>
  <c r="FZ26" i="1" s="1"/>
  <c r="FZ148" i="1" s="1"/>
  <c r="FZ45" i="1"/>
  <c r="FZ29" i="1" s="1"/>
  <c r="FZ49" i="1"/>
  <c r="FZ34" i="1" s="1"/>
  <c r="FZ157" i="1" s="1"/>
  <c r="FZ21" i="1"/>
  <c r="FZ48" i="1"/>
  <c r="FZ31" i="1" s="1"/>
  <c r="FZ155" i="1" s="1"/>
  <c r="GE17" i="2"/>
  <c r="FX22" i="36" s="1"/>
  <c r="T171" i="1" l="1"/>
  <c r="T90" i="1"/>
  <c r="T91" i="1" s="1"/>
  <c r="AA62" i="2"/>
  <c r="AA9" i="2"/>
  <c r="T27" i="1" s="1"/>
  <c r="T88" i="1" s="1"/>
  <c r="T89" i="1" s="1"/>
  <c r="GC77" i="1"/>
  <c r="GC79" i="1"/>
  <c r="GC75" i="1"/>
  <c r="GA13" i="36"/>
  <c r="GA159" i="1"/>
  <c r="FZ66" i="1"/>
  <c r="GA65" i="1"/>
  <c r="FZ150" i="1"/>
  <c r="FY28" i="35"/>
  <c r="FY28" i="36"/>
  <c r="FZ58" i="1"/>
  <c r="C180" i="37" s="1"/>
  <c r="FZ30" i="35"/>
  <c r="FZ30" i="36"/>
  <c r="GA16" i="35"/>
  <c r="GA16" i="36"/>
  <c r="GH11" i="2"/>
  <c r="GA13" i="35"/>
  <c r="FX43" i="1"/>
  <c r="FX22" i="35"/>
  <c r="FX47" i="1"/>
  <c r="FX24" i="35"/>
  <c r="GB134" i="1"/>
  <c r="GA60" i="1"/>
  <c r="GA63" i="1" s="1"/>
  <c r="D181" i="37" s="1"/>
  <c r="GA55" i="1"/>
  <c r="GA147" i="1"/>
  <c r="GC6" i="1"/>
  <c r="GD138" i="1"/>
  <c r="GC135" i="1"/>
  <c r="B183" i="37" s="1"/>
  <c r="GH32" i="2"/>
  <c r="GA154" i="1"/>
  <c r="GB99" i="1"/>
  <c r="GB9" i="1"/>
  <c r="GB137" i="1"/>
  <c r="GB136" i="1"/>
  <c r="GB145" i="1"/>
  <c r="GB139" i="1" s="1"/>
  <c r="GB140" i="1"/>
  <c r="GB165" i="1"/>
  <c r="GB33" i="1"/>
  <c r="GA51" i="1" s="1"/>
  <c r="GB59" i="1"/>
  <c r="GB54" i="1"/>
  <c r="GB17" i="1"/>
  <c r="GB28" i="1"/>
  <c r="GA50" i="1" s="1"/>
  <c r="GB12" i="1"/>
  <c r="GG36" i="2"/>
  <c r="GG33" i="2"/>
  <c r="GG35" i="2"/>
  <c r="GG34" i="2"/>
  <c r="GA44" i="1"/>
  <c r="GA26" i="1" s="1"/>
  <c r="GA148" i="1" s="1"/>
  <c r="GA45" i="1"/>
  <c r="GA29" i="1" s="1"/>
  <c r="GA21" i="1"/>
  <c r="GA49" i="1"/>
  <c r="GA34" i="1" s="1"/>
  <c r="GA157" i="1" s="1"/>
  <c r="GA48" i="1"/>
  <c r="GA31" i="1" s="1"/>
  <c r="GA155" i="1" s="1"/>
  <c r="GF17" i="2"/>
  <c r="FY22" i="36" s="1"/>
  <c r="GF38" i="2"/>
  <c r="FY24" i="36" s="1"/>
  <c r="GG12" i="2"/>
  <c r="GG15" i="2"/>
  <c r="GG14" i="2"/>
  <c r="GG13" i="2"/>
  <c r="T146" i="1" l="1"/>
  <c r="T170" i="1"/>
  <c r="T92" i="1"/>
  <c r="T93" i="1" s="1"/>
  <c r="S22" i="1"/>
  <c r="S20" i="1" s="1"/>
  <c r="S160" i="1" s="1"/>
  <c r="GD77" i="1"/>
  <c r="GD79" i="1"/>
  <c r="GD75" i="1"/>
  <c r="GB13" i="36"/>
  <c r="GB159" i="1"/>
  <c r="GB65" i="1"/>
  <c r="GA66" i="1"/>
  <c r="GA150" i="1"/>
  <c r="FZ28" i="35"/>
  <c r="FZ28" i="36"/>
  <c r="GA30" i="35"/>
  <c r="GA30" i="36"/>
  <c r="GA58" i="1"/>
  <c r="C181" i="37" s="1"/>
  <c r="GB16" i="35"/>
  <c r="GB16" i="36"/>
  <c r="GI11" i="2"/>
  <c r="GB13" i="35"/>
  <c r="FY47" i="1"/>
  <c r="FY24" i="35"/>
  <c r="FY43" i="1"/>
  <c r="FY22" i="35"/>
  <c r="GC134" i="1"/>
  <c r="GB44" i="1"/>
  <c r="GB26" i="1" s="1"/>
  <c r="GB148" i="1" s="1"/>
  <c r="GB49" i="1"/>
  <c r="GB34" i="1" s="1"/>
  <c r="GB157" i="1" s="1"/>
  <c r="GB48" i="1"/>
  <c r="GB31" i="1" s="1"/>
  <c r="GB155" i="1" s="1"/>
  <c r="GB21" i="1"/>
  <c r="GB45" i="1"/>
  <c r="GB29" i="1" s="1"/>
  <c r="GB147" i="1"/>
  <c r="GB154" i="1"/>
  <c r="GI32" i="2"/>
  <c r="GC9" i="1"/>
  <c r="GC136" i="1"/>
  <c r="GC99" i="1"/>
  <c r="GC140" i="1"/>
  <c r="GC137" i="1"/>
  <c r="GC165" i="1"/>
  <c r="GC145" i="1"/>
  <c r="GC139" i="1" s="1"/>
  <c r="GC17" i="1"/>
  <c r="GC12" i="1"/>
  <c r="GC59" i="1"/>
  <c r="GC28" i="1"/>
  <c r="GB50" i="1" s="1"/>
  <c r="GC54" i="1"/>
  <c r="GC33" i="1"/>
  <c r="GB51" i="1" s="1"/>
  <c r="GH12" i="2"/>
  <c r="GH14" i="2"/>
  <c r="GH15" i="2"/>
  <c r="GH13" i="2"/>
  <c r="GD6" i="1"/>
  <c r="GE138" i="1"/>
  <c r="GD135" i="1"/>
  <c r="B184" i="37" s="1"/>
  <c r="GG17" i="2"/>
  <c r="FZ22" i="36" s="1"/>
  <c r="GG38" i="2"/>
  <c r="FZ24" i="36" s="1"/>
  <c r="GB55" i="1"/>
  <c r="GB60" i="1"/>
  <c r="GB63" i="1" s="1"/>
  <c r="D182" i="37" s="1"/>
  <c r="GH34" i="2"/>
  <c r="GH33" i="2"/>
  <c r="GH35" i="2"/>
  <c r="GH36" i="2"/>
  <c r="T70" i="1"/>
  <c r="T34" i="36" l="1"/>
  <c r="T34" i="35"/>
  <c r="T178" i="1"/>
  <c r="T94" i="1"/>
  <c r="T95" i="1" s="1"/>
  <c r="GE77" i="1"/>
  <c r="GE79" i="1"/>
  <c r="GE75" i="1"/>
  <c r="GC13" i="36"/>
  <c r="GC159" i="1"/>
  <c r="GB66" i="1"/>
  <c r="GC65" i="1"/>
  <c r="GB150" i="1"/>
  <c r="GA28" i="35"/>
  <c r="GA28" i="36"/>
  <c r="GB30" i="35"/>
  <c r="GB30" i="36"/>
  <c r="GB58" i="1"/>
  <c r="C182" i="37" s="1"/>
  <c r="GC16" i="35"/>
  <c r="GC16" i="36"/>
  <c r="GJ11" i="2"/>
  <c r="GC13" i="35"/>
  <c r="FZ47" i="1"/>
  <c r="FZ24" i="35"/>
  <c r="FZ43" i="1"/>
  <c r="FZ22" i="35"/>
  <c r="GD134" i="1"/>
  <c r="GD9" i="1"/>
  <c r="GD136" i="1"/>
  <c r="GD99" i="1"/>
  <c r="GD140" i="1"/>
  <c r="GD145" i="1"/>
  <c r="GD139" i="1" s="1"/>
  <c r="GD137" i="1"/>
  <c r="GD165" i="1"/>
  <c r="GD54" i="1"/>
  <c r="GD28" i="1"/>
  <c r="GC50" i="1" s="1"/>
  <c r="GD12" i="1"/>
  <c r="GD17" i="1"/>
  <c r="GD33" i="1"/>
  <c r="GC51" i="1" s="1"/>
  <c r="GD59" i="1"/>
  <c r="GE6" i="1"/>
  <c r="GF138" i="1"/>
  <c r="GE135" i="1"/>
  <c r="B185" i="37" s="1"/>
  <c r="GC60" i="1"/>
  <c r="GC63" i="1" s="1"/>
  <c r="D183" i="37" s="1"/>
  <c r="GC55" i="1"/>
  <c r="GH17" i="2"/>
  <c r="GA22" i="36" s="1"/>
  <c r="GC154" i="1"/>
  <c r="GJ32" i="2"/>
  <c r="GH38" i="2"/>
  <c r="GA24" i="36" s="1"/>
  <c r="GC49" i="1"/>
  <c r="GC34" i="1" s="1"/>
  <c r="GC157" i="1" s="1"/>
  <c r="GC44" i="1"/>
  <c r="GC26" i="1" s="1"/>
  <c r="GC148" i="1" s="1"/>
  <c r="GC45" i="1"/>
  <c r="GC29" i="1" s="1"/>
  <c r="GC48" i="1"/>
  <c r="GC31" i="1" s="1"/>
  <c r="GC155" i="1" s="1"/>
  <c r="GC21" i="1"/>
  <c r="GI14" i="2"/>
  <c r="GI13" i="2"/>
  <c r="GI15" i="2"/>
  <c r="GI12" i="2"/>
  <c r="GC147" i="1"/>
  <c r="GI36" i="2"/>
  <c r="GI35" i="2"/>
  <c r="GI33" i="2"/>
  <c r="GI34" i="2"/>
  <c r="T161" i="1" l="1"/>
  <c r="T75" i="1"/>
  <c r="T79" i="1"/>
  <c r="T77" i="1"/>
  <c r="T96" i="1"/>
  <c r="GF79" i="1"/>
  <c r="GF75" i="1"/>
  <c r="GF77" i="1"/>
  <c r="GD13" i="36"/>
  <c r="GD159" i="1"/>
  <c r="GC66" i="1"/>
  <c r="GD65" i="1"/>
  <c r="GC150" i="1"/>
  <c r="GB28" i="35"/>
  <c r="GB28" i="36"/>
  <c r="GC58" i="1"/>
  <c r="C183" i="37" s="1"/>
  <c r="GC30" i="35"/>
  <c r="GC30" i="36"/>
  <c r="GD16" i="35"/>
  <c r="GD16" i="36"/>
  <c r="GK11" i="2"/>
  <c r="GD13" i="35"/>
  <c r="GA43" i="1"/>
  <c r="GA22" i="35"/>
  <c r="GA47" i="1"/>
  <c r="GA24" i="35"/>
  <c r="GE134" i="1"/>
  <c r="GI38" i="2"/>
  <c r="GB24" i="36" s="1"/>
  <c r="GD154" i="1"/>
  <c r="GK32" i="2"/>
  <c r="GI17" i="2"/>
  <c r="GB22" i="36" s="1"/>
  <c r="GJ35" i="2"/>
  <c r="GJ33" i="2"/>
  <c r="GJ34" i="2"/>
  <c r="GJ36" i="2"/>
  <c r="GD147" i="1"/>
  <c r="GD55" i="1"/>
  <c r="GD60" i="1"/>
  <c r="GD63" i="1" s="1"/>
  <c r="D184" i="37" s="1"/>
  <c r="GE99" i="1"/>
  <c r="GE140" i="1"/>
  <c r="GE9" i="1"/>
  <c r="GE136" i="1"/>
  <c r="GE145" i="1"/>
  <c r="GE139" i="1" s="1"/>
  <c r="GE137" i="1"/>
  <c r="GE165" i="1"/>
  <c r="GE12" i="1"/>
  <c r="GE33" i="1"/>
  <c r="GD51" i="1" s="1"/>
  <c r="GE28" i="1"/>
  <c r="GD50" i="1" s="1"/>
  <c r="GE17" i="1"/>
  <c r="GE54" i="1"/>
  <c r="GE59" i="1"/>
  <c r="GJ15" i="2"/>
  <c r="GJ13" i="2"/>
  <c r="GJ14" i="2"/>
  <c r="GJ12" i="2"/>
  <c r="GF6" i="1"/>
  <c r="GG138" i="1"/>
  <c r="GF135" i="1"/>
  <c r="B186" i="37" s="1"/>
  <c r="GD48" i="1"/>
  <c r="GD31" i="1" s="1"/>
  <c r="GD155" i="1" s="1"/>
  <c r="GD45" i="1"/>
  <c r="GD29" i="1" s="1"/>
  <c r="GD44" i="1"/>
  <c r="GD26" i="1" s="1"/>
  <c r="GD148" i="1" s="1"/>
  <c r="GD21" i="1"/>
  <c r="GD49" i="1"/>
  <c r="GD34" i="1" s="1"/>
  <c r="GD157" i="1" s="1"/>
  <c r="T78" i="1" l="1"/>
  <c r="T186" i="1" s="1"/>
  <c r="T187" i="1"/>
  <c r="T183" i="1"/>
  <c r="T74" i="1"/>
  <c r="T72" i="1" s="1"/>
  <c r="T180" i="1" s="1"/>
  <c r="T76" i="1"/>
  <c r="T184" i="1" s="1"/>
  <c r="T185" i="1"/>
  <c r="GG79" i="1"/>
  <c r="GG75" i="1"/>
  <c r="GG77" i="1"/>
  <c r="GE13" i="36"/>
  <c r="GE159" i="1"/>
  <c r="GD66" i="1"/>
  <c r="GE65" i="1"/>
  <c r="GD150" i="1"/>
  <c r="GC28" i="35"/>
  <c r="GC28" i="36"/>
  <c r="GD58" i="1"/>
  <c r="C184" i="37" s="1"/>
  <c r="GD30" i="35"/>
  <c r="GD30" i="36"/>
  <c r="GE16" i="35"/>
  <c r="GE16" i="36"/>
  <c r="GL11" i="2"/>
  <c r="GE13" i="35"/>
  <c r="GB43" i="1"/>
  <c r="GB22" i="35"/>
  <c r="GB47" i="1"/>
  <c r="GB24" i="35"/>
  <c r="GF134" i="1"/>
  <c r="GE147" i="1"/>
  <c r="GL32" i="2"/>
  <c r="GE154" i="1"/>
  <c r="GE55" i="1"/>
  <c r="GE60" i="1"/>
  <c r="GE63" i="1" s="1"/>
  <c r="D185" i="37" s="1"/>
  <c r="GF99" i="1"/>
  <c r="GF9" i="1"/>
  <c r="GF166" i="1" s="1"/>
  <c r="GF165" i="1"/>
  <c r="GF136" i="1"/>
  <c r="GF145" i="1"/>
  <c r="GF139" i="1" s="1"/>
  <c r="GF140" i="1"/>
  <c r="GF137" i="1"/>
  <c r="GF28" i="1"/>
  <c r="GE50" i="1" s="1"/>
  <c r="GF33" i="1"/>
  <c r="GE51" i="1" s="1"/>
  <c r="GF12" i="1"/>
  <c r="GF59" i="1"/>
  <c r="GF17" i="1"/>
  <c r="GF54" i="1"/>
  <c r="GK14" i="2"/>
  <c r="GK12" i="2"/>
  <c r="GK15" i="2"/>
  <c r="GK13" i="2"/>
  <c r="GJ38" i="2"/>
  <c r="GC24" i="36" s="1"/>
  <c r="GG6" i="1"/>
  <c r="GH138" i="1"/>
  <c r="GG135" i="1"/>
  <c r="B187" i="37" s="1"/>
  <c r="GJ17" i="2"/>
  <c r="GC22" i="36" s="1"/>
  <c r="GK35" i="2"/>
  <c r="GK33" i="2"/>
  <c r="GK34" i="2"/>
  <c r="GK36" i="2"/>
  <c r="GE44" i="1"/>
  <c r="GE26" i="1" s="1"/>
  <c r="GE148" i="1" s="1"/>
  <c r="GE48" i="1"/>
  <c r="GE31" i="1" s="1"/>
  <c r="GE155" i="1" s="1"/>
  <c r="GE45" i="1"/>
  <c r="GE29" i="1" s="1"/>
  <c r="GE150" i="1" s="1"/>
  <c r="GE21" i="1"/>
  <c r="GE49" i="1"/>
  <c r="GE34" i="1" s="1"/>
  <c r="GE157" i="1" s="1"/>
  <c r="T61" i="1" l="1"/>
  <c r="S62" i="1" s="1"/>
  <c r="T182" i="1"/>
  <c r="T71" i="1"/>
  <c r="GH79" i="1"/>
  <c r="GH75" i="1"/>
  <c r="GH77" i="1"/>
  <c r="GF13" i="36"/>
  <c r="GF159" i="1"/>
  <c r="GE66" i="1"/>
  <c r="GF65" i="1"/>
  <c r="GD28" i="35"/>
  <c r="GD28" i="36"/>
  <c r="GE58" i="1"/>
  <c r="C185" i="37" s="1"/>
  <c r="GE30" i="35"/>
  <c r="GE30" i="36"/>
  <c r="GF16" i="35"/>
  <c r="GF16" i="36"/>
  <c r="GM11" i="2"/>
  <c r="GF13" i="35"/>
  <c r="GC43" i="1"/>
  <c r="GC22" i="35"/>
  <c r="GC47" i="1"/>
  <c r="GC24" i="35"/>
  <c r="GG134" i="1"/>
  <c r="GF48" i="1"/>
  <c r="GF31" i="1" s="1"/>
  <c r="GF155" i="1" s="1"/>
  <c r="GF21" i="1"/>
  <c r="GF45" i="1"/>
  <c r="GF29" i="1" s="1"/>
  <c r="GF150" i="1" s="1"/>
  <c r="GF44" i="1"/>
  <c r="GF26" i="1" s="1"/>
  <c r="GF148" i="1" s="1"/>
  <c r="GF49" i="1"/>
  <c r="GF34" i="1" s="1"/>
  <c r="GF157" i="1" s="1"/>
  <c r="GH6" i="1"/>
  <c r="GI138" i="1"/>
  <c r="GH135" i="1"/>
  <c r="B188" i="37" s="1"/>
  <c r="GL14" i="2"/>
  <c r="GL15" i="2"/>
  <c r="GL13" i="2"/>
  <c r="GL12" i="2"/>
  <c r="GK17" i="2"/>
  <c r="GD22" i="36" s="1"/>
  <c r="GF154" i="1"/>
  <c r="GM32" i="2"/>
  <c r="GF60" i="1"/>
  <c r="GF63" i="1" s="1"/>
  <c r="D186" i="37" s="1"/>
  <c r="GF55" i="1"/>
  <c r="GL36" i="2"/>
  <c r="GL33" i="2"/>
  <c r="GL34" i="2"/>
  <c r="GL35" i="2"/>
  <c r="GF147" i="1"/>
  <c r="GK38" i="2"/>
  <c r="GD24" i="36" s="1"/>
  <c r="GG9" i="1"/>
  <c r="GG166" i="1" s="1"/>
  <c r="GG136" i="1"/>
  <c r="GG99" i="1"/>
  <c r="GG140" i="1"/>
  <c r="GG137" i="1"/>
  <c r="GG165" i="1"/>
  <c r="GG145" i="1"/>
  <c r="GG139" i="1" s="1"/>
  <c r="GG17" i="1"/>
  <c r="GG12" i="1"/>
  <c r="GG59" i="1"/>
  <c r="GG33" i="1"/>
  <c r="GF51" i="1" s="1"/>
  <c r="GG54" i="1"/>
  <c r="GG28" i="1"/>
  <c r="GF50" i="1" s="1"/>
  <c r="T63" i="1" l="1"/>
  <c r="T30" i="36" s="1"/>
  <c r="T52" i="36" s="1"/>
  <c r="T53" i="36" s="1"/>
  <c r="T56" i="1"/>
  <c r="T179" i="1"/>
  <c r="GI75" i="1"/>
  <c r="GI77" i="1"/>
  <c r="GI79" i="1"/>
  <c r="GG13" i="36"/>
  <c r="GG159" i="1"/>
  <c r="GF66" i="1"/>
  <c r="GG65" i="1"/>
  <c r="GE28" i="35"/>
  <c r="GE28" i="36"/>
  <c r="GF30" i="35"/>
  <c r="GF30" i="36"/>
  <c r="GF58" i="1"/>
  <c r="C186" i="37" s="1"/>
  <c r="GG16" i="35"/>
  <c r="GG16" i="36"/>
  <c r="GN11" i="2"/>
  <c r="GG13" i="35"/>
  <c r="GD43" i="1"/>
  <c r="GD22" i="35"/>
  <c r="GD47" i="1"/>
  <c r="GD24" i="35"/>
  <c r="GH134" i="1"/>
  <c r="GG147" i="1"/>
  <c r="GM13" i="2"/>
  <c r="GM14" i="2"/>
  <c r="GM12" i="2"/>
  <c r="GM15" i="2"/>
  <c r="GL38" i="2"/>
  <c r="GE24" i="36" s="1"/>
  <c r="GH9" i="1"/>
  <c r="GH136" i="1"/>
  <c r="GH140" i="1"/>
  <c r="GH99" i="1"/>
  <c r="GH165" i="1"/>
  <c r="GH137" i="1"/>
  <c r="GH145" i="1"/>
  <c r="GH139" i="1" s="1"/>
  <c r="GH54" i="1"/>
  <c r="GH28" i="1"/>
  <c r="GG50" i="1" s="1"/>
  <c r="GH59" i="1"/>
  <c r="GH12" i="1"/>
  <c r="GH17" i="1"/>
  <c r="GH33" i="1"/>
  <c r="GG51" i="1" s="1"/>
  <c r="GG60" i="1"/>
  <c r="GG63" i="1" s="1"/>
  <c r="D187" i="37" s="1"/>
  <c r="GG55" i="1"/>
  <c r="GI6" i="1"/>
  <c r="GJ138" i="1"/>
  <c r="GI135" i="1"/>
  <c r="B189" i="37" s="1"/>
  <c r="GG154" i="1"/>
  <c r="GN32" i="2"/>
  <c r="GG44" i="1"/>
  <c r="GG26" i="1" s="1"/>
  <c r="GG148" i="1" s="1"/>
  <c r="GG49" i="1"/>
  <c r="GG34" i="1" s="1"/>
  <c r="GG157" i="1" s="1"/>
  <c r="GG21" i="1"/>
  <c r="GG48" i="1"/>
  <c r="GG31" i="1" s="1"/>
  <c r="GG155" i="1" s="1"/>
  <c r="GG45" i="1"/>
  <c r="GG29" i="1" s="1"/>
  <c r="GG150" i="1" s="1"/>
  <c r="GM34" i="2"/>
  <c r="GM35" i="2"/>
  <c r="GM36" i="2"/>
  <c r="GM33" i="2"/>
  <c r="GL17" i="2"/>
  <c r="GE22" i="36" s="1"/>
  <c r="T30" i="35" l="1"/>
  <c r="U46" i="1"/>
  <c r="AB23" i="2" s="1"/>
  <c r="D18" i="37"/>
  <c r="T39" i="36"/>
  <c r="T38" i="36" s="1"/>
  <c r="T35" i="36" s="1"/>
  <c r="T43" i="36"/>
  <c r="T42" i="36" s="1"/>
  <c r="T41" i="36"/>
  <c r="T40" i="36" s="1"/>
  <c r="T54" i="36"/>
  <c r="S57" i="1"/>
  <c r="T58" i="1"/>
  <c r="GJ77" i="1"/>
  <c r="GJ79" i="1"/>
  <c r="GJ75" i="1"/>
  <c r="GH13" i="36"/>
  <c r="GH159" i="1"/>
  <c r="GG66" i="1"/>
  <c r="GH65" i="1"/>
  <c r="GF28" i="35"/>
  <c r="GF28" i="36"/>
  <c r="GG58" i="1"/>
  <c r="C187" i="37" s="1"/>
  <c r="GG30" i="35"/>
  <c r="GG30" i="36"/>
  <c r="GH16" i="35"/>
  <c r="GH16" i="36"/>
  <c r="GO11" i="2"/>
  <c r="GH13" i="35"/>
  <c r="GE43" i="1"/>
  <c r="GE22" i="35"/>
  <c r="GE47" i="1"/>
  <c r="GE24" i="35"/>
  <c r="GI134" i="1"/>
  <c r="GN14" i="2"/>
  <c r="GN13" i="2"/>
  <c r="GN12" i="2"/>
  <c r="GN15" i="2"/>
  <c r="GO32" i="2"/>
  <c r="GH154" i="1"/>
  <c r="GH147" i="1"/>
  <c r="GM17" i="2"/>
  <c r="GF22" i="36" s="1"/>
  <c r="GH49" i="1"/>
  <c r="GH34" i="1" s="1"/>
  <c r="GH157" i="1" s="1"/>
  <c r="GH45" i="1"/>
  <c r="GH29" i="1" s="1"/>
  <c r="GH150" i="1" s="1"/>
  <c r="GH21" i="1"/>
  <c r="GH48" i="1"/>
  <c r="GH31" i="1" s="1"/>
  <c r="GH155" i="1" s="1"/>
  <c r="GH44" i="1"/>
  <c r="GH26" i="1" s="1"/>
  <c r="GH148" i="1" s="1"/>
  <c r="GI99" i="1"/>
  <c r="GI145" i="1"/>
  <c r="GI139" i="1" s="1"/>
  <c r="GI9" i="1"/>
  <c r="GI140" i="1"/>
  <c r="GI136" i="1"/>
  <c r="GI137" i="1"/>
  <c r="GI165" i="1"/>
  <c r="GI17" i="1"/>
  <c r="GI59" i="1"/>
  <c r="GI33" i="1"/>
  <c r="GH51" i="1" s="1"/>
  <c r="GI12" i="1"/>
  <c r="GI28" i="1"/>
  <c r="GH50" i="1" s="1"/>
  <c r="GI54" i="1"/>
  <c r="GH55" i="1"/>
  <c r="GH60" i="1"/>
  <c r="GH63" i="1" s="1"/>
  <c r="D188" i="37" s="1"/>
  <c r="GM38" i="2"/>
  <c r="GF24" i="36" s="1"/>
  <c r="GN33" i="2"/>
  <c r="GN36" i="2"/>
  <c r="GN34" i="2"/>
  <c r="GN35" i="2"/>
  <c r="GJ6" i="1"/>
  <c r="GK138" i="1"/>
  <c r="GJ135" i="1"/>
  <c r="B190" i="37" s="1"/>
  <c r="U176" i="1" l="1"/>
  <c r="AB64" i="2" s="1"/>
  <c r="AB66" i="2" s="1"/>
  <c r="U191" i="1"/>
  <c r="T36" i="36"/>
  <c r="U23" i="36" s="1"/>
  <c r="U15" i="36" s="1"/>
  <c r="C18" i="37"/>
  <c r="T28" i="36"/>
  <c r="U21" i="36" s="1"/>
  <c r="U12" i="36" s="1"/>
  <c r="T28" i="35"/>
  <c r="U42" i="1"/>
  <c r="AB25" i="2"/>
  <c r="AB26" i="2"/>
  <c r="AB27" i="2"/>
  <c r="AB24" i="2"/>
  <c r="GK77" i="1"/>
  <c r="GK79" i="1"/>
  <c r="GK75" i="1"/>
  <c r="GI13" i="36"/>
  <c r="GI159" i="1"/>
  <c r="GI65" i="1"/>
  <c r="GH66" i="1"/>
  <c r="GG28" i="35"/>
  <c r="GG28" i="36"/>
  <c r="GH58" i="1"/>
  <c r="C188" i="37" s="1"/>
  <c r="GH30" i="35"/>
  <c r="GH30" i="36"/>
  <c r="GI16" i="35"/>
  <c r="GI16" i="36"/>
  <c r="GP11" i="2"/>
  <c r="GI13" i="35"/>
  <c r="GF47" i="1"/>
  <c r="GF24" i="35"/>
  <c r="GF43" i="1"/>
  <c r="GF22" i="35"/>
  <c r="GJ134" i="1"/>
  <c r="GN17" i="2"/>
  <c r="GG22" i="36" s="1"/>
  <c r="GI154" i="1"/>
  <c r="GP32" i="2"/>
  <c r="GJ99" i="1"/>
  <c r="GJ9" i="1"/>
  <c r="GJ137" i="1"/>
  <c r="GJ136" i="1"/>
  <c r="GJ145" i="1"/>
  <c r="GJ139" i="1" s="1"/>
  <c r="GJ140" i="1"/>
  <c r="GJ165" i="1"/>
  <c r="GJ12" i="1"/>
  <c r="GJ54" i="1"/>
  <c r="GJ28" i="1"/>
  <c r="GI50" i="1" s="1"/>
  <c r="GJ33" i="1"/>
  <c r="GI51" i="1" s="1"/>
  <c r="GJ17" i="1"/>
  <c r="GJ59" i="1"/>
  <c r="GN38" i="2"/>
  <c r="GG24" i="36" s="1"/>
  <c r="GI55" i="1"/>
  <c r="GI60" i="1"/>
  <c r="GI63" i="1" s="1"/>
  <c r="D189" i="37" s="1"/>
  <c r="GK6" i="1"/>
  <c r="GL138" i="1"/>
  <c r="GK135" i="1"/>
  <c r="B191" i="37" s="1"/>
  <c r="GI147" i="1"/>
  <c r="GI48" i="1"/>
  <c r="GI31" i="1" s="1"/>
  <c r="GI155" i="1" s="1"/>
  <c r="GI44" i="1"/>
  <c r="GI26" i="1" s="1"/>
  <c r="GI148" i="1" s="1"/>
  <c r="GI21" i="1"/>
  <c r="GI49" i="1"/>
  <c r="GI34" i="1" s="1"/>
  <c r="GI157" i="1" s="1"/>
  <c r="GI45" i="1"/>
  <c r="GI29" i="1" s="1"/>
  <c r="GI150" i="1" s="1"/>
  <c r="GO13" i="2"/>
  <c r="GO15" i="2"/>
  <c r="GO12" i="2"/>
  <c r="GO14" i="2"/>
  <c r="GO36" i="2"/>
  <c r="GO33" i="2"/>
  <c r="GO34" i="2"/>
  <c r="GO35" i="2"/>
  <c r="AB67" i="2" l="1"/>
  <c r="AB65" i="2"/>
  <c r="AB68" i="2"/>
  <c r="U175" i="1"/>
  <c r="AB56" i="2" s="1"/>
  <c r="AB3" i="2"/>
  <c r="U190" i="1"/>
  <c r="AB29" i="2"/>
  <c r="U32" i="1" s="1"/>
  <c r="GL79" i="1"/>
  <c r="GL75" i="1"/>
  <c r="GL77" i="1"/>
  <c r="GJ13" i="36"/>
  <c r="GJ159" i="1"/>
  <c r="GI66" i="1"/>
  <c r="GJ65" i="1"/>
  <c r="GH28" i="35"/>
  <c r="GH28" i="36"/>
  <c r="GI30" i="35"/>
  <c r="GI30" i="36"/>
  <c r="GI58" i="1"/>
  <c r="C189" i="37" s="1"/>
  <c r="GJ16" i="35"/>
  <c r="GJ16" i="36"/>
  <c r="GQ11" i="2"/>
  <c r="GJ13" i="35"/>
  <c r="GG47" i="1"/>
  <c r="GG24" i="35"/>
  <c r="GG43" i="1"/>
  <c r="GG22" i="35"/>
  <c r="GK134" i="1"/>
  <c r="GQ32" i="2"/>
  <c r="GQ34" i="2" s="1"/>
  <c r="GJ147" i="1"/>
  <c r="GO38" i="2"/>
  <c r="GH24" i="36" s="1"/>
  <c r="GO17" i="2"/>
  <c r="GH22" i="36" s="1"/>
  <c r="GJ55" i="1"/>
  <c r="GJ60" i="1"/>
  <c r="GJ63" i="1" s="1"/>
  <c r="D190" i="37" s="1"/>
  <c r="GK9" i="1"/>
  <c r="GK166" i="1" s="1"/>
  <c r="GK136" i="1"/>
  <c r="GK99" i="1"/>
  <c r="GK140" i="1"/>
  <c r="GK137" i="1"/>
  <c r="GK165" i="1"/>
  <c r="GK145" i="1"/>
  <c r="GK139" i="1" s="1"/>
  <c r="GK12" i="1"/>
  <c r="GK17" i="1"/>
  <c r="GK28" i="1"/>
  <c r="GJ50" i="1" s="1"/>
  <c r="GK59" i="1"/>
  <c r="GK33" i="1"/>
  <c r="GJ51" i="1" s="1"/>
  <c r="GK54" i="1"/>
  <c r="GL6" i="1"/>
  <c r="GM138" i="1"/>
  <c r="GL135" i="1"/>
  <c r="B192" i="37" s="1"/>
  <c r="GJ154" i="1"/>
  <c r="GP36" i="2"/>
  <c r="GP35" i="2"/>
  <c r="GP34" i="2"/>
  <c r="GP33" i="2"/>
  <c r="GP13" i="2"/>
  <c r="GP14" i="2"/>
  <c r="GP15" i="2"/>
  <c r="GP12" i="2"/>
  <c r="GJ44" i="1"/>
  <c r="GJ26" i="1" s="1"/>
  <c r="GJ148" i="1" s="1"/>
  <c r="GJ49" i="1"/>
  <c r="GJ34" i="1" s="1"/>
  <c r="GJ157" i="1" s="1"/>
  <c r="GJ45" i="1"/>
  <c r="GJ29" i="1" s="1"/>
  <c r="GJ150" i="1" s="1"/>
  <c r="GJ21" i="1"/>
  <c r="GJ48" i="1"/>
  <c r="GJ31" i="1" s="1"/>
  <c r="GJ155" i="1" s="1"/>
  <c r="AB70" i="2" l="1"/>
  <c r="AB4" i="2"/>
  <c r="AB55" i="2"/>
  <c r="AB5" i="2"/>
  <c r="AB7" i="2"/>
  <c r="AB6" i="2"/>
  <c r="U90" i="1"/>
  <c r="U91" i="1" s="1"/>
  <c r="U171" i="1"/>
  <c r="U153" i="1"/>
  <c r="AB57" i="2"/>
  <c r="AB58" i="2"/>
  <c r="AB60" i="2"/>
  <c r="AB59" i="2"/>
  <c r="GM75" i="1"/>
  <c r="GM77" i="1"/>
  <c r="GM79" i="1"/>
  <c r="GK13" i="36"/>
  <c r="GK159" i="1"/>
  <c r="GJ66" i="1"/>
  <c r="GK65" i="1"/>
  <c r="GI28" i="35"/>
  <c r="GI28" i="36"/>
  <c r="GJ58" i="1"/>
  <c r="C190" i="37" s="1"/>
  <c r="GJ30" i="35"/>
  <c r="GJ30" i="36"/>
  <c r="GK16" i="35"/>
  <c r="GK16" i="36"/>
  <c r="GR11" i="2"/>
  <c r="GK13" i="35"/>
  <c r="GH43" i="1"/>
  <c r="GH22" i="35"/>
  <c r="GH47" i="1"/>
  <c r="GH24" i="35"/>
  <c r="GL134" i="1"/>
  <c r="GQ33" i="2"/>
  <c r="GQ35" i="2"/>
  <c r="GQ36" i="2"/>
  <c r="GR32" i="2"/>
  <c r="GR33" i="2" s="1"/>
  <c r="GQ13" i="2"/>
  <c r="GQ15" i="2"/>
  <c r="GQ12" i="2"/>
  <c r="GQ14" i="2"/>
  <c r="GK147" i="1"/>
  <c r="GP17" i="2"/>
  <c r="GI22" i="36" s="1"/>
  <c r="GK44" i="1"/>
  <c r="GK26" i="1" s="1"/>
  <c r="GK148" i="1" s="1"/>
  <c r="GK49" i="1"/>
  <c r="GK34" i="1" s="1"/>
  <c r="GK157" i="1" s="1"/>
  <c r="GK45" i="1"/>
  <c r="GK29" i="1" s="1"/>
  <c r="GK150" i="1" s="1"/>
  <c r="GK48" i="1"/>
  <c r="GK31" i="1" s="1"/>
  <c r="GK155" i="1" s="1"/>
  <c r="GK21" i="1"/>
  <c r="GM6" i="1"/>
  <c r="GM135" i="1"/>
  <c r="B193" i="37" s="1"/>
  <c r="GK154" i="1"/>
  <c r="GP38" i="2"/>
  <c r="GI24" i="36" s="1"/>
  <c r="GL9" i="1"/>
  <c r="GL166" i="1" s="1"/>
  <c r="GL136" i="1"/>
  <c r="GL99" i="1"/>
  <c r="GL140" i="1"/>
  <c r="GL165" i="1"/>
  <c r="GL137" i="1"/>
  <c r="GL145" i="1"/>
  <c r="GL139" i="1" s="1"/>
  <c r="GL12" i="1"/>
  <c r="GL17" i="1"/>
  <c r="GL33" i="1"/>
  <c r="GK51" i="1" s="1"/>
  <c r="GL28" i="1"/>
  <c r="GK50" i="1" s="1"/>
  <c r="GL54" i="1"/>
  <c r="GL59" i="1"/>
  <c r="GK55" i="1"/>
  <c r="GK60" i="1"/>
  <c r="GK63" i="1" s="1"/>
  <c r="D191" i="37" s="1"/>
  <c r="AB62" i="2" l="1"/>
  <c r="AB9" i="2"/>
  <c r="U27" i="1" s="1"/>
  <c r="U88" i="1" s="1"/>
  <c r="U89" i="1" s="1"/>
  <c r="GL13" i="36"/>
  <c r="GL159" i="1"/>
  <c r="GK66" i="1"/>
  <c r="GL65" i="1"/>
  <c r="GJ28" i="35"/>
  <c r="GJ28" i="36"/>
  <c r="GK30" i="35"/>
  <c r="GK30" i="36"/>
  <c r="GK58" i="1"/>
  <c r="C191" i="37" s="1"/>
  <c r="GL16" i="35"/>
  <c r="GL16" i="36"/>
  <c r="GS11" i="2"/>
  <c r="GL13" i="35"/>
  <c r="GI43" i="1"/>
  <c r="GI22" i="35"/>
  <c r="GI47" i="1"/>
  <c r="GI24" i="35"/>
  <c r="GM134" i="1"/>
  <c r="GQ38" i="2"/>
  <c r="GJ24" i="36" s="1"/>
  <c r="GR34" i="2"/>
  <c r="GR36" i="2"/>
  <c r="GR35" i="2"/>
  <c r="GS32" i="2"/>
  <c r="GS36" i="2" s="1"/>
  <c r="GL147" i="1"/>
  <c r="GR13" i="2"/>
  <c r="GR12" i="2"/>
  <c r="GR14" i="2"/>
  <c r="GR15" i="2"/>
  <c r="GQ17" i="2"/>
  <c r="GJ22" i="36" s="1"/>
  <c r="GL21" i="1"/>
  <c r="GL44" i="1"/>
  <c r="GL26" i="1" s="1"/>
  <c r="GL148" i="1" s="1"/>
  <c r="GL48" i="1"/>
  <c r="GL31" i="1" s="1"/>
  <c r="GL155" i="1" s="1"/>
  <c r="GL45" i="1"/>
  <c r="GL29" i="1" s="1"/>
  <c r="GL150" i="1" s="1"/>
  <c r="GL49" i="1"/>
  <c r="GL34" i="1" s="1"/>
  <c r="GL157" i="1" s="1"/>
  <c r="GL60" i="1"/>
  <c r="GL63" i="1" s="1"/>
  <c r="D192" i="37" s="1"/>
  <c r="GL55" i="1"/>
  <c r="GL154" i="1"/>
  <c r="GM99" i="1"/>
  <c r="GM140" i="1"/>
  <c r="GM9" i="1"/>
  <c r="GM166" i="1" s="1"/>
  <c r="GM165" i="1"/>
  <c r="GM136" i="1"/>
  <c r="GM137" i="1"/>
  <c r="GM145" i="1"/>
  <c r="GM139" i="1" s="1"/>
  <c r="GM28" i="1"/>
  <c r="GL50" i="1" s="1"/>
  <c r="GM54" i="1"/>
  <c r="GM33" i="1"/>
  <c r="GL51" i="1" s="1"/>
  <c r="GM59" i="1"/>
  <c r="GM12" i="1"/>
  <c r="GM17" i="1"/>
  <c r="U170" i="1" l="1"/>
  <c r="U146" i="1"/>
  <c r="U92" i="1"/>
  <c r="U93" i="1" s="1"/>
  <c r="T22" i="1"/>
  <c r="T20" i="1" s="1"/>
  <c r="T160" i="1" s="1"/>
  <c r="GM13" i="36"/>
  <c r="GM159" i="1"/>
  <c r="GL66" i="1"/>
  <c r="GM65" i="1"/>
  <c r="GK28" i="35"/>
  <c r="GK28" i="36"/>
  <c r="GL30" i="35"/>
  <c r="GL30" i="36"/>
  <c r="GL58" i="1"/>
  <c r="C192" i="37" s="1"/>
  <c r="GM16" i="35"/>
  <c r="GM16" i="36"/>
  <c r="GT11" i="2"/>
  <c r="GM13" i="35"/>
  <c r="GJ43" i="1"/>
  <c r="GJ22" i="35"/>
  <c r="GJ47" i="1"/>
  <c r="GJ24" i="35"/>
  <c r="GR38" i="2"/>
  <c r="GK24" i="36" s="1"/>
  <c r="GS35" i="2"/>
  <c r="GS34" i="2"/>
  <c r="GS33" i="2"/>
  <c r="GT32" i="2"/>
  <c r="GT34" i="2" s="1"/>
  <c r="GM147" i="1"/>
  <c r="GR17" i="2"/>
  <c r="GK22" i="36" s="1"/>
  <c r="GS12" i="2"/>
  <c r="GS14" i="2"/>
  <c r="GS13" i="2"/>
  <c r="GS15" i="2"/>
  <c r="GM154" i="1"/>
  <c r="GM44" i="1"/>
  <c r="GM26" i="1" s="1"/>
  <c r="GM148" i="1" s="1"/>
  <c r="GM45" i="1"/>
  <c r="GM29" i="1" s="1"/>
  <c r="GM150" i="1" s="1"/>
  <c r="GM21" i="1"/>
  <c r="GM49" i="1"/>
  <c r="GM34" i="1" s="1"/>
  <c r="GM157" i="1" s="1"/>
  <c r="GM48" i="1"/>
  <c r="GM31" i="1" s="1"/>
  <c r="GM155" i="1" s="1"/>
  <c r="GM55" i="1"/>
  <c r="GM60" i="1"/>
  <c r="GM63" i="1" s="1"/>
  <c r="D193" i="37" s="1"/>
  <c r="U70" i="1"/>
  <c r="U34" i="36" l="1"/>
  <c r="U34" i="35"/>
  <c r="U178" i="1"/>
  <c r="U94" i="1"/>
  <c r="U95" i="1" s="1"/>
  <c r="GM66" i="1"/>
  <c r="GL28" i="35"/>
  <c r="GL28" i="36"/>
  <c r="GM30" i="35"/>
  <c r="GM30" i="36"/>
  <c r="GM58" i="1"/>
  <c r="C193" i="37" s="1"/>
  <c r="GK47" i="1"/>
  <c r="GK24" i="35"/>
  <c r="GK43" i="1"/>
  <c r="GK22" i="35"/>
  <c r="GT33" i="2"/>
  <c r="GS38" i="2"/>
  <c r="GL24" i="36" s="1"/>
  <c r="GT35" i="2"/>
  <c r="GT36" i="2"/>
  <c r="GS17" i="2"/>
  <c r="GL22" i="36" s="1"/>
  <c r="GT14" i="2"/>
  <c r="GT13" i="2"/>
  <c r="GT15" i="2"/>
  <c r="GT12" i="2"/>
  <c r="GM20" i="1"/>
  <c r="GM160" i="1" s="1"/>
  <c r="U77" i="1" l="1"/>
  <c r="U79" i="1"/>
  <c r="U75" i="1"/>
  <c r="U161" i="1"/>
  <c r="U96" i="1"/>
  <c r="GM28" i="35"/>
  <c r="GM28" i="36"/>
  <c r="GL47" i="1"/>
  <c r="GL24" i="35"/>
  <c r="GL43" i="1"/>
  <c r="GL22" i="35"/>
  <c r="GT38" i="2"/>
  <c r="GM24" i="36" s="1"/>
  <c r="GT17" i="2"/>
  <c r="GM22" i="36" s="1"/>
  <c r="U187" i="1" l="1"/>
  <c r="U78" i="1"/>
  <c r="U186" i="1" s="1"/>
  <c r="U183" i="1"/>
  <c r="U74" i="1"/>
  <c r="U72" i="1" s="1"/>
  <c r="U61" i="1" s="1"/>
  <c r="U185" i="1"/>
  <c r="U76" i="1"/>
  <c r="U184" i="1" s="1"/>
  <c r="GM47" i="1"/>
  <c r="GM24" i="35"/>
  <c r="GM43" i="1"/>
  <c r="GM22" i="35"/>
  <c r="U180" i="1" l="1"/>
  <c r="U71" i="1"/>
  <c r="U182" i="1"/>
  <c r="T62" i="1"/>
  <c r="U63" i="1"/>
  <c r="U30" i="36" l="1"/>
  <c r="U52" i="36" s="1"/>
  <c r="U53" i="36" s="1"/>
  <c r="D19" i="37"/>
  <c r="U30" i="35"/>
  <c r="V46" i="1"/>
  <c r="U179" i="1"/>
  <c r="U56" i="1"/>
  <c r="V176" i="1" l="1"/>
  <c r="AC64" i="2" s="1"/>
  <c r="AC23" i="2"/>
  <c r="V191" i="1"/>
  <c r="T57" i="1"/>
  <c r="U58" i="1"/>
  <c r="U41" i="36"/>
  <c r="U40" i="36" s="1"/>
  <c r="U39" i="36"/>
  <c r="U38" i="36" s="1"/>
  <c r="U35" i="36" s="1"/>
  <c r="U43" i="36"/>
  <c r="U42" i="36" s="1"/>
  <c r="U54" i="36"/>
  <c r="U36" i="36" l="1"/>
  <c r="V23" i="36" s="1"/>
  <c r="V15" i="36" s="1"/>
  <c r="AC24" i="2"/>
  <c r="AC26" i="2"/>
  <c r="AC25" i="2"/>
  <c r="AC27" i="2"/>
  <c r="U28" i="36"/>
  <c r="V21" i="36" s="1"/>
  <c r="V12" i="36" s="1"/>
  <c r="C19" i="37"/>
  <c r="U28" i="35"/>
  <c r="V42" i="1"/>
  <c r="AC68" i="2"/>
  <c r="AC67" i="2"/>
  <c r="AC65" i="2"/>
  <c r="AC66" i="2"/>
  <c r="V190" i="1" l="1"/>
  <c r="AC3" i="2"/>
  <c r="V175" i="1"/>
  <c r="AC56" i="2" s="1"/>
  <c r="AC70" i="2"/>
  <c r="AC29" i="2"/>
  <c r="V32" i="1" s="1"/>
  <c r="V153" i="1" l="1"/>
  <c r="V90" i="1"/>
  <c r="V91" i="1" s="1"/>
  <c r="V171" i="1"/>
  <c r="AC55" i="2"/>
  <c r="AC5" i="2"/>
  <c r="AC4" i="2"/>
  <c r="AC7" i="2"/>
  <c r="AC6" i="2"/>
  <c r="AC60" i="2"/>
  <c r="AC58" i="2"/>
  <c r="AC59" i="2"/>
  <c r="AC57" i="2"/>
  <c r="AC62" i="2" l="1"/>
  <c r="AC9" i="2"/>
  <c r="V27" i="1" s="1"/>
  <c r="V88" i="1" s="1"/>
  <c r="V89" i="1" s="1"/>
  <c r="V170" i="1" l="1"/>
  <c r="V146" i="1"/>
  <c r="V92" i="1"/>
  <c r="V93" i="1" s="1"/>
  <c r="U22" i="1"/>
  <c r="U20" i="1" s="1"/>
  <c r="U160" i="1" s="1"/>
  <c r="V70" i="1"/>
  <c r="V178" i="1" l="1"/>
  <c r="V34" i="35"/>
  <c r="V34" i="36"/>
  <c r="V94" i="1"/>
  <c r="V95" i="1" s="1"/>
  <c r="V161" i="1" l="1"/>
  <c r="V79" i="1"/>
  <c r="V77" i="1"/>
  <c r="V75" i="1"/>
  <c r="V96" i="1"/>
  <c r="V187" i="1" l="1"/>
  <c r="V78" i="1"/>
  <c r="V186" i="1" s="1"/>
  <c r="V185" i="1"/>
  <c r="V76" i="1"/>
  <c r="V184" i="1" s="1"/>
  <c r="V74" i="1"/>
  <c r="V72" i="1" s="1"/>
  <c r="V61" i="1" s="1"/>
  <c r="V183" i="1"/>
  <c r="V180" i="1" l="1"/>
  <c r="V182" i="1"/>
  <c r="V71" i="1"/>
  <c r="U62" i="1"/>
  <c r="V63" i="1"/>
  <c r="V30" i="36" l="1"/>
  <c r="V52" i="36" s="1"/>
  <c r="V53" i="36" s="1"/>
  <c r="V30" i="35"/>
  <c r="D20" i="37"/>
  <c r="W46" i="1"/>
  <c r="V56" i="1"/>
  <c r="V179" i="1"/>
  <c r="AD23" i="2" l="1"/>
  <c r="W191" i="1"/>
  <c r="W176" i="1"/>
  <c r="AD64" i="2" s="1"/>
  <c r="U57" i="1"/>
  <c r="V58" i="1"/>
  <c r="V41" i="36"/>
  <c r="V40" i="36" s="1"/>
  <c r="V43" i="36"/>
  <c r="V42" i="36" s="1"/>
  <c r="V39" i="36"/>
  <c r="V38" i="36" s="1"/>
  <c r="V35" i="36" s="1"/>
  <c r="V54" i="36"/>
  <c r="V36" i="36" l="1"/>
  <c r="W23" i="36" s="1"/>
  <c r="W15" i="36" s="1"/>
  <c r="AD67" i="2"/>
  <c r="AD66" i="2"/>
  <c r="AD68" i="2"/>
  <c r="AD65" i="2"/>
  <c r="V28" i="36"/>
  <c r="W21" i="36" s="1"/>
  <c r="W12" i="36" s="1"/>
  <c r="C20" i="37"/>
  <c r="V28" i="35"/>
  <c r="W42" i="1"/>
  <c r="AD26" i="2"/>
  <c r="AD24" i="2"/>
  <c r="AD25" i="2"/>
  <c r="AD27" i="2"/>
  <c r="AD29" i="2" l="1"/>
  <c r="W32" i="1" s="1"/>
  <c r="W190" i="1"/>
  <c r="W175" i="1"/>
  <c r="AD56" i="2" s="1"/>
  <c r="AD3" i="2"/>
  <c r="AD70" i="2"/>
  <c r="AD55" i="2" l="1"/>
  <c r="AD7" i="2"/>
  <c r="AD6" i="2"/>
  <c r="AD5" i="2"/>
  <c r="AD4" i="2"/>
  <c r="AD59" i="2"/>
  <c r="AD57" i="2"/>
  <c r="AD60" i="2"/>
  <c r="AD58" i="2"/>
  <c r="W153" i="1"/>
  <c r="W171" i="1"/>
  <c r="W90" i="1"/>
  <c r="W91" i="1" s="1"/>
  <c r="AD62" i="2" l="1"/>
  <c r="AD9" i="2"/>
  <c r="W27" i="1" s="1"/>
  <c r="W88" i="1" s="1"/>
  <c r="W89" i="1" s="1"/>
  <c r="W170" i="1" l="1"/>
  <c r="W146" i="1"/>
  <c r="W92" i="1"/>
  <c r="W93" i="1" s="1"/>
  <c r="V22" i="1"/>
  <c r="V20" i="1" s="1"/>
  <c r="V160" i="1" s="1"/>
  <c r="W70" i="1"/>
  <c r="W34" i="35" l="1"/>
  <c r="W178" i="1"/>
  <c r="W34" i="36"/>
  <c r="W94" i="1"/>
  <c r="W95" i="1" s="1"/>
  <c r="W161" i="1" l="1"/>
  <c r="W75" i="1"/>
  <c r="W77" i="1"/>
  <c r="W79" i="1"/>
  <c r="W96" i="1"/>
  <c r="W74" i="1" l="1"/>
  <c r="W72" i="1" s="1"/>
  <c r="W180" i="1" s="1"/>
  <c r="W183" i="1"/>
  <c r="W76" i="1"/>
  <c r="W184" i="1" s="1"/>
  <c r="W185" i="1"/>
  <c r="W78" i="1"/>
  <c r="W186" i="1" s="1"/>
  <c r="W187" i="1"/>
  <c r="W61" i="1" l="1"/>
  <c r="W63" i="1" s="1"/>
  <c r="X46" i="1" s="1"/>
  <c r="W71" i="1"/>
  <c r="W182" i="1"/>
  <c r="V62" i="1" l="1"/>
  <c r="X191" i="1"/>
  <c r="AE23" i="2"/>
  <c r="X176" i="1"/>
  <c r="AE64" i="2" s="1"/>
  <c r="W30" i="36"/>
  <c r="W52" i="36" s="1"/>
  <c r="W53" i="36" s="1"/>
  <c r="W30" i="35"/>
  <c r="D21" i="37"/>
  <c r="W179" i="1"/>
  <c r="W56" i="1"/>
  <c r="AE68" i="2" l="1"/>
  <c r="AE66" i="2"/>
  <c r="AE67" i="2"/>
  <c r="AE65" i="2"/>
  <c r="AE24" i="2"/>
  <c r="AE26" i="2"/>
  <c r="AE27" i="2"/>
  <c r="AE25" i="2"/>
  <c r="V57" i="1"/>
  <c r="W58" i="1"/>
  <c r="X42" i="1" s="1"/>
  <c r="W39" i="36"/>
  <c r="W38" i="36" s="1"/>
  <c r="W35" i="36" s="1"/>
  <c r="W43" i="36"/>
  <c r="W42" i="36" s="1"/>
  <c r="W41" i="36"/>
  <c r="W40" i="36" s="1"/>
  <c r="W54" i="36"/>
  <c r="W36" i="36" l="1"/>
  <c r="X23" i="36" s="1"/>
  <c r="X15" i="36" s="1"/>
  <c r="AE70" i="2"/>
  <c r="X190" i="1"/>
  <c r="X175" i="1"/>
  <c r="AE56" i="2" s="1"/>
  <c r="AE3" i="2"/>
  <c r="AE29" i="2"/>
  <c r="X32" i="1" s="1"/>
  <c r="W28" i="36"/>
  <c r="X21" i="36" s="1"/>
  <c r="X12" i="36" s="1"/>
  <c r="W28" i="35"/>
  <c r="C21" i="37"/>
  <c r="AE5" i="2" l="1"/>
  <c r="AE7" i="2"/>
  <c r="AE6" i="2"/>
  <c r="AE4" i="2"/>
  <c r="AE55" i="2"/>
  <c r="AE58" i="2"/>
  <c r="AE59" i="2"/>
  <c r="AE60" i="2"/>
  <c r="AE57" i="2"/>
  <c r="X90" i="1"/>
  <c r="X91" i="1" s="1"/>
  <c r="X171" i="1"/>
  <c r="X153" i="1"/>
  <c r="AE9" i="2" l="1"/>
  <c r="X27" i="1" s="1"/>
  <c r="X88" i="1" s="1"/>
  <c r="X89" i="1" s="1"/>
  <c r="AE62" i="2"/>
  <c r="X146" i="1" l="1"/>
  <c r="X92" i="1"/>
  <c r="X93" i="1" s="1"/>
  <c r="X170" i="1"/>
  <c r="W22" i="1"/>
  <c r="W20" i="1" s="1"/>
  <c r="W160" i="1" s="1"/>
  <c r="X70" i="1"/>
  <c r="X34" i="35" l="1"/>
  <c r="X94" i="1"/>
  <c r="X95" i="1" s="1"/>
  <c r="X161" i="1" s="1"/>
  <c r="X178" i="1"/>
  <c r="X34" i="36"/>
  <c r="X96" i="1" l="1"/>
  <c r="X79" i="1"/>
  <c r="X78" i="1" s="1"/>
  <c r="X186" i="1" s="1"/>
  <c r="X77" i="1"/>
  <c r="X76" i="1" s="1"/>
  <c r="X184" i="1" s="1"/>
  <c r="X75" i="1"/>
  <c r="X74" i="1" s="1"/>
  <c r="X72" i="1" s="1"/>
  <c r="X180" i="1" s="1"/>
  <c r="X185" i="1" l="1"/>
  <c r="X183" i="1"/>
  <c r="X187" i="1"/>
  <c r="X61" i="1"/>
  <c r="W62" i="1" s="1"/>
  <c r="X182" i="1"/>
  <c r="X71" i="1"/>
  <c r="X63" i="1" l="1"/>
  <c r="Y46" i="1" s="1"/>
  <c r="X179" i="1"/>
  <c r="X56" i="1"/>
  <c r="X30" i="35" l="1"/>
  <c r="X30" i="36"/>
  <c r="X52" i="36" s="1"/>
  <c r="X53" i="36" s="1"/>
  <c r="X43" i="36" s="1"/>
  <c r="X42" i="36" s="1"/>
  <c r="D22" i="37"/>
  <c r="AF23" i="2"/>
  <c r="Y176" i="1"/>
  <c r="AF64" i="2" s="1"/>
  <c r="Y191" i="1"/>
  <c r="W57" i="1"/>
  <c r="X58" i="1"/>
  <c r="X41" i="36" l="1"/>
  <c r="X40" i="36" s="1"/>
  <c r="X39" i="36"/>
  <c r="X38" i="36" s="1"/>
  <c r="X35" i="36" s="1"/>
  <c r="X54" i="36"/>
  <c r="AF66" i="2"/>
  <c r="AF65" i="2"/>
  <c r="AF67" i="2"/>
  <c r="AF68" i="2"/>
  <c r="Y42" i="1"/>
  <c r="X28" i="36"/>
  <c r="X28" i="35"/>
  <c r="C22" i="37"/>
  <c r="AF26" i="2"/>
  <c r="AF25" i="2"/>
  <c r="AF24" i="2"/>
  <c r="AF27" i="2"/>
  <c r="X36" i="36" l="1"/>
  <c r="Y23" i="36" s="1"/>
  <c r="Y15" i="36" s="1"/>
  <c r="Y21" i="36"/>
  <c r="Y12" i="36" s="1"/>
  <c r="AF70" i="2"/>
  <c r="AF29" i="2"/>
  <c r="Y32" i="1" s="1"/>
  <c r="AF3" i="2"/>
  <c r="Y175" i="1"/>
  <c r="AF56" i="2" s="1"/>
  <c r="Y190" i="1"/>
  <c r="AF58" i="2" l="1"/>
  <c r="AF60" i="2"/>
  <c r="AF59" i="2"/>
  <c r="AF57" i="2"/>
  <c r="AF55" i="2"/>
  <c r="AF4" i="2"/>
  <c r="AF7" i="2"/>
  <c r="AF5" i="2"/>
  <c r="AF6" i="2"/>
  <c r="Y153" i="1"/>
  <c r="Y171" i="1"/>
  <c r="Y90" i="1"/>
  <c r="Y91" i="1" s="1"/>
  <c r="AF62" i="2" l="1"/>
  <c r="AF9" i="2"/>
  <c r="Y27" i="1" s="1"/>
  <c r="Y70" i="1"/>
  <c r="Y34" i="36" l="1"/>
  <c r="Y178" i="1"/>
  <c r="Y34" i="35"/>
  <c r="Y94" i="1"/>
  <c r="Y95" i="1" s="1"/>
  <c r="Y92" i="1"/>
  <c r="Y93" i="1" s="1"/>
  <c r="Y170" i="1"/>
  <c r="Y146" i="1"/>
  <c r="X22" i="1"/>
  <c r="X20" i="1" s="1"/>
  <c r="X160" i="1" s="1"/>
  <c r="Y88" i="1"/>
  <c r="Y89" i="1" s="1"/>
  <c r="Y96" i="1" l="1"/>
  <c r="Y77" i="1"/>
  <c r="Y75" i="1"/>
  <c r="Y79" i="1"/>
  <c r="Y161" i="1"/>
  <c r="Y187" i="1" l="1"/>
  <c r="Y78" i="1"/>
  <c r="Y186" i="1" s="1"/>
  <c r="Y74" i="1"/>
  <c r="Y183" i="1"/>
  <c r="Y76" i="1"/>
  <c r="Y184" i="1" s="1"/>
  <c r="Y185" i="1"/>
  <c r="AJ147" i="1"/>
  <c r="AQ11" i="2"/>
  <c r="Y72" i="1" l="1"/>
  <c r="Y182" i="1"/>
  <c r="Y71" i="1"/>
  <c r="AQ14" i="2"/>
  <c r="AQ15" i="2"/>
  <c r="AQ12" i="2"/>
  <c r="AQ13" i="2"/>
  <c r="Y180" i="1" l="1"/>
  <c r="Y61" i="1"/>
  <c r="Y179" i="1"/>
  <c r="Y56" i="1"/>
  <c r="AQ17" i="2"/>
  <c r="AJ22" i="36" s="1"/>
  <c r="X62" i="1" l="1"/>
  <c r="Y63" i="1"/>
  <c r="Y58" i="1"/>
  <c r="X57" i="1"/>
  <c r="AJ43" i="1"/>
  <c r="AJ22" i="35"/>
  <c r="D23" i="37" l="1"/>
  <c r="Y30" i="36"/>
  <c r="Y52" i="36" s="1"/>
  <c r="Y53" i="36" s="1"/>
  <c r="Y30" i="35"/>
  <c r="Z46" i="1"/>
  <c r="Y28" i="35"/>
  <c r="Y28" i="36"/>
  <c r="Z42" i="1"/>
  <c r="C23" i="37"/>
  <c r="Z176" i="1" l="1"/>
  <c r="AG64" i="2" s="1"/>
  <c r="AG23" i="2"/>
  <c r="Z191" i="1"/>
  <c r="Y39" i="36"/>
  <c r="Y38" i="36" s="1"/>
  <c r="Y41" i="36"/>
  <c r="Y40" i="36" s="1"/>
  <c r="Y54" i="36"/>
  <c r="Y43" i="36"/>
  <c r="Y42" i="36" s="1"/>
  <c r="Z190" i="1"/>
  <c r="AG3" i="2"/>
  <c r="Z175" i="1"/>
  <c r="AG56" i="2" s="1"/>
  <c r="Y35" i="36" l="1"/>
  <c r="Z21" i="36" s="1"/>
  <c r="Z12" i="36" s="1"/>
  <c r="AG26" i="2"/>
  <c r="AG27" i="2"/>
  <c r="AG24" i="2"/>
  <c r="AG25" i="2"/>
  <c r="Y36" i="36"/>
  <c r="Z23" i="36" s="1"/>
  <c r="Z15" i="36" s="1"/>
  <c r="AG66" i="2"/>
  <c r="AG67" i="2"/>
  <c r="AG65" i="2"/>
  <c r="AG68" i="2"/>
  <c r="AG59" i="2"/>
  <c r="AG57" i="2"/>
  <c r="AG58" i="2"/>
  <c r="AG60" i="2"/>
  <c r="AG6" i="2"/>
  <c r="AG4" i="2"/>
  <c r="AG7" i="2"/>
  <c r="AG55" i="2"/>
  <c r="AG5" i="2"/>
  <c r="AG70" i="2" l="1"/>
  <c r="AG29" i="2"/>
  <c r="Z32" i="1" s="1"/>
  <c r="AG9" i="2"/>
  <c r="Z27" i="1" s="1"/>
  <c r="AG62" i="2"/>
  <c r="Z70" i="1"/>
  <c r="Z153" i="1" l="1"/>
  <c r="Z90" i="1"/>
  <c r="Z91" i="1" s="1"/>
  <c r="Z171" i="1"/>
  <c r="Z178" i="1"/>
  <c r="Z34" i="36"/>
  <c r="Z34" i="35"/>
  <c r="Z94" i="1"/>
  <c r="Z95" i="1" s="1"/>
  <c r="Z92" i="1"/>
  <c r="Z93" i="1" s="1"/>
  <c r="Z170" i="1"/>
  <c r="Z146" i="1"/>
  <c r="Z88" i="1"/>
  <c r="Z89" i="1" s="1"/>
  <c r="Y22" i="1"/>
  <c r="Y20" i="1" s="1"/>
  <c r="Y160" i="1" s="1"/>
  <c r="D38" i="28"/>
  <c r="Z96" i="1" l="1"/>
  <c r="Z77" i="1"/>
  <c r="Z79" i="1"/>
  <c r="Z161" i="1"/>
  <c r="Z75" i="1"/>
  <c r="I24" i="27"/>
  <c r="I19" i="32"/>
  <c r="X123" i="1"/>
  <c r="X127" i="1" s="1"/>
  <c r="X124" i="1"/>
  <c r="X128" i="1" s="1"/>
  <c r="AI158" i="1"/>
  <c r="AI166" i="1"/>
  <c r="Z187" i="1" l="1"/>
  <c r="Z78" i="1"/>
  <c r="Z186" i="1" s="1"/>
  <c r="Z74" i="1"/>
  <c r="Z183" i="1"/>
  <c r="Z185" i="1"/>
  <c r="Z76" i="1"/>
  <c r="Z184" i="1" s="1"/>
  <c r="E50" i="27"/>
  <c r="Z72" i="1" l="1"/>
  <c r="Z182" i="1"/>
  <c r="Z71" i="1"/>
  <c r="Z61" i="1" l="1"/>
  <c r="Z180" i="1"/>
  <c r="Z56" i="1"/>
  <c r="Z179" i="1"/>
  <c r="Y62" i="1" l="1"/>
  <c r="Z63" i="1"/>
  <c r="Y57" i="1"/>
  <c r="Z58" i="1"/>
  <c r="D24" i="37" l="1"/>
  <c r="Z30" i="35"/>
  <c r="Z30" i="36"/>
  <c r="Z52" i="36" s="1"/>
  <c r="Z53" i="36" s="1"/>
  <c r="AA46" i="1"/>
  <c r="C24" i="37"/>
  <c r="Z28" i="36"/>
  <c r="Z28" i="35"/>
  <c r="AA42" i="1"/>
  <c r="AA176" i="1" l="1"/>
  <c r="AH64" i="2" s="1"/>
  <c r="AA191" i="1"/>
  <c r="AH23" i="2"/>
  <c r="Z43" i="36"/>
  <c r="Z42" i="36" s="1"/>
  <c r="Z41" i="36"/>
  <c r="Z40" i="36" s="1"/>
  <c r="Z54" i="36"/>
  <c r="Z39" i="36"/>
  <c r="Z38" i="36" s="1"/>
  <c r="AA190" i="1"/>
  <c r="AH3" i="2"/>
  <c r="AA175" i="1"/>
  <c r="AH56" i="2" s="1"/>
  <c r="J19" i="32"/>
  <c r="J24" i="27"/>
  <c r="Z35" i="36" l="1"/>
  <c r="AA21" i="36" s="1"/>
  <c r="AA12" i="36" s="1"/>
  <c r="AH26" i="2"/>
  <c r="AH24" i="2"/>
  <c r="AH25" i="2"/>
  <c r="AH27" i="2"/>
  <c r="Z36" i="36"/>
  <c r="AA23" i="36" s="1"/>
  <c r="AA15" i="36" s="1"/>
  <c r="AH68" i="2"/>
  <c r="AH65" i="2"/>
  <c r="AH66" i="2"/>
  <c r="AH67" i="2"/>
  <c r="AH59" i="2"/>
  <c r="AH57" i="2"/>
  <c r="AH58" i="2"/>
  <c r="AH60" i="2"/>
  <c r="AH6" i="2"/>
  <c r="AH5" i="2"/>
  <c r="AH4" i="2"/>
  <c r="AH55" i="2"/>
  <c r="AH7" i="2"/>
  <c r="E51" i="27"/>
  <c r="Y124" i="1"/>
  <c r="Y128" i="1" s="1"/>
  <c r="Y123" i="1"/>
  <c r="Y127" i="1" s="1"/>
  <c r="AJ158" i="1"/>
  <c r="AJ166" i="1"/>
  <c r="D39" i="28"/>
  <c r="AH70" i="2" l="1"/>
  <c r="AH29" i="2"/>
  <c r="AA32" i="1" s="1"/>
  <c r="AH9" i="2"/>
  <c r="AA27" i="1" s="1"/>
  <c r="AA146" i="1" s="1"/>
  <c r="AH62" i="2"/>
  <c r="AA70" i="1"/>
  <c r="AA90" i="1" l="1"/>
  <c r="AA91" i="1" s="1"/>
  <c r="AA153" i="1"/>
  <c r="AA171" i="1"/>
  <c r="AA88" i="1"/>
  <c r="AA89" i="1" s="1"/>
  <c r="Z22" i="1"/>
  <c r="Z20" i="1" s="1"/>
  <c r="Z160" i="1" s="1"/>
  <c r="AA170" i="1"/>
  <c r="AA92" i="1"/>
  <c r="AA93" i="1" s="1"/>
  <c r="AA94" i="1"/>
  <c r="AA95" i="1" s="1"/>
  <c r="AA79" i="1" s="1"/>
  <c r="AA34" i="36"/>
  <c r="AA34" i="35"/>
  <c r="AA178" i="1"/>
  <c r="AA96" i="1" l="1"/>
  <c r="AA161" i="1"/>
  <c r="AA75" i="1"/>
  <c r="AA74" i="1" s="1"/>
  <c r="AA77" i="1"/>
  <c r="AA185" i="1" s="1"/>
  <c r="AA78" i="1"/>
  <c r="AA186" i="1" s="1"/>
  <c r="AA187" i="1"/>
  <c r="AA183" i="1" l="1"/>
  <c r="AA76" i="1"/>
  <c r="AA184" i="1" s="1"/>
  <c r="AA182" i="1"/>
  <c r="AA71" i="1" l="1"/>
  <c r="AA56" i="1" s="1"/>
  <c r="AA72" i="1"/>
  <c r="AA179" i="1" l="1"/>
  <c r="AA61" i="1"/>
  <c r="AA180" i="1"/>
  <c r="AA58" i="1"/>
  <c r="AA57" i="1"/>
  <c r="Z57" i="1"/>
  <c r="AA63" i="1" l="1"/>
  <c r="Z62" i="1"/>
  <c r="AA62" i="1"/>
  <c r="C25" i="37"/>
  <c r="AA28" i="36"/>
  <c r="AB42" i="1"/>
  <c r="AA28" i="35"/>
  <c r="AK166" i="1"/>
  <c r="AK158" i="1"/>
  <c r="D40" i="28"/>
  <c r="Z123" i="1"/>
  <c r="Z127" i="1" s="1"/>
  <c r="Z124" i="1"/>
  <c r="Z128" i="1" s="1"/>
  <c r="K19" i="32"/>
  <c r="K24" i="27"/>
  <c r="AA30" i="36" l="1"/>
  <c r="AA52" i="36" s="1"/>
  <c r="AA53" i="36" s="1"/>
  <c r="AA30" i="35"/>
  <c r="D25" i="37"/>
  <c r="AB46" i="1"/>
  <c r="AB175" i="1"/>
  <c r="AI56" i="2" s="1"/>
  <c r="AI3" i="2"/>
  <c r="AB190" i="1"/>
  <c r="E52" i="27"/>
  <c r="AB176" i="1" l="1"/>
  <c r="AI64" i="2" s="1"/>
  <c r="AI23" i="2"/>
  <c r="AB191" i="1"/>
  <c r="AA54" i="36"/>
  <c r="AA39" i="36"/>
  <c r="AA38" i="36" s="1"/>
  <c r="AA41" i="36"/>
  <c r="AA40" i="36" s="1"/>
  <c r="AA43" i="36"/>
  <c r="AA42" i="36" s="1"/>
  <c r="AI4" i="2"/>
  <c r="AI55" i="2"/>
  <c r="AI5" i="2"/>
  <c r="AI6" i="2"/>
  <c r="AI7" i="2"/>
  <c r="AI58" i="2"/>
  <c r="AI59" i="2"/>
  <c r="AI60" i="2"/>
  <c r="AI57" i="2"/>
  <c r="AA36" i="36" l="1"/>
  <c r="AB23" i="36" s="1"/>
  <c r="AB15" i="36" s="1"/>
  <c r="AA35" i="36"/>
  <c r="AB21" i="36" s="1"/>
  <c r="AB12" i="36" s="1"/>
  <c r="AI27" i="2"/>
  <c r="AI25" i="2"/>
  <c r="AI26" i="2"/>
  <c r="AI24" i="2"/>
  <c r="AI68" i="2"/>
  <c r="AI65" i="2"/>
  <c r="AI67" i="2"/>
  <c r="AI66" i="2"/>
  <c r="AI62" i="2"/>
  <c r="AI9" i="2"/>
  <c r="AB27" i="1" s="1"/>
  <c r="AI29" i="2" l="1"/>
  <c r="AB32" i="1" s="1"/>
  <c r="AB153" i="1" s="1"/>
  <c r="AI70" i="2"/>
  <c r="AB146" i="1"/>
  <c r="AB170" i="1"/>
  <c r="AB70" i="1"/>
  <c r="AB92" i="1" l="1"/>
  <c r="AB93" i="1" s="1"/>
  <c r="AB88" i="1"/>
  <c r="AB89" i="1" s="1"/>
  <c r="AB178" i="1"/>
  <c r="AB34" i="36"/>
  <c r="AB52" i="36" s="1"/>
  <c r="AB53" i="36" s="1"/>
  <c r="AB41" i="36" s="1"/>
  <c r="AB40" i="36" s="1"/>
  <c r="AB34" i="35"/>
  <c r="AB94" i="1"/>
  <c r="AB95" i="1" s="1"/>
  <c r="AB75" i="1" s="1"/>
  <c r="D59" i="28"/>
  <c r="AB90" i="1"/>
  <c r="AB91" i="1" s="1"/>
  <c r="AA22" i="1"/>
  <c r="AA20" i="1" s="1"/>
  <c r="AA160" i="1" s="1"/>
  <c r="AB171" i="1"/>
  <c r="AB96" i="1" l="1"/>
  <c r="AB161" i="1"/>
  <c r="AB39" i="36"/>
  <c r="AB38" i="36" s="1"/>
  <c r="AB79" i="1"/>
  <c r="AB78" i="1" s="1"/>
  <c r="AB186" i="1" s="1"/>
  <c r="AB77" i="1"/>
  <c r="AB185" i="1" s="1"/>
  <c r="AB43" i="36"/>
  <c r="AB42" i="36" s="1"/>
  <c r="AB54" i="36"/>
  <c r="AB183" i="1"/>
  <c r="AB74" i="1"/>
  <c r="AB187" i="1" l="1"/>
  <c r="AB76" i="1"/>
  <c r="AB184" i="1" s="1"/>
  <c r="AB36" i="36"/>
  <c r="AC23" i="36" s="1"/>
  <c r="AC15" i="36" s="1"/>
  <c r="AB35" i="36"/>
  <c r="AC21" i="36" s="1"/>
  <c r="AC12" i="36" s="1"/>
  <c r="AB182" i="1"/>
  <c r="AB71" i="1" l="1"/>
  <c r="AC42" i="1" s="1"/>
  <c r="AB72" i="1"/>
  <c r="AB180" i="1" s="1"/>
  <c r="L24" i="27"/>
  <c r="AL166" i="1"/>
  <c r="L19" i="32"/>
  <c r="AL158" i="1"/>
  <c r="D41" i="28"/>
  <c r="AA123" i="1"/>
  <c r="AA127" i="1" s="1"/>
  <c r="AA124" i="1"/>
  <c r="AA128" i="1" s="1"/>
  <c r="AB179" i="1" l="1"/>
  <c r="AC46" i="1"/>
  <c r="AJ23" i="2" s="1"/>
  <c r="AC175" i="1"/>
  <c r="AJ56" i="2" s="1"/>
  <c r="AJ3" i="2"/>
  <c r="AC190" i="1"/>
  <c r="E53" i="27"/>
  <c r="AC191" i="1" l="1"/>
  <c r="AC176" i="1"/>
  <c r="AJ64" i="2" s="1"/>
  <c r="AJ65" i="2" s="1"/>
  <c r="AJ24" i="2"/>
  <c r="AJ26" i="2"/>
  <c r="AJ25" i="2"/>
  <c r="AJ27" i="2"/>
  <c r="AJ67" i="2"/>
  <c r="AJ58" i="2"/>
  <c r="AJ59" i="2"/>
  <c r="AJ60" i="2"/>
  <c r="AJ57" i="2"/>
  <c r="AJ55" i="2"/>
  <c r="AJ6" i="2"/>
  <c r="AJ5" i="2"/>
  <c r="AJ7" i="2"/>
  <c r="AJ4" i="2"/>
  <c r="AJ68" i="2" l="1"/>
  <c r="AJ66" i="2"/>
  <c r="AJ29" i="2"/>
  <c r="AC32" i="1" s="1"/>
  <c r="AJ62" i="2"/>
  <c r="AJ9" i="2"/>
  <c r="AC27" i="1" s="1"/>
  <c r="AC70" i="1"/>
  <c r="AJ70" i="2" l="1"/>
  <c r="AC90" i="1"/>
  <c r="AC91" i="1" s="1"/>
  <c r="AC171" i="1"/>
  <c r="AC153" i="1"/>
  <c r="AC34" i="35"/>
  <c r="AC94" i="1"/>
  <c r="AC95" i="1" s="1"/>
  <c r="D60" i="28"/>
  <c r="AC34" i="36"/>
  <c r="AC52" i="36" s="1"/>
  <c r="AC53" i="36" s="1"/>
  <c r="AC178" i="1"/>
  <c r="AC92" i="1"/>
  <c r="AC93" i="1" s="1"/>
  <c r="AC146" i="1"/>
  <c r="AC170" i="1"/>
  <c r="AC88" i="1"/>
  <c r="AC89" i="1" s="1"/>
  <c r="AB22" i="1"/>
  <c r="AB20" i="1" s="1"/>
  <c r="AB160" i="1" s="1"/>
  <c r="AC41" i="36" l="1"/>
  <c r="AC40" i="36" s="1"/>
  <c r="AC43" i="36"/>
  <c r="AC42" i="36" s="1"/>
  <c r="AC39" i="36"/>
  <c r="AC38" i="36" s="1"/>
  <c r="AC54" i="36"/>
  <c r="AC79" i="1"/>
  <c r="AC161" i="1"/>
  <c r="AC75" i="1"/>
  <c r="AC77" i="1"/>
  <c r="AC96" i="1"/>
  <c r="AC35" i="36" l="1"/>
  <c r="AD21" i="36" s="1"/>
  <c r="AD12" i="36" s="1"/>
  <c r="AC36" i="36"/>
  <c r="AD23" i="36" s="1"/>
  <c r="AD15" i="36" s="1"/>
  <c r="AC187" i="1"/>
  <c r="AC78" i="1"/>
  <c r="AC186" i="1" s="1"/>
  <c r="AC185" i="1"/>
  <c r="AC76" i="1"/>
  <c r="AC184" i="1" s="1"/>
  <c r="AC183" i="1"/>
  <c r="AC74" i="1"/>
  <c r="AC72" i="1" l="1"/>
  <c r="AD46" i="1" s="1"/>
  <c r="AD176" i="1" s="1"/>
  <c r="AK64" i="2" s="1"/>
  <c r="AC182" i="1"/>
  <c r="AC71" i="1"/>
  <c r="AK23" i="2" l="1"/>
  <c r="AK26" i="2" s="1"/>
  <c r="AD191" i="1"/>
  <c r="AC180" i="1"/>
  <c r="AK66" i="2"/>
  <c r="AK65" i="2"/>
  <c r="AK67" i="2"/>
  <c r="AK68" i="2"/>
  <c r="AC179" i="1"/>
  <c r="AD42" i="1"/>
  <c r="D42" i="28"/>
  <c r="AM166" i="1"/>
  <c r="M24" i="27"/>
  <c r="E54" i="27" s="1"/>
  <c r="AM158" i="1"/>
  <c r="AB124" i="1"/>
  <c r="AB128" i="1" s="1"/>
  <c r="AB123" i="1"/>
  <c r="AB127" i="1" s="1"/>
  <c r="M19" i="32"/>
  <c r="AK24" i="2" l="1"/>
  <c r="AK27" i="2"/>
  <c r="AK25" i="2"/>
  <c r="AD175" i="1"/>
  <c r="AK56" i="2" s="1"/>
  <c r="AK3" i="2"/>
  <c r="AD190" i="1"/>
  <c r="AK70" i="2"/>
  <c r="AK29" i="2" l="1"/>
  <c r="AD32" i="1" s="1"/>
  <c r="AD153" i="1" s="1"/>
  <c r="AK7" i="2"/>
  <c r="AK4" i="2"/>
  <c r="AK6" i="2"/>
  <c r="AK55" i="2"/>
  <c r="AK5" i="2"/>
  <c r="AK60" i="2"/>
  <c r="AK57" i="2"/>
  <c r="AK59" i="2"/>
  <c r="AK58" i="2"/>
  <c r="AD171" i="1" l="1"/>
  <c r="AD90" i="1"/>
  <c r="AD91" i="1" s="1"/>
  <c r="AK9" i="2"/>
  <c r="AD27" i="1" s="1"/>
  <c r="AD92" i="1" s="1"/>
  <c r="AD93" i="1" s="1"/>
  <c r="AK62" i="2"/>
  <c r="AD70" i="1"/>
  <c r="AD88" i="1" l="1"/>
  <c r="AD89" i="1" s="1"/>
  <c r="AD170" i="1"/>
  <c r="AD146" i="1"/>
  <c r="AD34" i="36"/>
  <c r="AD52" i="36" s="1"/>
  <c r="AD53" i="36" s="1"/>
  <c r="AD54" i="36" s="1"/>
  <c r="D61" i="28"/>
  <c r="AD94" i="1"/>
  <c r="AD95" i="1" s="1"/>
  <c r="AD79" i="1" s="1"/>
  <c r="AD34" i="35"/>
  <c r="AD178" i="1"/>
  <c r="AC22" i="1"/>
  <c r="AC20" i="1" s="1"/>
  <c r="AC160" i="1" s="1"/>
  <c r="AD39" i="36" l="1"/>
  <c r="AD38" i="36" s="1"/>
  <c r="AD161" i="1"/>
  <c r="AD77" i="1"/>
  <c r="AD76" i="1" s="1"/>
  <c r="AD184" i="1" s="1"/>
  <c r="AD43" i="36"/>
  <c r="AD42" i="36" s="1"/>
  <c r="AD96" i="1"/>
  <c r="AD41" i="36"/>
  <c r="AD40" i="36" s="1"/>
  <c r="AD75" i="1"/>
  <c r="AD74" i="1" s="1"/>
  <c r="AD78" i="1"/>
  <c r="AD186" i="1" s="1"/>
  <c r="AD187" i="1"/>
  <c r="AD35" i="36" l="1"/>
  <c r="AE21" i="36" s="1"/>
  <c r="AE12" i="36" s="1"/>
  <c r="AD72" i="1"/>
  <c r="AE46" i="1" s="1"/>
  <c r="AL23" i="2" s="1"/>
  <c r="AD36" i="36"/>
  <c r="AE23" i="36" s="1"/>
  <c r="AE15" i="36" s="1"/>
  <c r="AD185" i="1"/>
  <c r="AD183" i="1"/>
  <c r="AD71" i="1"/>
  <c r="AD182" i="1"/>
  <c r="AE191" i="1" l="1"/>
  <c r="AE176" i="1"/>
  <c r="AL64" i="2" s="1"/>
  <c r="AL65" i="2" s="1"/>
  <c r="AD180" i="1"/>
  <c r="AE42" i="1"/>
  <c r="AD179" i="1"/>
  <c r="AL25" i="2"/>
  <c r="AL26" i="2"/>
  <c r="AL27" i="2"/>
  <c r="AL24" i="2"/>
  <c r="AL68" i="2"/>
  <c r="N19" i="32"/>
  <c r="AN166" i="1"/>
  <c r="N24" i="27"/>
  <c r="E55" i="27" s="1"/>
  <c r="AN158" i="1"/>
  <c r="D43" i="28"/>
  <c r="AC124" i="1"/>
  <c r="AC128" i="1" s="1"/>
  <c r="AC123" i="1"/>
  <c r="AC127" i="1" s="1"/>
  <c r="AL67" i="2" l="1"/>
  <c r="AL66" i="2"/>
  <c r="AL29" i="2"/>
  <c r="AE32" i="1" s="1"/>
  <c r="AE190" i="1"/>
  <c r="AL3" i="2"/>
  <c r="AE175" i="1"/>
  <c r="AL56" i="2" s="1"/>
  <c r="AL70" i="2" l="1"/>
  <c r="AL59" i="2"/>
  <c r="AL57" i="2"/>
  <c r="AL60" i="2"/>
  <c r="AL58" i="2"/>
  <c r="AL55" i="2"/>
  <c r="AL7" i="2"/>
  <c r="AL5" i="2"/>
  <c r="AL6" i="2"/>
  <c r="AL4" i="2"/>
  <c r="AE153" i="1"/>
  <c r="AE171" i="1"/>
  <c r="AE90" i="1"/>
  <c r="AE91" i="1" s="1"/>
  <c r="AL62" i="2" l="1"/>
  <c r="AL9" i="2"/>
  <c r="AE27" i="1" s="1"/>
  <c r="AE70" i="1"/>
  <c r="D62" i="28" l="1"/>
  <c r="AE34" i="35"/>
  <c r="AE94" i="1"/>
  <c r="AE95" i="1" s="1"/>
  <c r="AE178" i="1"/>
  <c r="AE34" i="36"/>
  <c r="AE52" i="36" s="1"/>
  <c r="AE53" i="36" s="1"/>
  <c r="AE170" i="1"/>
  <c r="AE92" i="1"/>
  <c r="AE93" i="1" s="1"/>
  <c r="AE146" i="1"/>
  <c r="AE88" i="1"/>
  <c r="AE89" i="1" s="1"/>
  <c r="AD22" i="1"/>
  <c r="AD20" i="1" s="1"/>
  <c r="AD160" i="1" s="1"/>
  <c r="AE75" i="1" l="1"/>
  <c r="AE96" i="1"/>
  <c r="AE79" i="1"/>
  <c r="AE161" i="1"/>
  <c r="AE77" i="1"/>
  <c r="AE41" i="36"/>
  <c r="AE40" i="36" s="1"/>
  <c r="AE54" i="36"/>
  <c r="AE43" i="36"/>
  <c r="AE42" i="36" s="1"/>
  <c r="AE39" i="36"/>
  <c r="AE38" i="36" s="1"/>
  <c r="AE36" i="36" l="1"/>
  <c r="AF23" i="36" s="1"/>
  <c r="AF15" i="36" s="1"/>
  <c r="AE35" i="36"/>
  <c r="AF21" i="36" s="1"/>
  <c r="AF12" i="36" s="1"/>
  <c r="AE78" i="1"/>
  <c r="AE186" i="1" s="1"/>
  <c r="AE187" i="1"/>
  <c r="AE76" i="1"/>
  <c r="AE184" i="1" s="1"/>
  <c r="AE185" i="1"/>
  <c r="AE74" i="1"/>
  <c r="AE183" i="1"/>
  <c r="AE72" i="1" l="1"/>
  <c r="AE180" i="1" s="1"/>
  <c r="AE71" i="1"/>
  <c r="AE182" i="1"/>
  <c r="AF46" i="1" l="1"/>
  <c r="AF42" i="1"/>
  <c r="AE179" i="1"/>
  <c r="AO158" i="1"/>
  <c r="O24" i="27"/>
  <c r="E56" i="27" s="1"/>
  <c r="O19" i="32"/>
  <c r="AD124" i="1"/>
  <c r="AD128" i="1" s="1"/>
  <c r="D44" i="28"/>
  <c r="AD123" i="1"/>
  <c r="AD127" i="1" s="1"/>
  <c r="AO166" i="1"/>
  <c r="AF191" i="1" l="1"/>
  <c r="AM23" i="2"/>
  <c r="AF176" i="1"/>
  <c r="AM64" i="2" s="1"/>
  <c r="AM65" i="2" s="1"/>
  <c r="AM3" i="2"/>
  <c r="AF190" i="1"/>
  <c r="AF175" i="1"/>
  <c r="AM56" i="2" s="1"/>
  <c r="AM67" i="2" l="1"/>
  <c r="AM68" i="2"/>
  <c r="AM66" i="2"/>
  <c r="AM27" i="2"/>
  <c r="AM25" i="2"/>
  <c r="AM24" i="2"/>
  <c r="AM26" i="2"/>
  <c r="AM60" i="2"/>
  <c r="AM59" i="2"/>
  <c r="AM58" i="2"/>
  <c r="AM57" i="2"/>
  <c r="AM4" i="2"/>
  <c r="AM5" i="2"/>
  <c r="AM6" i="2"/>
  <c r="AM7" i="2"/>
  <c r="AM55" i="2"/>
  <c r="AM70" i="2" l="1"/>
  <c r="AM29" i="2"/>
  <c r="AF32" i="1" s="1"/>
  <c r="AM62" i="2"/>
  <c r="AM9" i="2"/>
  <c r="AF27" i="1" s="1"/>
  <c r="AF70" i="1"/>
  <c r="AF153" i="1" l="1"/>
  <c r="AF171" i="1"/>
  <c r="AF90" i="1"/>
  <c r="AF91" i="1" s="1"/>
  <c r="AF34" i="36"/>
  <c r="AF52" i="36" s="1"/>
  <c r="AF53" i="36" s="1"/>
  <c r="AF178" i="1"/>
  <c r="AF94" i="1"/>
  <c r="AF95" i="1" s="1"/>
  <c r="AF34" i="35"/>
  <c r="D63" i="28"/>
  <c r="AF146" i="1"/>
  <c r="AF92" i="1"/>
  <c r="AF93" i="1" s="1"/>
  <c r="AF170" i="1"/>
  <c r="AE22" i="1"/>
  <c r="AE20" i="1" s="1"/>
  <c r="AE160" i="1" s="1"/>
  <c r="AF88" i="1"/>
  <c r="AF89" i="1" s="1"/>
  <c r="AF75" i="1" l="1"/>
  <c r="AF161" i="1"/>
  <c r="AF79" i="1"/>
  <c r="AF77" i="1"/>
  <c r="AF96" i="1"/>
  <c r="AF43" i="36"/>
  <c r="AF42" i="36" s="1"/>
  <c r="AF39" i="36"/>
  <c r="AF38" i="36" s="1"/>
  <c r="AF54" i="36"/>
  <c r="AF41" i="36"/>
  <c r="AF40" i="36" s="1"/>
  <c r="AF35" i="36" l="1"/>
  <c r="AG21" i="36" s="1"/>
  <c r="AG12" i="36" s="1"/>
  <c r="AF36" i="36"/>
  <c r="AG23" i="36" s="1"/>
  <c r="AG15" i="36" s="1"/>
  <c r="AF78" i="1"/>
  <c r="AF186" i="1" s="1"/>
  <c r="AF187" i="1"/>
  <c r="AF76" i="1"/>
  <c r="AF184" i="1" s="1"/>
  <c r="AF185" i="1"/>
  <c r="AF74" i="1"/>
  <c r="AF183" i="1"/>
  <c r="AF72" i="1" l="1"/>
  <c r="AF180" i="1" s="1"/>
  <c r="AF182" i="1"/>
  <c r="AF71" i="1"/>
  <c r="AE124" i="1"/>
  <c r="AE128" i="1" s="1"/>
  <c r="P24" i="27"/>
  <c r="E57" i="27" s="1"/>
  <c r="AG46" i="1" l="1"/>
  <c r="AN23" i="2" s="1"/>
  <c r="AN27" i="2" s="1"/>
  <c r="AF179" i="1"/>
  <c r="AG42" i="1"/>
  <c r="P19" i="32"/>
  <c r="AG124" i="1"/>
  <c r="AG128" i="1" s="1"/>
  <c r="AF123" i="1"/>
  <c r="AF127" i="1" s="1"/>
  <c r="AG123" i="1"/>
  <c r="AG127" i="1" s="1"/>
  <c r="AH124" i="1"/>
  <c r="AH128" i="1" s="1"/>
  <c r="AH123" i="1"/>
  <c r="AH127" i="1" s="1"/>
  <c r="AF124" i="1"/>
  <c r="AF128" i="1" s="1"/>
  <c r="AP166" i="1"/>
  <c r="AP158" i="1"/>
  <c r="D45" i="28"/>
  <c r="AE123" i="1"/>
  <c r="AE127" i="1" s="1"/>
  <c r="AN24" i="2" l="1"/>
  <c r="AN25" i="2"/>
  <c r="AN26" i="2"/>
  <c r="AG176" i="1"/>
  <c r="AN64" i="2" s="1"/>
  <c r="AN65" i="2" s="1"/>
  <c r="AG191" i="1"/>
  <c r="AN3" i="2"/>
  <c r="AG190" i="1"/>
  <c r="AG175" i="1"/>
  <c r="AN56" i="2" s="1"/>
  <c r="D2" i="30"/>
  <c r="H4" i="30" s="1"/>
  <c r="D8" i="30"/>
  <c r="I6" i="30" s="1"/>
  <c r="AN68" i="2" l="1"/>
  <c r="AN67" i="2"/>
  <c r="AN66" i="2"/>
  <c r="AN29" i="2"/>
  <c r="AG32" i="1" s="1"/>
  <c r="AG90" i="1" s="1"/>
  <c r="AG91" i="1" s="1"/>
  <c r="AN60" i="2"/>
  <c r="AN58" i="2"/>
  <c r="AN57" i="2"/>
  <c r="AN59" i="2"/>
  <c r="AN7" i="2"/>
  <c r="AN6" i="2"/>
  <c r="AN5" i="2"/>
  <c r="AN4" i="2"/>
  <c r="AN55" i="2"/>
  <c r="I7" i="30"/>
  <c r="I4" i="30"/>
  <c r="I2" i="30"/>
  <c r="I3" i="30"/>
  <c r="I5" i="30"/>
  <c r="H5" i="30"/>
  <c r="H6" i="30"/>
  <c r="H2" i="30"/>
  <c r="H3" i="30"/>
  <c r="H7" i="30"/>
  <c r="AG171" i="1" l="1"/>
  <c r="AG153" i="1"/>
  <c r="AN70" i="2"/>
  <c r="AN62" i="2"/>
  <c r="AN9" i="2"/>
  <c r="AG27" i="1" s="1"/>
  <c r="AG70" i="1"/>
  <c r="AG178" i="1" l="1"/>
  <c r="AG94" i="1"/>
  <c r="AG95" i="1" s="1"/>
  <c r="AG77" i="1" s="1"/>
  <c r="D64" i="28"/>
  <c r="AG34" i="36"/>
  <c r="AG52" i="36" s="1"/>
  <c r="AG53" i="36" s="1"/>
  <c r="AG43" i="36" s="1"/>
  <c r="AG42" i="36" s="1"/>
  <c r="AG34" i="35"/>
  <c r="AG88" i="1"/>
  <c r="AG89" i="1" s="1"/>
  <c r="AG146" i="1"/>
  <c r="AG92" i="1"/>
  <c r="AG93" i="1" s="1"/>
  <c r="AG170" i="1"/>
  <c r="AF22" i="1"/>
  <c r="AF20" i="1" s="1"/>
  <c r="AF160" i="1" s="1"/>
  <c r="AG161" i="1" l="1"/>
  <c r="AG54" i="36"/>
  <c r="AG39" i="36"/>
  <c r="AG38" i="36" s="1"/>
  <c r="AG75" i="1"/>
  <c r="AG183" i="1" s="1"/>
  <c r="AG79" i="1"/>
  <c r="AG187" i="1" s="1"/>
  <c r="AG41" i="36"/>
  <c r="AG40" i="36" s="1"/>
  <c r="AG96" i="1"/>
  <c r="AG185" i="1"/>
  <c r="AG76" i="1"/>
  <c r="AG184" i="1" s="1"/>
  <c r="AG36" i="36" l="1"/>
  <c r="AH23" i="36" s="1"/>
  <c r="AH15" i="36" s="1"/>
  <c r="AG35" i="36"/>
  <c r="AH21" i="36" s="1"/>
  <c r="AH12" i="36" s="1"/>
  <c r="AG78" i="1"/>
  <c r="AG186" i="1" s="1"/>
  <c r="AG74" i="1"/>
  <c r="AG71" i="1" l="1"/>
  <c r="AH42" i="1" s="1"/>
  <c r="AG72" i="1"/>
  <c r="AG182" i="1"/>
  <c r="AG179" i="1" l="1"/>
  <c r="AG180" i="1"/>
  <c r="AH46" i="1"/>
  <c r="AH175" i="1"/>
  <c r="AO56" i="2" s="1"/>
  <c r="AO3" i="2"/>
  <c r="AH190" i="1"/>
  <c r="AH176" i="1" l="1"/>
  <c r="AO64" i="2" s="1"/>
  <c r="AO23" i="2"/>
  <c r="AH191" i="1"/>
  <c r="AO4" i="2"/>
  <c r="AO6" i="2"/>
  <c r="AO7" i="2"/>
  <c r="AO5" i="2"/>
  <c r="AO55" i="2"/>
  <c r="AO59" i="2"/>
  <c r="AO57" i="2"/>
  <c r="AO58" i="2"/>
  <c r="AO60" i="2"/>
  <c r="AO68" i="2" l="1"/>
  <c r="AO67" i="2"/>
  <c r="AO66" i="2"/>
  <c r="AO65" i="2"/>
  <c r="AO24" i="2"/>
  <c r="AO25" i="2"/>
  <c r="AO26" i="2"/>
  <c r="AO27" i="2"/>
  <c r="AO62" i="2"/>
  <c r="AO9" i="2"/>
  <c r="AH27" i="1" s="1"/>
  <c r="AO70" i="2" l="1"/>
  <c r="AO29" i="2"/>
  <c r="AH32" i="1" s="1"/>
  <c r="AH92" i="1" s="1"/>
  <c r="AH93" i="1" s="1"/>
  <c r="AH170" i="1"/>
  <c r="AH146" i="1"/>
  <c r="AH70" i="1"/>
  <c r="AH90" i="1" l="1"/>
  <c r="AH91" i="1" s="1"/>
  <c r="AH153" i="1"/>
  <c r="AH171" i="1"/>
  <c r="AG22" i="1"/>
  <c r="AG20" i="1" s="1"/>
  <c r="AG160" i="1" s="1"/>
  <c r="AH88" i="1"/>
  <c r="AH89" i="1" s="1"/>
  <c r="AH34" i="35"/>
  <c r="AH178" i="1"/>
  <c r="D65" i="28"/>
  <c r="AH34" i="36"/>
  <c r="AH52" i="36" s="1"/>
  <c r="AH53" i="36" s="1"/>
  <c r="AH94" i="1"/>
  <c r="AH95" i="1" s="1"/>
  <c r="AH41" i="36" l="1"/>
  <c r="AH40" i="36" s="1"/>
  <c r="AH39" i="36"/>
  <c r="AH38" i="36" s="1"/>
  <c r="AH43" i="36"/>
  <c r="AH42" i="36" s="1"/>
  <c r="AH54" i="36"/>
  <c r="AH75" i="1"/>
  <c r="AH79" i="1"/>
  <c r="AH161" i="1"/>
  <c r="AH77" i="1"/>
  <c r="AH96" i="1"/>
  <c r="AH35" i="36" l="1"/>
  <c r="AI21" i="36" s="1"/>
  <c r="AI12" i="36" s="1"/>
  <c r="AH36" i="36"/>
  <c r="AI23" i="36" s="1"/>
  <c r="AI15" i="36" s="1"/>
  <c r="AH78" i="1"/>
  <c r="AH186" i="1" s="1"/>
  <c r="AH187" i="1"/>
  <c r="AH74" i="1"/>
  <c r="AH183" i="1"/>
  <c r="AH76" i="1"/>
  <c r="AH184" i="1" s="1"/>
  <c r="AH185" i="1"/>
  <c r="AH72" i="1" l="1"/>
  <c r="AH180" i="1" s="1"/>
  <c r="AI176" i="1" s="1"/>
  <c r="AP64" i="2" s="1"/>
  <c r="AP66" i="2" s="1"/>
  <c r="AH182" i="1"/>
  <c r="AH71" i="1"/>
  <c r="AP65" i="2" l="1"/>
  <c r="AP68" i="2"/>
  <c r="AP67" i="2"/>
  <c r="AI46" i="1"/>
  <c r="AH179" i="1"/>
  <c r="AI175" i="1" s="1"/>
  <c r="AP56" i="2" s="1"/>
  <c r="AI42" i="1"/>
  <c r="AP70" i="2" l="1"/>
  <c r="AI171" i="1" s="1"/>
  <c r="AI191" i="1"/>
  <c r="AP23" i="2"/>
  <c r="AI190" i="1"/>
  <c r="AP3" i="2"/>
  <c r="AP60" i="2"/>
  <c r="AP58" i="2"/>
  <c r="AP59" i="2"/>
  <c r="AP57" i="2"/>
  <c r="AP26" i="2" l="1"/>
  <c r="AP27" i="2"/>
  <c r="AP25" i="2"/>
  <c r="AP24" i="2"/>
  <c r="AP62" i="2"/>
  <c r="AI170" i="1" s="1"/>
  <c r="AP6" i="2"/>
  <c r="AP5" i="2"/>
  <c r="AP7" i="2"/>
  <c r="AP4" i="2"/>
  <c r="AP55" i="2"/>
  <c r="AP29" i="2" l="1"/>
  <c r="AI32" i="1" s="1"/>
  <c r="AI153" i="1" s="1"/>
  <c r="AP9" i="2"/>
  <c r="AI27" i="1" s="1"/>
  <c r="AI90" i="1" l="1"/>
  <c r="AI91" i="1" s="1"/>
  <c r="AI92" i="1"/>
  <c r="AI93" i="1" s="1"/>
  <c r="AI88" i="1"/>
  <c r="AI89" i="1" s="1"/>
  <c r="AI146" i="1"/>
  <c r="AH22" i="1"/>
  <c r="AH20" i="1" s="1"/>
  <c r="AH160" i="1" s="1"/>
  <c r="AI70" i="1"/>
  <c r="AI94" i="1" l="1"/>
  <c r="AI95" i="1" s="1"/>
  <c r="AI77" i="1" s="1"/>
  <c r="AI76" i="1" s="1"/>
  <c r="D66" i="28"/>
  <c r="AI34" i="35"/>
  <c r="AI34" i="36"/>
  <c r="AI52" i="36" s="1"/>
  <c r="AI53" i="36" s="1"/>
  <c r="AI43" i="36" s="1"/>
  <c r="AI42" i="36" s="1"/>
  <c r="AI96" i="1" l="1"/>
  <c r="AI75" i="1"/>
  <c r="AI74" i="1" s="1"/>
  <c r="AI79" i="1"/>
  <c r="AI78" i="1" s="1"/>
  <c r="AI161" i="1"/>
  <c r="AI39" i="36"/>
  <c r="AI38" i="36" s="1"/>
  <c r="AI54" i="36"/>
  <c r="AI41" i="36"/>
  <c r="AI40" i="36" s="1"/>
  <c r="T24" i="27"/>
  <c r="E61" i="27" s="1"/>
  <c r="T19" i="32"/>
  <c r="AI71" i="1" l="1"/>
  <c r="AJ42" i="1" s="1"/>
  <c r="AJ190" i="1" s="1"/>
  <c r="AI35" i="36"/>
  <c r="AJ21" i="36" s="1"/>
  <c r="AJ12" i="36" s="1"/>
  <c r="AI36" i="36"/>
  <c r="AJ23" i="36" s="1"/>
  <c r="AJ15" i="36" s="1"/>
  <c r="AI72" i="1"/>
  <c r="AJ46" i="1" s="1"/>
  <c r="AJ191" i="1" s="1"/>
  <c r="AT166" i="1"/>
  <c r="D49" i="28"/>
  <c r="AI124" i="1"/>
  <c r="AI128" i="1" s="1"/>
  <c r="AT158" i="1"/>
  <c r="AQ3" i="2" l="1"/>
  <c r="AQ6" i="2" s="1"/>
  <c r="AQ23" i="2"/>
  <c r="AQ26" i="2" s="1"/>
  <c r="AQ5" i="2" l="1"/>
  <c r="AQ7" i="2"/>
  <c r="AQ55" i="2"/>
  <c r="AQ4" i="2"/>
  <c r="AQ27" i="2"/>
  <c r="AQ24" i="2"/>
  <c r="AQ25" i="2"/>
  <c r="AQ9" i="2" l="1"/>
  <c r="AJ27" i="1" s="1"/>
  <c r="AJ146" i="1" s="1"/>
  <c r="AQ29" i="2"/>
  <c r="AJ32" i="1" s="1"/>
  <c r="AJ70" i="1"/>
  <c r="AJ92" i="1" l="1"/>
  <c r="AJ93" i="1" s="1"/>
  <c r="AJ153" i="1"/>
  <c r="AJ90" i="1"/>
  <c r="AJ91" i="1" s="1"/>
  <c r="AI22" i="1"/>
  <c r="AI20" i="1" s="1"/>
  <c r="AI160" i="1" s="1"/>
  <c r="AJ88" i="1"/>
  <c r="AJ89" i="1" s="1"/>
  <c r="AJ34" i="35"/>
  <c r="AJ94" i="1"/>
  <c r="AJ95" i="1" s="1"/>
  <c r="AJ161" i="1" s="1"/>
  <c r="D67" i="28"/>
  <c r="AJ34" i="36"/>
  <c r="AJ52" i="36" s="1"/>
  <c r="AJ53" i="36" s="1"/>
  <c r="AJ54" i="36" s="1"/>
  <c r="AJ39" i="36" l="1"/>
  <c r="AJ38" i="36" s="1"/>
  <c r="AJ35" i="36" s="1"/>
  <c r="AK21" i="36" s="1"/>
  <c r="AK12" i="36" s="1"/>
  <c r="AJ79" i="1"/>
  <c r="AJ78" i="1" s="1"/>
  <c r="AJ43" i="36"/>
  <c r="AJ42" i="36" s="1"/>
  <c r="AJ75" i="1"/>
  <c r="AJ74" i="1" s="1"/>
  <c r="AJ71" i="1" s="1"/>
  <c r="AK42" i="1" s="1"/>
  <c r="AK190" i="1" s="1"/>
  <c r="AJ41" i="36"/>
  <c r="AJ40" i="36" s="1"/>
  <c r="AJ77" i="1"/>
  <c r="AJ76" i="1" s="1"/>
  <c r="AJ96" i="1"/>
  <c r="AI123" i="1"/>
  <c r="AI127" i="1" s="1"/>
  <c r="AJ72" i="1" l="1"/>
  <c r="AK46" i="1" s="1"/>
  <c r="AR23" i="2" s="1"/>
  <c r="AR24" i="2" s="1"/>
  <c r="AJ36" i="36"/>
  <c r="AK23" i="36" s="1"/>
  <c r="AK15" i="36" s="1"/>
  <c r="AR3" i="2"/>
  <c r="AR55" i="2" s="1"/>
  <c r="AR27" i="2" l="1"/>
  <c r="AR26" i="2"/>
  <c r="AK191" i="1"/>
  <c r="AR25" i="2"/>
  <c r="AR6" i="2"/>
  <c r="AR7" i="2"/>
  <c r="AR4" i="2"/>
  <c r="AR5" i="2"/>
  <c r="D50" i="28"/>
  <c r="AR29" i="2" l="1"/>
  <c r="AK32" i="1" s="1"/>
  <c r="AK90" i="1" s="1"/>
  <c r="AK91" i="1" s="1"/>
  <c r="AR9" i="2"/>
  <c r="AK27" i="1" s="1"/>
  <c r="AM124" i="1"/>
  <c r="AM128" i="1" s="1"/>
  <c r="AJ123" i="1"/>
  <c r="AJ127" i="1" s="1"/>
  <c r="AL123" i="1"/>
  <c r="AL127" i="1" s="1"/>
  <c r="AS124" i="1"/>
  <c r="AS128" i="1" s="1"/>
  <c r="AU124" i="1"/>
  <c r="AU128" i="1" s="1"/>
  <c r="AO124" i="1"/>
  <c r="AO128" i="1" s="1"/>
  <c r="AU166" i="1"/>
  <c r="AQ123" i="1"/>
  <c r="AQ127" i="1" s="1"/>
  <c r="AK123" i="1"/>
  <c r="AK127" i="1" s="1"/>
  <c r="AQ124" i="1"/>
  <c r="AQ128" i="1" s="1"/>
  <c r="AL124" i="1"/>
  <c r="AL128" i="1" s="1"/>
  <c r="AT124" i="1"/>
  <c r="AT128" i="1" s="1"/>
  <c r="AT123" i="1"/>
  <c r="AT127" i="1" s="1"/>
  <c r="AM123" i="1"/>
  <c r="AM127" i="1" s="1"/>
  <c r="AK124" i="1"/>
  <c r="AK128" i="1" s="1"/>
  <c r="AN124" i="1"/>
  <c r="AN128" i="1" s="1"/>
  <c r="AJ124" i="1"/>
  <c r="AJ128" i="1" s="1"/>
  <c r="AS123" i="1"/>
  <c r="AS127" i="1" s="1"/>
  <c r="AU123" i="1"/>
  <c r="AU127" i="1" s="1"/>
  <c r="AR124" i="1"/>
  <c r="AR128" i="1" s="1"/>
  <c r="AP124" i="1"/>
  <c r="AP128" i="1" s="1"/>
  <c r="AU158" i="1"/>
  <c r="U19" i="32"/>
  <c r="U24" i="27"/>
  <c r="AN123" i="1"/>
  <c r="AN127" i="1" s="1"/>
  <c r="AP123" i="1"/>
  <c r="AP127" i="1" s="1"/>
  <c r="AR123" i="1"/>
  <c r="AR127" i="1" s="1"/>
  <c r="AO123" i="1"/>
  <c r="AO127" i="1" s="1"/>
  <c r="AK70" i="1"/>
  <c r="AK88" i="1" l="1"/>
  <c r="AK89" i="1" s="1"/>
  <c r="AK153" i="1"/>
  <c r="AJ22" i="1"/>
  <c r="AJ20" i="1" s="1"/>
  <c r="AJ160" i="1" s="1"/>
  <c r="AK92" i="1"/>
  <c r="AK93" i="1" s="1"/>
  <c r="AK146" i="1"/>
  <c r="AK34" i="35"/>
  <c r="AK34" i="36"/>
  <c r="AK52" i="36" s="1"/>
  <c r="AK53" i="36" s="1"/>
  <c r="D68" i="28"/>
  <c r="AK94" i="1"/>
  <c r="AK95" i="1" s="1"/>
  <c r="D11" i="30"/>
  <c r="I17" i="30" s="1"/>
  <c r="E62" i="27"/>
  <c r="P6" i="27"/>
  <c r="D12" i="30"/>
  <c r="I19" i="30" s="1"/>
  <c r="D5" i="30"/>
  <c r="H17" i="30" s="1"/>
  <c r="D3" i="30"/>
  <c r="H8" i="30" s="1"/>
  <c r="D10" i="30"/>
  <c r="I14" i="30" s="1"/>
  <c r="D9" i="30"/>
  <c r="I9" i="30" s="1"/>
  <c r="D6" i="30"/>
  <c r="H19" i="30" s="1"/>
  <c r="D4" i="30"/>
  <c r="AK77" i="1" l="1"/>
  <c r="AK76" i="1" s="1"/>
  <c r="AK75" i="1"/>
  <c r="AK74" i="1" s="1"/>
  <c r="AK71" i="1" s="1"/>
  <c r="AL42" i="1" s="1"/>
  <c r="AK161" i="1"/>
  <c r="AK79" i="1"/>
  <c r="AK78" i="1" s="1"/>
  <c r="AK96" i="1"/>
  <c r="AK43" i="36"/>
  <c r="AK42" i="36" s="1"/>
  <c r="AK41" i="36"/>
  <c r="AK40" i="36" s="1"/>
  <c r="AK39" i="36"/>
  <c r="AK38" i="36" s="1"/>
  <c r="AK35" i="36" s="1"/>
  <c r="AL21" i="36" s="1"/>
  <c r="AL12" i="36" s="1"/>
  <c r="AK54" i="36"/>
  <c r="H18" i="30"/>
  <c r="H16" i="30"/>
  <c r="I13" i="30"/>
  <c r="H10" i="30"/>
  <c r="H12" i="30"/>
  <c r="H9" i="30"/>
  <c r="H11" i="30"/>
  <c r="I18" i="30"/>
  <c r="I20" i="30"/>
  <c r="I21" i="30"/>
  <c r="I16" i="30"/>
  <c r="I15" i="30"/>
  <c r="I11" i="30"/>
  <c r="I10" i="30"/>
  <c r="I8" i="30"/>
  <c r="I12" i="30"/>
  <c r="H20" i="30"/>
  <c r="H21" i="30"/>
  <c r="H14" i="30"/>
  <c r="H13" i="30"/>
  <c r="H15" i="30"/>
  <c r="AK36" i="36" l="1"/>
  <c r="AL23" i="36" s="1"/>
  <c r="AL15" i="36" s="1"/>
  <c r="AK72" i="1"/>
  <c r="AL46" i="1" s="1"/>
  <c r="AL191" i="1" s="1"/>
  <c r="AL190" i="1"/>
  <c r="AS3" i="2"/>
  <c r="AS23" i="2" l="1"/>
  <c r="AS26" i="2" s="1"/>
  <c r="AS4" i="2"/>
  <c r="AS55" i="2"/>
  <c r="AS5" i="2"/>
  <c r="AS7" i="2"/>
  <c r="AS6" i="2"/>
  <c r="AS27" i="2" l="1"/>
  <c r="AS25" i="2"/>
  <c r="AS24" i="2"/>
  <c r="AS9" i="2"/>
  <c r="AL27" i="1" s="1"/>
  <c r="AS29" i="2" l="1"/>
  <c r="AL32" i="1" s="1"/>
  <c r="AL153" i="1" s="1"/>
  <c r="AL146" i="1"/>
  <c r="AL70" i="1"/>
  <c r="AL88" i="1" l="1"/>
  <c r="AL89" i="1" s="1"/>
  <c r="AK22" i="1"/>
  <c r="AK20" i="1" s="1"/>
  <c r="AK160" i="1" s="1"/>
  <c r="AL92" i="1"/>
  <c r="AL93" i="1" s="1"/>
  <c r="AL90" i="1"/>
  <c r="AL91" i="1" s="1"/>
  <c r="AL34" i="35"/>
  <c r="D69" i="28"/>
  <c r="AL34" i="36"/>
  <c r="AL52" i="36" s="1"/>
  <c r="AL53" i="36" s="1"/>
  <c r="AL94" i="1"/>
  <c r="AL95" i="1" s="1"/>
  <c r="AL77" i="1" l="1"/>
  <c r="AL76" i="1" s="1"/>
  <c r="AL79" i="1"/>
  <c r="AL78" i="1" s="1"/>
  <c r="AL75" i="1"/>
  <c r="AL74" i="1" s="1"/>
  <c r="AL161" i="1"/>
  <c r="AL96" i="1"/>
  <c r="AL39" i="36"/>
  <c r="AL38" i="36" s="1"/>
  <c r="AL41" i="36"/>
  <c r="AL40" i="36" s="1"/>
  <c r="AL43" i="36"/>
  <c r="AL42" i="36" s="1"/>
  <c r="AL54" i="36"/>
  <c r="AL72" i="1" l="1"/>
  <c r="AM46" i="1" s="1"/>
  <c r="AM191" i="1" s="1"/>
  <c r="AL35" i="36"/>
  <c r="AM21" i="36" s="1"/>
  <c r="AM12" i="36" s="1"/>
  <c r="AL71" i="1"/>
  <c r="AM42" i="1" s="1"/>
  <c r="AT3" i="2" s="1"/>
  <c r="AL36" i="36"/>
  <c r="AM23" i="36" s="1"/>
  <c r="AM15" i="36" s="1"/>
  <c r="AT23" i="2" l="1"/>
  <c r="AT27" i="2" s="1"/>
  <c r="AM190" i="1"/>
  <c r="AT4" i="2"/>
  <c r="AT55" i="2"/>
  <c r="AT5" i="2"/>
  <c r="AT7" i="2"/>
  <c r="AT6" i="2"/>
  <c r="AT26" i="2" l="1"/>
  <c r="AT25" i="2"/>
  <c r="AT24" i="2"/>
  <c r="AT29" i="2" s="1"/>
  <c r="AM32" i="1" s="1"/>
  <c r="AM90" i="1" s="1"/>
  <c r="AM91" i="1" s="1"/>
  <c r="AT9" i="2"/>
  <c r="AM27" i="1" s="1"/>
  <c r="AM88" i="1" l="1"/>
  <c r="AM89" i="1" s="1"/>
  <c r="AM153" i="1"/>
  <c r="AM92" i="1"/>
  <c r="AM93" i="1" s="1"/>
  <c r="AM146" i="1"/>
  <c r="AL22" i="1"/>
  <c r="AL20" i="1" s="1"/>
  <c r="AL160" i="1" s="1"/>
  <c r="AM70" i="1"/>
  <c r="D70" i="28" l="1"/>
  <c r="AM34" i="35"/>
  <c r="AM34" i="36"/>
  <c r="AM52" i="36" s="1"/>
  <c r="AM53" i="36" s="1"/>
  <c r="AM94" i="1"/>
  <c r="AM95" i="1" s="1"/>
  <c r="AM161" i="1" l="1"/>
  <c r="AM79" i="1"/>
  <c r="AM78" i="1" s="1"/>
  <c r="AM77" i="1"/>
  <c r="AM76" i="1" s="1"/>
  <c r="AM75" i="1"/>
  <c r="AM74" i="1" s="1"/>
  <c r="AM96" i="1"/>
  <c r="AM41" i="36"/>
  <c r="AM40" i="36" s="1"/>
  <c r="AM39" i="36"/>
  <c r="AM38" i="36" s="1"/>
  <c r="AM43" i="36"/>
  <c r="AM42" i="36" s="1"/>
  <c r="AM54" i="36"/>
  <c r="AM71" i="1" l="1"/>
  <c r="AN42" i="1" s="1"/>
  <c r="AN190" i="1" s="1"/>
  <c r="AM35" i="36"/>
  <c r="AN21" i="36" s="1"/>
  <c r="AN12" i="36" s="1"/>
  <c r="AM72" i="1"/>
  <c r="AN46" i="1" s="1"/>
  <c r="AU23" i="2" s="1"/>
  <c r="AM36" i="36"/>
  <c r="AN23" i="36" s="1"/>
  <c r="AN15" i="36" s="1"/>
  <c r="AU3" i="2" l="1"/>
  <c r="AU4" i="2" s="1"/>
  <c r="AN191" i="1"/>
  <c r="AU26" i="2"/>
  <c r="AU24" i="2"/>
  <c r="AU27" i="2"/>
  <c r="AU25" i="2"/>
  <c r="AU5" i="2" l="1"/>
  <c r="AU7" i="2"/>
  <c r="AU6" i="2"/>
  <c r="AU29" i="2"/>
  <c r="AN32" i="1" s="1"/>
  <c r="AU9" i="2" l="1"/>
  <c r="AN27" i="1" s="1"/>
  <c r="AN146" i="1" s="1"/>
  <c r="AN153" i="1"/>
  <c r="AN90" i="1"/>
  <c r="AN91" i="1" s="1"/>
  <c r="AN70" i="1"/>
  <c r="AN88" i="1" l="1"/>
  <c r="AN89" i="1" s="1"/>
  <c r="AN92" i="1"/>
  <c r="AN93" i="1" s="1"/>
  <c r="AM22" i="1"/>
  <c r="AM20" i="1" s="1"/>
  <c r="AM160" i="1" s="1"/>
  <c r="D71" i="28"/>
  <c r="AN34" i="35"/>
  <c r="AN34" i="36"/>
  <c r="AN52" i="36" s="1"/>
  <c r="AN53" i="36" s="1"/>
  <c r="AN94" i="1"/>
  <c r="AN95" i="1" s="1"/>
  <c r="AN75" i="1" l="1"/>
  <c r="AN74" i="1" s="1"/>
  <c r="AN79" i="1"/>
  <c r="AN78" i="1" s="1"/>
  <c r="AN161" i="1"/>
  <c r="AN77" i="1"/>
  <c r="AN76" i="1" s="1"/>
  <c r="AN96" i="1"/>
  <c r="AN39" i="36"/>
  <c r="AN38" i="36" s="1"/>
  <c r="AN41" i="36"/>
  <c r="AN40" i="36" s="1"/>
  <c r="AN43" i="36"/>
  <c r="AN42" i="36" s="1"/>
  <c r="AN54" i="36"/>
  <c r="AN71" i="1" l="1"/>
  <c r="AO42" i="1" s="1"/>
  <c r="AO190" i="1" s="1"/>
  <c r="AN72" i="1"/>
  <c r="AO46" i="1" s="1"/>
  <c r="AV23" i="2" s="1"/>
  <c r="AN36" i="36"/>
  <c r="AO23" i="36" s="1"/>
  <c r="AO15" i="36" s="1"/>
  <c r="AN35" i="36"/>
  <c r="AO21" i="36" s="1"/>
  <c r="AO12" i="36" s="1"/>
  <c r="AV3" i="2" l="1"/>
  <c r="AV4" i="2" s="1"/>
  <c r="AO191" i="1"/>
  <c r="AV25" i="2"/>
  <c r="AV24" i="2"/>
  <c r="AV27" i="2"/>
  <c r="AV26" i="2"/>
  <c r="AV7" i="2" l="1"/>
  <c r="AV5" i="2"/>
  <c r="AV6" i="2"/>
  <c r="AV29" i="2"/>
  <c r="AO32" i="1" s="1"/>
  <c r="AV9" i="2" l="1"/>
  <c r="AO27" i="1" s="1"/>
  <c r="AO146" i="1" s="1"/>
  <c r="AO153" i="1"/>
  <c r="AO90" i="1"/>
  <c r="AO91" i="1" s="1"/>
  <c r="AO70" i="1"/>
  <c r="AN22" i="1" l="1"/>
  <c r="AN20" i="1" s="1"/>
  <c r="AN160" i="1" s="1"/>
  <c r="AO88" i="1"/>
  <c r="AO89" i="1" s="1"/>
  <c r="AO92" i="1"/>
  <c r="AO93" i="1" s="1"/>
  <c r="AO34" i="35"/>
  <c r="AO34" i="36"/>
  <c r="AO52" i="36" s="1"/>
  <c r="AO53" i="36" s="1"/>
  <c r="D72" i="28"/>
  <c r="AO94" i="1"/>
  <c r="AO95" i="1" s="1"/>
  <c r="AO43" i="36" l="1"/>
  <c r="AO42" i="36" s="1"/>
  <c r="AO39" i="36"/>
  <c r="AO38" i="36" s="1"/>
  <c r="AO41" i="36"/>
  <c r="AO40" i="36" s="1"/>
  <c r="AO54" i="36"/>
  <c r="AO75" i="1"/>
  <c r="AO74" i="1" s="1"/>
  <c r="AO79" i="1"/>
  <c r="AO78" i="1" s="1"/>
  <c r="AO161" i="1"/>
  <c r="AO77" i="1"/>
  <c r="AO76" i="1" s="1"/>
  <c r="AO96" i="1"/>
  <c r="AO72" i="1" l="1"/>
  <c r="AP46" i="1" s="1"/>
  <c r="AW23" i="2" s="1"/>
  <c r="AO35" i="36"/>
  <c r="AP21" i="36" s="1"/>
  <c r="AP12" i="36" s="1"/>
  <c r="AO71" i="1"/>
  <c r="AP42" i="1" s="1"/>
  <c r="AW3" i="2" s="1"/>
  <c r="AO36" i="36"/>
  <c r="AP23" i="36" s="1"/>
  <c r="AP15" i="36" s="1"/>
  <c r="AP191" i="1" l="1"/>
  <c r="AP190" i="1"/>
  <c r="AW27" i="2"/>
  <c r="AW25" i="2"/>
  <c r="AW24" i="2"/>
  <c r="AW26" i="2"/>
  <c r="AW5" i="2"/>
  <c r="AW6" i="2"/>
  <c r="AW7" i="2"/>
  <c r="AW4" i="2"/>
  <c r="AW29" i="2" l="1"/>
  <c r="AP32" i="1" s="1"/>
  <c r="AP90" i="1" s="1"/>
  <c r="AP91" i="1" s="1"/>
  <c r="AW9" i="2"/>
  <c r="AP27" i="1" s="1"/>
  <c r="AO22" i="1" l="1"/>
  <c r="AO20" i="1" s="1"/>
  <c r="AO160" i="1" s="1"/>
  <c r="AP88" i="1"/>
  <c r="AP89" i="1" s="1"/>
  <c r="AP153" i="1"/>
  <c r="AP146" i="1"/>
  <c r="AP92" i="1"/>
  <c r="AP93" i="1" s="1"/>
  <c r="AP70" i="1"/>
  <c r="AP34" i="35" l="1"/>
  <c r="AP34" i="36"/>
  <c r="AP52" i="36" s="1"/>
  <c r="AP53" i="36" s="1"/>
  <c r="D73" i="28"/>
  <c r="AP94" i="1"/>
  <c r="AP95" i="1" s="1"/>
  <c r="AP79" i="1" l="1"/>
  <c r="AP78" i="1" s="1"/>
  <c r="AP75" i="1"/>
  <c r="AP74" i="1" s="1"/>
  <c r="AP161" i="1"/>
  <c r="AP77" i="1"/>
  <c r="AP76" i="1" s="1"/>
  <c r="AP96" i="1"/>
  <c r="AP41" i="36"/>
  <c r="AP40" i="36" s="1"/>
  <c r="AP39" i="36"/>
  <c r="AP38" i="36" s="1"/>
  <c r="AP43" i="36"/>
  <c r="AP42" i="36" s="1"/>
  <c r="AP54" i="36"/>
  <c r="AP71" i="1" l="1"/>
  <c r="AQ42" i="1" s="1"/>
  <c r="AX3" i="2" s="1"/>
  <c r="AP35" i="36"/>
  <c r="AQ21" i="36" s="1"/>
  <c r="AQ12" i="36" s="1"/>
  <c r="AP36" i="36"/>
  <c r="AQ23" i="36" s="1"/>
  <c r="AQ15" i="36" s="1"/>
  <c r="AP72" i="1"/>
  <c r="AQ46" i="1" s="1"/>
  <c r="AQ191" i="1" s="1"/>
  <c r="AQ190" i="1" l="1"/>
  <c r="AX23" i="2"/>
  <c r="AX27" i="2" s="1"/>
  <c r="AX4" i="2"/>
  <c r="AX6" i="2"/>
  <c r="AX7" i="2"/>
  <c r="AX5" i="2"/>
  <c r="AX25" i="2" l="1"/>
  <c r="AX24" i="2"/>
  <c r="AX26" i="2"/>
  <c r="AX9" i="2"/>
  <c r="AQ27" i="1" s="1"/>
  <c r="AX29" i="2" l="1"/>
  <c r="AQ32" i="1" s="1"/>
  <c r="AQ90" i="1" s="1"/>
  <c r="AQ91" i="1" s="1"/>
  <c r="AQ146" i="1"/>
  <c r="AQ70" i="1"/>
  <c r="AQ153" i="1" l="1"/>
  <c r="AP22" i="1"/>
  <c r="AP20" i="1" s="1"/>
  <c r="AP160" i="1" s="1"/>
  <c r="AQ92" i="1"/>
  <c r="AQ93" i="1" s="1"/>
  <c r="AQ88" i="1"/>
  <c r="AQ89" i="1" s="1"/>
  <c r="AQ34" i="35"/>
  <c r="D74" i="28"/>
  <c r="AQ34" i="36"/>
  <c r="AQ52" i="36" s="1"/>
  <c r="AQ53" i="36" s="1"/>
  <c r="AQ94" i="1"/>
  <c r="AQ95" i="1" s="1"/>
  <c r="AQ79" i="1" l="1"/>
  <c r="AQ78" i="1" s="1"/>
  <c r="AQ75" i="1"/>
  <c r="AQ74" i="1" s="1"/>
  <c r="AQ161" i="1"/>
  <c r="AQ77" i="1"/>
  <c r="AQ76" i="1" s="1"/>
  <c r="AQ96" i="1"/>
  <c r="AQ41" i="36"/>
  <c r="AQ40" i="36" s="1"/>
  <c r="AQ43" i="36"/>
  <c r="AQ42" i="36" s="1"/>
  <c r="AQ39" i="36"/>
  <c r="AQ38" i="36" s="1"/>
  <c r="AQ54" i="36"/>
  <c r="AQ35" i="36" l="1"/>
  <c r="AR21" i="36" s="1"/>
  <c r="AR12" i="36" s="1"/>
  <c r="AQ71" i="1"/>
  <c r="AR42" i="1" s="1"/>
  <c r="AR190" i="1" s="1"/>
  <c r="AQ72" i="1"/>
  <c r="AR46" i="1" s="1"/>
  <c r="AY23" i="2" s="1"/>
  <c r="AQ36" i="36"/>
  <c r="AR23" i="36" s="1"/>
  <c r="AR15" i="36" s="1"/>
  <c r="AY3" i="2" l="1"/>
  <c r="AY4" i="2" s="1"/>
  <c r="AR191" i="1"/>
  <c r="AY24" i="2"/>
  <c r="AY26" i="2"/>
  <c r="AY25" i="2"/>
  <c r="AY27" i="2"/>
  <c r="AY7" i="2" l="1"/>
  <c r="AY5" i="2"/>
  <c r="AY6" i="2"/>
  <c r="AY29" i="2"/>
  <c r="AR32" i="1" s="1"/>
  <c r="AY9" i="2" l="1"/>
  <c r="AR27" i="1" s="1"/>
  <c r="AR92" i="1" s="1"/>
  <c r="AR93" i="1" s="1"/>
  <c r="AR90" i="1"/>
  <c r="AR91" i="1" s="1"/>
  <c r="AR153" i="1"/>
  <c r="AR70" i="1"/>
  <c r="AQ22" i="1" l="1"/>
  <c r="AQ20" i="1" s="1"/>
  <c r="AQ160" i="1" s="1"/>
  <c r="AR88" i="1"/>
  <c r="AR89" i="1" s="1"/>
  <c r="AR146" i="1"/>
  <c r="AR34" i="36"/>
  <c r="AR52" i="36" s="1"/>
  <c r="AR53" i="36" s="1"/>
  <c r="AR34" i="35"/>
  <c r="D75" i="28"/>
  <c r="AR94" i="1"/>
  <c r="AR95" i="1" s="1"/>
  <c r="AR79" i="1" l="1"/>
  <c r="AR78" i="1" s="1"/>
  <c r="AR161" i="1"/>
  <c r="AR77" i="1"/>
  <c r="AR76" i="1" s="1"/>
  <c r="AR75" i="1"/>
  <c r="AR74" i="1" s="1"/>
  <c r="AR96" i="1"/>
  <c r="AR39" i="36"/>
  <c r="AR38" i="36" s="1"/>
  <c r="AR41" i="36"/>
  <c r="AR40" i="36" s="1"/>
  <c r="AR43" i="36"/>
  <c r="AR42" i="36" s="1"/>
  <c r="AR54" i="36"/>
  <c r="AR72" i="1" l="1"/>
  <c r="AS46" i="1" s="1"/>
  <c r="AZ23" i="2" s="1"/>
  <c r="AR71" i="1"/>
  <c r="AS42" i="1" s="1"/>
  <c r="AZ3" i="2" s="1"/>
  <c r="AR35" i="36"/>
  <c r="AS21" i="36" s="1"/>
  <c r="AS12" i="36" s="1"/>
  <c r="AR36" i="36"/>
  <c r="AS23" i="36" s="1"/>
  <c r="AS15" i="36" s="1"/>
  <c r="AS191" i="1" l="1"/>
  <c r="AS190" i="1"/>
  <c r="AZ7" i="2"/>
  <c r="AZ4" i="2"/>
  <c r="AZ5" i="2"/>
  <c r="AZ6" i="2"/>
  <c r="AZ24" i="2"/>
  <c r="AZ26" i="2"/>
  <c r="AZ25" i="2"/>
  <c r="AZ27" i="2"/>
  <c r="AZ9" i="2" l="1"/>
  <c r="AS27" i="1" s="1"/>
  <c r="AZ29" i="2"/>
  <c r="AS32" i="1" s="1"/>
  <c r="AS88" i="1" l="1"/>
  <c r="AS89" i="1" s="1"/>
  <c r="AR22" i="1"/>
  <c r="AR20" i="1" s="1"/>
  <c r="AR160" i="1" s="1"/>
  <c r="AS153" i="1"/>
  <c r="AS90" i="1"/>
  <c r="AS91" i="1" s="1"/>
  <c r="AS146" i="1"/>
  <c r="AS92" i="1"/>
  <c r="AS93" i="1" s="1"/>
  <c r="AS70" i="1"/>
  <c r="AS34" i="35" l="1"/>
  <c r="AS34" i="36"/>
  <c r="AS52" i="36" s="1"/>
  <c r="AS53" i="36" s="1"/>
  <c r="D76" i="28"/>
  <c r="AS94" i="1"/>
  <c r="AS95" i="1" s="1"/>
  <c r="AS161" i="1" l="1"/>
  <c r="AS79" i="1"/>
  <c r="AS78" i="1" s="1"/>
  <c r="AS75" i="1"/>
  <c r="AS74" i="1" s="1"/>
  <c r="AS71" i="1" s="1"/>
  <c r="AT42" i="1" s="1"/>
  <c r="AS77" i="1"/>
  <c r="AS76" i="1" s="1"/>
  <c r="AS96" i="1"/>
  <c r="AS39" i="36"/>
  <c r="AS38" i="36" s="1"/>
  <c r="AS35" i="36" s="1"/>
  <c r="AT21" i="36" s="1"/>
  <c r="AT12" i="36" s="1"/>
  <c r="AS41" i="36"/>
  <c r="AS40" i="36" s="1"/>
  <c r="AS43" i="36"/>
  <c r="AS42" i="36" s="1"/>
  <c r="AS54" i="36"/>
  <c r="AS36" i="36" l="1"/>
  <c r="AT23" i="36" s="1"/>
  <c r="AT15" i="36" s="1"/>
  <c r="AS72" i="1"/>
  <c r="AT46" i="1" s="1"/>
  <c r="AT191" i="1" s="1"/>
  <c r="BA3" i="2"/>
  <c r="AT190" i="1"/>
  <c r="BA23" i="2" l="1"/>
  <c r="BA27" i="2" s="1"/>
  <c r="BA7" i="2"/>
  <c r="BA4" i="2"/>
  <c r="BA6" i="2"/>
  <c r="BA5" i="2"/>
  <c r="BA24" i="2" l="1"/>
  <c r="BA26" i="2"/>
  <c r="BA25" i="2"/>
  <c r="BA9" i="2"/>
  <c r="AT27" i="1" s="1"/>
  <c r="BA29" i="2" l="1"/>
  <c r="AT32" i="1" s="1"/>
  <c r="AS22" i="1" s="1"/>
  <c r="AS20" i="1" s="1"/>
  <c r="AS160" i="1" s="1"/>
  <c r="AT146" i="1"/>
  <c r="AT70" i="1"/>
  <c r="AT88" i="1" l="1"/>
  <c r="AT89" i="1" s="1"/>
  <c r="AT153" i="1"/>
  <c r="AT90" i="1"/>
  <c r="AT91" i="1" s="1"/>
  <c r="AT92" i="1"/>
  <c r="AT93" i="1" s="1"/>
  <c r="D77" i="28"/>
  <c r="AT34" i="36"/>
  <c r="AT52" i="36" s="1"/>
  <c r="AT53" i="36" s="1"/>
  <c r="AT34" i="35"/>
  <c r="AT94" i="1"/>
  <c r="AT95" i="1" s="1"/>
  <c r="AT43" i="36" l="1"/>
  <c r="AT42" i="36" s="1"/>
  <c r="AT41" i="36"/>
  <c r="AT40" i="36" s="1"/>
  <c r="AT39" i="36"/>
  <c r="AT38" i="36" s="1"/>
  <c r="AT35" i="36" s="1"/>
  <c r="AU21" i="36" s="1"/>
  <c r="AU12" i="36" s="1"/>
  <c r="AT54" i="36"/>
  <c r="AT75" i="1"/>
  <c r="AT74" i="1" s="1"/>
  <c r="AT71" i="1" s="1"/>
  <c r="AU42" i="1" s="1"/>
  <c r="AT77" i="1"/>
  <c r="AT76" i="1" s="1"/>
  <c r="AT161" i="1"/>
  <c r="AT79" i="1"/>
  <c r="AT78" i="1" s="1"/>
  <c r="AT96" i="1"/>
  <c r="AT72" i="1" l="1"/>
  <c r="AU46" i="1" s="1"/>
  <c r="BB23" i="2" s="1"/>
  <c r="AT36" i="36"/>
  <c r="AU23" i="36" s="1"/>
  <c r="AU15" i="36" s="1"/>
  <c r="BB3" i="2"/>
  <c r="AU190" i="1"/>
  <c r="AU191" i="1" l="1"/>
  <c r="BB4" i="2"/>
  <c r="BB7" i="2"/>
  <c r="BB5" i="2"/>
  <c r="BB6" i="2"/>
  <c r="BB27" i="2"/>
  <c r="BB26" i="2"/>
  <c r="BB24" i="2"/>
  <c r="BB25" i="2"/>
  <c r="BB29" i="2" l="1"/>
  <c r="AU32" i="1" s="1"/>
  <c r="BB9" i="2"/>
  <c r="AU27" i="1" s="1"/>
  <c r="AU146" i="1" l="1"/>
  <c r="AU92" i="1"/>
  <c r="AU93" i="1" s="1"/>
  <c r="AU153" i="1"/>
  <c r="AT22" i="1"/>
  <c r="AT20" i="1" s="1"/>
  <c r="AT160" i="1" s="1"/>
  <c r="AU90" i="1"/>
  <c r="AU91" i="1" s="1"/>
  <c r="AU88" i="1"/>
  <c r="AU89" i="1" s="1"/>
  <c r="AU70" i="1"/>
  <c r="AU34" i="36" l="1"/>
  <c r="AU52" i="36" s="1"/>
  <c r="AU53" i="36" s="1"/>
  <c r="AU34" i="35"/>
  <c r="D78" i="28"/>
  <c r="AU94" i="1"/>
  <c r="AU95" i="1" s="1"/>
  <c r="AU75" i="1" l="1"/>
  <c r="AU74" i="1" s="1"/>
  <c r="AU161" i="1"/>
  <c r="AU77" i="1"/>
  <c r="AU76" i="1" s="1"/>
  <c r="AU79" i="1"/>
  <c r="AU78" i="1" s="1"/>
  <c r="AU96" i="1"/>
  <c r="AU39" i="36"/>
  <c r="AU38" i="36" s="1"/>
  <c r="AU41" i="36"/>
  <c r="AU40" i="36" s="1"/>
  <c r="AU43" i="36"/>
  <c r="AU42" i="36" s="1"/>
  <c r="AU54" i="36"/>
  <c r="AU71" i="1" l="1"/>
  <c r="AV42" i="1" s="1"/>
  <c r="BC3" i="2" s="1"/>
  <c r="AU35" i="36"/>
  <c r="AV21" i="36" s="1"/>
  <c r="AV12" i="36" s="1"/>
  <c r="AU72" i="1"/>
  <c r="AV46" i="1" s="1"/>
  <c r="AV191" i="1" s="1"/>
  <c r="AU36" i="36"/>
  <c r="AV23" i="36" s="1"/>
  <c r="AV15" i="36" s="1"/>
  <c r="AV190" i="1" l="1"/>
  <c r="BC23" i="2"/>
  <c r="BC25" i="2" s="1"/>
  <c r="BC6" i="2"/>
  <c r="BC5" i="2"/>
  <c r="BC4" i="2"/>
  <c r="BC7" i="2"/>
  <c r="BC24" i="2" l="1"/>
  <c r="BC27" i="2"/>
  <c r="BC26" i="2"/>
  <c r="BC9" i="2"/>
  <c r="AV27" i="1" s="1"/>
  <c r="BC29" i="2" l="1"/>
  <c r="AV32" i="1" s="1"/>
  <c r="AV153" i="1" s="1"/>
  <c r="AV146" i="1"/>
  <c r="AV70" i="1"/>
  <c r="AV88" i="1" l="1"/>
  <c r="AV89" i="1" s="1"/>
  <c r="AU22" i="1"/>
  <c r="AU20" i="1" s="1"/>
  <c r="AU160" i="1" s="1"/>
  <c r="AV90" i="1"/>
  <c r="AV91" i="1" s="1"/>
  <c r="AV92" i="1"/>
  <c r="AV93" i="1" s="1"/>
  <c r="AV34" i="35"/>
  <c r="D79" i="28"/>
  <c r="AV34" i="36"/>
  <c r="AV52" i="36" s="1"/>
  <c r="AV53" i="36" s="1"/>
  <c r="AV94" i="1"/>
  <c r="AV95" i="1" s="1"/>
  <c r="BG158" i="1"/>
  <c r="I30" i="27"/>
  <c r="AV123" i="1"/>
  <c r="AV127" i="1" s="1"/>
  <c r="AV124" i="1"/>
  <c r="AV128" i="1" s="1"/>
  <c r="D94" i="28"/>
  <c r="BG166" i="1"/>
  <c r="AV39" i="36" l="1"/>
  <c r="AV38" i="36" s="1"/>
  <c r="AV41" i="36"/>
  <c r="AV40" i="36" s="1"/>
  <c r="AV43" i="36"/>
  <c r="AV42" i="36" s="1"/>
  <c r="AV54" i="36"/>
  <c r="AV79" i="1"/>
  <c r="AV78" i="1" s="1"/>
  <c r="AV161" i="1"/>
  <c r="AV75" i="1"/>
  <c r="AV74" i="1" s="1"/>
  <c r="AV77" i="1"/>
  <c r="AV76" i="1" s="1"/>
  <c r="AV96" i="1"/>
  <c r="AV72" i="1" l="1"/>
  <c r="AW46" i="1" s="1"/>
  <c r="AW191" i="1" s="1"/>
  <c r="AV35" i="36"/>
  <c r="AW21" i="36" s="1"/>
  <c r="AW12" i="36" s="1"/>
  <c r="AV71" i="1"/>
  <c r="AW42" i="1" s="1"/>
  <c r="BD3" i="2" s="1"/>
  <c r="AV36" i="36"/>
  <c r="AW23" i="36" s="1"/>
  <c r="AW15" i="36" s="1"/>
  <c r="AW190" i="1" l="1"/>
  <c r="BD23" i="2"/>
  <c r="BD27" i="2" s="1"/>
  <c r="BD5" i="2"/>
  <c r="BD4" i="2"/>
  <c r="BD7" i="2"/>
  <c r="BD6" i="2"/>
  <c r="BD26" i="2" l="1"/>
  <c r="BD24" i="2"/>
  <c r="BD25" i="2"/>
  <c r="BD9" i="2"/>
  <c r="AW27" i="1" s="1"/>
  <c r="BD29" i="2" l="1"/>
  <c r="AW32" i="1" s="1"/>
  <c r="AW153" i="1" s="1"/>
  <c r="AW146" i="1"/>
  <c r="AW70" i="1"/>
  <c r="AW92" i="1" l="1"/>
  <c r="AW93" i="1" s="1"/>
  <c r="AV22" i="1"/>
  <c r="AV20" i="1" s="1"/>
  <c r="AV160" i="1" s="1"/>
  <c r="AW88" i="1"/>
  <c r="AW89" i="1" s="1"/>
  <c r="AW90" i="1"/>
  <c r="AW91" i="1" s="1"/>
  <c r="AW34" i="36"/>
  <c r="AW52" i="36" s="1"/>
  <c r="AW53" i="36" s="1"/>
  <c r="AW34" i="35"/>
  <c r="D80" i="28"/>
  <c r="AW94" i="1"/>
  <c r="AW95" i="1" s="1"/>
  <c r="AW77" i="1" l="1"/>
  <c r="AW76" i="1" s="1"/>
  <c r="AW79" i="1"/>
  <c r="AW78" i="1" s="1"/>
  <c r="AW75" i="1"/>
  <c r="AW74" i="1" s="1"/>
  <c r="AW161" i="1"/>
  <c r="AW96" i="1"/>
  <c r="AW41" i="36"/>
  <c r="AW40" i="36" s="1"/>
  <c r="AW39" i="36"/>
  <c r="AW38" i="36" s="1"/>
  <c r="AW43" i="36"/>
  <c r="AW42" i="36" s="1"/>
  <c r="AW54" i="36"/>
  <c r="J30" i="27"/>
  <c r="D95" i="28"/>
  <c r="BH158" i="1"/>
  <c r="AW123" i="1"/>
  <c r="AW127" i="1" s="1"/>
  <c r="AW124" i="1"/>
  <c r="AW128" i="1" s="1"/>
  <c r="BH166" i="1"/>
  <c r="AW71" i="1" l="1"/>
  <c r="AX42" i="1" s="1"/>
  <c r="BE3" i="2" s="1"/>
  <c r="AW35" i="36"/>
  <c r="AX21" i="36" s="1"/>
  <c r="AX12" i="36" s="1"/>
  <c r="AW36" i="36"/>
  <c r="AX23" i="36" s="1"/>
  <c r="AX15" i="36" s="1"/>
  <c r="AW72" i="1"/>
  <c r="AX46" i="1" s="1"/>
  <c r="AX191" i="1" s="1"/>
  <c r="AX190" i="1" l="1"/>
  <c r="BE23" i="2"/>
  <c r="BE25" i="2" s="1"/>
  <c r="BE4" i="2"/>
  <c r="BE7" i="2"/>
  <c r="BE5" i="2"/>
  <c r="BE6" i="2"/>
  <c r="BE24" i="2" l="1"/>
  <c r="BE27" i="2"/>
  <c r="BE26" i="2"/>
  <c r="BE9" i="2"/>
  <c r="AX27" i="1" s="1"/>
  <c r="BE29" i="2" l="1"/>
  <c r="AX32" i="1" s="1"/>
  <c r="AX153" i="1" s="1"/>
  <c r="AX146" i="1"/>
  <c r="AX70" i="1"/>
  <c r="AX88" i="1" l="1"/>
  <c r="AX89" i="1" s="1"/>
  <c r="AW22" i="1"/>
  <c r="AW20" i="1" s="1"/>
  <c r="AW160" i="1" s="1"/>
  <c r="AX90" i="1"/>
  <c r="AX91" i="1" s="1"/>
  <c r="AX92" i="1"/>
  <c r="AX93" i="1" s="1"/>
  <c r="AX34" i="35"/>
  <c r="D81" i="28"/>
  <c r="AX34" i="36"/>
  <c r="AX52" i="36" s="1"/>
  <c r="AX53" i="36" s="1"/>
  <c r="AX94" i="1"/>
  <c r="AX95" i="1" s="1"/>
  <c r="AX79" i="1" l="1"/>
  <c r="AX78" i="1" s="1"/>
  <c r="AX161" i="1"/>
  <c r="AX75" i="1"/>
  <c r="AX74" i="1" s="1"/>
  <c r="AX77" i="1"/>
  <c r="AX76" i="1" s="1"/>
  <c r="AX96" i="1"/>
  <c r="AX39" i="36"/>
  <c r="AX38" i="36" s="1"/>
  <c r="AX41" i="36"/>
  <c r="AX40" i="36" s="1"/>
  <c r="AX43" i="36"/>
  <c r="AX42" i="36" s="1"/>
  <c r="AX54" i="36"/>
  <c r="AX36" i="36" l="1"/>
  <c r="AY23" i="36" s="1"/>
  <c r="AY15" i="36" s="1"/>
  <c r="AX71" i="1"/>
  <c r="AY42" i="1" s="1"/>
  <c r="AK104" i="1" s="1"/>
  <c r="AX35" i="36"/>
  <c r="AY21" i="36" s="1"/>
  <c r="AY12" i="36" s="1"/>
  <c r="AX72" i="1"/>
  <c r="AY46" i="1" s="1"/>
  <c r="BF23" i="2" s="1"/>
  <c r="AX124" i="1"/>
  <c r="AX128" i="1" s="1"/>
  <c r="K30" i="27"/>
  <c r="AX123" i="1"/>
  <c r="AX127" i="1" s="1"/>
  <c r="AV104" i="1" l="1"/>
  <c r="AS108" i="1" s="1"/>
  <c r="AY190" i="1"/>
  <c r="BF3" i="2"/>
  <c r="BF6" i="2" s="1"/>
  <c r="AY191" i="1"/>
  <c r="BF25" i="2"/>
  <c r="BF26" i="2"/>
  <c r="BF24" i="2"/>
  <c r="BF27" i="2"/>
  <c r="BI158" i="1"/>
  <c r="D96" i="28"/>
  <c r="BI166" i="1"/>
  <c r="BF4" i="2" l="1"/>
  <c r="BF7" i="2"/>
  <c r="BF5" i="2"/>
  <c r="BF29" i="2"/>
  <c r="AY32" i="1" s="1"/>
  <c r="AY153" i="1" s="1"/>
  <c r="BF9" i="2" l="1"/>
  <c r="AY27" i="1" s="1"/>
  <c r="AY88" i="1" s="1"/>
  <c r="AY89" i="1" s="1"/>
  <c r="AY90" i="1"/>
  <c r="AY91" i="1" s="1"/>
  <c r="AY70" i="1"/>
  <c r="AR104" i="1" l="1"/>
  <c r="AY92" i="1"/>
  <c r="AY93" i="1" s="1"/>
  <c r="AY146" i="1"/>
  <c r="AX22" i="1"/>
  <c r="AX20" i="1" s="1"/>
  <c r="AX160" i="1" s="1"/>
  <c r="AG104" i="1"/>
  <c r="D82" i="28"/>
  <c r="AY34" i="36"/>
  <c r="AY52" i="36" s="1"/>
  <c r="AY53" i="36" s="1"/>
  <c r="AY34" i="35"/>
  <c r="AY94" i="1"/>
  <c r="AY95" i="1" s="1"/>
  <c r="AY79" i="1" l="1"/>
  <c r="AY78" i="1" s="1"/>
  <c r="AY75" i="1"/>
  <c r="AY74" i="1" s="1"/>
  <c r="AY161" i="1"/>
  <c r="AY77" i="1"/>
  <c r="AY76" i="1" s="1"/>
  <c r="AY96" i="1"/>
  <c r="AY39" i="36"/>
  <c r="AY38" i="36" s="1"/>
  <c r="AY43" i="36"/>
  <c r="AY42" i="36" s="1"/>
  <c r="AY41" i="36"/>
  <c r="AY40" i="36" s="1"/>
  <c r="AY54" i="36"/>
  <c r="AY35" i="36" l="1"/>
  <c r="AZ21" i="36" s="1"/>
  <c r="AZ12" i="36" s="1"/>
  <c r="AY71" i="1"/>
  <c r="AZ42" i="1" s="1"/>
  <c r="BG3" i="2" s="1"/>
  <c r="AY36" i="36"/>
  <c r="AZ23" i="36" s="1"/>
  <c r="AZ15" i="36" s="1"/>
  <c r="AY72" i="1"/>
  <c r="AZ46" i="1" s="1"/>
  <c r="AZ191" i="1" s="1"/>
  <c r="AZ190" i="1" l="1"/>
  <c r="BG23" i="2"/>
  <c r="BG27" i="2" s="1"/>
  <c r="BG4" i="2"/>
  <c r="BG5" i="2"/>
  <c r="BG6" i="2"/>
  <c r="BG7" i="2"/>
  <c r="AY123" i="1"/>
  <c r="AY127" i="1" s="1"/>
  <c r="D7" i="30" s="1"/>
  <c r="D97" i="28"/>
  <c r="AY124" i="1"/>
  <c r="AY128" i="1" s="1"/>
  <c r="D13" i="30" s="1"/>
  <c r="BJ158" i="1"/>
  <c r="BJ166" i="1"/>
  <c r="L30" i="27"/>
  <c r="BG24" i="2" l="1"/>
  <c r="BG25" i="2"/>
  <c r="BG26" i="2"/>
  <c r="BG9" i="2"/>
  <c r="AZ27" i="1" s="1"/>
  <c r="I23" i="30"/>
  <c r="I25" i="30"/>
  <c r="I24" i="30"/>
  <c r="I22" i="30"/>
  <c r="H25" i="30"/>
  <c r="H24" i="30"/>
  <c r="H23" i="30"/>
  <c r="H22" i="30"/>
  <c r="BG29" i="2" l="1"/>
  <c r="AZ32" i="1" s="1"/>
  <c r="AZ92" i="1" s="1"/>
  <c r="AZ93" i="1" s="1"/>
  <c r="AZ146" i="1"/>
  <c r="AZ70" i="1"/>
  <c r="AZ90" i="1" l="1"/>
  <c r="AZ91" i="1" s="1"/>
  <c r="AZ153" i="1"/>
  <c r="AZ88" i="1"/>
  <c r="AZ89" i="1" s="1"/>
  <c r="AY22" i="1"/>
  <c r="AY20" i="1" s="1"/>
  <c r="AY160" i="1" s="1"/>
  <c r="AZ34" i="36"/>
  <c r="AZ52" i="36" s="1"/>
  <c r="AZ53" i="36" s="1"/>
  <c r="D115" i="28"/>
  <c r="AZ34" i="35"/>
  <c r="AZ94" i="1"/>
  <c r="AZ95" i="1" s="1"/>
  <c r="AZ79" i="1" l="1"/>
  <c r="AZ78" i="1" s="1"/>
  <c r="AZ77" i="1"/>
  <c r="AZ76" i="1" s="1"/>
  <c r="AZ75" i="1"/>
  <c r="AZ74" i="1" s="1"/>
  <c r="AZ161" i="1"/>
  <c r="AZ96" i="1"/>
  <c r="AZ41" i="36"/>
  <c r="AZ40" i="36" s="1"/>
  <c r="AZ43" i="36"/>
  <c r="AZ42" i="36" s="1"/>
  <c r="AZ39" i="36"/>
  <c r="AZ38" i="36" s="1"/>
  <c r="AZ54" i="36"/>
  <c r="AZ35" i="36" l="1"/>
  <c r="BA21" i="36" s="1"/>
  <c r="BA12" i="36" s="1"/>
  <c r="AZ71" i="1"/>
  <c r="BA42" i="1" s="1"/>
  <c r="BA190" i="1" s="1"/>
  <c r="AZ36" i="36"/>
  <c r="BA23" i="36" s="1"/>
  <c r="BA15" i="36" s="1"/>
  <c r="AZ72" i="1"/>
  <c r="BA46" i="1" s="1"/>
  <c r="BA191" i="1" s="1"/>
  <c r="BH3" i="2" l="1"/>
  <c r="BH6" i="2" s="1"/>
  <c r="BH23" i="2"/>
  <c r="BH25" i="2" s="1"/>
  <c r="BH7" i="2" l="1"/>
  <c r="BH5" i="2"/>
  <c r="BH26" i="2"/>
  <c r="BH4" i="2"/>
  <c r="BH27" i="2"/>
  <c r="BH24" i="2"/>
  <c r="M30" i="27"/>
  <c r="D98" i="28"/>
  <c r="BH29" i="2" l="1"/>
  <c r="BA32" i="1" s="1"/>
  <c r="BA153" i="1" s="1"/>
  <c r="BH9" i="2"/>
  <c r="BA27" i="1" s="1"/>
  <c r="BA146" i="1" s="1"/>
  <c r="BK166" i="1"/>
  <c r="AZ124" i="1"/>
  <c r="AZ128" i="1" s="1"/>
  <c r="AZ123" i="1"/>
  <c r="AZ127" i="1" s="1"/>
  <c r="BK158" i="1"/>
  <c r="BA70" i="1"/>
  <c r="BA92" i="1" l="1"/>
  <c r="BA93" i="1" s="1"/>
  <c r="BA90" i="1"/>
  <c r="BA91" i="1" s="1"/>
  <c r="AZ22" i="1"/>
  <c r="AZ20" i="1" s="1"/>
  <c r="AZ160" i="1" s="1"/>
  <c r="BA88" i="1"/>
  <c r="BA89" i="1" s="1"/>
  <c r="BA34" i="36"/>
  <c r="BA52" i="36" s="1"/>
  <c r="BA53" i="36" s="1"/>
  <c r="D116" i="28"/>
  <c r="BA34" i="35"/>
  <c r="BA94" i="1"/>
  <c r="BA95" i="1" s="1"/>
  <c r="BA75" i="1" l="1"/>
  <c r="BA74" i="1" s="1"/>
  <c r="BA77" i="1"/>
  <c r="BA76" i="1" s="1"/>
  <c r="BA161" i="1"/>
  <c r="BA79" i="1"/>
  <c r="BA78" i="1" s="1"/>
  <c r="BA96" i="1"/>
  <c r="BA43" i="36"/>
  <c r="BA42" i="36" s="1"/>
  <c r="BA39" i="36"/>
  <c r="BA38" i="36" s="1"/>
  <c r="BA41" i="36"/>
  <c r="BA40" i="36" s="1"/>
  <c r="BA54" i="36"/>
  <c r="BA72" i="1" l="1"/>
  <c r="BB46" i="1" s="1"/>
  <c r="BB191" i="1" s="1"/>
  <c r="BA36" i="36"/>
  <c r="BB23" i="36" s="1"/>
  <c r="BB15" i="36" s="1"/>
  <c r="BA35" i="36"/>
  <c r="BB21" i="36" s="1"/>
  <c r="BB12" i="36" s="1"/>
  <c r="BA71" i="1"/>
  <c r="BB42" i="1" s="1"/>
  <c r="BI3" i="2" s="1"/>
  <c r="BI23" i="2" l="1"/>
  <c r="BI24" i="2" s="1"/>
  <c r="BB190" i="1"/>
  <c r="BI5" i="2"/>
  <c r="BI7" i="2"/>
  <c r="BI6" i="2"/>
  <c r="BI4" i="2"/>
  <c r="BI25" i="2" l="1"/>
  <c r="BI27" i="2"/>
  <c r="BI26" i="2"/>
  <c r="BI9" i="2"/>
  <c r="BB27" i="1" s="1"/>
  <c r="BB146" i="1" s="1"/>
  <c r="N30" i="27"/>
  <c r="BI29" i="2" l="1"/>
  <c r="BB32" i="1" s="1"/>
  <c r="BB92" i="1" s="1"/>
  <c r="BB93" i="1" s="1"/>
  <c r="BL158" i="1"/>
  <c r="BA123" i="1"/>
  <c r="BA127" i="1" s="1"/>
  <c r="BL166" i="1"/>
  <c r="D99" i="28"/>
  <c r="BA124" i="1"/>
  <c r="BA128" i="1" s="1"/>
  <c r="BB70" i="1"/>
  <c r="BB153" i="1" l="1"/>
  <c r="BA22" i="1"/>
  <c r="BA20" i="1" s="1"/>
  <c r="BA160" i="1" s="1"/>
  <c r="BB88" i="1"/>
  <c r="BB89" i="1" s="1"/>
  <c r="BB90" i="1"/>
  <c r="BB91" i="1" s="1"/>
  <c r="BB34" i="36"/>
  <c r="BB52" i="36" s="1"/>
  <c r="BB53" i="36" s="1"/>
  <c r="BB34" i="35"/>
  <c r="D117" i="28"/>
  <c r="BB94" i="1"/>
  <c r="BB95" i="1" s="1"/>
  <c r="BB79" i="1" l="1"/>
  <c r="BB78" i="1" s="1"/>
  <c r="BB161" i="1"/>
  <c r="BB77" i="1"/>
  <c r="BB76" i="1" s="1"/>
  <c r="BB75" i="1"/>
  <c r="BB74" i="1" s="1"/>
  <c r="BB96" i="1"/>
  <c r="BB43" i="36"/>
  <c r="BB42" i="36" s="1"/>
  <c r="BB39" i="36"/>
  <c r="BB38" i="36" s="1"/>
  <c r="BB41" i="36"/>
  <c r="BB40" i="36" s="1"/>
  <c r="BB54" i="36"/>
  <c r="BB71" i="1" l="1"/>
  <c r="BC42" i="1" s="1"/>
  <c r="BC190" i="1" s="1"/>
  <c r="BB35" i="36"/>
  <c r="BC21" i="36" s="1"/>
  <c r="BC12" i="36" s="1"/>
  <c r="BB72" i="1"/>
  <c r="BC46" i="1" s="1"/>
  <c r="BC191" i="1" s="1"/>
  <c r="BB36" i="36"/>
  <c r="BC23" i="36" s="1"/>
  <c r="BC15" i="36" s="1"/>
  <c r="BJ3" i="2" l="1"/>
  <c r="BJ7" i="2" s="1"/>
  <c r="BJ23" i="2"/>
  <c r="BJ27" i="2" s="1"/>
  <c r="BJ5" i="2" l="1"/>
  <c r="BJ6" i="2"/>
  <c r="BJ4" i="2"/>
  <c r="BJ26" i="2"/>
  <c r="BJ24" i="2"/>
  <c r="BJ25" i="2"/>
  <c r="BJ9" i="2" l="1"/>
  <c r="BC27" i="1" s="1"/>
  <c r="BC146" i="1" s="1"/>
  <c r="BJ29" i="2"/>
  <c r="BC32" i="1" s="1"/>
  <c r="BC90" i="1" s="1"/>
  <c r="BC91" i="1" s="1"/>
  <c r="BC70" i="1"/>
  <c r="BC92" i="1" l="1"/>
  <c r="BC93" i="1" s="1"/>
  <c r="BC88" i="1"/>
  <c r="BC89" i="1" s="1"/>
  <c r="BC153" i="1"/>
  <c r="BB22" i="1"/>
  <c r="BB20" i="1" s="1"/>
  <c r="BB160" i="1" s="1"/>
  <c r="BC34" i="35"/>
  <c r="BC34" i="36"/>
  <c r="BC52" i="36" s="1"/>
  <c r="BC53" i="36" s="1"/>
  <c r="D118" i="28"/>
  <c r="BC94" i="1"/>
  <c r="BC95" i="1" s="1"/>
  <c r="O30" i="27"/>
  <c r="BB123" i="1"/>
  <c r="BB127" i="1" s="1"/>
  <c r="BM158" i="1"/>
  <c r="BB124" i="1"/>
  <c r="BB128" i="1" s="1"/>
  <c r="D100" i="28"/>
  <c r="BM166" i="1"/>
  <c r="BC43" i="36" l="1"/>
  <c r="BC42" i="36" s="1"/>
  <c r="BC39" i="36"/>
  <c r="BC38" i="36" s="1"/>
  <c r="BC41" i="36"/>
  <c r="BC40" i="36" s="1"/>
  <c r="BC54" i="36"/>
  <c r="BC77" i="1"/>
  <c r="BC76" i="1" s="1"/>
  <c r="BC79" i="1"/>
  <c r="BC78" i="1" s="1"/>
  <c r="BC75" i="1"/>
  <c r="BC74" i="1" s="1"/>
  <c r="BC161" i="1"/>
  <c r="BC96" i="1"/>
  <c r="BC35" i="36" l="1"/>
  <c r="BD21" i="36" s="1"/>
  <c r="BD12" i="36" s="1"/>
  <c r="BC71" i="1"/>
  <c r="BD42" i="1" s="1"/>
  <c r="BD190" i="1" s="1"/>
  <c r="BC72" i="1"/>
  <c r="BD46" i="1" s="1"/>
  <c r="BK23" i="2" s="1"/>
  <c r="BC36" i="36"/>
  <c r="BD23" i="36" s="1"/>
  <c r="BD15" i="36" s="1"/>
  <c r="BD191" i="1" l="1"/>
  <c r="BK3" i="2"/>
  <c r="BK4" i="2" s="1"/>
  <c r="BK24" i="2"/>
  <c r="BK27" i="2"/>
  <c r="BK26" i="2"/>
  <c r="BK25" i="2"/>
  <c r="BK5" i="2" l="1"/>
  <c r="BK6" i="2"/>
  <c r="BK7" i="2"/>
  <c r="BK29" i="2"/>
  <c r="BD32" i="1" s="1"/>
  <c r="BK9" i="2" l="1"/>
  <c r="BD27" i="1" s="1"/>
  <c r="BD88" i="1" s="1"/>
  <c r="BD89" i="1" s="1"/>
  <c r="BD90" i="1"/>
  <c r="BD91" i="1" s="1"/>
  <c r="BD153" i="1"/>
  <c r="BD70" i="1"/>
  <c r="BD146" i="1" l="1"/>
  <c r="BC22" i="1"/>
  <c r="BC20" i="1" s="1"/>
  <c r="BC160" i="1" s="1"/>
  <c r="BD92" i="1"/>
  <c r="BD93" i="1" s="1"/>
  <c r="BD34" i="36"/>
  <c r="BD52" i="36" s="1"/>
  <c r="BD53" i="36" s="1"/>
  <c r="D119" i="28"/>
  <c r="BD34" i="35"/>
  <c r="BD94" i="1"/>
  <c r="BD95" i="1" s="1"/>
  <c r="BD79" i="1" l="1"/>
  <c r="BD78" i="1" s="1"/>
  <c r="BD161" i="1"/>
  <c r="BD77" i="1"/>
  <c r="BD76" i="1" s="1"/>
  <c r="BD75" i="1"/>
  <c r="BD74" i="1" s="1"/>
  <c r="BD96" i="1"/>
  <c r="BD39" i="36"/>
  <c r="BD38" i="36" s="1"/>
  <c r="BD41" i="36"/>
  <c r="BD40" i="36" s="1"/>
  <c r="BD43" i="36"/>
  <c r="BD42" i="36" s="1"/>
  <c r="BD54" i="36"/>
  <c r="BE123" i="1"/>
  <c r="BE127" i="1" s="1"/>
  <c r="P30" i="27"/>
  <c r="BD123" i="1"/>
  <c r="BD127" i="1" s="1"/>
  <c r="BF124" i="1"/>
  <c r="BF128" i="1" s="1"/>
  <c r="BC123" i="1"/>
  <c r="BC127" i="1" s="1"/>
  <c r="BF123" i="1"/>
  <c r="BF127" i="1" s="1"/>
  <c r="BC124" i="1"/>
  <c r="BC128" i="1" s="1"/>
  <c r="BD124" i="1"/>
  <c r="BD128" i="1" s="1"/>
  <c r="D101" i="28"/>
  <c r="BE124" i="1"/>
  <c r="BE128" i="1" s="1"/>
  <c r="BN158" i="1"/>
  <c r="BN166" i="1"/>
  <c r="BD71" i="1" l="1"/>
  <c r="BE42" i="1" s="1"/>
  <c r="BL3" i="2" s="1"/>
  <c r="BD72" i="1"/>
  <c r="BE46" i="1" s="1"/>
  <c r="BL23" i="2" s="1"/>
  <c r="BD35" i="36"/>
  <c r="BE21" i="36" s="1"/>
  <c r="BE12" i="36" s="1"/>
  <c r="BD36" i="36"/>
  <c r="BE23" i="36" s="1"/>
  <c r="BE15" i="36" s="1"/>
  <c r="BE190" i="1" l="1"/>
  <c r="BE191" i="1"/>
  <c r="BL5" i="2"/>
  <c r="BL7" i="2"/>
  <c r="BL6" i="2"/>
  <c r="BL4" i="2"/>
  <c r="BL27" i="2"/>
  <c r="BL24" i="2"/>
  <c r="BL25" i="2"/>
  <c r="BL26" i="2"/>
  <c r="BL9" i="2" l="1"/>
  <c r="BE27" i="1" s="1"/>
  <c r="BE146" i="1" s="1"/>
  <c r="BL29" i="2"/>
  <c r="BE32" i="1" s="1"/>
  <c r="BE92" i="1" l="1"/>
  <c r="BE93" i="1" s="1"/>
  <c r="BE153" i="1"/>
  <c r="BD22" i="1"/>
  <c r="BD20" i="1" s="1"/>
  <c r="BD160" i="1" s="1"/>
  <c r="BE88" i="1"/>
  <c r="BE89" i="1" s="1"/>
  <c r="BE90" i="1"/>
  <c r="BE91" i="1" s="1"/>
  <c r="BE70" i="1"/>
  <c r="BE94" i="1" l="1"/>
  <c r="BE95" i="1" s="1"/>
  <c r="BE79" i="1" s="1"/>
  <c r="BE78" i="1" s="1"/>
  <c r="BE34" i="35"/>
  <c r="BE34" i="36"/>
  <c r="BE52" i="36" s="1"/>
  <c r="BE53" i="36" s="1"/>
  <c r="BE39" i="36" s="1"/>
  <c r="BE38" i="36" s="1"/>
  <c r="D120" i="28"/>
  <c r="BE43" i="36" l="1"/>
  <c r="BE42" i="36" s="1"/>
  <c r="BE77" i="1"/>
  <c r="BE76" i="1" s="1"/>
  <c r="BE75" i="1"/>
  <c r="BE74" i="1" s="1"/>
  <c r="BE96" i="1"/>
  <c r="BE161" i="1"/>
  <c r="BE41" i="36"/>
  <c r="BE40" i="36" s="1"/>
  <c r="BE54" i="36"/>
  <c r="BE36" i="36" l="1"/>
  <c r="BF23" i="36" s="1"/>
  <c r="BF15" i="36" s="1"/>
  <c r="BE71" i="1"/>
  <c r="BF42" i="1" s="1"/>
  <c r="BF190" i="1" s="1"/>
  <c r="BE72" i="1"/>
  <c r="BF46" i="1" s="1"/>
  <c r="BM23" i="2" s="1"/>
  <c r="BM25" i="2" s="1"/>
  <c r="BE35" i="36"/>
  <c r="BF21" i="36" s="1"/>
  <c r="BF12" i="36" s="1"/>
  <c r="BM3" i="2" l="1"/>
  <c r="BM5" i="2" s="1"/>
  <c r="BM24" i="2"/>
  <c r="BM27" i="2"/>
  <c r="BM26" i="2"/>
  <c r="BF191" i="1"/>
  <c r="BM6" i="2" l="1"/>
  <c r="BM7" i="2"/>
  <c r="BM4" i="2"/>
  <c r="BM29" i="2"/>
  <c r="BF32" i="1" s="1"/>
  <c r="BF90" i="1" s="1"/>
  <c r="BF91" i="1" s="1"/>
  <c r="BM9" i="2" l="1"/>
  <c r="BF27" i="1" s="1"/>
  <c r="BE22" i="1" s="1"/>
  <c r="BE20" i="1" s="1"/>
  <c r="BE160" i="1" s="1"/>
  <c r="BF153" i="1"/>
  <c r="BF70" i="1"/>
  <c r="BF88" i="1" l="1"/>
  <c r="BF89" i="1" s="1"/>
  <c r="BF92" i="1"/>
  <c r="BF93" i="1" s="1"/>
  <c r="BF94" i="1"/>
  <c r="BF95" i="1" s="1"/>
  <c r="BF79" i="1" s="1"/>
  <c r="BF78" i="1" s="1"/>
  <c r="D121" i="28"/>
  <c r="BF34" i="36"/>
  <c r="BF52" i="36" s="1"/>
  <c r="BF53" i="36" s="1"/>
  <c r="BF54" i="36" s="1"/>
  <c r="BF34" i="35"/>
  <c r="BF146" i="1"/>
  <c r="BF77" i="1" l="1"/>
  <c r="BF76" i="1" s="1"/>
  <c r="BF75" i="1"/>
  <c r="BF74" i="1" s="1"/>
  <c r="BF41" i="36"/>
  <c r="BF40" i="36" s="1"/>
  <c r="BF43" i="36"/>
  <c r="BF42" i="36" s="1"/>
  <c r="BF39" i="36"/>
  <c r="BF38" i="36" s="1"/>
  <c r="BF161" i="1"/>
  <c r="BF96" i="1"/>
  <c r="BF36" i="36" l="1"/>
  <c r="BG23" i="36" s="1"/>
  <c r="BG15" i="36" s="1"/>
  <c r="BF72" i="1"/>
  <c r="BG46" i="1" s="1"/>
  <c r="BN23" i="2" s="1"/>
  <c r="BN26" i="2" s="1"/>
  <c r="BF71" i="1"/>
  <c r="BG42" i="1" s="1"/>
  <c r="BF35" i="36"/>
  <c r="BG21" i="36" s="1"/>
  <c r="BG12" i="36" s="1"/>
  <c r="BN25" i="2" l="1"/>
  <c r="BN24" i="2"/>
  <c r="BN27" i="2"/>
  <c r="BG191" i="1"/>
  <c r="BN3" i="2"/>
  <c r="BG190" i="1"/>
  <c r="BN29" i="2" l="1"/>
  <c r="BG32" i="1" s="1"/>
  <c r="BG153" i="1" s="1"/>
  <c r="BN4" i="2"/>
  <c r="BN6" i="2"/>
  <c r="BN7" i="2"/>
  <c r="BN5" i="2"/>
  <c r="BG90" i="1" l="1"/>
  <c r="BG91" i="1" s="1"/>
  <c r="BN9" i="2"/>
  <c r="BG27" i="1" s="1"/>
  <c r="BG70" i="1"/>
  <c r="BG94" i="1" l="1"/>
  <c r="BG95" i="1" s="1"/>
  <c r="BG79" i="1" s="1"/>
  <c r="BG78" i="1" s="1"/>
  <c r="D122" i="28"/>
  <c r="BG34" i="35"/>
  <c r="BG34" i="36"/>
  <c r="BG52" i="36" s="1"/>
  <c r="BG53" i="36" s="1"/>
  <c r="BG41" i="36" s="1"/>
  <c r="BG40" i="36" s="1"/>
  <c r="BG88" i="1"/>
  <c r="BG89" i="1" s="1"/>
  <c r="BG146" i="1"/>
  <c r="BF22" i="1"/>
  <c r="BF20" i="1" s="1"/>
  <c r="BF160" i="1" s="1"/>
  <c r="BG92" i="1"/>
  <c r="BG93" i="1" s="1"/>
  <c r="BG39" i="36" l="1"/>
  <c r="BG38" i="36" s="1"/>
  <c r="BG54" i="36"/>
  <c r="BG77" i="1"/>
  <c r="BG76" i="1" s="1"/>
  <c r="BG75" i="1"/>
  <c r="BG74" i="1" s="1"/>
  <c r="BG43" i="36"/>
  <c r="BG42" i="36" s="1"/>
  <c r="BG161" i="1"/>
  <c r="BG96" i="1"/>
  <c r="BG36" i="36" l="1"/>
  <c r="BH23" i="36" s="1"/>
  <c r="BH15" i="36" s="1"/>
  <c r="BG35" i="36"/>
  <c r="BH21" i="36" s="1"/>
  <c r="BH12" i="36" s="1"/>
  <c r="BG72" i="1"/>
  <c r="BH46" i="1" s="1"/>
  <c r="BH191" i="1" s="1"/>
  <c r="BG71" i="1"/>
  <c r="BH42" i="1" s="1"/>
  <c r="BH190" i="1" s="1"/>
  <c r="BO23" i="2" l="1"/>
  <c r="BO26" i="2" s="1"/>
  <c r="BO3" i="2"/>
  <c r="BO4" i="2" s="1"/>
  <c r="BO24" i="2" l="1"/>
  <c r="BO27" i="2"/>
  <c r="BO6" i="2"/>
  <c r="BO25" i="2"/>
  <c r="BO5" i="2"/>
  <c r="BO7" i="2"/>
  <c r="BO29" i="2" l="1"/>
  <c r="BH32" i="1" s="1"/>
  <c r="BH90" i="1" s="1"/>
  <c r="BH91" i="1" s="1"/>
  <c r="BO9" i="2"/>
  <c r="BH27" i="1" s="1"/>
  <c r="BH70" i="1"/>
  <c r="BH153" i="1" l="1"/>
  <c r="BH94" i="1"/>
  <c r="BH95" i="1" s="1"/>
  <c r="BH77" i="1" s="1"/>
  <c r="BH76" i="1" s="1"/>
  <c r="D123" i="28"/>
  <c r="BH34" i="36"/>
  <c r="BH52" i="36" s="1"/>
  <c r="BH53" i="36" s="1"/>
  <c r="BH41" i="36" s="1"/>
  <c r="BH40" i="36" s="1"/>
  <c r="BH34" i="35"/>
  <c r="BH146" i="1"/>
  <c r="BH88" i="1"/>
  <c r="BH89" i="1" s="1"/>
  <c r="BG22" i="1"/>
  <c r="BG20" i="1" s="1"/>
  <c r="BG160" i="1" s="1"/>
  <c r="BH92" i="1"/>
  <c r="BH93" i="1" s="1"/>
  <c r="BH75" i="1" l="1"/>
  <c r="BH74" i="1" s="1"/>
  <c r="BH161" i="1"/>
  <c r="BH39" i="36"/>
  <c r="BH38" i="36" s="1"/>
  <c r="BH43" i="36"/>
  <c r="BH42" i="36" s="1"/>
  <c r="BH96" i="1"/>
  <c r="BH54" i="36"/>
  <c r="BH79" i="1"/>
  <c r="BH78" i="1" s="1"/>
  <c r="BH35" i="36" l="1"/>
  <c r="BI21" i="36" s="1"/>
  <c r="BI12" i="36" s="1"/>
  <c r="BH72" i="1"/>
  <c r="BI46" i="1" s="1"/>
  <c r="BI191" i="1" s="1"/>
  <c r="BH36" i="36"/>
  <c r="BI23" i="36" s="1"/>
  <c r="BI15" i="36" s="1"/>
  <c r="BH71" i="1"/>
  <c r="BI42" i="1" s="1"/>
  <c r="BI190" i="1" s="1"/>
  <c r="BR158" i="1"/>
  <c r="BG124" i="1"/>
  <c r="BG128" i="1" s="1"/>
  <c r="D105" i="28"/>
  <c r="BR166" i="1"/>
  <c r="BG123" i="1"/>
  <c r="BG127" i="1" s="1"/>
  <c r="T30" i="27"/>
  <c r="BP23" i="2" l="1"/>
  <c r="BP27" i="2" s="1"/>
  <c r="BP3" i="2"/>
  <c r="BP4" i="2" s="1"/>
  <c r="BP24" i="2" l="1"/>
  <c r="BP5" i="2"/>
  <c r="BP26" i="2"/>
  <c r="BP25" i="2"/>
  <c r="BP7" i="2"/>
  <c r="BP6" i="2"/>
  <c r="BP9" i="2" l="1"/>
  <c r="BI27" i="1" s="1"/>
  <c r="BI146" i="1" s="1"/>
  <c r="BP29" i="2"/>
  <c r="BI32" i="1" s="1"/>
  <c r="BI70" i="1"/>
  <c r="BI92" i="1" l="1"/>
  <c r="BI93" i="1" s="1"/>
  <c r="BH22" i="1"/>
  <c r="BH20" i="1" s="1"/>
  <c r="BH160" i="1" s="1"/>
  <c r="BI153" i="1"/>
  <c r="D124" i="28"/>
  <c r="BI34" i="35"/>
  <c r="BI94" i="1"/>
  <c r="BI95" i="1" s="1"/>
  <c r="BI77" i="1" s="1"/>
  <c r="BI76" i="1" s="1"/>
  <c r="BI34" i="36"/>
  <c r="BI52" i="36" s="1"/>
  <c r="BI53" i="36" s="1"/>
  <c r="BI39" i="36" s="1"/>
  <c r="BI38" i="36" s="1"/>
  <c r="BI88" i="1"/>
  <c r="BI89" i="1" s="1"/>
  <c r="BI90" i="1"/>
  <c r="BI91" i="1" s="1"/>
  <c r="BI41" i="36" l="1"/>
  <c r="BI40" i="36" s="1"/>
  <c r="BI96" i="1"/>
  <c r="BI75" i="1"/>
  <c r="BI74" i="1" s="1"/>
  <c r="BI54" i="36"/>
  <c r="BI161" i="1"/>
  <c r="BI79" i="1"/>
  <c r="BI78" i="1" s="1"/>
  <c r="BI43" i="36"/>
  <c r="BI42" i="36" s="1"/>
  <c r="BI71" i="1" l="1"/>
  <c r="BJ42" i="1" s="1"/>
  <c r="BQ3" i="2" s="1"/>
  <c r="BQ6" i="2" s="1"/>
  <c r="BI35" i="36"/>
  <c r="BJ21" i="36" s="1"/>
  <c r="BJ12" i="36" s="1"/>
  <c r="BI72" i="1"/>
  <c r="BJ46" i="1" s="1"/>
  <c r="BI36" i="36"/>
  <c r="BJ23" i="36" s="1"/>
  <c r="BJ15" i="36" s="1"/>
  <c r="BQ4" i="2"/>
  <c r="BQ5" i="2"/>
  <c r="BJ190" i="1"/>
  <c r="BQ7" i="2" l="1"/>
  <c r="BQ9" i="2" s="1"/>
  <c r="BJ27" i="1" s="1"/>
  <c r="BQ23" i="2"/>
  <c r="BJ191" i="1"/>
  <c r="BK123" i="1"/>
  <c r="BK127" i="1" s="1"/>
  <c r="U30" i="27"/>
  <c r="BQ25" i="2" l="1"/>
  <c r="BQ26" i="2"/>
  <c r="BQ24" i="2"/>
  <c r="BQ27" i="2"/>
  <c r="BJ146" i="1"/>
  <c r="D106" i="28"/>
  <c r="BN124" i="1"/>
  <c r="BN128" i="1" s="1"/>
  <c r="BO123" i="1"/>
  <c r="BO127" i="1" s="1"/>
  <c r="BM123" i="1"/>
  <c r="BM127" i="1" s="1"/>
  <c r="BJ124" i="1"/>
  <c r="BJ128" i="1" s="1"/>
  <c r="BJ123" i="1"/>
  <c r="BJ127" i="1" s="1"/>
  <c r="BR123" i="1"/>
  <c r="BR127" i="1" s="1"/>
  <c r="BS166" i="1"/>
  <c r="BQ124" i="1"/>
  <c r="BQ128" i="1" s="1"/>
  <c r="BQ123" i="1"/>
  <c r="BQ127" i="1" s="1"/>
  <c r="BM124" i="1"/>
  <c r="BM128" i="1" s="1"/>
  <c r="BS158" i="1"/>
  <c r="BP123" i="1"/>
  <c r="BP127" i="1" s="1"/>
  <c r="BK124" i="1"/>
  <c r="BK128" i="1" s="1"/>
  <c r="BO124" i="1"/>
  <c r="BO128" i="1" s="1"/>
  <c r="BH124" i="1"/>
  <c r="BH128" i="1" s="1"/>
  <c r="BS124" i="1"/>
  <c r="BS128" i="1" s="1"/>
  <c r="BR124" i="1"/>
  <c r="BR128" i="1" s="1"/>
  <c r="BL124" i="1"/>
  <c r="BL128" i="1" s="1"/>
  <c r="BH123" i="1"/>
  <c r="BH127" i="1" s="1"/>
  <c r="BI124" i="1"/>
  <c r="BI128" i="1" s="1"/>
  <c r="BS123" i="1"/>
  <c r="BS127" i="1" s="1"/>
  <c r="BI123" i="1"/>
  <c r="BI127" i="1" s="1"/>
  <c r="BP124" i="1"/>
  <c r="BP128" i="1" s="1"/>
  <c r="BL123" i="1"/>
  <c r="BL127" i="1" s="1"/>
  <c r="BN123" i="1"/>
  <c r="BN127" i="1" s="1"/>
  <c r="BQ29" i="2" l="1"/>
  <c r="BJ32" i="1" s="1"/>
  <c r="BJ70" i="1"/>
  <c r="BJ34" i="36" l="1"/>
  <c r="BJ52" i="36" s="1"/>
  <c r="BJ53" i="36" s="1"/>
  <c r="BJ94" i="1"/>
  <c r="BJ95" i="1" s="1"/>
  <c r="BJ96" i="1" s="1"/>
  <c r="BJ34" i="35"/>
  <c r="D125" i="28"/>
  <c r="BJ153" i="1"/>
  <c r="BI22" i="1"/>
  <c r="BI20" i="1" s="1"/>
  <c r="BI160" i="1" s="1"/>
  <c r="BJ92" i="1"/>
  <c r="BJ93" i="1" s="1"/>
  <c r="BJ90" i="1"/>
  <c r="BJ91" i="1" s="1"/>
  <c r="BJ88" i="1"/>
  <c r="BJ89" i="1" s="1"/>
  <c r="BJ77" i="1" l="1"/>
  <c r="BJ76" i="1" s="1"/>
  <c r="BJ161" i="1"/>
  <c r="BJ79" i="1"/>
  <c r="BJ78" i="1" s="1"/>
  <c r="BJ75" i="1"/>
  <c r="BJ74" i="1" s="1"/>
  <c r="BJ39" i="36"/>
  <c r="BJ38" i="36" s="1"/>
  <c r="BJ43" i="36"/>
  <c r="BJ42" i="36" s="1"/>
  <c r="BJ41" i="36"/>
  <c r="BJ40" i="36" s="1"/>
  <c r="BJ54" i="36"/>
  <c r="BJ72" i="1" l="1"/>
  <c r="BK46" i="1" s="1"/>
  <c r="BJ71" i="1"/>
  <c r="BK42" i="1" s="1"/>
  <c r="BJ35" i="36"/>
  <c r="BK21" i="36" s="1"/>
  <c r="BK12" i="36" s="1"/>
  <c r="BJ36" i="36"/>
  <c r="BK23" i="36" s="1"/>
  <c r="BK15" i="36" s="1"/>
  <c r="BK190" i="1" l="1"/>
  <c r="BR3" i="2"/>
  <c r="BR23" i="2"/>
  <c r="BK191" i="1"/>
  <c r="BR24" i="2" l="1"/>
  <c r="BR27" i="2"/>
  <c r="BR25" i="2"/>
  <c r="BR26" i="2"/>
  <c r="BR6" i="2"/>
  <c r="BR5" i="2"/>
  <c r="BR4" i="2"/>
  <c r="BR7" i="2"/>
  <c r="BR29" i="2" l="1"/>
  <c r="BK32" i="1" s="1"/>
  <c r="BR9" i="2"/>
  <c r="BK27" i="1" s="1"/>
  <c r="BK70" i="1"/>
  <c r="BK34" i="36" l="1"/>
  <c r="BK52" i="36" s="1"/>
  <c r="BK53" i="36" s="1"/>
  <c r="BK34" i="35"/>
  <c r="BK94" i="1"/>
  <c r="BK95" i="1" s="1"/>
  <c r="D126" i="28"/>
  <c r="BK92" i="1"/>
  <c r="BK93" i="1" s="1"/>
  <c r="BK146" i="1"/>
  <c r="BK90" i="1"/>
  <c r="BK91" i="1" s="1"/>
  <c r="BK153" i="1"/>
  <c r="BK88" i="1"/>
  <c r="BK89" i="1" s="1"/>
  <c r="BJ22" i="1"/>
  <c r="BJ20" i="1" s="1"/>
  <c r="BJ160" i="1" s="1"/>
  <c r="BK79" i="1" l="1"/>
  <c r="BK78" i="1" s="1"/>
  <c r="BK75" i="1"/>
  <c r="BK74" i="1" s="1"/>
  <c r="BK161" i="1"/>
  <c r="BK77" i="1"/>
  <c r="BK76" i="1" s="1"/>
  <c r="BK96" i="1"/>
  <c r="BK41" i="36"/>
  <c r="BK40" i="36" s="1"/>
  <c r="BK54" i="36"/>
  <c r="BK39" i="36"/>
  <c r="BK38" i="36" s="1"/>
  <c r="BK43" i="36"/>
  <c r="BK42" i="36" s="1"/>
  <c r="BK71" i="1" l="1"/>
  <c r="BL42" i="1" s="1"/>
  <c r="BL190" i="1" s="1"/>
  <c r="BK35" i="36"/>
  <c r="BL21" i="36" s="1"/>
  <c r="BL12" i="36" s="1"/>
  <c r="BK36" i="36"/>
  <c r="BL23" i="36" s="1"/>
  <c r="BL15" i="36" s="1"/>
  <c r="BK72" i="1"/>
  <c r="BL46" i="1" s="1"/>
  <c r="BS3" i="2" l="1"/>
  <c r="BS7" i="2"/>
  <c r="BS23" i="2"/>
  <c r="BL191" i="1"/>
  <c r="BS4" i="2" l="1"/>
  <c r="BS9" i="2" s="1"/>
  <c r="BL27" i="1" s="1"/>
  <c r="BL146" i="1" s="1"/>
  <c r="BS6" i="2"/>
  <c r="BS5" i="2"/>
  <c r="BS25" i="2"/>
  <c r="BS24" i="2"/>
  <c r="BS26" i="2"/>
  <c r="BS27" i="2"/>
  <c r="BS29" i="2" l="1"/>
  <c r="BL32" i="1" s="1"/>
  <c r="BL70" i="1"/>
  <c r="BL34" i="36" l="1"/>
  <c r="BL52" i="36" s="1"/>
  <c r="BL53" i="36" s="1"/>
  <c r="BL34" i="35"/>
  <c r="D127" i="28"/>
  <c r="BL94" i="1"/>
  <c r="BL95" i="1" s="1"/>
  <c r="BL90" i="1"/>
  <c r="BL91" i="1" s="1"/>
  <c r="BL153" i="1"/>
  <c r="BL92" i="1"/>
  <c r="BL93" i="1" s="1"/>
  <c r="BL88" i="1"/>
  <c r="BL89" i="1" s="1"/>
  <c r="BK22" i="1"/>
  <c r="BK20" i="1" s="1"/>
  <c r="BK160" i="1" s="1"/>
  <c r="BL75" i="1" l="1"/>
  <c r="BL74" i="1" s="1"/>
  <c r="BL161" i="1"/>
  <c r="BL79" i="1"/>
  <c r="BL78" i="1" s="1"/>
  <c r="BL77" i="1"/>
  <c r="BL76" i="1" s="1"/>
  <c r="BL96" i="1"/>
  <c r="BL39" i="36"/>
  <c r="BL38" i="36" s="1"/>
  <c r="BL54" i="36"/>
  <c r="BL41" i="36"/>
  <c r="BL40" i="36" s="1"/>
  <c r="BL43" i="36"/>
  <c r="BL42" i="36" s="1"/>
  <c r="BL35" i="36" l="1"/>
  <c r="BM21" i="36" s="1"/>
  <c r="BM12" i="36" s="1"/>
  <c r="BL36" i="36"/>
  <c r="BM23" i="36" s="1"/>
  <c r="BM15" i="36" s="1"/>
  <c r="BL71" i="1"/>
  <c r="BM42" i="1" s="1"/>
  <c r="BL72" i="1"/>
  <c r="BM46" i="1" s="1"/>
  <c r="BM191" i="1" l="1"/>
  <c r="BT23" i="2"/>
  <c r="BT3" i="2"/>
  <c r="BM190" i="1"/>
  <c r="BT7" i="2" l="1"/>
  <c r="BT4" i="2"/>
  <c r="BT6" i="2"/>
  <c r="BT5" i="2"/>
  <c r="BT26" i="2"/>
  <c r="BT24" i="2"/>
  <c r="BT25" i="2"/>
  <c r="BT27" i="2"/>
  <c r="BT29" i="2" l="1"/>
  <c r="BM32" i="1" s="1"/>
  <c r="BT9" i="2"/>
  <c r="BM27" i="1" s="1"/>
  <c r="BM70" i="1"/>
  <c r="BM34" i="35" l="1"/>
  <c r="BM94" i="1"/>
  <c r="BM95" i="1" s="1"/>
  <c r="BM34" i="36"/>
  <c r="BM52" i="36" s="1"/>
  <c r="BM53" i="36" s="1"/>
  <c r="D128" i="28"/>
  <c r="BM146" i="1"/>
  <c r="BM92" i="1"/>
  <c r="BM93" i="1" s="1"/>
  <c r="BM88" i="1"/>
  <c r="BM89" i="1" s="1"/>
  <c r="BM90" i="1"/>
  <c r="BM91" i="1" s="1"/>
  <c r="BM153" i="1"/>
  <c r="BL22" i="1"/>
  <c r="BL20" i="1" s="1"/>
  <c r="BL160" i="1" s="1"/>
  <c r="BM39" i="36" l="1"/>
  <c r="BM38" i="36" s="1"/>
  <c r="BM41" i="36"/>
  <c r="BM40" i="36" s="1"/>
  <c r="BM54" i="36"/>
  <c r="BM43" i="36"/>
  <c r="BM42" i="36" s="1"/>
  <c r="BM77" i="1"/>
  <c r="BM76" i="1" s="1"/>
  <c r="BM96" i="1"/>
  <c r="BM75" i="1"/>
  <c r="BM74" i="1" s="1"/>
  <c r="BM161" i="1"/>
  <c r="BM79" i="1"/>
  <c r="BM78" i="1" s="1"/>
  <c r="BM36" i="36" l="1"/>
  <c r="BN23" i="36" s="1"/>
  <c r="BN15" i="36" s="1"/>
  <c r="BM35" i="36"/>
  <c r="BN21" i="36" s="1"/>
  <c r="BN12" i="36" s="1"/>
  <c r="BM71" i="1"/>
  <c r="BN42" i="1" s="1"/>
  <c r="BM72" i="1"/>
  <c r="BN46" i="1" s="1"/>
  <c r="BU23" i="2" l="1"/>
  <c r="BN191" i="1"/>
  <c r="BU3" i="2"/>
  <c r="BN190" i="1"/>
  <c r="BU27" i="2" l="1"/>
  <c r="BU24" i="2"/>
  <c r="BU26" i="2"/>
  <c r="BU25" i="2"/>
  <c r="BU4" i="2"/>
  <c r="BU7" i="2"/>
  <c r="BU6" i="2"/>
  <c r="BU5" i="2"/>
  <c r="BU29" i="2" l="1"/>
  <c r="BN32" i="1" s="1"/>
  <c r="BU9" i="2"/>
  <c r="BN27" i="1" s="1"/>
  <c r="BN70" i="1"/>
  <c r="BN34" i="35" l="1"/>
  <c r="D129" i="28"/>
  <c r="BN94" i="1"/>
  <c r="BN95" i="1" s="1"/>
  <c r="BN34" i="36"/>
  <c r="BN52" i="36" s="1"/>
  <c r="BN53" i="36" s="1"/>
  <c r="BN146" i="1"/>
  <c r="BN92" i="1"/>
  <c r="BN93" i="1" s="1"/>
  <c r="BN88" i="1"/>
  <c r="BN89" i="1" s="1"/>
  <c r="BN90" i="1"/>
  <c r="BN91" i="1" s="1"/>
  <c r="BM22" i="1"/>
  <c r="BM20" i="1" s="1"/>
  <c r="BM160" i="1" s="1"/>
  <c r="BN153" i="1"/>
  <c r="BN96" i="1"/>
  <c r="BN54" i="36" l="1"/>
  <c r="BN43" i="36"/>
  <c r="BN42" i="36" s="1"/>
  <c r="BN41" i="36"/>
  <c r="BN40" i="36" s="1"/>
  <c r="BN39" i="36"/>
  <c r="BN38" i="36" s="1"/>
  <c r="BN35" i="36" s="1"/>
  <c r="BO21" i="36" s="1"/>
  <c r="BO12" i="36" s="1"/>
  <c r="BN77" i="1"/>
  <c r="BN76" i="1" s="1"/>
  <c r="BN79" i="1"/>
  <c r="BN78" i="1" s="1"/>
  <c r="BN161" i="1"/>
  <c r="BN75" i="1"/>
  <c r="BN74" i="1" s="1"/>
  <c r="BN71" i="1" l="1"/>
  <c r="BO42" i="1" s="1"/>
  <c r="BO190" i="1" s="1"/>
  <c r="BN36" i="36"/>
  <c r="BO23" i="36" s="1"/>
  <c r="BO15" i="36" s="1"/>
  <c r="BN72" i="1"/>
  <c r="BO46" i="1" s="1"/>
  <c r="BV3" i="2" l="1"/>
  <c r="BV5" i="2" s="1"/>
  <c r="BO191" i="1"/>
  <c r="BV23" i="2"/>
  <c r="BV4" i="2"/>
  <c r="BV6" i="2"/>
  <c r="BV7" i="2" l="1"/>
  <c r="BV9" i="2" s="1"/>
  <c r="BO27" i="1" s="1"/>
  <c r="BV27" i="2"/>
  <c r="BV26" i="2"/>
  <c r="BV24" i="2"/>
  <c r="BV25" i="2"/>
  <c r="BV29" i="2" l="1"/>
  <c r="BO32" i="1" s="1"/>
  <c r="BO153" i="1" s="1"/>
  <c r="BO90" i="1"/>
  <c r="BO91" i="1" s="1"/>
  <c r="BN22" i="1"/>
  <c r="BN20" i="1" s="1"/>
  <c r="BN160" i="1" s="1"/>
  <c r="BO146" i="1"/>
  <c r="BO92" i="1"/>
  <c r="BO93" i="1" s="1"/>
  <c r="BO70" i="1"/>
  <c r="BO88" i="1" l="1"/>
  <c r="BO89" i="1" s="1"/>
  <c r="BO34" i="36"/>
  <c r="BO52" i="36" s="1"/>
  <c r="BO53" i="36" s="1"/>
  <c r="BO41" i="36" s="1"/>
  <c r="BO40" i="36" s="1"/>
  <c r="D130" i="28"/>
  <c r="BO34" i="35"/>
  <c r="BO94" i="1"/>
  <c r="BO95" i="1" s="1"/>
  <c r="BO75" i="1" s="1"/>
  <c r="BO74" i="1" s="1"/>
  <c r="BO54" i="36"/>
  <c r="BO77" i="1" l="1"/>
  <c r="BO76" i="1" s="1"/>
  <c r="BO43" i="36"/>
  <c r="BO42" i="36" s="1"/>
  <c r="BO39" i="36"/>
  <c r="BO38" i="36" s="1"/>
  <c r="BO96" i="1"/>
  <c r="BO79" i="1"/>
  <c r="BO78" i="1" s="1"/>
  <c r="BO161" i="1"/>
  <c r="BO36" i="36" l="1"/>
  <c r="BP23" i="36" s="1"/>
  <c r="BP15" i="36" s="1"/>
  <c r="BO35" i="36"/>
  <c r="BP21" i="36" s="1"/>
  <c r="BP12" i="36" s="1"/>
  <c r="BO71" i="1"/>
  <c r="BP42" i="1" s="1"/>
  <c r="BW3" i="2" s="1"/>
  <c r="BW4" i="2" s="1"/>
  <c r="BO72" i="1"/>
  <c r="BP46" i="1" s="1"/>
  <c r="BW7" i="2" l="1"/>
  <c r="BW6" i="2"/>
  <c r="BP190" i="1"/>
  <c r="BW23" i="2"/>
  <c r="BP191" i="1"/>
  <c r="BW5" i="2"/>
  <c r="BW9" i="2" l="1"/>
  <c r="BP27" i="1" s="1"/>
  <c r="BP146" i="1" s="1"/>
  <c r="BW24" i="2"/>
  <c r="BW26" i="2"/>
  <c r="BW25" i="2"/>
  <c r="BW27" i="2"/>
  <c r="BW29" i="2" l="1"/>
  <c r="BP32" i="1" s="1"/>
  <c r="BP70" i="1"/>
  <c r="BP34" i="36" l="1"/>
  <c r="BP52" i="36" s="1"/>
  <c r="BP53" i="36" s="1"/>
  <c r="BP34" i="35"/>
  <c r="BP94" i="1"/>
  <c r="BP95" i="1" s="1"/>
  <c r="D131" i="28"/>
  <c r="BP153" i="1"/>
  <c r="BP90" i="1"/>
  <c r="BP91" i="1" s="1"/>
  <c r="BO22" i="1"/>
  <c r="BO20" i="1" s="1"/>
  <c r="BO160" i="1" s="1"/>
  <c r="BP88" i="1"/>
  <c r="BP89" i="1" s="1"/>
  <c r="BP92" i="1"/>
  <c r="BP93" i="1" s="1"/>
  <c r="BP161" i="1" l="1"/>
  <c r="BP79" i="1"/>
  <c r="BP78" i="1" s="1"/>
  <c r="BP77" i="1"/>
  <c r="BP76" i="1" s="1"/>
  <c r="BP75" i="1"/>
  <c r="BP74" i="1" s="1"/>
  <c r="BP96" i="1"/>
  <c r="BP54" i="36"/>
  <c r="BP39" i="36"/>
  <c r="BP38" i="36" s="1"/>
  <c r="BP41" i="36"/>
  <c r="BP40" i="36" s="1"/>
  <c r="BP43" i="36"/>
  <c r="BP42" i="36" s="1"/>
  <c r="BP36" i="36" l="1"/>
  <c r="BQ23" i="36" s="1"/>
  <c r="BQ15" i="36" s="1"/>
  <c r="BP71" i="1"/>
  <c r="BQ42" i="1" s="1"/>
  <c r="BX3" i="2" s="1"/>
  <c r="BP72" i="1"/>
  <c r="BQ46" i="1" s="1"/>
  <c r="BP35" i="36"/>
  <c r="BQ21" i="36" s="1"/>
  <c r="BQ12" i="36" s="1"/>
  <c r="BQ190" i="1" l="1"/>
  <c r="BX23" i="2"/>
  <c r="BQ191" i="1"/>
  <c r="BX5" i="2"/>
  <c r="BX4" i="2"/>
  <c r="BX6" i="2"/>
  <c r="BX7" i="2"/>
  <c r="BX9" i="2" l="1"/>
  <c r="BQ27" i="1" s="1"/>
  <c r="BQ146" i="1" s="1"/>
  <c r="BX25" i="2"/>
  <c r="BX27" i="2"/>
  <c r="BX24" i="2"/>
  <c r="BX26" i="2"/>
  <c r="BX29" i="2" l="1"/>
  <c r="BQ32" i="1" s="1"/>
  <c r="BQ70" i="1"/>
  <c r="BQ34" i="36" l="1"/>
  <c r="BQ52" i="36" s="1"/>
  <c r="BQ53" i="36" s="1"/>
  <c r="D132" i="28"/>
  <c r="BQ34" i="35"/>
  <c r="BQ94" i="1"/>
  <c r="BQ95" i="1" s="1"/>
  <c r="BQ96" i="1" s="1"/>
  <c r="BQ153" i="1"/>
  <c r="BQ90" i="1"/>
  <c r="BQ91" i="1" s="1"/>
  <c r="BQ88" i="1"/>
  <c r="BQ89" i="1" s="1"/>
  <c r="BP22" i="1"/>
  <c r="BP20" i="1" s="1"/>
  <c r="BP160" i="1" s="1"/>
  <c r="BQ92" i="1"/>
  <c r="BQ93" i="1" s="1"/>
  <c r="BQ75" i="1" l="1"/>
  <c r="BQ74" i="1" s="1"/>
  <c r="BQ77" i="1"/>
  <c r="BQ76" i="1" s="1"/>
  <c r="BQ161" i="1"/>
  <c r="BQ79" i="1"/>
  <c r="BQ78" i="1" s="1"/>
  <c r="BQ43" i="36"/>
  <c r="BQ42" i="36" s="1"/>
  <c r="BQ54" i="36"/>
  <c r="BQ39" i="36"/>
  <c r="BQ38" i="36" s="1"/>
  <c r="BQ41" i="36"/>
  <c r="BQ40" i="36" s="1"/>
  <c r="BQ35" i="36" l="1"/>
  <c r="BR21" i="36" s="1"/>
  <c r="BR12" i="36" s="1"/>
  <c r="BQ36" i="36"/>
  <c r="BR23" i="36" s="1"/>
  <c r="BR15" i="36" s="1"/>
  <c r="BQ72" i="1"/>
  <c r="BR46" i="1" s="1"/>
  <c r="BQ71" i="1"/>
  <c r="BR42" i="1" s="1"/>
  <c r="BY3" i="2" l="1"/>
  <c r="BR190" i="1"/>
  <c r="BR191" i="1"/>
  <c r="BY23" i="2"/>
  <c r="BY7" i="2" l="1"/>
  <c r="BY4" i="2"/>
  <c r="BY5" i="2"/>
  <c r="BY6" i="2"/>
  <c r="BY25" i="2"/>
  <c r="BY24" i="2"/>
  <c r="BY27" i="2"/>
  <c r="BY26" i="2"/>
  <c r="BY9" i="2" l="1"/>
  <c r="BR27" i="1" s="1"/>
  <c r="BR146" i="1" s="1"/>
  <c r="BY29" i="2"/>
  <c r="BR32" i="1" s="1"/>
  <c r="BR70" i="1"/>
  <c r="BR34" i="35" l="1"/>
  <c r="BR94" i="1"/>
  <c r="BR95" i="1" s="1"/>
  <c r="BR34" i="36"/>
  <c r="BR52" i="36" s="1"/>
  <c r="BR53" i="36" s="1"/>
  <c r="D133" i="28"/>
  <c r="BR90" i="1"/>
  <c r="BR91" i="1" s="1"/>
  <c r="BR88" i="1"/>
  <c r="BR89" i="1" s="1"/>
  <c r="BQ22" i="1"/>
  <c r="BQ20" i="1" s="1"/>
  <c r="BQ160" i="1" s="1"/>
  <c r="BR153" i="1"/>
  <c r="BR92" i="1"/>
  <c r="BR93" i="1" s="1"/>
  <c r="BR41" i="36" l="1"/>
  <c r="BR40" i="36" s="1"/>
  <c r="BR43" i="36"/>
  <c r="BR42" i="36" s="1"/>
  <c r="BR39" i="36"/>
  <c r="BR38" i="36" s="1"/>
  <c r="BR54" i="36"/>
  <c r="BR96" i="1"/>
  <c r="BR75" i="1"/>
  <c r="BR74" i="1" s="1"/>
  <c r="BR77" i="1"/>
  <c r="BR76" i="1" s="1"/>
  <c r="BR79" i="1"/>
  <c r="BR78" i="1" s="1"/>
  <c r="BR161" i="1"/>
  <c r="BR71" i="1" l="1"/>
  <c r="BS42" i="1" s="1"/>
  <c r="BR72" i="1"/>
  <c r="BS46" i="1" s="1"/>
  <c r="BR36" i="36"/>
  <c r="BS23" i="36" s="1"/>
  <c r="BS15" i="36" s="1"/>
  <c r="BR35" i="36"/>
  <c r="BS21" i="36" s="1"/>
  <c r="BS12" i="36" s="1"/>
  <c r="BZ23" i="2" l="1"/>
  <c r="BS191" i="1"/>
  <c r="BZ3" i="2"/>
  <c r="BS190" i="1"/>
  <c r="BZ4" i="2" l="1"/>
  <c r="BZ6" i="2"/>
  <c r="BZ7" i="2"/>
  <c r="BZ5" i="2"/>
  <c r="BZ24" i="2"/>
  <c r="BZ26" i="2"/>
  <c r="BZ25" i="2"/>
  <c r="BZ27" i="2"/>
  <c r="BZ9" i="2" l="1"/>
  <c r="BS27" i="1" s="1"/>
  <c r="BZ29" i="2"/>
  <c r="BS32" i="1" s="1"/>
  <c r="BS70" i="1"/>
  <c r="BS34" i="35" l="1"/>
  <c r="D134" i="28"/>
  <c r="BS94" i="1"/>
  <c r="BS95" i="1" s="1"/>
  <c r="BS96" i="1" s="1"/>
  <c r="BS34" i="36"/>
  <c r="BS52" i="36" s="1"/>
  <c r="BS53" i="36" s="1"/>
  <c r="BS90" i="1"/>
  <c r="BS91" i="1" s="1"/>
  <c r="BS153" i="1"/>
  <c r="BR22" i="1"/>
  <c r="BR20" i="1" s="1"/>
  <c r="BR160" i="1" s="1"/>
  <c r="BS88" i="1"/>
  <c r="BS89" i="1" s="1"/>
  <c r="BS146" i="1"/>
  <c r="BS92" i="1"/>
  <c r="BS93" i="1" s="1"/>
  <c r="BS161" i="1" l="1"/>
  <c r="BS77" i="1"/>
  <c r="BS76" i="1" s="1"/>
  <c r="BS75" i="1"/>
  <c r="BS74" i="1" s="1"/>
  <c r="BS79" i="1"/>
  <c r="BS78" i="1" s="1"/>
  <c r="BS41" i="36"/>
  <c r="BS40" i="36" s="1"/>
  <c r="BS43" i="36"/>
  <c r="BS42" i="36" s="1"/>
  <c r="BS54" i="36"/>
  <c r="BS39" i="36"/>
  <c r="BS38" i="36" s="1"/>
  <c r="BS71" i="1" l="1"/>
  <c r="BT42" i="1" s="1"/>
  <c r="BT190" i="1" s="1"/>
  <c r="BS36" i="36"/>
  <c r="BT23" i="36" s="1"/>
  <c r="BT15" i="36" s="1"/>
  <c r="BS35" i="36"/>
  <c r="BT21" i="36" s="1"/>
  <c r="BT12" i="36" s="1"/>
  <c r="BS72" i="1"/>
  <c r="BT46" i="1" s="1"/>
  <c r="CA3" i="2" l="1"/>
  <c r="BT191" i="1"/>
  <c r="CA23" i="2"/>
  <c r="CA7" i="2"/>
  <c r="CA6" i="2"/>
  <c r="CA4" i="2"/>
  <c r="CA5" i="2"/>
  <c r="CA24" i="2" l="1"/>
  <c r="CA27" i="2"/>
  <c r="CA25" i="2"/>
  <c r="CA26" i="2"/>
  <c r="CA9" i="2"/>
  <c r="BT27" i="1" s="1"/>
  <c r="BT146" i="1" l="1"/>
  <c r="CA29" i="2"/>
  <c r="BT32" i="1" s="1"/>
  <c r="BT70" i="1"/>
  <c r="BT94" i="1" l="1"/>
  <c r="BT95" i="1" s="1"/>
  <c r="BT34" i="36"/>
  <c r="BT52" i="36" s="1"/>
  <c r="BT53" i="36" s="1"/>
  <c r="BT34" i="35"/>
  <c r="D135" i="28"/>
  <c r="BT153" i="1"/>
  <c r="BT88" i="1"/>
  <c r="BT89" i="1" s="1"/>
  <c r="BS22" i="1"/>
  <c r="BS20" i="1" s="1"/>
  <c r="BS160" i="1" s="1"/>
  <c r="BT90" i="1"/>
  <c r="BT91" i="1" s="1"/>
  <c r="BT96" i="1"/>
  <c r="BT92" i="1"/>
  <c r="BT93" i="1" s="1"/>
  <c r="BT39" i="36" l="1"/>
  <c r="BT38" i="36" s="1"/>
  <c r="BT41" i="36"/>
  <c r="BT40" i="36" s="1"/>
  <c r="BT54" i="36"/>
  <c r="BT43" i="36"/>
  <c r="BT42" i="36" s="1"/>
  <c r="BT77" i="1"/>
  <c r="BT76" i="1" s="1"/>
  <c r="BT75" i="1"/>
  <c r="BT74" i="1" s="1"/>
  <c r="BT79" i="1"/>
  <c r="BT78" i="1" s="1"/>
  <c r="BT161" i="1"/>
  <c r="BT71" i="1" l="1"/>
  <c r="BU42" i="1" s="1"/>
  <c r="BT72" i="1"/>
  <c r="BU46" i="1" s="1"/>
  <c r="BT36" i="36"/>
  <c r="BU23" i="36" s="1"/>
  <c r="BU15" i="36" s="1"/>
  <c r="BT35" i="36"/>
  <c r="BU21" i="36" s="1"/>
  <c r="BU12" i="36" s="1"/>
  <c r="BU191" i="1" l="1"/>
  <c r="CB23" i="2"/>
  <c r="BU190" i="1"/>
  <c r="CB3" i="2"/>
  <c r="CB5" i="2" l="1"/>
  <c r="CB7" i="2"/>
  <c r="CB4" i="2"/>
  <c r="CB6" i="2"/>
  <c r="CB27" i="2"/>
  <c r="CB24" i="2"/>
  <c r="CB25" i="2"/>
  <c r="CB26" i="2"/>
  <c r="BT124" i="1"/>
  <c r="BT128" i="1" s="1"/>
  <c r="CE166" i="1"/>
  <c r="CE158" i="1"/>
  <c r="D150" i="28"/>
  <c r="BT123" i="1"/>
  <c r="BT127" i="1" s="1"/>
  <c r="I36" i="27"/>
  <c r="CB9" i="2" l="1"/>
  <c r="BU27" i="1" s="1"/>
  <c r="CB29" i="2"/>
  <c r="BU32" i="1" s="1"/>
  <c r="BU70" i="1"/>
  <c r="BU34" i="36" l="1"/>
  <c r="BU52" i="36" s="1"/>
  <c r="BU53" i="36" s="1"/>
  <c r="BU34" i="35"/>
  <c r="D136" i="28"/>
  <c r="BU94" i="1"/>
  <c r="BU95" i="1" s="1"/>
  <c r="BU153" i="1"/>
  <c r="BT22" i="1"/>
  <c r="BT20" i="1" s="1"/>
  <c r="BT160" i="1" s="1"/>
  <c r="BU90" i="1"/>
  <c r="BU91" i="1" s="1"/>
  <c r="BU88" i="1"/>
  <c r="BU89" i="1" s="1"/>
  <c r="BU146" i="1"/>
  <c r="BU92" i="1"/>
  <c r="BU93" i="1" s="1"/>
  <c r="BU77" i="1" l="1"/>
  <c r="BU76" i="1" s="1"/>
  <c r="BU161" i="1"/>
  <c r="BU75" i="1"/>
  <c r="BU74" i="1" s="1"/>
  <c r="BU79" i="1"/>
  <c r="BU78" i="1" s="1"/>
  <c r="BU96" i="1"/>
  <c r="BU41" i="36"/>
  <c r="BU40" i="36" s="1"/>
  <c r="BU43" i="36"/>
  <c r="BU42" i="36" s="1"/>
  <c r="BU54" i="36"/>
  <c r="BU39" i="36"/>
  <c r="BU38" i="36" s="1"/>
  <c r="BU36" i="36" l="1"/>
  <c r="BV23" i="36" s="1"/>
  <c r="BV15" i="36" s="1"/>
  <c r="BU71" i="1"/>
  <c r="BV42" i="1" s="1"/>
  <c r="BU35" i="36"/>
  <c r="BV21" i="36" s="1"/>
  <c r="BV12" i="36" s="1"/>
  <c r="BU72" i="1"/>
  <c r="BV46" i="1" s="1"/>
  <c r="CC23" i="2" l="1"/>
  <c r="BV191" i="1"/>
  <c r="BV190" i="1"/>
  <c r="CC3" i="2"/>
  <c r="CC4" i="2" l="1"/>
  <c r="CC6" i="2"/>
  <c r="CC7" i="2"/>
  <c r="CC5" i="2"/>
  <c r="CC25" i="2"/>
  <c r="CC27" i="2"/>
  <c r="CC26" i="2"/>
  <c r="CC24" i="2"/>
  <c r="CC29" i="2" l="1"/>
  <c r="BV32" i="1" s="1"/>
  <c r="BV153" i="1" s="1"/>
  <c r="CC9" i="2"/>
  <c r="BV27" i="1" s="1"/>
  <c r="J36" i="27"/>
  <c r="BV70" i="1"/>
  <c r="BV90" i="1" l="1"/>
  <c r="BV91" i="1" s="1"/>
  <c r="BV88" i="1"/>
  <c r="BV89" i="1" s="1"/>
  <c r="BV94" i="1"/>
  <c r="BV95" i="1" s="1"/>
  <c r="D137" i="28"/>
  <c r="BV34" i="36"/>
  <c r="BV52" i="36" s="1"/>
  <c r="BV53" i="36" s="1"/>
  <c r="BV34" i="35"/>
  <c r="BU22" i="1"/>
  <c r="BU20" i="1" s="1"/>
  <c r="BU160" i="1" s="1"/>
  <c r="BV92" i="1"/>
  <c r="BV93" i="1" s="1"/>
  <c r="BV146" i="1"/>
  <c r="D151" i="28"/>
  <c r="BU124" i="1"/>
  <c r="BU128" i="1" s="1"/>
  <c r="CF166" i="1"/>
  <c r="BU123" i="1"/>
  <c r="BU127" i="1" s="1"/>
  <c r="CF158" i="1"/>
  <c r="BV39" i="36" l="1"/>
  <c r="BV38" i="36" s="1"/>
  <c r="BV54" i="36"/>
  <c r="BV43" i="36"/>
  <c r="BV42" i="36" s="1"/>
  <c r="BV41" i="36"/>
  <c r="BV40" i="36" s="1"/>
  <c r="BV161" i="1"/>
  <c r="BV75" i="1"/>
  <c r="BV74" i="1" s="1"/>
  <c r="BV77" i="1"/>
  <c r="BV76" i="1" s="1"/>
  <c r="BV79" i="1"/>
  <c r="BV78" i="1" s="1"/>
  <c r="BV96" i="1"/>
  <c r="BV72" i="1" l="1"/>
  <c r="BW46" i="1" s="1"/>
  <c r="BV36" i="36"/>
  <c r="BW23" i="36" s="1"/>
  <c r="BW15" i="36" s="1"/>
  <c r="BV35" i="36"/>
  <c r="BW21" i="36" s="1"/>
  <c r="BW12" i="36" s="1"/>
  <c r="BV71" i="1"/>
  <c r="BW42" i="1" s="1"/>
  <c r="CD23" i="2"/>
  <c r="BW191" i="1"/>
  <c r="CD25" i="2" l="1"/>
  <c r="CD27" i="2"/>
  <c r="CD26" i="2"/>
  <c r="CD24" i="2"/>
  <c r="BW190" i="1"/>
  <c r="CD3" i="2"/>
  <c r="CD29" i="2" l="1"/>
  <c r="BW32" i="1" s="1"/>
  <c r="BW90" i="1" s="1"/>
  <c r="BW91" i="1" s="1"/>
  <c r="CD4" i="2"/>
  <c r="CD5" i="2"/>
  <c r="CD7" i="2"/>
  <c r="CD6" i="2"/>
  <c r="CD9" i="2" l="1"/>
  <c r="BW27" i="1" s="1"/>
  <c r="BW88" i="1" s="1"/>
  <c r="BW89" i="1" s="1"/>
  <c r="BW153" i="1"/>
  <c r="BW70" i="1"/>
  <c r="BW92" i="1" l="1"/>
  <c r="BW93" i="1" s="1"/>
  <c r="BW146" i="1"/>
  <c r="D138" i="28"/>
  <c r="BW94" i="1"/>
  <c r="BW95" i="1" s="1"/>
  <c r="BW161" i="1" s="1"/>
  <c r="BW34" i="36"/>
  <c r="BW52" i="36" s="1"/>
  <c r="BW53" i="36" s="1"/>
  <c r="BW41" i="36" s="1"/>
  <c r="BW40" i="36" s="1"/>
  <c r="BW34" i="35"/>
  <c r="BV22" i="1"/>
  <c r="BV20" i="1" s="1"/>
  <c r="BV160" i="1" s="1"/>
  <c r="BV124" i="1"/>
  <c r="BV128" i="1" s="1"/>
  <c r="CG166" i="1"/>
  <c r="CG158" i="1"/>
  <c r="K36" i="27"/>
  <c r="D152" i="28"/>
  <c r="BV123" i="1"/>
  <c r="BV127" i="1" s="1"/>
  <c r="BW96" i="1" l="1"/>
  <c r="BW79" i="1"/>
  <c r="BW78" i="1" s="1"/>
  <c r="BW54" i="36"/>
  <c r="BW39" i="36"/>
  <c r="BW38" i="36" s="1"/>
  <c r="BW43" i="36"/>
  <c r="BW42" i="36" s="1"/>
  <c r="BW75" i="1"/>
  <c r="BW74" i="1" s="1"/>
  <c r="BW72" i="1" s="1"/>
  <c r="BX46" i="1" s="1"/>
  <c r="BW77" i="1"/>
  <c r="BW76" i="1" s="1"/>
  <c r="BW36" i="36" l="1"/>
  <c r="BX23" i="36" s="1"/>
  <c r="BX15" i="36" s="1"/>
  <c r="BW35" i="36"/>
  <c r="BX21" i="36" s="1"/>
  <c r="BX12" i="36" s="1"/>
  <c r="BW71" i="1"/>
  <c r="BX42" i="1" s="1"/>
  <c r="BX191" i="1"/>
  <c r="CE23" i="2"/>
  <c r="CE3" i="2" l="1"/>
  <c r="BX190" i="1"/>
  <c r="CE24" i="2"/>
  <c r="CE26" i="2"/>
  <c r="CE25" i="2"/>
  <c r="CE27" i="2"/>
  <c r="CE6" i="2" l="1"/>
  <c r="CE5" i="2"/>
  <c r="CE4" i="2"/>
  <c r="CE7" i="2"/>
  <c r="CE29" i="2"/>
  <c r="BX32" i="1" s="1"/>
  <c r="CE9" i="2" l="1"/>
  <c r="BX27" i="1" s="1"/>
  <c r="BX88" i="1"/>
  <c r="BX89" i="1" s="1"/>
  <c r="BX153" i="1"/>
  <c r="BX90" i="1"/>
  <c r="BX91" i="1" s="1"/>
  <c r="BW22" i="1"/>
  <c r="BW20" i="1" s="1"/>
  <c r="BW160" i="1" s="1"/>
  <c r="BX70" i="1"/>
  <c r="BX94" i="1" l="1"/>
  <c r="BX95" i="1" s="1"/>
  <c r="BX96" i="1" s="1"/>
  <c r="BX34" i="35"/>
  <c r="BX34" i="36"/>
  <c r="BX52" i="36" s="1"/>
  <c r="BX53" i="36" s="1"/>
  <c r="BX41" i="36" s="1"/>
  <c r="BX40" i="36" s="1"/>
  <c r="D171" i="28"/>
  <c r="BX92" i="1"/>
  <c r="BX93" i="1" s="1"/>
  <c r="BX146" i="1"/>
  <c r="BX77" i="1"/>
  <c r="BX76" i="1" s="1"/>
  <c r="BX79" i="1" l="1"/>
  <c r="BX78" i="1" s="1"/>
  <c r="BX43" i="36"/>
  <c r="BX42" i="36" s="1"/>
  <c r="BX161" i="1"/>
  <c r="BX39" i="36"/>
  <c r="BX38" i="36" s="1"/>
  <c r="BX36" i="36" s="1"/>
  <c r="BY23" i="36" s="1"/>
  <c r="BY15" i="36" s="1"/>
  <c r="BX54" i="36"/>
  <c r="BX75" i="1"/>
  <c r="BX74" i="1" s="1"/>
  <c r="BX72" i="1" s="1"/>
  <c r="BY46" i="1" s="1"/>
  <c r="L36" i="27"/>
  <c r="BX35" i="36" l="1"/>
  <c r="BY21" i="36" s="1"/>
  <c r="BY12" i="36" s="1"/>
  <c r="BX71" i="1"/>
  <c r="BY42" i="1" s="1"/>
  <c r="BY191" i="1"/>
  <c r="CF23" i="2"/>
  <c r="CF26" i="2" s="1"/>
  <c r="BY190" i="1"/>
  <c r="CF3" i="2"/>
  <c r="CF27" i="2"/>
  <c r="BW123" i="1"/>
  <c r="BW127" i="1" s="1"/>
  <c r="BW124" i="1"/>
  <c r="BW128" i="1" s="1"/>
  <c r="D153" i="28"/>
  <c r="CH166" i="1"/>
  <c r="CH158" i="1"/>
  <c r="CF24" i="2" l="1"/>
  <c r="CF25" i="2"/>
  <c r="CF29" i="2" s="1"/>
  <c r="BY32" i="1" s="1"/>
  <c r="CF5" i="2"/>
  <c r="CF4" i="2"/>
  <c r="CF7" i="2"/>
  <c r="CF6" i="2"/>
  <c r="BY153" i="1" l="1"/>
  <c r="BY90" i="1"/>
  <c r="BY91" i="1" s="1"/>
  <c r="CF9" i="2"/>
  <c r="BY27" i="1" s="1"/>
  <c r="BY70" i="1"/>
  <c r="BY94" i="1" l="1"/>
  <c r="BY95" i="1" s="1"/>
  <c r="BY34" i="36"/>
  <c r="BY52" i="36" s="1"/>
  <c r="BY53" i="36" s="1"/>
  <c r="D172" i="28"/>
  <c r="BY34" i="35"/>
  <c r="BY146" i="1"/>
  <c r="BY92" i="1"/>
  <c r="BY93" i="1" s="1"/>
  <c r="BY88" i="1"/>
  <c r="BY89" i="1" s="1"/>
  <c r="BX22" i="1"/>
  <c r="BX20" i="1" s="1"/>
  <c r="BX160" i="1" s="1"/>
  <c r="BY54" i="36" l="1"/>
  <c r="BY43" i="36"/>
  <c r="BY42" i="36" s="1"/>
  <c r="BY41" i="36"/>
  <c r="BY40" i="36" s="1"/>
  <c r="BY39" i="36"/>
  <c r="BY38" i="36" s="1"/>
  <c r="BY75" i="1"/>
  <c r="BY74" i="1" s="1"/>
  <c r="BY161" i="1"/>
  <c r="BY96" i="1"/>
  <c r="BY79" i="1"/>
  <c r="BY78" i="1" s="1"/>
  <c r="BY77" i="1"/>
  <c r="BY76" i="1" s="1"/>
  <c r="BY35" i="36" l="1"/>
  <c r="BZ21" i="36" s="1"/>
  <c r="BZ12" i="36" s="1"/>
  <c r="BY72" i="1"/>
  <c r="BZ46" i="1" s="1"/>
  <c r="CG23" i="2" s="1"/>
  <c r="BY71" i="1"/>
  <c r="BZ42" i="1" s="1"/>
  <c r="BZ190" i="1"/>
  <c r="CG3" i="2"/>
  <c r="BY36" i="36"/>
  <c r="BZ23" i="36" s="1"/>
  <c r="BZ15" i="36" s="1"/>
  <c r="BZ191" i="1" l="1"/>
  <c r="CG25" i="2"/>
  <c r="CG26" i="2"/>
  <c r="CG27" i="2"/>
  <c r="CG24" i="2"/>
  <c r="CG4" i="2"/>
  <c r="CG5" i="2"/>
  <c r="CG7" i="2"/>
  <c r="CG6" i="2"/>
  <c r="M36" i="27"/>
  <c r="CG29" i="2" l="1"/>
  <c r="BZ32" i="1" s="1"/>
  <c r="BZ90" i="1" s="1"/>
  <c r="BZ91" i="1" s="1"/>
  <c r="BZ153" i="1"/>
  <c r="CG9" i="2"/>
  <c r="BZ27" i="1" s="1"/>
  <c r="BZ88" i="1" s="1"/>
  <c r="BZ89" i="1" s="1"/>
  <c r="CI166" i="1"/>
  <c r="CI158" i="1"/>
  <c r="D154" i="28"/>
  <c r="BZ70" i="1"/>
  <c r="BY22" i="1" l="1"/>
  <c r="BY20" i="1" s="1"/>
  <c r="BY160" i="1" s="1"/>
  <c r="BZ34" i="35"/>
  <c r="D173" i="28"/>
  <c r="BZ34" i="36"/>
  <c r="BZ52" i="36" s="1"/>
  <c r="BZ53" i="36" s="1"/>
  <c r="BZ94" i="1"/>
  <c r="BZ95" i="1" s="1"/>
  <c r="BZ92" i="1"/>
  <c r="BZ93" i="1" s="1"/>
  <c r="BZ146" i="1"/>
  <c r="BZ79" i="1" l="1"/>
  <c r="BZ78" i="1" s="1"/>
  <c r="BZ75" i="1"/>
  <c r="BZ74" i="1" s="1"/>
  <c r="BZ96" i="1"/>
  <c r="BZ77" i="1"/>
  <c r="BZ76" i="1" s="1"/>
  <c r="BZ161" i="1"/>
  <c r="BZ43" i="36"/>
  <c r="BZ42" i="36" s="1"/>
  <c r="BZ41" i="36"/>
  <c r="BZ40" i="36" s="1"/>
  <c r="BZ54" i="36"/>
  <c r="BZ39" i="36"/>
  <c r="BZ38" i="36" s="1"/>
  <c r="BZ72" i="1" l="1"/>
  <c r="CA46" i="1" s="1"/>
  <c r="BZ71" i="1"/>
  <c r="CA42" i="1" s="1"/>
  <c r="BZ36" i="36"/>
  <c r="CA23" i="36" s="1"/>
  <c r="CA15" i="36" s="1"/>
  <c r="BZ35" i="36"/>
  <c r="CA21" i="36" s="1"/>
  <c r="CA12" i="36" s="1"/>
  <c r="CH3" i="2" l="1"/>
  <c r="CA190" i="1"/>
  <c r="CA191" i="1"/>
  <c r="CH23" i="2"/>
  <c r="CH27" i="2" l="1"/>
  <c r="CH25" i="2"/>
  <c r="CH26" i="2"/>
  <c r="CH24" i="2"/>
  <c r="CH6" i="2"/>
  <c r="CH4" i="2"/>
  <c r="CH5" i="2"/>
  <c r="CH7" i="2"/>
  <c r="CH29" i="2" l="1"/>
  <c r="CA32" i="1" s="1"/>
  <c r="CA90" i="1" s="1"/>
  <c r="CA91" i="1" s="1"/>
  <c r="CH9" i="2"/>
  <c r="CA27" i="1" s="1"/>
  <c r="BZ22" i="1" s="1"/>
  <c r="BZ20" i="1" s="1"/>
  <c r="BZ160" i="1" s="1"/>
  <c r="N36" i="27"/>
  <c r="CA70" i="1"/>
  <c r="CA153" i="1" l="1"/>
  <c r="CA34" i="36"/>
  <c r="CA52" i="36" s="1"/>
  <c r="CA53" i="36" s="1"/>
  <c r="D174" i="28"/>
  <c r="CA34" i="35"/>
  <c r="CA94" i="1"/>
  <c r="CA95" i="1" s="1"/>
  <c r="CA146" i="1"/>
  <c r="CA92" i="1"/>
  <c r="CA93" i="1" s="1"/>
  <c r="CA88" i="1"/>
  <c r="CA89" i="1" s="1"/>
  <c r="CJ166" i="1"/>
  <c r="D155" i="28"/>
  <c r="CJ158" i="1"/>
  <c r="CA77" i="1" l="1"/>
  <c r="CA76" i="1" s="1"/>
  <c r="CA79" i="1"/>
  <c r="CA78" i="1" s="1"/>
  <c r="CA96" i="1"/>
  <c r="CA161" i="1"/>
  <c r="CA75" i="1"/>
  <c r="CA74" i="1" s="1"/>
  <c r="CA54" i="36"/>
  <c r="CA39" i="36"/>
  <c r="CA38" i="36" s="1"/>
  <c r="CA41" i="36"/>
  <c r="CA40" i="36" s="1"/>
  <c r="CA43" i="36"/>
  <c r="CA42" i="36" s="1"/>
  <c r="CA71" i="1" l="1"/>
  <c r="CB42" i="1" s="1"/>
  <c r="CA35" i="36"/>
  <c r="CB21" i="36" s="1"/>
  <c r="CB12" i="36" s="1"/>
  <c r="CA36" i="36"/>
  <c r="CB23" i="36" s="1"/>
  <c r="CB15" i="36" s="1"/>
  <c r="CA72" i="1"/>
  <c r="CB46" i="1" s="1"/>
  <c r="CI3" i="2" l="1"/>
  <c r="CB190" i="1"/>
  <c r="CB191" i="1"/>
  <c r="CI23" i="2"/>
  <c r="CI5" i="2" l="1"/>
  <c r="CI6" i="2"/>
  <c r="CI7" i="2"/>
  <c r="CI4" i="2"/>
  <c r="CI25" i="2"/>
  <c r="CI24" i="2"/>
  <c r="CI27" i="2"/>
  <c r="CI26" i="2"/>
  <c r="CI9" i="2" l="1"/>
  <c r="CB27" i="1" s="1"/>
  <c r="CB146" i="1" s="1"/>
  <c r="CI29" i="2"/>
  <c r="CB32" i="1" s="1"/>
  <c r="CB70" i="1"/>
  <c r="CB34" i="36" l="1"/>
  <c r="CB52" i="36" s="1"/>
  <c r="CB53" i="36" s="1"/>
  <c r="CB39" i="36" s="1"/>
  <c r="CB38" i="36" s="1"/>
  <c r="CB94" i="1"/>
  <c r="CB95" i="1" s="1"/>
  <c r="CB77" i="1" s="1"/>
  <c r="CB76" i="1" s="1"/>
  <c r="CB34" i="35"/>
  <c r="D175" i="28"/>
  <c r="CB88" i="1"/>
  <c r="CB89" i="1" s="1"/>
  <c r="CB92" i="1"/>
  <c r="CB93" i="1" s="1"/>
  <c r="CB153" i="1"/>
  <c r="CA22" i="1"/>
  <c r="CA20" i="1" s="1"/>
  <c r="CA160" i="1" s="1"/>
  <c r="CB90" i="1"/>
  <c r="CB91" i="1" s="1"/>
  <c r="CB54" i="36"/>
  <c r="CB75" i="1"/>
  <c r="CB74" i="1" s="1"/>
  <c r="CB79" i="1"/>
  <c r="CB78" i="1" s="1"/>
  <c r="CB161" i="1" l="1"/>
  <c r="CB43" i="36"/>
  <c r="CB42" i="36" s="1"/>
  <c r="CB41" i="36"/>
  <c r="CB40" i="36" s="1"/>
  <c r="CB96" i="1"/>
  <c r="CB72" i="1"/>
  <c r="CC46" i="1" s="1"/>
  <c r="CB71" i="1"/>
  <c r="CC42" i="1" s="1"/>
  <c r="D156" i="28"/>
  <c r="O36" i="27"/>
  <c r="CK166" i="1"/>
  <c r="CK158" i="1"/>
  <c r="CB35" i="36" l="1"/>
  <c r="CC21" i="36" s="1"/>
  <c r="CC12" i="36" s="1"/>
  <c r="CB36" i="36"/>
  <c r="CC23" i="36" s="1"/>
  <c r="CC15" i="36" s="1"/>
  <c r="CC190" i="1"/>
  <c r="CJ3" i="2"/>
  <c r="CJ23" i="2"/>
  <c r="CC191" i="1"/>
  <c r="CJ24" i="2" l="1"/>
  <c r="CJ25" i="2"/>
  <c r="CJ27" i="2"/>
  <c r="CJ26" i="2"/>
  <c r="CJ5" i="2"/>
  <c r="CJ7" i="2"/>
  <c r="CJ6" i="2"/>
  <c r="CJ4" i="2"/>
  <c r="CJ9" i="2" l="1"/>
  <c r="CC27" i="1" s="1"/>
  <c r="CC146" i="1" s="1"/>
  <c r="CJ29" i="2"/>
  <c r="CC32" i="1" s="1"/>
  <c r="CC92" i="1" l="1"/>
  <c r="CC93" i="1" s="1"/>
  <c r="CC90" i="1"/>
  <c r="CC91" i="1" s="1"/>
  <c r="CC153" i="1"/>
  <c r="CC88" i="1"/>
  <c r="CC89" i="1" s="1"/>
  <c r="CB22" i="1"/>
  <c r="CB20" i="1" s="1"/>
  <c r="CB160" i="1" s="1"/>
  <c r="CC70" i="1"/>
  <c r="CC94" i="1" l="1"/>
  <c r="CC95" i="1" s="1"/>
  <c r="CC34" i="35"/>
  <c r="CC34" i="36"/>
  <c r="CC52" i="36" s="1"/>
  <c r="CC53" i="36" s="1"/>
  <c r="D176" i="28"/>
  <c r="CC41" i="36" l="1"/>
  <c r="CC40" i="36" s="1"/>
  <c r="CC43" i="36"/>
  <c r="CC42" i="36" s="1"/>
  <c r="CC39" i="36"/>
  <c r="CC38" i="36" s="1"/>
  <c r="CC54" i="36"/>
  <c r="CC96" i="1"/>
  <c r="CC77" i="1"/>
  <c r="CC76" i="1" s="1"/>
  <c r="CC161" i="1"/>
  <c r="CC75" i="1"/>
  <c r="CC74" i="1" s="1"/>
  <c r="CC79" i="1"/>
  <c r="CC78" i="1" s="1"/>
  <c r="CC72" i="1" l="1"/>
  <c r="CD46" i="1" s="1"/>
  <c r="CK23" i="2" s="1"/>
  <c r="CC35" i="36"/>
  <c r="CD21" i="36" s="1"/>
  <c r="CD12" i="36" s="1"/>
  <c r="CC71" i="1"/>
  <c r="CD42" i="1" s="1"/>
  <c r="CC36" i="36"/>
  <c r="CD23" i="36" s="1"/>
  <c r="CD15" i="36" s="1"/>
  <c r="P36" i="27"/>
  <c r="CD191" i="1" l="1"/>
  <c r="CK24" i="2"/>
  <c r="CK26" i="2"/>
  <c r="CK27" i="2"/>
  <c r="CK25" i="2"/>
  <c r="CD190" i="1"/>
  <c r="CK3" i="2"/>
  <c r="CL158" i="1"/>
  <c r="D157" i="28"/>
  <c r="CL166" i="1"/>
  <c r="CK6" i="2" l="1"/>
  <c r="CK5" i="2"/>
  <c r="CK4" i="2"/>
  <c r="CK7" i="2"/>
  <c r="CK29" i="2"/>
  <c r="CD32" i="1" s="1"/>
  <c r="CD153" i="1" l="1"/>
  <c r="CD90" i="1"/>
  <c r="CD91" i="1" s="1"/>
  <c r="CK9" i="2"/>
  <c r="CD27" i="1" s="1"/>
  <c r="CC22" i="1" s="1"/>
  <c r="CC20" i="1" s="1"/>
  <c r="CC160" i="1" s="1"/>
  <c r="CD88" i="1" l="1"/>
  <c r="CD89" i="1" s="1"/>
  <c r="CD146" i="1"/>
  <c r="CD92" i="1"/>
  <c r="CD93" i="1" s="1"/>
  <c r="CD70" i="1"/>
  <c r="CD34" i="35" l="1"/>
  <c r="CD94" i="1"/>
  <c r="CD95" i="1" s="1"/>
  <c r="D177" i="28"/>
  <c r="CD34" i="36"/>
  <c r="CD52" i="36" s="1"/>
  <c r="CD53" i="36" s="1"/>
  <c r="CD39" i="36" l="1"/>
  <c r="CD38" i="36" s="1"/>
  <c r="CD43" i="36"/>
  <c r="CD42" i="36" s="1"/>
  <c r="CD41" i="36"/>
  <c r="CD40" i="36" s="1"/>
  <c r="CD54" i="36"/>
  <c r="CD79" i="1"/>
  <c r="CD78" i="1" s="1"/>
  <c r="CD77" i="1"/>
  <c r="CD76" i="1" s="1"/>
  <c r="CD75" i="1"/>
  <c r="CD74" i="1" s="1"/>
  <c r="CD161" i="1"/>
  <c r="CD96" i="1"/>
  <c r="CD71" i="1" l="1"/>
  <c r="CE42" i="1" s="1"/>
  <c r="CD72" i="1"/>
  <c r="CE46" i="1" s="1"/>
  <c r="CD36" i="36"/>
  <c r="CE23" i="36" s="1"/>
  <c r="CE15" i="36" s="1"/>
  <c r="CD35" i="36"/>
  <c r="CE21" i="36" s="1"/>
  <c r="CE12" i="36" s="1"/>
  <c r="CE191" i="1" l="1"/>
  <c r="CL23" i="2"/>
  <c r="CE190" i="1"/>
  <c r="CL3" i="2"/>
  <c r="CL25" i="2" l="1"/>
  <c r="CL26" i="2"/>
  <c r="CL24" i="2"/>
  <c r="CL27" i="2"/>
  <c r="CL6" i="2"/>
  <c r="CL5" i="2"/>
  <c r="CL4" i="2"/>
  <c r="CL7" i="2"/>
  <c r="CL9" i="2" l="1"/>
  <c r="CE27" i="1" s="1"/>
  <c r="CL29" i="2"/>
  <c r="CE32" i="1" s="1"/>
  <c r="CE153" i="1" l="1"/>
  <c r="CE90" i="1"/>
  <c r="CE91" i="1" s="1"/>
  <c r="CE88" i="1"/>
  <c r="CE89" i="1" s="1"/>
  <c r="CD22" i="1"/>
  <c r="CD20" i="1" s="1"/>
  <c r="CD160" i="1" s="1"/>
  <c r="CE146" i="1"/>
  <c r="CE92" i="1"/>
  <c r="CE93" i="1" s="1"/>
  <c r="CE70" i="1"/>
  <c r="CE34" i="36" l="1"/>
  <c r="CE52" i="36" s="1"/>
  <c r="CE53" i="36" s="1"/>
  <c r="CE34" i="35"/>
  <c r="CE94" i="1"/>
  <c r="CE95" i="1" s="1"/>
  <c r="CE161" i="1" l="1"/>
  <c r="CE77" i="1"/>
  <c r="CE76" i="1" s="1"/>
  <c r="CE79" i="1"/>
  <c r="CE78" i="1" s="1"/>
  <c r="CE75" i="1"/>
  <c r="CE74" i="1" s="1"/>
  <c r="CE96" i="1"/>
  <c r="CE41" i="36"/>
  <c r="CE40" i="36" s="1"/>
  <c r="CE43" i="36"/>
  <c r="CE42" i="36" s="1"/>
  <c r="CE39" i="36"/>
  <c r="CE38" i="36" s="1"/>
  <c r="CE54" i="36"/>
  <c r="CE71" i="1" l="1"/>
  <c r="CF42" i="1" s="1"/>
  <c r="CF190" i="1" s="1"/>
  <c r="CE36" i="36"/>
  <c r="CF23" i="36" s="1"/>
  <c r="CF15" i="36" s="1"/>
  <c r="CE35" i="36"/>
  <c r="CF21" i="36" s="1"/>
  <c r="CF12" i="36" s="1"/>
  <c r="CE72" i="1"/>
  <c r="CF46" i="1" s="1"/>
  <c r="CM3" i="2" l="1"/>
  <c r="CM5" i="2" s="1"/>
  <c r="CM23" i="2"/>
  <c r="CF191" i="1"/>
  <c r="CM7" i="2" l="1"/>
  <c r="CM4" i="2"/>
  <c r="CM6" i="2"/>
  <c r="CM26" i="2"/>
  <c r="CM27" i="2"/>
  <c r="CM24" i="2"/>
  <c r="CM25" i="2"/>
  <c r="CM9" i="2" l="1"/>
  <c r="CF27" i="1" s="1"/>
  <c r="CF146" i="1" s="1"/>
  <c r="CM29" i="2"/>
  <c r="CF32" i="1" s="1"/>
  <c r="CF70" i="1"/>
  <c r="CF34" i="36" l="1"/>
  <c r="CF52" i="36" s="1"/>
  <c r="CF53" i="36" s="1"/>
  <c r="CF34" i="35"/>
  <c r="CF94" i="1"/>
  <c r="CF95" i="1" s="1"/>
  <c r="CF96" i="1" s="1"/>
  <c r="CF90" i="1"/>
  <c r="CF91" i="1" s="1"/>
  <c r="CF153" i="1"/>
  <c r="CF88" i="1"/>
  <c r="CF89" i="1" s="1"/>
  <c r="CE22" i="1"/>
  <c r="CE20" i="1" s="1"/>
  <c r="CE160" i="1" s="1"/>
  <c r="CF92" i="1"/>
  <c r="CF93" i="1" s="1"/>
  <c r="CF77" i="1" l="1"/>
  <c r="CF76" i="1" s="1"/>
  <c r="CF75" i="1"/>
  <c r="CF74" i="1" s="1"/>
  <c r="CF79" i="1"/>
  <c r="CF78" i="1" s="1"/>
  <c r="CF161" i="1"/>
  <c r="CF39" i="36"/>
  <c r="CF38" i="36" s="1"/>
  <c r="CF43" i="36"/>
  <c r="CF42" i="36" s="1"/>
  <c r="CF41" i="36"/>
  <c r="CF40" i="36" s="1"/>
  <c r="CF54" i="36"/>
  <c r="CF71" i="1" l="1"/>
  <c r="CG42" i="1" s="1"/>
  <c r="CG190" i="1" s="1"/>
  <c r="CF35" i="36"/>
  <c r="CG21" i="36" s="1"/>
  <c r="CG12" i="36" s="1"/>
  <c r="CF36" i="36"/>
  <c r="CG23" i="36" s="1"/>
  <c r="CG15" i="36" s="1"/>
  <c r="CF72" i="1"/>
  <c r="CG46" i="1" s="1"/>
  <c r="CN3" i="2" l="1"/>
  <c r="CN4" i="2" s="1"/>
  <c r="CN23" i="2"/>
  <c r="CG191" i="1"/>
  <c r="CN7" i="2" l="1"/>
  <c r="CN6" i="2"/>
  <c r="CN5" i="2"/>
  <c r="CN25" i="2"/>
  <c r="CN27" i="2"/>
  <c r="CN26" i="2"/>
  <c r="CN24" i="2"/>
  <c r="CN9" i="2" l="1"/>
  <c r="CG27" i="1" s="1"/>
  <c r="CG146" i="1" s="1"/>
  <c r="CN29" i="2"/>
  <c r="CG32" i="1" s="1"/>
  <c r="CG153" i="1" l="1"/>
  <c r="CG90" i="1"/>
  <c r="CG91" i="1" s="1"/>
  <c r="CF22" i="1"/>
  <c r="CF20" i="1" s="1"/>
  <c r="CF160" i="1" s="1"/>
  <c r="CG88" i="1"/>
  <c r="CG89" i="1" s="1"/>
  <c r="CG92" i="1"/>
  <c r="CG93" i="1" s="1"/>
  <c r="D161" i="28"/>
  <c r="CP158" i="1"/>
  <c r="T36" i="27"/>
  <c r="CP166" i="1"/>
  <c r="CG70" i="1"/>
  <c r="CG34" i="36" l="1"/>
  <c r="CG52" i="36" s="1"/>
  <c r="CG53" i="36" s="1"/>
  <c r="CG34" i="35"/>
  <c r="CG94" i="1"/>
  <c r="CG95" i="1" s="1"/>
  <c r="CG96" i="1" l="1"/>
  <c r="CG75" i="1"/>
  <c r="CG74" i="1" s="1"/>
  <c r="CG161" i="1"/>
  <c r="CG79" i="1"/>
  <c r="CG78" i="1" s="1"/>
  <c r="CG77" i="1"/>
  <c r="CG76" i="1" s="1"/>
  <c r="CG41" i="36"/>
  <c r="CG40" i="36" s="1"/>
  <c r="CG43" i="36"/>
  <c r="CG42" i="36" s="1"/>
  <c r="CG39" i="36"/>
  <c r="CG38" i="36" s="1"/>
  <c r="CG54" i="36"/>
  <c r="CG35" i="36" l="1"/>
  <c r="CH21" i="36" s="1"/>
  <c r="CH12" i="36" s="1"/>
  <c r="CG71" i="1"/>
  <c r="CH42" i="1" s="1"/>
  <c r="CO3" i="2" s="1"/>
  <c r="CG36" i="36"/>
  <c r="CH23" i="36" s="1"/>
  <c r="CH15" i="36" s="1"/>
  <c r="CG72" i="1"/>
  <c r="CH46" i="1" s="1"/>
  <c r="CH190" i="1" l="1"/>
  <c r="CO5" i="2"/>
  <c r="CO7" i="2"/>
  <c r="CO4" i="2"/>
  <c r="CO6" i="2"/>
  <c r="CH191" i="1"/>
  <c r="CO23" i="2"/>
  <c r="CO26" i="2" l="1"/>
  <c r="CO24" i="2"/>
  <c r="CO25" i="2"/>
  <c r="CO27" i="2"/>
  <c r="CO9" i="2"/>
  <c r="CH27" i="1" s="1"/>
  <c r="CH146" i="1" l="1"/>
  <c r="CO29" i="2"/>
  <c r="CH32" i="1" s="1"/>
  <c r="CH70" i="1"/>
  <c r="CH34" i="36" l="1"/>
  <c r="CH52" i="36" s="1"/>
  <c r="CH53" i="36" s="1"/>
  <c r="CH34" i="35"/>
  <c r="CH94" i="1"/>
  <c r="CH95" i="1" s="1"/>
  <c r="CH96" i="1" s="1"/>
  <c r="CH92" i="1"/>
  <c r="CH93" i="1" s="1"/>
  <c r="CH90" i="1"/>
  <c r="CH91" i="1" s="1"/>
  <c r="CH153" i="1"/>
  <c r="CH88" i="1"/>
  <c r="CH89" i="1" s="1"/>
  <c r="CG22" i="1"/>
  <c r="CG20" i="1" s="1"/>
  <c r="CG160" i="1" s="1"/>
  <c r="U36" i="27"/>
  <c r="CH161" i="1" l="1"/>
  <c r="CH77" i="1"/>
  <c r="CH76" i="1" s="1"/>
  <c r="CH75" i="1"/>
  <c r="CH74" i="1" s="1"/>
  <c r="CH79" i="1"/>
  <c r="CH78" i="1" s="1"/>
  <c r="CH41" i="36"/>
  <c r="CH40" i="36" s="1"/>
  <c r="CH43" i="36"/>
  <c r="CH42" i="36" s="1"/>
  <c r="CH39" i="36"/>
  <c r="CH38" i="36" s="1"/>
  <c r="CH54" i="36"/>
  <c r="CQ166" i="1"/>
  <c r="D162" i="28"/>
  <c r="CQ158" i="1"/>
  <c r="CH35" i="36" l="1"/>
  <c r="CI21" i="36" s="1"/>
  <c r="CI12" i="36" s="1"/>
  <c r="CH71" i="1"/>
  <c r="CI42" i="1" s="1"/>
  <c r="CH36" i="36"/>
  <c r="CI23" i="36" s="1"/>
  <c r="CI15" i="36" s="1"/>
  <c r="CH72" i="1"/>
  <c r="CI46" i="1" s="1"/>
  <c r="CI191" i="1" l="1"/>
  <c r="CP23" i="2"/>
  <c r="CI190" i="1"/>
  <c r="CP3" i="2"/>
  <c r="CP4" i="2" l="1"/>
  <c r="CP7" i="2"/>
  <c r="CP6" i="2"/>
  <c r="CP5" i="2"/>
  <c r="CP24" i="2"/>
  <c r="CP25" i="2"/>
  <c r="CP27" i="2"/>
  <c r="CP26" i="2"/>
  <c r="CP29" i="2" l="1"/>
  <c r="CI32" i="1" s="1"/>
  <c r="CP9" i="2"/>
  <c r="CI27" i="1" s="1"/>
  <c r="CI146" i="1" l="1"/>
  <c r="CI92" i="1"/>
  <c r="CI93" i="1" s="1"/>
  <c r="CI90" i="1"/>
  <c r="CI91" i="1" s="1"/>
  <c r="CI88" i="1"/>
  <c r="CI89" i="1" s="1"/>
  <c r="CI153" i="1"/>
  <c r="CH22" i="1"/>
  <c r="CH20" i="1" s="1"/>
  <c r="CH160" i="1" s="1"/>
  <c r="CI70" i="1"/>
  <c r="CI34" i="36" l="1"/>
  <c r="CI52" i="36" s="1"/>
  <c r="CI53" i="36" s="1"/>
  <c r="CI34" i="35"/>
  <c r="CI94" i="1"/>
  <c r="CI95" i="1" s="1"/>
  <c r="CI79" i="1" l="1"/>
  <c r="CI78" i="1" s="1"/>
  <c r="CI75" i="1"/>
  <c r="CI74" i="1" s="1"/>
  <c r="CI77" i="1"/>
  <c r="CI76" i="1" s="1"/>
  <c r="CI161" i="1"/>
  <c r="CI96" i="1"/>
  <c r="CI43" i="36"/>
  <c r="CI42" i="36" s="1"/>
  <c r="CI39" i="36"/>
  <c r="CI38" i="36" s="1"/>
  <c r="CI41" i="36"/>
  <c r="CI40" i="36" s="1"/>
  <c r="CI54" i="36"/>
  <c r="CI36" i="36" l="1"/>
  <c r="CJ23" i="36" s="1"/>
  <c r="CJ15" i="36" s="1"/>
  <c r="CI35" i="36"/>
  <c r="CJ21" i="36" s="1"/>
  <c r="CJ12" i="36" s="1"/>
  <c r="CI71" i="1"/>
  <c r="CJ42" i="1" s="1"/>
  <c r="CI72" i="1"/>
  <c r="CJ46" i="1" s="1"/>
  <c r="CJ191" i="1" l="1"/>
  <c r="CQ23" i="2"/>
  <c r="CQ3" i="2"/>
  <c r="CJ190" i="1"/>
  <c r="CQ6" i="2" l="1"/>
  <c r="CQ4" i="2"/>
  <c r="CQ5" i="2"/>
  <c r="CQ7" i="2"/>
  <c r="CQ24" i="2"/>
  <c r="CQ27" i="2"/>
  <c r="CQ25" i="2"/>
  <c r="CQ26" i="2"/>
  <c r="CQ9" i="2" l="1"/>
  <c r="CJ27" i="1" s="1"/>
  <c r="CQ29" i="2"/>
  <c r="CJ32" i="1" s="1"/>
  <c r="CJ92" i="1" l="1"/>
  <c r="CJ93" i="1" s="1"/>
  <c r="CJ90" i="1"/>
  <c r="CJ91" i="1" s="1"/>
  <c r="CJ88" i="1"/>
  <c r="CJ89" i="1" s="1"/>
  <c r="CI22" i="1"/>
  <c r="CI20" i="1" s="1"/>
  <c r="CI160" i="1" s="1"/>
  <c r="CJ153" i="1"/>
  <c r="CJ146" i="1"/>
  <c r="CJ70" i="1"/>
  <c r="CJ94" i="1" l="1"/>
  <c r="CJ95" i="1" s="1"/>
  <c r="CJ34" i="36"/>
  <c r="CJ52" i="36" s="1"/>
  <c r="CJ53" i="36" s="1"/>
  <c r="CJ34" i="35"/>
  <c r="CJ41" i="36" l="1"/>
  <c r="CJ40" i="36" s="1"/>
  <c r="CJ39" i="36"/>
  <c r="CJ38" i="36" s="1"/>
  <c r="CJ43" i="36"/>
  <c r="CJ42" i="36" s="1"/>
  <c r="CJ54" i="36"/>
  <c r="CJ161" i="1"/>
  <c r="CJ75" i="1"/>
  <c r="CJ74" i="1" s="1"/>
  <c r="CJ79" i="1"/>
  <c r="CJ78" i="1" s="1"/>
  <c r="CJ77" i="1"/>
  <c r="CJ76" i="1" s="1"/>
  <c r="CJ96" i="1"/>
  <c r="CJ36" i="36" l="1"/>
  <c r="CK23" i="36" s="1"/>
  <c r="CK15" i="36" s="1"/>
  <c r="CJ72" i="1"/>
  <c r="CK46" i="1" s="1"/>
  <c r="CJ71" i="1"/>
  <c r="CK42" i="1" s="1"/>
  <c r="CJ35" i="36"/>
  <c r="CK21" i="36" s="1"/>
  <c r="CK12" i="36" s="1"/>
  <c r="CK190" i="1" l="1"/>
  <c r="CR3" i="2"/>
  <c r="CK191" i="1"/>
  <c r="CR23" i="2"/>
  <c r="CR25" i="2" l="1"/>
  <c r="CR26" i="2"/>
  <c r="CR24" i="2"/>
  <c r="CR27" i="2"/>
  <c r="CR5" i="2"/>
  <c r="CR4" i="2"/>
  <c r="CR6" i="2"/>
  <c r="CR7" i="2"/>
  <c r="CR29" i="2" l="1"/>
  <c r="CK32" i="1" s="1"/>
  <c r="CR9" i="2"/>
  <c r="CK27" i="1" s="1"/>
  <c r="CK70" i="1"/>
  <c r="CK88" i="1" l="1"/>
  <c r="CK89" i="1" s="1"/>
  <c r="CJ22" i="1"/>
  <c r="CJ20" i="1" s="1"/>
  <c r="CJ160" i="1" s="1"/>
  <c r="CK90" i="1"/>
  <c r="CK91" i="1" s="1"/>
  <c r="CK153" i="1"/>
  <c r="CK34" i="36"/>
  <c r="CK52" i="36" s="1"/>
  <c r="CK53" i="36" s="1"/>
  <c r="CK34" i="35"/>
  <c r="CK94" i="1"/>
  <c r="CK95" i="1" s="1"/>
  <c r="CK146" i="1"/>
  <c r="CK92" i="1"/>
  <c r="CK93" i="1" s="1"/>
  <c r="CK161" i="1" l="1"/>
  <c r="CK75" i="1"/>
  <c r="CK74" i="1" s="1"/>
  <c r="CK77" i="1"/>
  <c r="CK76" i="1" s="1"/>
  <c r="CK79" i="1"/>
  <c r="CK78" i="1" s="1"/>
  <c r="CK96" i="1"/>
  <c r="CK41" i="36"/>
  <c r="CK40" i="36" s="1"/>
  <c r="CK39" i="36"/>
  <c r="CK38" i="36" s="1"/>
  <c r="CK43" i="36"/>
  <c r="CK42" i="36" s="1"/>
  <c r="CK54" i="36"/>
  <c r="CK35" i="36" l="1"/>
  <c r="CL21" i="36" s="1"/>
  <c r="CL12" i="36" s="1"/>
  <c r="CK36" i="36"/>
  <c r="CL23" i="36" s="1"/>
  <c r="CL15" i="36" s="1"/>
  <c r="CK71" i="1"/>
  <c r="CL42" i="1" s="1"/>
  <c r="CK72" i="1"/>
  <c r="CL46" i="1" s="1"/>
  <c r="CS23" i="2" l="1"/>
  <c r="CL191" i="1"/>
  <c r="CL190" i="1"/>
  <c r="CS3" i="2"/>
  <c r="CS7" i="2" l="1"/>
  <c r="CS5" i="2"/>
  <c r="CS4" i="2"/>
  <c r="CS6" i="2"/>
  <c r="CS27" i="2"/>
  <c r="CS26" i="2"/>
  <c r="CS25" i="2"/>
  <c r="CS24" i="2"/>
  <c r="CS29" i="2" l="1"/>
  <c r="CL32" i="1" s="1"/>
  <c r="CL90" i="1" s="1"/>
  <c r="CL91" i="1" s="1"/>
  <c r="CS9" i="2"/>
  <c r="CL27" i="1" s="1"/>
  <c r="CL88" i="1" l="1"/>
  <c r="CL89" i="1" s="1"/>
  <c r="CL153" i="1"/>
  <c r="CK22" i="1"/>
  <c r="CK20" i="1" s="1"/>
  <c r="CK160" i="1" s="1"/>
  <c r="CL146" i="1"/>
  <c r="CL92" i="1"/>
  <c r="CL93" i="1" s="1"/>
  <c r="CL70" i="1"/>
  <c r="CL34" i="36" l="1"/>
  <c r="CL52" i="36" s="1"/>
  <c r="CL53" i="36" s="1"/>
  <c r="CL34" i="35"/>
  <c r="CL94" i="1"/>
  <c r="CL95" i="1" s="1"/>
  <c r="CL77" i="1" l="1"/>
  <c r="CL76" i="1" s="1"/>
  <c r="CL75" i="1"/>
  <c r="CL74" i="1" s="1"/>
  <c r="CL161" i="1"/>
  <c r="CL79" i="1"/>
  <c r="CL78" i="1" s="1"/>
  <c r="CL96" i="1"/>
  <c r="CL39" i="36"/>
  <c r="CL38" i="36" s="1"/>
  <c r="CL41" i="36"/>
  <c r="CL40" i="36" s="1"/>
  <c r="CL43" i="36"/>
  <c r="CL42" i="36" s="1"/>
  <c r="CL54" i="36"/>
  <c r="CL71" i="1" l="1"/>
  <c r="CM42" i="1" s="1"/>
  <c r="CM190" i="1" s="1"/>
  <c r="CL35" i="36"/>
  <c r="CM21" i="36" s="1"/>
  <c r="CM12" i="36" s="1"/>
  <c r="CL36" i="36"/>
  <c r="CM23" i="36" s="1"/>
  <c r="CM15" i="36" s="1"/>
  <c r="CL72" i="1"/>
  <c r="CM46" i="1" s="1"/>
  <c r="CT3" i="2" l="1"/>
  <c r="CT7" i="2" s="1"/>
  <c r="CT23" i="2"/>
  <c r="CM191" i="1"/>
  <c r="CT5" i="2" l="1"/>
  <c r="CT4" i="2"/>
  <c r="CT6" i="2"/>
  <c r="CT25" i="2"/>
  <c r="CT24" i="2"/>
  <c r="CT27" i="2"/>
  <c r="CT26" i="2"/>
  <c r="CT9" i="2" l="1"/>
  <c r="CM27" i="1" s="1"/>
  <c r="CM146" i="1" s="1"/>
  <c r="CT29" i="2"/>
  <c r="CM32" i="1" s="1"/>
  <c r="CM92" i="1" l="1"/>
  <c r="CM93" i="1" s="1"/>
  <c r="CM153" i="1"/>
  <c r="CM90" i="1"/>
  <c r="CM91" i="1" s="1"/>
  <c r="CL22" i="1"/>
  <c r="CL20" i="1" s="1"/>
  <c r="CL160" i="1" s="1"/>
  <c r="CM88" i="1"/>
  <c r="CM89" i="1" s="1"/>
  <c r="CM70" i="1"/>
  <c r="CM34" i="36" l="1"/>
  <c r="CM52" i="36" s="1"/>
  <c r="CM53" i="36" s="1"/>
  <c r="D186" i="28"/>
  <c r="CM34" i="35"/>
  <c r="CM94" i="1"/>
  <c r="CM95" i="1" s="1"/>
  <c r="CM77" i="1" l="1"/>
  <c r="CM76" i="1" s="1"/>
  <c r="CM75" i="1"/>
  <c r="CM74" i="1" s="1"/>
  <c r="CM79" i="1"/>
  <c r="CM78" i="1" s="1"/>
  <c r="CM161" i="1"/>
  <c r="CM96" i="1"/>
  <c r="CM54" i="36"/>
  <c r="CM39" i="36"/>
  <c r="CM38" i="36" s="1"/>
  <c r="CM41" i="36"/>
  <c r="CM40" i="36" s="1"/>
  <c r="CM43" i="36"/>
  <c r="CM42" i="36" s="1"/>
  <c r="CM71" i="1" l="1"/>
  <c r="CN42" i="1" s="1"/>
  <c r="CM35" i="36"/>
  <c r="CN21" i="36" s="1"/>
  <c r="CN12" i="36" s="1"/>
  <c r="CM72" i="1"/>
  <c r="CN46" i="1" s="1"/>
  <c r="CU23" i="2" s="1"/>
  <c r="CM36" i="36"/>
  <c r="CN23" i="36" s="1"/>
  <c r="CN15" i="36" s="1"/>
  <c r="CN190" i="1"/>
  <c r="CU3" i="2"/>
  <c r="CN191" i="1" l="1"/>
  <c r="CU7" i="2"/>
  <c r="CU6" i="2"/>
  <c r="CU5" i="2"/>
  <c r="CU4" i="2"/>
  <c r="CU26" i="2"/>
  <c r="CU27" i="2"/>
  <c r="CU24" i="2"/>
  <c r="CU25" i="2"/>
  <c r="CU29" i="2" l="1"/>
  <c r="CN32" i="1" s="1"/>
  <c r="CN153" i="1" s="1"/>
  <c r="CU9" i="2"/>
  <c r="CN27" i="1" s="1"/>
  <c r="CN90" i="1" l="1"/>
  <c r="CN91" i="1" s="1"/>
  <c r="CM22" i="1"/>
  <c r="CM20" i="1" s="1"/>
  <c r="CM160" i="1" s="1"/>
  <c r="CN92" i="1"/>
  <c r="CN93" i="1" s="1"/>
  <c r="CN146" i="1"/>
  <c r="CN88" i="1"/>
  <c r="CN89" i="1" s="1"/>
  <c r="CN70" i="1"/>
  <c r="CN34" i="35" l="1"/>
  <c r="CN34" i="36"/>
  <c r="CN52" i="36" s="1"/>
  <c r="CN53" i="36" s="1"/>
  <c r="D187" i="28"/>
  <c r="CN94" i="1"/>
  <c r="CN95" i="1" s="1"/>
  <c r="CN75" i="1" l="1"/>
  <c r="CN74" i="1" s="1"/>
  <c r="CN79" i="1"/>
  <c r="CN78" i="1" s="1"/>
  <c r="CN161" i="1"/>
  <c r="CN77" i="1"/>
  <c r="CN76" i="1" s="1"/>
  <c r="CN96" i="1"/>
  <c r="CN39" i="36"/>
  <c r="CN38" i="36" s="1"/>
  <c r="CN43" i="36"/>
  <c r="CN42" i="36" s="1"/>
  <c r="CN41" i="36"/>
  <c r="CN40" i="36" s="1"/>
  <c r="CN54" i="36"/>
  <c r="CN35" i="36" l="1"/>
  <c r="CO21" i="36" s="1"/>
  <c r="CO12" i="36" s="1"/>
  <c r="CN36" i="36"/>
  <c r="CO23" i="36" s="1"/>
  <c r="CO15" i="36" s="1"/>
  <c r="CN72" i="1"/>
  <c r="CO46" i="1" s="1"/>
  <c r="CN71" i="1"/>
  <c r="CO42" i="1" s="1"/>
  <c r="CO190" i="1" l="1"/>
  <c r="CV3" i="2"/>
  <c r="CV23" i="2"/>
  <c r="CO191" i="1"/>
  <c r="CV26" i="2" l="1"/>
  <c r="CV27" i="2"/>
  <c r="CV25" i="2"/>
  <c r="CV24" i="2"/>
  <c r="CV4" i="2"/>
  <c r="CV5" i="2"/>
  <c r="CV7" i="2"/>
  <c r="CV6" i="2"/>
  <c r="CV29" i="2" l="1"/>
  <c r="CO32" i="1" s="1"/>
  <c r="CO153" i="1" s="1"/>
  <c r="CV9" i="2"/>
  <c r="CO27" i="1" s="1"/>
  <c r="CN22" i="1" l="1"/>
  <c r="CN20" i="1" s="1"/>
  <c r="CN160" i="1" s="1"/>
  <c r="CO90" i="1"/>
  <c r="CO91" i="1" s="1"/>
  <c r="CO88" i="1"/>
  <c r="CO89" i="1" s="1"/>
  <c r="CO146" i="1"/>
  <c r="CO92" i="1"/>
  <c r="CO93" i="1" s="1"/>
  <c r="CO70" i="1"/>
  <c r="CO34" i="36" l="1"/>
  <c r="CO52" i="36" s="1"/>
  <c r="CO53" i="36" s="1"/>
  <c r="CO34" i="35"/>
  <c r="D188" i="28"/>
  <c r="CO94" i="1"/>
  <c r="CO95" i="1" s="1"/>
  <c r="CO77" i="1" l="1"/>
  <c r="CO76" i="1" s="1"/>
  <c r="CO79" i="1"/>
  <c r="CO78" i="1" s="1"/>
  <c r="CO75" i="1"/>
  <c r="CO74" i="1" s="1"/>
  <c r="CO161" i="1"/>
  <c r="CO96" i="1"/>
  <c r="CO41" i="36"/>
  <c r="CO40" i="36" s="1"/>
  <c r="CO39" i="36"/>
  <c r="CO38" i="36" s="1"/>
  <c r="CO43" i="36"/>
  <c r="CO42" i="36" s="1"/>
  <c r="CO54" i="36"/>
  <c r="CO35" i="36" l="1"/>
  <c r="CP21" i="36" s="1"/>
  <c r="CP12" i="36" s="1"/>
  <c r="CO71" i="1"/>
  <c r="CP42" i="1" s="1"/>
  <c r="CW3" i="2" s="1"/>
  <c r="CO36" i="36"/>
  <c r="CP23" i="36" s="1"/>
  <c r="CP15" i="36" s="1"/>
  <c r="CO72" i="1"/>
  <c r="CP46" i="1" s="1"/>
  <c r="CP190" i="1" l="1"/>
  <c r="CP191" i="1"/>
  <c r="CW23" i="2"/>
  <c r="CW4" i="2"/>
  <c r="CW7" i="2"/>
  <c r="CW5" i="2"/>
  <c r="CW6" i="2"/>
  <c r="CW24" i="2" l="1"/>
  <c r="CW25" i="2"/>
  <c r="CW26" i="2"/>
  <c r="CW27" i="2"/>
  <c r="CW9" i="2"/>
  <c r="CP27" i="1" s="1"/>
  <c r="CP146" i="1" l="1"/>
  <c r="CW29" i="2"/>
  <c r="CP32" i="1" s="1"/>
  <c r="CP92" i="1" l="1"/>
  <c r="CP93" i="1" s="1"/>
  <c r="CP88" i="1"/>
  <c r="CP89" i="1" s="1"/>
  <c r="CP153" i="1"/>
  <c r="CP90" i="1"/>
  <c r="CP91" i="1" s="1"/>
  <c r="CO22" i="1"/>
  <c r="CO20" i="1" s="1"/>
  <c r="CO160" i="1" s="1"/>
  <c r="CP70" i="1"/>
  <c r="CP34" i="36" l="1"/>
  <c r="CP52" i="36" s="1"/>
  <c r="CP53" i="36" s="1"/>
  <c r="CP34" i="35"/>
  <c r="CP94" i="1"/>
  <c r="CP95" i="1" s="1"/>
  <c r="CP79" i="1" l="1"/>
  <c r="CP78" i="1" s="1"/>
  <c r="CP161" i="1"/>
  <c r="CP77" i="1"/>
  <c r="CP76" i="1" s="1"/>
  <c r="CP75" i="1"/>
  <c r="CP74" i="1" s="1"/>
  <c r="CP96" i="1"/>
  <c r="CP43" i="36"/>
  <c r="CP42" i="36" s="1"/>
  <c r="CP39" i="36"/>
  <c r="CP38" i="36" s="1"/>
  <c r="CP41" i="36"/>
  <c r="CP40" i="36" s="1"/>
  <c r="CP54" i="36"/>
  <c r="CP35" i="36" l="1"/>
  <c r="CQ21" i="36" s="1"/>
  <c r="CQ12" i="36" s="1"/>
  <c r="CP71" i="1"/>
  <c r="CQ42" i="1" s="1"/>
  <c r="CQ190" i="1" s="1"/>
  <c r="CP36" i="36"/>
  <c r="CQ23" i="36" s="1"/>
  <c r="CQ15" i="36" s="1"/>
  <c r="CP72" i="1"/>
  <c r="CQ46" i="1" s="1"/>
  <c r="CX3" i="2" l="1"/>
  <c r="CX5" i="2" s="1"/>
  <c r="CQ191" i="1"/>
  <c r="CX23" i="2"/>
  <c r="CX4" i="2" l="1"/>
  <c r="CX7" i="2"/>
  <c r="CX6" i="2"/>
  <c r="CX25" i="2"/>
  <c r="CX26" i="2"/>
  <c r="CX24" i="2"/>
  <c r="CX27" i="2"/>
  <c r="CX9" i="2" l="1"/>
  <c r="CQ27" i="1" s="1"/>
  <c r="CQ146" i="1" s="1"/>
  <c r="CX29" i="2"/>
  <c r="CQ32" i="1" s="1"/>
  <c r="CQ90" i="1" s="1"/>
  <c r="CQ91" i="1" s="1"/>
  <c r="CQ70" i="1"/>
  <c r="CQ92" i="1" l="1"/>
  <c r="CQ93" i="1" s="1"/>
  <c r="CQ153" i="1"/>
  <c r="CP22" i="1"/>
  <c r="CP20" i="1" s="1"/>
  <c r="CP160" i="1" s="1"/>
  <c r="CQ88" i="1"/>
  <c r="CQ89" i="1" s="1"/>
  <c r="CQ34" i="35"/>
  <c r="CQ34" i="36"/>
  <c r="CQ52" i="36" s="1"/>
  <c r="CQ53" i="36" s="1"/>
  <c r="CQ94" i="1"/>
  <c r="CQ95" i="1" s="1"/>
  <c r="CQ77" i="1" l="1"/>
  <c r="CQ76" i="1" s="1"/>
  <c r="CQ79" i="1"/>
  <c r="CQ78" i="1" s="1"/>
  <c r="CQ161" i="1"/>
  <c r="CQ75" i="1"/>
  <c r="CQ74" i="1" s="1"/>
  <c r="CQ96" i="1"/>
  <c r="CQ39" i="36"/>
  <c r="CQ38" i="36" s="1"/>
  <c r="CQ41" i="36"/>
  <c r="CQ40" i="36" s="1"/>
  <c r="CQ43" i="36"/>
  <c r="CQ42" i="36" s="1"/>
  <c r="CQ54" i="36"/>
  <c r="CQ72" i="1" l="1"/>
  <c r="CR46" i="1" s="1"/>
  <c r="CY23" i="2" s="1"/>
  <c r="CQ71" i="1"/>
  <c r="CR42" i="1" s="1"/>
  <c r="CQ35" i="36"/>
  <c r="CR21" i="36" s="1"/>
  <c r="CR12" i="36" s="1"/>
  <c r="CQ36" i="36"/>
  <c r="CR23" i="36" s="1"/>
  <c r="CR15" i="36" s="1"/>
  <c r="CR191" i="1" l="1"/>
  <c r="CY27" i="2"/>
  <c r="CY25" i="2"/>
  <c r="CY24" i="2"/>
  <c r="CY26" i="2"/>
  <c r="CR190" i="1"/>
  <c r="CY3" i="2"/>
  <c r="CY29" i="2" l="1"/>
  <c r="CR32" i="1" s="1"/>
  <c r="CY5" i="2"/>
  <c r="CY7" i="2"/>
  <c r="CY6" i="2"/>
  <c r="CY4" i="2"/>
  <c r="CY9" i="2" l="1"/>
  <c r="CR27" i="1" s="1"/>
  <c r="CR88" i="1" s="1"/>
  <c r="CR89" i="1" s="1"/>
  <c r="CR90" i="1"/>
  <c r="CR91" i="1" s="1"/>
  <c r="CR153" i="1"/>
  <c r="CQ22" i="1" l="1"/>
  <c r="CQ20" i="1" s="1"/>
  <c r="CQ160" i="1" s="1"/>
  <c r="CR146" i="1"/>
  <c r="CR92" i="1"/>
  <c r="CR93" i="1" s="1"/>
  <c r="CR70" i="1"/>
  <c r="CR34" i="35" l="1"/>
  <c r="D191" i="28"/>
  <c r="CR34" i="36"/>
  <c r="CR52" i="36" s="1"/>
  <c r="CR53" i="36" s="1"/>
  <c r="CR94" i="1"/>
  <c r="CR95" i="1" s="1"/>
  <c r="CR41" i="36" l="1"/>
  <c r="CR40" i="36" s="1"/>
  <c r="CR39" i="36"/>
  <c r="CR38" i="36" s="1"/>
  <c r="CR43" i="36"/>
  <c r="CR42" i="36" s="1"/>
  <c r="CR54" i="36"/>
  <c r="CR161" i="1"/>
  <c r="CR75" i="1"/>
  <c r="CR74" i="1" s="1"/>
  <c r="CR79" i="1"/>
  <c r="CR78" i="1" s="1"/>
  <c r="CR77" i="1"/>
  <c r="CR76" i="1" s="1"/>
  <c r="CR96" i="1"/>
  <c r="DC158" i="1"/>
  <c r="DC166" i="1"/>
  <c r="CR71" i="1" l="1"/>
  <c r="CS42" i="1" s="1"/>
  <c r="CZ3" i="2" s="1"/>
  <c r="CR36" i="36"/>
  <c r="CS23" i="36" s="1"/>
  <c r="CS15" i="36" s="1"/>
  <c r="CR35" i="36"/>
  <c r="CS21" i="36" s="1"/>
  <c r="CS12" i="36" s="1"/>
  <c r="CR72" i="1"/>
  <c r="CS46" i="1" s="1"/>
  <c r="D178" i="28"/>
  <c r="CS190" i="1" l="1"/>
  <c r="CZ5" i="2"/>
  <c r="CZ4" i="2"/>
  <c r="CZ6" i="2"/>
  <c r="CZ7" i="2"/>
  <c r="CS191" i="1"/>
  <c r="CZ23" i="2"/>
  <c r="CZ9" i="2" l="1"/>
  <c r="CS27" i="1" s="1"/>
  <c r="CS146" i="1" s="1"/>
  <c r="CZ24" i="2"/>
  <c r="CZ25" i="2"/>
  <c r="CZ27" i="2"/>
  <c r="CZ26" i="2"/>
  <c r="CZ29" i="2" l="1"/>
  <c r="CS32" i="1" s="1"/>
  <c r="CS153" i="1" s="1"/>
  <c r="CS70" i="1"/>
  <c r="CS88" i="1" l="1"/>
  <c r="CS89" i="1" s="1"/>
  <c r="CS90" i="1"/>
  <c r="CS91" i="1" s="1"/>
  <c r="CS92" i="1"/>
  <c r="CS93" i="1" s="1"/>
  <c r="CR22" i="1"/>
  <c r="CR20" i="1" s="1"/>
  <c r="CR160" i="1" s="1"/>
  <c r="CS34" i="35"/>
  <c r="D192" i="28"/>
  <c r="CS34" i="36"/>
  <c r="CS52" i="36" s="1"/>
  <c r="CS53" i="36" s="1"/>
  <c r="CS94" i="1"/>
  <c r="CS95" i="1" s="1"/>
  <c r="CS79" i="1" l="1"/>
  <c r="CS78" i="1" s="1"/>
  <c r="CS161" i="1"/>
  <c r="CS75" i="1"/>
  <c r="CS74" i="1" s="1"/>
  <c r="CS77" i="1"/>
  <c r="CS76" i="1" s="1"/>
  <c r="CS96" i="1"/>
  <c r="CS43" i="36"/>
  <c r="CS42" i="36" s="1"/>
  <c r="CS41" i="36"/>
  <c r="CS40" i="36" s="1"/>
  <c r="CS39" i="36"/>
  <c r="CS38" i="36" s="1"/>
  <c r="CS54" i="36"/>
  <c r="CS35" i="36" l="1"/>
  <c r="CT21" i="36" s="1"/>
  <c r="CT12" i="36" s="1"/>
  <c r="CS71" i="1"/>
  <c r="CT42" i="1" s="1"/>
  <c r="CS72" i="1"/>
  <c r="CT46" i="1" s="1"/>
  <c r="CS36" i="36"/>
  <c r="CT23" i="36" s="1"/>
  <c r="CT15" i="36" s="1"/>
  <c r="DD158" i="1"/>
  <c r="CT191" i="1" l="1"/>
  <c r="DA23" i="2"/>
  <c r="DA3" i="2"/>
  <c r="CT190" i="1"/>
  <c r="DD166" i="1"/>
  <c r="DA4" i="2" l="1"/>
  <c r="DA5" i="2"/>
  <c r="DA6" i="2"/>
  <c r="DA7" i="2"/>
  <c r="DA27" i="2"/>
  <c r="DA25" i="2"/>
  <c r="DA26" i="2"/>
  <c r="DA24" i="2"/>
  <c r="D179" i="28"/>
  <c r="DA9" i="2" l="1"/>
  <c r="CT27" i="1" s="1"/>
  <c r="CT146" i="1" s="1"/>
  <c r="DA29" i="2"/>
  <c r="CT32" i="1" s="1"/>
  <c r="CT92" i="1" l="1"/>
  <c r="CT93" i="1" s="1"/>
  <c r="CS22" i="1"/>
  <c r="CS20" i="1" s="1"/>
  <c r="CS160" i="1" s="1"/>
  <c r="CT90" i="1"/>
  <c r="CT91" i="1" s="1"/>
  <c r="CT88" i="1"/>
  <c r="CT89" i="1" s="1"/>
  <c r="CT153" i="1"/>
  <c r="CT70" i="1"/>
  <c r="CT34" i="35" l="1"/>
  <c r="CT34" i="36"/>
  <c r="CT52" i="36" s="1"/>
  <c r="CT53" i="36" s="1"/>
  <c r="D193" i="28"/>
  <c r="CT94" i="1"/>
  <c r="CT95" i="1" s="1"/>
  <c r="CT161" i="1" l="1"/>
  <c r="CT77" i="1"/>
  <c r="CT76" i="1" s="1"/>
  <c r="CT75" i="1"/>
  <c r="CT74" i="1" s="1"/>
  <c r="CT79" i="1"/>
  <c r="CT78" i="1" s="1"/>
  <c r="CT96" i="1"/>
  <c r="CT41" i="36"/>
  <c r="CT40" i="36" s="1"/>
  <c r="CT39" i="36"/>
  <c r="CT38" i="36" s="1"/>
  <c r="CT43" i="36"/>
  <c r="CT42" i="36" s="1"/>
  <c r="CT54" i="36"/>
  <c r="CT72" i="1" l="1"/>
  <c r="CU46" i="1" s="1"/>
  <c r="CU191" i="1" s="1"/>
  <c r="CT35" i="36"/>
  <c r="CU21" i="36" s="1"/>
  <c r="CU12" i="36" s="1"/>
  <c r="CT71" i="1"/>
  <c r="CU42" i="1" s="1"/>
  <c r="CT36" i="36"/>
  <c r="CU23" i="36" s="1"/>
  <c r="CU15" i="36" s="1"/>
  <c r="DE158" i="1"/>
  <c r="DB23" i="2" l="1"/>
  <c r="DB25" i="2" s="1"/>
  <c r="DB24" i="2"/>
  <c r="DB26" i="2"/>
  <c r="CU190" i="1"/>
  <c r="DB3" i="2"/>
  <c r="DE166" i="1"/>
  <c r="DB27" i="2" l="1"/>
  <c r="DB5" i="2"/>
  <c r="DB4" i="2"/>
  <c r="DB6" i="2"/>
  <c r="DB7" i="2"/>
  <c r="DB29" i="2"/>
  <c r="CU32" i="1" s="1"/>
  <c r="D180" i="28"/>
  <c r="CU90" i="1" l="1"/>
  <c r="CU91" i="1" s="1"/>
  <c r="CU153" i="1"/>
  <c r="DB9" i="2"/>
  <c r="CU27" i="1" s="1"/>
  <c r="CU146" i="1" l="1"/>
  <c r="CU92" i="1"/>
  <c r="CU93" i="1" s="1"/>
  <c r="CT22" i="1"/>
  <c r="CT20" i="1" s="1"/>
  <c r="CT160" i="1" s="1"/>
  <c r="CU88" i="1"/>
  <c r="CU89" i="1" s="1"/>
  <c r="CU70" i="1"/>
  <c r="D194" i="28" l="1"/>
  <c r="CU34" i="35"/>
  <c r="CU34" i="36"/>
  <c r="CU52" i="36" s="1"/>
  <c r="CU53" i="36" s="1"/>
  <c r="CU94" i="1"/>
  <c r="CU95" i="1" s="1"/>
  <c r="CU161" i="1" l="1"/>
  <c r="CU75" i="1"/>
  <c r="CU74" i="1" s="1"/>
  <c r="CU77" i="1"/>
  <c r="CU76" i="1" s="1"/>
  <c r="CU79" i="1"/>
  <c r="CU78" i="1" s="1"/>
  <c r="CU96" i="1"/>
  <c r="CU41" i="36"/>
  <c r="CU40" i="36" s="1"/>
  <c r="CU39" i="36"/>
  <c r="CU38" i="36" s="1"/>
  <c r="CU43" i="36"/>
  <c r="CU42" i="36" s="1"/>
  <c r="CU54" i="36"/>
  <c r="CU72" i="1" l="1"/>
  <c r="CV46" i="1" s="1"/>
  <c r="DC23" i="2" s="1"/>
  <c r="CU35" i="36"/>
  <c r="CV21" i="36" s="1"/>
  <c r="CV12" i="36" s="1"/>
  <c r="CU36" i="36"/>
  <c r="CV23" i="36" s="1"/>
  <c r="CV15" i="36" s="1"/>
  <c r="CU71" i="1"/>
  <c r="CV42" i="1" s="1"/>
  <c r="CV191" i="1" l="1"/>
  <c r="DC26" i="2"/>
  <c r="DC24" i="2"/>
  <c r="DC25" i="2"/>
  <c r="DC27" i="2"/>
  <c r="CV190" i="1"/>
  <c r="DC3" i="2"/>
  <c r="DC4" i="2" l="1"/>
  <c r="DC6" i="2"/>
  <c r="DC7" i="2"/>
  <c r="DC5" i="2"/>
  <c r="DC29" i="2"/>
  <c r="CV32" i="1" s="1"/>
  <c r="DF158" i="1"/>
  <c r="D181" i="28"/>
  <c r="DF166" i="1"/>
  <c r="CV90" i="1" l="1"/>
  <c r="CV91" i="1" s="1"/>
  <c r="CV153" i="1"/>
  <c r="DC9" i="2"/>
  <c r="CV27" i="1" s="1"/>
  <c r="CU22" i="1" s="1"/>
  <c r="CU20" i="1" s="1"/>
  <c r="CU160" i="1" s="1"/>
  <c r="CV88" i="1" l="1"/>
  <c r="CV89" i="1" s="1"/>
  <c r="CV146" i="1"/>
  <c r="CV92" i="1"/>
  <c r="CV93" i="1" s="1"/>
  <c r="CV70" i="1"/>
  <c r="CV34" i="35" l="1"/>
  <c r="CV34" i="36"/>
  <c r="CV52" i="36" s="1"/>
  <c r="CV53" i="36" s="1"/>
  <c r="CV94" i="1"/>
  <c r="CV95" i="1" s="1"/>
  <c r="CV75" i="1" l="1"/>
  <c r="CV74" i="1" s="1"/>
  <c r="CV71" i="1" s="1"/>
  <c r="CW42" i="1" s="1"/>
  <c r="CV77" i="1"/>
  <c r="CV76" i="1" s="1"/>
  <c r="CV161" i="1"/>
  <c r="CV79" i="1"/>
  <c r="CV78" i="1" s="1"/>
  <c r="CV72" i="1"/>
  <c r="CW46" i="1" s="1"/>
  <c r="CV96" i="1"/>
  <c r="CV39" i="36"/>
  <c r="CV38" i="36" s="1"/>
  <c r="CV35" i="36" s="1"/>
  <c r="CW21" i="36" s="1"/>
  <c r="CW12" i="36" s="1"/>
  <c r="CV41" i="36"/>
  <c r="CV40" i="36" s="1"/>
  <c r="CV36" i="36"/>
  <c r="CW23" i="36" s="1"/>
  <c r="CW15" i="36" s="1"/>
  <c r="CV43" i="36"/>
  <c r="CV42" i="36" s="1"/>
  <c r="CV54" i="36"/>
  <c r="DD23" i="2" l="1"/>
  <c r="CW191" i="1"/>
  <c r="CW190" i="1"/>
  <c r="DD3" i="2"/>
  <c r="DD5" i="2" l="1"/>
  <c r="DD7" i="2"/>
  <c r="DD4" i="2"/>
  <c r="DD6" i="2"/>
  <c r="DD27" i="2"/>
  <c r="DD24" i="2"/>
  <c r="DD26" i="2"/>
  <c r="DD25" i="2"/>
  <c r="DG166" i="1"/>
  <c r="D182" i="28"/>
  <c r="DG158" i="1"/>
  <c r="DD9" i="2" l="1"/>
  <c r="CW27" i="1" s="1"/>
  <c r="DD29" i="2"/>
  <c r="CW32" i="1" s="1"/>
  <c r="CW153" i="1" l="1"/>
  <c r="CV22" i="1"/>
  <c r="CV20" i="1" s="1"/>
  <c r="CV160" i="1" s="1"/>
  <c r="CW88" i="1"/>
  <c r="CW89" i="1" s="1"/>
  <c r="CW90" i="1"/>
  <c r="CW91" i="1" s="1"/>
  <c r="CW146" i="1"/>
  <c r="CW92" i="1"/>
  <c r="CW93" i="1" s="1"/>
  <c r="CW70" i="1"/>
  <c r="CW34" i="36" l="1"/>
  <c r="CW52" i="36" s="1"/>
  <c r="CW53" i="36" s="1"/>
  <c r="CW34" i="35"/>
  <c r="CW94" i="1"/>
  <c r="CW95" i="1" s="1"/>
  <c r="CW161" i="1" l="1"/>
  <c r="CW77" i="1"/>
  <c r="CW76" i="1" s="1"/>
  <c r="CW79" i="1"/>
  <c r="CW78" i="1" s="1"/>
  <c r="CW72" i="1"/>
  <c r="CX46" i="1" s="1"/>
  <c r="CW75" i="1"/>
  <c r="CW74" i="1" s="1"/>
  <c r="CW71" i="1" s="1"/>
  <c r="CX42" i="1" s="1"/>
  <c r="CW96" i="1"/>
  <c r="CW36" i="36"/>
  <c r="CX23" i="36" s="1"/>
  <c r="CX15" i="36" s="1"/>
  <c r="CW39" i="36"/>
  <c r="CW38" i="36" s="1"/>
  <c r="CW35" i="36" s="1"/>
  <c r="CX21" i="36" s="1"/>
  <c r="CX12" i="36" s="1"/>
  <c r="CW41" i="36"/>
  <c r="CW40" i="36" s="1"/>
  <c r="CW43" i="36"/>
  <c r="CW42" i="36" s="1"/>
  <c r="CW54" i="36"/>
  <c r="DE23" i="2" l="1"/>
  <c r="CX191" i="1"/>
  <c r="CX190" i="1"/>
  <c r="DE3" i="2"/>
  <c r="DE6" i="2" l="1"/>
  <c r="DE4" i="2"/>
  <c r="DE5" i="2"/>
  <c r="DE7" i="2"/>
  <c r="DE26" i="2"/>
  <c r="DE24" i="2"/>
  <c r="DE25" i="2"/>
  <c r="DE27" i="2"/>
  <c r="DH166" i="1"/>
  <c r="DH158" i="1"/>
  <c r="DE29" i="2" l="1"/>
  <c r="CX32" i="1" s="1"/>
  <c r="DE9" i="2"/>
  <c r="CX27" i="1" s="1"/>
  <c r="D183" i="28"/>
  <c r="CX88" i="1" l="1"/>
  <c r="CX89" i="1" s="1"/>
  <c r="CX90" i="1"/>
  <c r="CX91" i="1" s="1"/>
  <c r="CX153" i="1"/>
  <c r="CW22" i="1"/>
  <c r="CW20" i="1" s="1"/>
  <c r="CW160" i="1" s="1"/>
  <c r="CX146" i="1"/>
  <c r="CX92" i="1"/>
  <c r="CX93" i="1" s="1"/>
  <c r="CX70" i="1"/>
  <c r="CX34" i="36" l="1"/>
  <c r="CX52" i="36" s="1"/>
  <c r="CX53" i="36" s="1"/>
  <c r="CX34" i="35"/>
  <c r="CX94" i="1"/>
  <c r="CX95" i="1" s="1"/>
  <c r="CX72" i="1" l="1"/>
  <c r="CY46" i="1" s="1"/>
  <c r="CX77" i="1"/>
  <c r="CX76" i="1" s="1"/>
  <c r="CX79" i="1"/>
  <c r="CX78" i="1" s="1"/>
  <c r="CX161" i="1"/>
  <c r="CX75" i="1"/>
  <c r="CX74" i="1" s="1"/>
  <c r="CX71" i="1" s="1"/>
  <c r="CY42" i="1" s="1"/>
  <c r="CX96" i="1"/>
  <c r="CX41" i="36"/>
  <c r="CX40" i="36" s="1"/>
  <c r="CX39" i="36"/>
  <c r="CX38" i="36" s="1"/>
  <c r="CX35" i="36" s="1"/>
  <c r="CY21" i="36" s="1"/>
  <c r="CY12" i="36" s="1"/>
  <c r="CX43" i="36"/>
  <c r="CX42" i="36" s="1"/>
  <c r="CX36" i="36"/>
  <c r="CY23" i="36" s="1"/>
  <c r="CY15" i="36" s="1"/>
  <c r="CX54" i="36"/>
  <c r="CY190" i="1" l="1"/>
  <c r="DF3" i="2"/>
  <c r="CY191" i="1"/>
  <c r="DF23" i="2"/>
  <c r="DF7" i="2" l="1"/>
  <c r="DF4" i="2"/>
  <c r="DF6" i="2"/>
  <c r="DF5" i="2"/>
  <c r="DF27" i="2"/>
  <c r="DF25" i="2"/>
  <c r="DF24" i="2"/>
  <c r="DF26" i="2"/>
  <c r="DI166" i="1"/>
  <c r="DF29" i="2" l="1"/>
  <c r="CY32" i="1" s="1"/>
  <c r="DF9" i="2"/>
  <c r="CY27" i="1" s="1"/>
  <c r="DI158" i="1"/>
  <c r="CY153" i="1" l="1"/>
  <c r="CY90" i="1"/>
  <c r="CY91" i="1" s="1"/>
  <c r="CY88" i="1"/>
  <c r="CY89" i="1" s="1"/>
  <c r="CX22" i="1"/>
  <c r="CX20" i="1" s="1"/>
  <c r="CX160" i="1" s="1"/>
  <c r="CY92" i="1"/>
  <c r="CY93" i="1" s="1"/>
  <c r="CY146" i="1"/>
  <c r="D184" i="28"/>
  <c r="CY70" i="1"/>
  <c r="CY34" i="35" l="1"/>
  <c r="CY34" i="36"/>
  <c r="CY52" i="36" s="1"/>
  <c r="CY53" i="36" s="1"/>
  <c r="CY94" i="1"/>
  <c r="CY95" i="1" s="1"/>
  <c r="CY77" i="1" l="1"/>
  <c r="CY76" i="1" s="1"/>
  <c r="CY161" i="1"/>
  <c r="CY79" i="1"/>
  <c r="CY78" i="1" s="1"/>
  <c r="CY72" i="1"/>
  <c r="CZ46" i="1" s="1"/>
  <c r="CY75" i="1"/>
  <c r="CY74" i="1" s="1"/>
  <c r="CY71" i="1" s="1"/>
  <c r="CZ42" i="1" s="1"/>
  <c r="CY96" i="1"/>
  <c r="CY41" i="36"/>
  <c r="CY40" i="36" s="1"/>
  <c r="CY36" i="36"/>
  <c r="CZ23" i="36" s="1"/>
  <c r="CZ15" i="36" s="1"/>
  <c r="CY39" i="36"/>
  <c r="CY38" i="36" s="1"/>
  <c r="CY35" i="36" s="1"/>
  <c r="CZ21" i="36" s="1"/>
  <c r="CZ12" i="36" s="1"/>
  <c r="CY43" i="36"/>
  <c r="CY42" i="36" s="1"/>
  <c r="CY54" i="36"/>
  <c r="DG23" i="2" l="1"/>
  <c r="CZ191" i="1"/>
  <c r="DG3" i="2"/>
  <c r="CZ190" i="1"/>
  <c r="DG24" i="2" l="1"/>
  <c r="DG26" i="2"/>
  <c r="DG25" i="2"/>
  <c r="DG27" i="2"/>
  <c r="DG5" i="2"/>
  <c r="DG6" i="2"/>
  <c r="DG7" i="2"/>
  <c r="DG4" i="2"/>
  <c r="DG9" i="2" l="1"/>
  <c r="CZ27" i="1" s="1"/>
  <c r="DG29" i="2"/>
  <c r="CZ32" i="1" s="1"/>
  <c r="DJ158" i="1"/>
  <c r="DJ166" i="1"/>
  <c r="CZ90" i="1" l="1"/>
  <c r="CZ91" i="1" s="1"/>
  <c r="CZ88" i="1"/>
  <c r="CZ89" i="1" s="1"/>
  <c r="CZ153" i="1"/>
  <c r="CY22" i="1"/>
  <c r="CY20" i="1" s="1"/>
  <c r="CY160" i="1" s="1"/>
  <c r="CZ92" i="1"/>
  <c r="CZ93" i="1" s="1"/>
  <c r="CZ146" i="1"/>
  <c r="D185" i="28"/>
  <c r="CZ70" i="1"/>
  <c r="CZ34" i="35" l="1"/>
  <c r="CZ34" i="36"/>
  <c r="CZ52" i="36" s="1"/>
  <c r="CZ53" i="36" s="1"/>
  <c r="CZ94" i="1"/>
  <c r="CZ95" i="1" s="1"/>
  <c r="CZ72" i="1" l="1"/>
  <c r="DA46" i="1" s="1"/>
  <c r="CZ75" i="1"/>
  <c r="CZ74" i="1" s="1"/>
  <c r="CZ71" i="1" s="1"/>
  <c r="DA42" i="1" s="1"/>
  <c r="CZ161" i="1"/>
  <c r="CZ79" i="1"/>
  <c r="CZ78" i="1" s="1"/>
  <c r="CZ77" i="1"/>
  <c r="CZ76" i="1" s="1"/>
  <c r="CZ96" i="1"/>
  <c r="CZ36" i="36"/>
  <c r="DA23" i="36" s="1"/>
  <c r="DA15" i="36" s="1"/>
  <c r="CZ41" i="36"/>
  <c r="CZ40" i="36" s="1"/>
  <c r="CZ43" i="36"/>
  <c r="CZ42" i="36" s="1"/>
  <c r="CZ39" i="36"/>
  <c r="CZ38" i="36" s="1"/>
  <c r="CZ35" i="36" s="1"/>
  <c r="DA21" i="36" s="1"/>
  <c r="DA12" i="36" s="1"/>
  <c r="CZ54" i="36"/>
  <c r="DA190" i="1" l="1"/>
  <c r="DH3" i="2"/>
  <c r="DA191" i="1"/>
  <c r="DH23" i="2"/>
  <c r="DH27" i="2" l="1"/>
  <c r="DH25" i="2"/>
  <c r="DH24" i="2"/>
  <c r="DH26" i="2"/>
  <c r="DH7" i="2"/>
  <c r="DH4" i="2"/>
  <c r="DH5" i="2"/>
  <c r="DH6" i="2"/>
  <c r="DH29" i="2" l="1"/>
  <c r="DA32" i="1" s="1"/>
  <c r="DH9" i="2"/>
  <c r="DA27" i="1" s="1"/>
  <c r="DA146" i="1" l="1"/>
  <c r="DA92" i="1"/>
  <c r="DA93" i="1" s="1"/>
  <c r="DA88" i="1"/>
  <c r="DA89" i="1" s="1"/>
  <c r="DA90" i="1"/>
  <c r="DA91" i="1" s="1"/>
  <c r="DA153" i="1"/>
  <c r="CZ22" i="1"/>
  <c r="CZ20" i="1" s="1"/>
  <c r="CZ160" i="1" s="1"/>
  <c r="DA70" i="1"/>
  <c r="DA34" i="35" l="1"/>
  <c r="DA34" i="36"/>
  <c r="DA52" i="36" s="1"/>
  <c r="DA53" i="36" s="1"/>
  <c r="DA94" i="1"/>
  <c r="DA95" i="1" s="1"/>
  <c r="DA72" i="1" l="1"/>
  <c r="DB46" i="1" s="1"/>
  <c r="DA77" i="1"/>
  <c r="DA76" i="1" s="1"/>
  <c r="DA79" i="1"/>
  <c r="DA78" i="1" s="1"/>
  <c r="DA75" i="1"/>
  <c r="DA74" i="1" s="1"/>
  <c r="DA71" i="1" s="1"/>
  <c r="DB42" i="1" s="1"/>
  <c r="DA161" i="1"/>
  <c r="DA96" i="1"/>
  <c r="DA36" i="36"/>
  <c r="DB23" i="36" s="1"/>
  <c r="DB15" i="36" s="1"/>
  <c r="DA43" i="36"/>
  <c r="DA42" i="36" s="1"/>
  <c r="DA41" i="36"/>
  <c r="DA40" i="36" s="1"/>
  <c r="DA39" i="36"/>
  <c r="DA38" i="36" s="1"/>
  <c r="DA35" i="36" s="1"/>
  <c r="DB21" i="36" s="1"/>
  <c r="DB12" i="36" s="1"/>
  <c r="DA54" i="36"/>
  <c r="DB190" i="1" l="1"/>
  <c r="DI3" i="2"/>
  <c r="DI23" i="2"/>
  <c r="DB191" i="1"/>
  <c r="DI26" i="2" l="1"/>
  <c r="DI27" i="2"/>
  <c r="DI25" i="2"/>
  <c r="DI24" i="2"/>
  <c r="DI4" i="2"/>
  <c r="DI6" i="2"/>
  <c r="DI7" i="2"/>
  <c r="DI5" i="2"/>
  <c r="DI9" i="2" l="1"/>
  <c r="DB27" i="1" s="1"/>
  <c r="DI29" i="2"/>
  <c r="DB32" i="1" s="1"/>
  <c r="DB146" i="1" l="1"/>
  <c r="DB92" i="1"/>
  <c r="DB93" i="1" s="1"/>
  <c r="DB88" i="1"/>
  <c r="DB89" i="1" s="1"/>
  <c r="DB90" i="1"/>
  <c r="DB91" i="1" s="1"/>
  <c r="DA22" i="1"/>
  <c r="DA20" i="1" s="1"/>
  <c r="DA160" i="1" s="1"/>
  <c r="DB153" i="1"/>
  <c r="DB70" i="1"/>
  <c r="DB34" i="35" l="1"/>
  <c r="DB34" i="36"/>
  <c r="DB52" i="36" s="1"/>
  <c r="DB53" i="36" s="1"/>
  <c r="DB94" i="1"/>
  <c r="DB95" i="1" s="1"/>
  <c r="DB72" i="1" l="1"/>
  <c r="DC46" i="1" s="1"/>
  <c r="DB161" i="1"/>
  <c r="DB75" i="1"/>
  <c r="DB74" i="1" s="1"/>
  <c r="DB71" i="1" s="1"/>
  <c r="DC42" i="1" s="1"/>
  <c r="DB79" i="1"/>
  <c r="DB78" i="1" s="1"/>
  <c r="DB77" i="1"/>
  <c r="DB76" i="1" s="1"/>
  <c r="DB96" i="1"/>
  <c r="DB41" i="36"/>
  <c r="DB40" i="36" s="1"/>
  <c r="DB43" i="36"/>
  <c r="DB42" i="36" s="1"/>
  <c r="DB39" i="36"/>
  <c r="DB38" i="36" s="1"/>
  <c r="DB35" i="36" s="1"/>
  <c r="DC21" i="36" s="1"/>
  <c r="DC12" i="36" s="1"/>
  <c r="DB36" i="36"/>
  <c r="DC23" i="36" s="1"/>
  <c r="DC15" i="36" s="1"/>
  <c r="DB54" i="36"/>
  <c r="DJ3" i="2" l="1"/>
  <c r="DC190" i="1"/>
  <c r="DC191" i="1"/>
  <c r="DJ23" i="2"/>
  <c r="DJ27" i="2" l="1"/>
  <c r="DJ24" i="2"/>
  <c r="DJ25" i="2"/>
  <c r="DJ26" i="2"/>
  <c r="DJ7" i="2"/>
  <c r="DJ6" i="2"/>
  <c r="DJ5" i="2"/>
  <c r="DJ4" i="2"/>
  <c r="DJ9" i="2" l="1"/>
  <c r="DC27" i="1" s="1"/>
  <c r="DJ29" i="2"/>
  <c r="DC32" i="1" s="1"/>
  <c r="DC153" i="1" l="1"/>
  <c r="DB22" i="1"/>
  <c r="DB20" i="1" s="1"/>
  <c r="DB160" i="1" s="1"/>
  <c r="DC90" i="1"/>
  <c r="DC91" i="1" s="1"/>
  <c r="DC88" i="1"/>
  <c r="DC89" i="1" s="1"/>
  <c r="DC146" i="1"/>
  <c r="DC92" i="1"/>
  <c r="DC93" i="1" s="1"/>
  <c r="DC70" i="1"/>
  <c r="DC34" i="35" l="1"/>
  <c r="DC34" i="36"/>
  <c r="DC52" i="36" s="1"/>
  <c r="DC53" i="36" s="1"/>
  <c r="DC94" i="1"/>
  <c r="DC95" i="1" s="1"/>
  <c r="DC79" i="1" l="1"/>
  <c r="DC78" i="1" s="1"/>
  <c r="DC75" i="1"/>
  <c r="DC74" i="1" s="1"/>
  <c r="DC71" i="1" s="1"/>
  <c r="DD42" i="1" s="1"/>
  <c r="DC161" i="1"/>
  <c r="DC77" i="1"/>
  <c r="DC76" i="1" s="1"/>
  <c r="DC72" i="1"/>
  <c r="DD46" i="1" s="1"/>
  <c r="DC96" i="1"/>
  <c r="DC36" i="36"/>
  <c r="DD23" i="36" s="1"/>
  <c r="DD15" i="36" s="1"/>
  <c r="DC43" i="36"/>
  <c r="DC42" i="36" s="1"/>
  <c r="DC39" i="36"/>
  <c r="DC38" i="36" s="1"/>
  <c r="DC35" i="36" s="1"/>
  <c r="DD21" i="36" s="1"/>
  <c r="DD12" i="36" s="1"/>
  <c r="DC41" i="36"/>
  <c r="DC40" i="36" s="1"/>
  <c r="DC54" i="36"/>
  <c r="DK3" i="2" l="1"/>
  <c r="DD190" i="1"/>
  <c r="DK23" i="2"/>
  <c r="DD191" i="1"/>
  <c r="DK25" i="2" l="1"/>
  <c r="DK26" i="2"/>
  <c r="DK24" i="2"/>
  <c r="DK27" i="2"/>
  <c r="DK4" i="2"/>
  <c r="DK6" i="2"/>
  <c r="DK5" i="2"/>
  <c r="DK7" i="2"/>
  <c r="DK29" i="2" l="1"/>
  <c r="DD32" i="1" s="1"/>
  <c r="DK9" i="2"/>
  <c r="DD27" i="1" s="1"/>
  <c r="DD92" i="1" l="1"/>
  <c r="DD93" i="1" s="1"/>
  <c r="DD146" i="1"/>
  <c r="DD88" i="1"/>
  <c r="DD89" i="1" s="1"/>
  <c r="DD153" i="1"/>
  <c r="DC22" i="1"/>
  <c r="DC20" i="1" s="1"/>
  <c r="DC160" i="1" s="1"/>
  <c r="DD90" i="1"/>
  <c r="DD91" i="1" s="1"/>
  <c r="DD70" i="1"/>
  <c r="DD34" i="36" l="1"/>
  <c r="DD52" i="36" s="1"/>
  <c r="DD53" i="36" s="1"/>
  <c r="DD34" i="35"/>
  <c r="DD94" i="1"/>
  <c r="DD95" i="1" s="1"/>
  <c r="DN158" i="1"/>
  <c r="DN166" i="1"/>
  <c r="DD79" i="1" l="1"/>
  <c r="DD78" i="1" s="1"/>
  <c r="DD75" i="1"/>
  <c r="DD74" i="1" s="1"/>
  <c r="DD71" i="1" s="1"/>
  <c r="DE42" i="1" s="1"/>
  <c r="DD72" i="1"/>
  <c r="DE46" i="1" s="1"/>
  <c r="DD161" i="1"/>
  <c r="DD77" i="1"/>
  <c r="DD76" i="1" s="1"/>
  <c r="DD96" i="1"/>
  <c r="DD39" i="36"/>
  <c r="DD38" i="36" s="1"/>
  <c r="DD35" i="36" s="1"/>
  <c r="DE21" i="36" s="1"/>
  <c r="DE12" i="36" s="1"/>
  <c r="DD36" i="36"/>
  <c r="DE23" i="36" s="1"/>
  <c r="DE15" i="36" s="1"/>
  <c r="DD43" i="36"/>
  <c r="DD42" i="36" s="1"/>
  <c r="DD41" i="36"/>
  <c r="DD40" i="36" s="1"/>
  <c r="DD54" i="36"/>
  <c r="D189" i="28"/>
  <c r="DE190" i="1" l="1"/>
  <c r="DL3" i="2"/>
  <c r="DE191" i="1"/>
  <c r="DL23" i="2"/>
  <c r="DL5" i="2" l="1"/>
  <c r="DL4" i="2"/>
  <c r="DL7" i="2"/>
  <c r="DL6" i="2"/>
  <c r="DL26" i="2"/>
  <c r="DL24" i="2"/>
  <c r="DL27" i="2"/>
  <c r="DL25" i="2"/>
  <c r="DL29" i="2" l="1"/>
  <c r="DE32" i="1" s="1"/>
  <c r="DL9" i="2"/>
  <c r="DE27" i="1" s="1"/>
  <c r="DE70" i="1"/>
  <c r="DE92" i="1" l="1"/>
  <c r="DE93" i="1" s="1"/>
  <c r="DE88" i="1"/>
  <c r="DE89" i="1" s="1"/>
  <c r="DE146" i="1"/>
  <c r="DD22" i="1"/>
  <c r="DD20" i="1" s="1"/>
  <c r="DD160" i="1" s="1"/>
  <c r="DE90" i="1"/>
  <c r="DE91" i="1" s="1"/>
  <c r="DE153" i="1"/>
  <c r="DE34" i="35"/>
  <c r="DE34" i="36"/>
  <c r="DE52" i="36" s="1"/>
  <c r="DE53" i="36" s="1"/>
  <c r="DE94" i="1"/>
  <c r="DE95" i="1" s="1"/>
  <c r="DE72" i="1" l="1"/>
  <c r="DF46" i="1" s="1"/>
  <c r="DE79" i="1"/>
  <c r="DE78" i="1" s="1"/>
  <c r="DE75" i="1"/>
  <c r="DE74" i="1" s="1"/>
  <c r="DE71" i="1" s="1"/>
  <c r="DF42" i="1" s="1"/>
  <c r="DE161" i="1"/>
  <c r="DE77" i="1"/>
  <c r="DE76" i="1" s="1"/>
  <c r="DE96" i="1"/>
  <c r="DE43" i="36"/>
  <c r="DE42" i="36" s="1"/>
  <c r="DE41" i="36"/>
  <c r="DE40" i="36" s="1"/>
  <c r="DE39" i="36"/>
  <c r="DE38" i="36" s="1"/>
  <c r="DE35" i="36" s="1"/>
  <c r="DF21" i="36" s="1"/>
  <c r="DF12" i="36" s="1"/>
  <c r="DE36" i="36"/>
  <c r="DF23" i="36" s="1"/>
  <c r="DF15" i="36" s="1"/>
  <c r="DE54" i="36"/>
  <c r="DO166" i="1"/>
  <c r="DM3" i="2" l="1"/>
  <c r="DF190" i="1"/>
  <c r="DF191" i="1"/>
  <c r="DM23" i="2"/>
  <c r="DO158" i="1"/>
  <c r="DM5" i="2" l="1"/>
  <c r="DM6" i="2"/>
  <c r="DM7" i="2"/>
  <c r="DM4" i="2"/>
  <c r="DM25" i="2"/>
  <c r="DM26" i="2"/>
  <c r="DM27" i="2"/>
  <c r="DM24" i="2"/>
  <c r="D190" i="28"/>
  <c r="DM29" i="2" l="1"/>
  <c r="DF32" i="1" s="1"/>
  <c r="DM9" i="2"/>
  <c r="DF27" i="1" s="1"/>
  <c r="DF146" i="1" l="1"/>
  <c r="DF92" i="1"/>
  <c r="DF93" i="1" s="1"/>
  <c r="DF88" i="1"/>
  <c r="DF89" i="1" s="1"/>
  <c r="DE22" i="1"/>
  <c r="DE20" i="1" s="1"/>
  <c r="DE160" i="1" s="1"/>
  <c r="DF153" i="1"/>
  <c r="DF90" i="1"/>
  <c r="DF91" i="1" s="1"/>
  <c r="DF70" i="1"/>
  <c r="DF34" i="35" l="1"/>
  <c r="DF34" i="36"/>
  <c r="DF52" i="36" s="1"/>
  <c r="DF53" i="36" s="1"/>
  <c r="DF94" i="1"/>
  <c r="DF95" i="1" s="1"/>
  <c r="DF77" i="1" l="1"/>
  <c r="DF76" i="1" s="1"/>
  <c r="DF72" i="1"/>
  <c r="DG46" i="1" s="1"/>
  <c r="DF161" i="1"/>
  <c r="DF75" i="1"/>
  <c r="DF74" i="1" s="1"/>
  <c r="DF71" i="1" s="1"/>
  <c r="DG42" i="1" s="1"/>
  <c r="DF79" i="1"/>
  <c r="DF78" i="1" s="1"/>
  <c r="DF96" i="1"/>
  <c r="DF36" i="36"/>
  <c r="DG23" i="36" s="1"/>
  <c r="DG15" i="36" s="1"/>
  <c r="DF41" i="36"/>
  <c r="DF40" i="36" s="1"/>
  <c r="DF43" i="36"/>
  <c r="DF42" i="36" s="1"/>
  <c r="DF39" i="36"/>
  <c r="DF38" i="36" s="1"/>
  <c r="DF35" i="36" s="1"/>
  <c r="DG21" i="36" s="1"/>
  <c r="DG12" i="36" s="1"/>
  <c r="DF54" i="36"/>
  <c r="DG190" i="1" l="1"/>
  <c r="DN3" i="2"/>
  <c r="DG191" i="1"/>
  <c r="DN23" i="2"/>
  <c r="DN4" i="2" l="1"/>
  <c r="DN6" i="2"/>
  <c r="DN5" i="2"/>
  <c r="DN7" i="2"/>
  <c r="DN26" i="2"/>
  <c r="DN27" i="2"/>
  <c r="DN25" i="2"/>
  <c r="DN24" i="2"/>
  <c r="DN29" i="2" l="1"/>
  <c r="DG32" i="1" s="1"/>
  <c r="DN9" i="2"/>
  <c r="DG27" i="1" s="1"/>
  <c r="DG146" i="1" l="1"/>
  <c r="DG92" i="1"/>
  <c r="DG93" i="1" s="1"/>
  <c r="DG90" i="1"/>
  <c r="DG91" i="1" s="1"/>
  <c r="DG88" i="1"/>
  <c r="DG89" i="1" s="1"/>
  <c r="DF22" i="1"/>
  <c r="DF20" i="1" s="1"/>
  <c r="DF160" i="1" s="1"/>
  <c r="DG153" i="1"/>
  <c r="DG70" i="1"/>
  <c r="DG34" i="36" l="1"/>
  <c r="DG52" i="36" s="1"/>
  <c r="DG53" i="36" s="1"/>
  <c r="DG34" i="35"/>
  <c r="DG94" i="1"/>
  <c r="DG95" i="1" s="1"/>
  <c r="DG79" i="1" l="1"/>
  <c r="DG78" i="1" s="1"/>
  <c r="DG72" i="1"/>
  <c r="DH46" i="1" s="1"/>
  <c r="DG77" i="1"/>
  <c r="DG76" i="1" s="1"/>
  <c r="DG161" i="1"/>
  <c r="DG75" i="1"/>
  <c r="DG74" i="1" s="1"/>
  <c r="DG71" i="1" s="1"/>
  <c r="DH42" i="1" s="1"/>
  <c r="DG96" i="1"/>
  <c r="DG36" i="36"/>
  <c r="DH23" i="36" s="1"/>
  <c r="DH15" i="36" s="1"/>
  <c r="DG41" i="36"/>
  <c r="DG40" i="36" s="1"/>
  <c r="DG43" i="36"/>
  <c r="DG42" i="36" s="1"/>
  <c r="DG39" i="36"/>
  <c r="DG38" i="36" s="1"/>
  <c r="DG35" i="36" s="1"/>
  <c r="DH21" i="36" s="1"/>
  <c r="DH12" i="36" s="1"/>
  <c r="DG54" i="36"/>
  <c r="DH191" i="1" l="1"/>
  <c r="DO23" i="2"/>
  <c r="DO3" i="2"/>
  <c r="DH190" i="1"/>
  <c r="DO7" i="2" l="1"/>
  <c r="DO4" i="2"/>
  <c r="DO6" i="2"/>
  <c r="DO5" i="2"/>
  <c r="DO27" i="2"/>
  <c r="DO26" i="2"/>
  <c r="DO24" i="2"/>
  <c r="DO25" i="2"/>
  <c r="DO29" i="2" l="1"/>
  <c r="DH32" i="1" s="1"/>
  <c r="DO9" i="2"/>
  <c r="DH27" i="1" s="1"/>
  <c r="DH88" i="1" l="1"/>
  <c r="DH89" i="1" s="1"/>
  <c r="DH90" i="1"/>
  <c r="DH91" i="1" s="1"/>
  <c r="DH153" i="1"/>
  <c r="DH146" i="1"/>
  <c r="DH92" i="1"/>
  <c r="DH93" i="1" s="1"/>
  <c r="DG22" i="1"/>
  <c r="DG20" i="1" s="1"/>
  <c r="DG160" i="1" s="1"/>
  <c r="DH70" i="1"/>
  <c r="DH34" i="36" l="1"/>
  <c r="DH52" i="36" s="1"/>
  <c r="DH53" i="36" s="1"/>
  <c r="DH34" i="35"/>
  <c r="DH94" i="1"/>
  <c r="DH95" i="1" s="1"/>
  <c r="DH79" i="1" l="1"/>
  <c r="DH78" i="1" s="1"/>
  <c r="DH77" i="1"/>
  <c r="DH76" i="1" s="1"/>
  <c r="DH75" i="1"/>
  <c r="DH74" i="1" s="1"/>
  <c r="DH71" i="1" s="1"/>
  <c r="DI42" i="1" s="1"/>
  <c r="DH161" i="1"/>
  <c r="DH72" i="1"/>
  <c r="DI46" i="1" s="1"/>
  <c r="DH96" i="1"/>
  <c r="DH41" i="36"/>
  <c r="DH40" i="36" s="1"/>
  <c r="DH43" i="36"/>
  <c r="DH42" i="36" s="1"/>
  <c r="DH39" i="36"/>
  <c r="DH38" i="36" s="1"/>
  <c r="DH35" i="36" s="1"/>
  <c r="DI21" i="36" s="1"/>
  <c r="DI12" i="36" s="1"/>
  <c r="DH36" i="36"/>
  <c r="DI23" i="36" s="1"/>
  <c r="DI15" i="36" s="1"/>
  <c r="DH54" i="36"/>
  <c r="DI190" i="1" l="1"/>
  <c r="DP3" i="2"/>
  <c r="DI191" i="1"/>
  <c r="DP23" i="2"/>
  <c r="DP4" i="2" l="1"/>
  <c r="DP7" i="2"/>
  <c r="DP6" i="2"/>
  <c r="DP5" i="2"/>
  <c r="DP26" i="2"/>
  <c r="DP25" i="2"/>
  <c r="DP27" i="2"/>
  <c r="DP24" i="2"/>
  <c r="DP29" i="2" l="1"/>
  <c r="DI32" i="1" s="1"/>
  <c r="DP9" i="2"/>
  <c r="DI27" i="1" s="1"/>
  <c r="DI146" i="1" l="1"/>
  <c r="DI92" i="1"/>
  <c r="DI93" i="1" s="1"/>
  <c r="DI153" i="1"/>
  <c r="DI88" i="1"/>
  <c r="DI89" i="1" s="1"/>
  <c r="DI90" i="1"/>
  <c r="DI91" i="1" s="1"/>
  <c r="DH22" i="1"/>
  <c r="DH20" i="1" s="1"/>
  <c r="DH160" i="1" s="1"/>
  <c r="DI70" i="1"/>
  <c r="DI34" i="35" l="1"/>
  <c r="DI34" i="36"/>
  <c r="DI52" i="36" s="1"/>
  <c r="DI53" i="36" s="1"/>
  <c r="DI94" i="1"/>
  <c r="DI95" i="1" s="1"/>
  <c r="DI161" i="1" l="1"/>
  <c r="DI79" i="1"/>
  <c r="DI78" i="1" s="1"/>
  <c r="DI77" i="1"/>
  <c r="DI76" i="1" s="1"/>
  <c r="DI72" i="1"/>
  <c r="DJ46" i="1" s="1"/>
  <c r="DI75" i="1"/>
  <c r="DI74" i="1" s="1"/>
  <c r="DI71" i="1" s="1"/>
  <c r="DJ42" i="1" s="1"/>
  <c r="DI96" i="1"/>
  <c r="DI43" i="36"/>
  <c r="DI42" i="36" s="1"/>
  <c r="DI41" i="36"/>
  <c r="DI40" i="36" s="1"/>
  <c r="DI36" i="36"/>
  <c r="DJ23" i="36" s="1"/>
  <c r="DJ15" i="36" s="1"/>
  <c r="DI39" i="36"/>
  <c r="DI38" i="36" s="1"/>
  <c r="DI35" i="36" s="1"/>
  <c r="DJ21" i="36" s="1"/>
  <c r="DJ12" i="36" s="1"/>
  <c r="DI54" i="36"/>
  <c r="DQ23" i="2" l="1"/>
  <c r="DJ191" i="1"/>
  <c r="DJ190" i="1"/>
  <c r="DQ3" i="2"/>
  <c r="DQ6" i="2" l="1"/>
  <c r="DQ5" i="2"/>
  <c r="DQ7" i="2"/>
  <c r="DQ4" i="2"/>
  <c r="DQ27" i="2"/>
  <c r="DQ26" i="2"/>
  <c r="DQ25" i="2"/>
  <c r="DQ24" i="2"/>
  <c r="DQ29" i="2" l="1"/>
  <c r="DJ32" i="1" s="1"/>
  <c r="DQ9" i="2"/>
  <c r="DJ27" i="1" s="1"/>
  <c r="DJ146" i="1" l="1"/>
  <c r="DJ92" i="1"/>
  <c r="DJ93" i="1" s="1"/>
  <c r="DJ153" i="1"/>
  <c r="DJ90" i="1"/>
  <c r="DJ91" i="1" s="1"/>
  <c r="DI22" i="1"/>
  <c r="DI20" i="1" s="1"/>
  <c r="DI160" i="1" s="1"/>
  <c r="DJ88" i="1"/>
  <c r="DJ89" i="1" s="1"/>
  <c r="DJ70" i="1"/>
  <c r="DJ34" i="36" l="1"/>
  <c r="DJ52" i="36" s="1"/>
  <c r="DJ53" i="36" s="1"/>
  <c r="DJ34" i="35"/>
  <c r="DJ94" i="1"/>
  <c r="DJ95" i="1" s="1"/>
  <c r="DJ79" i="1" l="1"/>
  <c r="DJ78" i="1" s="1"/>
  <c r="DJ161" i="1"/>
  <c r="DJ72" i="1"/>
  <c r="DK46" i="1" s="1"/>
  <c r="DJ75" i="1"/>
  <c r="DJ74" i="1" s="1"/>
  <c r="DJ71" i="1" s="1"/>
  <c r="DK42" i="1" s="1"/>
  <c r="DJ77" i="1"/>
  <c r="DJ76" i="1" s="1"/>
  <c r="DJ96" i="1"/>
  <c r="DJ36" i="36"/>
  <c r="DK23" i="36" s="1"/>
  <c r="DK15" i="36" s="1"/>
  <c r="DJ41" i="36"/>
  <c r="DJ40" i="36" s="1"/>
  <c r="DJ43" i="36"/>
  <c r="DJ42" i="36" s="1"/>
  <c r="DJ39" i="36"/>
  <c r="DJ38" i="36" s="1"/>
  <c r="DJ35" i="36" s="1"/>
  <c r="DK21" i="36" s="1"/>
  <c r="DK12" i="36" s="1"/>
  <c r="DJ54" i="36"/>
  <c r="DK191" i="1" l="1"/>
  <c r="DR23" i="2"/>
  <c r="DK190" i="1"/>
  <c r="DR3" i="2"/>
  <c r="DR5" i="2" l="1"/>
  <c r="DR6" i="2"/>
  <c r="DR7" i="2"/>
  <c r="DR4" i="2"/>
  <c r="DR27" i="2"/>
  <c r="DR24" i="2"/>
  <c r="DR26" i="2"/>
  <c r="DR25" i="2"/>
  <c r="DR9" i="2" l="1"/>
  <c r="DK27" i="1" s="1"/>
  <c r="DR29" i="2"/>
  <c r="DK32" i="1" s="1"/>
  <c r="DJ22" i="1" l="1"/>
  <c r="DJ20" i="1" s="1"/>
  <c r="DJ160" i="1" s="1"/>
  <c r="DK90" i="1"/>
  <c r="DK91" i="1" s="1"/>
  <c r="DK88" i="1"/>
  <c r="DK89" i="1" s="1"/>
  <c r="DK153" i="1"/>
  <c r="DK92" i="1"/>
  <c r="DK93" i="1" s="1"/>
  <c r="DK146" i="1"/>
  <c r="DK70" i="1"/>
  <c r="DK34" i="35" l="1"/>
  <c r="DK34" i="36"/>
  <c r="DK52" i="36" s="1"/>
  <c r="DK53" i="36" s="1"/>
  <c r="DK94" i="1"/>
  <c r="DK95" i="1" s="1"/>
  <c r="DK72" i="1" l="1"/>
  <c r="DL46" i="1" s="1"/>
  <c r="DK75" i="1"/>
  <c r="DK74" i="1" s="1"/>
  <c r="DK71" i="1" s="1"/>
  <c r="DL42" i="1" s="1"/>
  <c r="DK161" i="1"/>
  <c r="DK77" i="1"/>
  <c r="DK76" i="1" s="1"/>
  <c r="DK79" i="1"/>
  <c r="DK78" i="1" s="1"/>
  <c r="DK96" i="1"/>
  <c r="DK36" i="36"/>
  <c r="DL23" i="36" s="1"/>
  <c r="DL15" i="36" s="1"/>
  <c r="DK43" i="36"/>
  <c r="DK42" i="36" s="1"/>
  <c r="DK41" i="36"/>
  <c r="DK40" i="36" s="1"/>
  <c r="DK39" i="36"/>
  <c r="DK38" i="36" s="1"/>
  <c r="DK35" i="36" s="1"/>
  <c r="DL21" i="36" s="1"/>
  <c r="DL12" i="36" s="1"/>
  <c r="DK54" i="36"/>
  <c r="DS3" i="2" l="1"/>
  <c r="DL190" i="1"/>
  <c r="DL191" i="1"/>
  <c r="DS23" i="2"/>
  <c r="DS4" i="2" l="1"/>
  <c r="DS7" i="2"/>
  <c r="DS5" i="2"/>
  <c r="DS6" i="2"/>
  <c r="DS25" i="2"/>
  <c r="DS24" i="2"/>
  <c r="DS27" i="2"/>
  <c r="DS26" i="2"/>
  <c r="DS29" i="2" l="1"/>
  <c r="DL32" i="1" s="1"/>
  <c r="DS9" i="2"/>
  <c r="DL27" i="1" s="1"/>
  <c r="DL146" i="1" l="1"/>
  <c r="DL92" i="1"/>
  <c r="DL93" i="1" s="1"/>
  <c r="DL90" i="1"/>
  <c r="DL91" i="1" s="1"/>
  <c r="DL88" i="1"/>
  <c r="DL89" i="1" s="1"/>
  <c r="DL153" i="1"/>
  <c r="DK22" i="1"/>
  <c r="DK20" i="1" s="1"/>
  <c r="DK160" i="1" s="1"/>
  <c r="DL70" i="1"/>
  <c r="DL34" i="35" l="1"/>
  <c r="DL34" i="36"/>
  <c r="DL52" i="36" s="1"/>
  <c r="DL53" i="36" s="1"/>
  <c r="DL94" i="1"/>
  <c r="DL95" i="1" s="1"/>
  <c r="DL75" i="1" l="1"/>
  <c r="DL74" i="1" s="1"/>
  <c r="DL71" i="1" s="1"/>
  <c r="DM42" i="1" s="1"/>
  <c r="DL72" i="1"/>
  <c r="DM46" i="1" s="1"/>
  <c r="DL161" i="1"/>
  <c r="DL77" i="1"/>
  <c r="DL76" i="1" s="1"/>
  <c r="DL79" i="1"/>
  <c r="DL78" i="1" s="1"/>
  <c r="DL96" i="1"/>
  <c r="DL36" i="36"/>
  <c r="DM23" i="36" s="1"/>
  <c r="DM15" i="36" s="1"/>
  <c r="DL43" i="36"/>
  <c r="DL42" i="36" s="1"/>
  <c r="DL39" i="36"/>
  <c r="DL38" i="36" s="1"/>
  <c r="DL35" i="36" s="1"/>
  <c r="DM21" i="36" s="1"/>
  <c r="DM12" i="36" s="1"/>
  <c r="DL41" i="36"/>
  <c r="DL40" i="36" s="1"/>
  <c r="DL54" i="36"/>
  <c r="DT23" i="2" l="1"/>
  <c r="DM191" i="1"/>
  <c r="DM190" i="1"/>
  <c r="DT3" i="2"/>
  <c r="DT27" i="2" l="1"/>
  <c r="DT26" i="2"/>
  <c r="DT24" i="2"/>
  <c r="DT25" i="2"/>
  <c r="DT6" i="2"/>
  <c r="DT5" i="2"/>
  <c r="DT4" i="2"/>
  <c r="DT7" i="2"/>
  <c r="DT9" i="2" l="1"/>
  <c r="DM27" i="1" s="1"/>
  <c r="DT29" i="2"/>
  <c r="DM32" i="1" s="1"/>
  <c r="DM88" i="1" l="1"/>
  <c r="DM89" i="1" s="1"/>
  <c r="DM90" i="1"/>
  <c r="DM91" i="1" s="1"/>
  <c r="DM153" i="1"/>
  <c r="DL22" i="1"/>
  <c r="DL20" i="1" s="1"/>
  <c r="DL160" i="1" s="1"/>
  <c r="DM146" i="1"/>
  <c r="DM92" i="1"/>
  <c r="DM93" i="1" s="1"/>
  <c r="DM70" i="1"/>
  <c r="DM34" i="35" l="1"/>
  <c r="DM34" i="36"/>
  <c r="DM52" i="36" s="1"/>
  <c r="DM53" i="36" s="1"/>
  <c r="DM94" i="1"/>
  <c r="DM95" i="1" s="1"/>
  <c r="DM75" i="1" l="1"/>
  <c r="DM74" i="1" s="1"/>
  <c r="DM71" i="1" s="1"/>
  <c r="DN42" i="1" s="1"/>
  <c r="DM79" i="1"/>
  <c r="DM78" i="1" s="1"/>
  <c r="DM77" i="1"/>
  <c r="DM76" i="1" s="1"/>
  <c r="DM72" i="1"/>
  <c r="DN46" i="1" s="1"/>
  <c r="DM161" i="1"/>
  <c r="DM96" i="1"/>
  <c r="DM43" i="36"/>
  <c r="DM42" i="36" s="1"/>
  <c r="DM39" i="36"/>
  <c r="DM38" i="36" s="1"/>
  <c r="DM35" i="36" s="1"/>
  <c r="DN21" i="36" s="1"/>
  <c r="DN12" i="36" s="1"/>
  <c r="DM36" i="36"/>
  <c r="DN23" i="36" s="1"/>
  <c r="DN15" i="36" s="1"/>
  <c r="DM41" i="36"/>
  <c r="DM40" i="36" s="1"/>
  <c r="DM54" i="36"/>
  <c r="DN191" i="1" l="1"/>
  <c r="DU23" i="2"/>
  <c r="DU3" i="2"/>
  <c r="DN190" i="1"/>
  <c r="DU4" i="2" l="1"/>
  <c r="DU7" i="2"/>
  <c r="DU6" i="2"/>
  <c r="DU5" i="2"/>
  <c r="DU25" i="2"/>
  <c r="DU26" i="2"/>
  <c r="DU27" i="2"/>
  <c r="DU24" i="2"/>
  <c r="DU29" i="2" l="1"/>
  <c r="DN32" i="1" s="1"/>
  <c r="DU9" i="2"/>
  <c r="DN27" i="1" s="1"/>
  <c r="DN146" i="1" l="1"/>
  <c r="DN92" i="1"/>
  <c r="DN93" i="1" s="1"/>
  <c r="DN90" i="1"/>
  <c r="DN91" i="1" s="1"/>
  <c r="DN153" i="1"/>
  <c r="DN88" i="1"/>
  <c r="DN89" i="1" s="1"/>
  <c r="DM22" i="1"/>
  <c r="DM20" i="1" s="1"/>
  <c r="DM160" i="1" s="1"/>
  <c r="DN70" i="1"/>
  <c r="DN34" i="35" l="1"/>
  <c r="DN34" i="36"/>
  <c r="DN52" i="36" s="1"/>
  <c r="DN53" i="36" s="1"/>
  <c r="DN94" i="1"/>
  <c r="DN95" i="1" s="1"/>
  <c r="DN72" i="1" l="1"/>
  <c r="DO46" i="1" s="1"/>
  <c r="DN75" i="1"/>
  <c r="DN74" i="1" s="1"/>
  <c r="DN71" i="1" s="1"/>
  <c r="DO42" i="1" s="1"/>
  <c r="DN79" i="1"/>
  <c r="DN78" i="1" s="1"/>
  <c r="DN77" i="1"/>
  <c r="DN76" i="1" s="1"/>
  <c r="DN161" i="1"/>
  <c r="DN96" i="1"/>
  <c r="DN43" i="36"/>
  <c r="DN42" i="36" s="1"/>
  <c r="DN41" i="36"/>
  <c r="DN40" i="36" s="1"/>
  <c r="DN39" i="36"/>
  <c r="DN38" i="36" s="1"/>
  <c r="DN35" i="36" s="1"/>
  <c r="DO21" i="36" s="1"/>
  <c r="DO12" i="36" s="1"/>
  <c r="DN36" i="36"/>
  <c r="DO23" i="36" s="1"/>
  <c r="DO15" i="36" s="1"/>
  <c r="DN54" i="36"/>
  <c r="DO190" i="1" l="1"/>
  <c r="DV3" i="2"/>
  <c r="DO191" i="1"/>
  <c r="DV23" i="2"/>
  <c r="DV4" i="2" l="1"/>
  <c r="DV5" i="2"/>
  <c r="DV7" i="2"/>
  <c r="DV6" i="2"/>
  <c r="DV25" i="2"/>
  <c r="DV24" i="2"/>
  <c r="DV26" i="2"/>
  <c r="DV27" i="2"/>
  <c r="DV29" i="2" l="1"/>
  <c r="DO32" i="1" s="1"/>
  <c r="DV9" i="2"/>
  <c r="DO27" i="1" s="1"/>
  <c r="DO146" i="1" l="1"/>
  <c r="DO92" i="1"/>
  <c r="DO93" i="1" s="1"/>
  <c r="DO90" i="1"/>
  <c r="DO91" i="1" s="1"/>
  <c r="DO153" i="1"/>
  <c r="DN22" i="1"/>
  <c r="DN20" i="1" s="1"/>
  <c r="DN160" i="1" s="1"/>
  <c r="DO88" i="1"/>
  <c r="DO89" i="1" s="1"/>
  <c r="DO70" i="1"/>
  <c r="DO34" i="35" l="1"/>
  <c r="DO34" i="36"/>
  <c r="DO52" i="36" s="1"/>
  <c r="DO53" i="36" s="1"/>
  <c r="DO94" i="1"/>
  <c r="DO95" i="1" s="1"/>
  <c r="DO161" i="1" l="1"/>
  <c r="DO72" i="1"/>
  <c r="DP46" i="1" s="1"/>
  <c r="DO77" i="1"/>
  <c r="DO76" i="1" s="1"/>
  <c r="DO79" i="1"/>
  <c r="DO78" i="1" s="1"/>
  <c r="DO75" i="1"/>
  <c r="DO74" i="1" s="1"/>
  <c r="DO71" i="1" s="1"/>
  <c r="DP42" i="1" s="1"/>
  <c r="DO96" i="1"/>
  <c r="DO36" i="36"/>
  <c r="DP23" i="36" s="1"/>
  <c r="DP15" i="36" s="1"/>
  <c r="DO43" i="36"/>
  <c r="DO42" i="36" s="1"/>
  <c r="DO39" i="36"/>
  <c r="DO38" i="36" s="1"/>
  <c r="DO35" i="36" s="1"/>
  <c r="DP21" i="36" s="1"/>
  <c r="DP12" i="36" s="1"/>
  <c r="DO41" i="36"/>
  <c r="DO40" i="36" s="1"/>
  <c r="DO54" i="36"/>
  <c r="DW23" i="2" l="1"/>
  <c r="DP191" i="1"/>
  <c r="DW3" i="2"/>
  <c r="DP190" i="1"/>
  <c r="DW26" i="2" l="1"/>
  <c r="DW24" i="2"/>
  <c r="DW27" i="2"/>
  <c r="DW25" i="2"/>
  <c r="DW4" i="2"/>
  <c r="DW6" i="2"/>
  <c r="DW5" i="2"/>
  <c r="DW7" i="2"/>
  <c r="DW9" i="2" l="1"/>
  <c r="DP27" i="1" s="1"/>
  <c r="DW29" i="2"/>
  <c r="DP32" i="1" s="1"/>
  <c r="DP153" i="1" l="1"/>
  <c r="DP90" i="1"/>
  <c r="DP91" i="1" s="1"/>
  <c r="DO22" i="1"/>
  <c r="DO20" i="1" s="1"/>
  <c r="DO160" i="1" s="1"/>
  <c r="DP88" i="1"/>
  <c r="DP89" i="1" s="1"/>
  <c r="DP146" i="1"/>
  <c r="DP92" i="1"/>
  <c r="DP93" i="1" s="1"/>
  <c r="DP70" i="1"/>
  <c r="DP34" i="35" l="1"/>
  <c r="DP34" i="36"/>
  <c r="DP52" i="36" s="1"/>
  <c r="DP53" i="36" s="1"/>
  <c r="DP94" i="1"/>
  <c r="DP95" i="1" s="1"/>
  <c r="DP77" i="1" l="1"/>
  <c r="DP76" i="1" s="1"/>
  <c r="DP79" i="1"/>
  <c r="DP78" i="1" s="1"/>
  <c r="DP75" i="1"/>
  <c r="DP74" i="1" s="1"/>
  <c r="DP71" i="1" s="1"/>
  <c r="DQ42" i="1" s="1"/>
  <c r="DP161" i="1"/>
  <c r="DP72" i="1"/>
  <c r="DQ46" i="1" s="1"/>
  <c r="DP96" i="1"/>
  <c r="DP36" i="36"/>
  <c r="DQ23" i="36" s="1"/>
  <c r="DQ15" i="36" s="1"/>
  <c r="DP41" i="36"/>
  <c r="DP40" i="36" s="1"/>
  <c r="DP39" i="36"/>
  <c r="DP38" i="36" s="1"/>
  <c r="DP35" i="36" s="1"/>
  <c r="DQ21" i="36" s="1"/>
  <c r="DQ12" i="36" s="1"/>
  <c r="DP43" i="36"/>
  <c r="DP42" i="36" s="1"/>
  <c r="DP54" i="36"/>
  <c r="DQ190" i="1" l="1"/>
  <c r="DX3" i="2"/>
  <c r="DX23" i="2"/>
  <c r="DQ191" i="1"/>
  <c r="DX24" i="2" l="1"/>
  <c r="DX27" i="2"/>
  <c r="DX26" i="2"/>
  <c r="DX25" i="2"/>
  <c r="DX4" i="2"/>
  <c r="DX5" i="2"/>
  <c r="DX7" i="2"/>
  <c r="DX6" i="2"/>
  <c r="DX9" i="2" l="1"/>
  <c r="DQ27" i="1" s="1"/>
  <c r="DX29" i="2"/>
  <c r="DQ32" i="1" s="1"/>
  <c r="DQ153" i="1" l="1"/>
  <c r="DP22" i="1"/>
  <c r="DP20" i="1" s="1"/>
  <c r="DP160" i="1" s="1"/>
  <c r="DQ88" i="1"/>
  <c r="DQ89" i="1" s="1"/>
  <c r="DQ90" i="1"/>
  <c r="DQ91" i="1" s="1"/>
  <c r="DQ146" i="1"/>
  <c r="DQ92" i="1"/>
  <c r="DQ93" i="1" s="1"/>
  <c r="EA158" i="1"/>
  <c r="EA166" i="1"/>
  <c r="DQ70" i="1"/>
  <c r="DQ34" i="36" l="1"/>
  <c r="DQ52" i="36" s="1"/>
  <c r="DQ53" i="36" s="1"/>
  <c r="DQ34" i="35"/>
  <c r="DQ94" i="1"/>
  <c r="DQ95" i="1" s="1"/>
  <c r="DQ75" i="1" l="1"/>
  <c r="DQ74" i="1" s="1"/>
  <c r="DQ71" i="1" s="1"/>
  <c r="DR42" i="1" s="1"/>
  <c r="DQ161" i="1"/>
  <c r="DQ79" i="1"/>
  <c r="DQ78" i="1" s="1"/>
  <c r="DQ72" i="1"/>
  <c r="DR46" i="1" s="1"/>
  <c r="DQ77" i="1"/>
  <c r="DQ76" i="1" s="1"/>
  <c r="DQ96" i="1"/>
  <c r="DQ43" i="36"/>
  <c r="DQ42" i="36" s="1"/>
  <c r="DQ39" i="36"/>
  <c r="DQ38" i="36" s="1"/>
  <c r="DQ35" i="36" s="1"/>
  <c r="DR21" i="36" s="1"/>
  <c r="DR12" i="36" s="1"/>
  <c r="DQ41" i="36"/>
  <c r="DQ40" i="36" s="1"/>
  <c r="DQ36" i="36"/>
  <c r="DR23" i="36" s="1"/>
  <c r="DR15" i="36" s="1"/>
  <c r="DQ54" i="36"/>
  <c r="DY23" i="2" l="1"/>
  <c r="DR191" i="1"/>
  <c r="DR190" i="1"/>
  <c r="DY3" i="2"/>
  <c r="DY7" i="2" l="1"/>
  <c r="DY6" i="2"/>
  <c r="DY4" i="2"/>
  <c r="DY5" i="2"/>
  <c r="DY27" i="2"/>
  <c r="DY26" i="2"/>
  <c r="DY25" i="2"/>
  <c r="DY24" i="2"/>
  <c r="DY29" i="2" l="1"/>
  <c r="DR32" i="1" s="1"/>
  <c r="DY9" i="2"/>
  <c r="DR27" i="1" s="1"/>
  <c r="DR146" i="1" l="1"/>
  <c r="DR92" i="1"/>
  <c r="DR93" i="1" s="1"/>
  <c r="DR153" i="1"/>
  <c r="DQ22" i="1"/>
  <c r="DQ20" i="1" s="1"/>
  <c r="DQ160" i="1" s="1"/>
  <c r="DR88" i="1"/>
  <c r="DR89" i="1" s="1"/>
  <c r="DR90" i="1"/>
  <c r="DR91" i="1" s="1"/>
  <c r="EB158" i="1"/>
  <c r="DR70" i="1"/>
  <c r="DR34" i="35" l="1"/>
  <c r="DR34" i="36"/>
  <c r="DR52" i="36" s="1"/>
  <c r="DR53" i="36" s="1"/>
  <c r="DR94" i="1"/>
  <c r="DR95" i="1" s="1"/>
  <c r="EB166" i="1"/>
  <c r="DR161" i="1" l="1"/>
  <c r="DR75" i="1"/>
  <c r="DR74" i="1" s="1"/>
  <c r="DR71" i="1" s="1"/>
  <c r="DS42" i="1" s="1"/>
  <c r="DR77" i="1"/>
  <c r="DR76" i="1" s="1"/>
  <c r="DR79" i="1"/>
  <c r="DR78" i="1" s="1"/>
  <c r="DR72" i="1"/>
  <c r="DS46" i="1" s="1"/>
  <c r="DR96" i="1"/>
  <c r="DR41" i="36"/>
  <c r="DR40" i="36" s="1"/>
  <c r="DR36" i="36"/>
  <c r="DS23" i="36" s="1"/>
  <c r="DS15" i="36" s="1"/>
  <c r="DR43" i="36"/>
  <c r="DR42" i="36" s="1"/>
  <c r="DR39" i="36"/>
  <c r="DR38" i="36" s="1"/>
  <c r="DR35" i="36" s="1"/>
  <c r="DS21" i="36" s="1"/>
  <c r="DS12" i="36" s="1"/>
  <c r="DR54" i="36"/>
  <c r="DZ3" i="2" l="1"/>
  <c r="DS190" i="1"/>
  <c r="DS191" i="1"/>
  <c r="DZ23" i="2"/>
  <c r="DZ24" i="2" l="1"/>
  <c r="DZ27" i="2"/>
  <c r="DZ25" i="2"/>
  <c r="DZ26" i="2"/>
  <c r="DZ4" i="2"/>
  <c r="DZ7" i="2"/>
  <c r="DZ6" i="2"/>
  <c r="DZ5" i="2"/>
  <c r="DZ9" i="2" l="1"/>
  <c r="DS27" i="1" s="1"/>
  <c r="DZ29" i="2"/>
  <c r="DS32" i="1" s="1"/>
  <c r="DR22" i="1" l="1"/>
  <c r="DR20" i="1" s="1"/>
  <c r="DR160" i="1" s="1"/>
  <c r="DS153" i="1"/>
  <c r="DS88" i="1"/>
  <c r="DS89" i="1" s="1"/>
  <c r="DS90" i="1"/>
  <c r="DS91" i="1" s="1"/>
  <c r="DS146" i="1"/>
  <c r="DS92" i="1"/>
  <c r="DS93" i="1" s="1"/>
  <c r="EC166" i="1"/>
  <c r="EC158" i="1"/>
  <c r="DS70" i="1"/>
  <c r="DS34" i="36" l="1"/>
  <c r="DS52" i="36" s="1"/>
  <c r="DS53" i="36" s="1"/>
  <c r="DS34" i="35"/>
  <c r="DS94" i="1"/>
  <c r="DS95" i="1" s="1"/>
  <c r="DS79" i="1" l="1"/>
  <c r="DS78" i="1" s="1"/>
  <c r="DS75" i="1"/>
  <c r="DS74" i="1" s="1"/>
  <c r="DS71" i="1" s="1"/>
  <c r="DT42" i="1" s="1"/>
  <c r="DS161" i="1"/>
  <c r="DS77" i="1"/>
  <c r="DS76" i="1" s="1"/>
  <c r="DS72" i="1"/>
  <c r="DT46" i="1" s="1"/>
  <c r="DS96" i="1"/>
  <c r="DS41" i="36"/>
  <c r="DS40" i="36" s="1"/>
  <c r="DS43" i="36"/>
  <c r="DS42" i="36" s="1"/>
  <c r="DS36" i="36"/>
  <c r="DT23" i="36" s="1"/>
  <c r="DT15" i="36" s="1"/>
  <c r="DS39" i="36"/>
  <c r="DS38" i="36" s="1"/>
  <c r="DS35" i="36" s="1"/>
  <c r="DT21" i="36" s="1"/>
  <c r="DT12" i="36" s="1"/>
  <c r="DS54" i="36"/>
  <c r="DT190" i="1" l="1"/>
  <c r="EA3" i="2"/>
  <c r="DT191" i="1"/>
  <c r="EA23" i="2"/>
  <c r="EA24" i="2" l="1"/>
  <c r="EA26" i="2"/>
  <c r="EA27" i="2"/>
  <c r="EA25" i="2"/>
  <c r="EA7" i="2"/>
  <c r="EA6" i="2"/>
  <c r="EA5" i="2"/>
  <c r="EA4" i="2"/>
  <c r="EA9" i="2" l="1"/>
  <c r="DT27" i="1" s="1"/>
  <c r="EA29" i="2"/>
  <c r="DT32" i="1" s="1"/>
  <c r="ED158" i="1"/>
  <c r="ED166" i="1"/>
  <c r="DT153" i="1" l="1"/>
  <c r="DT88" i="1"/>
  <c r="DT89" i="1" s="1"/>
  <c r="DS22" i="1"/>
  <c r="DS20" i="1" s="1"/>
  <c r="DS160" i="1" s="1"/>
  <c r="DT90" i="1"/>
  <c r="DT91" i="1" s="1"/>
  <c r="DT146" i="1"/>
  <c r="DT92" i="1"/>
  <c r="DT93" i="1" s="1"/>
  <c r="DT70" i="1"/>
  <c r="DT34" i="35" l="1"/>
  <c r="DT34" i="36"/>
  <c r="DT52" i="36" s="1"/>
  <c r="DT53" i="36" s="1"/>
  <c r="DT94" i="1"/>
  <c r="DT95" i="1" s="1"/>
  <c r="DT77" i="1" l="1"/>
  <c r="DT76" i="1" s="1"/>
  <c r="DT72" i="1"/>
  <c r="DU46" i="1" s="1"/>
  <c r="DT161" i="1"/>
  <c r="DT75" i="1"/>
  <c r="DT74" i="1" s="1"/>
  <c r="DT71" i="1" s="1"/>
  <c r="DU42" i="1" s="1"/>
  <c r="DT79" i="1"/>
  <c r="DT78" i="1" s="1"/>
  <c r="DT96" i="1"/>
  <c r="DT43" i="36"/>
  <c r="DT42" i="36" s="1"/>
  <c r="DT39" i="36"/>
  <c r="DT38" i="36" s="1"/>
  <c r="DT35" i="36" s="1"/>
  <c r="DU21" i="36" s="1"/>
  <c r="DU12" i="36" s="1"/>
  <c r="DT36" i="36"/>
  <c r="DU23" i="36" s="1"/>
  <c r="DU15" i="36" s="1"/>
  <c r="DT41" i="36"/>
  <c r="DT40" i="36" s="1"/>
  <c r="DT54" i="36"/>
  <c r="EB3" i="2" l="1"/>
  <c r="DU190" i="1"/>
  <c r="DU191" i="1"/>
  <c r="EB23" i="2"/>
  <c r="EB26" i="2" l="1"/>
  <c r="EB24" i="2"/>
  <c r="EB27" i="2"/>
  <c r="EB25" i="2"/>
  <c r="EB7" i="2"/>
  <c r="EB6" i="2"/>
  <c r="EB4" i="2"/>
  <c r="EB5" i="2"/>
  <c r="EB9" i="2" l="1"/>
  <c r="DU27" i="1" s="1"/>
  <c r="EB29" i="2"/>
  <c r="DU32" i="1" s="1"/>
  <c r="EE158" i="1"/>
  <c r="DU146" i="1" l="1"/>
  <c r="DU92" i="1"/>
  <c r="DU93" i="1" s="1"/>
  <c r="DU153" i="1"/>
  <c r="DT22" i="1"/>
  <c r="DT20" i="1" s="1"/>
  <c r="DT160" i="1" s="1"/>
  <c r="DU90" i="1"/>
  <c r="DU91" i="1" s="1"/>
  <c r="DU88" i="1"/>
  <c r="DU89" i="1" s="1"/>
  <c r="EE166" i="1"/>
  <c r="DU70" i="1"/>
  <c r="DU34" i="35" l="1"/>
  <c r="DU34" i="36"/>
  <c r="DU52" i="36" s="1"/>
  <c r="DU53" i="36" s="1"/>
  <c r="DU94" i="1"/>
  <c r="DU95" i="1" s="1"/>
  <c r="DU77" i="1" l="1"/>
  <c r="DU76" i="1" s="1"/>
  <c r="DU75" i="1"/>
  <c r="DU74" i="1" s="1"/>
  <c r="DU71" i="1" s="1"/>
  <c r="DV42" i="1" s="1"/>
  <c r="DU72" i="1"/>
  <c r="DV46" i="1" s="1"/>
  <c r="DU161" i="1"/>
  <c r="DU79" i="1"/>
  <c r="DU78" i="1" s="1"/>
  <c r="DU96" i="1"/>
  <c r="DU41" i="36"/>
  <c r="DU40" i="36" s="1"/>
  <c r="DU43" i="36"/>
  <c r="DU42" i="36" s="1"/>
  <c r="DU39" i="36"/>
  <c r="DU38" i="36" s="1"/>
  <c r="DU35" i="36" s="1"/>
  <c r="DV21" i="36" s="1"/>
  <c r="DV12" i="36" s="1"/>
  <c r="DU36" i="36"/>
  <c r="DV23" i="36" s="1"/>
  <c r="DV15" i="36" s="1"/>
  <c r="DU54" i="36"/>
  <c r="EC3" i="2" l="1"/>
  <c r="DV190" i="1"/>
  <c r="DV191" i="1"/>
  <c r="EC23" i="2"/>
  <c r="EC24" i="2" l="1"/>
  <c r="EC26" i="2"/>
  <c r="EC27" i="2"/>
  <c r="EC25" i="2"/>
  <c r="EC6" i="2"/>
  <c r="EC4" i="2"/>
  <c r="EC5" i="2"/>
  <c r="EC7" i="2"/>
  <c r="EC9" i="2" l="1"/>
  <c r="DV27" i="1" s="1"/>
  <c r="DV146" i="1" s="1"/>
  <c r="EC29" i="2"/>
  <c r="DV32" i="1" s="1"/>
  <c r="EF158" i="1"/>
  <c r="DV70" i="1"/>
  <c r="DV92" i="1" l="1"/>
  <c r="DV93" i="1" s="1"/>
  <c r="DV34" i="36"/>
  <c r="DV52" i="36" s="1"/>
  <c r="DV53" i="36" s="1"/>
  <c r="DV34" i="35"/>
  <c r="DV94" i="1"/>
  <c r="DV95" i="1" s="1"/>
  <c r="DV96" i="1" s="1"/>
  <c r="DV90" i="1"/>
  <c r="DV91" i="1" s="1"/>
  <c r="DU22" i="1"/>
  <c r="DU20" i="1" s="1"/>
  <c r="DU160" i="1" s="1"/>
  <c r="DV88" i="1"/>
  <c r="DV89" i="1" s="1"/>
  <c r="DV153" i="1"/>
  <c r="EF166" i="1"/>
  <c r="DV77" i="1" l="1"/>
  <c r="DV76" i="1" s="1"/>
  <c r="DV161" i="1"/>
  <c r="DV79" i="1"/>
  <c r="DV78" i="1" s="1"/>
  <c r="DV75" i="1"/>
  <c r="DV74" i="1" s="1"/>
  <c r="DV71" i="1" s="1"/>
  <c r="DW42" i="1" s="1"/>
  <c r="DV72" i="1"/>
  <c r="DW46" i="1" s="1"/>
  <c r="DV43" i="36"/>
  <c r="DV42" i="36" s="1"/>
  <c r="DV36" i="36"/>
  <c r="DW23" i="36" s="1"/>
  <c r="DW15" i="36" s="1"/>
  <c r="DV41" i="36"/>
  <c r="DV40" i="36" s="1"/>
  <c r="DV39" i="36"/>
  <c r="DV38" i="36" s="1"/>
  <c r="DV35" i="36" s="1"/>
  <c r="DW21" i="36" s="1"/>
  <c r="DW12" i="36" s="1"/>
  <c r="DV54" i="36"/>
  <c r="DW190" i="1" l="1"/>
  <c r="ED3" i="2"/>
  <c r="ED23" i="2"/>
  <c r="DW191" i="1"/>
  <c r="ED5" i="2" l="1"/>
  <c r="ED7" i="2"/>
  <c r="ED6" i="2"/>
  <c r="ED4" i="2"/>
  <c r="ED24" i="2"/>
  <c r="ED25" i="2"/>
  <c r="ED27" i="2"/>
  <c r="ED26" i="2"/>
  <c r="ED9" i="2" l="1"/>
  <c r="DW27" i="1" s="1"/>
  <c r="ED29" i="2"/>
  <c r="DW32" i="1" s="1"/>
  <c r="DW90" i="1" l="1"/>
  <c r="DW91" i="1" s="1"/>
  <c r="DW88" i="1"/>
  <c r="DW89" i="1" s="1"/>
  <c r="DV22" i="1"/>
  <c r="DV20" i="1" s="1"/>
  <c r="DV160" i="1" s="1"/>
  <c r="DW153" i="1"/>
  <c r="DW92" i="1"/>
  <c r="DW93" i="1" s="1"/>
  <c r="DW146" i="1"/>
  <c r="DW70" i="1"/>
  <c r="DW34" i="36" l="1"/>
  <c r="DW52" i="36" s="1"/>
  <c r="DW53" i="36" s="1"/>
  <c r="DW34" i="35"/>
  <c r="DW94" i="1"/>
  <c r="DW95" i="1" s="1"/>
  <c r="DW72" i="1" l="1"/>
  <c r="DX46" i="1" s="1"/>
  <c r="DW161" i="1"/>
  <c r="DW77" i="1"/>
  <c r="DW76" i="1" s="1"/>
  <c r="DW75" i="1"/>
  <c r="DW74" i="1" s="1"/>
  <c r="DW71" i="1" s="1"/>
  <c r="DX42" i="1" s="1"/>
  <c r="DW79" i="1"/>
  <c r="DW78" i="1" s="1"/>
  <c r="DW96" i="1"/>
  <c r="DW41" i="36"/>
  <c r="DW40" i="36" s="1"/>
  <c r="DW36" i="36"/>
  <c r="DX23" i="36" s="1"/>
  <c r="DX15" i="36" s="1"/>
  <c r="DW43" i="36"/>
  <c r="DW42" i="36" s="1"/>
  <c r="DW39" i="36"/>
  <c r="DW38" i="36" s="1"/>
  <c r="DW35" i="36" s="1"/>
  <c r="DX21" i="36" s="1"/>
  <c r="DX12" i="36" s="1"/>
  <c r="DW54" i="36"/>
  <c r="EG166" i="1"/>
  <c r="EG158" i="1"/>
  <c r="DX190" i="1" l="1"/>
  <c r="EE3" i="2"/>
  <c r="EE23" i="2"/>
  <c r="DX191" i="1"/>
  <c r="EE7" i="2" l="1"/>
  <c r="EE4" i="2"/>
  <c r="EE6" i="2"/>
  <c r="EE5" i="2"/>
  <c r="EE26" i="2"/>
  <c r="EE25" i="2"/>
  <c r="EE24" i="2"/>
  <c r="EE27" i="2"/>
  <c r="EE29" i="2" l="1"/>
  <c r="DX32" i="1" s="1"/>
  <c r="EE9" i="2"/>
  <c r="DX27" i="1" s="1"/>
  <c r="DX153" i="1" l="1"/>
  <c r="DW22" i="1"/>
  <c r="DW20" i="1" s="1"/>
  <c r="DW160" i="1" s="1"/>
  <c r="DX90" i="1"/>
  <c r="DX91" i="1" s="1"/>
  <c r="DX88" i="1"/>
  <c r="DX89" i="1" s="1"/>
  <c r="DX146" i="1"/>
  <c r="DX92" i="1"/>
  <c r="DX93" i="1" s="1"/>
  <c r="DX70" i="1"/>
  <c r="DX34" i="35" l="1"/>
  <c r="DX34" i="36"/>
  <c r="DX52" i="36" s="1"/>
  <c r="DX53" i="36" s="1"/>
  <c r="DX94" i="1"/>
  <c r="DX95" i="1" s="1"/>
  <c r="DX75" i="1" l="1"/>
  <c r="DX74" i="1" s="1"/>
  <c r="DX71" i="1" s="1"/>
  <c r="DY42" i="1" s="1"/>
  <c r="DX161" i="1"/>
  <c r="DX72" i="1"/>
  <c r="DY46" i="1" s="1"/>
  <c r="DX79" i="1"/>
  <c r="DX78" i="1" s="1"/>
  <c r="DX77" i="1"/>
  <c r="DX76" i="1" s="1"/>
  <c r="DX96" i="1"/>
  <c r="DX36" i="36"/>
  <c r="DY23" i="36" s="1"/>
  <c r="DY15" i="36" s="1"/>
  <c r="DX43" i="36"/>
  <c r="DX42" i="36" s="1"/>
  <c r="DX39" i="36"/>
  <c r="DX38" i="36" s="1"/>
  <c r="DX35" i="36" s="1"/>
  <c r="DY21" i="36" s="1"/>
  <c r="DY12" i="36" s="1"/>
  <c r="DX41" i="36"/>
  <c r="DX40" i="36" s="1"/>
  <c r="DX54" i="36"/>
  <c r="EH166" i="1"/>
  <c r="EH158" i="1"/>
  <c r="EF23" i="2" l="1"/>
  <c r="DY191" i="1"/>
  <c r="EF3" i="2"/>
  <c r="DY190" i="1"/>
  <c r="EF27" i="2" l="1"/>
  <c r="EF24" i="2"/>
  <c r="EF25" i="2"/>
  <c r="EF26" i="2"/>
  <c r="EF5" i="2"/>
  <c r="EF6" i="2"/>
  <c r="EF4" i="2"/>
  <c r="EF7" i="2"/>
  <c r="EF9" i="2" l="1"/>
  <c r="DY27" i="1" s="1"/>
  <c r="EF29" i="2"/>
  <c r="DY32" i="1" s="1"/>
  <c r="DY153" i="1" l="1"/>
  <c r="DY88" i="1"/>
  <c r="DY89" i="1" s="1"/>
  <c r="DY90" i="1"/>
  <c r="DY91" i="1" s="1"/>
  <c r="DX22" i="1"/>
  <c r="DX20" i="1" s="1"/>
  <c r="DX160" i="1" s="1"/>
  <c r="DY92" i="1"/>
  <c r="DY93" i="1" s="1"/>
  <c r="DY146" i="1"/>
  <c r="DY70" i="1"/>
  <c r="DY34" i="35" l="1"/>
  <c r="DY34" i="36"/>
  <c r="DY52" i="36" s="1"/>
  <c r="DY53" i="36" s="1"/>
  <c r="DY94" i="1"/>
  <c r="DY95" i="1" s="1"/>
  <c r="DY75" i="1" l="1"/>
  <c r="DY74" i="1" s="1"/>
  <c r="DY71" i="1" s="1"/>
  <c r="DZ42" i="1" s="1"/>
  <c r="DY72" i="1"/>
  <c r="DZ46" i="1" s="1"/>
  <c r="DY79" i="1"/>
  <c r="DY78" i="1" s="1"/>
  <c r="DY77" i="1"/>
  <c r="DY76" i="1" s="1"/>
  <c r="DY161" i="1"/>
  <c r="DY96" i="1"/>
  <c r="DY36" i="36"/>
  <c r="DZ23" i="36" s="1"/>
  <c r="DZ15" i="36" s="1"/>
  <c r="DY41" i="36"/>
  <c r="DY40" i="36" s="1"/>
  <c r="DY39" i="36"/>
  <c r="DY38" i="36" s="1"/>
  <c r="DY35" i="36" s="1"/>
  <c r="DZ21" i="36" s="1"/>
  <c r="DZ12" i="36" s="1"/>
  <c r="DY43" i="36"/>
  <c r="DY42" i="36" s="1"/>
  <c r="DY54" i="36"/>
  <c r="DZ191" i="1" l="1"/>
  <c r="EG23" i="2"/>
  <c r="DZ190" i="1"/>
  <c r="EG3" i="2"/>
  <c r="EG26" i="2" l="1"/>
  <c r="EG25" i="2"/>
  <c r="EG27" i="2"/>
  <c r="EG24" i="2"/>
  <c r="EG7" i="2"/>
  <c r="EG4" i="2"/>
  <c r="EG6" i="2"/>
  <c r="EG5" i="2"/>
  <c r="EG29" i="2" l="1"/>
  <c r="DZ32" i="1" s="1"/>
  <c r="DZ90" i="1" s="1"/>
  <c r="DZ91" i="1" s="1"/>
  <c r="EG9" i="2"/>
  <c r="DZ27" i="1" s="1"/>
  <c r="DZ153" i="1" l="1"/>
  <c r="DZ88" i="1"/>
  <c r="DZ89" i="1" s="1"/>
  <c r="DZ146" i="1"/>
  <c r="DZ92" i="1"/>
  <c r="DZ93" i="1" s="1"/>
  <c r="DY22" i="1"/>
  <c r="DY20" i="1" s="1"/>
  <c r="DY160" i="1" s="1"/>
  <c r="DZ70" i="1"/>
  <c r="DZ34" i="35" l="1"/>
  <c r="DZ34" i="36"/>
  <c r="DZ52" i="36" s="1"/>
  <c r="DZ53" i="36" s="1"/>
  <c r="DZ94" i="1"/>
  <c r="DZ95" i="1" s="1"/>
  <c r="DZ77" i="1" l="1"/>
  <c r="DZ76" i="1" s="1"/>
  <c r="DZ161" i="1"/>
  <c r="DZ79" i="1"/>
  <c r="DZ78" i="1" s="1"/>
  <c r="DZ72" i="1"/>
  <c r="EA46" i="1" s="1"/>
  <c r="DZ75" i="1"/>
  <c r="DZ74" i="1" s="1"/>
  <c r="DZ71" i="1" s="1"/>
  <c r="EA42" i="1" s="1"/>
  <c r="DZ96" i="1"/>
  <c r="DZ39" i="36"/>
  <c r="DZ38" i="36" s="1"/>
  <c r="DZ35" i="36" s="1"/>
  <c r="EA21" i="36" s="1"/>
  <c r="EA12" i="36" s="1"/>
  <c r="DZ41" i="36"/>
  <c r="DZ40" i="36" s="1"/>
  <c r="DZ36" i="36"/>
  <c r="EA23" i="36" s="1"/>
  <c r="EA15" i="36" s="1"/>
  <c r="DZ43" i="36"/>
  <c r="DZ42" i="36" s="1"/>
  <c r="DZ54" i="36"/>
  <c r="EA191" i="1" l="1"/>
  <c r="EH23" i="2"/>
  <c r="EA190" i="1"/>
  <c r="EH3" i="2"/>
  <c r="EH27" i="2" l="1"/>
  <c r="EH26" i="2"/>
  <c r="EH24" i="2"/>
  <c r="EH25" i="2"/>
  <c r="EH5" i="2"/>
  <c r="EH4" i="2"/>
  <c r="EH6" i="2"/>
  <c r="EH7" i="2"/>
  <c r="EH9" i="2" l="1"/>
  <c r="EA27" i="1" s="1"/>
  <c r="EA146" i="1" s="1"/>
  <c r="EH29" i="2"/>
  <c r="EA32" i="1" s="1"/>
  <c r="EA92" i="1" l="1"/>
  <c r="EA93" i="1" s="1"/>
  <c r="EA153" i="1"/>
  <c r="EA90" i="1"/>
  <c r="EA91" i="1" s="1"/>
  <c r="DZ22" i="1"/>
  <c r="DZ20" i="1" s="1"/>
  <c r="DZ160" i="1" s="1"/>
  <c r="EA88" i="1"/>
  <c r="EA89" i="1" s="1"/>
  <c r="EA70" i="1"/>
  <c r="EA34" i="35" l="1"/>
  <c r="EA34" i="36"/>
  <c r="EA52" i="36" s="1"/>
  <c r="EA53" i="36" s="1"/>
  <c r="EA94" i="1"/>
  <c r="EA95" i="1" s="1"/>
  <c r="EA79" i="1" l="1"/>
  <c r="EA78" i="1" s="1"/>
  <c r="EA161" i="1"/>
  <c r="EA77" i="1"/>
  <c r="EA76" i="1" s="1"/>
  <c r="EA75" i="1"/>
  <c r="EA74" i="1" s="1"/>
  <c r="EA71" i="1" s="1"/>
  <c r="EB42" i="1" s="1"/>
  <c r="EA72" i="1"/>
  <c r="EB46" i="1" s="1"/>
  <c r="EA96" i="1"/>
  <c r="EA36" i="36"/>
  <c r="EB23" i="36" s="1"/>
  <c r="EB15" i="36" s="1"/>
  <c r="EA39" i="36"/>
  <c r="EA38" i="36" s="1"/>
  <c r="EA35" i="36" s="1"/>
  <c r="EB21" i="36" s="1"/>
  <c r="EB12" i="36" s="1"/>
  <c r="EA41" i="36"/>
  <c r="EA40" i="36" s="1"/>
  <c r="EA43" i="36"/>
  <c r="EA42" i="36" s="1"/>
  <c r="EA54" i="36"/>
  <c r="EI3" i="2" l="1"/>
  <c r="EB190" i="1"/>
  <c r="EB191" i="1"/>
  <c r="EI23" i="2"/>
  <c r="EI26" i="2" l="1"/>
  <c r="EI25" i="2"/>
  <c r="EI24" i="2"/>
  <c r="EI27" i="2"/>
  <c r="EI5" i="2"/>
  <c r="EI4" i="2"/>
  <c r="EI7" i="2"/>
  <c r="EI6" i="2"/>
  <c r="EI29" i="2" l="1"/>
  <c r="EB32" i="1" s="1"/>
  <c r="EI9" i="2"/>
  <c r="EB27" i="1" s="1"/>
  <c r="EB92" i="1" l="1"/>
  <c r="EB93" i="1" s="1"/>
  <c r="EB146" i="1"/>
  <c r="EB153" i="1"/>
  <c r="EA22" i="1"/>
  <c r="EA20" i="1" s="1"/>
  <c r="EA160" i="1" s="1"/>
  <c r="EB88" i="1"/>
  <c r="EB89" i="1" s="1"/>
  <c r="EB90" i="1"/>
  <c r="EB91" i="1" s="1"/>
  <c r="EL166" i="1"/>
  <c r="EL158" i="1"/>
  <c r="EB70" i="1"/>
  <c r="EB34" i="35" l="1"/>
  <c r="EB34" i="36"/>
  <c r="EB52" i="36" s="1"/>
  <c r="EB53" i="36" s="1"/>
  <c r="EB94" i="1"/>
  <c r="EB95" i="1" s="1"/>
  <c r="EB161" i="1" l="1"/>
  <c r="EB75" i="1"/>
  <c r="EB74" i="1" s="1"/>
  <c r="EB71" i="1" s="1"/>
  <c r="EC42" i="1" s="1"/>
  <c r="EB72" i="1"/>
  <c r="EC46" i="1" s="1"/>
  <c r="EB77" i="1"/>
  <c r="EB76" i="1" s="1"/>
  <c r="EB79" i="1"/>
  <c r="EB78" i="1" s="1"/>
  <c r="EB96" i="1"/>
  <c r="EB39" i="36"/>
  <c r="EB38" i="36" s="1"/>
  <c r="EB35" i="36" s="1"/>
  <c r="EC21" i="36" s="1"/>
  <c r="EC12" i="36" s="1"/>
  <c r="EB43" i="36"/>
  <c r="EB42" i="36" s="1"/>
  <c r="EB36" i="36"/>
  <c r="EC23" i="36" s="1"/>
  <c r="EC15" i="36" s="1"/>
  <c r="EB41" i="36"/>
  <c r="EB40" i="36" s="1"/>
  <c r="EB54" i="36"/>
  <c r="EC191" i="1" l="1"/>
  <c r="EJ23" i="2"/>
  <c r="EC190" i="1"/>
  <c r="EJ3" i="2"/>
  <c r="EJ7" i="2" l="1"/>
  <c r="EJ4" i="2"/>
  <c r="EJ6" i="2"/>
  <c r="EJ5" i="2"/>
  <c r="EJ24" i="2"/>
  <c r="EJ26" i="2"/>
  <c r="EJ25" i="2"/>
  <c r="EJ27" i="2"/>
  <c r="EJ29" i="2" l="1"/>
  <c r="EC32" i="1" s="1"/>
  <c r="EJ9" i="2"/>
  <c r="EC27" i="1" s="1"/>
  <c r="EC153" i="1" l="1"/>
  <c r="EC88" i="1"/>
  <c r="EC89" i="1" s="1"/>
  <c r="EB22" i="1"/>
  <c r="EB20" i="1" s="1"/>
  <c r="EB160" i="1" s="1"/>
  <c r="EC90" i="1"/>
  <c r="EC91" i="1" s="1"/>
  <c r="EC92" i="1"/>
  <c r="EC93" i="1" s="1"/>
  <c r="EC146" i="1"/>
  <c r="EC70" i="1"/>
  <c r="EC34" i="35" l="1"/>
  <c r="EC34" i="36"/>
  <c r="EC52" i="36" s="1"/>
  <c r="EC53" i="36" s="1"/>
  <c r="EC94" i="1"/>
  <c r="EC95" i="1" s="1"/>
  <c r="EM166" i="1"/>
  <c r="EM158" i="1"/>
  <c r="EC72" i="1" l="1"/>
  <c r="ED46" i="1" s="1"/>
  <c r="EC77" i="1"/>
  <c r="EC76" i="1" s="1"/>
  <c r="EC79" i="1"/>
  <c r="EC78" i="1" s="1"/>
  <c r="EC161" i="1"/>
  <c r="EC75" i="1"/>
  <c r="EC74" i="1" s="1"/>
  <c r="EC71" i="1" s="1"/>
  <c r="ED42" i="1" s="1"/>
  <c r="EC96" i="1"/>
  <c r="EC41" i="36"/>
  <c r="EC40" i="36" s="1"/>
  <c r="EC43" i="36"/>
  <c r="EC42" i="36" s="1"/>
  <c r="EC39" i="36"/>
  <c r="EC38" i="36" s="1"/>
  <c r="EC35" i="36" s="1"/>
  <c r="ED21" i="36" s="1"/>
  <c r="ED12" i="36" s="1"/>
  <c r="EC36" i="36"/>
  <c r="ED23" i="36" s="1"/>
  <c r="ED15" i="36" s="1"/>
  <c r="EC54" i="36"/>
  <c r="ED190" i="1" l="1"/>
  <c r="EK3" i="2"/>
  <c r="ED191" i="1"/>
  <c r="EK23" i="2"/>
  <c r="EK5" i="2" l="1"/>
  <c r="EK6" i="2"/>
  <c r="EK7" i="2"/>
  <c r="EK4" i="2"/>
  <c r="EK26" i="2"/>
  <c r="EK25" i="2"/>
  <c r="EK24" i="2"/>
  <c r="EK27" i="2"/>
  <c r="EK9" i="2" l="1"/>
  <c r="ED27" i="1" s="1"/>
  <c r="ED146" i="1" s="1"/>
  <c r="EK29" i="2"/>
  <c r="ED32" i="1" s="1"/>
  <c r="ED70" i="1"/>
  <c r="ED92" i="1" l="1"/>
  <c r="ED93" i="1" s="1"/>
  <c r="ED34" i="36"/>
  <c r="ED52" i="36" s="1"/>
  <c r="ED53" i="36" s="1"/>
  <c r="ED34" i="35"/>
  <c r="ED94" i="1"/>
  <c r="ED95" i="1" s="1"/>
  <c r="ED96" i="1" s="1"/>
  <c r="ED153" i="1"/>
  <c r="ED90" i="1"/>
  <c r="ED91" i="1" s="1"/>
  <c r="ED88" i="1"/>
  <c r="ED89" i="1" s="1"/>
  <c r="EC22" i="1"/>
  <c r="EC20" i="1" s="1"/>
  <c r="EC160" i="1" s="1"/>
  <c r="ED72" i="1" l="1"/>
  <c r="EE46" i="1" s="1"/>
  <c r="ED79" i="1"/>
  <c r="ED78" i="1" s="1"/>
  <c r="ED77" i="1"/>
  <c r="ED76" i="1" s="1"/>
  <c r="ED161" i="1"/>
  <c r="ED75" i="1"/>
  <c r="ED74" i="1" s="1"/>
  <c r="ED71" i="1" s="1"/>
  <c r="EE42" i="1" s="1"/>
  <c r="ED36" i="36"/>
  <c r="EE23" i="36" s="1"/>
  <c r="EE15" i="36" s="1"/>
  <c r="ED43" i="36"/>
  <c r="ED42" i="36" s="1"/>
  <c r="ED41" i="36"/>
  <c r="ED40" i="36" s="1"/>
  <c r="ED39" i="36"/>
  <c r="ED38" i="36" s="1"/>
  <c r="ED35" i="36" s="1"/>
  <c r="EE21" i="36" s="1"/>
  <c r="EE12" i="36" s="1"/>
  <c r="ED54" i="36"/>
  <c r="EE190" i="1" l="1"/>
  <c r="EL3" i="2"/>
  <c r="EE191" i="1"/>
  <c r="EL23" i="2"/>
  <c r="EL7" i="2" l="1"/>
  <c r="EL4" i="2"/>
  <c r="EL5" i="2"/>
  <c r="EL6" i="2"/>
  <c r="EL24" i="2"/>
  <c r="EL25" i="2"/>
  <c r="EL26" i="2"/>
  <c r="EL27" i="2"/>
  <c r="EL29" i="2" l="1"/>
  <c r="EE32" i="1" s="1"/>
  <c r="EE90" i="1" s="1"/>
  <c r="EE91" i="1" s="1"/>
  <c r="EL9" i="2"/>
  <c r="EE27" i="1" s="1"/>
  <c r="EE153" i="1" l="1"/>
  <c r="ED22" i="1"/>
  <c r="ED20" i="1" s="1"/>
  <c r="ED160" i="1" s="1"/>
  <c r="EE88" i="1"/>
  <c r="EE89" i="1" s="1"/>
  <c r="EE146" i="1"/>
  <c r="EE92" i="1"/>
  <c r="EE93" i="1" s="1"/>
  <c r="EE70" i="1"/>
  <c r="EE34" i="36" l="1"/>
  <c r="EE52" i="36" s="1"/>
  <c r="EE53" i="36" s="1"/>
  <c r="EE34" i="35"/>
  <c r="EE94" i="1"/>
  <c r="EE95" i="1" s="1"/>
  <c r="EE75" i="1" l="1"/>
  <c r="EE74" i="1" s="1"/>
  <c r="EE71" i="1" s="1"/>
  <c r="EF42" i="1" s="1"/>
  <c r="EE72" i="1"/>
  <c r="EF46" i="1" s="1"/>
  <c r="EE77" i="1"/>
  <c r="EE76" i="1" s="1"/>
  <c r="EE161" i="1"/>
  <c r="EE79" i="1"/>
  <c r="EE78" i="1" s="1"/>
  <c r="EE96" i="1"/>
  <c r="EE36" i="36"/>
  <c r="EF23" i="36" s="1"/>
  <c r="EF15" i="36" s="1"/>
  <c r="EE43" i="36"/>
  <c r="EE42" i="36" s="1"/>
  <c r="EE41" i="36"/>
  <c r="EE40" i="36" s="1"/>
  <c r="EE39" i="36"/>
  <c r="EE38" i="36" s="1"/>
  <c r="EE35" i="36" s="1"/>
  <c r="EF21" i="36" s="1"/>
  <c r="EF12" i="36" s="1"/>
  <c r="EE54" i="36"/>
  <c r="EM23" i="2" l="1"/>
  <c r="EF191" i="1"/>
  <c r="EF190" i="1"/>
  <c r="EM3" i="2"/>
  <c r="EM24" i="2" l="1"/>
  <c r="EM27" i="2"/>
  <c r="EM26" i="2"/>
  <c r="EM25" i="2"/>
  <c r="EM5" i="2"/>
  <c r="EM7" i="2"/>
  <c r="EM6" i="2"/>
  <c r="EM4" i="2"/>
  <c r="EM9" i="2" l="1"/>
  <c r="EF27" i="1" s="1"/>
  <c r="EM29" i="2"/>
  <c r="EF32" i="1" s="1"/>
  <c r="EF153" i="1" l="1"/>
  <c r="EE22" i="1"/>
  <c r="EE20" i="1" s="1"/>
  <c r="EE160" i="1" s="1"/>
  <c r="EF90" i="1"/>
  <c r="EF91" i="1" s="1"/>
  <c r="EF88" i="1"/>
  <c r="EF89" i="1" s="1"/>
  <c r="EF146" i="1"/>
  <c r="EF92" i="1"/>
  <c r="EF93" i="1" s="1"/>
  <c r="EF70" i="1"/>
  <c r="EF34" i="35" l="1"/>
  <c r="EF34" i="36"/>
  <c r="EF52" i="36" s="1"/>
  <c r="EF53" i="36" s="1"/>
  <c r="EF94" i="1"/>
  <c r="EF95" i="1" s="1"/>
  <c r="EF161" i="1" l="1"/>
  <c r="EF72" i="1"/>
  <c r="EG46" i="1" s="1"/>
  <c r="EF79" i="1"/>
  <c r="EF78" i="1" s="1"/>
  <c r="EF77" i="1"/>
  <c r="EF76" i="1" s="1"/>
  <c r="EF75" i="1"/>
  <c r="EF74" i="1" s="1"/>
  <c r="EF71" i="1" s="1"/>
  <c r="EG42" i="1" s="1"/>
  <c r="EF96" i="1"/>
  <c r="EF41" i="36"/>
  <c r="EF40" i="36" s="1"/>
  <c r="EF43" i="36"/>
  <c r="EF42" i="36" s="1"/>
  <c r="EF36" i="36"/>
  <c r="EG23" i="36" s="1"/>
  <c r="EG15" i="36" s="1"/>
  <c r="EF39" i="36"/>
  <c r="EF38" i="36" s="1"/>
  <c r="EF35" i="36" s="1"/>
  <c r="EG21" i="36" s="1"/>
  <c r="EG12" i="36" s="1"/>
  <c r="EF54" i="36"/>
  <c r="EG191" i="1" l="1"/>
  <c r="EN23" i="2"/>
  <c r="EG190" i="1"/>
  <c r="EN3" i="2"/>
  <c r="EN6" i="2" l="1"/>
  <c r="EN4" i="2"/>
  <c r="EN5" i="2"/>
  <c r="EN7" i="2"/>
  <c r="EN24" i="2"/>
  <c r="EN27" i="2"/>
  <c r="EN26" i="2"/>
  <c r="EN25" i="2"/>
  <c r="EN9" i="2" l="1"/>
  <c r="EG27" i="1" s="1"/>
  <c r="EN29" i="2"/>
  <c r="EG32" i="1" s="1"/>
  <c r="EF22" i="1" l="1"/>
  <c r="EF20" i="1" s="1"/>
  <c r="EF160" i="1" s="1"/>
  <c r="EG90" i="1"/>
  <c r="EG91" i="1" s="1"/>
  <c r="EG153" i="1"/>
  <c r="EG88" i="1"/>
  <c r="EG89" i="1" s="1"/>
  <c r="EG146" i="1"/>
  <c r="EG92" i="1"/>
  <c r="EG93" i="1" s="1"/>
  <c r="EG70" i="1"/>
  <c r="EG34" i="36" l="1"/>
  <c r="EG52" i="36" s="1"/>
  <c r="EG53" i="36" s="1"/>
  <c r="EG34" i="35"/>
  <c r="EG94" i="1"/>
  <c r="EG95" i="1" s="1"/>
  <c r="EG79" i="1" l="1"/>
  <c r="EG78" i="1" s="1"/>
  <c r="EG77" i="1"/>
  <c r="EG76" i="1" s="1"/>
  <c r="EG72" i="1"/>
  <c r="EH46" i="1" s="1"/>
  <c r="EG75" i="1"/>
  <c r="EG74" i="1" s="1"/>
  <c r="EG71" i="1" s="1"/>
  <c r="EH42" i="1" s="1"/>
  <c r="EG161" i="1"/>
  <c r="EG96" i="1"/>
  <c r="EG36" i="36"/>
  <c r="EH23" i="36" s="1"/>
  <c r="EH15" i="36" s="1"/>
  <c r="EG43" i="36"/>
  <c r="EG42" i="36" s="1"/>
  <c r="EG39" i="36"/>
  <c r="EG38" i="36" s="1"/>
  <c r="EG35" i="36" s="1"/>
  <c r="EH21" i="36" s="1"/>
  <c r="EH12" i="36" s="1"/>
  <c r="EG41" i="36"/>
  <c r="EG40" i="36" s="1"/>
  <c r="EG54" i="36"/>
  <c r="EO23" i="2" l="1"/>
  <c r="EH191" i="1"/>
  <c r="EO3" i="2"/>
  <c r="EH190" i="1"/>
  <c r="EO24" i="2" l="1"/>
  <c r="EO26" i="2"/>
  <c r="EO25" i="2"/>
  <c r="EO27" i="2"/>
  <c r="EO7" i="2"/>
  <c r="EO5" i="2"/>
  <c r="EO6" i="2"/>
  <c r="EO4" i="2"/>
  <c r="EO9" i="2" l="1"/>
  <c r="EH27" i="1" s="1"/>
  <c r="EO29" i="2"/>
  <c r="EH32" i="1" s="1"/>
  <c r="EH90" i="1" l="1"/>
  <c r="EH91" i="1" s="1"/>
  <c r="EG22" i="1"/>
  <c r="EG20" i="1" s="1"/>
  <c r="EG160" i="1" s="1"/>
  <c r="EH88" i="1"/>
  <c r="EH89" i="1" s="1"/>
  <c r="EH153" i="1"/>
  <c r="EH92" i="1"/>
  <c r="EH93" i="1" s="1"/>
  <c r="EH146" i="1"/>
  <c r="EH70" i="1"/>
  <c r="EH34" i="35" l="1"/>
  <c r="EH34" i="36"/>
  <c r="EH52" i="36" s="1"/>
  <c r="EH53" i="36" s="1"/>
  <c r="EH94" i="1"/>
  <c r="EH95" i="1" s="1"/>
  <c r="EH161" i="1" l="1"/>
  <c r="EH75" i="1"/>
  <c r="EH74" i="1" s="1"/>
  <c r="EH71" i="1" s="1"/>
  <c r="EI42" i="1" s="1"/>
  <c r="EH72" i="1"/>
  <c r="EI46" i="1" s="1"/>
  <c r="EH79" i="1"/>
  <c r="EH78" i="1" s="1"/>
  <c r="EH77" i="1"/>
  <c r="EH76" i="1" s="1"/>
  <c r="EH96" i="1"/>
  <c r="EH41" i="36"/>
  <c r="EH40" i="36" s="1"/>
  <c r="EH43" i="36"/>
  <c r="EH42" i="36" s="1"/>
  <c r="EH39" i="36"/>
  <c r="EH38" i="36" s="1"/>
  <c r="EH35" i="36" s="1"/>
  <c r="EI21" i="36" s="1"/>
  <c r="EI12" i="36" s="1"/>
  <c r="EH36" i="36"/>
  <c r="EI23" i="36" s="1"/>
  <c r="EI15" i="36" s="1"/>
  <c r="EH54" i="36"/>
  <c r="EP3" i="2" l="1"/>
  <c r="EI190" i="1"/>
  <c r="EP23" i="2"/>
  <c r="EI191" i="1"/>
  <c r="EP26" i="2" l="1"/>
  <c r="EP27" i="2"/>
  <c r="EP25" i="2"/>
  <c r="EP24" i="2"/>
  <c r="EP6" i="2"/>
  <c r="EP5" i="2"/>
  <c r="EP7" i="2"/>
  <c r="EP4" i="2"/>
  <c r="EP9" i="2" l="1"/>
  <c r="EI27" i="1" s="1"/>
  <c r="EP29" i="2"/>
  <c r="EI32" i="1" s="1"/>
  <c r="EH22" i="1" l="1"/>
  <c r="EH20" i="1" s="1"/>
  <c r="EH160" i="1" s="1"/>
  <c r="EI90" i="1"/>
  <c r="EI91" i="1" s="1"/>
  <c r="EI88" i="1"/>
  <c r="EI89" i="1" s="1"/>
  <c r="EI153" i="1"/>
  <c r="EI92" i="1"/>
  <c r="EI93" i="1" s="1"/>
  <c r="EI146" i="1"/>
  <c r="EI70" i="1"/>
  <c r="EI34" i="36" l="1"/>
  <c r="EI52" i="36" s="1"/>
  <c r="EI53" i="36" s="1"/>
  <c r="EI34" i="35"/>
  <c r="EI94" i="1"/>
  <c r="EI95" i="1" s="1"/>
  <c r="EI72" i="1" l="1"/>
  <c r="EJ46" i="1" s="1"/>
  <c r="EI79" i="1"/>
  <c r="EI78" i="1" s="1"/>
  <c r="EI75" i="1"/>
  <c r="EI74" i="1" s="1"/>
  <c r="EI71" i="1" s="1"/>
  <c r="EJ42" i="1" s="1"/>
  <c r="EI77" i="1"/>
  <c r="EI76" i="1" s="1"/>
  <c r="EI161" i="1"/>
  <c r="EI96" i="1"/>
  <c r="EI36" i="36"/>
  <c r="EJ23" i="36" s="1"/>
  <c r="EJ15" i="36" s="1"/>
  <c r="EI43" i="36"/>
  <c r="EI42" i="36" s="1"/>
  <c r="EI41" i="36"/>
  <c r="EI40" i="36" s="1"/>
  <c r="EI39" i="36"/>
  <c r="EI38" i="36" s="1"/>
  <c r="EI35" i="36" s="1"/>
  <c r="EJ21" i="36" s="1"/>
  <c r="EJ12" i="36" s="1"/>
  <c r="EI54" i="36"/>
  <c r="EQ3" i="2" l="1"/>
  <c r="EJ190" i="1"/>
  <c r="EJ191" i="1"/>
  <c r="EQ23" i="2"/>
  <c r="EQ6" i="2" l="1"/>
  <c r="EQ5" i="2"/>
  <c r="EQ4" i="2"/>
  <c r="EQ7" i="2"/>
  <c r="EQ26" i="2"/>
  <c r="EQ25" i="2"/>
  <c r="EQ24" i="2"/>
  <c r="EQ27" i="2"/>
  <c r="EQ29" i="2" l="1"/>
  <c r="EJ32" i="1" s="1"/>
  <c r="EJ153" i="1" s="1"/>
  <c r="EQ9" i="2"/>
  <c r="EJ27" i="1" s="1"/>
  <c r="EJ92" i="1" s="1"/>
  <c r="EJ93" i="1" s="1"/>
  <c r="EJ70" i="1"/>
  <c r="EJ88" i="1" l="1"/>
  <c r="EJ89" i="1" s="1"/>
  <c r="EJ90" i="1"/>
  <c r="EJ91" i="1" s="1"/>
  <c r="EI22" i="1"/>
  <c r="EI20" i="1" s="1"/>
  <c r="EI160" i="1" s="1"/>
  <c r="EJ146" i="1"/>
  <c r="EJ34" i="35"/>
  <c r="EJ34" i="36"/>
  <c r="EJ52" i="36" s="1"/>
  <c r="EJ53" i="36" s="1"/>
  <c r="EJ94" i="1"/>
  <c r="EJ95" i="1" s="1"/>
  <c r="EJ77" i="1" l="1"/>
  <c r="EJ76" i="1" s="1"/>
  <c r="EJ161" i="1"/>
  <c r="EJ79" i="1"/>
  <c r="EJ78" i="1" s="1"/>
  <c r="EJ72" i="1"/>
  <c r="EK46" i="1" s="1"/>
  <c r="EJ75" i="1"/>
  <c r="EJ74" i="1" s="1"/>
  <c r="EJ71" i="1" s="1"/>
  <c r="EK42" i="1" s="1"/>
  <c r="EJ96" i="1"/>
  <c r="EJ41" i="36"/>
  <c r="EJ40" i="36" s="1"/>
  <c r="EJ39" i="36"/>
  <c r="EJ38" i="36" s="1"/>
  <c r="EJ35" i="36" s="1"/>
  <c r="EK21" i="36" s="1"/>
  <c r="EK12" i="36" s="1"/>
  <c r="EJ36" i="36"/>
  <c r="EK23" i="36" s="1"/>
  <c r="EK15" i="36" s="1"/>
  <c r="EJ43" i="36"/>
  <c r="EJ42" i="36" s="1"/>
  <c r="EJ54" i="36"/>
  <c r="ER23" i="2" l="1"/>
  <c r="EK191" i="1"/>
  <c r="EK190" i="1"/>
  <c r="ER3" i="2"/>
  <c r="ER4" i="2" l="1"/>
  <c r="ER6" i="2"/>
  <c r="ER5" i="2"/>
  <c r="ER7" i="2"/>
  <c r="ER27" i="2"/>
  <c r="ER25" i="2"/>
  <c r="ER24" i="2"/>
  <c r="ER26" i="2"/>
  <c r="ER29" i="2" l="1"/>
  <c r="EK32" i="1" s="1"/>
  <c r="ER9" i="2"/>
  <c r="EK27" i="1" s="1"/>
  <c r="D20" i="32"/>
  <c r="EK146" i="1" l="1"/>
  <c r="EK92" i="1"/>
  <c r="EK93" i="1" s="1"/>
  <c r="EK88" i="1"/>
  <c r="EK89" i="1" s="1"/>
  <c r="EJ22" i="1"/>
  <c r="EJ20" i="1" s="1"/>
  <c r="EJ160" i="1" s="1"/>
  <c r="EK153" i="1"/>
  <c r="EK90" i="1"/>
  <c r="EK91" i="1" s="1"/>
  <c r="EK70" i="1"/>
  <c r="EK34" i="36" l="1"/>
  <c r="EK52" i="36" s="1"/>
  <c r="EK53" i="36" s="1"/>
  <c r="EK34" i="35"/>
  <c r="EK94" i="1"/>
  <c r="EK95" i="1" s="1"/>
  <c r="EK75" i="1" l="1"/>
  <c r="EK74" i="1" s="1"/>
  <c r="EK71" i="1" s="1"/>
  <c r="EL42" i="1" s="1"/>
  <c r="EK72" i="1"/>
  <c r="EL46" i="1" s="1"/>
  <c r="EK77" i="1"/>
  <c r="EK76" i="1" s="1"/>
  <c r="EK79" i="1"/>
  <c r="EK78" i="1" s="1"/>
  <c r="EK161" i="1"/>
  <c r="EK96" i="1"/>
  <c r="EK43" i="36"/>
  <c r="EK42" i="36" s="1"/>
  <c r="EK36" i="36"/>
  <c r="EL23" i="36" s="1"/>
  <c r="EL15" i="36" s="1"/>
  <c r="EK39" i="36"/>
  <c r="EK38" i="36" s="1"/>
  <c r="EK35" i="36" s="1"/>
  <c r="EL21" i="36" s="1"/>
  <c r="EL12" i="36" s="1"/>
  <c r="EK41" i="36"/>
  <c r="EK40" i="36" s="1"/>
  <c r="EK54" i="36"/>
  <c r="EL190" i="1" l="1"/>
  <c r="ES3" i="2"/>
  <c r="ES23" i="2"/>
  <c r="EL191" i="1"/>
  <c r="ES6" i="2" l="1"/>
  <c r="ES4" i="2"/>
  <c r="ES5" i="2"/>
  <c r="ES7" i="2"/>
  <c r="ES26" i="2"/>
  <c r="ES24" i="2"/>
  <c r="ES25" i="2"/>
  <c r="ES27" i="2"/>
  <c r="ES29" i="2" l="1"/>
  <c r="EL32" i="1" s="1"/>
  <c r="ES9" i="2"/>
  <c r="EL27" i="1" s="1"/>
  <c r="E20" i="32"/>
  <c r="EL92" i="1" l="1"/>
  <c r="EL93" i="1" s="1"/>
  <c r="EL146" i="1"/>
  <c r="EL90" i="1"/>
  <c r="EL91" i="1" s="1"/>
  <c r="EL88" i="1"/>
  <c r="EL89" i="1" s="1"/>
  <c r="EK22" i="1"/>
  <c r="EK20" i="1" s="1"/>
  <c r="EK160" i="1" s="1"/>
  <c r="EL153" i="1"/>
  <c r="EL70" i="1"/>
  <c r="EL34" i="35" l="1"/>
  <c r="EL34" i="36"/>
  <c r="EL52" i="36" s="1"/>
  <c r="EL53" i="36" s="1"/>
  <c r="EL94" i="1"/>
  <c r="EL95" i="1" s="1"/>
  <c r="EL77" i="1" l="1"/>
  <c r="EL76" i="1" s="1"/>
  <c r="EL72" i="1"/>
  <c r="EM46" i="1" s="1"/>
  <c r="EL161" i="1"/>
  <c r="EL75" i="1"/>
  <c r="EL74" i="1" s="1"/>
  <c r="EL71" i="1" s="1"/>
  <c r="EM42" i="1" s="1"/>
  <c r="EL79" i="1"/>
  <c r="EL78" i="1" s="1"/>
  <c r="EL96" i="1"/>
  <c r="EL43" i="36"/>
  <c r="EL42" i="36" s="1"/>
  <c r="EL41" i="36"/>
  <c r="EL40" i="36" s="1"/>
  <c r="EL36" i="36"/>
  <c r="EM23" i="36" s="1"/>
  <c r="EM15" i="36" s="1"/>
  <c r="EL39" i="36"/>
  <c r="EL38" i="36" s="1"/>
  <c r="EL35" i="36" s="1"/>
  <c r="EM21" i="36" s="1"/>
  <c r="EM12" i="36" s="1"/>
  <c r="EL54" i="36"/>
  <c r="EM190" i="1" l="1"/>
  <c r="ET3" i="2"/>
  <c r="EM191" i="1"/>
  <c r="ET23" i="2"/>
  <c r="ET6" i="2" l="1"/>
  <c r="ET5" i="2"/>
  <c r="ET7" i="2"/>
  <c r="ET4" i="2"/>
  <c r="ET24" i="2"/>
  <c r="ET25" i="2"/>
  <c r="ET27" i="2"/>
  <c r="ET26" i="2"/>
  <c r="F20" i="32"/>
  <c r="ET9" i="2" l="1"/>
  <c r="EM27" i="1" s="1"/>
  <c r="ET29" i="2"/>
  <c r="EM32" i="1" s="1"/>
  <c r="EL22" i="1" l="1"/>
  <c r="EL20" i="1" s="1"/>
  <c r="EL160" i="1" s="1"/>
  <c r="EM88" i="1"/>
  <c r="EM89" i="1" s="1"/>
  <c r="EM90" i="1"/>
  <c r="EM91" i="1" s="1"/>
  <c r="EM153" i="1"/>
  <c r="EM92" i="1"/>
  <c r="EM93" i="1" s="1"/>
  <c r="EM146" i="1"/>
  <c r="EM70" i="1"/>
  <c r="EM34" i="35" l="1"/>
  <c r="EM34" i="36"/>
  <c r="EM52" i="36" s="1"/>
  <c r="EM53" i="36" s="1"/>
  <c r="EM94" i="1"/>
  <c r="EM95" i="1" s="1"/>
  <c r="EM161" i="1" l="1"/>
  <c r="EM72" i="1"/>
  <c r="EN46" i="1" s="1"/>
  <c r="EM75" i="1"/>
  <c r="EM74" i="1" s="1"/>
  <c r="EM71" i="1" s="1"/>
  <c r="EN42" i="1" s="1"/>
  <c r="EM77" i="1"/>
  <c r="EM76" i="1" s="1"/>
  <c r="EM79" i="1"/>
  <c r="EM78" i="1" s="1"/>
  <c r="EM96" i="1"/>
  <c r="EM41" i="36"/>
  <c r="EM40" i="36" s="1"/>
  <c r="EM36" i="36"/>
  <c r="EN23" i="36" s="1"/>
  <c r="EN15" i="36" s="1"/>
  <c r="EM43" i="36"/>
  <c r="EM42" i="36" s="1"/>
  <c r="EM39" i="36"/>
  <c r="EM38" i="36" s="1"/>
  <c r="EM35" i="36" s="1"/>
  <c r="EN21" i="36" s="1"/>
  <c r="EN12" i="36" s="1"/>
  <c r="EM54" i="36"/>
  <c r="EU3" i="2" l="1"/>
  <c r="EN190" i="1"/>
  <c r="EU23" i="2"/>
  <c r="EN191" i="1"/>
  <c r="EU5" i="2" l="1"/>
  <c r="EU4" i="2"/>
  <c r="EU6" i="2"/>
  <c r="EU7" i="2"/>
  <c r="EU25" i="2"/>
  <c r="EU24" i="2"/>
  <c r="EU27" i="2"/>
  <c r="EU26" i="2"/>
  <c r="G20" i="32"/>
  <c r="EU29" i="2" l="1"/>
  <c r="EN32" i="1" s="1"/>
  <c r="EU9" i="2"/>
  <c r="EN27" i="1" s="1"/>
  <c r="EN146" i="1" l="1"/>
  <c r="EN92" i="1"/>
  <c r="EN93" i="1" s="1"/>
  <c r="EM22" i="1"/>
  <c r="EM20" i="1" s="1"/>
  <c r="EM160" i="1" s="1"/>
  <c r="EN88" i="1"/>
  <c r="EN89" i="1" s="1"/>
  <c r="EN90" i="1"/>
  <c r="EN91" i="1" s="1"/>
  <c r="EN153" i="1"/>
  <c r="EN70" i="1"/>
  <c r="EN34" i="35" l="1"/>
  <c r="EN34" i="36"/>
  <c r="EN52" i="36" s="1"/>
  <c r="EN53" i="36" s="1"/>
  <c r="EN94" i="1"/>
  <c r="EN95" i="1" s="1"/>
  <c r="B14" i="32"/>
  <c r="EY158" i="1"/>
  <c r="EY166" i="1"/>
  <c r="EN161" i="1" l="1"/>
  <c r="EN77" i="1"/>
  <c r="EN76" i="1" s="1"/>
  <c r="EN75" i="1"/>
  <c r="EN74" i="1" s="1"/>
  <c r="EN71" i="1" s="1"/>
  <c r="EO42" i="1" s="1"/>
  <c r="EN79" i="1"/>
  <c r="EN78" i="1" s="1"/>
  <c r="EN72" i="1"/>
  <c r="EO46" i="1" s="1"/>
  <c r="EN96" i="1"/>
  <c r="EN39" i="36"/>
  <c r="EN38" i="36" s="1"/>
  <c r="EN35" i="36" s="1"/>
  <c r="EO21" i="36" s="1"/>
  <c r="EO12" i="36" s="1"/>
  <c r="EN41" i="36"/>
  <c r="EN40" i="36" s="1"/>
  <c r="EN36" i="36"/>
  <c r="EO23" i="36" s="1"/>
  <c r="EO15" i="36" s="1"/>
  <c r="EN43" i="36"/>
  <c r="EN42" i="36" s="1"/>
  <c r="EN54" i="36"/>
  <c r="EV3" i="2" l="1"/>
  <c r="EO190" i="1"/>
  <c r="EO191" i="1"/>
  <c r="EV23" i="2"/>
  <c r="EV24" i="2" l="1"/>
  <c r="EV26" i="2"/>
  <c r="EV25" i="2"/>
  <c r="EV27" i="2"/>
  <c r="EV6" i="2"/>
  <c r="EV7" i="2"/>
  <c r="EV4" i="2"/>
  <c r="EV5" i="2"/>
  <c r="H20" i="32"/>
  <c r="EV9" i="2" l="1"/>
  <c r="EO27" i="1" s="1"/>
  <c r="EV29" i="2"/>
  <c r="EO32" i="1" s="1"/>
  <c r="EO153" i="1" l="1"/>
  <c r="EN22" i="1"/>
  <c r="EN20" i="1" s="1"/>
  <c r="EN160" i="1" s="1"/>
  <c r="EO90" i="1"/>
  <c r="EO91" i="1" s="1"/>
  <c r="EO88" i="1"/>
  <c r="EO89" i="1" s="1"/>
  <c r="EO146" i="1"/>
  <c r="EO92" i="1"/>
  <c r="EO93" i="1" s="1"/>
  <c r="C14" i="32"/>
  <c r="EO70" i="1"/>
  <c r="EO34" i="35" l="1"/>
  <c r="EO34" i="36"/>
  <c r="EO52" i="36" s="1"/>
  <c r="EO53" i="36" s="1"/>
  <c r="EO94" i="1"/>
  <c r="EO95" i="1" s="1"/>
  <c r="EZ166" i="1"/>
  <c r="EZ158" i="1"/>
  <c r="EO72" i="1" l="1"/>
  <c r="EP46" i="1" s="1"/>
  <c r="EO161" i="1"/>
  <c r="EO75" i="1"/>
  <c r="EO74" i="1" s="1"/>
  <c r="EO71" i="1" s="1"/>
  <c r="EP42" i="1" s="1"/>
  <c r="EO79" i="1"/>
  <c r="EO78" i="1" s="1"/>
  <c r="EO77" i="1"/>
  <c r="EO76" i="1" s="1"/>
  <c r="EO96" i="1"/>
  <c r="EO41" i="36"/>
  <c r="EO40" i="36" s="1"/>
  <c r="EO36" i="36"/>
  <c r="EP23" i="36" s="1"/>
  <c r="EP15" i="36" s="1"/>
  <c r="EO43" i="36"/>
  <c r="EO42" i="36" s="1"/>
  <c r="EO39" i="36"/>
  <c r="EO38" i="36" s="1"/>
  <c r="EO35" i="36" s="1"/>
  <c r="EP21" i="36" s="1"/>
  <c r="EP12" i="36" s="1"/>
  <c r="EO54" i="36"/>
  <c r="EP190" i="1" l="1"/>
  <c r="EW3" i="2"/>
  <c r="EW23" i="2"/>
  <c r="EP191" i="1"/>
  <c r="EW27" i="2" l="1"/>
  <c r="EW26" i="2"/>
  <c r="EW25" i="2"/>
  <c r="EW24" i="2"/>
  <c r="EW6" i="2"/>
  <c r="EW4" i="2"/>
  <c r="EW5" i="2"/>
  <c r="EW7" i="2"/>
  <c r="I20" i="32"/>
  <c r="EW9" i="2" l="1"/>
  <c r="EP27" i="1" s="1"/>
  <c r="EP146" i="1" s="1"/>
  <c r="EW29" i="2"/>
  <c r="EP32" i="1" s="1"/>
  <c r="EP70" i="1"/>
  <c r="EP92" i="1" l="1"/>
  <c r="EP93" i="1" s="1"/>
  <c r="EP34" i="35"/>
  <c r="EP34" i="36"/>
  <c r="EP52" i="36" s="1"/>
  <c r="EP53" i="36" s="1"/>
  <c r="EP94" i="1"/>
  <c r="EP95" i="1" s="1"/>
  <c r="EP96" i="1" s="1"/>
  <c r="EP153" i="1"/>
  <c r="EP88" i="1"/>
  <c r="EP89" i="1" s="1"/>
  <c r="EO22" i="1"/>
  <c r="EO20" i="1" s="1"/>
  <c r="EO160" i="1" s="1"/>
  <c r="EP90" i="1"/>
  <c r="EP91" i="1" s="1"/>
  <c r="D14" i="32"/>
  <c r="EP43" i="36" l="1"/>
  <c r="EP42" i="36" s="1"/>
  <c r="EP39" i="36"/>
  <c r="EP38" i="36" s="1"/>
  <c r="EP35" i="36" s="1"/>
  <c r="EQ21" i="36" s="1"/>
  <c r="EQ12" i="36" s="1"/>
  <c r="EP41" i="36"/>
  <c r="EP40" i="36" s="1"/>
  <c r="EP36" i="36"/>
  <c r="EQ23" i="36" s="1"/>
  <c r="EQ15" i="36" s="1"/>
  <c r="EP54" i="36"/>
  <c r="EP79" i="1"/>
  <c r="EP78" i="1" s="1"/>
  <c r="EP161" i="1"/>
  <c r="EP77" i="1"/>
  <c r="EP76" i="1" s="1"/>
  <c r="EP72" i="1"/>
  <c r="EQ46" i="1" s="1"/>
  <c r="EP75" i="1"/>
  <c r="EP74" i="1" s="1"/>
  <c r="EP71" i="1" s="1"/>
  <c r="EQ42" i="1" s="1"/>
  <c r="EQ190" i="1" l="1"/>
  <c r="EX3" i="2"/>
  <c r="EX23" i="2"/>
  <c r="EQ191" i="1"/>
  <c r="FA158" i="1"/>
  <c r="FA166" i="1"/>
  <c r="EX5" i="2" l="1"/>
  <c r="EX4" i="2"/>
  <c r="EX6" i="2"/>
  <c r="EX7" i="2"/>
  <c r="EX26" i="2"/>
  <c r="EX25" i="2"/>
  <c r="EX24" i="2"/>
  <c r="EX27" i="2"/>
  <c r="EX29" i="2" l="1"/>
  <c r="EQ32" i="1" s="1"/>
  <c r="EX9" i="2"/>
  <c r="EQ27" i="1" s="1"/>
  <c r="J20" i="32"/>
  <c r="EQ88" i="1" l="1"/>
  <c r="EQ89" i="1" s="1"/>
  <c r="EQ153" i="1"/>
  <c r="EP22" i="1"/>
  <c r="EP20" i="1" s="1"/>
  <c r="EP160" i="1" s="1"/>
  <c r="EQ90" i="1"/>
  <c r="EQ91" i="1" s="1"/>
  <c r="EQ92" i="1"/>
  <c r="EQ93" i="1" s="1"/>
  <c r="EQ146" i="1"/>
  <c r="E14" i="32"/>
  <c r="EQ70" i="1"/>
  <c r="EQ34" i="35" l="1"/>
  <c r="EQ34" i="36"/>
  <c r="EQ52" i="36" s="1"/>
  <c r="EQ53" i="36" s="1"/>
  <c r="EQ94" i="1"/>
  <c r="EQ95" i="1" s="1"/>
  <c r="EQ75" i="1" l="1"/>
  <c r="EQ74" i="1" s="1"/>
  <c r="EQ71" i="1" s="1"/>
  <c r="ER42" i="1" s="1"/>
  <c r="EQ77" i="1"/>
  <c r="EQ76" i="1" s="1"/>
  <c r="EQ161" i="1"/>
  <c r="EQ79" i="1"/>
  <c r="EQ78" i="1" s="1"/>
  <c r="EQ72" i="1"/>
  <c r="ER46" i="1" s="1"/>
  <c r="EQ96" i="1"/>
  <c r="EQ41" i="36"/>
  <c r="EQ40" i="36" s="1"/>
  <c r="EQ39" i="36"/>
  <c r="EQ38" i="36" s="1"/>
  <c r="EQ35" i="36" s="1"/>
  <c r="ER21" i="36" s="1"/>
  <c r="ER12" i="36" s="1"/>
  <c r="EQ36" i="36"/>
  <c r="ER23" i="36" s="1"/>
  <c r="ER15" i="36" s="1"/>
  <c r="EQ43" i="36"/>
  <c r="EQ42" i="36" s="1"/>
  <c r="EQ54" i="36"/>
  <c r="ER191" i="1" l="1"/>
  <c r="EY23" i="2"/>
  <c r="ER190" i="1"/>
  <c r="EY3" i="2"/>
  <c r="FB166" i="1"/>
  <c r="FB158" i="1"/>
  <c r="EY26" i="2" l="1"/>
  <c r="EY27" i="2"/>
  <c r="EY24" i="2"/>
  <c r="EY25" i="2"/>
  <c r="EY4" i="2"/>
  <c r="EY6" i="2"/>
  <c r="EY5" i="2"/>
  <c r="EY7" i="2"/>
  <c r="K20" i="32"/>
  <c r="EY29" i="2" l="1"/>
  <c r="ER32" i="1" s="1"/>
  <c r="ER153" i="1" s="1"/>
  <c r="EY9" i="2"/>
  <c r="ER27" i="1" s="1"/>
  <c r="ER90" i="1" l="1"/>
  <c r="ER91" i="1" s="1"/>
  <c r="ER146" i="1"/>
  <c r="ER92" i="1"/>
  <c r="ER93" i="1" s="1"/>
  <c r="ER88" i="1"/>
  <c r="ER89" i="1" s="1"/>
  <c r="EQ22" i="1"/>
  <c r="EQ20" i="1" s="1"/>
  <c r="EQ160" i="1" s="1"/>
  <c r="F14" i="32"/>
  <c r="ER70" i="1"/>
  <c r="ER34" i="35" l="1"/>
  <c r="ER34" i="36"/>
  <c r="ER52" i="36" s="1"/>
  <c r="ER53" i="36" s="1"/>
  <c r="ER94" i="1"/>
  <c r="ER95" i="1" s="1"/>
  <c r="ER79" i="1" l="1"/>
  <c r="ER78" i="1" s="1"/>
  <c r="ER77" i="1"/>
  <c r="ER76" i="1" s="1"/>
  <c r="ER72" i="1"/>
  <c r="ES46" i="1" s="1"/>
  <c r="ER75" i="1"/>
  <c r="ER74" i="1" s="1"/>
  <c r="ER71" i="1" s="1"/>
  <c r="ES42" i="1" s="1"/>
  <c r="ER161" i="1"/>
  <c r="ER96" i="1"/>
  <c r="ER39" i="36"/>
  <c r="ER38" i="36" s="1"/>
  <c r="ER35" i="36" s="1"/>
  <c r="ES21" i="36" s="1"/>
  <c r="ES12" i="36" s="1"/>
  <c r="ER41" i="36"/>
  <c r="ER40" i="36" s="1"/>
  <c r="ER43" i="36"/>
  <c r="ER42" i="36" s="1"/>
  <c r="ER36" i="36"/>
  <c r="ES23" i="36" s="1"/>
  <c r="ES15" i="36" s="1"/>
  <c r="ER54" i="36"/>
  <c r="EZ23" i="2" l="1"/>
  <c r="ES191" i="1"/>
  <c r="ES190" i="1"/>
  <c r="EZ3" i="2"/>
  <c r="L20" i="32"/>
  <c r="FC166" i="1"/>
  <c r="EZ5" i="2" l="1"/>
  <c r="EZ7" i="2"/>
  <c r="EZ6" i="2"/>
  <c r="EZ4" i="2"/>
  <c r="EZ27" i="2"/>
  <c r="EZ26" i="2"/>
  <c r="EZ24" i="2"/>
  <c r="EZ25" i="2"/>
  <c r="FC158" i="1"/>
  <c r="EZ9" i="2" l="1"/>
  <c r="ES27" i="1" s="1"/>
  <c r="ES146" i="1" s="1"/>
  <c r="EZ29" i="2"/>
  <c r="ES32" i="1" s="1"/>
  <c r="ES70" i="1"/>
  <c r="ES92" i="1" l="1"/>
  <c r="ES93" i="1" s="1"/>
  <c r="ES34" i="35"/>
  <c r="ES34" i="36"/>
  <c r="ES52" i="36" s="1"/>
  <c r="ES53" i="36" s="1"/>
  <c r="ES94" i="1"/>
  <c r="ES95" i="1" s="1"/>
  <c r="ES153" i="1"/>
  <c r="ER22" i="1"/>
  <c r="ER20" i="1" s="1"/>
  <c r="ER160" i="1" s="1"/>
  <c r="ES90" i="1"/>
  <c r="ES91" i="1" s="1"/>
  <c r="ES88" i="1"/>
  <c r="ES89" i="1" s="1"/>
  <c r="G14" i="32"/>
  <c r="ES96" i="1" l="1"/>
  <c r="ES77" i="1"/>
  <c r="ES76" i="1" s="1"/>
  <c r="ES79" i="1"/>
  <c r="ES78" i="1" s="1"/>
  <c r="ES161" i="1"/>
  <c r="ES75" i="1"/>
  <c r="ES74" i="1" s="1"/>
  <c r="ES71" i="1" s="1"/>
  <c r="ET42" i="1" s="1"/>
  <c r="ES72" i="1"/>
  <c r="ET46" i="1" s="1"/>
  <c r="ES39" i="36"/>
  <c r="ES38" i="36" s="1"/>
  <c r="ES35" i="36" s="1"/>
  <c r="ET21" i="36" s="1"/>
  <c r="ET12" i="36" s="1"/>
  <c r="ES43" i="36"/>
  <c r="ES42" i="36" s="1"/>
  <c r="ES36" i="36"/>
  <c r="ET23" i="36" s="1"/>
  <c r="ET15" i="36" s="1"/>
  <c r="ES41" i="36"/>
  <c r="ES40" i="36" s="1"/>
  <c r="ES54" i="36"/>
  <c r="ET191" i="1" l="1"/>
  <c r="FA23" i="2"/>
  <c r="ET190" i="1"/>
  <c r="FA3" i="2"/>
  <c r="FA4" i="2" l="1"/>
  <c r="FA5" i="2"/>
  <c r="FA6" i="2"/>
  <c r="FA7" i="2"/>
  <c r="FA24" i="2"/>
  <c r="FA25" i="2"/>
  <c r="FA26" i="2"/>
  <c r="FA27" i="2"/>
  <c r="M20" i="32"/>
  <c r="FA29" i="2" l="1"/>
  <c r="ET32" i="1" s="1"/>
  <c r="ET153" i="1" s="1"/>
  <c r="FA9" i="2"/>
  <c r="ET27" i="1" s="1"/>
  <c r="FD158" i="1"/>
  <c r="ET88" i="1" l="1"/>
  <c r="ET89" i="1" s="1"/>
  <c r="ET90" i="1"/>
  <c r="ET91" i="1" s="1"/>
  <c r="ET92" i="1"/>
  <c r="ET93" i="1" s="1"/>
  <c r="ET146" i="1"/>
  <c r="ES22" i="1"/>
  <c r="ES20" i="1" s="1"/>
  <c r="ES160" i="1" s="1"/>
  <c r="FD166" i="1"/>
  <c r="ET70" i="1"/>
  <c r="ET34" i="36" l="1"/>
  <c r="ET52" i="36" s="1"/>
  <c r="ET53" i="36" s="1"/>
  <c r="ET34" i="35"/>
  <c r="ET94" i="1"/>
  <c r="ET95" i="1" s="1"/>
  <c r="H14" i="32"/>
  <c r="ET72" i="1" l="1"/>
  <c r="EU46" i="1" s="1"/>
  <c r="ET75" i="1"/>
  <c r="ET74" i="1" s="1"/>
  <c r="ET71" i="1" s="1"/>
  <c r="EU42" i="1" s="1"/>
  <c r="ET161" i="1"/>
  <c r="ET77" i="1"/>
  <c r="ET76" i="1" s="1"/>
  <c r="ET79" i="1"/>
  <c r="ET78" i="1" s="1"/>
  <c r="ET96" i="1"/>
  <c r="ET43" i="36"/>
  <c r="ET42" i="36" s="1"/>
  <c r="ET39" i="36"/>
  <c r="ET38" i="36" s="1"/>
  <c r="ET35" i="36" s="1"/>
  <c r="EU21" i="36" s="1"/>
  <c r="EU12" i="36" s="1"/>
  <c r="ET41" i="36"/>
  <c r="ET40" i="36" s="1"/>
  <c r="ET36" i="36"/>
  <c r="EU23" i="36" s="1"/>
  <c r="EU15" i="36" s="1"/>
  <c r="ET54" i="36"/>
  <c r="EU190" i="1" l="1"/>
  <c r="FB3" i="2"/>
  <c r="FB23" i="2"/>
  <c r="EU191" i="1"/>
  <c r="FB26" i="2" l="1"/>
  <c r="FB27" i="2"/>
  <c r="FB24" i="2"/>
  <c r="FB25" i="2"/>
  <c r="FB6" i="2"/>
  <c r="FB5" i="2"/>
  <c r="FB7" i="2"/>
  <c r="FB4" i="2"/>
  <c r="N20" i="32"/>
  <c r="Y3" i="1"/>
  <c r="Y5" i="1"/>
  <c r="FB9" i="2" l="1"/>
  <c r="EU27" i="1" s="1"/>
  <c r="EU146" i="1" s="1"/>
  <c r="FB29" i="2"/>
  <c r="EU32" i="1" s="1"/>
  <c r="EU92" i="1" s="1"/>
  <c r="EU93" i="1" s="1"/>
  <c r="EU70" i="1"/>
  <c r="EU34" i="35" l="1"/>
  <c r="EU34" i="36"/>
  <c r="EU52" i="36" s="1"/>
  <c r="EU53" i="36" s="1"/>
  <c r="EU94" i="1"/>
  <c r="EU95" i="1" s="1"/>
  <c r="EU96" i="1" s="1"/>
  <c r="ET22" i="1"/>
  <c r="ET20" i="1" s="1"/>
  <c r="ET160" i="1" s="1"/>
  <c r="EU153" i="1"/>
  <c r="EU90" i="1"/>
  <c r="EU91" i="1" s="1"/>
  <c r="EU88" i="1"/>
  <c r="EU89" i="1" s="1"/>
  <c r="FE158" i="1"/>
  <c r="FE166" i="1"/>
  <c r="EU72" i="1" l="1"/>
  <c r="EV46" i="1" s="1"/>
  <c r="EU75" i="1"/>
  <c r="EU74" i="1" s="1"/>
  <c r="EU71" i="1" s="1"/>
  <c r="EV42" i="1" s="1"/>
  <c r="EU77" i="1"/>
  <c r="EU76" i="1" s="1"/>
  <c r="EU79" i="1"/>
  <c r="EU78" i="1" s="1"/>
  <c r="EU161" i="1"/>
  <c r="EU43" i="36"/>
  <c r="EU42" i="36" s="1"/>
  <c r="EU36" i="36"/>
  <c r="EV23" i="36" s="1"/>
  <c r="EV15" i="36" s="1"/>
  <c r="EU41" i="36"/>
  <c r="EU40" i="36" s="1"/>
  <c r="EU39" i="36"/>
  <c r="EU38" i="36" s="1"/>
  <c r="EU35" i="36" s="1"/>
  <c r="EV21" i="36" s="1"/>
  <c r="EV12" i="36" s="1"/>
  <c r="EU54" i="36"/>
  <c r="I14" i="32"/>
  <c r="FC3" i="2" l="1"/>
  <c r="EV190" i="1"/>
  <c r="FC23" i="2"/>
  <c r="EV191" i="1"/>
  <c r="FC24" i="2" l="1"/>
  <c r="FC27" i="2"/>
  <c r="FC25" i="2"/>
  <c r="FC26" i="2"/>
  <c r="FC6" i="2"/>
  <c r="FC7" i="2"/>
  <c r="FC4" i="2"/>
  <c r="FC5" i="2"/>
  <c r="FC9" i="2" l="1"/>
  <c r="EV27" i="1" s="1"/>
  <c r="FC29" i="2"/>
  <c r="EV32" i="1" s="1"/>
  <c r="EU22" i="1" l="1"/>
  <c r="EU20" i="1" s="1"/>
  <c r="EU160" i="1" s="1"/>
  <c r="EV88" i="1"/>
  <c r="EV89" i="1" s="1"/>
  <c r="EV90" i="1"/>
  <c r="EV91" i="1" s="1"/>
  <c r="EV153" i="1"/>
  <c r="EV146" i="1"/>
  <c r="EV92" i="1"/>
  <c r="EV93" i="1" s="1"/>
  <c r="O20" i="32"/>
  <c r="EV70" i="1"/>
  <c r="EV34" i="36" l="1"/>
  <c r="EV52" i="36" s="1"/>
  <c r="EV53" i="36" s="1"/>
  <c r="EV34" i="35"/>
  <c r="EV94" i="1"/>
  <c r="EV95" i="1" s="1"/>
  <c r="EV77" i="1" l="1"/>
  <c r="EV76" i="1" s="1"/>
  <c r="EV79" i="1"/>
  <c r="EV78" i="1" s="1"/>
  <c r="EV72" i="1"/>
  <c r="EW46" i="1" s="1"/>
  <c r="EV161" i="1"/>
  <c r="EV75" i="1"/>
  <c r="EV74" i="1" s="1"/>
  <c r="EV71" i="1" s="1"/>
  <c r="EW42" i="1" s="1"/>
  <c r="EV96" i="1"/>
  <c r="EV36" i="36"/>
  <c r="EW23" i="36" s="1"/>
  <c r="EW15" i="36" s="1"/>
  <c r="EV41" i="36"/>
  <c r="EV40" i="36" s="1"/>
  <c r="EV39" i="36"/>
  <c r="EV38" i="36" s="1"/>
  <c r="EV35" i="36" s="1"/>
  <c r="EW21" i="36" s="1"/>
  <c r="EW12" i="36" s="1"/>
  <c r="EV43" i="36"/>
  <c r="EV42" i="36" s="1"/>
  <c r="EV54" i="36"/>
  <c r="J14" i="32"/>
  <c r="FF166" i="1"/>
  <c r="FF158" i="1"/>
  <c r="EW191" i="1" l="1"/>
  <c r="FD23" i="2"/>
  <c r="EW190" i="1"/>
  <c r="FD3" i="2"/>
  <c r="FD24" i="2" l="1"/>
  <c r="FD27" i="2"/>
  <c r="FD25" i="2"/>
  <c r="FD26" i="2"/>
  <c r="FD7" i="2"/>
  <c r="FD4" i="2"/>
  <c r="FD6" i="2"/>
  <c r="FD5" i="2"/>
  <c r="FD9" i="2" l="1"/>
  <c r="EW27" i="1" s="1"/>
  <c r="FD29" i="2"/>
  <c r="EW32" i="1" s="1"/>
  <c r="P20" i="32"/>
  <c r="EW90" i="1" l="1"/>
  <c r="EW91" i="1" s="1"/>
  <c r="EW153" i="1"/>
  <c r="EV22" i="1"/>
  <c r="EV20" i="1" s="1"/>
  <c r="EV160" i="1" s="1"/>
  <c r="EW88" i="1"/>
  <c r="EW89" i="1" s="1"/>
  <c r="EW92" i="1"/>
  <c r="EW93" i="1" s="1"/>
  <c r="EW146" i="1"/>
  <c r="EW70" i="1"/>
  <c r="EW34" i="35" l="1"/>
  <c r="EW34" i="36"/>
  <c r="EW52" i="36" s="1"/>
  <c r="EW53" i="36" s="1"/>
  <c r="EW94" i="1"/>
  <c r="EW95" i="1" s="1"/>
  <c r="EW79" i="1" l="1"/>
  <c r="EW78" i="1" s="1"/>
  <c r="EW75" i="1"/>
  <c r="EW74" i="1" s="1"/>
  <c r="EW71" i="1" s="1"/>
  <c r="EX42" i="1" s="1"/>
  <c r="EW72" i="1"/>
  <c r="EX46" i="1" s="1"/>
  <c r="EW77" i="1"/>
  <c r="EW76" i="1" s="1"/>
  <c r="EW161" i="1"/>
  <c r="EW96" i="1"/>
  <c r="EW36" i="36"/>
  <c r="EX23" i="36" s="1"/>
  <c r="EX15" i="36" s="1"/>
  <c r="EW43" i="36"/>
  <c r="EW42" i="36" s="1"/>
  <c r="EW39" i="36"/>
  <c r="EW38" i="36" s="1"/>
  <c r="EW35" i="36" s="1"/>
  <c r="EX21" i="36" s="1"/>
  <c r="EX12" i="36" s="1"/>
  <c r="EW41" i="36"/>
  <c r="EW40" i="36" s="1"/>
  <c r="EW54" i="36"/>
  <c r="K14" i="32"/>
  <c r="FE23" i="2" l="1"/>
  <c r="EX191" i="1"/>
  <c r="EX190" i="1"/>
  <c r="FE3" i="2"/>
  <c r="FE6" i="2" l="1"/>
  <c r="FE5" i="2"/>
  <c r="FE7" i="2"/>
  <c r="FE4" i="2"/>
  <c r="FE24" i="2"/>
  <c r="FE27" i="2"/>
  <c r="FE26" i="2"/>
  <c r="FE25" i="2"/>
  <c r="FE9" i="2" l="1"/>
  <c r="EX27" i="1" s="1"/>
  <c r="EX146" i="1" s="1"/>
  <c r="FE29" i="2"/>
  <c r="EX32" i="1" s="1"/>
  <c r="EX70" i="1"/>
  <c r="EX34" i="36" l="1"/>
  <c r="EX52" i="36" s="1"/>
  <c r="EX53" i="36" s="1"/>
  <c r="EX34" i="35"/>
  <c r="EX94" i="1"/>
  <c r="EX95" i="1" s="1"/>
  <c r="EX96" i="1" s="1"/>
  <c r="EX90" i="1"/>
  <c r="EX91" i="1" s="1"/>
  <c r="EX88" i="1"/>
  <c r="EX89" i="1" s="1"/>
  <c r="EW22" i="1"/>
  <c r="EW20" i="1" s="1"/>
  <c r="EW160" i="1" s="1"/>
  <c r="EX153" i="1"/>
  <c r="EX92" i="1"/>
  <c r="EX93" i="1" s="1"/>
  <c r="Q20" i="32"/>
  <c r="EX161" i="1" l="1"/>
  <c r="EX72" i="1"/>
  <c r="EY46" i="1" s="1"/>
  <c r="EX79" i="1"/>
  <c r="EX78" i="1" s="1"/>
  <c r="EX77" i="1"/>
  <c r="EX76" i="1" s="1"/>
  <c r="EX75" i="1"/>
  <c r="EX74" i="1" s="1"/>
  <c r="EX71" i="1" s="1"/>
  <c r="EY42" i="1" s="1"/>
  <c r="EX43" i="36"/>
  <c r="EX42" i="36" s="1"/>
  <c r="EX36" i="36"/>
  <c r="EY23" i="36" s="1"/>
  <c r="EY15" i="36" s="1"/>
  <c r="EX39" i="36"/>
  <c r="EX38" i="36" s="1"/>
  <c r="EX35" i="36" s="1"/>
  <c r="EY21" i="36" s="1"/>
  <c r="EY12" i="36" s="1"/>
  <c r="EX41" i="36"/>
  <c r="EX40" i="36" s="1"/>
  <c r="EX54" i="36"/>
  <c r="FF23" i="2" l="1"/>
  <c r="EY191" i="1"/>
  <c r="EY190" i="1"/>
  <c r="FF3" i="2"/>
  <c r="L14" i="32"/>
  <c r="FF26" i="2" l="1"/>
  <c r="FF24" i="2"/>
  <c r="FF25" i="2"/>
  <c r="FF27" i="2"/>
  <c r="FF4" i="2"/>
  <c r="FF5" i="2"/>
  <c r="FF7" i="2"/>
  <c r="FF6" i="2"/>
  <c r="FF29" i="2" l="1"/>
  <c r="EY32" i="1" s="1"/>
  <c r="FF9" i="2"/>
  <c r="EY27" i="1" s="1"/>
  <c r="EY146" i="1" l="1"/>
  <c r="EY92" i="1"/>
  <c r="EY93" i="1" s="1"/>
  <c r="EX22" i="1"/>
  <c r="EX20" i="1" s="1"/>
  <c r="EX160" i="1" s="1"/>
  <c r="EY153" i="1"/>
  <c r="EY90" i="1"/>
  <c r="EY91" i="1" s="1"/>
  <c r="EY88" i="1"/>
  <c r="EY89" i="1" s="1"/>
  <c r="R20" i="32"/>
  <c r="EY70" i="1"/>
  <c r="EY34" i="36" l="1"/>
  <c r="EY52" i="36" s="1"/>
  <c r="EY53" i="36" s="1"/>
  <c r="EY34" i="35"/>
  <c r="EY94" i="1"/>
  <c r="EY95" i="1" s="1"/>
  <c r="EY161" i="1" l="1"/>
  <c r="EY79" i="1"/>
  <c r="EY78" i="1" s="1"/>
  <c r="EY77" i="1"/>
  <c r="EY76" i="1" s="1"/>
  <c r="EY75" i="1"/>
  <c r="EY74" i="1" s="1"/>
  <c r="EY71" i="1" s="1"/>
  <c r="EZ42" i="1" s="1"/>
  <c r="EY72" i="1"/>
  <c r="EZ46" i="1" s="1"/>
  <c r="EY96" i="1"/>
  <c r="EY41" i="36"/>
  <c r="EY40" i="36" s="1"/>
  <c r="EY36" i="36"/>
  <c r="EZ23" i="36" s="1"/>
  <c r="EZ15" i="36" s="1"/>
  <c r="EY39" i="36"/>
  <c r="EY38" i="36" s="1"/>
  <c r="EY35" i="36" s="1"/>
  <c r="EZ21" i="36" s="1"/>
  <c r="EZ12" i="36" s="1"/>
  <c r="EY43" i="36"/>
  <c r="EY42" i="36" s="1"/>
  <c r="EY54" i="36"/>
  <c r="FG3" i="2" l="1"/>
  <c r="EZ190" i="1"/>
  <c r="EZ191" i="1"/>
  <c r="FG23" i="2"/>
  <c r="M14" i="32"/>
  <c r="FG4" i="2" l="1"/>
  <c r="FG5" i="2"/>
  <c r="FG7" i="2"/>
  <c r="FG6" i="2"/>
  <c r="FG27" i="2"/>
  <c r="FG24" i="2"/>
  <c r="FG25" i="2"/>
  <c r="FG26" i="2"/>
  <c r="FG29" i="2" l="1"/>
  <c r="EZ32" i="1" s="1"/>
  <c r="FG9" i="2"/>
  <c r="EZ27" i="1" s="1"/>
  <c r="EZ146" i="1" l="1"/>
  <c r="EZ92" i="1"/>
  <c r="EZ93" i="1" s="1"/>
  <c r="EZ90" i="1"/>
  <c r="EZ91" i="1" s="1"/>
  <c r="EZ88" i="1"/>
  <c r="EZ89" i="1" s="1"/>
  <c r="EY22" i="1"/>
  <c r="EY20" i="1" s="1"/>
  <c r="EY160" i="1" s="1"/>
  <c r="EZ153" i="1"/>
  <c r="S20" i="32"/>
  <c r="EZ70" i="1"/>
  <c r="EZ34" i="35" l="1"/>
  <c r="EZ34" i="36"/>
  <c r="EZ52" i="36" s="1"/>
  <c r="EZ53" i="36" s="1"/>
  <c r="EZ94" i="1"/>
  <c r="EZ95" i="1" s="1"/>
  <c r="EZ77" i="1" l="1"/>
  <c r="EZ76" i="1" s="1"/>
  <c r="EZ75" i="1"/>
  <c r="EZ74" i="1" s="1"/>
  <c r="EZ71" i="1" s="1"/>
  <c r="FA42" i="1" s="1"/>
  <c r="EZ72" i="1"/>
  <c r="FA46" i="1" s="1"/>
  <c r="EZ79" i="1"/>
  <c r="EZ78" i="1" s="1"/>
  <c r="EZ161" i="1"/>
  <c r="EZ96" i="1"/>
  <c r="EZ43" i="36"/>
  <c r="EZ42" i="36" s="1"/>
  <c r="EZ41" i="36"/>
  <c r="EZ40" i="36" s="1"/>
  <c r="EZ36" i="36"/>
  <c r="FA23" i="36" s="1"/>
  <c r="FA15" i="36" s="1"/>
  <c r="EZ39" i="36"/>
  <c r="EZ38" i="36" s="1"/>
  <c r="EZ35" i="36" s="1"/>
  <c r="FA21" i="36" s="1"/>
  <c r="FA12" i="36" s="1"/>
  <c r="EZ54" i="36"/>
  <c r="FH3" i="2" l="1"/>
  <c r="FA190" i="1"/>
  <c r="FA191" i="1"/>
  <c r="FH23" i="2"/>
  <c r="N14" i="32"/>
  <c r="FH26" i="2" l="1"/>
  <c r="FH27" i="2"/>
  <c r="FH25" i="2"/>
  <c r="FH24" i="2"/>
  <c r="FH5" i="2"/>
  <c r="FH6" i="2"/>
  <c r="FH7" i="2"/>
  <c r="FH4" i="2"/>
  <c r="FJ166" i="1"/>
  <c r="FJ158" i="1"/>
  <c r="FH9" i="2" l="1"/>
  <c r="FA27" i="1" s="1"/>
  <c r="FH29" i="2"/>
  <c r="FA32" i="1" s="1"/>
  <c r="FA90" i="1" l="1"/>
  <c r="FA91" i="1" s="1"/>
  <c r="FA88" i="1"/>
  <c r="FA89" i="1" s="1"/>
  <c r="EZ22" i="1"/>
  <c r="EZ20" i="1" s="1"/>
  <c r="EZ160" i="1" s="1"/>
  <c r="FA153" i="1"/>
  <c r="FA92" i="1"/>
  <c r="FA93" i="1" s="1"/>
  <c r="FA146" i="1"/>
  <c r="T20" i="32"/>
  <c r="FA70" i="1"/>
  <c r="FA34" i="36" l="1"/>
  <c r="FA52" i="36" s="1"/>
  <c r="FA53" i="36" s="1"/>
  <c r="FA34" i="35"/>
  <c r="FA94" i="1"/>
  <c r="FA95" i="1" s="1"/>
  <c r="FA77" i="1" l="1"/>
  <c r="FA76" i="1" s="1"/>
  <c r="FA79" i="1"/>
  <c r="FA78" i="1" s="1"/>
  <c r="FA161" i="1"/>
  <c r="FA72" i="1"/>
  <c r="FB46" i="1" s="1"/>
  <c r="FA75" i="1"/>
  <c r="FA74" i="1" s="1"/>
  <c r="FA71" i="1" s="1"/>
  <c r="FB42" i="1" s="1"/>
  <c r="FA96" i="1"/>
  <c r="FA39" i="36"/>
  <c r="FA38" i="36" s="1"/>
  <c r="FA35" i="36" s="1"/>
  <c r="FB21" i="36" s="1"/>
  <c r="FB12" i="36" s="1"/>
  <c r="FA41" i="36"/>
  <c r="FA40" i="36" s="1"/>
  <c r="FA36" i="36"/>
  <c r="FB23" i="36" s="1"/>
  <c r="FB15" i="36" s="1"/>
  <c r="FA43" i="36"/>
  <c r="FA42" i="36" s="1"/>
  <c r="FA54" i="36"/>
  <c r="FB190" i="1" l="1"/>
  <c r="FI3" i="2"/>
  <c r="FB191" i="1"/>
  <c r="FI23" i="2"/>
  <c r="O14" i="32"/>
  <c r="FI24" i="2" l="1"/>
  <c r="FI26" i="2"/>
  <c r="FI27" i="2"/>
  <c r="FI25" i="2"/>
  <c r="FI5" i="2"/>
  <c r="FI4" i="2"/>
  <c r="FI6" i="2"/>
  <c r="FI7" i="2"/>
  <c r="FK166" i="1"/>
  <c r="Y4" i="1" s="1"/>
  <c r="FI9" i="2" l="1"/>
  <c r="FB27" i="1" s="1"/>
  <c r="FI29" i="2"/>
  <c r="FB32" i="1" s="1"/>
  <c r="FK158" i="1"/>
  <c r="FA22" i="1" l="1"/>
  <c r="FA20" i="1" s="1"/>
  <c r="FA160" i="1" s="1"/>
  <c r="FB90" i="1"/>
  <c r="FB91" i="1" s="1"/>
  <c r="FB153" i="1"/>
  <c r="FB88" i="1"/>
  <c r="FB89" i="1" s="1"/>
  <c r="FB146" i="1"/>
  <c r="FB92" i="1"/>
  <c r="FB93" i="1" s="1"/>
  <c r="U20" i="32"/>
  <c r="FB70" i="1"/>
  <c r="FB34" i="36" l="1"/>
  <c r="FB52" i="36" s="1"/>
  <c r="FB53" i="36" s="1"/>
  <c r="FB34" i="35"/>
  <c r="FB94" i="1"/>
  <c r="FB95" i="1" s="1"/>
  <c r="FB77" i="1" l="1"/>
  <c r="FB76" i="1" s="1"/>
  <c r="FB72" i="1"/>
  <c r="FC46" i="1" s="1"/>
  <c r="FB75" i="1"/>
  <c r="FB74" i="1" s="1"/>
  <c r="FB71" i="1" s="1"/>
  <c r="FC42" i="1" s="1"/>
  <c r="FB161" i="1"/>
  <c r="FB79" i="1"/>
  <c r="FB78" i="1" s="1"/>
  <c r="FB96" i="1"/>
  <c r="FB39" i="36"/>
  <c r="FB38" i="36" s="1"/>
  <c r="FB35" i="36" s="1"/>
  <c r="FC21" i="36" s="1"/>
  <c r="FC12" i="36" s="1"/>
  <c r="FB41" i="36"/>
  <c r="FB40" i="36" s="1"/>
  <c r="FB43" i="36"/>
  <c r="FB42" i="36" s="1"/>
  <c r="FB36" i="36"/>
  <c r="FC23" i="36" s="1"/>
  <c r="FC15" i="36" s="1"/>
  <c r="FB54" i="36"/>
  <c r="FJ3" i="2" l="1"/>
  <c r="FC190" i="1"/>
  <c r="FC191" i="1"/>
  <c r="FJ23" i="2"/>
  <c r="P14" i="32"/>
  <c r="FJ26" i="2" l="1"/>
  <c r="FJ24" i="2"/>
  <c r="FJ25" i="2"/>
  <c r="FJ27" i="2"/>
  <c r="FJ7" i="2"/>
  <c r="FJ5" i="2"/>
  <c r="FJ4" i="2"/>
  <c r="FJ6" i="2"/>
  <c r="FJ9" i="2" l="1"/>
  <c r="FC27" i="1" s="1"/>
  <c r="FC146" i="1" s="1"/>
  <c r="FJ29" i="2"/>
  <c r="FC32" i="1" s="1"/>
  <c r="FC88" i="1" l="1"/>
  <c r="FC89" i="1" s="1"/>
  <c r="FB22" i="1"/>
  <c r="FB20" i="1" s="1"/>
  <c r="FB160" i="1" s="1"/>
  <c r="FC153" i="1"/>
  <c r="FC90" i="1"/>
  <c r="FC91" i="1" s="1"/>
  <c r="FC92" i="1"/>
  <c r="FC93" i="1" s="1"/>
  <c r="FC70" i="1"/>
  <c r="FC34" i="36" l="1"/>
  <c r="FC52" i="36" s="1"/>
  <c r="FC53" i="36" s="1"/>
  <c r="FC34" i="35"/>
  <c r="FC94" i="1"/>
  <c r="FC95" i="1" s="1"/>
  <c r="V20" i="32"/>
  <c r="FC75" i="1" l="1"/>
  <c r="FC74" i="1" s="1"/>
  <c r="FC71" i="1" s="1"/>
  <c r="FD42" i="1" s="1"/>
  <c r="FC77" i="1"/>
  <c r="FC76" i="1" s="1"/>
  <c r="FC79" i="1"/>
  <c r="FC78" i="1" s="1"/>
  <c r="FC161" i="1"/>
  <c r="FC72" i="1"/>
  <c r="FD46" i="1" s="1"/>
  <c r="FC96" i="1"/>
  <c r="FC41" i="36"/>
  <c r="FC40" i="36" s="1"/>
  <c r="FC43" i="36"/>
  <c r="FC42" i="36" s="1"/>
  <c r="FC39" i="36"/>
  <c r="FC38" i="36" s="1"/>
  <c r="FC35" i="36" s="1"/>
  <c r="FD21" i="36" s="1"/>
  <c r="FD12" i="36" s="1"/>
  <c r="FC36" i="36"/>
  <c r="FD23" i="36" s="1"/>
  <c r="FD15" i="36" s="1"/>
  <c r="FC54" i="36"/>
  <c r="FK23" i="2" l="1"/>
  <c r="FD191" i="1"/>
  <c r="FD190" i="1"/>
  <c r="FK3" i="2"/>
  <c r="Q14" i="32"/>
  <c r="FK25" i="2" l="1"/>
  <c r="FK26" i="2"/>
  <c r="FK27" i="2"/>
  <c r="FK24" i="2"/>
  <c r="FK7" i="2"/>
  <c r="FK6" i="2"/>
  <c r="FK5" i="2"/>
  <c r="FK4" i="2"/>
  <c r="FK29" i="2" l="1"/>
  <c r="FD32" i="1" s="1"/>
  <c r="FD90" i="1" s="1"/>
  <c r="FD91" i="1" s="1"/>
  <c r="FK9" i="2"/>
  <c r="FD27" i="1" s="1"/>
  <c r="FD88" i="1" s="1"/>
  <c r="FD89" i="1" s="1"/>
  <c r="FD70" i="1"/>
  <c r="FD146" i="1" l="1"/>
  <c r="FD153" i="1"/>
  <c r="FD92" i="1"/>
  <c r="FD93" i="1" s="1"/>
  <c r="FC22" i="1"/>
  <c r="FC20" i="1" s="1"/>
  <c r="FC160" i="1" s="1"/>
  <c r="FD34" i="35"/>
  <c r="FD34" i="36"/>
  <c r="FD52" i="36" s="1"/>
  <c r="FD53" i="36" s="1"/>
  <c r="FD94" i="1"/>
  <c r="FD95" i="1" s="1"/>
  <c r="FD75" i="1" l="1"/>
  <c r="FD74" i="1" s="1"/>
  <c r="FD71" i="1" s="1"/>
  <c r="FE42" i="1" s="1"/>
  <c r="FD77" i="1"/>
  <c r="FD76" i="1" s="1"/>
  <c r="FD161" i="1"/>
  <c r="FD72" i="1"/>
  <c r="FE46" i="1" s="1"/>
  <c r="FD79" i="1"/>
  <c r="FD78" i="1" s="1"/>
  <c r="FD96" i="1"/>
  <c r="FD36" i="36"/>
  <c r="FE23" i="36" s="1"/>
  <c r="FE15" i="36" s="1"/>
  <c r="FD41" i="36"/>
  <c r="FD40" i="36" s="1"/>
  <c r="FD43" i="36"/>
  <c r="FD42" i="36" s="1"/>
  <c r="FD39" i="36"/>
  <c r="FD38" i="36" s="1"/>
  <c r="FD35" i="36" s="1"/>
  <c r="FE21" i="36" s="1"/>
  <c r="FE12" i="36" s="1"/>
  <c r="FD54" i="36"/>
  <c r="W20" i="32"/>
  <c r="FL23" i="2" l="1"/>
  <c r="FE191" i="1"/>
  <c r="FE190" i="1"/>
  <c r="FL3" i="2"/>
  <c r="FL6" i="2" l="1"/>
  <c r="FL4" i="2"/>
  <c r="FL7" i="2"/>
  <c r="FL5" i="2"/>
  <c r="FL24" i="2"/>
  <c r="FL27" i="2"/>
  <c r="FL26" i="2"/>
  <c r="FL25" i="2"/>
  <c r="R14" i="32"/>
  <c r="FL9" i="2" l="1"/>
  <c r="FE27" i="1" s="1"/>
  <c r="FL29" i="2"/>
  <c r="FE32" i="1" s="1"/>
  <c r="FD22" i="1" l="1"/>
  <c r="FD20" i="1" s="1"/>
  <c r="FD160" i="1" s="1"/>
  <c r="FE90" i="1"/>
  <c r="FE91" i="1" s="1"/>
  <c r="FE153" i="1"/>
  <c r="FE88" i="1"/>
  <c r="FE89" i="1" s="1"/>
  <c r="FE92" i="1"/>
  <c r="FE93" i="1" s="1"/>
  <c r="FE146" i="1"/>
  <c r="FP53" i="36"/>
  <c r="FE70" i="1"/>
  <c r="FE34" i="36" l="1"/>
  <c r="FE52" i="36" s="1"/>
  <c r="FE53" i="36" s="1"/>
  <c r="FE34" i="35"/>
  <c r="FE94" i="1"/>
  <c r="FE95" i="1" s="1"/>
  <c r="FP41" i="36"/>
  <c r="FP40" i="36" s="1"/>
  <c r="FP39" i="36"/>
  <c r="FP38" i="36" s="1"/>
  <c r="FP43" i="36"/>
  <c r="FP42" i="36" s="1"/>
  <c r="FE75" i="1" l="1"/>
  <c r="FE74" i="1" s="1"/>
  <c r="FE71" i="1" s="1"/>
  <c r="FF42" i="1" s="1"/>
  <c r="FE77" i="1"/>
  <c r="FE76" i="1" s="1"/>
  <c r="FE79" i="1"/>
  <c r="FE78" i="1" s="1"/>
  <c r="FE72" i="1"/>
  <c r="FF46" i="1" s="1"/>
  <c r="FE161" i="1"/>
  <c r="FE96" i="1"/>
  <c r="FE41" i="36"/>
  <c r="FE40" i="36" s="1"/>
  <c r="FE39" i="36"/>
  <c r="FE38" i="36" s="1"/>
  <c r="FE35" i="36" s="1"/>
  <c r="FF21" i="36" s="1"/>
  <c r="FF12" i="36" s="1"/>
  <c r="FE36" i="36"/>
  <c r="FF23" i="36" s="1"/>
  <c r="FF15" i="36" s="1"/>
  <c r="FE43" i="36"/>
  <c r="FE42" i="36" s="1"/>
  <c r="FE54" i="36"/>
  <c r="X20" i="32"/>
  <c r="FP36" i="36"/>
  <c r="FQ23" i="36" s="1"/>
  <c r="FQ15" i="36" s="1"/>
  <c r="FP35" i="36"/>
  <c r="FQ21" i="36" s="1"/>
  <c r="FM23" i="2" l="1"/>
  <c r="FF191" i="1"/>
  <c r="FF190" i="1"/>
  <c r="FM3" i="2"/>
  <c r="FQ53" i="36"/>
  <c r="FQ12" i="36"/>
  <c r="FM4" i="2" l="1"/>
  <c r="FM6" i="2"/>
  <c r="FM7" i="2"/>
  <c r="FM5" i="2"/>
  <c r="FM25" i="2"/>
  <c r="FM27" i="2"/>
  <c r="FM24" i="2"/>
  <c r="FM26" i="2"/>
  <c r="S14" i="32"/>
  <c r="FQ41" i="36"/>
  <c r="FQ40" i="36" s="1"/>
  <c r="FQ39" i="36"/>
  <c r="FQ38" i="36" s="1"/>
  <c r="FQ43" i="36"/>
  <c r="FQ42" i="36" s="1"/>
  <c r="FQ54" i="36"/>
  <c r="FM29" i="2" l="1"/>
  <c r="FF32" i="1" s="1"/>
  <c r="FM9" i="2"/>
  <c r="FF27" i="1" s="1"/>
  <c r="FQ35" i="36"/>
  <c r="FR21" i="36" s="1"/>
  <c r="FR12" i="36" s="1"/>
  <c r="FQ36" i="36"/>
  <c r="FR23" i="36" s="1"/>
  <c r="FF92" i="1" l="1"/>
  <c r="FF93" i="1" s="1"/>
  <c r="FF146" i="1"/>
  <c r="FE22" i="1"/>
  <c r="FE20" i="1" s="1"/>
  <c r="FE160" i="1" s="1"/>
  <c r="FF153" i="1"/>
  <c r="FF88" i="1"/>
  <c r="FF89" i="1" s="1"/>
  <c r="FF90" i="1"/>
  <c r="FF91" i="1" s="1"/>
  <c r="FR15" i="36"/>
  <c r="FF70" i="1"/>
  <c r="FF34" i="36" l="1"/>
  <c r="FF52" i="36" s="1"/>
  <c r="FF53" i="36" s="1"/>
  <c r="FF34" i="35"/>
  <c r="FF94" i="1"/>
  <c r="FF95" i="1" s="1"/>
  <c r="FR53" i="36"/>
  <c r="FR54" i="36" s="1"/>
  <c r="FF75" i="1" l="1"/>
  <c r="FF74" i="1" s="1"/>
  <c r="FF71" i="1" s="1"/>
  <c r="FG42" i="1" s="1"/>
  <c r="FF79" i="1"/>
  <c r="FF78" i="1" s="1"/>
  <c r="FF72" i="1"/>
  <c r="FG46" i="1" s="1"/>
  <c r="FF161" i="1"/>
  <c r="FF77" i="1"/>
  <c r="FF76" i="1" s="1"/>
  <c r="FF96" i="1"/>
  <c r="FF36" i="36"/>
  <c r="FG23" i="36" s="1"/>
  <c r="FG15" i="36" s="1"/>
  <c r="FF41" i="36"/>
  <c r="FF40" i="36" s="1"/>
  <c r="FF43" i="36"/>
  <c r="FF42" i="36" s="1"/>
  <c r="FF39" i="36"/>
  <c r="FF38" i="36" s="1"/>
  <c r="FF35" i="36" s="1"/>
  <c r="FG21" i="36" s="1"/>
  <c r="FG12" i="36" s="1"/>
  <c r="FF54" i="36"/>
  <c r="Y20" i="32"/>
  <c r="FR41" i="36"/>
  <c r="FR40" i="36" s="1"/>
  <c r="FR39" i="36"/>
  <c r="FR38" i="36" s="1"/>
  <c r="FR43" i="36"/>
  <c r="FR42" i="36" s="1"/>
  <c r="FG191" i="1" l="1"/>
  <c r="FN23" i="2"/>
  <c r="FN3" i="2"/>
  <c r="FG190" i="1"/>
  <c r="FP46" i="1"/>
  <c r="FR35" i="36"/>
  <c r="FS21" i="36" s="1"/>
  <c r="FS12" i="36" s="1"/>
  <c r="FR36" i="36"/>
  <c r="FS23" i="36" s="1"/>
  <c r="FN25" i="2" l="1"/>
  <c r="FN27" i="2"/>
  <c r="FN26" i="2"/>
  <c r="FN24" i="2"/>
  <c r="FN5" i="2"/>
  <c r="FN6" i="2"/>
  <c r="FN7" i="2"/>
  <c r="FN4" i="2"/>
  <c r="T14" i="32"/>
  <c r="FP191" i="1"/>
  <c r="FW23" i="2"/>
  <c r="FS15" i="36"/>
  <c r="FN9" i="2" l="1"/>
  <c r="FG27" i="1" s="1"/>
  <c r="FN29" i="2"/>
  <c r="FG32" i="1" s="1"/>
  <c r="FW25" i="2"/>
  <c r="FW27" i="2"/>
  <c r="FW24" i="2"/>
  <c r="FW26" i="2"/>
  <c r="FS53" i="36"/>
  <c r="FS54" i="36" s="1"/>
  <c r="FG88" i="1" l="1"/>
  <c r="FG89" i="1" s="1"/>
  <c r="FG90" i="1"/>
  <c r="FG91" i="1" s="1"/>
  <c r="FF22" i="1"/>
  <c r="FF20" i="1" s="1"/>
  <c r="FF160" i="1" s="1"/>
  <c r="FG153" i="1"/>
  <c r="FG146" i="1"/>
  <c r="FG92" i="1"/>
  <c r="FG93" i="1" s="1"/>
  <c r="FW29" i="2"/>
  <c r="FP32" i="1" s="1"/>
  <c r="FP90" i="1" s="1"/>
  <c r="FP91" i="1" s="1"/>
  <c r="FP95" i="1"/>
  <c r="FP161" i="1" s="1"/>
  <c r="FS43" i="36"/>
  <c r="FS42" i="36" s="1"/>
  <c r="FS39" i="36"/>
  <c r="FS38" i="36" s="1"/>
  <c r="FS41" i="36"/>
  <c r="FS40" i="36" s="1"/>
  <c r="FP74" i="1"/>
  <c r="FP76" i="1"/>
  <c r="FP78" i="1"/>
  <c r="FG70" i="1"/>
  <c r="FG34" i="35" l="1"/>
  <c r="FG34" i="36"/>
  <c r="FG52" i="36" s="1"/>
  <c r="FG53" i="36" s="1"/>
  <c r="FG94" i="1"/>
  <c r="FG95" i="1" s="1"/>
  <c r="FP88" i="1"/>
  <c r="FP89" i="1" s="1"/>
  <c r="FP153" i="1"/>
  <c r="FP96" i="1"/>
  <c r="FS36" i="36"/>
  <c r="FT23" i="36" s="1"/>
  <c r="FT15" i="36" s="1"/>
  <c r="FS35" i="36"/>
  <c r="FT21" i="36" s="1"/>
  <c r="FP72" i="1"/>
  <c r="FQ46" i="1" s="1"/>
  <c r="FP71" i="1"/>
  <c r="FQ42" i="1" s="1"/>
  <c r="FQ190" i="1" s="1"/>
  <c r="FG75" i="1" l="1"/>
  <c r="FG74" i="1" s="1"/>
  <c r="FG71" i="1" s="1"/>
  <c r="FH42" i="1" s="1"/>
  <c r="FG77" i="1"/>
  <c r="FG76" i="1" s="1"/>
  <c r="FG79" i="1"/>
  <c r="FG78" i="1" s="1"/>
  <c r="FG72" i="1"/>
  <c r="FH46" i="1" s="1"/>
  <c r="FG161" i="1"/>
  <c r="FG96" i="1"/>
  <c r="FG36" i="36"/>
  <c r="FH23" i="36" s="1"/>
  <c r="FH15" i="36" s="1"/>
  <c r="FG43" i="36"/>
  <c r="FG42" i="36" s="1"/>
  <c r="FG39" i="36"/>
  <c r="FG38" i="36" s="1"/>
  <c r="FG35" i="36" s="1"/>
  <c r="FH21" i="36" s="1"/>
  <c r="FH12" i="36" s="1"/>
  <c r="FG41" i="36"/>
  <c r="FG40" i="36" s="1"/>
  <c r="FG54" i="36"/>
  <c r="FQ191" i="1"/>
  <c r="FT53" i="36"/>
  <c r="FT54" i="36" s="1"/>
  <c r="FT12" i="36"/>
  <c r="FX3" i="2"/>
  <c r="FX7" i="2" s="1"/>
  <c r="FX23" i="2"/>
  <c r="FX25" i="2" s="1"/>
  <c r="FH191" i="1" l="1"/>
  <c r="FO23" i="2"/>
  <c r="FO3" i="2"/>
  <c r="FH190" i="1"/>
  <c r="U14" i="32"/>
  <c r="FT43" i="36"/>
  <c r="FT42" i="36" s="1"/>
  <c r="FT41" i="36"/>
  <c r="FT40" i="36" s="1"/>
  <c r="FT39" i="36"/>
  <c r="FT38" i="36" s="1"/>
  <c r="FX27" i="2"/>
  <c r="FX4" i="2"/>
  <c r="FX5" i="2"/>
  <c r="FX26" i="2"/>
  <c r="FX6" i="2"/>
  <c r="FX24" i="2"/>
  <c r="FO26" i="2" l="1"/>
  <c r="FO27" i="2"/>
  <c r="FO24" i="2"/>
  <c r="FO25" i="2"/>
  <c r="FO4" i="2"/>
  <c r="FO7" i="2"/>
  <c r="FO6" i="2"/>
  <c r="FO5" i="2"/>
  <c r="FT35" i="36"/>
  <c r="FU21" i="36" s="1"/>
  <c r="FU12" i="36" s="1"/>
  <c r="FT36" i="36"/>
  <c r="FU23" i="36" s="1"/>
  <c r="FX29" i="2"/>
  <c r="FQ32" i="1" s="1"/>
  <c r="FQ153" i="1" s="1"/>
  <c r="FX9" i="2"/>
  <c r="FQ27" i="1" s="1"/>
  <c r="FO29" i="2" l="1"/>
  <c r="FH32" i="1" s="1"/>
  <c r="FO9" i="2"/>
  <c r="FH27" i="1" s="1"/>
  <c r="FQ146" i="1"/>
  <c r="FU15" i="36"/>
  <c r="FQ88" i="1"/>
  <c r="FQ89" i="1" s="1"/>
  <c r="FQ90" i="1"/>
  <c r="FQ91" i="1" s="1"/>
  <c r="FQ92" i="1"/>
  <c r="FQ93" i="1" s="1"/>
  <c r="FP22" i="1"/>
  <c r="FP20" i="1" s="1"/>
  <c r="FP160" i="1" s="1"/>
  <c r="FQ70" i="1"/>
  <c r="FH146" i="1" l="1"/>
  <c r="FH92" i="1"/>
  <c r="FH93" i="1" s="1"/>
  <c r="FH88" i="1"/>
  <c r="FH89" i="1" s="1"/>
  <c r="FH153" i="1"/>
  <c r="FG22" i="1"/>
  <c r="FG20" i="1" s="1"/>
  <c r="FG160" i="1" s="1"/>
  <c r="FH90" i="1"/>
  <c r="FH91" i="1" s="1"/>
  <c r="C20" i="32"/>
  <c r="FQ94" i="1"/>
  <c r="FQ34" i="36"/>
  <c r="FQ52" i="36" s="1"/>
  <c r="FQ34" i="35"/>
  <c r="FQ95" i="1"/>
  <c r="FQ96" i="1" s="1"/>
  <c r="FU53" i="36"/>
  <c r="FU54" i="36" s="1"/>
  <c r="FQ74" i="1"/>
  <c r="FQ76" i="1"/>
  <c r="FQ78" i="1"/>
  <c r="FH70" i="1"/>
  <c r="FH34" i="35" l="1"/>
  <c r="FH34" i="36"/>
  <c r="FH52" i="36" s="1"/>
  <c r="FH53" i="36" s="1"/>
  <c r="FH94" i="1"/>
  <c r="FH95" i="1" s="1"/>
  <c r="FQ161" i="1"/>
  <c r="FU43" i="36"/>
  <c r="FU42" i="36" s="1"/>
  <c r="FU41" i="36"/>
  <c r="FU40" i="36" s="1"/>
  <c r="FU39" i="36"/>
  <c r="FU38" i="36" s="1"/>
  <c r="FQ72" i="1"/>
  <c r="FR46" i="1" s="1"/>
  <c r="FQ71" i="1"/>
  <c r="FR42" i="1" s="1"/>
  <c r="FR190" i="1" s="1"/>
  <c r="FH43" i="36" l="1"/>
  <c r="FH42" i="36" s="1"/>
  <c r="FH39" i="36"/>
  <c r="FH38" i="36" s="1"/>
  <c r="FH35" i="36" s="1"/>
  <c r="FI21" i="36" s="1"/>
  <c r="FI12" i="36" s="1"/>
  <c r="FH41" i="36"/>
  <c r="FH40" i="36" s="1"/>
  <c r="FH36" i="36"/>
  <c r="FI23" i="36" s="1"/>
  <c r="FI15" i="36" s="1"/>
  <c r="FH54" i="36"/>
  <c r="FH77" i="1"/>
  <c r="FH76" i="1" s="1"/>
  <c r="FH161" i="1"/>
  <c r="FH75" i="1"/>
  <c r="FH74" i="1" s="1"/>
  <c r="FH71" i="1" s="1"/>
  <c r="FI42" i="1" s="1"/>
  <c r="FH79" i="1"/>
  <c r="FH78" i="1" s="1"/>
  <c r="FH72" i="1"/>
  <c r="FI46" i="1" s="1"/>
  <c r="FH96" i="1"/>
  <c r="FR191" i="1"/>
  <c r="FU36" i="36"/>
  <c r="FV23" i="36" s="1"/>
  <c r="FV15" i="36" s="1"/>
  <c r="FU35" i="36"/>
  <c r="FV21" i="36" s="1"/>
  <c r="FV12" i="36" s="1"/>
  <c r="FY23" i="2"/>
  <c r="FY26" i="2" s="1"/>
  <c r="FY3" i="2"/>
  <c r="FY4" i="2" s="1"/>
  <c r="FI190" i="1" l="1"/>
  <c r="FP3" i="2"/>
  <c r="FI191" i="1"/>
  <c r="FP23" i="2"/>
  <c r="FV41" i="36"/>
  <c r="FV40" i="36" s="1"/>
  <c r="FV39" i="36"/>
  <c r="FV38" i="36" s="1"/>
  <c r="FV43" i="36"/>
  <c r="FV42" i="36" s="1"/>
  <c r="FY25" i="2"/>
  <c r="FY24" i="2"/>
  <c r="FY27" i="2"/>
  <c r="FY7" i="2"/>
  <c r="FY6" i="2"/>
  <c r="FY5" i="2"/>
  <c r="FP7" i="2" l="1"/>
  <c r="FP6" i="2"/>
  <c r="FP4" i="2"/>
  <c r="FP5" i="2"/>
  <c r="FP26" i="2"/>
  <c r="FP25" i="2"/>
  <c r="FP27" i="2"/>
  <c r="FP24" i="2"/>
  <c r="V14" i="32"/>
  <c r="FV36" i="36"/>
  <c r="FW23" i="36" s="1"/>
  <c r="FW15" i="36" s="1"/>
  <c r="FV35" i="36"/>
  <c r="FW21" i="36" s="1"/>
  <c r="FW12" i="36" s="1"/>
  <c r="FY29" i="2"/>
  <c r="FR32" i="1" s="1"/>
  <c r="FR90" i="1" s="1"/>
  <c r="FR91" i="1" s="1"/>
  <c r="FY9" i="2"/>
  <c r="FR27" i="1" s="1"/>
  <c r="FP29" i="2" l="1"/>
  <c r="FI32" i="1" s="1"/>
  <c r="FP9" i="2"/>
  <c r="FI27" i="1" s="1"/>
  <c r="FR146" i="1"/>
  <c r="FR153" i="1"/>
  <c r="FQ22" i="1"/>
  <c r="FQ20" i="1" s="1"/>
  <c r="FQ160" i="1" s="1"/>
  <c r="FR88" i="1"/>
  <c r="FR89" i="1" s="1"/>
  <c r="FR92" i="1"/>
  <c r="FR93" i="1" s="1"/>
  <c r="FR70" i="1"/>
  <c r="FI92" i="1" l="1"/>
  <c r="FI93" i="1" s="1"/>
  <c r="FI146" i="1"/>
  <c r="FI153" i="1"/>
  <c r="FI90" i="1"/>
  <c r="FI91" i="1" s="1"/>
  <c r="FI88" i="1"/>
  <c r="FI89" i="1" s="1"/>
  <c r="FH22" i="1"/>
  <c r="FH20" i="1" s="1"/>
  <c r="FH160" i="1" s="1"/>
  <c r="FR94" i="1"/>
  <c r="FR34" i="36"/>
  <c r="FR52" i="36" s="1"/>
  <c r="FR34" i="35"/>
  <c r="FR95" i="1"/>
  <c r="FR161" i="1" s="1"/>
  <c r="FR76" i="1"/>
  <c r="FR74" i="1"/>
  <c r="FR78" i="1"/>
  <c r="FI70" i="1"/>
  <c r="FI34" i="36" l="1"/>
  <c r="FI52" i="36" s="1"/>
  <c r="FI53" i="36" s="1"/>
  <c r="FI34" i="35"/>
  <c r="FI94" i="1"/>
  <c r="FI95" i="1" s="1"/>
  <c r="FR96" i="1"/>
  <c r="FR72" i="1"/>
  <c r="FS46" i="1" s="1"/>
  <c r="FR71" i="1"/>
  <c r="FS42" i="1" s="1"/>
  <c r="FS190" i="1" s="1"/>
  <c r="FI41" i="36" l="1"/>
  <c r="FI40" i="36" s="1"/>
  <c r="FI39" i="36"/>
  <c r="FI38" i="36" s="1"/>
  <c r="FI35" i="36" s="1"/>
  <c r="FJ21" i="36" s="1"/>
  <c r="FJ12" i="36" s="1"/>
  <c r="FI43" i="36"/>
  <c r="FI42" i="36" s="1"/>
  <c r="FI36" i="36"/>
  <c r="FJ23" i="36" s="1"/>
  <c r="FJ15" i="36" s="1"/>
  <c r="FI54" i="36"/>
  <c r="FI79" i="1"/>
  <c r="FI78" i="1" s="1"/>
  <c r="FI72" i="1"/>
  <c r="FJ46" i="1" s="1"/>
  <c r="FI77" i="1"/>
  <c r="FI76" i="1" s="1"/>
  <c r="FI161" i="1"/>
  <c r="FI75" i="1"/>
  <c r="FI74" i="1" s="1"/>
  <c r="FI71" i="1" s="1"/>
  <c r="FJ42" i="1" s="1"/>
  <c r="FI96" i="1"/>
  <c r="FS191" i="1"/>
  <c r="FZ23" i="2"/>
  <c r="FZ25" i="2" s="1"/>
  <c r="FZ3" i="2"/>
  <c r="FZ5" i="2" s="1"/>
  <c r="FJ190" i="1" l="1"/>
  <c r="FQ3" i="2"/>
  <c r="FQ23" i="2"/>
  <c r="FJ191" i="1"/>
  <c r="FZ4" i="2"/>
  <c r="FZ6" i="2"/>
  <c r="FZ7" i="2"/>
  <c r="FZ26" i="2"/>
  <c r="FZ24" i="2"/>
  <c r="FZ27" i="2"/>
  <c r="FQ24" i="2" l="1"/>
  <c r="FQ26" i="2"/>
  <c r="FQ27" i="2"/>
  <c r="FQ25" i="2"/>
  <c r="FQ4" i="2"/>
  <c r="FQ5" i="2"/>
  <c r="FQ7" i="2"/>
  <c r="FQ6" i="2"/>
  <c r="W14" i="32"/>
  <c r="FZ29" i="2"/>
  <c r="FS32" i="1" s="1"/>
  <c r="FS153" i="1" s="1"/>
  <c r="FZ9" i="2"/>
  <c r="FS27" i="1" s="1"/>
  <c r="FQ9" i="2" l="1"/>
  <c r="FJ27" i="1" s="1"/>
  <c r="FJ146" i="1" s="1"/>
  <c r="FQ29" i="2"/>
  <c r="FJ32" i="1" s="1"/>
  <c r="FS146" i="1"/>
  <c r="FS90" i="1"/>
  <c r="FS91" i="1" s="1"/>
  <c r="FR22" i="1"/>
  <c r="FR20" i="1" s="1"/>
  <c r="FR160" i="1" s="1"/>
  <c r="FS88" i="1"/>
  <c r="FS89" i="1" s="1"/>
  <c r="FS92" i="1"/>
  <c r="FS93" i="1" s="1"/>
  <c r="FS70" i="1"/>
  <c r="FJ70" i="1"/>
  <c r="FI22" i="1" l="1"/>
  <c r="FI20" i="1" s="1"/>
  <c r="FI160" i="1" s="1"/>
  <c r="FJ88" i="1"/>
  <c r="FJ89" i="1" s="1"/>
  <c r="FJ90" i="1"/>
  <c r="FJ91" i="1" s="1"/>
  <c r="FJ92" i="1"/>
  <c r="FJ93" i="1" s="1"/>
  <c r="FJ153" i="1"/>
  <c r="FJ34" i="35"/>
  <c r="FJ34" i="36"/>
  <c r="FJ52" i="36" s="1"/>
  <c r="FJ53" i="36" s="1"/>
  <c r="FJ94" i="1"/>
  <c r="FJ95" i="1" s="1"/>
  <c r="FS94" i="1"/>
  <c r="FS34" i="36"/>
  <c r="FS52" i="36" s="1"/>
  <c r="FS34" i="35"/>
  <c r="FS95" i="1"/>
  <c r="FS161" i="1" s="1"/>
  <c r="FS76" i="1"/>
  <c r="FS74" i="1"/>
  <c r="FS78" i="1"/>
  <c r="FJ39" i="36" l="1"/>
  <c r="FJ38" i="36" s="1"/>
  <c r="FJ35" i="36" s="1"/>
  <c r="FK21" i="36" s="1"/>
  <c r="FK12" i="36" s="1"/>
  <c r="FJ43" i="36"/>
  <c r="FJ42" i="36" s="1"/>
  <c r="FJ36" i="36"/>
  <c r="FK23" i="36" s="1"/>
  <c r="FK15" i="36" s="1"/>
  <c r="FJ41" i="36"/>
  <c r="FJ40" i="36" s="1"/>
  <c r="FJ54" i="36"/>
  <c r="FJ72" i="1"/>
  <c r="FK46" i="1" s="1"/>
  <c r="FJ79" i="1"/>
  <c r="FJ78" i="1" s="1"/>
  <c r="FJ75" i="1"/>
  <c r="FJ74" i="1" s="1"/>
  <c r="FJ71" i="1" s="1"/>
  <c r="FK42" i="1" s="1"/>
  <c r="FJ161" i="1"/>
  <c r="FJ77" i="1"/>
  <c r="FJ76" i="1" s="1"/>
  <c r="FJ96" i="1"/>
  <c r="FS96" i="1"/>
  <c r="FS72" i="1"/>
  <c r="FT46" i="1" s="1"/>
  <c r="FS71" i="1"/>
  <c r="FT42" i="1" s="1"/>
  <c r="FT190" i="1" s="1"/>
  <c r="FK190" i="1" l="1"/>
  <c r="FR3" i="2"/>
  <c r="FR23" i="2"/>
  <c r="FK191" i="1"/>
  <c r="FT191" i="1"/>
  <c r="GA23" i="2"/>
  <c r="GA25" i="2" s="1"/>
  <c r="GA3" i="2"/>
  <c r="GA4" i="2" s="1"/>
  <c r="FR7" i="2" l="1"/>
  <c r="FR4" i="2"/>
  <c r="FR6" i="2"/>
  <c r="FR5" i="2"/>
  <c r="FR25" i="2"/>
  <c r="FR26" i="2"/>
  <c r="FR27" i="2"/>
  <c r="FR24" i="2"/>
  <c r="GA27" i="2"/>
  <c r="GA26" i="2"/>
  <c r="GA24" i="2"/>
  <c r="GA5" i="2"/>
  <c r="GA6" i="2"/>
  <c r="GA7" i="2"/>
  <c r="FR9" i="2" l="1"/>
  <c r="FK27" i="1" s="1"/>
  <c r="FK146" i="1" s="1"/>
  <c r="FR29" i="2"/>
  <c r="FK32" i="1" s="1"/>
  <c r="X14" i="32"/>
  <c r="GA29" i="2"/>
  <c r="FT32" i="1" s="1"/>
  <c r="FT90" i="1" s="1"/>
  <c r="FT91" i="1" s="1"/>
  <c r="GA9" i="2"/>
  <c r="FT27" i="1" s="1"/>
  <c r="FJ22" i="1" l="1"/>
  <c r="FJ20" i="1" s="1"/>
  <c r="FJ160" i="1" s="1"/>
  <c r="FK153" i="1"/>
  <c r="FK90" i="1"/>
  <c r="FK91" i="1" s="1"/>
  <c r="FK88" i="1"/>
  <c r="FK89" i="1" s="1"/>
  <c r="FK92" i="1"/>
  <c r="FK93" i="1" s="1"/>
  <c r="FT146" i="1"/>
  <c r="FS22" i="1"/>
  <c r="FS20" i="1" s="1"/>
  <c r="FS160" i="1" s="1"/>
  <c r="FT88" i="1"/>
  <c r="FT89" i="1" s="1"/>
  <c r="FT153" i="1"/>
  <c r="FT92" i="1"/>
  <c r="FT93" i="1" s="1"/>
  <c r="FK70" i="1"/>
  <c r="FT70" i="1"/>
  <c r="FK34" i="35" l="1"/>
  <c r="FK34" i="36"/>
  <c r="FK52" i="36" s="1"/>
  <c r="FK53" i="36" s="1"/>
  <c r="FK94" i="1"/>
  <c r="FK95" i="1" s="1"/>
  <c r="FT94" i="1"/>
  <c r="FT34" i="36"/>
  <c r="FT52" i="36" s="1"/>
  <c r="FT34" i="35"/>
  <c r="FT95" i="1"/>
  <c r="FT96" i="1" s="1"/>
  <c r="FT78" i="1"/>
  <c r="FT76" i="1"/>
  <c r="FT74" i="1"/>
  <c r="FK43" i="36" l="1"/>
  <c r="FK42" i="36" s="1"/>
  <c r="FK36" i="36"/>
  <c r="FL23" i="36" s="1"/>
  <c r="FL15" i="36" s="1"/>
  <c r="FK39" i="36"/>
  <c r="FK38" i="36" s="1"/>
  <c r="FK35" i="36" s="1"/>
  <c r="FL21" i="36" s="1"/>
  <c r="FL12" i="36" s="1"/>
  <c r="FK41" i="36"/>
  <c r="FK40" i="36" s="1"/>
  <c r="FK54" i="36"/>
  <c r="FK96" i="1"/>
  <c r="FK77" i="1"/>
  <c r="FK76" i="1" s="1"/>
  <c r="FK79" i="1"/>
  <c r="FK78" i="1" s="1"/>
  <c r="FK75" i="1"/>
  <c r="FK74" i="1" s="1"/>
  <c r="FK71" i="1" s="1"/>
  <c r="FL42" i="1" s="1"/>
  <c r="FK161" i="1"/>
  <c r="FK72" i="1"/>
  <c r="FL46" i="1" s="1"/>
  <c r="FT161" i="1"/>
  <c r="FT71" i="1"/>
  <c r="FU42" i="1" s="1"/>
  <c r="FU190" i="1" s="1"/>
  <c r="FT72" i="1"/>
  <c r="FU46" i="1" s="1"/>
  <c r="FL191" i="1" l="1"/>
  <c r="FS23" i="2"/>
  <c r="FS3" i="2"/>
  <c r="FL190" i="1"/>
  <c r="FU191" i="1"/>
  <c r="GB3" i="2"/>
  <c r="GB6" i="2" s="1"/>
  <c r="GB23" i="2"/>
  <c r="GB27" i="2" s="1"/>
  <c r="FS26" i="2" l="1"/>
  <c r="FS25" i="2"/>
  <c r="FS27" i="2"/>
  <c r="FS24" i="2"/>
  <c r="FS5" i="2"/>
  <c r="FS4" i="2"/>
  <c r="FS7" i="2"/>
  <c r="FS6" i="2"/>
  <c r="Y14" i="32"/>
  <c r="GB7" i="2"/>
  <c r="GB5" i="2"/>
  <c r="GB4" i="2"/>
  <c r="GB24" i="2"/>
  <c r="GB26" i="2"/>
  <c r="GB25" i="2"/>
  <c r="FS29" i="2" l="1"/>
  <c r="FL32" i="1" s="1"/>
  <c r="FS9" i="2"/>
  <c r="FL27" i="1" s="1"/>
  <c r="GB9" i="2"/>
  <c r="FU27" i="1" s="1"/>
  <c r="GB29" i="2"/>
  <c r="FU32" i="1" s="1"/>
  <c r="FU153" i="1" s="1"/>
  <c r="FK22" i="1" l="1"/>
  <c r="FK20" i="1" s="1"/>
  <c r="FK160" i="1" s="1"/>
  <c r="FL88" i="1"/>
  <c r="FL89" i="1" s="1"/>
  <c r="FL153" i="1"/>
  <c r="FL90" i="1"/>
  <c r="FL91" i="1" s="1"/>
  <c r="FL146" i="1"/>
  <c r="FL92" i="1"/>
  <c r="FL93" i="1" s="1"/>
  <c r="FU146" i="1"/>
  <c r="FU92" i="1"/>
  <c r="FU93" i="1" s="1"/>
  <c r="FT22" i="1"/>
  <c r="FT20" i="1" s="1"/>
  <c r="FT160" i="1" s="1"/>
  <c r="FU90" i="1"/>
  <c r="FU91" i="1" s="1"/>
  <c r="FU88" i="1"/>
  <c r="FU89" i="1" s="1"/>
  <c r="FL70" i="1"/>
  <c r="FU70" i="1"/>
  <c r="FL34" i="36" l="1"/>
  <c r="FL52" i="36" s="1"/>
  <c r="FL53" i="36" s="1"/>
  <c r="FL34" i="35"/>
  <c r="FL94" i="1"/>
  <c r="FL95" i="1" s="1"/>
  <c r="FU94" i="1"/>
  <c r="FU34" i="35"/>
  <c r="FU34" i="36"/>
  <c r="FU52" i="36" s="1"/>
  <c r="FU95" i="1"/>
  <c r="FU161" i="1" s="1"/>
  <c r="FU78" i="1"/>
  <c r="FU76" i="1"/>
  <c r="FU74" i="1"/>
  <c r="FL161" i="1" l="1"/>
  <c r="FL79" i="1"/>
  <c r="FL78" i="1" s="1"/>
  <c r="FL72" i="1"/>
  <c r="FM46" i="1" s="1"/>
  <c r="FL75" i="1"/>
  <c r="FL74" i="1" s="1"/>
  <c r="FL71" i="1" s="1"/>
  <c r="FM42" i="1" s="1"/>
  <c r="FL77" i="1"/>
  <c r="FL76" i="1" s="1"/>
  <c r="FL96" i="1"/>
  <c r="FL43" i="36"/>
  <c r="FL42" i="36" s="1"/>
  <c r="FL39" i="36"/>
  <c r="FL38" i="36" s="1"/>
  <c r="FL35" i="36" s="1"/>
  <c r="FM21" i="36" s="1"/>
  <c r="FM12" i="36" s="1"/>
  <c r="FL41" i="36"/>
  <c r="FL40" i="36" s="1"/>
  <c r="FL36" i="36"/>
  <c r="FM23" i="36" s="1"/>
  <c r="FM15" i="36" s="1"/>
  <c r="FL54" i="36"/>
  <c r="FU96" i="1"/>
  <c r="FU72" i="1"/>
  <c r="FV46" i="1" s="1"/>
  <c r="FU71" i="1"/>
  <c r="FV42" i="1" s="1"/>
  <c r="FV190" i="1" s="1"/>
  <c r="FT3" i="2" l="1"/>
  <c r="FM190" i="1"/>
  <c r="FM191" i="1"/>
  <c r="FT23" i="2"/>
  <c r="B20" i="32"/>
  <c r="FV191" i="1"/>
  <c r="GC3" i="2"/>
  <c r="GC5" i="2" s="1"/>
  <c r="GC23" i="2"/>
  <c r="GC24" i="2" s="1"/>
  <c r="FT4" i="2" l="1"/>
  <c r="FT7" i="2"/>
  <c r="FT6" i="2"/>
  <c r="FT5" i="2"/>
  <c r="FT26" i="2"/>
  <c r="FT27" i="2"/>
  <c r="FT25" i="2"/>
  <c r="FT24" i="2"/>
  <c r="GC4" i="2"/>
  <c r="GC7" i="2"/>
  <c r="GC6" i="2"/>
  <c r="GC25" i="2"/>
  <c r="GC27" i="2"/>
  <c r="GC26" i="2"/>
  <c r="FT29" i="2" l="1"/>
  <c r="FM32" i="1" s="1"/>
  <c r="FT9" i="2"/>
  <c r="FM27" i="1" s="1"/>
  <c r="GC9" i="2"/>
  <c r="FV27" i="1" s="1"/>
  <c r="GC29" i="2"/>
  <c r="FV32" i="1" s="1"/>
  <c r="FV90" i="1" s="1"/>
  <c r="FV91" i="1" s="1"/>
  <c r="FM92" i="1" l="1"/>
  <c r="FM93" i="1" s="1"/>
  <c r="FM146" i="1"/>
  <c r="FM90" i="1"/>
  <c r="FM91" i="1" s="1"/>
  <c r="FL22" i="1"/>
  <c r="FL20" i="1" s="1"/>
  <c r="FL160" i="1" s="1"/>
  <c r="FM153" i="1"/>
  <c r="FM88" i="1"/>
  <c r="FM89" i="1" s="1"/>
  <c r="FV146" i="1"/>
  <c r="FV88" i="1"/>
  <c r="FV89" i="1" s="1"/>
  <c r="FV153" i="1"/>
  <c r="FU22" i="1"/>
  <c r="FU20" i="1" s="1"/>
  <c r="FU160" i="1" s="1"/>
  <c r="FV92" i="1"/>
  <c r="FV93" i="1" s="1"/>
  <c r="FM70" i="1"/>
  <c r="FV70" i="1"/>
  <c r="FM34" i="36" l="1"/>
  <c r="FM52" i="36" s="1"/>
  <c r="FM53" i="36" s="1"/>
  <c r="FM34" i="35"/>
  <c r="FM94" i="1"/>
  <c r="FM95" i="1" s="1"/>
  <c r="FV94" i="1"/>
  <c r="FV34" i="36"/>
  <c r="FV52" i="36" s="1"/>
  <c r="FV53" i="36" s="1"/>
  <c r="FV54" i="36" s="1"/>
  <c r="FV34" i="35"/>
  <c r="FV95" i="1"/>
  <c r="FV96" i="1" s="1"/>
  <c r="FV78" i="1"/>
  <c r="FV74" i="1"/>
  <c r="FV76" i="1"/>
  <c r="FM43" i="36" l="1"/>
  <c r="FM42" i="36" s="1"/>
  <c r="FM39" i="36"/>
  <c r="FM38" i="36" s="1"/>
  <c r="FM35" i="36" s="1"/>
  <c r="FN21" i="36" s="1"/>
  <c r="FN12" i="36" s="1"/>
  <c r="FM41" i="36"/>
  <c r="FM40" i="36" s="1"/>
  <c r="FM36" i="36"/>
  <c r="FN23" i="36" s="1"/>
  <c r="FN15" i="36" s="1"/>
  <c r="FM54" i="36"/>
  <c r="FM72" i="1"/>
  <c r="FN46" i="1" s="1"/>
  <c r="FM75" i="1"/>
  <c r="FM74" i="1" s="1"/>
  <c r="FM71" i="1" s="1"/>
  <c r="FN42" i="1" s="1"/>
  <c r="FM161" i="1"/>
  <c r="FM77" i="1"/>
  <c r="FM76" i="1" s="1"/>
  <c r="FM79" i="1"/>
  <c r="FM78" i="1" s="1"/>
  <c r="FM96" i="1"/>
  <c r="FV161" i="1"/>
  <c r="FV71" i="1"/>
  <c r="FW42" i="1" s="1"/>
  <c r="FW190" i="1" s="1"/>
  <c r="FV72" i="1"/>
  <c r="FW46" i="1" s="1"/>
  <c r="FU3" i="2" l="1"/>
  <c r="FN190" i="1"/>
  <c r="FN191" i="1"/>
  <c r="FU23" i="2"/>
  <c r="FW191" i="1"/>
  <c r="GD23" i="2"/>
  <c r="GD27" i="2" s="1"/>
  <c r="GD3" i="2"/>
  <c r="GD5" i="2" s="1"/>
  <c r="FU24" i="2" l="1"/>
  <c r="FU27" i="2"/>
  <c r="FU26" i="2"/>
  <c r="FU25" i="2"/>
  <c r="FU4" i="2"/>
  <c r="FU5" i="2"/>
  <c r="FU7" i="2"/>
  <c r="FU6" i="2"/>
  <c r="GD25" i="2"/>
  <c r="GD24" i="2"/>
  <c r="GD7" i="2"/>
  <c r="GD26" i="2"/>
  <c r="GD6" i="2"/>
  <c r="GD4" i="2"/>
  <c r="FU29" i="2" l="1"/>
  <c r="FN32" i="1" s="1"/>
  <c r="FU9" i="2"/>
  <c r="FN27" i="1" s="1"/>
  <c r="GD29" i="2"/>
  <c r="FW32" i="1" s="1"/>
  <c r="FW153" i="1" s="1"/>
  <c r="GD9" i="2"/>
  <c r="FW27" i="1" s="1"/>
  <c r="FW158" i="1"/>
  <c r="FW166" i="1"/>
  <c r="FN153" i="1" l="1"/>
  <c r="FN88" i="1"/>
  <c r="FN89" i="1" s="1"/>
  <c r="FM22" i="1"/>
  <c r="FM20" i="1" s="1"/>
  <c r="FM160" i="1" s="1"/>
  <c r="FN90" i="1"/>
  <c r="FN91" i="1" s="1"/>
  <c r="FN92" i="1"/>
  <c r="FN93" i="1" s="1"/>
  <c r="FN146" i="1"/>
  <c r="FW146" i="1"/>
  <c r="FW92" i="1"/>
  <c r="FW93" i="1" s="1"/>
  <c r="FW90" i="1"/>
  <c r="FW91" i="1" s="1"/>
  <c r="FV22" i="1"/>
  <c r="FV20" i="1" s="1"/>
  <c r="FV160" i="1" s="1"/>
  <c r="FW88" i="1"/>
  <c r="FW89" i="1" s="1"/>
  <c r="FN70" i="1"/>
  <c r="FW70" i="1"/>
  <c r="FN34" i="35" l="1"/>
  <c r="FN34" i="36"/>
  <c r="FN52" i="36" s="1"/>
  <c r="FN53" i="36" s="1"/>
  <c r="FN94" i="1"/>
  <c r="FN95" i="1" s="1"/>
  <c r="FW94" i="1"/>
  <c r="FW95" i="1"/>
  <c r="FW74" i="1" s="1"/>
  <c r="FW34" i="36"/>
  <c r="FW52" i="36" s="1"/>
  <c r="FW53" i="36" s="1"/>
  <c r="FW54" i="36" s="1"/>
  <c r="FW34" i="35"/>
  <c r="FW39" i="36"/>
  <c r="FW38" i="36" s="1"/>
  <c r="FW41" i="36"/>
  <c r="FW40" i="36" s="1"/>
  <c r="FW43" i="36"/>
  <c r="FW42" i="36" s="1"/>
  <c r="FW76" i="1"/>
  <c r="FW78" i="1"/>
  <c r="FN36" i="36" l="1"/>
  <c r="FO23" i="36" s="1"/>
  <c r="FO15" i="36" s="1"/>
  <c r="FN39" i="36"/>
  <c r="FN38" i="36" s="1"/>
  <c r="FN35" i="36" s="1"/>
  <c r="FO21" i="36" s="1"/>
  <c r="FO12" i="36" s="1"/>
  <c r="FN41" i="36"/>
  <c r="FN40" i="36" s="1"/>
  <c r="FN43" i="36"/>
  <c r="FN42" i="36" s="1"/>
  <c r="FN54" i="36"/>
  <c r="FN77" i="1"/>
  <c r="FN76" i="1" s="1"/>
  <c r="FN72" i="1"/>
  <c r="FO46" i="1" s="1"/>
  <c r="FN79" i="1"/>
  <c r="FN78" i="1" s="1"/>
  <c r="FN161" i="1"/>
  <c r="FN75" i="1"/>
  <c r="FN74" i="1" s="1"/>
  <c r="FN71" i="1" s="1"/>
  <c r="FO42" i="1" s="1"/>
  <c r="FN96" i="1"/>
  <c r="FW161" i="1"/>
  <c r="FW96" i="1"/>
  <c r="FW35" i="36"/>
  <c r="FX21" i="36" s="1"/>
  <c r="FX12" i="36" s="1"/>
  <c r="FW36" i="36"/>
  <c r="FX23" i="36" s="1"/>
  <c r="FW72" i="1"/>
  <c r="FX46" i="1" s="1"/>
  <c r="FW71" i="1"/>
  <c r="FX42" i="1" s="1"/>
  <c r="FX190" i="1" s="1"/>
  <c r="FV23" i="2" l="1"/>
  <c r="FO191" i="1"/>
  <c r="FV3" i="2"/>
  <c r="FO190" i="1"/>
  <c r="FX191" i="1"/>
  <c r="FX15" i="36"/>
  <c r="GE23" i="2"/>
  <c r="GE24" i="2" s="1"/>
  <c r="GE3" i="2"/>
  <c r="GE6" i="2" s="1"/>
  <c r="FV6" i="2" l="1"/>
  <c r="FV4" i="2"/>
  <c r="FV5" i="2"/>
  <c r="FV7" i="2"/>
  <c r="FV24" i="2"/>
  <c r="FV26" i="2"/>
  <c r="FV25" i="2"/>
  <c r="FV27" i="2"/>
  <c r="GE5" i="2"/>
  <c r="GE25" i="2"/>
  <c r="GE7" i="2"/>
  <c r="GE26" i="2"/>
  <c r="GE4" i="2"/>
  <c r="GE27" i="2"/>
  <c r="FV9" i="2" l="1"/>
  <c r="FO27" i="1" s="1"/>
  <c r="FO146" i="1" s="1"/>
  <c r="FV29" i="2"/>
  <c r="FO32" i="1" s="1"/>
  <c r="GE29" i="2"/>
  <c r="FX32" i="1" s="1"/>
  <c r="FX153" i="1" s="1"/>
  <c r="GE9" i="2"/>
  <c r="FX27" i="1" s="1"/>
  <c r="FX158" i="1"/>
  <c r="FX166" i="1"/>
  <c r="FO70" i="1"/>
  <c r="FO34" i="35" l="1"/>
  <c r="FO34" i="36"/>
  <c r="FO52" i="36" s="1"/>
  <c r="FO53" i="36" s="1"/>
  <c r="FO94" i="1"/>
  <c r="FO95" i="1" s="1"/>
  <c r="FO96" i="1" s="1"/>
  <c r="FO88" i="1"/>
  <c r="FO89" i="1" s="1"/>
  <c r="FO90" i="1"/>
  <c r="FO91" i="1" s="1"/>
  <c r="FO153" i="1"/>
  <c r="FN22" i="1"/>
  <c r="FN20" i="1" s="1"/>
  <c r="FN160" i="1" s="1"/>
  <c r="FO92" i="1"/>
  <c r="FO93" i="1" s="1"/>
  <c r="FX146" i="1"/>
  <c r="FX90" i="1"/>
  <c r="FX91" i="1" s="1"/>
  <c r="FX88" i="1"/>
  <c r="FX89" i="1" s="1"/>
  <c r="FW22" i="1"/>
  <c r="FW20" i="1" s="1"/>
  <c r="FW160" i="1" s="1"/>
  <c r="FX92" i="1"/>
  <c r="FX93" i="1" s="1"/>
  <c r="AL3" i="1"/>
  <c r="AL2" i="1"/>
  <c r="AL5" i="1"/>
  <c r="FX70" i="1"/>
  <c r="FO75" i="1" l="1"/>
  <c r="FO74" i="1" s="1"/>
  <c r="FO71" i="1" s="1"/>
  <c r="FP42" i="1" s="1"/>
  <c r="FO79" i="1"/>
  <c r="FO78" i="1" s="1"/>
  <c r="FO72" i="1"/>
  <c r="FO161" i="1"/>
  <c r="FO77" i="1"/>
  <c r="FO76" i="1" s="1"/>
  <c r="FO39" i="36"/>
  <c r="FO38" i="36" s="1"/>
  <c r="FO35" i="36" s="1"/>
  <c r="FP21" i="36" s="1"/>
  <c r="FP12" i="36" s="1"/>
  <c r="FO43" i="36"/>
  <c r="FO42" i="36" s="1"/>
  <c r="FO36" i="36"/>
  <c r="FP23" i="36" s="1"/>
  <c r="FP15" i="36" s="1"/>
  <c r="FP54" i="36" s="1"/>
  <c r="FO41" i="36"/>
  <c r="FO40" i="36" s="1"/>
  <c r="FO54" i="36"/>
  <c r="FX94" i="1"/>
  <c r="FX95" i="1"/>
  <c r="FX78" i="1" s="1"/>
  <c r="FX34" i="36"/>
  <c r="FX52" i="36" s="1"/>
  <c r="FX53" i="36" s="1"/>
  <c r="FX54" i="36" s="1"/>
  <c r="FX34" i="35"/>
  <c r="FX43" i="36"/>
  <c r="FX42" i="36" s="1"/>
  <c r="FX41" i="36"/>
  <c r="FX40" i="36" s="1"/>
  <c r="FX39" i="36"/>
  <c r="FX38" i="36" s="1"/>
  <c r="FX74" i="1"/>
  <c r="FX76" i="1"/>
  <c r="FX161" i="1"/>
  <c r="FP190" i="1" l="1"/>
  <c r="FW3" i="2"/>
  <c r="FX96" i="1"/>
  <c r="FX35" i="36"/>
  <c r="FY21" i="36" s="1"/>
  <c r="FY12" i="36" s="1"/>
  <c r="FX36" i="36"/>
  <c r="FY23" i="36" s="1"/>
  <c r="FX72" i="1"/>
  <c r="FY46" i="1" s="1"/>
  <c r="FX71" i="1"/>
  <c r="FY42" i="1" s="1"/>
  <c r="GF3" i="2" s="1"/>
  <c r="GF4" i="2" s="1"/>
  <c r="FW4" i="2" l="1"/>
  <c r="FW7" i="2"/>
  <c r="FW6" i="2"/>
  <c r="FW5" i="2"/>
  <c r="FY191" i="1"/>
  <c r="FY15" i="36"/>
  <c r="GF23" i="2"/>
  <c r="GF25" i="2" s="1"/>
  <c r="GF7" i="2"/>
  <c r="FY190" i="1"/>
  <c r="GF5" i="2"/>
  <c r="GF6" i="2"/>
  <c r="FW9" i="2" l="1"/>
  <c r="FP27" i="1" s="1"/>
  <c r="GF26" i="2"/>
  <c r="GF24" i="2"/>
  <c r="GF27" i="2"/>
  <c r="GF9" i="2"/>
  <c r="FY27" i="1" s="1"/>
  <c r="FY158" i="1"/>
  <c r="FP70" i="1"/>
  <c r="FP34" i="35" l="1"/>
  <c r="FP34" i="36"/>
  <c r="FP52" i="36" s="1"/>
  <c r="FP94" i="1"/>
  <c r="FP146" i="1"/>
  <c r="FP92" i="1"/>
  <c r="FP93" i="1" s="1"/>
  <c r="FO22" i="1"/>
  <c r="FO20" i="1" s="1"/>
  <c r="FO160" i="1" s="1"/>
  <c r="FY146" i="1"/>
  <c r="GF29" i="2"/>
  <c r="FY32" i="1" s="1"/>
  <c r="FX22" i="1" s="1"/>
  <c r="FX20" i="1" s="1"/>
  <c r="FX160" i="1" s="1"/>
  <c r="FY166" i="1"/>
  <c r="AL4" i="1"/>
  <c r="FY70" i="1"/>
  <c r="FY94" i="1" l="1"/>
  <c r="FY34" i="36"/>
  <c r="FY52" i="36" s="1"/>
  <c r="FY53" i="36" s="1"/>
  <c r="FY34" i="35"/>
  <c r="FY95" i="1"/>
  <c r="FY76" i="1" s="1"/>
  <c r="FY153" i="1"/>
  <c r="FY92" i="1"/>
  <c r="FY93" i="1" s="1"/>
  <c r="FY88" i="1"/>
  <c r="FY89" i="1" s="1"/>
  <c r="FY90" i="1"/>
  <c r="FY91" i="1" s="1"/>
  <c r="FY41" i="36" l="1"/>
  <c r="FY40" i="36" s="1"/>
  <c r="FY39" i="36"/>
  <c r="FY38" i="36" s="1"/>
  <c r="FY43" i="36"/>
  <c r="FY42" i="36" s="1"/>
  <c r="FY54" i="36"/>
  <c r="FY161" i="1"/>
  <c r="FY74" i="1"/>
  <c r="FY78" i="1"/>
  <c r="FY96" i="1"/>
  <c r="FY35" i="36" l="1"/>
  <c r="FZ21" i="36" s="1"/>
  <c r="FZ12" i="36" s="1"/>
  <c r="FY36" i="36"/>
  <c r="FZ23" i="36" s="1"/>
  <c r="FY72" i="1"/>
  <c r="FZ46" i="1" s="1"/>
  <c r="FY71" i="1"/>
  <c r="FZ42" i="1" s="1"/>
  <c r="GG3" i="2" s="1"/>
  <c r="GG6" i="2" s="1"/>
  <c r="GG23" i="2" l="1"/>
  <c r="GG24" i="2" s="1"/>
  <c r="FZ15" i="36"/>
  <c r="FZ191" i="1"/>
  <c r="FZ190" i="1"/>
  <c r="GG4" i="2"/>
  <c r="GG7" i="2"/>
  <c r="GG5" i="2"/>
  <c r="GG26" i="2" l="1"/>
  <c r="GG27" i="2"/>
  <c r="GG25" i="2"/>
  <c r="GG9" i="2"/>
  <c r="FZ27" i="1" s="1"/>
  <c r="GG29" i="2" l="1"/>
  <c r="FZ32" i="1" s="1"/>
  <c r="FZ153" i="1" s="1"/>
  <c r="FZ146" i="1"/>
  <c r="FZ70" i="1"/>
  <c r="FY22" i="1" l="1"/>
  <c r="FY20" i="1" s="1"/>
  <c r="FY160" i="1" s="1"/>
  <c r="FZ94" i="1"/>
  <c r="FZ166" i="1"/>
  <c r="FZ158" i="1"/>
  <c r="FZ92" i="1"/>
  <c r="FZ93" i="1" s="1"/>
  <c r="FZ88" i="1"/>
  <c r="FZ89" i="1" s="1"/>
  <c r="FZ90" i="1"/>
  <c r="FZ91" i="1" s="1"/>
  <c r="FZ95" i="1" l="1"/>
  <c r="FZ96" i="1" s="1"/>
  <c r="FZ34" i="36"/>
  <c r="FZ52" i="36" s="1"/>
  <c r="FZ53" i="36" s="1"/>
  <c r="FZ34" i="35"/>
  <c r="FZ74" i="1" l="1"/>
  <c r="FZ76" i="1"/>
  <c r="FZ78" i="1"/>
  <c r="FZ41" i="36"/>
  <c r="FZ40" i="36" s="1"/>
  <c r="FZ43" i="36"/>
  <c r="FZ42" i="36" s="1"/>
  <c r="FZ39" i="36"/>
  <c r="FZ38" i="36" s="1"/>
  <c r="FZ54" i="36"/>
  <c r="FZ161" i="1"/>
  <c r="FZ36" i="36" l="1"/>
  <c r="GA23" i="36" s="1"/>
  <c r="GA15" i="36" s="1"/>
  <c r="FZ72" i="1"/>
  <c r="GA46" i="1" s="1"/>
  <c r="FZ71" i="1"/>
  <c r="GA42" i="1" s="1"/>
  <c r="GA190" i="1" s="1"/>
  <c r="FZ35" i="36"/>
  <c r="GA21" i="36" s="1"/>
  <c r="GH23" i="2" l="1"/>
  <c r="GH25" i="2" s="1"/>
  <c r="GA191" i="1"/>
  <c r="GH3" i="2"/>
  <c r="GH4" i="2" s="1"/>
  <c r="GA12" i="36"/>
  <c r="GH27" i="2" l="1"/>
  <c r="GH24" i="2"/>
  <c r="GH26" i="2"/>
  <c r="GH5" i="2"/>
  <c r="GH7" i="2"/>
  <c r="GH6" i="2"/>
  <c r="GH29" i="2" l="1"/>
  <c r="GA32" i="1" s="1"/>
  <c r="GA153" i="1" s="1"/>
  <c r="GH9" i="2"/>
  <c r="GA27" i="1" s="1"/>
  <c r="GA146" i="1" l="1"/>
  <c r="FZ22" i="1"/>
  <c r="FZ20" i="1" s="1"/>
  <c r="FZ160" i="1" s="1"/>
  <c r="GA90" i="1"/>
  <c r="GA91" i="1" s="1"/>
  <c r="GA70" i="1"/>
  <c r="GA94" i="1" l="1"/>
  <c r="GA166" i="1"/>
  <c r="GA158" i="1"/>
  <c r="GA88" i="1"/>
  <c r="GA89" i="1" s="1"/>
  <c r="GA92" i="1"/>
  <c r="GA93" i="1" s="1"/>
  <c r="GA95" i="1" l="1"/>
  <c r="GA34" i="36"/>
  <c r="GA52" i="36" s="1"/>
  <c r="GA53" i="36" s="1"/>
  <c r="GA34" i="35"/>
  <c r="GA76" i="1" l="1"/>
  <c r="GA74" i="1"/>
  <c r="GA78" i="1"/>
  <c r="GA43" i="36"/>
  <c r="GA42" i="36" s="1"/>
  <c r="GA41" i="36"/>
  <c r="GA40" i="36" s="1"/>
  <c r="GA39" i="36"/>
  <c r="GA38" i="36" s="1"/>
  <c r="GA54" i="36"/>
  <c r="GA161" i="1"/>
  <c r="GA96" i="1"/>
  <c r="GA72" i="1" l="1"/>
  <c r="GB46" i="1" s="1"/>
  <c r="GA35" i="36"/>
  <c r="GB21" i="36" s="1"/>
  <c r="GB12" i="36" s="1"/>
  <c r="GA71" i="1"/>
  <c r="GB42" i="1" s="1"/>
  <c r="GI3" i="2" s="1"/>
  <c r="GI5" i="2" s="1"/>
  <c r="GA36" i="36"/>
  <c r="GB23" i="36" s="1"/>
  <c r="GI23" i="2" l="1"/>
  <c r="GI26" i="2" s="1"/>
  <c r="GB190" i="1"/>
  <c r="GI7" i="2"/>
  <c r="GB191" i="1"/>
  <c r="GI6" i="2"/>
  <c r="GI4" i="2"/>
  <c r="GB15" i="36"/>
  <c r="GI27" i="2" l="1"/>
  <c r="GI24" i="2"/>
  <c r="GI25" i="2"/>
  <c r="GI9" i="2"/>
  <c r="GB27" i="1" s="1"/>
  <c r="GI29" i="2" l="1"/>
  <c r="GB32" i="1" s="1"/>
  <c r="GB153" i="1" s="1"/>
  <c r="GB146" i="1"/>
  <c r="GB92" i="1"/>
  <c r="GB70" i="1"/>
  <c r="GB93" i="1" l="1"/>
  <c r="GA22" i="1"/>
  <c r="GA20" i="1" s="1"/>
  <c r="GA160" i="1" s="1"/>
  <c r="GB94" i="1"/>
  <c r="GB88" i="1"/>
  <c r="GB89" i="1" s="1"/>
  <c r="GB166" i="1"/>
  <c r="GB90" i="1"/>
  <c r="GB91" i="1" s="1"/>
  <c r="GB158" i="1"/>
  <c r="GB95" i="1" l="1"/>
  <c r="GB34" i="36"/>
  <c r="GB52" i="36" s="1"/>
  <c r="GB53" i="36" s="1"/>
  <c r="GB34" i="35"/>
  <c r="GB78" i="1" l="1"/>
  <c r="GB74" i="1"/>
  <c r="GB76" i="1"/>
  <c r="GB43" i="36"/>
  <c r="GB42" i="36" s="1"/>
  <c r="GB41" i="36"/>
  <c r="GB40" i="36" s="1"/>
  <c r="GB39" i="36"/>
  <c r="GB38" i="36" s="1"/>
  <c r="GB54" i="36"/>
  <c r="GB161" i="1"/>
  <c r="GB96" i="1"/>
  <c r="GB36" i="36" l="1"/>
  <c r="GC23" i="36" s="1"/>
  <c r="GC15" i="36" s="1"/>
  <c r="GB71" i="1"/>
  <c r="GC42" i="1" s="1"/>
  <c r="GC190" i="1" s="1"/>
  <c r="GB72" i="1"/>
  <c r="GC46" i="1" s="1"/>
  <c r="GB35" i="36"/>
  <c r="GC21" i="36" s="1"/>
  <c r="GC191" i="1" l="1"/>
  <c r="GJ3" i="2"/>
  <c r="GJ4" i="2" s="1"/>
  <c r="GC12" i="36"/>
  <c r="GJ23" i="2"/>
  <c r="GJ27" i="2" s="1"/>
  <c r="GJ25" i="2" l="1"/>
  <c r="GJ26" i="2"/>
  <c r="GJ24" i="2"/>
  <c r="GJ5" i="2"/>
  <c r="GJ6" i="2"/>
  <c r="GJ7" i="2"/>
  <c r="GJ29" i="2" l="1"/>
  <c r="GC32" i="1" s="1"/>
  <c r="GC153" i="1" s="1"/>
  <c r="GJ9" i="2"/>
  <c r="GC27" i="1" s="1"/>
  <c r="GC158" i="1"/>
  <c r="GC166" i="1"/>
  <c r="GC146" i="1" l="1"/>
  <c r="GC90" i="1"/>
  <c r="GC91" i="1" s="1"/>
  <c r="GC92" i="1"/>
  <c r="GC93" i="1" s="1"/>
  <c r="GC88" i="1"/>
  <c r="GC89" i="1" s="1"/>
  <c r="GB22" i="1"/>
  <c r="GB20" i="1" s="1"/>
  <c r="GB160" i="1" s="1"/>
  <c r="GC70" i="1"/>
  <c r="GC94" i="1" l="1"/>
  <c r="GC34" i="35"/>
  <c r="GC95" i="1"/>
  <c r="GC96" i="1" s="1"/>
  <c r="GC34" i="36"/>
  <c r="GC52" i="36" s="1"/>
  <c r="GC53" i="36" s="1"/>
  <c r="GC54" i="36" s="1"/>
  <c r="GC76" i="1"/>
  <c r="GC74" i="1"/>
  <c r="GC78" i="1"/>
  <c r="GC41" i="36"/>
  <c r="GC40" i="36" s="1"/>
  <c r="GC43" i="36"/>
  <c r="GC42" i="36" s="1"/>
  <c r="GC39" i="36"/>
  <c r="GC38" i="36" s="1"/>
  <c r="GC161" i="1"/>
  <c r="GC71" i="1" l="1"/>
  <c r="GD42" i="1" s="1"/>
  <c r="GK3" i="2" s="1"/>
  <c r="GK6" i="2" s="1"/>
  <c r="GC72" i="1"/>
  <c r="GD46" i="1" s="1"/>
  <c r="GC36" i="36"/>
  <c r="GD23" i="36" s="1"/>
  <c r="GC35" i="36"/>
  <c r="GD21" i="36" s="1"/>
  <c r="GD191" i="1" l="1"/>
  <c r="GK7" i="2"/>
  <c r="GD190" i="1"/>
  <c r="GK5" i="2"/>
  <c r="GK4" i="2"/>
  <c r="GK23" i="2"/>
  <c r="GK26" i="2" s="1"/>
  <c r="GD12" i="36"/>
  <c r="GD15" i="36"/>
  <c r="GK9" i="2" l="1"/>
  <c r="GD27" i="1" s="1"/>
  <c r="GK25" i="2"/>
  <c r="GK24" i="2"/>
  <c r="GK27" i="2"/>
  <c r="GD146" i="1" l="1"/>
  <c r="GK29" i="2"/>
  <c r="GD32" i="1" s="1"/>
  <c r="GD153" i="1" s="1"/>
  <c r="GC22" i="1" l="1"/>
  <c r="GC20" i="1" s="1"/>
  <c r="GC160" i="1" s="1"/>
  <c r="GD166" i="1"/>
  <c r="GD70" i="1"/>
  <c r="GD94" i="1" l="1"/>
  <c r="GD92" i="1"/>
  <c r="GD93" i="1" s="1"/>
  <c r="GD88" i="1"/>
  <c r="GD89" i="1" s="1"/>
  <c r="GD158" i="1"/>
  <c r="GD90" i="1"/>
  <c r="GD91" i="1" s="1"/>
  <c r="GD95" i="1" l="1"/>
  <c r="GD74" i="1" s="1"/>
  <c r="GD34" i="36"/>
  <c r="GD52" i="36" s="1"/>
  <c r="GD53" i="36" s="1"/>
  <c r="GD34" i="35"/>
  <c r="GD76" i="1" l="1"/>
  <c r="GD78" i="1"/>
  <c r="GD43" i="36"/>
  <c r="GD42" i="36" s="1"/>
  <c r="GD41" i="36"/>
  <c r="GD40" i="36" s="1"/>
  <c r="GD39" i="36"/>
  <c r="GD38" i="36" s="1"/>
  <c r="GD54" i="36"/>
  <c r="GD96" i="1"/>
  <c r="GD161" i="1"/>
  <c r="GD72" i="1"/>
  <c r="GE46" i="1" s="1"/>
  <c r="GE158" i="1"/>
  <c r="GE166" i="1"/>
  <c r="GE191" i="1" l="1"/>
  <c r="GD71" i="1"/>
  <c r="GE42" i="1" s="1"/>
  <c r="GE190" i="1" s="1"/>
  <c r="GD36" i="36"/>
  <c r="GE23" i="36" s="1"/>
  <c r="GE15" i="36" s="1"/>
  <c r="GD35" i="36"/>
  <c r="GE21" i="36" s="1"/>
  <c r="GL23" i="2"/>
  <c r="GL25" i="2" s="1"/>
  <c r="GL3" i="2" l="1"/>
  <c r="GL6" i="2" s="1"/>
  <c r="GE12" i="36"/>
  <c r="GL26" i="2"/>
  <c r="GL27" i="2"/>
  <c r="GL24" i="2"/>
  <c r="GL5" i="2" l="1"/>
  <c r="GL4" i="2"/>
  <c r="GL7" i="2"/>
  <c r="GE41" i="36"/>
  <c r="GE40" i="36" s="1"/>
  <c r="GE39" i="36"/>
  <c r="GE38" i="36" s="1"/>
  <c r="GE43" i="36"/>
  <c r="GE42" i="36" s="1"/>
  <c r="GL29" i="2"/>
  <c r="GE32" i="1" s="1"/>
  <c r="GL9" i="2" l="1"/>
  <c r="GE27" i="1" s="1"/>
  <c r="GE36" i="36"/>
  <c r="GF23" i="36" s="1"/>
  <c r="GF15" i="36" s="1"/>
  <c r="GE35" i="36"/>
  <c r="GF21" i="36" s="1"/>
  <c r="GE90" i="1"/>
  <c r="GE91" i="1" s="1"/>
  <c r="GE153" i="1"/>
  <c r="GE146" i="1" l="1"/>
  <c r="GE74" i="1"/>
  <c r="GE88" i="1"/>
  <c r="GE89" i="1" s="1"/>
  <c r="GE92" i="1"/>
  <c r="GE93" i="1" s="1"/>
  <c r="GD22" i="1"/>
  <c r="GD20" i="1" s="1"/>
  <c r="GD160" i="1" s="1"/>
  <c r="GE76" i="1"/>
  <c r="GE78" i="1"/>
  <c r="GF53" i="36"/>
  <c r="GF12" i="36"/>
  <c r="GE70" i="1"/>
  <c r="GE94" i="1" l="1"/>
  <c r="GE34" i="36"/>
  <c r="GE52" i="36" s="1"/>
  <c r="GE53" i="36" s="1"/>
  <c r="GE54" i="36" s="1"/>
  <c r="GE34" i="35"/>
  <c r="GE95" i="1"/>
  <c r="GE72" i="1"/>
  <c r="GF46" i="1" s="1"/>
  <c r="GE71" i="1"/>
  <c r="GF42" i="1" s="1"/>
  <c r="GM3" i="2" s="1"/>
  <c r="GM4" i="2" s="1"/>
  <c r="GF41" i="36"/>
  <c r="GF40" i="36" s="1"/>
  <c r="GF39" i="36"/>
  <c r="GF38" i="36" s="1"/>
  <c r="GF43" i="36"/>
  <c r="GF42" i="36" s="1"/>
  <c r="GF54" i="36"/>
  <c r="GF191" i="1" l="1"/>
  <c r="GE161" i="1"/>
  <c r="GE96" i="1"/>
  <c r="GM5" i="2"/>
  <c r="GM6" i="2"/>
  <c r="GM7" i="2"/>
  <c r="GM23" i="2"/>
  <c r="GM24" i="2" s="1"/>
  <c r="GF190" i="1"/>
  <c r="GF35" i="36"/>
  <c r="GG21" i="36" s="1"/>
  <c r="GG12" i="36" s="1"/>
  <c r="GF36" i="36"/>
  <c r="GG23" i="36" s="1"/>
  <c r="GG15" i="36" s="1"/>
  <c r="GM9" i="2" l="1"/>
  <c r="GF27" i="1" s="1"/>
  <c r="GM27" i="2"/>
  <c r="GM26" i="2"/>
  <c r="GM25" i="2"/>
  <c r="GG39" i="36"/>
  <c r="GG38" i="36" s="1"/>
  <c r="GG43" i="36"/>
  <c r="GG42" i="36" s="1"/>
  <c r="GG41" i="36"/>
  <c r="GG40" i="36" s="1"/>
  <c r="GF146" i="1" l="1"/>
  <c r="GM29" i="2"/>
  <c r="GF32" i="1" s="1"/>
  <c r="GG36" i="36"/>
  <c r="GH23" i="36" s="1"/>
  <c r="GH15" i="36" s="1"/>
  <c r="GG35" i="36"/>
  <c r="GH21" i="36" s="1"/>
  <c r="GF70" i="1"/>
  <c r="GF94" i="1" l="1"/>
  <c r="GF34" i="36"/>
  <c r="GF52" i="36" s="1"/>
  <c r="GF34" i="35"/>
  <c r="GF95" i="1"/>
  <c r="GF161" i="1" s="1"/>
  <c r="GF90" i="1"/>
  <c r="GF91" i="1" s="1"/>
  <c r="GF92" i="1"/>
  <c r="GF93" i="1" s="1"/>
  <c r="GE22" i="1"/>
  <c r="GE20" i="1" s="1"/>
  <c r="GE160" i="1" s="1"/>
  <c r="GF88" i="1"/>
  <c r="GF89" i="1" s="1"/>
  <c r="GF153" i="1"/>
  <c r="GF76" i="1"/>
  <c r="GF74" i="1"/>
  <c r="GF78" i="1"/>
  <c r="GH12" i="36"/>
  <c r="GF96" i="1" l="1"/>
  <c r="GF72" i="1"/>
  <c r="GG46" i="1" s="1"/>
  <c r="GF71" i="1"/>
  <c r="GG42" i="1" s="1"/>
  <c r="GG190" i="1" s="1"/>
  <c r="GG191" i="1" l="1"/>
  <c r="GN3" i="2"/>
  <c r="GN6" i="2" s="1"/>
  <c r="GN23" i="2"/>
  <c r="GN27" i="2" s="1"/>
  <c r="GN26" i="2" l="1"/>
  <c r="GN7" i="2"/>
  <c r="GN4" i="2"/>
  <c r="GN5" i="2"/>
  <c r="GN24" i="2"/>
  <c r="GN25" i="2"/>
  <c r="GN9" i="2" l="1"/>
  <c r="GG27" i="1" s="1"/>
  <c r="GN29" i="2"/>
  <c r="GG32" i="1" s="1"/>
  <c r="GG146" i="1" l="1"/>
  <c r="GG92" i="1"/>
  <c r="GG93" i="1" s="1"/>
  <c r="GG88" i="1"/>
  <c r="GG89" i="1" s="1"/>
  <c r="GG153" i="1"/>
  <c r="GF22" i="1"/>
  <c r="GF20" i="1" s="1"/>
  <c r="GF160" i="1" s="1"/>
  <c r="GG90" i="1"/>
  <c r="GG91" i="1" s="1"/>
  <c r="GG74" i="1"/>
  <c r="GG78" i="1"/>
  <c r="GG76" i="1"/>
  <c r="GG70" i="1"/>
  <c r="GG94" i="1" l="1"/>
  <c r="GG34" i="35"/>
  <c r="GG34" i="36"/>
  <c r="GG52" i="36" s="1"/>
  <c r="GG53" i="36" s="1"/>
  <c r="GG54" i="36" s="1"/>
  <c r="GG95" i="1"/>
  <c r="GG96" i="1" s="1"/>
  <c r="GG71" i="1"/>
  <c r="GH42" i="1" s="1"/>
  <c r="GH190" i="1" s="1"/>
  <c r="GG72" i="1"/>
  <c r="GH46" i="1" s="1"/>
  <c r="GH191" i="1" l="1"/>
  <c r="GG161" i="1"/>
  <c r="GO3" i="2"/>
  <c r="GO4" i="2" s="1"/>
  <c r="GO23" i="2"/>
  <c r="GO24" i="2" s="1"/>
  <c r="GO6" i="2" l="1"/>
  <c r="GO7" i="2"/>
  <c r="GO5" i="2"/>
  <c r="GO25" i="2"/>
  <c r="GO26" i="2"/>
  <c r="GO27" i="2"/>
  <c r="GO9" i="2" l="1"/>
  <c r="GH27" i="1" s="1"/>
  <c r="GO29" i="2"/>
  <c r="GH32" i="1" s="1"/>
  <c r="GH153" i="1" s="1"/>
  <c r="GH146" i="1" l="1"/>
  <c r="GH158" i="1"/>
  <c r="GG22" i="1"/>
  <c r="GG20" i="1" s="1"/>
  <c r="GG160" i="1" s="1"/>
  <c r="GH70" i="1"/>
  <c r="GH94" i="1" l="1"/>
  <c r="GH90" i="1"/>
  <c r="GH91" i="1" s="1"/>
  <c r="GH92" i="1"/>
  <c r="GH93" i="1" s="1"/>
  <c r="GH88" i="1"/>
  <c r="GH89" i="1" s="1"/>
  <c r="GH166" i="1"/>
  <c r="GH95" i="1" l="1"/>
  <c r="GH96" i="1" s="1"/>
  <c r="GH34" i="36"/>
  <c r="GH52" i="36" s="1"/>
  <c r="GH53" i="36" s="1"/>
  <c r="GH34" i="35"/>
  <c r="GH76" i="1" l="1"/>
  <c r="GH78" i="1"/>
  <c r="GH74" i="1"/>
  <c r="GH43" i="36"/>
  <c r="GH42" i="36" s="1"/>
  <c r="GH41" i="36"/>
  <c r="GH40" i="36" s="1"/>
  <c r="GH39" i="36"/>
  <c r="GH38" i="36" s="1"/>
  <c r="GH54" i="36"/>
  <c r="GH161" i="1"/>
  <c r="GH72" i="1" l="1"/>
  <c r="GI46" i="1" s="1"/>
  <c r="GH35" i="36"/>
  <c r="GI21" i="36" s="1"/>
  <c r="GI12" i="36" s="1"/>
  <c r="GH71" i="1"/>
  <c r="GI42" i="1" s="1"/>
  <c r="GI190" i="1" s="1"/>
  <c r="GH36" i="36"/>
  <c r="GI23" i="36" s="1"/>
  <c r="GP23" i="2" l="1"/>
  <c r="GP25" i="2" s="1"/>
  <c r="GI191" i="1"/>
  <c r="GP3" i="2"/>
  <c r="GP4" i="2" s="1"/>
  <c r="GI15" i="36"/>
  <c r="GP24" i="2" l="1"/>
  <c r="GP26" i="2"/>
  <c r="GP27" i="2"/>
  <c r="GP5" i="2"/>
  <c r="GP7" i="2"/>
  <c r="GP6" i="2"/>
  <c r="GP29" i="2" l="1"/>
  <c r="GI32" i="1" s="1"/>
  <c r="GI153" i="1" s="1"/>
  <c r="GP9" i="2"/>
  <c r="GI27" i="1" s="1"/>
  <c r="GI166" i="1"/>
  <c r="GI158" i="1"/>
  <c r="GI90" i="1" l="1"/>
  <c r="GI91" i="1" s="1"/>
  <c r="GI146" i="1"/>
  <c r="GI88" i="1"/>
  <c r="GI89" i="1" s="1"/>
  <c r="GI92" i="1"/>
  <c r="GI93" i="1" s="1"/>
  <c r="GH22" i="1"/>
  <c r="GH20" i="1" s="1"/>
  <c r="GH160" i="1" s="1"/>
  <c r="GI70" i="1"/>
  <c r="GI94" i="1" l="1"/>
  <c r="GI34" i="35"/>
  <c r="GI95" i="1"/>
  <c r="GI96" i="1" s="1"/>
  <c r="GI34" i="36"/>
  <c r="GI52" i="36" s="1"/>
  <c r="GI53" i="36" s="1"/>
  <c r="GI54" i="36" s="1"/>
  <c r="GI76" i="1"/>
  <c r="GI74" i="1"/>
  <c r="GI78" i="1"/>
  <c r="GI43" i="36"/>
  <c r="GI42" i="36" s="1"/>
  <c r="GI41" i="36"/>
  <c r="GI40" i="36" s="1"/>
  <c r="GI39" i="36"/>
  <c r="GI38" i="36" s="1"/>
  <c r="GJ158" i="1"/>
  <c r="GJ166" i="1"/>
  <c r="GI161" i="1" l="1"/>
  <c r="GI35" i="36"/>
  <c r="GJ21" i="36" s="1"/>
  <c r="GJ12" i="36" s="1"/>
  <c r="GI72" i="1"/>
  <c r="GJ46" i="1" s="1"/>
  <c r="GI71" i="1"/>
  <c r="GJ42" i="1" s="1"/>
  <c r="GJ190" i="1" s="1"/>
  <c r="GI36" i="36"/>
  <c r="GJ23" i="36" s="1"/>
  <c r="GJ191" i="1" l="1"/>
  <c r="GQ3" i="2"/>
  <c r="GQ7" i="2" s="1"/>
  <c r="GQ23" i="2"/>
  <c r="GQ26" i="2" s="1"/>
  <c r="GJ15" i="36"/>
  <c r="GQ24" i="2" l="1"/>
  <c r="GQ25" i="2"/>
  <c r="GQ27" i="2"/>
  <c r="GQ4" i="2"/>
  <c r="GQ6" i="2"/>
  <c r="GQ5" i="2"/>
  <c r="GJ53" i="36"/>
  <c r="GJ54" i="36" s="1"/>
  <c r="GQ29" i="2" l="1"/>
  <c r="GJ32" i="1" s="1"/>
  <c r="GJ90" i="1" s="1"/>
  <c r="GJ91" i="1" s="1"/>
  <c r="GQ9" i="2"/>
  <c r="GJ27" i="1" s="1"/>
  <c r="GJ39" i="36"/>
  <c r="GJ38" i="36" s="1"/>
  <c r="GJ43" i="36"/>
  <c r="GJ42" i="36" s="1"/>
  <c r="GJ41" i="36"/>
  <c r="GJ40" i="36" s="1"/>
  <c r="GJ146" i="1" l="1"/>
  <c r="GJ88" i="1"/>
  <c r="GJ89" i="1" s="1"/>
  <c r="GJ92" i="1"/>
  <c r="GJ93" i="1" s="1"/>
  <c r="GI22" i="1"/>
  <c r="GI20" i="1" s="1"/>
  <c r="GI160" i="1" s="1"/>
  <c r="GJ153" i="1"/>
  <c r="GJ35" i="36"/>
  <c r="GK21" i="36" s="1"/>
  <c r="GK12" i="36" s="1"/>
  <c r="GJ36" i="36"/>
  <c r="GK23" i="36" s="1"/>
  <c r="GJ70" i="1"/>
  <c r="GJ94" i="1" l="1"/>
  <c r="GJ34" i="35"/>
  <c r="GJ34" i="36"/>
  <c r="GJ52" i="36" s="1"/>
  <c r="GJ95" i="1"/>
  <c r="GJ96" i="1" s="1"/>
  <c r="GJ76" i="1"/>
  <c r="GJ74" i="1"/>
  <c r="GJ78" i="1"/>
  <c r="GK15" i="36"/>
  <c r="GJ161" i="1" l="1"/>
  <c r="GJ71" i="1"/>
  <c r="GK42" i="1" s="1"/>
  <c r="GK190" i="1" s="1"/>
  <c r="GJ72" i="1"/>
  <c r="GK46" i="1" s="1"/>
  <c r="GK53" i="36"/>
  <c r="GK54" i="36" s="1"/>
  <c r="GR23" i="2" l="1"/>
  <c r="GR24" i="2" s="1"/>
  <c r="GR3" i="2"/>
  <c r="GR7" i="2" s="1"/>
  <c r="GK191" i="1"/>
  <c r="GK41" i="36"/>
  <c r="GK40" i="36" s="1"/>
  <c r="GK43" i="36"/>
  <c r="GK42" i="36" s="1"/>
  <c r="GK39" i="36"/>
  <c r="GK38" i="36" s="1"/>
  <c r="GR26" i="2" l="1"/>
  <c r="GR27" i="2"/>
  <c r="GR25" i="2"/>
  <c r="GR5" i="2"/>
  <c r="GR6" i="2"/>
  <c r="GR4" i="2"/>
  <c r="GK36" i="36"/>
  <c r="GL23" i="36" s="1"/>
  <c r="GK35" i="36"/>
  <c r="GL21" i="36" s="1"/>
  <c r="GR29" i="2" l="1"/>
  <c r="GK32" i="1" s="1"/>
  <c r="GK153" i="1" s="1"/>
  <c r="GR9" i="2"/>
  <c r="GK27" i="1" s="1"/>
  <c r="GL12" i="36"/>
  <c r="GL15" i="36"/>
  <c r="GK74" i="1"/>
  <c r="GK78" i="1"/>
  <c r="GK76" i="1"/>
  <c r="GK90" i="1" l="1"/>
  <c r="GK91" i="1" s="1"/>
  <c r="GK88" i="1"/>
  <c r="GK89" i="1" s="1"/>
  <c r="GK92" i="1"/>
  <c r="GK93" i="1" s="1"/>
  <c r="GJ22" i="1"/>
  <c r="GJ20" i="1" s="1"/>
  <c r="GJ160" i="1" s="1"/>
  <c r="GK146" i="1"/>
  <c r="GL53" i="36"/>
  <c r="GK72" i="1"/>
  <c r="GL46" i="1" s="1"/>
  <c r="GK71" i="1"/>
  <c r="GL42" i="1" s="1"/>
  <c r="GL190" i="1" s="1"/>
  <c r="GK70" i="1"/>
  <c r="GK94" i="1" l="1"/>
  <c r="GL191" i="1"/>
  <c r="GK34" i="35"/>
  <c r="GK34" i="36"/>
  <c r="GK52" i="36" s="1"/>
  <c r="GK95" i="1"/>
  <c r="GL41" i="36"/>
  <c r="GL40" i="36" s="1"/>
  <c r="GL39" i="36"/>
  <c r="GL38" i="36" s="1"/>
  <c r="GL43" i="36"/>
  <c r="GL42" i="36" s="1"/>
  <c r="GL54" i="36"/>
  <c r="GS23" i="2"/>
  <c r="GS24" i="2" s="1"/>
  <c r="GS3" i="2"/>
  <c r="GS6" i="2" s="1"/>
  <c r="GK96" i="1" l="1"/>
  <c r="GK161" i="1"/>
  <c r="GL36" i="36"/>
  <c r="GM23" i="36" s="1"/>
  <c r="GL35" i="36"/>
  <c r="GM21" i="36" s="1"/>
  <c r="GM12" i="36" s="1"/>
  <c r="GS25" i="2"/>
  <c r="GS26" i="2"/>
  <c r="GS4" i="2"/>
  <c r="GS27" i="2"/>
  <c r="GS5" i="2"/>
  <c r="GS7" i="2"/>
  <c r="GM15" i="36" l="1"/>
  <c r="GS29" i="2"/>
  <c r="GL32" i="1" s="1"/>
  <c r="GL153" i="1" s="1"/>
  <c r="GS9" i="2"/>
  <c r="GL27" i="1" s="1"/>
  <c r="GL146" i="1" l="1"/>
  <c r="GM39" i="36"/>
  <c r="GM38" i="36" s="1"/>
  <c r="GM43" i="36"/>
  <c r="GM42" i="36" s="1"/>
  <c r="GM41" i="36"/>
  <c r="GM40" i="36" s="1"/>
  <c r="GK22" i="1"/>
  <c r="GK20" i="1" s="1"/>
  <c r="GK160" i="1" s="1"/>
  <c r="GL88" i="1"/>
  <c r="GL89" i="1" s="1"/>
  <c r="GL90" i="1"/>
  <c r="GL91" i="1" s="1"/>
  <c r="GL92" i="1"/>
  <c r="GL93" i="1" s="1"/>
  <c r="GL70" i="1"/>
  <c r="GL94" i="1" l="1"/>
  <c r="GL34" i="36"/>
  <c r="GL52" i="36" s="1"/>
  <c r="GL34" i="35"/>
  <c r="GL95" i="1"/>
  <c r="GL161" i="1" s="1"/>
  <c r="GM35" i="36"/>
  <c r="GM36" i="36"/>
  <c r="GL74" i="1"/>
  <c r="GL78" i="1"/>
  <c r="GL76" i="1"/>
  <c r="GL96" i="1" l="1"/>
  <c r="GL72" i="1"/>
  <c r="GM46" i="1" s="1"/>
  <c r="GL71" i="1"/>
  <c r="GM42" i="1" s="1"/>
  <c r="GM190" i="1" s="1"/>
  <c r="GM191" i="1" l="1"/>
  <c r="GT23" i="2"/>
  <c r="GT27" i="2" s="1"/>
  <c r="GT3" i="2"/>
  <c r="GT5" i="2" s="1"/>
  <c r="GT6" i="2" l="1"/>
  <c r="GT7" i="2"/>
  <c r="GT4" i="2"/>
  <c r="GT25" i="2"/>
  <c r="GT26" i="2"/>
  <c r="GT24" i="2"/>
  <c r="GT9" i="2" l="1"/>
  <c r="GM27" i="1" s="1"/>
  <c r="GT29" i="2"/>
  <c r="GM32" i="1" s="1"/>
  <c r="GM153" i="1" s="1"/>
  <c r="GM146" i="1" l="1"/>
  <c r="GM92" i="1"/>
  <c r="C92" i="1" s="1"/>
  <c r="AG4" i="1" s="1"/>
  <c r="GM88" i="1"/>
  <c r="C88" i="1" s="1"/>
  <c r="GL22" i="1"/>
  <c r="GL20" i="1" s="1"/>
  <c r="GL160" i="1" s="1"/>
  <c r="GM90" i="1"/>
  <c r="C90" i="1" s="1"/>
  <c r="AG3" i="1" s="1"/>
  <c r="GM70" i="1"/>
  <c r="GM94" i="1" l="1"/>
  <c r="GM34" i="36"/>
  <c r="GM52" i="36" s="1"/>
  <c r="GM53" i="36" s="1"/>
  <c r="GM54" i="36" s="1"/>
  <c r="GM34" i="35"/>
  <c r="GM95" i="1"/>
  <c r="GM161" i="1" s="1"/>
  <c r="AG5" i="1"/>
  <c r="GM74" i="1"/>
  <c r="GM76" i="1"/>
  <c r="GM91" i="1"/>
  <c r="GM78" i="1"/>
  <c r="GM93" i="1"/>
  <c r="GM89" i="1"/>
  <c r="AG2" i="1"/>
  <c r="GM96" i="1" l="1"/>
  <c r="GM71" i="1"/>
  <c r="GM72" i="1"/>
  <c r="L3" i="35"/>
  <c r="ER7" i="35" l="1"/>
  <c r="CV7" i="35"/>
  <c r="DT7" i="35"/>
  <c r="FP7" i="35"/>
  <c r="AZ7" i="35"/>
  <c r="D52" i="35"/>
  <c r="D53" i="35" s="1"/>
  <c r="D54" i="35" s="1"/>
  <c r="BX7" i="35"/>
  <c r="D41" i="35" l="1"/>
  <c r="D40" i="35" s="1"/>
  <c r="D43" i="35"/>
  <c r="D42" i="35" s="1"/>
  <c r="D39" i="35"/>
  <c r="D38" i="35" s="1"/>
  <c r="D35" i="35" l="1"/>
  <c r="E21" i="35" s="1"/>
  <c r="E12" i="35" s="1"/>
  <c r="D36" i="35"/>
  <c r="E23" i="35" s="1"/>
  <c r="E15" i="35" s="1"/>
  <c r="E52" i="35" l="1"/>
  <c r="E53" i="35" s="1"/>
  <c r="E43" i="35" l="1"/>
  <c r="E42" i="35" s="1"/>
  <c r="E39" i="35"/>
  <c r="E38" i="35" s="1"/>
  <c r="E41" i="35"/>
  <c r="E40" i="35" s="1"/>
  <c r="E54" i="35"/>
  <c r="E35" i="35" l="1"/>
  <c r="F21" i="35" s="1"/>
  <c r="F12" i="35" s="1"/>
  <c r="E36" i="35"/>
  <c r="F23" i="35" s="1"/>
  <c r="F15" i="35" s="1"/>
  <c r="F52" i="35" l="1"/>
  <c r="F53" i="35" s="1"/>
  <c r="F43" i="35" l="1"/>
  <c r="F42" i="35" s="1"/>
  <c r="F39" i="35"/>
  <c r="F38" i="35" s="1"/>
  <c r="F41" i="35"/>
  <c r="F40" i="35" s="1"/>
  <c r="F54" i="35"/>
  <c r="F35" i="35" l="1"/>
  <c r="G21" i="35" s="1"/>
  <c r="G12" i="35" s="1"/>
  <c r="F36" i="35"/>
  <c r="G23" i="35" s="1"/>
  <c r="G15" i="35" s="1"/>
  <c r="G52" i="35" l="1"/>
  <c r="G53" i="35" s="1"/>
  <c r="G39" i="35" l="1"/>
  <c r="G38" i="35" s="1"/>
  <c r="G41" i="35"/>
  <c r="G40" i="35" s="1"/>
  <c r="G43" i="35"/>
  <c r="G42" i="35" s="1"/>
  <c r="G54" i="35"/>
  <c r="G36" i="35" l="1"/>
  <c r="H23" i="35" s="1"/>
  <c r="H15" i="35" s="1"/>
  <c r="G35" i="35"/>
  <c r="H21" i="35" s="1"/>
  <c r="H12" i="35" s="1"/>
  <c r="H52" i="35" l="1"/>
  <c r="H53" i="35" s="1"/>
  <c r="H43" i="35" l="1"/>
  <c r="H42" i="35" s="1"/>
  <c r="H39" i="35"/>
  <c r="H38" i="35" s="1"/>
  <c r="H41" i="35"/>
  <c r="H40" i="35" s="1"/>
  <c r="H54" i="35"/>
  <c r="H35" i="35" l="1"/>
  <c r="I21" i="35" s="1"/>
  <c r="I12" i="35" s="1"/>
  <c r="H36" i="35"/>
  <c r="I23" i="35" s="1"/>
  <c r="I15" i="35" l="1"/>
  <c r="I52" i="35" s="1"/>
  <c r="I53" i="35" s="1"/>
  <c r="I41" i="35" l="1"/>
  <c r="I40" i="35" s="1"/>
  <c r="I54" i="35"/>
  <c r="I43" i="35"/>
  <c r="I42" i="35" s="1"/>
  <c r="I39" i="35"/>
  <c r="I38" i="35" s="1"/>
  <c r="I36" i="35" l="1"/>
  <c r="J23" i="35" s="1"/>
  <c r="J15" i="35" s="1"/>
  <c r="J52" i="35" s="1"/>
  <c r="J53" i="35" s="1"/>
  <c r="I35" i="35"/>
  <c r="J21" i="35" s="1"/>
  <c r="J12" i="35" s="1"/>
  <c r="J41" i="35" l="1"/>
  <c r="J40" i="35" s="1"/>
  <c r="J43" i="35"/>
  <c r="J42" i="35" s="1"/>
  <c r="J54" i="35"/>
  <c r="J39" i="35"/>
  <c r="J38" i="35" s="1"/>
  <c r="J36" i="35" l="1"/>
  <c r="K23" i="35" s="1"/>
  <c r="K15" i="35" s="1"/>
  <c r="K52" i="35" s="1"/>
  <c r="K53" i="35" s="1"/>
  <c r="J35" i="35"/>
  <c r="K21" i="35" s="1"/>
  <c r="K12" i="35" s="1"/>
  <c r="K41" i="35" l="1"/>
  <c r="K40" i="35" s="1"/>
  <c r="K39" i="35"/>
  <c r="K38" i="35" s="1"/>
  <c r="K54" i="35"/>
  <c r="K43" i="35"/>
  <c r="K42" i="35" s="1"/>
  <c r="K36" i="35" l="1"/>
  <c r="L23" i="35" s="1"/>
  <c r="L15" i="35" s="1"/>
  <c r="K35" i="35"/>
  <c r="L21" i="35" s="1"/>
  <c r="L12" i="35" s="1"/>
  <c r="L52" i="35" l="1"/>
  <c r="L53" i="35" s="1"/>
  <c r="L41" i="35" s="1"/>
  <c r="L40" i="35" s="1"/>
  <c r="L43" i="35" l="1"/>
  <c r="L42" i="35" s="1"/>
  <c r="L54" i="35"/>
  <c r="L39" i="35"/>
  <c r="L38" i="35" s="1"/>
  <c r="L36" i="35" l="1"/>
  <c r="M23" i="35" s="1"/>
  <c r="M15" i="35" s="1"/>
  <c r="M52" i="35" s="1"/>
  <c r="M53" i="35" s="1"/>
  <c r="L35" i="35"/>
  <c r="M21" i="35" s="1"/>
  <c r="M12" i="35" s="1"/>
  <c r="M41" i="35" l="1"/>
  <c r="M40" i="35" s="1"/>
  <c r="M39" i="35"/>
  <c r="M38" i="35" s="1"/>
  <c r="M43" i="35"/>
  <c r="M42" i="35" s="1"/>
  <c r="M54" i="35"/>
  <c r="M35" i="35" l="1"/>
  <c r="N21" i="35" s="1"/>
  <c r="N12" i="35" s="1"/>
  <c r="M36" i="35"/>
  <c r="N23" i="35" s="1"/>
  <c r="N15" i="35" l="1"/>
  <c r="N52" i="35" s="1"/>
  <c r="N53" i="35" s="1"/>
  <c r="N43" i="35" l="1"/>
  <c r="N42" i="35" s="1"/>
  <c r="N41" i="35"/>
  <c r="N40" i="35" s="1"/>
  <c r="N39" i="35"/>
  <c r="N38" i="35" s="1"/>
  <c r="N54" i="35"/>
  <c r="N35" i="35" l="1"/>
  <c r="O21" i="35" s="1"/>
  <c r="O12" i="35" s="1"/>
  <c r="N36" i="35"/>
  <c r="O23" i="35" s="1"/>
  <c r="O15" i="35" l="1"/>
  <c r="O52" i="35" l="1"/>
  <c r="O53" i="35" s="1"/>
  <c r="O41" i="35" l="1"/>
  <c r="O40" i="35" s="1"/>
  <c r="O39" i="35"/>
  <c r="O38" i="35" s="1"/>
  <c r="O43" i="35"/>
  <c r="O42" i="35" s="1"/>
  <c r="O54" i="35"/>
  <c r="O36" i="35" l="1"/>
  <c r="P23" i="35" s="1"/>
  <c r="O35" i="35"/>
  <c r="P21" i="35" s="1"/>
  <c r="P12" i="35" s="1"/>
  <c r="P15" i="35" l="1"/>
  <c r="P52" i="35" l="1"/>
  <c r="P53" i="35" s="1"/>
  <c r="P41" i="35" l="1"/>
  <c r="P40" i="35" s="1"/>
  <c r="P39" i="35"/>
  <c r="P38" i="35" s="1"/>
  <c r="P43" i="35"/>
  <c r="P42" i="35" s="1"/>
  <c r="P54" i="35"/>
  <c r="P35" i="35" l="1"/>
  <c r="Q21" i="35" s="1"/>
  <c r="Q12" i="35" s="1"/>
  <c r="P36" i="35"/>
  <c r="Q23" i="35" s="1"/>
  <c r="Q15" i="35" l="1"/>
  <c r="Q52" i="35" l="1"/>
  <c r="Q53" i="35" s="1"/>
  <c r="Q43" i="35" l="1"/>
  <c r="Q42" i="35" s="1"/>
  <c r="Q39" i="35"/>
  <c r="Q38" i="35" s="1"/>
  <c r="Q41" i="35"/>
  <c r="Q40" i="35" s="1"/>
  <c r="Q54" i="35"/>
  <c r="Q35" i="35" l="1"/>
  <c r="R21" i="35" s="1"/>
  <c r="R12" i="35" s="1"/>
  <c r="Q36" i="35"/>
  <c r="R23" i="35" s="1"/>
  <c r="R15" i="35" l="1"/>
  <c r="R52" i="35" l="1"/>
  <c r="R53" i="35" s="1"/>
  <c r="R43" i="35" l="1"/>
  <c r="R42" i="35" s="1"/>
  <c r="R39" i="35"/>
  <c r="R38" i="35" s="1"/>
  <c r="R41" i="35"/>
  <c r="R40" i="35" s="1"/>
  <c r="R54" i="35"/>
  <c r="R35" i="35" l="1"/>
  <c r="S21" i="35" s="1"/>
  <c r="S12" i="35" s="1"/>
  <c r="R36" i="35"/>
  <c r="S23" i="35" s="1"/>
  <c r="S15" i="35" l="1"/>
  <c r="S52" i="35" s="1"/>
  <c r="S53" i="35" s="1"/>
  <c r="S39" i="35" l="1"/>
  <c r="S38" i="35" s="1"/>
  <c r="S41" i="35"/>
  <c r="S40" i="35" s="1"/>
  <c r="S43" i="35"/>
  <c r="S42" i="35" s="1"/>
  <c r="S54" i="35"/>
  <c r="S36" i="35" l="1"/>
  <c r="T23" i="35" s="1"/>
  <c r="T15" i="35" s="1"/>
  <c r="T52" i="35" s="1"/>
  <c r="T53" i="35" s="1"/>
  <c r="S35" i="35"/>
  <c r="T21" i="35" s="1"/>
  <c r="T12" i="35" s="1"/>
  <c r="T41" i="35" l="1"/>
  <c r="T40" i="35" s="1"/>
  <c r="T43" i="35"/>
  <c r="T42" i="35" s="1"/>
  <c r="T39" i="35"/>
  <c r="T38" i="35" s="1"/>
  <c r="T54" i="35"/>
  <c r="T35" i="35" l="1"/>
  <c r="U21" i="35" s="1"/>
  <c r="U12" i="35" s="1"/>
  <c r="T36" i="35"/>
  <c r="U23" i="35" s="1"/>
  <c r="U15" i="35" l="1"/>
  <c r="U52" i="35" s="1"/>
  <c r="U53" i="35" s="1"/>
  <c r="U39" i="35" l="1"/>
  <c r="U38" i="35" s="1"/>
  <c r="U43" i="35"/>
  <c r="U42" i="35" s="1"/>
  <c r="U41" i="35"/>
  <c r="U40" i="35" s="1"/>
  <c r="U54" i="35"/>
  <c r="U35" i="35" l="1"/>
  <c r="V21" i="35" s="1"/>
  <c r="V12" i="35" s="1"/>
  <c r="U36" i="35"/>
  <c r="V23" i="35" s="1"/>
  <c r="V15" i="35" s="1"/>
  <c r="V52" i="35" l="1"/>
  <c r="V53" i="35" s="1"/>
  <c r="V39" i="35" s="1"/>
  <c r="V38" i="35" s="1"/>
  <c r="V41" i="35" l="1"/>
  <c r="V40" i="35" s="1"/>
  <c r="V43" i="35"/>
  <c r="V42" i="35" s="1"/>
  <c r="V54" i="35"/>
  <c r="V36" i="35" l="1"/>
  <c r="W23" i="35" s="1"/>
  <c r="W15" i="35" s="1"/>
  <c r="V35" i="35"/>
  <c r="W21" i="35" s="1"/>
  <c r="W12" i="35" s="1"/>
  <c r="W52" i="35" l="1"/>
  <c r="W53" i="35" s="1"/>
  <c r="W39" i="35" s="1"/>
  <c r="W38" i="35" s="1"/>
  <c r="W43" i="35" l="1"/>
  <c r="W42" i="35" s="1"/>
  <c r="W41" i="35"/>
  <c r="W40" i="35" s="1"/>
  <c r="W54" i="35"/>
  <c r="W36" i="35" l="1"/>
  <c r="X23" i="35" s="1"/>
  <c r="X15" i="35" s="1"/>
  <c r="X52" i="35" s="1"/>
  <c r="X53" i="35" s="1"/>
  <c r="W35" i="35"/>
  <c r="X21" i="35" s="1"/>
  <c r="X12" i="35" s="1"/>
  <c r="X39" i="35" l="1"/>
  <c r="X38" i="35" s="1"/>
  <c r="X54" i="35"/>
  <c r="X43" i="35"/>
  <c r="X42" i="35" s="1"/>
  <c r="X41" i="35"/>
  <c r="X40" i="35" s="1"/>
  <c r="X36" i="35" l="1"/>
  <c r="Y23" i="35" s="1"/>
  <c r="X35" i="35"/>
  <c r="Y21" i="35" s="1"/>
  <c r="Y12" i="35" s="1"/>
  <c r="Y15" i="35" l="1"/>
  <c r="Y52" i="35" s="1"/>
  <c r="Y53" i="35" s="1"/>
  <c r="Y41" i="35" l="1"/>
  <c r="Y40" i="35" s="1"/>
  <c r="Y43" i="35"/>
  <c r="Y42" i="35" s="1"/>
  <c r="Y39" i="35"/>
  <c r="Y38" i="35" s="1"/>
  <c r="Y54" i="35"/>
  <c r="Y35" i="35" l="1"/>
  <c r="Z21" i="35" s="1"/>
  <c r="Z12" i="35" s="1"/>
  <c r="Y36" i="35"/>
  <c r="Z23" i="35" s="1"/>
  <c r="Z15" i="35" s="1"/>
  <c r="Z52" i="35" l="1"/>
  <c r="Z53" i="35" s="1"/>
  <c r="Z54" i="35" s="1"/>
  <c r="Z39" i="35" l="1"/>
  <c r="Z38" i="35" s="1"/>
  <c r="Z41" i="35"/>
  <c r="Z40" i="35" s="1"/>
  <c r="Z43" i="35"/>
  <c r="Z42" i="35" s="1"/>
  <c r="Z36" i="35" l="1"/>
  <c r="AA23" i="35" s="1"/>
  <c r="AA15" i="35" s="1"/>
  <c r="AA52" i="35" s="1"/>
  <c r="AA53" i="35" s="1"/>
  <c r="Z35" i="35"/>
  <c r="AA21" i="35" s="1"/>
  <c r="AA12" i="35" s="1"/>
  <c r="AA41" i="35" l="1"/>
  <c r="AA40" i="35" s="1"/>
  <c r="AA43" i="35"/>
  <c r="AA42" i="35" s="1"/>
  <c r="AA39" i="35"/>
  <c r="AA38" i="35" s="1"/>
  <c r="AA54" i="35"/>
  <c r="AA35" i="35" l="1"/>
  <c r="AB21" i="35" s="1"/>
  <c r="AB12" i="35" s="1"/>
  <c r="AA36" i="35"/>
  <c r="AB23" i="35" s="1"/>
  <c r="AB15" i="35" s="1"/>
  <c r="AB52" i="35" l="1"/>
  <c r="AB53" i="35" s="1"/>
  <c r="AB41" i="35" s="1"/>
  <c r="AB40" i="35" s="1"/>
  <c r="AB54" i="35" l="1"/>
  <c r="AB39" i="35"/>
  <c r="AB38" i="35" s="1"/>
  <c r="AB43" i="35"/>
  <c r="AB42" i="35" s="1"/>
  <c r="AB35" i="35" l="1"/>
  <c r="AC21" i="35" s="1"/>
  <c r="AC12" i="35" s="1"/>
  <c r="AB36" i="35"/>
  <c r="AC23" i="35" s="1"/>
  <c r="AC15" i="35" s="1"/>
  <c r="AC52" i="35" l="1"/>
  <c r="AC53" i="35" s="1"/>
  <c r="AC43" i="35" s="1"/>
  <c r="AC42" i="35" s="1"/>
  <c r="AC54" i="35" l="1"/>
  <c r="AC41" i="35"/>
  <c r="AC40" i="35" s="1"/>
  <c r="AC39" i="35"/>
  <c r="AC38" i="35" s="1"/>
  <c r="AC35" i="35" l="1"/>
  <c r="AD21" i="35" s="1"/>
  <c r="AD12" i="35" s="1"/>
  <c r="AC36" i="35"/>
  <c r="AD23" i="35" s="1"/>
  <c r="AD15" i="35" s="1"/>
  <c r="AD52" i="35" s="1"/>
  <c r="AD53" i="35" s="1"/>
  <c r="AD39" i="35" l="1"/>
  <c r="AD38" i="35" s="1"/>
  <c r="AD43" i="35"/>
  <c r="AD42" i="35" s="1"/>
  <c r="AD54" i="35"/>
  <c r="AD41" i="35"/>
  <c r="AD40" i="35" s="1"/>
  <c r="AD36" i="35" l="1"/>
  <c r="AE23" i="35" s="1"/>
  <c r="AE15" i="35" s="1"/>
  <c r="AD35" i="35"/>
  <c r="AE21" i="35" s="1"/>
  <c r="AE12" i="35" s="1"/>
  <c r="AE52" i="35" l="1"/>
  <c r="AE53" i="35" s="1"/>
  <c r="AE41" i="35" s="1"/>
  <c r="AE40" i="35" s="1"/>
  <c r="AE54" i="35" l="1"/>
  <c r="AE43" i="35"/>
  <c r="AE42" i="35" s="1"/>
  <c r="AE39" i="35"/>
  <c r="AE38" i="35" s="1"/>
  <c r="AE35" i="35" l="1"/>
  <c r="AF21" i="35" s="1"/>
  <c r="AF12" i="35" s="1"/>
  <c r="AE36" i="35"/>
  <c r="AF23" i="35" s="1"/>
  <c r="AF15" i="35" s="1"/>
  <c r="AF52" i="35" l="1"/>
  <c r="AF53" i="35" s="1"/>
  <c r="AF43" i="35" s="1"/>
  <c r="AF42" i="35" s="1"/>
  <c r="AF54" i="35" l="1"/>
  <c r="AF41" i="35"/>
  <c r="AF40" i="35" s="1"/>
  <c r="AF39" i="35"/>
  <c r="AF38" i="35" s="1"/>
  <c r="AF36" i="35" l="1"/>
  <c r="AG23" i="35" s="1"/>
  <c r="AG15" i="35" s="1"/>
  <c r="AG52" i="35" s="1"/>
  <c r="AG53" i="35" s="1"/>
  <c r="AF35" i="35"/>
  <c r="AG21" i="35" s="1"/>
  <c r="AG12" i="35" s="1"/>
  <c r="AG39" i="35" l="1"/>
  <c r="AG38" i="35" s="1"/>
  <c r="AG43" i="35"/>
  <c r="AG42" i="35" s="1"/>
  <c r="AG41" i="35"/>
  <c r="AG40" i="35" s="1"/>
  <c r="AG54" i="35"/>
  <c r="AG36" i="35" l="1"/>
  <c r="AH23" i="35" s="1"/>
  <c r="AH15" i="35" s="1"/>
  <c r="AG35" i="35"/>
  <c r="AH21" i="35" s="1"/>
  <c r="AH12" i="35" s="1"/>
  <c r="AH52" i="35" l="1"/>
  <c r="AH53" i="35" s="1"/>
  <c r="AH41" i="35" s="1"/>
  <c r="AH40" i="35" s="1"/>
  <c r="AH54" i="35" l="1"/>
  <c r="AH43" i="35"/>
  <c r="AH42" i="35" s="1"/>
  <c r="AH39" i="35"/>
  <c r="AH38" i="35" s="1"/>
  <c r="AH35" i="35" l="1"/>
  <c r="AI21" i="35" s="1"/>
  <c r="AI12" i="35" s="1"/>
  <c r="AH36" i="35"/>
  <c r="AI23" i="35" s="1"/>
  <c r="AI15" i="35" s="1"/>
  <c r="AI52" i="35" l="1"/>
  <c r="AI53" i="35" s="1"/>
  <c r="AI54" i="35" s="1"/>
  <c r="AI39" i="35" l="1"/>
  <c r="AI38" i="35" s="1"/>
  <c r="AI41" i="35"/>
  <c r="AI40" i="35" s="1"/>
  <c r="AI43" i="35"/>
  <c r="AI42" i="35" s="1"/>
  <c r="AI35" i="35" l="1"/>
  <c r="AJ21" i="35" s="1"/>
  <c r="AJ12" i="35" s="1"/>
  <c r="AI36" i="35"/>
  <c r="AJ23" i="35" s="1"/>
  <c r="AJ15" i="35" s="1"/>
  <c r="AJ52" i="35" l="1"/>
  <c r="AJ53" i="35" s="1"/>
  <c r="AJ43" i="35" s="1"/>
  <c r="AJ42" i="35" s="1"/>
  <c r="AJ54" i="35" l="1"/>
  <c r="AJ41" i="35"/>
  <c r="AJ40" i="35" s="1"/>
  <c r="AJ39" i="35"/>
  <c r="AJ38" i="35" s="1"/>
  <c r="AJ36" i="35" l="1"/>
  <c r="AK23" i="35" s="1"/>
  <c r="AK15" i="35" s="1"/>
  <c r="AK52" i="35" s="1"/>
  <c r="AK53" i="35" s="1"/>
  <c r="AJ35" i="35"/>
  <c r="AK21" i="35" s="1"/>
  <c r="AK12" i="35" s="1"/>
  <c r="AK43" i="35" l="1"/>
  <c r="AK42" i="35" s="1"/>
  <c r="AK41" i="35"/>
  <c r="AK40" i="35" s="1"/>
  <c r="AK39" i="35"/>
  <c r="AK38" i="35" s="1"/>
  <c r="AK54" i="35"/>
  <c r="AK36" i="35" l="1"/>
  <c r="AL23" i="35" s="1"/>
  <c r="AL15" i="35" s="1"/>
  <c r="AK35" i="35"/>
  <c r="AL21" i="35" s="1"/>
  <c r="AL12" i="35" s="1"/>
  <c r="AL52" i="35" l="1"/>
  <c r="AL53" i="35" s="1"/>
  <c r="AL43" i="35" l="1"/>
  <c r="AL42" i="35" s="1"/>
  <c r="AL41" i="35"/>
  <c r="AL40" i="35" s="1"/>
  <c r="AL39" i="35"/>
  <c r="AL38" i="35" s="1"/>
  <c r="AL54" i="35"/>
  <c r="AL36" i="35" l="1"/>
  <c r="AM23" i="35" s="1"/>
  <c r="AM15" i="35" s="1"/>
  <c r="AL35" i="35"/>
  <c r="AM21" i="35" s="1"/>
  <c r="AM12" i="35" s="1"/>
  <c r="AM52" i="35" l="1"/>
  <c r="AM53" i="35" s="1"/>
  <c r="AM39" i="35" s="1"/>
  <c r="AM38" i="35" s="1"/>
  <c r="AM41" i="35" l="1"/>
  <c r="AM40" i="35" s="1"/>
  <c r="AM43" i="35"/>
  <c r="AM42" i="35" s="1"/>
  <c r="AM54" i="35"/>
  <c r="AM35" i="35" l="1"/>
  <c r="AN21" i="35" s="1"/>
  <c r="AN12" i="35" s="1"/>
  <c r="AM36" i="35"/>
  <c r="AN23" i="35" s="1"/>
  <c r="AN15" i="35" s="1"/>
  <c r="AN52" i="35" s="1"/>
  <c r="AN53" i="35" s="1"/>
  <c r="AN43" i="35" l="1"/>
  <c r="AN42" i="35" s="1"/>
  <c r="AN41" i="35"/>
  <c r="AN40" i="35" s="1"/>
  <c r="AN39" i="35"/>
  <c r="AN38" i="35" s="1"/>
  <c r="AN54" i="35"/>
  <c r="AN35" i="35" l="1"/>
  <c r="AO21" i="35" s="1"/>
  <c r="AO12" i="35" s="1"/>
  <c r="AN36" i="35"/>
  <c r="AO23" i="35" s="1"/>
  <c r="AO15" i="35" s="1"/>
  <c r="AO52" i="35" s="1"/>
  <c r="AO53" i="35" s="1"/>
  <c r="AO39" i="35" l="1"/>
  <c r="AO38" i="35" s="1"/>
  <c r="AO43" i="35"/>
  <c r="AO42" i="35" s="1"/>
  <c r="AO41" i="35"/>
  <c r="AO40" i="35" s="1"/>
  <c r="AO54" i="35"/>
  <c r="AO36" i="35" l="1"/>
  <c r="AP23" i="35" s="1"/>
  <c r="AP15" i="35" s="1"/>
  <c r="AP52" i="35" s="1"/>
  <c r="AP53" i="35" s="1"/>
  <c r="AO35" i="35"/>
  <c r="AP21" i="35" s="1"/>
  <c r="AP12" i="35" s="1"/>
  <c r="AP41" i="35" l="1"/>
  <c r="AP40" i="35" s="1"/>
  <c r="AP43" i="35"/>
  <c r="AP42" i="35" s="1"/>
  <c r="AP39" i="35"/>
  <c r="AP38" i="35" s="1"/>
  <c r="AP54" i="35"/>
  <c r="AP36" i="35" l="1"/>
  <c r="AQ23" i="35" s="1"/>
  <c r="AQ15" i="35" s="1"/>
  <c r="AQ52" i="35" s="1"/>
  <c r="AQ53" i="35" s="1"/>
  <c r="AP35" i="35"/>
  <c r="AQ21" i="35" s="1"/>
  <c r="AQ12" i="35" s="1"/>
  <c r="AQ41" i="35" l="1"/>
  <c r="AQ40" i="35" s="1"/>
  <c r="AQ39" i="35"/>
  <c r="AQ38" i="35" s="1"/>
  <c r="AQ43" i="35"/>
  <c r="AQ42" i="35" s="1"/>
  <c r="AQ54" i="35"/>
  <c r="AQ35" i="35" l="1"/>
  <c r="AR21" i="35" s="1"/>
  <c r="AR12" i="35" s="1"/>
  <c r="AQ36" i="35"/>
  <c r="AR23" i="35" s="1"/>
  <c r="AR15" i="35" l="1"/>
  <c r="AR52" i="35" s="1"/>
  <c r="AR53" i="35" s="1"/>
  <c r="AR43" i="35" l="1"/>
  <c r="AR42" i="35" s="1"/>
  <c r="AR39" i="35"/>
  <c r="AR38" i="35" s="1"/>
  <c r="AR41" i="35"/>
  <c r="AR40" i="35" s="1"/>
  <c r="AR54" i="35"/>
  <c r="AR35" i="35" l="1"/>
  <c r="AS21" i="35" s="1"/>
  <c r="AS12" i="35" s="1"/>
  <c r="AR36" i="35"/>
  <c r="AS23" i="35" s="1"/>
  <c r="AS15" i="35" l="1"/>
  <c r="AS52" i="35" s="1"/>
  <c r="AS53" i="35" s="1"/>
  <c r="AS41" i="35" l="1"/>
  <c r="AS40" i="35" s="1"/>
  <c r="AS39" i="35"/>
  <c r="AS38" i="35" s="1"/>
  <c r="AS43" i="35"/>
  <c r="AS42" i="35" s="1"/>
  <c r="AS54" i="35"/>
  <c r="AS36" i="35" l="1"/>
  <c r="AT23" i="35" s="1"/>
  <c r="AT15" i="35" s="1"/>
  <c r="AT52" i="35" s="1"/>
  <c r="AT53" i="35" s="1"/>
  <c r="AS35" i="35"/>
  <c r="AT21" i="35" s="1"/>
  <c r="AT12" i="35" s="1"/>
  <c r="AT43" i="35" l="1"/>
  <c r="AT42" i="35" s="1"/>
  <c r="AT39" i="35"/>
  <c r="AT38" i="35" s="1"/>
  <c r="AT41" i="35"/>
  <c r="AT40" i="35" s="1"/>
  <c r="AT54" i="35"/>
  <c r="AT35" i="35" l="1"/>
  <c r="AU21" i="35" s="1"/>
  <c r="AU12" i="35" s="1"/>
  <c r="AT36" i="35"/>
  <c r="AU23" i="35" s="1"/>
  <c r="AU15" i="35" l="1"/>
  <c r="AU52" i="35" s="1"/>
  <c r="AU53" i="35" s="1"/>
  <c r="AU43" i="35" l="1"/>
  <c r="AU42" i="35" s="1"/>
  <c r="AU41" i="35"/>
  <c r="AU40" i="35" s="1"/>
  <c r="AU39" i="35"/>
  <c r="AU38" i="35" s="1"/>
  <c r="AU54" i="35"/>
  <c r="AU35" i="35" l="1"/>
  <c r="AV21" i="35" s="1"/>
  <c r="AV12" i="35" s="1"/>
  <c r="AU36" i="35"/>
  <c r="AV23" i="35" s="1"/>
  <c r="AV15" i="35" s="1"/>
  <c r="AV52" i="35" l="1"/>
  <c r="AV53" i="35" s="1"/>
  <c r="AV41" i="35" s="1"/>
  <c r="AV40" i="35" s="1"/>
  <c r="AV39" i="35" l="1"/>
  <c r="AV38" i="35" s="1"/>
  <c r="AV43" i="35"/>
  <c r="AV42" i="35" s="1"/>
  <c r="AV54" i="35"/>
  <c r="AV35" i="35" l="1"/>
  <c r="AW21" i="35" s="1"/>
  <c r="AW12" i="35" s="1"/>
  <c r="AV36" i="35"/>
  <c r="AW23" i="35" s="1"/>
  <c r="AW15" i="35" s="1"/>
  <c r="AW52" i="35" s="1"/>
  <c r="AW53" i="35" s="1"/>
  <c r="AW43" i="35" l="1"/>
  <c r="AW42" i="35" s="1"/>
  <c r="AW41" i="35"/>
  <c r="AW40" i="35" s="1"/>
  <c r="AW39" i="35"/>
  <c r="AW38" i="35" s="1"/>
  <c r="AW54" i="35"/>
  <c r="AW35" i="35" l="1"/>
  <c r="AX21" i="35" s="1"/>
  <c r="AX12" i="35" s="1"/>
  <c r="AW36" i="35"/>
  <c r="AX23" i="35" s="1"/>
  <c r="AX15" i="35" s="1"/>
  <c r="AX52" i="35" l="1"/>
  <c r="AX53" i="35" s="1"/>
  <c r="AX43" i="35" s="1"/>
  <c r="AX42" i="35" s="1"/>
  <c r="AX39" i="35" l="1"/>
  <c r="AX38" i="35" s="1"/>
  <c r="AX41" i="35"/>
  <c r="AX40" i="35" s="1"/>
  <c r="AX54" i="35"/>
  <c r="AX35" i="35" l="1"/>
  <c r="AY21" i="35" s="1"/>
  <c r="AY12" i="35" s="1"/>
  <c r="AX36" i="35"/>
  <c r="AY23" i="35" s="1"/>
  <c r="AY15" i="35" s="1"/>
  <c r="AY52" i="35" s="1"/>
  <c r="AY53" i="35" s="1"/>
  <c r="AY39" i="35" l="1"/>
  <c r="AY38" i="35" s="1"/>
  <c r="AY43" i="35"/>
  <c r="AY42" i="35" s="1"/>
  <c r="AY54" i="35"/>
  <c r="AY41" i="35"/>
  <c r="AY40" i="35" s="1"/>
  <c r="AY35" i="35" l="1"/>
  <c r="AZ21" i="35" s="1"/>
  <c r="AZ12" i="35" s="1"/>
  <c r="AY36" i="35"/>
  <c r="AZ23" i="35" s="1"/>
  <c r="AZ15" i="35" s="1"/>
  <c r="AZ52" i="35" s="1"/>
  <c r="AZ53" i="35" s="1"/>
  <c r="AZ54" i="35" s="1"/>
  <c r="AZ43" i="35" l="1"/>
  <c r="AZ42" i="35" s="1"/>
  <c r="AZ41" i="35"/>
  <c r="AZ40" i="35" s="1"/>
  <c r="AZ39" i="35"/>
  <c r="AZ38" i="35" s="1"/>
  <c r="AZ35" i="35" l="1"/>
  <c r="BA21" i="35" s="1"/>
  <c r="BA12" i="35" s="1"/>
  <c r="AZ36" i="35"/>
  <c r="BA23" i="35" s="1"/>
  <c r="BA15" i="35" s="1"/>
  <c r="BA52" i="35" l="1"/>
  <c r="BA53" i="35" s="1"/>
  <c r="BA43" i="35" s="1"/>
  <c r="BA42" i="35" s="1"/>
  <c r="BA54" i="35" l="1"/>
  <c r="BA41" i="35"/>
  <c r="BA40" i="35" s="1"/>
  <c r="BA39" i="35"/>
  <c r="BA38" i="35" s="1"/>
  <c r="BA35" i="35" l="1"/>
  <c r="BB21" i="35" s="1"/>
  <c r="BB12" i="35" s="1"/>
  <c r="BA36" i="35"/>
  <c r="BB23" i="35" s="1"/>
  <c r="BB15" i="35" s="1"/>
  <c r="BB52" i="35" l="1"/>
  <c r="BB53" i="35" s="1"/>
  <c r="BB41" i="35" s="1"/>
  <c r="BB40" i="35" s="1"/>
  <c r="BB43" i="35" l="1"/>
  <c r="BB42" i="35" s="1"/>
  <c r="BB39" i="35"/>
  <c r="BB38" i="35" s="1"/>
  <c r="BB54" i="35"/>
  <c r="BB35" i="35" l="1"/>
  <c r="BC21" i="35" s="1"/>
  <c r="BC12" i="35" s="1"/>
  <c r="BB36" i="35"/>
  <c r="BC23" i="35" s="1"/>
  <c r="BC15" i="35" s="1"/>
  <c r="BC52" i="35" l="1"/>
  <c r="BC53" i="35" s="1"/>
  <c r="BC41" i="35" s="1"/>
  <c r="BC40" i="35" s="1"/>
  <c r="BC39" i="35" l="1"/>
  <c r="BC38" i="35" s="1"/>
  <c r="BC43" i="35"/>
  <c r="BC42" i="35" s="1"/>
  <c r="BC54" i="35"/>
  <c r="BC36" i="35" l="1"/>
  <c r="BD23" i="35" s="1"/>
  <c r="BD15" i="35" s="1"/>
  <c r="BC35" i="35"/>
  <c r="BD21" i="35" s="1"/>
  <c r="BD12" i="35" s="1"/>
  <c r="BD52" i="35" l="1"/>
  <c r="BD53" i="35" s="1"/>
  <c r="BD41" i="35" s="1"/>
  <c r="BD40" i="35" s="1"/>
  <c r="BD54" i="35" l="1"/>
  <c r="BD39" i="35"/>
  <c r="BD38" i="35" s="1"/>
  <c r="BD43" i="35"/>
  <c r="BD42" i="35" s="1"/>
  <c r="BD36" i="35" l="1"/>
  <c r="BE23" i="35" s="1"/>
  <c r="BE15" i="35" s="1"/>
  <c r="BD35" i="35"/>
  <c r="BE21" i="35" s="1"/>
  <c r="BE12" i="35" s="1"/>
  <c r="BE52" i="35" l="1"/>
  <c r="BE53" i="35" s="1"/>
  <c r="BE54" i="35" s="1"/>
  <c r="BE43" i="35" l="1"/>
  <c r="BE42" i="35" s="1"/>
  <c r="BE41" i="35"/>
  <c r="BE40" i="35" s="1"/>
  <c r="BE39" i="35"/>
  <c r="BE38" i="35" s="1"/>
  <c r="BE35" i="35" l="1"/>
  <c r="BF21" i="35" s="1"/>
  <c r="BF12" i="35" s="1"/>
  <c r="BE36" i="35"/>
  <c r="BF23" i="35" s="1"/>
  <c r="BF15" i="35" s="1"/>
  <c r="BF52" i="35" l="1"/>
  <c r="BF53" i="35" s="1"/>
  <c r="BF41" i="35" s="1"/>
  <c r="BF40" i="35" s="1"/>
  <c r="BF39" i="35" l="1"/>
  <c r="BF38" i="35" s="1"/>
  <c r="BF43" i="35"/>
  <c r="BF42" i="35" s="1"/>
  <c r="BF54" i="35"/>
  <c r="BF35" i="35" l="1"/>
  <c r="BG21" i="35" s="1"/>
  <c r="BG12" i="35" s="1"/>
  <c r="BF36" i="35"/>
  <c r="BG23" i="35" s="1"/>
  <c r="BG15" i="35" s="1"/>
  <c r="BG52" i="35" s="1"/>
  <c r="BG53" i="35" s="1"/>
  <c r="BG43" i="35" l="1"/>
  <c r="BG42" i="35" s="1"/>
  <c r="BG39" i="35"/>
  <c r="BG38" i="35" s="1"/>
  <c r="BG41" i="35"/>
  <c r="BG40" i="35" s="1"/>
  <c r="BG54" i="35"/>
  <c r="BG36" i="35" l="1"/>
  <c r="BH23" i="35" s="1"/>
  <c r="BH15" i="35" s="1"/>
  <c r="BG35" i="35"/>
  <c r="BH21" i="35" s="1"/>
  <c r="BH12" i="35" s="1"/>
  <c r="BH52" i="35" l="1"/>
  <c r="BH53" i="35" s="1"/>
  <c r="BH54" i="35" s="1"/>
  <c r="BH39" i="35" l="1"/>
  <c r="BH38" i="35" s="1"/>
  <c r="BH41" i="35"/>
  <c r="BH40" i="35" s="1"/>
  <c r="BH43" i="35"/>
  <c r="BH42" i="35" s="1"/>
  <c r="BH35" i="35" l="1"/>
  <c r="BI21" i="35" s="1"/>
  <c r="BI12" i="35" s="1"/>
  <c r="BH36" i="35"/>
  <c r="BI23" i="35" s="1"/>
  <c r="BI15" i="35" s="1"/>
  <c r="BI52" i="35" l="1"/>
  <c r="BI53" i="35" s="1"/>
  <c r="BI54" i="35" s="1"/>
  <c r="BI41" i="35" l="1"/>
  <c r="BI40" i="35" s="1"/>
  <c r="BI39" i="35"/>
  <c r="BI38" i="35" s="1"/>
  <c r="BI43" i="35"/>
  <c r="BI42" i="35" s="1"/>
  <c r="BI36" i="35" l="1"/>
  <c r="BJ23" i="35" s="1"/>
  <c r="BJ15" i="35" s="1"/>
  <c r="BI35" i="35"/>
  <c r="BJ21" i="35" s="1"/>
  <c r="BJ12" i="35" s="1"/>
  <c r="BJ52" i="35" l="1"/>
  <c r="BJ53" i="35" s="1"/>
  <c r="BJ54" i="35" s="1"/>
  <c r="BJ43" i="35" l="1"/>
  <c r="BJ42" i="35" s="1"/>
  <c r="BJ41" i="35"/>
  <c r="BJ40" i="35" s="1"/>
  <c r="BJ39" i="35"/>
  <c r="BJ38" i="35" s="1"/>
  <c r="BJ36" i="35" l="1"/>
  <c r="BK23" i="35" s="1"/>
  <c r="BK15" i="35" s="1"/>
  <c r="BK52" i="35" s="1"/>
  <c r="BK53" i="35" s="1"/>
  <c r="BJ35" i="35"/>
  <c r="BK21" i="35" s="1"/>
  <c r="BK12" i="35" s="1"/>
  <c r="BK41" i="35" l="1"/>
  <c r="BK40" i="35" s="1"/>
  <c r="BK54" i="35"/>
  <c r="BK39" i="35"/>
  <c r="BK38" i="35" s="1"/>
  <c r="BK43" i="35"/>
  <c r="BK42" i="35" s="1"/>
  <c r="BK36" i="35" l="1"/>
  <c r="BL23" i="35" s="1"/>
  <c r="BL15" i="35" s="1"/>
  <c r="BL52" i="35" s="1"/>
  <c r="BL53" i="35" s="1"/>
  <c r="BK35" i="35"/>
  <c r="BL21" i="35" s="1"/>
  <c r="BL12" i="35" s="1"/>
  <c r="BL43" i="35" l="1"/>
  <c r="BL42" i="35" s="1"/>
  <c r="BL54" i="35"/>
  <c r="BL39" i="35"/>
  <c r="BL38" i="35" s="1"/>
  <c r="BL41" i="35"/>
  <c r="BL40" i="35" s="1"/>
  <c r="BL36" i="35" l="1"/>
  <c r="BM23" i="35" s="1"/>
  <c r="BM15" i="35" s="1"/>
  <c r="BL35" i="35"/>
  <c r="BM21" i="35" s="1"/>
  <c r="BM12" i="35" s="1"/>
  <c r="BM52" i="35" l="1"/>
  <c r="BM53" i="35" s="1"/>
  <c r="BM41" i="35" s="1"/>
  <c r="BM40" i="35" s="1"/>
  <c r="BM54" i="35" l="1"/>
  <c r="BM43" i="35"/>
  <c r="BM42" i="35" s="1"/>
  <c r="BM39" i="35"/>
  <c r="BM38" i="35" s="1"/>
  <c r="BM35" i="35" l="1"/>
  <c r="BN21" i="35" s="1"/>
  <c r="BN12" i="35" s="1"/>
  <c r="BM36" i="35"/>
  <c r="BN23" i="35" s="1"/>
  <c r="BN15" i="35" s="1"/>
  <c r="BN52" i="35" s="1"/>
  <c r="BN53" i="35" s="1"/>
  <c r="BN39" i="35" l="1"/>
  <c r="BN38" i="35" s="1"/>
  <c r="BN54" i="35"/>
  <c r="BN41" i="35"/>
  <c r="BN40" i="35" s="1"/>
  <c r="BN43" i="35"/>
  <c r="BN42" i="35" s="1"/>
  <c r="BN35" i="35" l="1"/>
  <c r="BO21" i="35" s="1"/>
  <c r="BO12" i="35" s="1"/>
  <c r="BN36" i="35"/>
  <c r="BO23" i="35" s="1"/>
  <c r="BO15" i="35" s="1"/>
  <c r="BO52" i="35" l="1"/>
  <c r="BO53" i="35" s="1"/>
  <c r="BO43" i="35" s="1"/>
  <c r="BO42" i="35" s="1"/>
  <c r="BO54" i="35" l="1"/>
  <c r="BO41" i="35"/>
  <c r="BO40" i="35" s="1"/>
  <c r="BO39" i="35"/>
  <c r="BO38" i="35" s="1"/>
  <c r="BO36" i="35" l="1"/>
  <c r="BP23" i="35" s="1"/>
  <c r="BP15" i="35" s="1"/>
  <c r="BO35" i="35"/>
  <c r="BP21" i="35" s="1"/>
  <c r="BP12" i="35" s="1"/>
  <c r="BP52" i="35" l="1"/>
  <c r="BP53" i="35" s="1"/>
  <c r="BP54" i="35" s="1"/>
  <c r="BP43" i="35" l="1"/>
  <c r="BP42" i="35" s="1"/>
  <c r="BP41" i="35"/>
  <c r="BP40" i="35" s="1"/>
  <c r="BP39" i="35"/>
  <c r="BP38" i="35" s="1"/>
  <c r="BP36" i="35" l="1"/>
  <c r="BQ23" i="35" s="1"/>
  <c r="BQ15" i="35" s="1"/>
  <c r="BP35" i="35"/>
  <c r="BQ21" i="35" s="1"/>
  <c r="BQ12" i="35" s="1"/>
  <c r="BQ52" i="35" l="1"/>
  <c r="BQ53" i="35" s="1"/>
  <c r="BQ39" i="35" s="1"/>
  <c r="BQ38" i="35" s="1"/>
  <c r="BQ54" i="35" l="1"/>
  <c r="BQ43" i="35"/>
  <c r="BQ42" i="35" s="1"/>
  <c r="BQ41" i="35"/>
  <c r="BQ40" i="35" s="1"/>
  <c r="BQ36" i="35" l="1"/>
  <c r="BR23" i="35" s="1"/>
  <c r="BR15" i="35" s="1"/>
  <c r="BQ35" i="35"/>
  <c r="BR21" i="35" s="1"/>
  <c r="BR12" i="35" s="1"/>
  <c r="BR52" i="35" l="1"/>
  <c r="BR53" i="35" s="1"/>
  <c r="BR41" i="35" s="1"/>
  <c r="BR40" i="35" s="1"/>
  <c r="BR54" i="35" l="1"/>
  <c r="BR39" i="35"/>
  <c r="BR38" i="35" s="1"/>
  <c r="BR43" i="35"/>
  <c r="BR42" i="35" s="1"/>
  <c r="BR35" i="35" l="1"/>
  <c r="BS21" i="35" s="1"/>
  <c r="BS12" i="35" s="1"/>
  <c r="BR36" i="35"/>
  <c r="BS23" i="35" s="1"/>
  <c r="BS15" i="35" s="1"/>
  <c r="BS52" i="35" l="1"/>
  <c r="BS53" i="35" s="1"/>
  <c r="BS43" i="35" s="1"/>
  <c r="BS42" i="35" s="1"/>
  <c r="BS41" i="35" l="1"/>
  <c r="BS40" i="35" s="1"/>
  <c r="BS54" i="35"/>
  <c r="BS39" i="35"/>
  <c r="BS38" i="35" s="1"/>
  <c r="BS35" i="35" l="1"/>
  <c r="BT21" i="35" s="1"/>
  <c r="BT12" i="35" s="1"/>
  <c r="BS36" i="35"/>
  <c r="BT23" i="35" s="1"/>
  <c r="BT15" i="35" s="1"/>
  <c r="BT52" i="35" l="1"/>
  <c r="BT53" i="35" s="1"/>
  <c r="BT43" i="35" s="1"/>
  <c r="BT42" i="35" s="1"/>
  <c r="BT39" i="35" l="1"/>
  <c r="BT38" i="35" s="1"/>
  <c r="BT54" i="35"/>
  <c r="BT41" i="35"/>
  <c r="BT40" i="35" s="1"/>
  <c r="BT35" i="35" l="1"/>
  <c r="BU21" i="35" s="1"/>
  <c r="BU12" i="35" s="1"/>
  <c r="BT36" i="35"/>
  <c r="BU23" i="35" s="1"/>
  <c r="BU15" i="35" s="1"/>
  <c r="BU52" i="35" l="1"/>
  <c r="BU53" i="35" s="1"/>
  <c r="BU39" i="35" s="1"/>
  <c r="BU38" i="35" s="1"/>
  <c r="BU54" i="35" l="1"/>
  <c r="BU41" i="35"/>
  <c r="BU40" i="35" s="1"/>
  <c r="BU43" i="35"/>
  <c r="BU42" i="35" s="1"/>
  <c r="BU35" i="35" l="1"/>
  <c r="BV21" i="35" s="1"/>
  <c r="BV12" i="35" s="1"/>
  <c r="BU36" i="35"/>
  <c r="BV23" i="35" s="1"/>
  <c r="BV15" i="35" s="1"/>
  <c r="BV52" i="35" s="1"/>
  <c r="BV53" i="35" s="1"/>
  <c r="BV41" i="35" l="1"/>
  <c r="BV40" i="35" s="1"/>
  <c r="BV43" i="35"/>
  <c r="BV42" i="35" s="1"/>
  <c r="BV39" i="35"/>
  <c r="BV38" i="35" s="1"/>
  <c r="BV54" i="35"/>
  <c r="BV35" i="35" l="1"/>
  <c r="BW21" i="35" s="1"/>
  <c r="BV36" i="35"/>
  <c r="BW23" i="35" s="1"/>
  <c r="BW12" i="35" l="1"/>
  <c r="BW15" i="35"/>
  <c r="BW52" i="35" s="1"/>
  <c r="BW53" i="35" l="1"/>
  <c r="BW54" i="35" s="1"/>
  <c r="BW39" i="35" l="1"/>
  <c r="BW38" i="35" s="1"/>
  <c r="BW41" i="35"/>
  <c r="BW40" i="35" s="1"/>
  <c r="BW43" i="35"/>
  <c r="BW42" i="35" s="1"/>
  <c r="BW35" i="35" l="1"/>
  <c r="BX21" i="35" s="1"/>
  <c r="BW36" i="35"/>
  <c r="BX23" i="35" s="1"/>
  <c r="BX12" i="35" l="1"/>
  <c r="BX15" i="35"/>
  <c r="BX52" i="35" l="1"/>
  <c r="BX53" i="35" l="1"/>
  <c r="BX39" i="35" l="1"/>
  <c r="BX38" i="35" s="1"/>
  <c r="BX43" i="35"/>
  <c r="BX42" i="35" s="1"/>
  <c r="BX41" i="35"/>
  <c r="BX40" i="35" s="1"/>
  <c r="BX54" i="35"/>
  <c r="BX35" i="35" l="1"/>
  <c r="BY21" i="35" s="1"/>
  <c r="BX36" i="35"/>
  <c r="BY23" i="35" s="1"/>
  <c r="BY12" i="35" l="1"/>
  <c r="BY15" i="35"/>
  <c r="BY52" i="35" l="1"/>
  <c r="BY53" i="35" l="1"/>
  <c r="BY43" i="35" l="1"/>
  <c r="BY42" i="35" s="1"/>
  <c r="BY39" i="35"/>
  <c r="BY38" i="35" s="1"/>
  <c r="BY41" i="35"/>
  <c r="BY40" i="35" s="1"/>
  <c r="BY54" i="35"/>
  <c r="BY35" i="35" l="1"/>
  <c r="BZ21" i="35" s="1"/>
  <c r="BZ12" i="35" s="1"/>
  <c r="BY36" i="35"/>
  <c r="BZ23" i="35" s="1"/>
  <c r="BZ15" i="35" l="1"/>
  <c r="BZ52" i="35" s="1"/>
  <c r="BZ53" i="35" l="1"/>
  <c r="BZ41" i="35" l="1"/>
  <c r="BZ40" i="35" s="1"/>
  <c r="BZ43" i="35"/>
  <c r="BZ42" i="35" s="1"/>
  <c r="BZ39" i="35"/>
  <c r="BZ38" i="35" s="1"/>
  <c r="BZ54" i="35"/>
  <c r="BZ35" i="35" l="1"/>
  <c r="CA21" i="35" s="1"/>
  <c r="CA12" i="35" s="1"/>
  <c r="BZ36" i="35"/>
  <c r="CA23" i="35" s="1"/>
  <c r="CA15" i="35" l="1"/>
  <c r="CA52" i="35" s="1"/>
  <c r="CA53" i="35" l="1"/>
  <c r="CA54" i="35" s="1"/>
  <c r="CA39" i="35" l="1"/>
  <c r="CA38" i="35" s="1"/>
  <c r="CA41" i="35"/>
  <c r="CA40" i="35" s="1"/>
  <c r="CA43" i="35"/>
  <c r="CA42" i="35" s="1"/>
  <c r="CA35" i="35" l="1"/>
  <c r="CB21" i="35" s="1"/>
  <c r="CA36" i="35"/>
  <c r="CB23" i="35" s="1"/>
  <c r="CB15" i="35" l="1"/>
  <c r="CB52" i="35" s="1"/>
  <c r="CB12" i="35"/>
  <c r="CB53" i="35" l="1"/>
  <c r="CB41" i="35" l="1"/>
  <c r="CB40" i="35" s="1"/>
  <c r="CB43" i="35"/>
  <c r="CB42" i="35" s="1"/>
  <c r="CB39" i="35"/>
  <c r="CB38" i="35" s="1"/>
  <c r="CB54" i="35"/>
  <c r="CB35" i="35" l="1"/>
  <c r="CC21" i="35" s="1"/>
  <c r="CC12" i="35" s="1"/>
  <c r="CB36" i="35"/>
  <c r="CC23" i="35" s="1"/>
  <c r="CC15" i="35" l="1"/>
  <c r="CC52" i="35" s="1"/>
  <c r="CC53" i="35" l="1"/>
  <c r="CC41" i="35" l="1"/>
  <c r="CC40" i="35" s="1"/>
  <c r="CC39" i="35"/>
  <c r="CC38" i="35" s="1"/>
  <c r="CC43" i="35"/>
  <c r="CC42" i="35" s="1"/>
  <c r="CC54" i="35"/>
  <c r="CC35" i="35" l="1"/>
  <c r="CD21" i="35" s="1"/>
  <c r="CD12" i="35" s="1"/>
  <c r="CC36" i="35"/>
  <c r="CD23" i="35" s="1"/>
  <c r="CD15" i="35" l="1"/>
  <c r="CD52" i="35" s="1"/>
  <c r="CD53" i="35" l="1"/>
  <c r="CD43" i="35" l="1"/>
  <c r="CD42" i="35" s="1"/>
  <c r="CD39" i="35"/>
  <c r="CD38" i="35" s="1"/>
  <c r="CD41" i="35"/>
  <c r="CD40" i="35" s="1"/>
  <c r="CD54" i="35"/>
  <c r="CD35" i="35" l="1"/>
  <c r="CE21" i="35" s="1"/>
  <c r="CE12" i="35" s="1"/>
  <c r="CD36" i="35"/>
  <c r="CE23" i="35" s="1"/>
  <c r="CE15" i="35" l="1"/>
  <c r="CE52" i="35" s="1"/>
  <c r="CE53" i="35" l="1"/>
  <c r="CE54" i="35" s="1"/>
  <c r="CE43" i="35" l="1"/>
  <c r="CE42" i="35" s="1"/>
  <c r="CE39" i="35"/>
  <c r="CE38" i="35" s="1"/>
  <c r="CE41" i="35"/>
  <c r="CE40" i="35" s="1"/>
  <c r="CE35" i="35" l="1"/>
  <c r="CF21" i="35" s="1"/>
  <c r="CF12" i="35" s="1"/>
  <c r="CE36" i="35"/>
  <c r="CF23" i="35" s="1"/>
  <c r="CF15" i="35" l="1"/>
  <c r="CF52" i="35" s="1"/>
  <c r="CF53" i="35" l="1"/>
  <c r="CF54" i="35" s="1"/>
  <c r="CF39" i="35" l="1"/>
  <c r="CF38" i="35" s="1"/>
  <c r="CF41" i="35"/>
  <c r="CF40" i="35" s="1"/>
  <c r="CF43" i="35"/>
  <c r="CF42" i="35" s="1"/>
  <c r="CF36" i="35" l="1"/>
  <c r="CG23" i="35" s="1"/>
  <c r="CG15" i="35" s="1"/>
  <c r="CG52" i="35" s="1"/>
  <c r="CF35" i="35"/>
  <c r="CG21" i="35" s="1"/>
  <c r="CG53" i="35" l="1"/>
  <c r="CG12" i="35"/>
  <c r="CG41" i="35" l="1"/>
  <c r="CG40" i="35" s="1"/>
  <c r="CG43" i="35"/>
  <c r="CG42" i="35" s="1"/>
  <c r="CG39" i="35"/>
  <c r="CG38" i="35" s="1"/>
  <c r="CG54" i="35"/>
  <c r="CG35" i="35" l="1"/>
  <c r="CH21" i="35" s="1"/>
  <c r="CH12" i="35" s="1"/>
  <c r="CG36" i="35"/>
  <c r="CH23" i="35" s="1"/>
  <c r="CH15" i="35" l="1"/>
  <c r="CH52" i="35" s="1"/>
  <c r="CH53" i="35" l="1"/>
  <c r="CH54" i="35" s="1"/>
  <c r="CH39" i="35" l="1"/>
  <c r="CH38" i="35" s="1"/>
  <c r="CH41" i="35"/>
  <c r="CH40" i="35" s="1"/>
  <c r="CH43" i="35"/>
  <c r="CH42" i="35" s="1"/>
  <c r="CH35" i="35" l="1"/>
  <c r="CI21" i="35" s="1"/>
  <c r="CH36" i="35"/>
  <c r="CI23" i="35" s="1"/>
  <c r="CI15" i="35" l="1"/>
  <c r="CI52" i="35" s="1"/>
  <c r="CI12" i="35"/>
  <c r="CI53" i="35" l="1"/>
  <c r="CI39" i="35" l="1"/>
  <c r="CI38" i="35" s="1"/>
  <c r="CI41" i="35"/>
  <c r="CI40" i="35" s="1"/>
  <c r="CI43" i="35"/>
  <c r="CI42" i="35" s="1"/>
  <c r="CI54" i="35"/>
  <c r="CI35" i="35" l="1"/>
  <c r="CJ21" i="35" s="1"/>
  <c r="CJ12" i="35" s="1"/>
  <c r="CI36" i="35"/>
  <c r="CJ23" i="35" s="1"/>
  <c r="CJ15" i="35" l="1"/>
  <c r="CJ52" i="35" s="1"/>
  <c r="CJ53" i="35" l="1"/>
  <c r="CJ54" i="35" s="1"/>
  <c r="CJ39" i="35" l="1"/>
  <c r="CJ38" i="35" s="1"/>
  <c r="CJ41" i="35"/>
  <c r="CJ40" i="35" s="1"/>
  <c r="CJ43" i="35"/>
  <c r="CJ42" i="35" s="1"/>
  <c r="CJ35" i="35" l="1"/>
  <c r="CK21" i="35" s="1"/>
  <c r="CK12" i="35" s="1"/>
  <c r="CJ36" i="35"/>
  <c r="CK23" i="35" s="1"/>
  <c r="CK15" i="35" l="1"/>
  <c r="CK52" i="35" l="1"/>
  <c r="CK53" i="35" l="1"/>
  <c r="CK41" i="35" l="1"/>
  <c r="CK40" i="35" s="1"/>
  <c r="CK39" i="35"/>
  <c r="CK38" i="35" s="1"/>
  <c r="CK43" i="35"/>
  <c r="CK42" i="35" s="1"/>
  <c r="CK54" i="35"/>
  <c r="CK36" i="35" l="1"/>
  <c r="CL23" i="35" s="1"/>
  <c r="CL15" i="35" s="1"/>
  <c r="CL52" i="35" s="1"/>
  <c r="CK35" i="35"/>
  <c r="CL21" i="35" s="1"/>
  <c r="CL53" i="35" l="1"/>
  <c r="CL12" i="35"/>
  <c r="CL39" i="35" l="1"/>
  <c r="CL38" i="35" s="1"/>
  <c r="CL43" i="35"/>
  <c r="CL42" i="35" s="1"/>
  <c r="CL41" i="35"/>
  <c r="CL40" i="35" s="1"/>
  <c r="CL54" i="35"/>
  <c r="CL35" i="35" l="1"/>
  <c r="CM21" i="35" s="1"/>
  <c r="CL36" i="35"/>
  <c r="CM23" i="35" s="1"/>
  <c r="CM12" i="35" l="1"/>
  <c r="CM15" i="35"/>
  <c r="CM52" i="35" l="1"/>
  <c r="CM53" i="35" l="1"/>
  <c r="CM41" i="35" l="1"/>
  <c r="CM40" i="35" s="1"/>
  <c r="CM39" i="35"/>
  <c r="CM38" i="35" s="1"/>
  <c r="CM43" i="35"/>
  <c r="CM42" i="35" s="1"/>
  <c r="CM54" i="35"/>
  <c r="CM36" i="35" l="1"/>
  <c r="CN23" i="35" s="1"/>
  <c r="CN15" i="35" s="1"/>
  <c r="CN52" i="35" s="1"/>
  <c r="CM35" i="35"/>
  <c r="CN21" i="35" s="1"/>
  <c r="CN53" i="35" l="1"/>
  <c r="CN12" i="35"/>
  <c r="CN41" i="35" l="1"/>
  <c r="CN40" i="35" s="1"/>
  <c r="CN43" i="35"/>
  <c r="CN42" i="35" s="1"/>
  <c r="CN39" i="35"/>
  <c r="CN38" i="35" s="1"/>
  <c r="CN54" i="35"/>
  <c r="CN35" i="35" l="1"/>
  <c r="CO21" i="35" s="1"/>
  <c r="CO12" i="35" s="1"/>
  <c r="CN36" i="35"/>
  <c r="CO23" i="35" s="1"/>
  <c r="CO15" i="35" l="1"/>
  <c r="CO52" i="35" s="1"/>
  <c r="CO53" i="35" l="1"/>
  <c r="CO54" i="35" s="1"/>
  <c r="CO39" i="35" l="1"/>
  <c r="CO38" i="35" s="1"/>
  <c r="CO43" i="35"/>
  <c r="CO42" i="35" s="1"/>
  <c r="CO41" i="35"/>
  <c r="CO40" i="35" s="1"/>
  <c r="CO35" i="35" l="1"/>
  <c r="CP21" i="35" s="1"/>
  <c r="CP12" i="35" s="1"/>
  <c r="CO36" i="35"/>
  <c r="CP23" i="35" s="1"/>
  <c r="CP15" i="35" l="1"/>
  <c r="CP52" i="35" s="1"/>
  <c r="CP53" i="35" l="1"/>
  <c r="CP43" i="35" l="1"/>
  <c r="CP42" i="35" s="1"/>
  <c r="CP41" i="35"/>
  <c r="CP40" i="35" s="1"/>
  <c r="CP39" i="35"/>
  <c r="CP38" i="35" s="1"/>
  <c r="CP54" i="35"/>
  <c r="CP35" i="35" l="1"/>
  <c r="CQ21" i="35" s="1"/>
  <c r="CQ12" i="35" s="1"/>
  <c r="CP36" i="35"/>
  <c r="CQ23" i="35" s="1"/>
  <c r="CQ15" i="35" l="1"/>
  <c r="CQ52" i="35" s="1"/>
  <c r="CQ53" i="35" l="1"/>
  <c r="CQ54" i="35" s="1"/>
  <c r="CQ41" i="35" l="1"/>
  <c r="CQ40" i="35" s="1"/>
  <c r="CQ43" i="35"/>
  <c r="CQ42" i="35" s="1"/>
  <c r="CQ39" i="35"/>
  <c r="CQ38" i="35" s="1"/>
  <c r="CQ35" i="35" l="1"/>
  <c r="CR21" i="35" s="1"/>
  <c r="CR12" i="35" s="1"/>
  <c r="CQ36" i="35"/>
  <c r="CR23" i="35" s="1"/>
  <c r="CR15" i="35" l="1"/>
  <c r="CR52" i="35" s="1"/>
  <c r="CR53" i="35" l="1"/>
  <c r="CR54" i="35" s="1"/>
  <c r="CR43" i="35" l="1"/>
  <c r="CR42" i="35" s="1"/>
  <c r="CR39" i="35"/>
  <c r="CR38" i="35" s="1"/>
  <c r="CR41" i="35"/>
  <c r="CR40" i="35" s="1"/>
  <c r="CR35" i="35" l="1"/>
  <c r="CS21" i="35" s="1"/>
  <c r="CS12" i="35" s="1"/>
  <c r="CR36" i="35"/>
  <c r="CS23" i="35" s="1"/>
  <c r="CS15" i="35" l="1"/>
  <c r="CS52" i="35" s="1"/>
  <c r="CS53" i="35" l="1"/>
  <c r="CS54" i="35" s="1"/>
  <c r="CS43" i="35" l="1"/>
  <c r="CS42" i="35" s="1"/>
  <c r="CS39" i="35"/>
  <c r="CS38" i="35" s="1"/>
  <c r="CS41" i="35"/>
  <c r="CS40" i="35" s="1"/>
  <c r="CS36" i="35" l="1"/>
  <c r="CT23" i="35" s="1"/>
  <c r="CT15" i="35" s="1"/>
  <c r="CT52" i="35" s="1"/>
  <c r="CS35" i="35"/>
  <c r="CT21" i="35" s="1"/>
  <c r="CT53" i="35" l="1"/>
  <c r="CT12" i="35"/>
  <c r="CT39" i="35" l="1"/>
  <c r="CT38" i="35" s="1"/>
  <c r="CT43" i="35"/>
  <c r="CT42" i="35" s="1"/>
  <c r="CT41" i="35"/>
  <c r="CT40" i="35" s="1"/>
  <c r="CT54" i="35"/>
  <c r="CT35" i="35" l="1"/>
  <c r="CU21" i="35" s="1"/>
  <c r="CT36" i="35"/>
  <c r="CU23" i="35" s="1"/>
  <c r="CU12" i="35" l="1"/>
  <c r="CU15" i="35"/>
  <c r="CU52" i="35" s="1"/>
  <c r="CU53" i="35" l="1"/>
  <c r="CU41" i="35" l="1"/>
  <c r="CU40" i="35" s="1"/>
  <c r="CU39" i="35"/>
  <c r="CU38" i="35" s="1"/>
  <c r="CU43" i="35"/>
  <c r="CU42" i="35" s="1"/>
  <c r="CU54" i="35"/>
  <c r="CU35" i="35" l="1"/>
  <c r="CV21" i="35" s="1"/>
  <c r="CU36" i="35"/>
  <c r="CV23" i="35" s="1"/>
  <c r="AH108" i="1"/>
  <c r="AH109" i="1" s="1"/>
  <c r="AS109" i="1" s="1"/>
  <c r="AL114" i="1"/>
  <c r="E41" i="29" s="1"/>
  <c r="AS114" i="1"/>
  <c r="E48" i="29" s="1"/>
  <c r="AX114" i="1"/>
  <c r="E53" i="29" s="1"/>
  <c r="AT114" i="1"/>
  <c r="E49" i="29" s="1"/>
  <c r="AO114" i="1"/>
  <c r="E44" i="29" s="1"/>
  <c r="AJ114" i="1"/>
  <c r="E39" i="29" s="1"/>
  <c r="AR114" i="1"/>
  <c r="E47" i="29" s="1"/>
  <c r="AE114" i="1"/>
  <c r="E34" i="29" s="1"/>
  <c r="AD114" i="1"/>
  <c r="E33" i="29" s="1"/>
  <c r="AU114" i="1"/>
  <c r="E50" i="29" s="1"/>
  <c r="AQ114" i="1"/>
  <c r="E46" i="29" s="1"/>
  <c r="AP114" i="1"/>
  <c r="E45" i="29" s="1"/>
  <c r="AM114" i="1"/>
  <c r="E42" i="29" s="1"/>
  <c r="AG114" i="1"/>
  <c r="E36" i="29" s="1"/>
  <c r="AB114" i="1"/>
  <c r="E31" i="29" s="1"/>
  <c r="AH114" i="1"/>
  <c r="E37" i="29" s="1"/>
  <c r="AV114" i="1"/>
  <c r="E51" i="29" s="1"/>
  <c r="AK114" i="1"/>
  <c r="E40" i="29" s="1"/>
  <c r="AC114" i="1"/>
  <c r="E32" i="29" s="1"/>
  <c r="AF114" i="1"/>
  <c r="E35" i="29" s="1"/>
  <c r="AY114" i="1"/>
  <c r="E54" i="29" s="1"/>
  <c r="AN114" i="1"/>
  <c r="E43" i="29" s="1"/>
  <c r="AW114" i="1"/>
  <c r="E52" i="29" s="1"/>
  <c r="AI114" i="1"/>
  <c r="E38" i="29" s="1"/>
  <c r="AI173" i="1"/>
  <c r="AI178" i="1" s="1"/>
  <c r="AI183" i="1" l="1"/>
  <c r="AI182" i="1" s="1"/>
  <c r="Q6" i="27"/>
  <c r="N7" i="27"/>
  <c r="CV15" i="35"/>
  <c r="CV52" i="35" s="1"/>
  <c r="CV12" i="35"/>
  <c r="B2" i="31" l="1"/>
  <c r="AI187" i="1"/>
  <c r="AI186" i="1" s="1"/>
  <c r="AI185" i="1"/>
  <c r="AI184" i="1" s="1"/>
  <c r="CV53" i="35"/>
  <c r="CV54" i="35" s="1"/>
  <c r="AI180" i="1" l="1"/>
  <c r="AJ176" i="1" s="1"/>
  <c r="AQ64" i="2" s="1"/>
  <c r="AI179" i="1"/>
  <c r="AJ175" i="1" s="1"/>
  <c r="AQ56" i="2" s="1"/>
  <c r="CV43" i="35"/>
  <c r="CV42" i="35" s="1"/>
  <c r="CV41" i="35"/>
  <c r="CV40" i="35" s="1"/>
  <c r="CV39" i="35"/>
  <c r="CV38" i="35" s="1"/>
  <c r="CV35" i="35" l="1"/>
  <c r="CW21" i="35" s="1"/>
  <c r="CW12" i="35" s="1"/>
  <c r="CV36" i="35"/>
  <c r="CW23" i="35" s="1"/>
  <c r="AQ67" i="2"/>
  <c r="AQ66" i="2"/>
  <c r="AQ68" i="2"/>
  <c r="AQ65" i="2"/>
  <c r="AQ60" i="2"/>
  <c r="AQ58" i="2"/>
  <c r="AQ57" i="2"/>
  <c r="AQ59" i="2"/>
  <c r="CW15" i="35" l="1"/>
  <c r="CW52" i="35" s="1"/>
  <c r="AQ62" i="2"/>
  <c r="AJ170" i="1" s="1"/>
  <c r="AQ70" i="2"/>
  <c r="AJ171" i="1" s="1"/>
  <c r="CW53" i="35" l="1"/>
  <c r="CW54" i="35" s="1"/>
  <c r="AJ173" i="1"/>
  <c r="AJ178" i="1" l="1"/>
  <c r="AJ185" i="1" s="1"/>
  <c r="AJ184" i="1" s="1"/>
  <c r="CW43" i="35"/>
  <c r="CW42" i="35" s="1"/>
  <c r="CW39" i="35"/>
  <c r="CW38" i="35" s="1"/>
  <c r="CW41" i="35"/>
  <c r="CW40" i="35" s="1"/>
  <c r="AJ183" i="1" l="1"/>
  <c r="AJ182" i="1" s="1"/>
  <c r="AJ187" i="1"/>
  <c r="AJ186" i="1" s="1"/>
  <c r="CW35" i="35"/>
  <c r="CX21" i="35" s="1"/>
  <c r="CX12" i="35" s="1"/>
  <c r="CW36" i="35"/>
  <c r="CX23" i="35" s="1"/>
  <c r="AJ180" i="1" l="1"/>
  <c r="AK176" i="1" s="1"/>
  <c r="AR64" i="2" s="1"/>
  <c r="AJ179" i="1"/>
  <c r="AK175" i="1" s="1"/>
  <c r="AR56" i="2" s="1"/>
  <c r="CX15" i="35"/>
  <c r="CX52" i="35" s="1"/>
  <c r="CX53" i="35" l="1"/>
  <c r="CX54" i="35" s="1"/>
  <c r="AR66" i="2"/>
  <c r="AR68" i="2"/>
  <c r="AR67" i="2"/>
  <c r="AR65" i="2"/>
  <c r="AR58" i="2"/>
  <c r="AR60" i="2"/>
  <c r="AR59" i="2"/>
  <c r="AR57" i="2"/>
  <c r="CX43" i="35" l="1"/>
  <c r="CX42" i="35" s="1"/>
  <c r="CX41" i="35"/>
  <c r="CX40" i="35" s="1"/>
  <c r="CX39" i="35"/>
  <c r="CX38" i="35" s="1"/>
  <c r="AR62" i="2"/>
  <c r="AK170" i="1" s="1"/>
  <c r="AR70" i="2"/>
  <c r="AK171" i="1" s="1"/>
  <c r="CX35" i="35" l="1"/>
  <c r="CY21" i="35" s="1"/>
  <c r="CY12" i="35" s="1"/>
  <c r="CX36" i="35"/>
  <c r="CY23" i="35" s="1"/>
  <c r="AK173" i="1"/>
  <c r="AK178" i="1" l="1"/>
  <c r="AK185" i="1" s="1"/>
  <c r="AK184" i="1" s="1"/>
  <c r="CY15" i="35"/>
  <c r="CY52" i="35" s="1"/>
  <c r="AK183" i="1" l="1"/>
  <c r="AK182" i="1" s="1"/>
  <c r="AK187" i="1"/>
  <c r="AK186" i="1" s="1"/>
  <c r="CY53" i="35"/>
  <c r="CY54" i="35" s="1"/>
  <c r="AK179" i="1" l="1"/>
  <c r="AL175" i="1" s="1"/>
  <c r="AS56" i="2" s="1"/>
  <c r="AS59" i="2" s="1"/>
  <c r="AK180" i="1"/>
  <c r="AL176" i="1" s="1"/>
  <c r="AS64" i="2" s="1"/>
  <c r="AS68" i="2" s="1"/>
  <c r="CY43" i="35"/>
  <c r="CY42" i="35" s="1"/>
  <c r="CY39" i="35"/>
  <c r="CY38" i="35" s="1"/>
  <c r="CY41" i="35"/>
  <c r="CY40" i="35" s="1"/>
  <c r="AS58" i="2" l="1"/>
  <c r="AS60" i="2"/>
  <c r="AS57" i="2"/>
  <c r="AS66" i="2"/>
  <c r="AS67" i="2"/>
  <c r="AS65" i="2"/>
  <c r="CY36" i="35"/>
  <c r="CZ23" i="35" s="1"/>
  <c r="CZ15" i="35" s="1"/>
  <c r="CZ52" i="35" s="1"/>
  <c r="CY35" i="35"/>
  <c r="CZ21" i="35" s="1"/>
  <c r="AS62" i="2" l="1"/>
  <c r="AL170" i="1" s="1"/>
  <c r="AS70" i="2"/>
  <c r="AL171" i="1" s="1"/>
  <c r="CZ53" i="35"/>
  <c r="CZ54" i="35" s="1"/>
  <c r="CZ12" i="35"/>
  <c r="AL173" i="1" l="1"/>
  <c r="AL178" i="1" s="1"/>
  <c r="AL183" i="1" s="1"/>
  <c r="AL182" i="1" s="1"/>
  <c r="CZ39" i="35"/>
  <c r="CZ38" i="35" s="1"/>
  <c r="CZ43" i="35"/>
  <c r="CZ42" i="35" s="1"/>
  <c r="CZ41" i="35"/>
  <c r="CZ40" i="35" s="1"/>
  <c r="AL187" i="1" l="1"/>
  <c r="AL186" i="1" s="1"/>
  <c r="AL185" i="1"/>
  <c r="AL184" i="1" s="1"/>
  <c r="CZ36" i="35"/>
  <c r="DA23" i="35" s="1"/>
  <c r="DA15" i="35" s="1"/>
  <c r="DA52" i="35" s="1"/>
  <c r="CZ35" i="35"/>
  <c r="DA21" i="35" s="1"/>
  <c r="AL179" i="1" l="1"/>
  <c r="AM175" i="1" s="1"/>
  <c r="AT56" i="2" s="1"/>
  <c r="AL180" i="1"/>
  <c r="AM176" i="1" s="1"/>
  <c r="AT64" i="2" s="1"/>
  <c r="DA12" i="35"/>
  <c r="DA53" i="35"/>
  <c r="DA54" i="35" s="1"/>
  <c r="DA41" i="35" l="1"/>
  <c r="DA40" i="35" s="1"/>
  <c r="DA39" i="35"/>
  <c r="DA38" i="35" s="1"/>
  <c r="DA43" i="35"/>
  <c r="DA42" i="35" s="1"/>
  <c r="AT67" i="2"/>
  <c r="AT66" i="2"/>
  <c r="AT68" i="2"/>
  <c r="AT65" i="2"/>
  <c r="AT60" i="2"/>
  <c r="AT58" i="2"/>
  <c r="AT59" i="2"/>
  <c r="AT57" i="2"/>
  <c r="DA36" i="35" l="1"/>
  <c r="DB23" i="35" s="1"/>
  <c r="DB15" i="35" s="1"/>
  <c r="DB52" i="35" s="1"/>
  <c r="DA35" i="35"/>
  <c r="DB21" i="35" s="1"/>
  <c r="AT62" i="2"/>
  <c r="AM170" i="1" s="1"/>
  <c r="AT70" i="2"/>
  <c r="AM171" i="1" s="1"/>
  <c r="DB53" i="35" l="1"/>
  <c r="DB12" i="35"/>
  <c r="AM173" i="1"/>
  <c r="AM178" i="1" l="1"/>
  <c r="AM185" i="1" s="1"/>
  <c r="AM184" i="1" s="1"/>
  <c r="DB43" i="35"/>
  <c r="DB42" i="35" s="1"/>
  <c r="DB39" i="35"/>
  <c r="DB38" i="35" s="1"/>
  <c r="DB41" i="35"/>
  <c r="DB40" i="35" s="1"/>
  <c r="DB54" i="35"/>
  <c r="AM183" i="1" l="1"/>
  <c r="AM182" i="1" s="1"/>
  <c r="AM187" i="1"/>
  <c r="AM186" i="1" s="1"/>
  <c r="DB35" i="35"/>
  <c r="DC21" i="35" s="1"/>
  <c r="DB36" i="35"/>
  <c r="DC23" i="35" s="1"/>
  <c r="AM179" i="1" l="1"/>
  <c r="AN175" i="1" s="1"/>
  <c r="AU56" i="2" s="1"/>
  <c r="AU60" i="2" s="1"/>
  <c r="AM180" i="1"/>
  <c r="AN176" i="1" s="1"/>
  <c r="AU64" i="2" s="1"/>
  <c r="AU65" i="2" s="1"/>
  <c r="DC15" i="35"/>
  <c r="DC52" i="35" s="1"/>
  <c r="DC12" i="35"/>
  <c r="AU58" i="2" l="1"/>
  <c r="AU59" i="2"/>
  <c r="AU57" i="2"/>
  <c r="AU68" i="2"/>
  <c r="AU66" i="2"/>
  <c r="AU67" i="2"/>
  <c r="DC53" i="35"/>
  <c r="DC54" i="35" s="1"/>
  <c r="AU62" i="2" l="1"/>
  <c r="AN170" i="1" s="1"/>
  <c r="AU70" i="2"/>
  <c r="AN171" i="1" s="1"/>
  <c r="DC41" i="35"/>
  <c r="DC40" i="35" s="1"/>
  <c r="DC39" i="35"/>
  <c r="DC38" i="35" s="1"/>
  <c r="DC43" i="35"/>
  <c r="DC42" i="35" s="1"/>
  <c r="AN173" i="1" l="1"/>
  <c r="AN178" i="1" s="1"/>
  <c r="AN185" i="1" s="1"/>
  <c r="AN184" i="1" s="1"/>
  <c r="DC35" i="35"/>
  <c r="DD21" i="35" s="1"/>
  <c r="DD12" i="35" s="1"/>
  <c r="DC36" i="35"/>
  <c r="DD23" i="35" s="1"/>
  <c r="AN187" i="1" l="1"/>
  <c r="AN186" i="1" s="1"/>
  <c r="AN183" i="1"/>
  <c r="AN182" i="1" s="1"/>
  <c r="AN180" i="1" s="1"/>
  <c r="AO176" i="1" s="1"/>
  <c r="AV64" i="2" s="1"/>
  <c r="DD15" i="35"/>
  <c r="DD52" i="35" s="1"/>
  <c r="AN179" i="1" l="1"/>
  <c r="AO175" i="1" s="1"/>
  <c r="AV56" i="2" s="1"/>
  <c r="AV57" i="2" s="1"/>
  <c r="DD53" i="35"/>
  <c r="DD54" i="35" s="1"/>
  <c r="AV67" i="2"/>
  <c r="AV66" i="2"/>
  <c r="AV68" i="2"/>
  <c r="AV65" i="2"/>
  <c r="AV60" i="2" l="1"/>
  <c r="AV59" i="2"/>
  <c r="AV58" i="2"/>
  <c r="DD43" i="35"/>
  <c r="DD42" i="35" s="1"/>
  <c r="DD41" i="35"/>
  <c r="DD40" i="35" s="1"/>
  <c r="DD39" i="35"/>
  <c r="DD38" i="35" s="1"/>
  <c r="AV70" i="2"/>
  <c r="AO171" i="1" s="1"/>
  <c r="AV62" i="2" l="1"/>
  <c r="AO170" i="1" s="1"/>
  <c r="AO173" i="1" s="1"/>
  <c r="AO178" i="1" s="1"/>
  <c r="AO183" i="1" s="1"/>
  <c r="AO182" i="1" s="1"/>
  <c r="DD35" i="35"/>
  <c r="DE21" i="35" s="1"/>
  <c r="DD36" i="35"/>
  <c r="DE23" i="35" s="1"/>
  <c r="DE15" i="35" l="1"/>
  <c r="DE52" i="35" s="1"/>
  <c r="DE12" i="35"/>
  <c r="AO185" i="1"/>
  <c r="AO184" i="1" s="1"/>
  <c r="AO187" i="1"/>
  <c r="AO186" i="1" s="1"/>
  <c r="AO180" i="1" l="1"/>
  <c r="AP176" i="1" s="1"/>
  <c r="AW64" i="2" s="1"/>
  <c r="AO179" i="1"/>
  <c r="AP175" i="1" s="1"/>
  <c r="AW56" i="2" s="1"/>
  <c r="DE53" i="35"/>
  <c r="DE43" i="35" l="1"/>
  <c r="DE42" i="35" s="1"/>
  <c r="DE39" i="35"/>
  <c r="DE38" i="35" s="1"/>
  <c r="DE41" i="35"/>
  <c r="DE40" i="35" s="1"/>
  <c r="DE54" i="35"/>
  <c r="AW59" i="2"/>
  <c r="AW60" i="2"/>
  <c r="AW58" i="2"/>
  <c r="AW57" i="2"/>
  <c r="AW67" i="2"/>
  <c r="AW68" i="2"/>
  <c r="AW65" i="2"/>
  <c r="AW66" i="2"/>
  <c r="DE35" i="35" l="1"/>
  <c r="DF21" i="35" s="1"/>
  <c r="DE36" i="35"/>
  <c r="DF23" i="35" s="1"/>
  <c r="AW70" i="2"/>
  <c r="AP171" i="1" s="1"/>
  <c r="AW62" i="2"/>
  <c r="AP170" i="1" s="1"/>
  <c r="DF15" i="35" l="1"/>
  <c r="DF52" i="35" s="1"/>
  <c r="DF12" i="35"/>
  <c r="AP173" i="1"/>
  <c r="AP178" i="1" s="1"/>
  <c r="AP183" i="1" s="1"/>
  <c r="AP182" i="1" s="1"/>
  <c r="AP185" i="1" l="1"/>
  <c r="AP184" i="1" s="1"/>
  <c r="DF53" i="35"/>
  <c r="DF54" i="35" s="1"/>
  <c r="AP187" i="1"/>
  <c r="AP186" i="1" s="1"/>
  <c r="AP179" i="1" l="1"/>
  <c r="AQ175" i="1" s="1"/>
  <c r="AX56" i="2" s="1"/>
  <c r="AP180" i="1"/>
  <c r="AQ176" i="1" s="1"/>
  <c r="AX64" i="2" s="1"/>
  <c r="DF43" i="35"/>
  <c r="DF42" i="35" s="1"/>
  <c r="DF39" i="35"/>
  <c r="DF38" i="35" s="1"/>
  <c r="DF41" i="35"/>
  <c r="DF40" i="35" s="1"/>
  <c r="DF35" i="35" l="1"/>
  <c r="DG21" i="35" s="1"/>
  <c r="DG12" i="35" s="1"/>
  <c r="DF36" i="35"/>
  <c r="DG23" i="35" s="1"/>
  <c r="AX68" i="2"/>
  <c r="AX67" i="2"/>
  <c r="AX65" i="2"/>
  <c r="AX66" i="2"/>
  <c r="AX60" i="2"/>
  <c r="AX58" i="2"/>
  <c r="AX59" i="2"/>
  <c r="AX57" i="2"/>
  <c r="DG15" i="35" l="1"/>
  <c r="DG52" i="35" s="1"/>
  <c r="AX70" i="2"/>
  <c r="AQ171" i="1" s="1"/>
  <c r="AX62" i="2"/>
  <c r="AQ170" i="1" s="1"/>
  <c r="AQ187" i="1" l="1"/>
  <c r="AQ186" i="1" s="1"/>
  <c r="DG53" i="35"/>
  <c r="DG54" i="35" s="1"/>
  <c r="AQ183" i="1"/>
  <c r="AQ182" i="1" s="1"/>
  <c r="AQ185" i="1"/>
  <c r="AQ184" i="1" s="1"/>
  <c r="DG43" i="35" l="1"/>
  <c r="DG42" i="35" s="1"/>
  <c r="DG41" i="35"/>
  <c r="DG40" i="35" s="1"/>
  <c r="DG39" i="35"/>
  <c r="DG38" i="35" s="1"/>
  <c r="AQ180" i="1"/>
  <c r="AR176" i="1" s="1"/>
  <c r="AQ179" i="1"/>
  <c r="AR175" i="1" s="1"/>
  <c r="DG35" i="35" l="1"/>
  <c r="DH21" i="35" s="1"/>
  <c r="DH12" i="35" s="1"/>
  <c r="DG36" i="35"/>
  <c r="DH23" i="35" s="1"/>
  <c r="AY56" i="2"/>
  <c r="AY64" i="2"/>
  <c r="DH15" i="35" l="1"/>
  <c r="DH52" i="35" s="1"/>
  <c r="AY68" i="2"/>
  <c r="AY67" i="2"/>
  <c r="AY66" i="2"/>
  <c r="AY65" i="2"/>
  <c r="AY60" i="2"/>
  <c r="AY59" i="2"/>
  <c r="AY57" i="2"/>
  <c r="AY58" i="2"/>
  <c r="DH53" i="35" l="1"/>
  <c r="DH54" i="35" s="1"/>
  <c r="AY70" i="2"/>
  <c r="AR171" i="1" s="1"/>
  <c r="AY62" i="2"/>
  <c r="AR170" i="1" s="1"/>
  <c r="DH43" i="35" l="1"/>
  <c r="DH42" i="35" s="1"/>
  <c r="DH39" i="35"/>
  <c r="DH38" i="35" s="1"/>
  <c r="DH41" i="35"/>
  <c r="DH40" i="35" s="1"/>
  <c r="AR183" i="1"/>
  <c r="AR182" i="1" s="1"/>
  <c r="AR185" i="1"/>
  <c r="AR184" i="1" s="1"/>
  <c r="AR187" i="1"/>
  <c r="AR186" i="1" s="1"/>
  <c r="DH36" i="35" l="1"/>
  <c r="DI23" i="35" s="1"/>
  <c r="DI15" i="35" s="1"/>
  <c r="DI52" i="35" s="1"/>
  <c r="DH35" i="35"/>
  <c r="DI21" i="35" s="1"/>
  <c r="DI12" i="35" s="1"/>
  <c r="AR180" i="1"/>
  <c r="AS176" i="1" s="1"/>
  <c r="AR179" i="1"/>
  <c r="AS175" i="1" s="1"/>
  <c r="DI53" i="35" l="1"/>
  <c r="DI54" i="35" s="1"/>
  <c r="AZ64" i="2"/>
  <c r="AZ56" i="2"/>
  <c r="DI39" i="35" l="1"/>
  <c r="DI38" i="35" s="1"/>
  <c r="DI43" i="35"/>
  <c r="DI42" i="35" s="1"/>
  <c r="DI41" i="35"/>
  <c r="DI40" i="35" s="1"/>
  <c r="AZ60" i="2"/>
  <c r="AZ59" i="2"/>
  <c r="AZ57" i="2"/>
  <c r="AZ58" i="2"/>
  <c r="AZ66" i="2"/>
  <c r="AZ67" i="2"/>
  <c r="AZ68" i="2"/>
  <c r="AZ65" i="2"/>
  <c r="DI35" i="35" l="1"/>
  <c r="DJ21" i="35" s="1"/>
  <c r="DI36" i="35"/>
  <c r="DJ23" i="35" s="1"/>
  <c r="AZ70" i="2"/>
  <c r="AS171" i="1" s="1"/>
  <c r="AZ62" i="2"/>
  <c r="AS170" i="1" s="1"/>
  <c r="AS187" i="1" l="1"/>
  <c r="AS186" i="1" s="1"/>
  <c r="DJ15" i="35"/>
  <c r="DJ52" i="35" s="1"/>
  <c r="DJ12" i="35"/>
  <c r="AS183" i="1"/>
  <c r="AS182" i="1" s="1"/>
  <c r="AS185" i="1"/>
  <c r="AS184" i="1" s="1"/>
  <c r="DJ53" i="35" l="1"/>
  <c r="DJ54" i="35" s="1"/>
  <c r="AS179" i="1"/>
  <c r="AT175" i="1" s="1"/>
  <c r="AS180" i="1"/>
  <c r="AT176" i="1" s="1"/>
  <c r="DJ39" i="35" l="1"/>
  <c r="DJ38" i="35" s="1"/>
  <c r="DJ43" i="35"/>
  <c r="DJ42" i="35" s="1"/>
  <c r="DJ41" i="35"/>
  <c r="DJ40" i="35" s="1"/>
  <c r="BA64" i="2"/>
  <c r="BA56" i="2"/>
  <c r="DJ35" i="35" l="1"/>
  <c r="DK21" i="35" s="1"/>
  <c r="DK12" i="35" s="1"/>
  <c r="DJ36" i="35"/>
  <c r="DK23" i="35" s="1"/>
  <c r="BA59" i="2"/>
  <c r="BA58" i="2"/>
  <c r="BA60" i="2"/>
  <c r="BA57" i="2"/>
  <c r="BA67" i="2"/>
  <c r="BA68" i="2"/>
  <c r="BA66" i="2"/>
  <c r="BA65" i="2"/>
  <c r="DK15" i="35" l="1"/>
  <c r="DK52" i="35" s="1"/>
  <c r="BA70" i="2"/>
  <c r="AT171" i="1" s="1"/>
  <c r="BA62" i="2"/>
  <c r="AT170" i="1" s="1"/>
  <c r="DK53" i="35" l="1"/>
  <c r="AT173" i="1"/>
  <c r="AT178" i="1" s="1"/>
  <c r="AT187" i="1" s="1"/>
  <c r="AT186" i="1" s="1"/>
  <c r="DK43" i="35" l="1"/>
  <c r="DK42" i="35" s="1"/>
  <c r="DK39" i="35"/>
  <c r="DK38" i="35" s="1"/>
  <c r="DK41" i="35"/>
  <c r="DK40" i="35" s="1"/>
  <c r="DK54" i="35"/>
  <c r="AT183" i="1"/>
  <c r="AT182" i="1" s="1"/>
  <c r="AT185" i="1"/>
  <c r="AT184" i="1" s="1"/>
  <c r="DK36" i="35" l="1"/>
  <c r="DL23" i="35" s="1"/>
  <c r="DL15" i="35" s="1"/>
  <c r="DL52" i="35" s="1"/>
  <c r="DK35" i="35"/>
  <c r="DL21" i="35" s="1"/>
  <c r="DL12" i="35" s="1"/>
  <c r="AT180" i="1"/>
  <c r="AU176" i="1" s="1"/>
  <c r="BB64" i="2" s="1"/>
  <c r="BB67" i="2" s="1"/>
  <c r="AT179" i="1"/>
  <c r="AU175" i="1" s="1"/>
  <c r="BB56" i="2" s="1"/>
  <c r="BB58" i="2" s="1"/>
  <c r="DL53" i="35" l="1"/>
  <c r="DL54" i="35" s="1"/>
  <c r="BB66" i="2"/>
  <c r="BB60" i="2"/>
  <c r="BB57" i="2"/>
  <c r="BB68" i="2"/>
  <c r="BB59" i="2"/>
  <c r="BB65" i="2"/>
  <c r="DL43" i="35" l="1"/>
  <c r="DL42" i="35" s="1"/>
  <c r="DL41" i="35"/>
  <c r="DL40" i="35" s="1"/>
  <c r="DL39" i="35"/>
  <c r="DL38" i="35" s="1"/>
  <c r="BB70" i="2"/>
  <c r="AU171" i="1" s="1"/>
  <c r="BB62" i="2"/>
  <c r="AU170" i="1" s="1"/>
  <c r="DL35" i="35" l="1"/>
  <c r="DM21" i="35" s="1"/>
  <c r="DL36" i="35"/>
  <c r="DM23" i="35" s="1"/>
  <c r="AU173" i="1"/>
  <c r="DM15" i="35" l="1"/>
  <c r="DM52" i="35" s="1"/>
  <c r="DM12" i="35"/>
  <c r="AU178" i="1"/>
  <c r="N10" i="27"/>
  <c r="N6" i="27" l="1"/>
  <c r="A2" i="31" s="1"/>
  <c r="DM53" i="35"/>
  <c r="DM54" i="35" s="1"/>
  <c r="O10" i="27"/>
  <c r="A2" i="33"/>
  <c r="AU183" i="1"/>
  <c r="AU182" i="1" s="1"/>
  <c r="AU187" i="1"/>
  <c r="AU186" i="1" s="1"/>
  <c r="AU185" i="1"/>
  <c r="AU184" i="1" s="1"/>
  <c r="DM39" i="35" l="1"/>
  <c r="DM38" i="35" s="1"/>
  <c r="DM41" i="35"/>
  <c r="DM40" i="35" s="1"/>
  <c r="DM43" i="35"/>
  <c r="DM42" i="35" s="1"/>
  <c r="AU179" i="1"/>
  <c r="AV175" i="1" s="1"/>
  <c r="BC56" i="2" s="1"/>
  <c r="BC59" i="2" s="1"/>
  <c r="AU180" i="1"/>
  <c r="AV176" i="1" s="1"/>
  <c r="BC64" i="2" s="1"/>
  <c r="BC68" i="2" s="1"/>
  <c r="DM35" i="35" l="1"/>
  <c r="DN21" i="35" s="1"/>
  <c r="DM36" i="35"/>
  <c r="DN23" i="35" s="1"/>
  <c r="BC57" i="2"/>
  <c r="BC60" i="2"/>
  <c r="BC58" i="2"/>
  <c r="BC67" i="2"/>
  <c r="BC66" i="2"/>
  <c r="BC65" i="2"/>
  <c r="DN15" i="35" l="1"/>
  <c r="DN52" i="35" s="1"/>
  <c r="DN12" i="35"/>
  <c r="BC62" i="2"/>
  <c r="AV170" i="1" s="1"/>
  <c r="BC70" i="2"/>
  <c r="AV171" i="1" s="1"/>
  <c r="AV187" i="1" l="1"/>
  <c r="AV186" i="1" s="1"/>
  <c r="DN53" i="35"/>
  <c r="DN54" i="35" s="1"/>
  <c r="AV185" i="1"/>
  <c r="AV184" i="1" s="1"/>
  <c r="AV183" i="1"/>
  <c r="AV182" i="1" s="1"/>
  <c r="DN41" i="35" l="1"/>
  <c r="DN40" i="35" s="1"/>
  <c r="DN43" i="35"/>
  <c r="DN42" i="35" s="1"/>
  <c r="DN39" i="35"/>
  <c r="DN38" i="35" s="1"/>
  <c r="AV179" i="1"/>
  <c r="AW175" i="1" s="1"/>
  <c r="BD56" i="2" s="1"/>
  <c r="AV180" i="1"/>
  <c r="AW176" i="1" s="1"/>
  <c r="BD64" i="2" s="1"/>
  <c r="DN35" i="35" l="1"/>
  <c r="DO21" i="35" s="1"/>
  <c r="DN36" i="35"/>
  <c r="DO23" i="35" s="1"/>
  <c r="BD59" i="2"/>
  <c r="BD58" i="2"/>
  <c r="BD57" i="2"/>
  <c r="BD60" i="2"/>
  <c r="BD68" i="2"/>
  <c r="BD67" i="2"/>
  <c r="BD66" i="2"/>
  <c r="BD65" i="2"/>
  <c r="DO15" i="35" l="1"/>
  <c r="DO52" i="35" s="1"/>
  <c r="DO12" i="35"/>
  <c r="BD62" i="2"/>
  <c r="AW170" i="1" s="1"/>
  <c r="BD70" i="2"/>
  <c r="AW171" i="1" s="1"/>
  <c r="DO53" i="35" l="1"/>
  <c r="DO54" i="35" s="1"/>
  <c r="AW183" i="1"/>
  <c r="AW182" i="1" s="1"/>
  <c r="AW187" i="1"/>
  <c r="AW186" i="1" s="1"/>
  <c r="AW185" i="1"/>
  <c r="AW184" i="1" s="1"/>
  <c r="DO43" i="35" l="1"/>
  <c r="DO42" i="35" s="1"/>
  <c r="DO39" i="35"/>
  <c r="DO38" i="35" s="1"/>
  <c r="DO41" i="35"/>
  <c r="DO40" i="35" s="1"/>
  <c r="AW179" i="1"/>
  <c r="AX175" i="1" s="1"/>
  <c r="BE56" i="2" s="1"/>
  <c r="AW180" i="1"/>
  <c r="AX176" i="1" s="1"/>
  <c r="BE64" i="2" s="1"/>
  <c r="DO35" i="35" l="1"/>
  <c r="DP21" i="35" s="1"/>
  <c r="DO36" i="35"/>
  <c r="DP23" i="35" s="1"/>
  <c r="BE58" i="2"/>
  <c r="BE59" i="2"/>
  <c r="BE60" i="2"/>
  <c r="BE57" i="2"/>
  <c r="BE68" i="2"/>
  <c r="BE67" i="2"/>
  <c r="BE66" i="2"/>
  <c r="BE65" i="2"/>
  <c r="DP15" i="35" l="1"/>
  <c r="DP52" i="35" s="1"/>
  <c r="DP12" i="35"/>
  <c r="BE70" i="2"/>
  <c r="AX171" i="1" s="1"/>
  <c r="BE62" i="2"/>
  <c r="AX170" i="1" s="1"/>
  <c r="DP53" i="35" l="1"/>
  <c r="DP54" i="35" s="1"/>
  <c r="AX185" i="1"/>
  <c r="AX184" i="1" s="1"/>
  <c r="AX187" i="1"/>
  <c r="AX186" i="1" s="1"/>
  <c r="AX183" i="1"/>
  <c r="AX182" i="1" s="1"/>
  <c r="DP43" i="35" l="1"/>
  <c r="DP42" i="35" s="1"/>
  <c r="DP41" i="35"/>
  <c r="DP40" i="35" s="1"/>
  <c r="DP39" i="35"/>
  <c r="DP38" i="35" s="1"/>
  <c r="AX180" i="1"/>
  <c r="AY176" i="1" s="1"/>
  <c r="AX179" i="1"/>
  <c r="AY175" i="1" s="1"/>
  <c r="DP35" i="35" l="1"/>
  <c r="DQ21" i="35" s="1"/>
  <c r="DP36" i="35"/>
  <c r="DQ23" i="35" s="1"/>
  <c r="BF56" i="2"/>
  <c r="BF64" i="2"/>
  <c r="DQ15" i="35" l="1"/>
  <c r="DQ52" i="35" s="1"/>
  <c r="DQ12" i="35"/>
  <c r="BF68" i="2"/>
  <c r="BF66" i="2"/>
  <c r="BF67" i="2"/>
  <c r="BF65" i="2"/>
  <c r="BF59" i="2"/>
  <c r="BF60" i="2"/>
  <c r="BF57" i="2"/>
  <c r="BF58" i="2"/>
  <c r="DQ53" i="35" l="1"/>
  <c r="DQ54" i="35" s="1"/>
  <c r="BF62" i="2"/>
  <c r="AY170" i="1" s="1"/>
  <c r="BF70" i="2"/>
  <c r="AY171" i="1" s="1"/>
  <c r="DQ41" i="35" l="1"/>
  <c r="DQ40" i="35" s="1"/>
  <c r="DQ43" i="35"/>
  <c r="DQ42" i="35" s="1"/>
  <c r="DQ39" i="35"/>
  <c r="DQ38" i="35" s="1"/>
  <c r="AY187" i="1"/>
  <c r="AY186" i="1" s="1"/>
  <c r="AY183" i="1"/>
  <c r="AY182" i="1" s="1"/>
  <c r="AY185" i="1"/>
  <c r="AY184" i="1" s="1"/>
  <c r="DQ35" i="35" l="1"/>
  <c r="DR21" i="35" s="1"/>
  <c r="DR12" i="35" s="1"/>
  <c r="DQ36" i="35"/>
  <c r="DR23" i="35" s="1"/>
  <c r="AY179" i="1"/>
  <c r="AZ175" i="1" s="1"/>
  <c r="AY180" i="1"/>
  <c r="AZ176" i="1" s="1"/>
  <c r="DR15" i="35" l="1"/>
  <c r="DR52" i="35" s="1"/>
  <c r="BG64" i="2"/>
  <c r="BG56" i="2"/>
  <c r="DR53" i="35" l="1"/>
  <c r="DR54" i="35" s="1"/>
  <c r="BG58" i="2"/>
  <c r="BG60" i="2"/>
  <c r="BG57" i="2"/>
  <c r="BG59" i="2"/>
  <c r="BG68" i="2"/>
  <c r="BG66" i="2"/>
  <c r="BG67" i="2"/>
  <c r="BG65" i="2"/>
  <c r="DR41" i="35" l="1"/>
  <c r="DR40" i="35" s="1"/>
  <c r="DR39" i="35"/>
  <c r="DR38" i="35" s="1"/>
  <c r="DR43" i="35"/>
  <c r="DR42" i="35" s="1"/>
  <c r="BG62" i="2"/>
  <c r="AZ170" i="1" s="1"/>
  <c r="BG70" i="2"/>
  <c r="AZ171" i="1" s="1"/>
  <c r="DR35" i="35" l="1"/>
  <c r="DS21" i="35" s="1"/>
  <c r="DS12" i="35" s="1"/>
  <c r="DR36" i="35"/>
  <c r="DS23" i="35" s="1"/>
  <c r="AZ187" i="1"/>
  <c r="AZ186" i="1" s="1"/>
  <c r="AZ183" i="1"/>
  <c r="AZ182" i="1" s="1"/>
  <c r="AZ185" i="1"/>
  <c r="AZ184" i="1" s="1"/>
  <c r="DS15" i="35" l="1"/>
  <c r="DS52" i="35" s="1"/>
  <c r="AZ179" i="1"/>
  <c r="BA175" i="1" s="1"/>
  <c r="AZ180" i="1"/>
  <c r="BA176" i="1" s="1"/>
  <c r="DS53" i="35" l="1"/>
  <c r="DS54" i="35" s="1"/>
  <c r="BH64" i="2"/>
  <c r="BH56" i="2"/>
  <c r="DS39" i="35" l="1"/>
  <c r="DS38" i="35" s="1"/>
  <c r="DS43" i="35"/>
  <c r="DS42" i="35" s="1"/>
  <c r="DS41" i="35"/>
  <c r="DS40" i="35" s="1"/>
  <c r="BH60" i="2"/>
  <c r="BH59" i="2"/>
  <c r="BH58" i="2"/>
  <c r="BH57" i="2"/>
  <c r="BH68" i="2"/>
  <c r="BH67" i="2"/>
  <c r="BH66" i="2"/>
  <c r="BH65" i="2"/>
  <c r="DS35" i="35" l="1"/>
  <c r="DT21" i="35" s="1"/>
  <c r="DS36" i="35"/>
  <c r="DT23" i="35" s="1"/>
  <c r="BH70" i="2"/>
  <c r="BA171" i="1" s="1"/>
  <c r="BH62" i="2"/>
  <c r="BA170" i="1" s="1"/>
  <c r="DT15" i="35" l="1"/>
  <c r="DT52" i="35" s="1"/>
  <c r="DT12" i="35"/>
  <c r="BA183" i="1"/>
  <c r="BA182" i="1" s="1"/>
  <c r="BA187" i="1"/>
  <c r="BA186" i="1" s="1"/>
  <c r="BA185" i="1"/>
  <c r="BA184" i="1" s="1"/>
  <c r="DT53" i="35" l="1"/>
  <c r="DT54" i="35" s="1"/>
  <c r="BA179" i="1"/>
  <c r="BB175" i="1" s="1"/>
  <c r="BI56" i="2" s="1"/>
  <c r="BA180" i="1"/>
  <c r="BB176" i="1" s="1"/>
  <c r="BI64" i="2" s="1"/>
  <c r="DT41" i="35" l="1"/>
  <c r="DT40" i="35" s="1"/>
  <c r="DT39" i="35"/>
  <c r="DT38" i="35" s="1"/>
  <c r="DT43" i="35"/>
  <c r="DT42" i="35" s="1"/>
  <c r="BI68" i="2"/>
  <c r="BI66" i="2"/>
  <c r="BI65" i="2"/>
  <c r="BI67" i="2"/>
  <c r="BI60" i="2"/>
  <c r="BI59" i="2"/>
  <c r="BI58" i="2"/>
  <c r="BI57" i="2"/>
  <c r="DT35" i="35" l="1"/>
  <c r="DU21" i="35" s="1"/>
  <c r="DT36" i="35"/>
  <c r="DU23" i="35" s="1"/>
  <c r="BI70" i="2"/>
  <c r="BB171" i="1" s="1"/>
  <c r="BI62" i="2"/>
  <c r="BB170" i="1" s="1"/>
  <c r="DU15" i="35" l="1"/>
  <c r="DU52" i="35" s="1"/>
  <c r="DU12" i="35"/>
  <c r="BB185" i="1"/>
  <c r="BB184" i="1" s="1"/>
  <c r="BB187" i="1"/>
  <c r="BB186" i="1" s="1"/>
  <c r="BB183" i="1"/>
  <c r="BB182" i="1" s="1"/>
  <c r="DU53" i="35" l="1"/>
  <c r="DU54" i="35" s="1"/>
  <c r="BB180" i="1"/>
  <c r="BC176" i="1" s="1"/>
  <c r="BB179" i="1"/>
  <c r="BC175" i="1" s="1"/>
  <c r="DU41" i="35" l="1"/>
  <c r="DU40" i="35" s="1"/>
  <c r="DU39" i="35"/>
  <c r="DU38" i="35" s="1"/>
  <c r="DU43" i="35"/>
  <c r="DU42" i="35" s="1"/>
  <c r="BJ64" i="2"/>
  <c r="BJ56" i="2"/>
  <c r="DU35" i="35" l="1"/>
  <c r="DV21" i="35" s="1"/>
  <c r="DV12" i="35" s="1"/>
  <c r="DU36" i="35"/>
  <c r="DV23" i="35" s="1"/>
  <c r="BJ58" i="2"/>
  <c r="BJ60" i="2"/>
  <c r="BJ59" i="2"/>
  <c r="BJ57" i="2"/>
  <c r="BJ68" i="2"/>
  <c r="BJ66" i="2"/>
  <c r="BJ67" i="2"/>
  <c r="BJ65" i="2"/>
  <c r="DV15" i="35" l="1"/>
  <c r="DV52" i="35" s="1"/>
  <c r="BJ70" i="2"/>
  <c r="BC171" i="1" s="1"/>
  <c r="BJ62" i="2"/>
  <c r="BC170" i="1" s="1"/>
  <c r="DV53" i="35" l="1"/>
  <c r="DV54" i="35" s="1"/>
  <c r="BC183" i="1"/>
  <c r="BC182" i="1" s="1"/>
  <c r="BC185" i="1"/>
  <c r="BC184" i="1" s="1"/>
  <c r="BC187" i="1"/>
  <c r="BC186" i="1" s="1"/>
  <c r="DV43" i="35" l="1"/>
  <c r="DV42" i="35" s="1"/>
  <c r="DV39" i="35"/>
  <c r="DV38" i="35" s="1"/>
  <c r="DV41" i="35"/>
  <c r="DV40" i="35" s="1"/>
  <c r="BC180" i="1"/>
  <c r="BD176" i="1" s="1"/>
  <c r="BC179" i="1"/>
  <c r="BD175" i="1" s="1"/>
  <c r="DV36" i="35" l="1"/>
  <c r="DW23" i="35" s="1"/>
  <c r="DW15" i="35" s="1"/>
  <c r="DW52" i="35" s="1"/>
  <c r="DV35" i="35"/>
  <c r="DW21" i="35" s="1"/>
  <c r="BK56" i="2"/>
  <c r="BK64" i="2"/>
  <c r="DW12" i="35" l="1"/>
  <c r="DW53" i="35"/>
  <c r="DW54" i="35" s="1"/>
  <c r="BK68" i="2"/>
  <c r="BK66" i="2"/>
  <c r="BK67" i="2"/>
  <c r="BK65" i="2"/>
  <c r="BK60" i="2"/>
  <c r="BK58" i="2"/>
  <c r="BK59" i="2"/>
  <c r="BK57" i="2"/>
  <c r="DW39" i="35" l="1"/>
  <c r="DW38" i="35" s="1"/>
  <c r="DW43" i="35"/>
  <c r="DW42" i="35" s="1"/>
  <c r="DW41" i="35"/>
  <c r="DW40" i="35" s="1"/>
  <c r="BK62" i="2"/>
  <c r="BD170" i="1" s="1"/>
  <c r="BK70" i="2"/>
  <c r="BD171" i="1" s="1"/>
  <c r="BD187" i="1" l="1"/>
  <c r="BD186" i="1" s="1"/>
  <c r="BD185" i="1"/>
  <c r="BD184" i="1" s="1"/>
  <c r="DW35" i="35"/>
  <c r="DX21" i="35" s="1"/>
  <c r="DW36" i="35"/>
  <c r="DX23" i="35" s="1"/>
  <c r="BD183" i="1"/>
  <c r="BD182" i="1" s="1"/>
  <c r="BD179" i="1" l="1"/>
  <c r="BE175" i="1" s="1"/>
  <c r="BL56" i="2" s="1"/>
  <c r="DX15" i="35"/>
  <c r="DX52" i="35" s="1"/>
  <c r="DX12" i="35"/>
  <c r="BD180" i="1"/>
  <c r="BE176" i="1" s="1"/>
  <c r="BL64" i="2" s="1"/>
  <c r="DX53" i="35" l="1"/>
  <c r="DX54" i="35" s="1"/>
  <c r="BL59" i="2"/>
  <c r="BL60" i="2"/>
  <c r="BL58" i="2"/>
  <c r="BL57" i="2"/>
  <c r="BL67" i="2"/>
  <c r="BL66" i="2"/>
  <c r="BL68" i="2"/>
  <c r="BL65" i="2"/>
  <c r="DX43" i="35" l="1"/>
  <c r="DX42" i="35" s="1"/>
  <c r="DX39" i="35"/>
  <c r="DX38" i="35" s="1"/>
  <c r="DX41" i="35"/>
  <c r="DX40" i="35" s="1"/>
  <c r="BL70" i="2"/>
  <c r="BE171" i="1" s="1"/>
  <c r="BL62" i="2"/>
  <c r="BE170" i="1" s="1"/>
  <c r="DX35" i="35" l="1"/>
  <c r="DY21" i="35" s="1"/>
  <c r="DY12" i="35" s="1"/>
  <c r="BE185" i="1"/>
  <c r="BE184" i="1" s="1"/>
  <c r="DX36" i="35"/>
  <c r="DY23" i="35" s="1"/>
  <c r="BE183" i="1"/>
  <c r="BE182" i="1" s="1"/>
  <c r="BE187" i="1"/>
  <c r="BE186" i="1" s="1"/>
  <c r="DY15" i="35" l="1"/>
  <c r="DY52" i="35" s="1"/>
  <c r="BE179" i="1"/>
  <c r="BF175" i="1" s="1"/>
  <c r="BM56" i="2" s="1"/>
  <c r="BE180" i="1"/>
  <c r="BF176" i="1" s="1"/>
  <c r="BM64" i="2" s="1"/>
  <c r="DY53" i="35" l="1"/>
  <c r="DY54" i="35" s="1"/>
  <c r="BM59" i="2"/>
  <c r="BM60" i="2"/>
  <c r="BM58" i="2"/>
  <c r="BM57" i="2"/>
  <c r="BM68" i="2"/>
  <c r="BM67" i="2"/>
  <c r="BM66" i="2"/>
  <c r="BM65" i="2"/>
  <c r="DY43" i="35" l="1"/>
  <c r="DY42" i="35" s="1"/>
  <c r="DY41" i="35"/>
  <c r="DY40" i="35" s="1"/>
  <c r="DY39" i="35"/>
  <c r="DY38" i="35" s="1"/>
  <c r="BM70" i="2"/>
  <c r="BF171" i="1" s="1"/>
  <c r="BM62" i="2"/>
  <c r="BF170" i="1" s="1"/>
  <c r="DY35" i="35" l="1"/>
  <c r="DZ21" i="35" s="1"/>
  <c r="DY36" i="35"/>
  <c r="DZ23" i="35" s="1"/>
  <c r="BF183" i="1"/>
  <c r="BF182" i="1" s="1"/>
  <c r="BF185" i="1"/>
  <c r="BF184" i="1" s="1"/>
  <c r="BF187" i="1"/>
  <c r="BF186" i="1" s="1"/>
  <c r="DZ15" i="35" l="1"/>
  <c r="DZ52" i="35" s="1"/>
  <c r="DZ12" i="35"/>
  <c r="BF180" i="1"/>
  <c r="BG176" i="1" s="1"/>
  <c r="BF179" i="1"/>
  <c r="BG175" i="1" s="1"/>
  <c r="DZ53" i="35" l="1"/>
  <c r="DZ54" i="35" s="1"/>
  <c r="BN56" i="2"/>
  <c r="BN64" i="2"/>
  <c r="DZ43" i="35" l="1"/>
  <c r="DZ42" i="35" s="1"/>
  <c r="DZ39" i="35"/>
  <c r="DZ38" i="35" s="1"/>
  <c r="DZ41" i="35"/>
  <c r="DZ40" i="35" s="1"/>
  <c r="BN68" i="2"/>
  <c r="BN67" i="2"/>
  <c r="BN66" i="2"/>
  <c r="BN65" i="2"/>
  <c r="BN59" i="2"/>
  <c r="BN60" i="2"/>
  <c r="BN58" i="2"/>
  <c r="BN57" i="2"/>
  <c r="DZ35" i="35" l="1"/>
  <c r="EA21" i="35" s="1"/>
  <c r="EA12" i="35" s="1"/>
  <c r="DZ36" i="35"/>
  <c r="EA23" i="35" s="1"/>
  <c r="BN62" i="2"/>
  <c r="BG170" i="1" s="1"/>
  <c r="BN70" i="2"/>
  <c r="BG171" i="1" s="1"/>
  <c r="EA15" i="35" l="1"/>
  <c r="EA52" i="35" s="1"/>
  <c r="BG173" i="1"/>
  <c r="BG178" i="1" s="1"/>
  <c r="BG183" i="1" s="1"/>
  <c r="BG182" i="1" s="1"/>
  <c r="EA53" i="35" l="1"/>
  <c r="EA54" i="35" s="1"/>
  <c r="BG187" i="1"/>
  <c r="BG186" i="1" s="1"/>
  <c r="BG185" i="1"/>
  <c r="BG184" i="1" s="1"/>
  <c r="BG180" i="1" l="1"/>
  <c r="BH176" i="1" s="1"/>
  <c r="BO64" i="2" s="1"/>
  <c r="BO68" i="2" s="1"/>
  <c r="BG179" i="1"/>
  <c r="BH175" i="1" s="1"/>
  <c r="BO56" i="2" s="1"/>
  <c r="BO59" i="2" s="1"/>
  <c r="EA43" i="35"/>
  <c r="EA42" i="35" s="1"/>
  <c r="EA39" i="35"/>
  <c r="EA38" i="35" s="1"/>
  <c r="EA41" i="35"/>
  <c r="EA40" i="35" s="1"/>
  <c r="BO65" i="2" l="1"/>
  <c r="BO66" i="2"/>
  <c r="BO67" i="2"/>
  <c r="BO60" i="2"/>
  <c r="BO57" i="2"/>
  <c r="BO58" i="2"/>
  <c r="EA35" i="35"/>
  <c r="EB21" i="35" s="1"/>
  <c r="EB12" i="35" s="1"/>
  <c r="EA36" i="35"/>
  <c r="EB23" i="35" s="1"/>
  <c r="BO70" i="2" l="1"/>
  <c r="BH171" i="1" s="1"/>
  <c r="BO62" i="2"/>
  <c r="BH170" i="1" s="1"/>
  <c r="EB15" i="35"/>
  <c r="EB52" i="35" s="1"/>
  <c r="BH173" i="1" l="1"/>
  <c r="BH178" i="1" s="1"/>
  <c r="BH183" i="1" s="1"/>
  <c r="BH182" i="1" s="1"/>
  <c r="EB53" i="35"/>
  <c r="EB54" i="35" s="1"/>
  <c r="BH185" i="1" l="1"/>
  <c r="BH184" i="1" s="1"/>
  <c r="BH187" i="1"/>
  <c r="BH186" i="1" s="1"/>
  <c r="EB43" i="35"/>
  <c r="EB42" i="35" s="1"/>
  <c r="EB41" i="35"/>
  <c r="EB40" i="35" s="1"/>
  <c r="EB39" i="35"/>
  <c r="EB38" i="35" s="1"/>
  <c r="BH180" i="1" l="1"/>
  <c r="BI176" i="1" s="1"/>
  <c r="BP64" i="2" s="1"/>
  <c r="BP66" i="2" s="1"/>
  <c r="BH179" i="1"/>
  <c r="BI175" i="1" s="1"/>
  <c r="BP56" i="2" s="1"/>
  <c r="BP57" i="2" s="1"/>
  <c r="EB35" i="35"/>
  <c r="EC21" i="35" s="1"/>
  <c r="EC12" i="35" s="1"/>
  <c r="EB36" i="35"/>
  <c r="EC23" i="35" s="1"/>
  <c r="BP67" i="2" l="1"/>
  <c r="BP65" i="2"/>
  <c r="BP68" i="2"/>
  <c r="BP60" i="2"/>
  <c r="BP59" i="2"/>
  <c r="BP58" i="2"/>
  <c r="EC15" i="35"/>
  <c r="EC52" i="35" s="1"/>
  <c r="BP70" i="2" l="1"/>
  <c r="BI171" i="1" s="1"/>
  <c r="BP62" i="2"/>
  <c r="BI170" i="1" s="1"/>
  <c r="EC53" i="35"/>
  <c r="EC54" i="35" s="1"/>
  <c r="BI173" i="1" l="1"/>
  <c r="BI178" i="1" s="1"/>
  <c r="BI183" i="1" s="1"/>
  <c r="BI182" i="1" s="1"/>
  <c r="EC39" i="35"/>
  <c r="EC38" i="35" s="1"/>
  <c r="EC41" i="35"/>
  <c r="EC40" i="35" s="1"/>
  <c r="EC43" i="35"/>
  <c r="EC42" i="35" s="1"/>
  <c r="BI185" i="1" l="1"/>
  <c r="BI184" i="1" s="1"/>
  <c r="BI187" i="1"/>
  <c r="BI186" i="1" s="1"/>
  <c r="EC35" i="35"/>
  <c r="ED21" i="35" s="1"/>
  <c r="ED12" i="35" s="1"/>
  <c r="EC36" i="35"/>
  <c r="ED23" i="35" s="1"/>
  <c r="BI180" i="1"/>
  <c r="BJ176" i="1" s="1"/>
  <c r="BI179" i="1"/>
  <c r="BJ175" i="1" s="1"/>
  <c r="ED15" i="35" l="1"/>
  <c r="ED52" i="35" s="1"/>
  <c r="BQ56" i="2"/>
  <c r="BQ64" i="2"/>
  <c r="ED53" i="35" l="1"/>
  <c r="ED54" i="35" s="1"/>
  <c r="BQ67" i="2"/>
  <c r="BQ66" i="2"/>
  <c r="BQ68" i="2"/>
  <c r="BQ65" i="2"/>
  <c r="BQ60" i="2"/>
  <c r="BQ59" i="2"/>
  <c r="BQ58" i="2"/>
  <c r="BQ57" i="2"/>
  <c r="ED43" i="35" l="1"/>
  <c r="ED42" i="35" s="1"/>
  <c r="ED39" i="35"/>
  <c r="ED38" i="35" s="1"/>
  <c r="ED41" i="35"/>
  <c r="ED40" i="35" s="1"/>
  <c r="BQ62" i="2"/>
  <c r="BJ170" i="1" s="1"/>
  <c r="BQ70" i="2"/>
  <c r="BJ171" i="1" s="1"/>
  <c r="ED35" i="35" l="1"/>
  <c r="EE21" i="35" s="1"/>
  <c r="EE12" i="35" s="1"/>
  <c r="ED36" i="35"/>
  <c r="EE23" i="35" s="1"/>
  <c r="BJ173" i="1"/>
  <c r="BJ178" i="1" s="1"/>
  <c r="BJ183" i="1" s="1"/>
  <c r="BJ182" i="1" s="1"/>
  <c r="EE15" i="35" l="1"/>
  <c r="EE52" i="35" s="1"/>
  <c r="BJ185" i="1"/>
  <c r="BJ184" i="1" s="1"/>
  <c r="BJ187" i="1"/>
  <c r="BJ186" i="1" s="1"/>
  <c r="BJ180" i="1" l="1"/>
  <c r="BK176" i="1" s="1"/>
  <c r="BR64" i="2" s="1"/>
  <c r="BJ179" i="1"/>
  <c r="BK175" i="1" s="1"/>
  <c r="BR56" i="2" s="1"/>
  <c r="EE53" i="35"/>
  <c r="EE54" i="35" s="1"/>
  <c r="EE39" i="35" l="1"/>
  <c r="EE38" i="35" s="1"/>
  <c r="EE43" i="35"/>
  <c r="EE42" i="35" s="1"/>
  <c r="EE41" i="35"/>
  <c r="EE40" i="35" s="1"/>
  <c r="BR59" i="2"/>
  <c r="BR60" i="2"/>
  <c r="BR58" i="2"/>
  <c r="BR57" i="2"/>
  <c r="BR66" i="2"/>
  <c r="BR67" i="2"/>
  <c r="BR68" i="2"/>
  <c r="BR65" i="2"/>
  <c r="EE36" i="35" l="1"/>
  <c r="EF23" i="35" s="1"/>
  <c r="EF15" i="35" s="1"/>
  <c r="EF52" i="35" s="1"/>
  <c r="EE35" i="35"/>
  <c r="EF21" i="35" s="1"/>
  <c r="EF12" i="35" s="1"/>
  <c r="BR70" i="2"/>
  <c r="BK171" i="1" s="1"/>
  <c r="BR62" i="2"/>
  <c r="BK170" i="1" s="1"/>
  <c r="EF53" i="35" l="1"/>
  <c r="EF54" i="35" s="1"/>
  <c r="BK173" i="1"/>
  <c r="BK178" i="1" s="1"/>
  <c r="BK185" i="1" s="1"/>
  <c r="BK184" i="1" s="1"/>
  <c r="EF39" i="35" l="1"/>
  <c r="EF38" i="35" s="1"/>
  <c r="EF41" i="35"/>
  <c r="EF40" i="35" s="1"/>
  <c r="EF43" i="35"/>
  <c r="EF42" i="35" s="1"/>
  <c r="BK187" i="1"/>
  <c r="BK186" i="1" s="1"/>
  <c r="BK183" i="1"/>
  <c r="BK182" i="1" s="1"/>
  <c r="BK180" i="1" l="1"/>
  <c r="BL176" i="1" s="1"/>
  <c r="BS64" i="2" s="1"/>
  <c r="EF35" i="35"/>
  <c r="EG21" i="35" s="1"/>
  <c r="EG12" i="35" s="1"/>
  <c r="EF36" i="35"/>
  <c r="EG23" i="35" s="1"/>
  <c r="BK179" i="1"/>
  <c r="BL175" i="1" s="1"/>
  <c r="BS56" i="2" s="1"/>
  <c r="EG15" i="35" l="1"/>
  <c r="EG52" i="35" s="1"/>
  <c r="BS68" i="2"/>
  <c r="BS66" i="2"/>
  <c r="BS65" i="2"/>
  <c r="BS67" i="2"/>
  <c r="BS60" i="2"/>
  <c r="BS58" i="2"/>
  <c r="BS59" i="2"/>
  <c r="BS57" i="2"/>
  <c r="EG53" i="35" l="1"/>
  <c r="EG54" i="35" s="1"/>
  <c r="BS70" i="2"/>
  <c r="BL171" i="1" s="1"/>
  <c r="BS62" i="2"/>
  <c r="BL170" i="1" s="1"/>
  <c r="EG43" i="35" l="1"/>
  <c r="EG42" i="35" s="1"/>
  <c r="EG39" i="35"/>
  <c r="EG38" i="35" s="1"/>
  <c r="EG41" i="35"/>
  <c r="EG40" i="35" s="1"/>
  <c r="BL173" i="1"/>
  <c r="BL178" i="1" s="1"/>
  <c r="BL183" i="1" s="1"/>
  <c r="BL182" i="1" s="1"/>
  <c r="EG36" i="35" l="1"/>
  <c r="EH23" i="35" s="1"/>
  <c r="EH15" i="35" s="1"/>
  <c r="EH52" i="35" s="1"/>
  <c r="EG35" i="35"/>
  <c r="EH21" i="35" s="1"/>
  <c r="BL185" i="1"/>
  <c r="BL184" i="1" s="1"/>
  <c r="BL187" i="1"/>
  <c r="BL186" i="1" s="1"/>
  <c r="EH53" i="35" l="1"/>
  <c r="EH12" i="35"/>
  <c r="BL180" i="1"/>
  <c r="BM176" i="1" s="1"/>
  <c r="BT64" i="2" s="1"/>
  <c r="BL179" i="1"/>
  <c r="BM175" i="1" s="1"/>
  <c r="BT56" i="2" s="1"/>
  <c r="EH43" i="35" l="1"/>
  <c r="EH42" i="35" s="1"/>
  <c r="EH41" i="35"/>
  <c r="EH40" i="35" s="1"/>
  <c r="EH39" i="35"/>
  <c r="EH38" i="35" s="1"/>
  <c r="EH54" i="35"/>
  <c r="BT60" i="2"/>
  <c r="BT59" i="2"/>
  <c r="BT58" i="2"/>
  <c r="BT57" i="2"/>
  <c r="BT67" i="2"/>
  <c r="BT66" i="2"/>
  <c r="BT65" i="2"/>
  <c r="BT68" i="2"/>
  <c r="EH35" i="35" l="1"/>
  <c r="EI21" i="35" s="1"/>
  <c r="EI12" i="35" s="1"/>
  <c r="EH36" i="35"/>
  <c r="EI23" i="35" s="1"/>
  <c r="BT70" i="2"/>
  <c r="BM171" i="1" s="1"/>
  <c r="BT62" i="2"/>
  <c r="BM170" i="1" s="1"/>
  <c r="EI15" i="35" l="1"/>
  <c r="EI52" i="35" s="1"/>
  <c r="BM173" i="1"/>
  <c r="BM178" i="1" s="1"/>
  <c r="BM185" i="1" s="1"/>
  <c r="BM184" i="1" s="1"/>
  <c r="BM183" i="1" l="1"/>
  <c r="BM182" i="1" s="1"/>
  <c r="EI53" i="35"/>
  <c r="EI54" i="35" s="1"/>
  <c r="BM187" i="1"/>
  <c r="BM186" i="1" s="1"/>
  <c r="BM179" i="1" l="1"/>
  <c r="BN175" i="1" s="1"/>
  <c r="BU56" i="2" s="1"/>
  <c r="BM180" i="1"/>
  <c r="BN176" i="1" s="1"/>
  <c r="BU64" i="2" s="1"/>
  <c r="EI43" i="35"/>
  <c r="EI42" i="35" s="1"/>
  <c r="EI41" i="35"/>
  <c r="EI40" i="35" s="1"/>
  <c r="EI39" i="35"/>
  <c r="EI38" i="35" s="1"/>
  <c r="EI35" i="35" l="1"/>
  <c r="EJ21" i="35" s="1"/>
  <c r="EJ12" i="35" s="1"/>
  <c r="EI36" i="35"/>
  <c r="EJ23" i="35" s="1"/>
  <c r="BU67" i="2"/>
  <c r="BU65" i="2"/>
  <c r="BU68" i="2"/>
  <c r="BU66" i="2"/>
  <c r="BU58" i="2"/>
  <c r="BU60" i="2"/>
  <c r="BU59" i="2"/>
  <c r="BU57" i="2"/>
  <c r="EJ15" i="35" l="1"/>
  <c r="BU62" i="2"/>
  <c r="BN170" i="1" s="1"/>
  <c r="BU70" i="2"/>
  <c r="BN171" i="1" s="1"/>
  <c r="EJ52" i="35" l="1"/>
  <c r="BN173" i="1"/>
  <c r="BN178" i="1" s="1"/>
  <c r="EJ53" i="35" l="1"/>
  <c r="BN187" i="1"/>
  <c r="BN186" i="1" s="1"/>
  <c r="BN185" i="1"/>
  <c r="BN184" i="1" s="1"/>
  <c r="BN183" i="1"/>
  <c r="BN182" i="1" s="1"/>
  <c r="EJ41" i="35" l="1"/>
  <c r="EJ40" i="35" s="1"/>
  <c r="EJ39" i="35"/>
  <c r="EJ38" i="35" s="1"/>
  <c r="EJ43" i="35"/>
  <c r="EJ42" i="35" s="1"/>
  <c r="EJ54" i="35"/>
  <c r="BN180" i="1"/>
  <c r="BO176" i="1" s="1"/>
  <c r="BN179" i="1"/>
  <c r="BO175" i="1" s="1"/>
  <c r="EJ35" i="35" l="1"/>
  <c r="EK21" i="35" s="1"/>
  <c r="EJ36" i="35"/>
  <c r="EK23" i="35" s="1"/>
  <c r="BV56" i="2"/>
  <c r="BV64" i="2"/>
  <c r="EK12" i="35" l="1"/>
  <c r="EK15" i="35"/>
  <c r="BV66" i="2"/>
  <c r="BV68" i="2"/>
  <c r="BV67" i="2"/>
  <c r="BV65" i="2"/>
  <c r="BV60" i="2"/>
  <c r="BV59" i="2"/>
  <c r="BV58" i="2"/>
  <c r="BV57" i="2"/>
  <c r="EK52" i="35" l="1"/>
  <c r="BV62" i="2"/>
  <c r="BO170" i="1" s="1"/>
  <c r="BV70" i="2"/>
  <c r="BO171" i="1" s="1"/>
  <c r="EK53" i="35" l="1"/>
  <c r="BO183" i="1"/>
  <c r="BO182" i="1" s="1"/>
  <c r="BO185" i="1"/>
  <c r="BO184" i="1" s="1"/>
  <c r="BO187" i="1"/>
  <c r="BO186" i="1" s="1"/>
  <c r="EK41" i="35" l="1"/>
  <c r="EK40" i="35" s="1"/>
  <c r="EK39" i="35"/>
  <c r="EK38" i="35" s="1"/>
  <c r="EK43" i="35"/>
  <c r="EK42" i="35" s="1"/>
  <c r="EK54" i="35"/>
  <c r="BO180" i="1"/>
  <c r="BP176" i="1" s="1"/>
  <c r="BO179" i="1"/>
  <c r="BP175" i="1" s="1"/>
  <c r="EK35" i="35" l="1"/>
  <c r="EL21" i="35" s="1"/>
  <c r="EL12" i="35" s="1"/>
  <c r="EK36" i="35"/>
  <c r="EL23" i="35" s="1"/>
  <c r="BW56" i="2"/>
  <c r="BW64" i="2"/>
  <c r="EL15" i="35" l="1"/>
  <c r="EL52" i="35" s="1"/>
  <c r="BW66" i="2"/>
  <c r="BW67" i="2"/>
  <c r="BW68" i="2"/>
  <c r="BW65" i="2"/>
  <c r="BW58" i="2"/>
  <c r="BW59" i="2"/>
  <c r="BW57" i="2"/>
  <c r="BW60" i="2"/>
  <c r="EL53" i="35" l="1"/>
  <c r="BW70" i="2"/>
  <c r="BP171" i="1" s="1"/>
  <c r="BW62" i="2"/>
  <c r="BP170" i="1" s="1"/>
  <c r="EL41" i="35" l="1"/>
  <c r="EL40" i="35" s="1"/>
  <c r="EL39" i="35"/>
  <c r="EL38" i="35" s="1"/>
  <c r="EL43" i="35"/>
  <c r="EL42" i="35" s="1"/>
  <c r="EL54" i="35"/>
  <c r="BP187" i="1"/>
  <c r="BP186" i="1" s="1"/>
  <c r="BP185" i="1"/>
  <c r="BP184" i="1" s="1"/>
  <c r="BP183" i="1"/>
  <c r="BP182" i="1" s="1"/>
  <c r="EL35" i="35" l="1"/>
  <c r="EM21" i="35" s="1"/>
  <c r="EM12" i="35" s="1"/>
  <c r="EL36" i="35"/>
  <c r="EM23" i="35" s="1"/>
  <c r="BP179" i="1"/>
  <c r="BQ175" i="1" s="1"/>
  <c r="BP180" i="1"/>
  <c r="BQ176" i="1" s="1"/>
  <c r="EM15" i="35" l="1"/>
  <c r="EM52" i="35" s="1"/>
  <c r="BX64" i="2"/>
  <c r="BX56" i="2"/>
  <c r="EM53" i="35" l="1"/>
  <c r="EM54" i="35" s="1"/>
  <c r="BX59" i="2"/>
  <c r="BX58" i="2"/>
  <c r="BX60" i="2"/>
  <c r="BX57" i="2"/>
  <c r="BX68" i="2"/>
  <c r="BX67" i="2"/>
  <c r="BX66" i="2"/>
  <c r="BX65" i="2"/>
  <c r="EM39" i="35" l="1"/>
  <c r="EM38" i="35" s="1"/>
  <c r="EM43" i="35"/>
  <c r="EM42" i="35" s="1"/>
  <c r="EM41" i="35"/>
  <c r="EM40" i="35" s="1"/>
  <c r="BX70" i="2"/>
  <c r="BQ171" i="1" s="1"/>
  <c r="BX62" i="2"/>
  <c r="BQ170" i="1" s="1"/>
  <c r="EM35" i="35" l="1"/>
  <c r="EN21" i="35" s="1"/>
  <c r="EM36" i="35"/>
  <c r="EN23" i="35" s="1"/>
  <c r="BQ187" i="1"/>
  <c r="BQ186" i="1" s="1"/>
  <c r="BQ185" i="1"/>
  <c r="BQ184" i="1" s="1"/>
  <c r="BQ183" i="1"/>
  <c r="BQ182" i="1" s="1"/>
  <c r="EN15" i="35" l="1"/>
  <c r="EN52" i="35" s="1"/>
  <c r="EN12" i="35"/>
  <c r="BQ179" i="1"/>
  <c r="BR175" i="1" s="1"/>
  <c r="BQ180" i="1"/>
  <c r="BR176" i="1" s="1"/>
  <c r="EN53" i="35" l="1"/>
  <c r="EN54" i="35" s="1"/>
  <c r="BY64" i="2"/>
  <c r="BY56" i="2"/>
  <c r="EN41" i="35" l="1"/>
  <c r="EN40" i="35" s="1"/>
  <c r="EN39" i="35"/>
  <c r="EN38" i="35" s="1"/>
  <c r="EN43" i="35"/>
  <c r="EN42" i="35" s="1"/>
  <c r="BY60" i="2"/>
  <c r="BY59" i="2"/>
  <c r="BY58" i="2"/>
  <c r="BY57" i="2"/>
  <c r="BY68" i="2"/>
  <c r="BY67" i="2"/>
  <c r="BY66" i="2"/>
  <c r="BY65" i="2"/>
  <c r="EN35" i="35" l="1"/>
  <c r="EO21" i="35" s="1"/>
  <c r="EO12" i="35" s="1"/>
  <c r="EN36" i="35"/>
  <c r="EO23" i="35" s="1"/>
  <c r="BY70" i="2"/>
  <c r="BR171" i="1" s="1"/>
  <c r="BY62" i="2"/>
  <c r="BR170" i="1" s="1"/>
  <c r="EO15" i="35" l="1"/>
  <c r="EO52" i="35" s="1"/>
  <c r="BR173" i="1"/>
  <c r="BR178" i="1" s="1"/>
  <c r="BR183" i="1" s="1"/>
  <c r="BR182" i="1" s="1"/>
  <c r="EO53" i="35" l="1"/>
  <c r="EO54" i="35" s="1"/>
  <c r="BR187" i="1"/>
  <c r="BR186" i="1" s="1"/>
  <c r="BR185" i="1"/>
  <c r="BR184" i="1" s="1"/>
  <c r="BR179" i="1" l="1"/>
  <c r="BS175" i="1" s="1"/>
  <c r="BZ56" i="2" s="1"/>
  <c r="BR180" i="1"/>
  <c r="BS176" i="1" s="1"/>
  <c r="BZ64" i="2" s="1"/>
  <c r="EO43" i="35"/>
  <c r="EO42" i="35" s="1"/>
  <c r="EO39" i="35"/>
  <c r="EO38" i="35" s="1"/>
  <c r="EO41" i="35"/>
  <c r="EO40" i="35" s="1"/>
  <c r="EO35" i="35" l="1"/>
  <c r="EP21" i="35" s="1"/>
  <c r="EP12" i="35" s="1"/>
  <c r="EO36" i="35"/>
  <c r="EP23" i="35" s="1"/>
  <c r="BZ66" i="2"/>
  <c r="BZ68" i="2"/>
  <c r="BZ67" i="2"/>
  <c r="BZ65" i="2"/>
  <c r="BZ59" i="2"/>
  <c r="BZ58" i="2"/>
  <c r="BZ60" i="2"/>
  <c r="BZ57" i="2"/>
  <c r="EP15" i="35" l="1"/>
  <c r="EP52" i="35" s="1"/>
  <c r="BZ62" i="2"/>
  <c r="BS170" i="1" s="1"/>
  <c r="BZ70" i="2"/>
  <c r="BS171" i="1" s="1"/>
  <c r="EP53" i="35" l="1"/>
  <c r="EP54" i="35" s="1"/>
  <c r="BS173" i="1"/>
  <c r="BS178" i="1" s="1"/>
  <c r="BS185" i="1" s="1"/>
  <c r="BS184" i="1" s="1"/>
  <c r="EP41" i="35" l="1"/>
  <c r="EP40" i="35" s="1"/>
  <c r="EP39" i="35"/>
  <c r="EP38" i="35" s="1"/>
  <c r="EP43" i="35"/>
  <c r="EP42" i="35" s="1"/>
  <c r="BS187" i="1"/>
  <c r="BS186" i="1" s="1"/>
  <c r="BS183" i="1"/>
  <c r="BS182" i="1" s="1"/>
  <c r="BS180" i="1" l="1"/>
  <c r="BT176" i="1" s="1"/>
  <c r="CA64" i="2" s="1"/>
  <c r="EP35" i="35"/>
  <c r="EQ21" i="35" s="1"/>
  <c r="EQ12" i="35" s="1"/>
  <c r="EP36" i="35"/>
  <c r="EQ23" i="35" s="1"/>
  <c r="BS179" i="1"/>
  <c r="BT175" i="1" s="1"/>
  <c r="CA56" i="2" s="1"/>
  <c r="EQ15" i="35" l="1"/>
  <c r="CA60" i="2"/>
  <c r="CA58" i="2"/>
  <c r="CA59" i="2"/>
  <c r="CA57" i="2"/>
  <c r="CA67" i="2"/>
  <c r="CA68" i="2"/>
  <c r="CA65" i="2"/>
  <c r="CA66" i="2"/>
  <c r="EQ52" i="35" l="1"/>
  <c r="CA70" i="2"/>
  <c r="BT171" i="1" s="1"/>
  <c r="CA62" i="2"/>
  <c r="BT170" i="1" s="1"/>
  <c r="EQ53" i="35" l="1"/>
  <c r="BT187" i="1"/>
  <c r="BT186" i="1" s="1"/>
  <c r="BT185" i="1"/>
  <c r="BT184" i="1" s="1"/>
  <c r="BT183" i="1"/>
  <c r="BT182" i="1" s="1"/>
  <c r="EQ39" i="35" l="1"/>
  <c r="EQ38" i="35" s="1"/>
  <c r="EQ41" i="35"/>
  <c r="EQ40" i="35" s="1"/>
  <c r="EQ43" i="35"/>
  <c r="EQ42" i="35" s="1"/>
  <c r="EQ54" i="35"/>
  <c r="BT180" i="1"/>
  <c r="BU176" i="1" s="1"/>
  <c r="BT179" i="1"/>
  <c r="BU175" i="1" s="1"/>
  <c r="EQ36" i="35" l="1"/>
  <c r="ER23" i="35" s="1"/>
  <c r="ER15" i="35" s="1"/>
  <c r="ER52" i="35" s="1"/>
  <c r="EQ35" i="35"/>
  <c r="ER21" i="35" s="1"/>
  <c r="CB56" i="2"/>
  <c r="CB64" i="2"/>
  <c r="ER53" i="35" l="1"/>
  <c r="ER12" i="35"/>
  <c r="CB67" i="2"/>
  <c r="CB66" i="2"/>
  <c r="CB68" i="2"/>
  <c r="CB65" i="2"/>
  <c r="CB60" i="2"/>
  <c r="CB58" i="2"/>
  <c r="CB59" i="2"/>
  <c r="CB57" i="2"/>
  <c r="ER41" i="35" l="1"/>
  <c r="ER40" i="35" s="1"/>
  <c r="ER39" i="35"/>
  <c r="ER38" i="35" s="1"/>
  <c r="ER43" i="35"/>
  <c r="ER42" i="35" s="1"/>
  <c r="ER54" i="35"/>
  <c r="CB62" i="2"/>
  <c r="BU170" i="1" s="1"/>
  <c r="CB70" i="2"/>
  <c r="BU171" i="1" s="1"/>
  <c r="ER35" i="35" l="1"/>
  <c r="ES21" i="35" s="1"/>
  <c r="ES12" i="35" s="1"/>
  <c r="ER36" i="35"/>
  <c r="ES23" i="35" s="1"/>
  <c r="BU185" i="1"/>
  <c r="BU184" i="1" s="1"/>
  <c r="BU187" i="1"/>
  <c r="BU186" i="1" s="1"/>
  <c r="BU183" i="1"/>
  <c r="BU182" i="1" s="1"/>
  <c r="ES15" i="35" l="1"/>
  <c r="ES52" i="35" s="1"/>
  <c r="BU180" i="1"/>
  <c r="BV176" i="1" s="1"/>
  <c r="BU179" i="1"/>
  <c r="BV175" i="1" s="1"/>
  <c r="ES53" i="35" l="1"/>
  <c r="CC56" i="2"/>
  <c r="CC64" i="2"/>
  <c r="ES39" i="35" l="1"/>
  <c r="ES38" i="35" s="1"/>
  <c r="ES43" i="35"/>
  <c r="ES42" i="35" s="1"/>
  <c r="ES41" i="35"/>
  <c r="ES40" i="35" s="1"/>
  <c r="ES54" i="35"/>
  <c r="CC68" i="2"/>
  <c r="CC67" i="2"/>
  <c r="CC66" i="2"/>
  <c r="CC65" i="2"/>
  <c r="CC58" i="2"/>
  <c r="CC60" i="2"/>
  <c r="CC57" i="2"/>
  <c r="CC59" i="2"/>
  <c r="ES35" i="35" l="1"/>
  <c r="ET21" i="35" s="1"/>
  <c r="ES36" i="35"/>
  <c r="ET23" i="35" s="1"/>
  <c r="CC70" i="2"/>
  <c r="BV171" i="1" s="1"/>
  <c r="CC62" i="2"/>
  <c r="BV170" i="1" s="1"/>
  <c r="BV183" i="1" l="1"/>
  <c r="BV182" i="1" s="1"/>
  <c r="ET15" i="35"/>
  <c r="ET52" i="35" s="1"/>
  <c r="ET12" i="35"/>
  <c r="BV187" i="1"/>
  <c r="BV186" i="1" s="1"/>
  <c r="BV185" i="1"/>
  <c r="BV184" i="1" s="1"/>
  <c r="ET53" i="35" l="1"/>
  <c r="ET54" i="35" s="1"/>
  <c r="BV179" i="1"/>
  <c r="BW175" i="1" s="1"/>
  <c r="BV180" i="1"/>
  <c r="BW176" i="1" s="1"/>
  <c r="ET41" i="35" l="1"/>
  <c r="ET40" i="35" s="1"/>
  <c r="ET43" i="35"/>
  <c r="ET42" i="35" s="1"/>
  <c r="ET39" i="35"/>
  <c r="ET38" i="35" s="1"/>
  <c r="CD64" i="2"/>
  <c r="CD56" i="2"/>
  <c r="ET35" i="35" l="1"/>
  <c r="EU21" i="35" s="1"/>
  <c r="EU12" i="35" s="1"/>
  <c r="ET36" i="35"/>
  <c r="EU23" i="35" s="1"/>
  <c r="CD58" i="2"/>
  <c r="CD60" i="2"/>
  <c r="CD59" i="2"/>
  <c r="CD57" i="2"/>
  <c r="CD66" i="2"/>
  <c r="CD67" i="2"/>
  <c r="CD68" i="2"/>
  <c r="CD65" i="2"/>
  <c r="EU15" i="35" l="1"/>
  <c r="EU52" i="35" s="1"/>
  <c r="CD70" i="2"/>
  <c r="BW171" i="1" s="1"/>
  <c r="CD62" i="2"/>
  <c r="BW170" i="1" s="1"/>
  <c r="EU53" i="35" l="1"/>
  <c r="EU54" i="35" s="1"/>
  <c r="BW187" i="1"/>
  <c r="BW186" i="1" s="1"/>
  <c r="BW183" i="1"/>
  <c r="BW182" i="1" s="1"/>
  <c r="BW185" i="1"/>
  <c r="BW184" i="1" s="1"/>
  <c r="EU41" i="35" l="1"/>
  <c r="EU40" i="35" s="1"/>
  <c r="EU43" i="35"/>
  <c r="EU42" i="35" s="1"/>
  <c r="EU39" i="35"/>
  <c r="EU38" i="35" s="1"/>
  <c r="BW180" i="1"/>
  <c r="BX176" i="1" s="1"/>
  <c r="BW179" i="1"/>
  <c r="BX175" i="1" s="1"/>
  <c r="EU35" i="35" l="1"/>
  <c r="EV21" i="35" s="1"/>
  <c r="EV12" i="35" s="1"/>
  <c r="EU36" i="35"/>
  <c r="EV23" i="35" s="1"/>
  <c r="CE56" i="2"/>
  <c r="CE64" i="2"/>
  <c r="EV15" i="35" l="1"/>
  <c r="EV52" i="35" s="1"/>
  <c r="CE67" i="2"/>
  <c r="CE66" i="2"/>
  <c r="CE68" i="2"/>
  <c r="CE65" i="2"/>
  <c r="CE58" i="2"/>
  <c r="CE59" i="2"/>
  <c r="CE57" i="2"/>
  <c r="CE60" i="2"/>
  <c r="EV53" i="35" l="1"/>
  <c r="EV54" i="35" s="1"/>
  <c r="CE70" i="2"/>
  <c r="BX171" i="1" s="1"/>
  <c r="CE62" i="2"/>
  <c r="BX170" i="1" s="1"/>
  <c r="EV39" i="35" l="1"/>
  <c r="EV38" i="35" s="1"/>
  <c r="EV41" i="35"/>
  <c r="EV40" i="35" s="1"/>
  <c r="EV43" i="35"/>
  <c r="EV42" i="35" s="1"/>
  <c r="BX187" i="1"/>
  <c r="BX186" i="1" s="1"/>
  <c r="BX185" i="1"/>
  <c r="BX184" i="1" s="1"/>
  <c r="BX183" i="1"/>
  <c r="BX182" i="1" s="1"/>
  <c r="EV36" i="35" l="1"/>
  <c r="EW23" i="35" s="1"/>
  <c r="EW15" i="35" s="1"/>
  <c r="EW52" i="35" s="1"/>
  <c r="EV35" i="35"/>
  <c r="EW21" i="35" s="1"/>
  <c r="BX179" i="1"/>
  <c r="BY175" i="1" s="1"/>
  <c r="BX180" i="1"/>
  <c r="BY176" i="1" s="1"/>
  <c r="EW53" i="35" l="1"/>
  <c r="EW12" i="35"/>
  <c r="CF64" i="2"/>
  <c r="CF56" i="2"/>
  <c r="EW39" i="35" l="1"/>
  <c r="EW38" i="35" s="1"/>
  <c r="EW43" i="35"/>
  <c r="EW42" i="35" s="1"/>
  <c r="EW41" i="35"/>
  <c r="EW40" i="35" s="1"/>
  <c r="EW54" i="35"/>
  <c r="CF60" i="2"/>
  <c r="CF58" i="2"/>
  <c r="CF57" i="2"/>
  <c r="CF59" i="2"/>
  <c r="CF66" i="2"/>
  <c r="CF68" i="2"/>
  <c r="CF67" i="2"/>
  <c r="CF65" i="2"/>
  <c r="EW35" i="35" l="1"/>
  <c r="EX21" i="35" s="1"/>
  <c r="EW36" i="35"/>
  <c r="EX23" i="35" s="1"/>
  <c r="CF70" i="2"/>
  <c r="BY171" i="1" s="1"/>
  <c r="CF62" i="2"/>
  <c r="BY170" i="1" s="1"/>
  <c r="BY185" i="1" l="1"/>
  <c r="BY184" i="1" s="1"/>
  <c r="EX15" i="35"/>
  <c r="EX52" i="35" s="1"/>
  <c r="EX12" i="35"/>
  <c r="BY187" i="1"/>
  <c r="BY186" i="1" s="1"/>
  <c r="BY183" i="1"/>
  <c r="BY182" i="1" s="1"/>
  <c r="BY179" i="1" l="1"/>
  <c r="BZ175" i="1" s="1"/>
  <c r="CG56" i="2" s="1"/>
  <c r="EX53" i="35"/>
  <c r="EX54" i="35" s="1"/>
  <c r="BY180" i="1"/>
  <c r="BZ176" i="1" s="1"/>
  <c r="CG64" i="2" s="1"/>
  <c r="EX43" i="35" l="1"/>
  <c r="EX42" i="35" s="1"/>
  <c r="EX39" i="35"/>
  <c r="EX38" i="35" s="1"/>
  <c r="EX41" i="35"/>
  <c r="EX40" i="35" s="1"/>
  <c r="CG60" i="2"/>
  <c r="CG59" i="2"/>
  <c r="CG58" i="2"/>
  <c r="CG57" i="2"/>
  <c r="CG68" i="2"/>
  <c r="CG67" i="2"/>
  <c r="CG66" i="2"/>
  <c r="CG65" i="2"/>
  <c r="EX35" i="35" l="1"/>
  <c r="EY21" i="35" s="1"/>
  <c r="EY12" i="35" s="1"/>
  <c r="EX36" i="35"/>
  <c r="EY23" i="35" s="1"/>
  <c r="CG70" i="2"/>
  <c r="BZ171" i="1" s="1"/>
  <c r="CG62" i="2"/>
  <c r="BZ170" i="1" s="1"/>
  <c r="EY15" i="35" l="1"/>
  <c r="EY52" i="35" s="1"/>
  <c r="BZ185" i="1"/>
  <c r="BZ184" i="1" s="1"/>
  <c r="BZ187" i="1"/>
  <c r="BZ186" i="1" s="1"/>
  <c r="BZ183" i="1"/>
  <c r="BZ182" i="1" s="1"/>
  <c r="EY53" i="35" l="1"/>
  <c r="BZ179" i="1"/>
  <c r="CA175" i="1" s="1"/>
  <c r="BZ180" i="1"/>
  <c r="CA176" i="1" s="1"/>
  <c r="EY41" i="35" l="1"/>
  <c r="EY40" i="35" s="1"/>
  <c r="EY39" i="35"/>
  <c r="EY38" i="35" s="1"/>
  <c r="EY43" i="35"/>
  <c r="EY42" i="35" s="1"/>
  <c r="EY54" i="35"/>
  <c r="CH64" i="2"/>
  <c r="CH56" i="2"/>
  <c r="EY36" i="35" l="1"/>
  <c r="EZ23" i="35" s="1"/>
  <c r="EZ15" i="35" s="1"/>
  <c r="EZ52" i="35" s="1"/>
  <c r="EY35" i="35"/>
  <c r="EZ21" i="35" s="1"/>
  <c r="CH60" i="2"/>
  <c r="CH57" i="2"/>
  <c r="CH59" i="2"/>
  <c r="CH58" i="2"/>
  <c r="CH68" i="2"/>
  <c r="CH67" i="2"/>
  <c r="CH66" i="2"/>
  <c r="CH65" i="2"/>
  <c r="EZ53" i="35" l="1"/>
  <c r="EZ54" i="35" s="1"/>
  <c r="EZ12" i="35"/>
  <c r="CH70" i="2"/>
  <c r="CA171" i="1" s="1"/>
  <c r="CH62" i="2"/>
  <c r="CA170" i="1" s="1"/>
  <c r="EZ39" i="35" l="1"/>
  <c r="EZ38" i="35" s="1"/>
  <c r="EZ43" i="35"/>
  <c r="EZ42" i="35" s="1"/>
  <c r="EZ41" i="35"/>
  <c r="EZ40" i="35" s="1"/>
  <c r="CA183" i="1"/>
  <c r="CA182" i="1" s="1"/>
  <c r="CA187" i="1"/>
  <c r="CA186" i="1" s="1"/>
  <c r="CA185" i="1"/>
  <c r="CA184" i="1" s="1"/>
  <c r="EZ35" i="35" l="1"/>
  <c r="FA21" i="35" s="1"/>
  <c r="EZ36" i="35"/>
  <c r="FA23" i="35" s="1"/>
  <c r="CA180" i="1"/>
  <c r="CB176" i="1" s="1"/>
  <c r="CI64" i="2" s="1"/>
  <c r="CA179" i="1"/>
  <c r="CB175" i="1" s="1"/>
  <c r="CI56" i="2" s="1"/>
  <c r="FA15" i="35" l="1"/>
  <c r="FA52" i="35" s="1"/>
  <c r="FA12" i="35"/>
  <c r="CI66" i="2"/>
  <c r="CI67" i="2"/>
  <c r="CI68" i="2"/>
  <c r="CI65" i="2"/>
  <c r="CI59" i="2"/>
  <c r="CI60" i="2"/>
  <c r="CI58" i="2"/>
  <c r="CI57" i="2"/>
  <c r="FA53" i="35" l="1"/>
  <c r="FA54" i="35" s="1"/>
  <c r="CI62" i="2"/>
  <c r="CB170" i="1" s="1"/>
  <c r="CI70" i="2"/>
  <c r="CB171" i="1" s="1"/>
  <c r="FA43" i="35" l="1"/>
  <c r="FA42" i="35" s="1"/>
  <c r="FA39" i="35"/>
  <c r="FA38" i="35" s="1"/>
  <c r="FA41" i="35"/>
  <c r="FA40" i="35" s="1"/>
  <c r="CB187" i="1"/>
  <c r="CB186" i="1" s="1"/>
  <c r="CB183" i="1"/>
  <c r="CB182" i="1" s="1"/>
  <c r="CB185" i="1"/>
  <c r="CB184" i="1" s="1"/>
  <c r="FA35" i="35" l="1"/>
  <c r="FB21" i="35" s="1"/>
  <c r="FB12" i="35" s="1"/>
  <c r="FA36" i="35"/>
  <c r="FB23" i="35" s="1"/>
  <c r="CB179" i="1"/>
  <c r="CC175" i="1" s="1"/>
  <c r="CJ56" i="2" s="1"/>
  <c r="CB180" i="1"/>
  <c r="CC176" i="1" s="1"/>
  <c r="CJ64" i="2" s="1"/>
  <c r="FB15" i="35" l="1"/>
  <c r="FB52" i="35" s="1"/>
  <c r="CJ60" i="2"/>
  <c r="CJ58" i="2"/>
  <c r="CJ59" i="2"/>
  <c r="CJ57" i="2"/>
  <c r="CJ67" i="2"/>
  <c r="CJ66" i="2"/>
  <c r="CJ68" i="2"/>
  <c r="CJ65" i="2"/>
  <c r="FB53" i="35" l="1"/>
  <c r="FB54" i="35" s="1"/>
  <c r="CJ70" i="2"/>
  <c r="CC171" i="1" s="1"/>
  <c r="CJ62" i="2"/>
  <c r="CC170" i="1" s="1"/>
  <c r="FB43" i="35" l="1"/>
  <c r="FB42" i="35" s="1"/>
  <c r="FB39" i="35"/>
  <c r="FB38" i="35" s="1"/>
  <c r="FB41" i="35"/>
  <c r="FB40" i="35" s="1"/>
  <c r="CC185" i="1"/>
  <c r="CC184" i="1" s="1"/>
  <c r="CC183" i="1"/>
  <c r="CC182" i="1" s="1"/>
  <c r="CC187" i="1"/>
  <c r="CC186" i="1" s="1"/>
  <c r="FB35" i="35" l="1"/>
  <c r="FC21" i="35" s="1"/>
  <c r="FC12" i="35" s="1"/>
  <c r="CC179" i="1"/>
  <c r="CD175" i="1" s="1"/>
  <c r="CK56" i="2" s="1"/>
  <c r="FB36" i="35"/>
  <c r="FC23" i="35" s="1"/>
  <c r="CC180" i="1"/>
  <c r="CD176" i="1" s="1"/>
  <c r="CK64" i="2" s="1"/>
  <c r="FC15" i="35" l="1"/>
  <c r="FC52" i="35" s="1"/>
  <c r="CK66" i="2"/>
  <c r="CK67" i="2"/>
  <c r="CK68" i="2"/>
  <c r="CK65" i="2"/>
  <c r="CK58" i="2"/>
  <c r="CK60" i="2"/>
  <c r="CK59" i="2"/>
  <c r="CK57" i="2"/>
  <c r="FC53" i="35" l="1"/>
  <c r="FC54" i="35" s="1"/>
  <c r="CK62" i="2"/>
  <c r="CD170" i="1" s="1"/>
  <c r="CK70" i="2"/>
  <c r="CD171" i="1" s="1"/>
  <c r="CD183" i="1" l="1"/>
  <c r="CD182" i="1" s="1"/>
  <c r="FC43" i="35"/>
  <c r="FC42" i="35" s="1"/>
  <c r="FC41" i="35"/>
  <c r="FC40" i="35" s="1"/>
  <c r="FC39" i="35"/>
  <c r="FC38" i="35" s="1"/>
  <c r="CD187" i="1"/>
  <c r="CD186" i="1" s="1"/>
  <c r="CD185" i="1"/>
  <c r="CD184" i="1" s="1"/>
  <c r="FC35" i="35" l="1"/>
  <c r="FD21" i="35" s="1"/>
  <c r="FC36" i="35"/>
  <c r="FD23" i="35" s="1"/>
  <c r="CD179" i="1"/>
  <c r="CE175" i="1" s="1"/>
  <c r="CL56" i="2" s="1"/>
  <c r="CD180" i="1"/>
  <c r="CE176" i="1" s="1"/>
  <c r="CL64" i="2" s="1"/>
  <c r="FD15" i="35" l="1"/>
  <c r="FD52" i="35" s="1"/>
  <c r="FD12" i="35"/>
  <c r="CL60" i="2"/>
  <c r="CL59" i="2"/>
  <c r="CL58" i="2"/>
  <c r="CL57" i="2"/>
  <c r="CL68" i="2"/>
  <c r="CL66" i="2"/>
  <c r="CL67" i="2"/>
  <c r="CL65" i="2"/>
  <c r="FD53" i="35" l="1"/>
  <c r="CL70" i="2"/>
  <c r="CE171" i="1" s="1"/>
  <c r="CL62" i="2"/>
  <c r="CE170" i="1" s="1"/>
  <c r="FD41" i="35" l="1"/>
  <c r="FD40" i="35" s="1"/>
  <c r="FD39" i="35"/>
  <c r="FD38" i="35" s="1"/>
  <c r="FD43" i="35"/>
  <c r="FD42" i="35" s="1"/>
  <c r="FD54" i="35"/>
  <c r="CE173" i="1"/>
  <c r="CE178" i="1" s="1"/>
  <c r="CE183" i="1" s="1"/>
  <c r="CE182" i="1" s="1"/>
  <c r="FD35" i="35" l="1"/>
  <c r="FE21" i="35" s="1"/>
  <c r="FE12" i="35" s="1"/>
  <c r="CE187" i="1"/>
  <c r="CE186" i="1" s="1"/>
  <c r="CE185" i="1"/>
  <c r="CE184" i="1" s="1"/>
  <c r="FD36" i="35"/>
  <c r="FE23" i="35" s="1"/>
  <c r="CE180" i="1" l="1"/>
  <c r="CF176" i="1" s="1"/>
  <c r="CM64" i="2" s="1"/>
  <c r="CM66" i="2" s="1"/>
  <c r="CE179" i="1"/>
  <c r="CF175" i="1" s="1"/>
  <c r="CM56" i="2" s="1"/>
  <c r="CM60" i="2" s="1"/>
  <c r="FE15" i="35"/>
  <c r="FE52" i="35" s="1"/>
  <c r="CM67" i="2" l="1"/>
  <c r="CM68" i="2"/>
  <c r="CM65" i="2"/>
  <c r="CM58" i="2"/>
  <c r="CM59" i="2"/>
  <c r="CM57" i="2"/>
  <c r="FE53" i="35"/>
  <c r="FE54" i="35" s="1"/>
  <c r="CM70" i="2" l="1"/>
  <c r="CF171" i="1" s="1"/>
  <c r="CM62" i="2"/>
  <c r="CF170" i="1" s="1"/>
  <c r="FE39" i="35"/>
  <c r="FE38" i="35" s="1"/>
  <c r="FE41" i="35"/>
  <c r="FE40" i="35" s="1"/>
  <c r="FE43" i="35"/>
  <c r="FE42" i="35" s="1"/>
  <c r="CF173" i="1" l="1"/>
  <c r="CF178" i="1" s="1"/>
  <c r="CF185" i="1" s="1"/>
  <c r="CF184" i="1" s="1"/>
  <c r="FE35" i="35"/>
  <c r="FF21" i="35" s="1"/>
  <c r="FE36" i="35"/>
  <c r="FF23" i="35" s="1"/>
  <c r="CF187" i="1" l="1"/>
  <c r="CF186" i="1" s="1"/>
  <c r="CF183" i="1"/>
  <c r="CF182" i="1" s="1"/>
  <c r="FF15" i="35"/>
  <c r="FF52" i="35" s="1"/>
  <c r="FF12" i="35"/>
  <c r="CF179" i="1" l="1"/>
  <c r="CG175" i="1" s="1"/>
  <c r="CN56" i="2" s="1"/>
  <c r="CN58" i="2" s="1"/>
  <c r="CF180" i="1"/>
  <c r="CG176" i="1" s="1"/>
  <c r="CN64" i="2" s="1"/>
  <c r="CN68" i="2" s="1"/>
  <c r="FF53" i="35"/>
  <c r="FF54" i="35" s="1"/>
  <c r="CN57" i="2" l="1"/>
  <c r="CN60" i="2"/>
  <c r="CN59" i="2"/>
  <c r="CN65" i="2"/>
  <c r="CN66" i="2"/>
  <c r="CN67" i="2"/>
  <c r="FF39" i="35"/>
  <c r="FF38" i="35" s="1"/>
  <c r="FF41" i="35"/>
  <c r="FF40" i="35" s="1"/>
  <c r="FF43" i="35"/>
  <c r="FF42" i="35" s="1"/>
  <c r="CN62" i="2" l="1"/>
  <c r="CG170" i="1" s="1"/>
  <c r="CN70" i="2"/>
  <c r="CG171" i="1" s="1"/>
  <c r="FF36" i="35"/>
  <c r="FG23" i="35" s="1"/>
  <c r="FG15" i="35" s="1"/>
  <c r="FG52" i="35" s="1"/>
  <c r="FF35" i="35"/>
  <c r="FG21" i="35" s="1"/>
  <c r="FG12" i="35" s="1"/>
  <c r="CG173" i="1" l="1"/>
  <c r="CG178" i="1" s="1"/>
  <c r="CG187" i="1" s="1"/>
  <c r="CG186" i="1" s="1"/>
  <c r="FG53" i="35"/>
  <c r="FG54" i="35" s="1"/>
  <c r="CG183" i="1" l="1"/>
  <c r="CG182" i="1" s="1"/>
  <c r="CG185" i="1"/>
  <c r="CG184" i="1" s="1"/>
  <c r="FG39" i="35"/>
  <c r="FG38" i="35" s="1"/>
  <c r="FG41" i="35"/>
  <c r="FG40" i="35" s="1"/>
  <c r="FG43" i="35"/>
  <c r="FG42" i="35" s="1"/>
  <c r="CG180" i="1" l="1"/>
  <c r="CH176" i="1" s="1"/>
  <c r="CO64" i="2" s="1"/>
  <c r="CO68" i="2" s="1"/>
  <c r="CG179" i="1"/>
  <c r="CH175" i="1" s="1"/>
  <c r="CO56" i="2" s="1"/>
  <c r="CO59" i="2" s="1"/>
  <c r="FG36" i="35"/>
  <c r="FH23" i="35" s="1"/>
  <c r="FH15" i="35" s="1"/>
  <c r="FG35" i="35"/>
  <c r="FH21" i="35" s="1"/>
  <c r="CO65" i="2" l="1"/>
  <c r="CO67" i="2"/>
  <c r="CO66" i="2"/>
  <c r="CO58" i="2"/>
  <c r="CO57" i="2"/>
  <c r="CO60" i="2"/>
  <c r="FH52" i="35"/>
  <c r="FH53" i="35" s="1"/>
  <c r="FH54" i="35" s="1"/>
  <c r="FH12" i="35"/>
  <c r="CO70" i="2" l="1"/>
  <c r="CH171" i="1" s="1"/>
  <c r="CO62" i="2"/>
  <c r="CH170" i="1" s="1"/>
  <c r="FH39" i="35"/>
  <c r="FH38" i="35" s="1"/>
  <c r="FH41" i="35"/>
  <c r="FH40" i="35" s="1"/>
  <c r="FH43" i="35"/>
  <c r="FH42" i="35" s="1"/>
  <c r="CH173" i="1" l="1"/>
  <c r="CH178" i="1" s="1"/>
  <c r="CH185" i="1" s="1"/>
  <c r="CH184" i="1" s="1"/>
  <c r="FH36" i="35"/>
  <c r="FI23" i="35" s="1"/>
  <c r="FI15" i="35" s="1"/>
  <c r="FI52" i="35" s="1"/>
  <c r="FH35" i="35"/>
  <c r="FI21" i="35" s="1"/>
  <c r="CH187" i="1" l="1"/>
  <c r="CH186" i="1" s="1"/>
  <c r="CH183" i="1"/>
  <c r="CH182" i="1" s="1"/>
  <c r="CH179" i="1" s="1"/>
  <c r="CI175" i="1" s="1"/>
  <c r="CP56" i="2" s="1"/>
  <c r="CP57" i="2" s="1"/>
  <c r="FI53" i="35"/>
  <c r="FI12" i="35"/>
  <c r="CH180" i="1" l="1"/>
  <c r="CI176" i="1" s="1"/>
  <c r="CP64" i="2" s="1"/>
  <c r="CP68" i="2" s="1"/>
  <c r="CP60" i="2"/>
  <c r="CP59" i="2"/>
  <c r="CP58" i="2"/>
  <c r="FI41" i="35"/>
  <c r="FI40" i="35" s="1"/>
  <c r="FI43" i="35"/>
  <c r="FI42" i="35" s="1"/>
  <c r="FI39" i="35"/>
  <c r="FI38" i="35" s="1"/>
  <c r="FI54" i="35"/>
  <c r="CP65" i="2" l="1"/>
  <c r="CP67" i="2"/>
  <c r="CP66" i="2"/>
  <c r="CP62" i="2"/>
  <c r="CI170" i="1" s="1"/>
  <c r="FI35" i="35"/>
  <c r="FJ21" i="35" s="1"/>
  <c r="FJ12" i="35" s="1"/>
  <c r="FI36" i="35"/>
  <c r="FJ23" i="35" s="1"/>
  <c r="CP70" i="2" l="1"/>
  <c r="CI171" i="1" s="1"/>
  <c r="CI173" i="1" s="1"/>
  <c r="CI178" i="1" s="1"/>
  <c r="CI183" i="1" s="1"/>
  <c r="CI182" i="1" s="1"/>
  <c r="FJ15" i="35"/>
  <c r="FJ52" i="35" s="1"/>
  <c r="CI185" i="1" l="1"/>
  <c r="CI184" i="1" s="1"/>
  <c r="CI187" i="1"/>
  <c r="CI186" i="1" s="1"/>
  <c r="FJ53" i="35"/>
  <c r="FJ54" i="35" s="1"/>
  <c r="CI179" i="1" l="1"/>
  <c r="CJ175" i="1" s="1"/>
  <c r="CQ56" i="2" s="1"/>
  <c r="CQ59" i="2" s="1"/>
  <c r="CI180" i="1"/>
  <c r="CJ176" i="1" s="1"/>
  <c r="CQ64" i="2" s="1"/>
  <c r="CQ67" i="2" s="1"/>
  <c r="FJ39" i="35"/>
  <c r="FJ38" i="35" s="1"/>
  <c r="FJ43" i="35"/>
  <c r="FJ42" i="35" s="1"/>
  <c r="FJ41" i="35"/>
  <c r="FJ40" i="35" s="1"/>
  <c r="CQ65" i="2" l="1"/>
  <c r="CQ68" i="2"/>
  <c r="CQ66" i="2"/>
  <c r="CQ60" i="2"/>
  <c r="CQ58" i="2"/>
  <c r="CQ57" i="2"/>
  <c r="FJ35" i="35"/>
  <c r="FK21" i="35" s="1"/>
  <c r="FJ36" i="35"/>
  <c r="FK23" i="35" s="1"/>
  <c r="CQ70" i="2" l="1"/>
  <c r="CJ171" i="1" s="1"/>
  <c r="CQ62" i="2"/>
  <c r="CJ170" i="1" s="1"/>
  <c r="FK15" i="35"/>
  <c r="FK52" i="35" s="1"/>
  <c r="FK12" i="35"/>
  <c r="CJ173" i="1" l="1"/>
  <c r="CJ178" i="1" s="1"/>
  <c r="CJ185" i="1" s="1"/>
  <c r="CJ184" i="1" s="1"/>
  <c r="FK53" i="35"/>
  <c r="FK54" i="35" s="1"/>
  <c r="CJ183" i="1" l="1"/>
  <c r="CJ182" i="1" s="1"/>
  <c r="CJ187" i="1"/>
  <c r="CJ186" i="1" s="1"/>
  <c r="FK41" i="35"/>
  <c r="FK40" i="35" s="1"/>
  <c r="FK43" i="35"/>
  <c r="FK42" i="35" s="1"/>
  <c r="FK39" i="35"/>
  <c r="FK38" i="35" s="1"/>
  <c r="CJ180" i="1" l="1"/>
  <c r="CK176" i="1" s="1"/>
  <c r="CR64" i="2" s="1"/>
  <c r="CR68" i="2" s="1"/>
  <c r="CJ179" i="1"/>
  <c r="CK175" i="1" s="1"/>
  <c r="CR56" i="2" s="1"/>
  <c r="CR58" i="2" s="1"/>
  <c r="FK35" i="35"/>
  <c r="FL21" i="35" s="1"/>
  <c r="FL12" i="35" s="1"/>
  <c r="FK36" i="35"/>
  <c r="FL23" i="35" s="1"/>
  <c r="CR67" i="2" l="1"/>
  <c r="CR65" i="2"/>
  <c r="CR66" i="2"/>
  <c r="CR57" i="2"/>
  <c r="CR59" i="2"/>
  <c r="CR60" i="2"/>
  <c r="FL15" i="35"/>
  <c r="FL52" i="35" s="1"/>
  <c r="CR70" i="2" l="1"/>
  <c r="CK171" i="1" s="1"/>
  <c r="CR62" i="2"/>
  <c r="CK170" i="1" s="1"/>
  <c r="FL53" i="35"/>
  <c r="FL54" i="35" s="1"/>
  <c r="CK173" i="1" l="1"/>
  <c r="CK178" i="1" s="1"/>
  <c r="CK183" i="1" s="1"/>
  <c r="CK182" i="1" s="1"/>
  <c r="FL41" i="35"/>
  <c r="FL40" i="35" s="1"/>
  <c r="FL43" i="35"/>
  <c r="FL42" i="35" s="1"/>
  <c r="FL39" i="35"/>
  <c r="FL38" i="35" s="1"/>
  <c r="CK185" i="1" l="1"/>
  <c r="CK184" i="1" s="1"/>
  <c r="CK187" i="1"/>
  <c r="CK186" i="1" s="1"/>
  <c r="FL35" i="35"/>
  <c r="FM21" i="35" s="1"/>
  <c r="FM12" i="35" s="1"/>
  <c r="FL36" i="35"/>
  <c r="FM23" i="35" s="1"/>
  <c r="CK179" i="1" l="1"/>
  <c r="CL175" i="1" s="1"/>
  <c r="CS56" i="2" s="1"/>
  <c r="CS58" i="2" s="1"/>
  <c r="CK180" i="1"/>
  <c r="CL176" i="1" s="1"/>
  <c r="CS64" i="2" s="1"/>
  <c r="CS67" i="2" s="1"/>
  <c r="FM15" i="35"/>
  <c r="CS65" i="2" l="1"/>
  <c r="CS68" i="2"/>
  <c r="CS66" i="2"/>
  <c r="CS60" i="2"/>
  <c r="CS57" i="2"/>
  <c r="CS59" i="2"/>
  <c r="FM52" i="35"/>
  <c r="CS62" i="2" l="1"/>
  <c r="CL170" i="1" s="1"/>
  <c r="CS70" i="2"/>
  <c r="CL171" i="1" s="1"/>
  <c r="FM53" i="35"/>
  <c r="CL173" i="1" l="1"/>
  <c r="CL178" i="1" s="1"/>
  <c r="CL183" i="1" s="1"/>
  <c r="CL182" i="1" s="1"/>
  <c r="FM43" i="35"/>
  <c r="FM42" i="35" s="1"/>
  <c r="FM39" i="35"/>
  <c r="FM38" i="35" s="1"/>
  <c r="FM41" i="35"/>
  <c r="FM40" i="35" s="1"/>
  <c r="FM54" i="35"/>
  <c r="CL185" i="1" l="1"/>
  <c r="CL184" i="1" s="1"/>
  <c r="CL187" i="1"/>
  <c r="CL186" i="1" s="1"/>
  <c r="FM35" i="35"/>
  <c r="FN21" i="35" s="1"/>
  <c r="FM36" i="35"/>
  <c r="FN23" i="35" s="1"/>
  <c r="CL179" i="1" l="1"/>
  <c r="CM175" i="1" s="1"/>
  <c r="CT56" i="2" s="1"/>
  <c r="CL180" i="1"/>
  <c r="CM176" i="1" s="1"/>
  <c r="CT64" i="2" s="1"/>
  <c r="FN15" i="35"/>
  <c r="FN52" i="35" s="1"/>
  <c r="FN12" i="35"/>
  <c r="FN53" i="35" l="1"/>
  <c r="FN54" i="35" s="1"/>
  <c r="CT67" i="2"/>
  <c r="CT66" i="2"/>
  <c r="CT65" i="2"/>
  <c r="CT68" i="2"/>
  <c r="CT59" i="2"/>
  <c r="CT60" i="2"/>
  <c r="CT57" i="2"/>
  <c r="CT58" i="2"/>
  <c r="FN39" i="35" l="1"/>
  <c r="FN38" i="35" s="1"/>
  <c r="FN43" i="35"/>
  <c r="FN42" i="35" s="1"/>
  <c r="FN41" i="35"/>
  <c r="FN40" i="35" s="1"/>
  <c r="CT62" i="2"/>
  <c r="CM170" i="1" s="1"/>
  <c r="CT70" i="2"/>
  <c r="CM171" i="1" s="1"/>
  <c r="FN36" i="35" l="1"/>
  <c r="FO23" i="35" s="1"/>
  <c r="FN35" i="35"/>
  <c r="FO21" i="35" s="1"/>
  <c r="CM187" i="1"/>
  <c r="CM186" i="1" s="1"/>
  <c r="CM185" i="1"/>
  <c r="CM184" i="1" s="1"/>
  <c r="CM183" i="1"/>
  <c r="CM182" i="1" s="1"/>
  <c r="FO12" i="35" l="1"/>
  <c r="FO15" i="35"/>
  <c r="CM180" i="1"/>
  <c r="CN176" i="1" s="1"/>
  <c r="CM179" i="1"/>
  <c r="CN175" i="1" s="1"/>
  <c r="FO52" i="35" l="1"/>
  <c r="CU56" i="2"/>
  <c r="CU64" i="2"/>
  <c r="FO53" i="35" l="1"/>
  <c r="CU67" i="2"/>
  <c r="CU68" i="2"/>
  <c r="CU66" i="2"/>
  <c r="CU65" i="2"/>
  <c r="CU59" i="2"/>
  <c r="CU60" i="2"/>
  <c r="CU58" i="2"/>
  <c r="CU57" i="2"/>
  <c r="FO43" i="35" l="1"/>
  <c r="FO42" i="35" s="1"/>
  <c r="FO39" i="35"/>
  <c r="FO38" i="35" s="1"/>
  <c r="FO41" i="35"/>
  <c r="FO40" i="35" s="1"/>
  <c r="FO54" i="35"/>
  <c r="CU62" i="2"/>
  <c r="CN170" i="1" s="1"/>
  <c r="CU70" i="2"/>
  <c r="CN171" i="1" s="1"/>
  <c r="CN183" i="1" l="1"/>
  <c r="CN182" i="1" s="1"/>
  <c r="FO36" i="35"/>
  <c r="FP23" i="35" s="1"/>
  <c r="FO35" i="35"/>
  <c r="FP21" i="35" s="1"/>
  <c r="CN187" i="1"/>
  <c r="CN186" i="1" s="1"/>
  <c r="CN185" i="1"/>
  <c r="CN184" i="1" s="1"/>
  <c r="FP12" i="35" l="1"/>
  <c r="FP15" i="35"/>
  <c r="FP52" i="35" s="1"/>
  <c r="CN179" i="1"/>
  <c r="CO175" i="1" s="1"/>
  <c r="CV56" i="2" s="1"/>
  <c r="CN180" i="1"/>
  <c r="CO176" i="1" s="1"/>
  <c r="CV64" i="2" s="1"/>
  <c r="FP53" i="35" l="1"/>
  <c r="CV68" i="2"/>
  <c r="CV67" i="2"/>
  <c r="CV66" i="2"/>
  <c r="CV65" i="2"/>
  <c r="CV59" i="2"/>
  <c r="CV60" i="2"/>
  <c r="CV58" i="2"/>
  <c r="CV57" i="2"/>
  <c r="FP41" i="35" l="1"/>
  <c r="FP40" i="35" s="1"/>
  <c r="FP43" i="35"/>
  <c r="FP42" i="35" s="1"/>
  <c r="FP39" i="35"/>
  <c r="FP38" i="35" s="1"/>
  <c r="FP54" i="35"/>
  <c r="CV62" i="2"/>
  <c r="CO170" i="1" s="1"/>
  <c r="CV70" i="2"/>
  <c r="CO171" i="1" s="1"/>
  <c r="FP35" i="35" l="1"/>
  <c r="FQ21" i="35" s="1"/>
  <c r="FQ12" i="35" s="1"/>
  <c r="FP36" i="35"/>
  <c r="FQ23" i="35" s="1"/>
  <c r="CO187" i="1"/>
  <c r="CO186" i="1" s="1"/>
  <c r="CO185" i="1"/>
  <c r="CO184" i="1" s="1"/>
  <c r="CO183" i="1"/>
  <c r="CO182" i="1" s="1"/>
  <c r="FQ15" i="35" l="1"/>
  <c r="FQ52" i="35" s="1"/>
  <c r="CO180" i="1"/>
  <c r="CP176" i="1" s="1"/>
  <c r="CO179" i="1"/>
  <c r="CP175" i="1" s="1"/>
  <c r="FQ53" i="35" l="1"/>
  <c r="FQ54" i="35" s="1"/>
  <c r="CW56" i="2"/>
  <c r="CW64" i="2"/>
  <c r="FQ39" i="35" l="1"/>
  <c r="FQ38" i="35" s="1"/>
  <c r="FQ43" i="35"/>
  <c r="FQ42" i="35" s="1"/>
  <c r="FQ41" i="35"/>
  <c r="FQ40" i="35" s="1"/>
  <c r="CW66" i="2"/>
  <c r="CW67" i="2"/>
  <c r="CW65" i="2"/>
  <c r="CW68" i="2"/>
  <c r="CW58" i="2"/>
  <c r="CW59" i="2"/>
  <c r="CW57" i="2"/>
  <c r="CW60" i="2"/>
  <c r="FQ36" i="35" l="1"/>
  <c r="FR23" i="35" s="1"/>
  <c r="FR15" i="35" s="1"/>
  <c r="FR52" i="35" s="1"/>
  <c r="FQ35" i="35"/>
  <c r="FR21" i="35" s="1"/>
  <c r="FR12" i="35" s="1"/>
  <c r="CW70" i="2"/>
  <c r="CP171" i="1" s="1"/>
  <c r="CW62" i="2"/>
  <c r="CP170" i="1" s="1"/>
  <c r="FR53" i="35" l="1"/>
  <c r="FR54" i="35" s="1"/>
  <c r="CP173" i="1"/>
  <c r="CP178" i="1" s="1"/>
  <c r="CP185" i="1" s="1"/>
  <c r="CP184" i="1" s="1"/>
  <c r="FR43" i="35" l="1"/>
  <c r="FR42" i="35" s="1"/>
  <c r="FR39" i="35"/>
  <c r="FR38" i="35" s="1"/>
  <c r="FR41" i="35"/>
  <c r="FR40" i="35" s="1"/>
  <c r="CP183" i="1"/>
  <c r="CP182" i="1" s="1"/>
  <c r="CP187" i="1"/>
  <c r="CP186" i="1" s="1"/>
  <c r="FR35" i="35" l="1"/>
  <c r="FS21" i="35" s="1"/>
  <c r="FS12" i="35" s="1"/>
  <c r="FR36" i="35"/>
  <c r="FS23" i="35" s="1"/>
  <c r="CP179" i="1"/>
  <c r="CQ175" i="1" s="1"/>
  <c r="CX56" i="2" s="1"/>
  <c r="CP180" i="1"/>
  <c r="CQ176" i="1" s="1"/>
  <c r="CX64" i="2" s="1"/>
  <c r="FS15" i="35" l="1"/>
  <c r="FS52" i="35" s="1"/>
  <c r="CX60" i="2"/>
  <c r="CX58" i="2"/>
  <c r="CX59" i="2"/>
  <c r="CX57" i="2"/>
  <c r="CX67" i="2"/>
  <c r="CX68" i="2"/>
  <c r="CX65" i="2"/>
  <c r="CX66" i="2"/>
  <c r="FS53" i="35" l="1"/>
  <c r="FS54" i="35" s="1"/>
  <c r="CX62" i="2"/>
  <c r="CQ170" i="1" s="1"/>
  <c r="CX70" i="2"/>
  <c r="CQ171" i="1" s="1"/>
  <c r="FS39" i="35" l="1"/>
  <c r="FS38" i="35" s="1"/>
  <c r="FS41" i="35"/>
  <c r="FS40" i="35" s="1"/>
  <c r="FS43" i="35"/>
  <c r="FS42" i="35" s="1"/>
  <c r="CQ173" i="1"/>
  <c r="CQ178" i="1" s="1"/>
  <c r="FS36" i="35" l="1"/>
  <c r="FT23" i="35" s="1"/>
  <c r="FT15" i="35" s="1"/>
  <c r="FT52" i="35" s="1"/>
  <c r="FS35" i="35"/>
  <c r="FT21" i="35" s="1"/>
  <c r="CQ183" i="1"/>
  <c r="CQ182" i="1" s="1"/>
  <c r="CQ185" i="1"/>
  <c r="CQ184" i="1" s="1"/>
  <c r="CQ187" i="1"/>
  <c r="CQ186" i="1" s="1"/>
  <c r="FT53" i="35" l="1"/>
  <c r="FT54" i="35" s="1"/>
  <c r="FT12" i="35"/>
  <c r="CQ179" i="1"/>
  <c r="CR175" i="1" s="1"/>
  <c r="CQ180" i="1"/>
  <c r="CR176" i="1" s="1"/>
  <c r="FT43" i="35" l="1"/>
  <c r="FT42" i="35" s="1"/>
  <c r="FT39" i="35"/>
  <c r="FT38" i="35" s="1"/>
  <c r="FT41" i="35"/>
  <c r="FT40" i="35" s="1"/>
  <c r="CY64" i="2"/>
  <c r="CY56" i="2"/>
  <c r="FT35" i="35" l="1"/>
  <c r="FU21" i="35" s="1"/>
  <c r="FU12" i="35" s="1"/>
  <c r="FT36" i="35"/>
  <c r="FU23" i="35" s="1"/>
  <c r="CY60" i="2"/>
  <c r="CY59" i="2"/>
  <c r="CY58" i="2"/>
  <c r="CY57" i="2"/>
  <c r="CY67" i="2"/>
  <c r="CY66" i="2"/>
  <c r="CY68" i="2"/>
  <c r="CY65" i="2"/>
  <c r="FU15" i="35" l="1"/>
  <c r="FU52" i="35" s="1"/>
  <c r="CY70" i="2"/>
  <c r="CR171" i="1" s="1"/>
  <c r="CY62" i="2"/>
  <c r="CR170" i="1" s="1"/>
  <c r="FU53" i="35" l="1"/>
  <c r="FU54" i="35" s="1"/>
  <c r="CR185" i="1"/>
  <c r="CR184" i="1" s="1"/>
  <c r="CR187" i="1"/>
  <c r="CR186" i="1" s="1"/>
  <c r="CR183" i="1"/>
  <c r="CR182" i="1" s="1"/>
  <c r="FU41" i="35" l="1"/>
  <c r="FU40" i="35" s="1"/>
  <c r="FU43" i="35"/>
  <c r="FU42" i="35" s="1"/>
  <c r="FU39" i="35"/>
  <c r="FU38" i="35" s="1"/>
  <c r="CR179" i="1"/>
  <c r="CS175" i="1" s="1"/>
  <c r="CZ56" i="2" s="1"/>
  <c r="CR180" i="1"/>
  <c r="CS176" i="1" s="1"/>
  <c r="CZ64" i="2" s="1"/>
  <c r="FU36" i="35" l="1"/>
  <c r="FV23" i="35" s="1"/>
  <c r="FV15" i="35" s="1"/>
  <c r="FU35" i="35"/>
  <c r="FV21" i="35" s="1"/>
  <c r="FV12" i="35" s="1"/>
  <c r="CZ68" i="2"/>
  <c r="CZ67" i="2"/>
  <c r="CZ66" i="2"/>
  <c r="CZ65" i="2"/>
  <c r="CZ58" i="2"/>
  <c r="CZ57" i="2"/>
  <c r="CZ59" i="2"/>
  <c r="CZ60" i="2"/>
  <c r="FV52" i="35" l="1"/>
  <c r="CZ62" i="2"/>
  <c r="CS170" i="1" s="1"/>
  <c r="CZ70" i="2"/>
  <c r="CS171" i="1" s="1"/>
  <c r="FV53" i="35" l="1"/>
  <c r="CS185" i="1"/>
  <c r="CS184" i="1" s="1"/>
  <c r="CS187" i="1"/>
  <c r="CS186" i="1" s="1"/>
  <c r="CS183" i="1"/>
  <c r="CS182" i="1" s="1"/>
  <c r="FV39" i="35" l="1"/>
  <c r="FV38" i="35" s="1"/>
  <c r="FV41" i="35"/>
  <c r="FV40" i="35" s="1"/>
  <c r="FV43" i="35"/>
  <c r="FV42" i="35" s="1"/>
  <c r="FV54" i="35"/>
  <c r="CS180" i="1"/>
  <c r="CT176" i="1" s="1"/>
  <c r="CS179" i="1"/>
  <c r="CT175" i="1" s="1"/>
  <c r="FV36" i="35" l="1"/>
  <c r="FW23" i="35" s="1"/>
  <c r="FW15" i="35" s="1"/>
  <c r="FV35" i="35"/>
  <c r="FW21" i="35" s="1"/>
  <c r="DA56" i="2"/>
  <c r="DA64" i="2"/>
  <c r="FW52" i="35" l="1"/>
  <c r="FW53" i="35" s="1"/>
  <c r="FW12" i="35"/>
  <c r="DA58" i="2"/>
  <c r="DA59" i="2"/>
  <c r="DA60" i="2"/>
  <c r="DA57" i="2"/>
  <c r="DA67" i="2"/>
  <c r="DA66" i="2"/>
  <c r="DA65" i="2"/>
  <c r="DA68" i="2"/>
  <c r="FW39" i="35" l="1"/>
  <c r="FW38" i="35" s="1"/>
  <c r="FW43" i="35"/>
  <c r="FW42" i="35" s="1"/>
  <c r="FW41" i="35"/>
  <c r="FW40" i="35" s="1"/>
  <c r="FW54" i="35"/>
  <c r="DA70" i="2"/>
  <c r="CT171" i="1" s="1"/>
  <c r="DA62" i="2"/>
  <c r="CT170" i="1" s="1"/>
  <c r="FW35" i="35" l="1"/>
  <c r="FX21" i="35" s="1"/>
  <c r="FW36" i="35"/>
  <c r="FX23" i="35" s="1"/>
  <c r="CT183" i="1"/>
  <c r="CT182" i="1" s="1"/>
  <c r="CT185" i="1"/>
  <c r="CT184" i="1" s="1"/>
  <c r="CT187" i="1"/>
  <c r="CT186" i="1" s="1"/>
  <c r="FX15" i="35" l="1"/>
  <c r="FX52" i="35" s="1"/>
  <c r="FX12" i="35"/>
  <c r="CT179" i="1"/>
  <c r="CU175" i="1" s="1"/>
  <c r="DB56" i="2" s="1"/>
  <c r="CT180" i="1"/>
  <c r="CU176" i="1" s="1"/>
  <c r="FX53" i="35" l="1"/>
  <c r="FX54" i="35" s="1"/>
  <c r="DB60" i="2"/>
  <c r="DB59" i="2"/>
  <c r="DB57" i="2"/>
  <c r="DB58" i="2"/>
  <c r="DB64" i="2"/>
  <c r="DB66" i="2" s="1"/>
  <c r="FX39" i="35" l="1"/>
  <c r="FX38" i="35" s="1"/>
  <c r="FX41" i="35"/>
  <c r="FX40" i="35" s="1"/>
  <c r="FX43" i="35"/>
  <c r="FX42" i="35" s="1"/>
  <c r="DB68" i="2"/>
  <c r="DB62" i="2"/>
  <c r="CU170" i="1" s="1"/>
  <c r="DB67" i="2"/>
  <c r="DB65" i="2"/>
  <c r="FX36" i="35" l="1"/>
  <c r="FY23" i="35" s="1"/>
  <c r="FY15" i="35" s="1"/>
  <c r="FY52" i="35" s="1"/>
  <c r="FX35" i="35"/>
  <c r="FY21" i="35" s="1"/>
  <c r="DB70" i="2"/>
  <c r="CU171" i="1" s="1"/>
  <c r="CU183" i="1" s="1"/>
  <c r="CU182" i="1" s="1"/>
  <c r="FY53" i="35" l="1"/>
  <c r="FY12" i="35"/>
  <c r="CU185" i="1"/>
  <c r="CU184" i="1" s="1"/>
  <c r="CU187" i="1"/>
  <c r="CU186" i="1" s="1"/>
  <c r="FY41" i="35" l="1"/>
  <c r="FY40" i="35" s="1"/>
  <c r="FY39" i="35"/>
  <c r="FY38" i="35" s="1"/>
  <c r="FY43" i="35"/>
  <c r="FY42" i="35" s="1"/>
  <c r="FY54" i="35"/>
  <c r="CU180" i="1"/>
  <c r="CV176" i="1" s="1"/>
  <c r="DC64" i="2" s="1"/>
  <c r="DC67" i="2" s="1"/>
  <c r="CU179" i="1"/>
  <c r="CV175" i="1" s="1"/>
  <c r="DC56" i="2" s="1"/>
  <c r="DC60" i="2" s="1"/>
  <c r="FY35" i="35" l="1"/>
  <c r="FZ21" i="35" s="1"/>
  <c r="FZ12" i="35" s="1"/>
  <c r="FY36" i="35"/>
  <c r="FZ23" i="35" s="1"/>
  <c r="DC68" i="2"/>
  <c r="DC66" i="2"/>
  <c r="DC65" i="2"/>
  <c r="DC57" i="2"/>
  <c r="DC58" i="2"/>
  <c r="DC59" i="2"/>
  <c r="FZ15" i="35" l="1"/>
  <c r="FZ52" i="35" s="1"/>
  <c r="DC70" i="2"/>
  <c r="CV171" i="1" s="1"/>
  <c r="DC62" i="2"/>
  <c r="CV170" i="1" s="1"/>
  <c r="FZ53" i="35" l="1"/>
  <c r="FZ54" i="35" s="1"/>
  <c r="CV183" i="1"/>
  <c r="CV182" i="1" s="1"/>
  <c r="CV187" i="1"/>
  <c r="CV186" i="1" s="1"/>
  <c r="CV185" i="1"/>
  <c r="CV184" i="1" s="1"/>
  <c r="FZ43" i="35" l="1"/>
  <c r="FZ42" i="35" s="1"/>
  <c r="FZ41" i="35"/>
  <c r="FZ40" i="35" s="1"/>
  <c r="FZ39" i="35"/>
  <c r="FZ38" i="35" s="1"/>
  <c r="CV180" i="1"/>
  <c r="CW176" i="1" s="1"/>
  <c r="DD64" i="2" s="1"/>
  <c r="DD66" i="2" s="1"/>
  <c r="CV179" i="1"/>
  <c r="CW175" i="1" s="1"/>
  <c r="DD56" i="2" s="1"/>
  <c r="DD60" i="2" s="1"/>
  <c r="FZ35" i="35" l="1"/>
  <c r="GA21" i="35" s="1"/>
  <c r="GA12" i="35" s="1"/>
  <c r="FZ36" i="35"/>
  <c r="GA23" i="35" s="1"/>
  <c r="DD67" i="2"/>
  <c r="DD68" i="2"/>
  <c r="DD59" i="2"/>
  <c r="DD65" i="2"/>
  <c r="DD57" i="2"/>
  <c r="DD58" i="2"/>
  <c r="GA15" i="35" l="1"/>
  <c r="GA52" i="35" s="1"/>
  <c r="DD70" i="2"/>
  <c r="CW171" i="1" s="1"/>
  <c r="DD62" i="2"/>
  <c r="CW170" i="1" s="1"/>
  <c r="GA53" i="35" l="1"/>
  <c r="GA54" i="35" s="1"/>
  <c r="CW187" i="1"/>
  <c r="CW186" i="1" s="1"/>
  <c r="CW185" i="1"/>
  <c r="CW184" i="1" s="1"/>
  <c r="CW183" i="1"/>
  <c r="CW182" i="1" s="1"/>
  <c r="GA39" i="35" l="1"/>
  <c r="GA38" i="35" s="1"/>
  <c r="GA43" i="35"/>
  <c r="GA42" i="35" s="1"/>
  <c r="GA41" i="35"/>
  <c r="GA40" i="35" s="1"/>
  <c r="CW180" i="1"/>
  <c r="CX176" i="1" s="1"/>
  <c r="DE64" i="2" s="1"/>
  <c r="DE67" i="2" s="1"/>
  <c r="CW179" i="1"/>
  <c r="CX175" i="1" s="1"/>
  <c r="DE56" i="2" s="1"/>
  <c r="DE57" i="2" s="1"/>
  <c r="GA36" i="35" l="1"/>
  <c r="GB23" i="35" s="1"/>
  <c r="GB15" i="35" s="1"/>
  <c r="GB52" i="35" s="1"/>
  <c r="GA35" i="35"/>
  <c r="GB21" i="35" s="1"/>
  <c r="DE68" i="2"/>
  <c r="DE65" i="2"/>
  <c r="DE66" i="2"/>
  <c r="DE58" i="2"/>
  <c r="DE59" i="2"/>
  <c r="DE60" i="2"/>
  <c r="GB53" i="35" l="1"/>
  <c r="GB12" i="35"/>
  <c r="DE70" i="2"/>
  <c r="CX171" i="1" s="1"/>
  <c r="DE62" i="2"/>
  <c r="CX170" i="1" s="1"/>
  <c r="GB43" i="35" l="1"/>
  <c r="GB42" i="35" s="1"/>
  <c r="GB39" i="35"/>
  <c r="GB38" i="35" s="1"/>
  <c r="GB41" i="35"/>
  <c r="GB40" i="35" s="1"/>
  <c r="GB54" i="35"/>
  <c r="CX187" i="1"/>
  <c r="CX186" i="1" s="1"/>
  <c r="CX185" i="1"/>
  <c r="CX184" i="1" s="1"/>
  <c r="CX183" i="1"/>
  <c r="CX182" i="1" s="1"/>
  <c r="GB36" i="35" l="1"/>
  <c r="GC23" i="35" s="1"/>
  <c r="GC15" i="35" s="1"/>
  <c r="GC52" i="35" s="1"/>
  <c r="GB35" i="35"/>
  <c r="GC21" i="35" s="1"/>
  <c r="CX180" i="1"/>
  <c r="CY176" i="1" s="1"/>
  <c r="DF64" i="2" s="1"/>
  <c r="DF67" i="2" s="1"/>
  <c r="CX179" i="1"/>
  <c r="CY175" i="1" s="1"/>
  <c r="DF56" i="2" s="1"/>
  <c r="DF58" i="2" s="1"/>
  <c r="GC12" i="35" l="1"/>
  <c r="GC53" i="35"/>
  <c r="GC54" i="35" s="1"/>
  <c r="DF66" i="2"/>
  <c r="DF65" i="2"/>
  <c r="DF68" i="2"/>
  <c r="DF60" i="2"/>
  <c r="DF59" i="2"/>
  <c r="DF57" i="2"/>
  <c r="GC39" i="35" l="1"/>
  <c r="GC38" i="35" s="1"/>
  <c r="GC43" i="35"/>
  <c r="GC42" i="35" s="1"/>
  <c r="GC41" i="35"/>
  <c r="GC40" i="35" s="1"/>
  <c r="DF70" i="2"/>
  <c r="CY171" i="1" s="1"/>
  <c r="DF62" i="2"/>
  <c r="CY170" i="1" s="1"/>
  <c r="GC35" i="35" l="1"/>
  <c r="GD21" i="35" s="1"/>
  <c r="GC36" i="35"/>
  <c r="GD23" i="35" s="1"/>
  <c r="CY187" i="1"/>
  <c r="CY186" i="1" s="1"/>
  <c r="CY185" i="1"/>
  <c r="CY184" i="1" s="1"/>
  <c r="CY183" i="1"/>
  <c r="CY182" i="1" s="1"/>
  <c r="GD15" i="35" l="1"/>
  <c r="GD52" i="35" s="1"/>
  <c r="GD12" i="35"/>
  <c r="CY179" i="1"/>
  <c r="CZ175" i="1" s="1"/>
  <c r="DG56" i="2" s="1"/>
  <c r="DG60" i="2" s="1"/>
  <c r="CY180" i="1"/>
  <c r="CZ176" i="1" s="1"/>
  <c r="DG64" i="2" s="1"/>
  <c r="DG67" i="2" s="1"/>
  <c r="GD53" i="35" l="1"/>
  <c r="GD54" i="35" s="1"/>
  <c r="DG57" i="2"/>
  <c r="DG58" i="2"/>
  <c r="DG59" i="2"/>
  <c r="DG68" i="2"/>
  <c r="DG65" i="2"/>
  <c r="DG66" i="2"/>
  <c r="GD43" i="35" l="1"/>
  <c r="GD42" i="35" s="1"/>
  <c r="GD41" i="35"/>
  <c r="GD40" i="35" s="1"/>
  <c r="GD39" i="35"/>
  <c r="GD38" i="35" s="1"/>
  <c r="DG62" i="2"/>
  <c r="CZ170" i="1" s="1"/>
  <c r="DG70" i="2"/>
  <c r="CZ171" i="1" s="1"/>
  <c r="GD36" i="35" l="1"/>
  <c r="GE23" i="35" s="1"/>
  <c r="GE15" i="35" s="1"/>
  <c r="GE52" i="35" s="1"/>
  <c r="GD35" i="35"/>
  <c r="GE21" i="35" s="1"/>
  <c r="GE12" i="35" s="1"/>
  <c r="CZ185" i="1"/>
  <c r="CZ184" i="1" s="1"/>
  <c r="CZ183" i="1"/>
  <c r="CZ182" i="1" s="1"/>
  <c r="CZ187" i="1"/>
  <c r="CZ186" i="1" s="1"/>
  <c r="GE53" i="35" l="1"/>
  <c r="CZ180" i="1"/>
  <c r="DA176" i="1" s="1"/>
  <c r="DH64" i="2" s="1"/>
  <c r="DH67" i="2" s="1"/>
  <c r="CZ179" i="1"/>
  <c r="DA175" i="1" s="1"/>
  <c r="DH56" i="2" s="1"/>
  <c r="DH60" i="2" s="1"/>
  <c r="GE41" i="35" l="1"/>
  <c r="GE40" i="35" s="1"/>
  <c r="GE43" i="35"/>
  <c r="GE42" i="35" s="1"/>
  <c r="GE39" i="35"/>
  <c r="GE38" i="35" s="1"/>
  <c r="GE54" i="35"/>
  <c r="DH66" i="2"/>
  <c r="DH65" i="2"/>
  <c r="DH68" i="2"/>
  <c r="DH58" i="2"/>
  <c r="DH57" i="2"/>
  <c r="DH59" i="2"/>
  <c r="GE35" i="35" l="1"/>
  <c r="GF21" i="35" s="1"/>
  <c r="GF12" i="35" s="1"/>
  <c r="GE36" i="35"/>
  <c r="GF23" i="35" s="1"/>
  <c r="DH70" i="2"/>
  <c r="DA171" i="1" s="1"/>
  <c r="DH62" i="2"/>
  <c r="DA170" i="1" s="1"/>
  <c r="GF15" i="35" l="1"/>
  <c r="GF52" i="35" s="1"/>
  <c r="DA185" i="1"/>
  <c r="DA184" i="1" s="1"/>
  <c r="DA183" i="1"/>
  <c r="DA182" i="1" s="1"/>
  <c r="DA187" i="1"/>
  <c r="DA186" i="1" s="1"/>
  <c r="GF53" i="35" l="1"/>
  <c r="GF54" i="35" s="1"/>
  <c r="DA179" i="1"/>
  <c r="DB175" i="1" s="1"/>
  <c r="DI56" i="2" s="1"/>
  <c r="DI57" i="2" s="1"/>
  <c r="DA180" i="1"/>
  <c r="DB176" i="1" s="1"/>
  <c r="DI64" i="2" s="1"/>
  <c r="DI65" i="2" s="1"/>
  <c r="GF43" i="35" l="1"/>
  <c r="GF42" i="35" s="1"/>
  <c r="GF39" i="35"/>
  <c r="GF38" i="35" s="1"/>
  <c r="GF41" i="35"/>
  <c r="GF40" i="35" s="1"/>
  <c r="DI58" i="2"/>
  <c r="DI60" i="2"/>
  <c r="DI59" i="2"/>
  <c r="DI67" i="2"/>
  <c r="DI68" i="2"/>
  <c r="DI66" i="2"/>
  <c r="GF35" i="35" l="1"/>
  <c r="GG21" i="35" s="1"/>
  <c r="GG12" i="35" s="1"/>
  <c r="GF36" i="35"/>
  <c r="GG23" i="35" s="1"/>
  <c r="DI62" i="2"/>
  <c r="DB170" i="1" s="1"/>
  <c r="DI70" i="2"/>
  <c r="DB171" i="1" s="1"/>
  <c r="DB187" i="1" l="1"/>
  <c r="DB186" i="1" s="1"/>
  <c r="GG15" i="35"/>
  <c r="GG52" i="35" s="1"/>
  <c r="DB183" i="1"/>
  <c r="DB182" i="1" s="1"/>
  <c r="DB185" i="1"/>
  <c r="DB184" i="1" s="1"/>
  <c r="GG53" i="35" l="1"/>
  <c r="GG54" i="35" s="1"/>
  <c r="DB179" i="1"/>
  <c r="DC175" i="1" s="1"/>
  <c r="DJ56" i="2" s="1"/>
  <c r="DJ59" i="2" s="1"/>
  <c r="DB180" i="1"/>
  <c r="DC176" i="1" s="1"/>
  <c r="DJ64" i="2" s="1"/>
  <c r="DJ67" i="2" s="1"/>
  <c r="GG43" i="35" l="1"/>
  <c r="GG42" i="35" s="1"/>
  <c r="GG41" i="35"/>
  <c r="GG40" i="35" s="1"/>
  <c r="GG39" i="35"/>
  <c r="GG38" i="35" s="1"/>
  <c r="DJ57" i="2"/>
  <c r="DJ66" i="2"/>
  <c r="DJ58" i="2"/>
  <c r="DJ68" i="2"/>
  <c r="DJ60" i="2"/>
  <c r="DJ65" i="2"/>
  <c r="GG35" i="35" l="1"/>
  <c r="GH21" i="35" s="1"/>
  <c r="GH12" i="35" s="1"/>
  <c r="GG36" i="35"/>
  <c r="GH23" i="35" s="1"/>
  <c r="DJ62" i="2"/>
  <c r="DC170" i="1" s="1"/>
  <c r="DJ70" i="2"/>
  <c r="DC171" i="1" s="1"/>
  <c r="GH15" i="35" l="1"/>
  <c r="GH52" i="35" s="1"/>
  <c r="DC173" i="1"/>
  <c r="DC178" i="1" s="1"/>
  <c r="DC183" i="1" s="1"/>
  <c r="DC182" i="1" s="1"/>
  <c r="GH53" i="35" l="1"/>
  <c r="GH54" i="35" s="1"/>
  <c r="DC187" i="1"/>
  <c r="DC186" i="1" s="1"/>
  <c r="DC185" i="1"/>
  <c r="DC184" i="1" s="1"/>
  <c r="GH43" i="35" l="1"/>
  <c r="GH42" i="35" s="1"/>
  <c r="GH39" i="35"/>
  <c r="GH38" i="35" s="1"/>
  <c r="GH41" i="35"/>
  <c r="GH40" i="35" s="1"/>
  <c r="DC180" i="1"/>
  <c r="DD176" i="1" s="1"/>
  <c r="DK64" i="2" s="1"/>
  <c r="DK66" i="2" s="1"/>
  <c r="DC179" i="1"/>
  <c r="DD175" i="1" s="1"/>
  <c r="DK56" i="2" s="1"/>
  <c r="GH35" i="35" l="1"/>
  <c r="GI21" i="35" s="1"/>
  <c r="GH36" i="35"/>
  <c r="GI23" i="35" s="1"/>
  <c r="DK68" i="2"/>
  <c r="DK65" i="2"/>
  <c r="DK67" i="2"/>
  <c r="DK60" i="2"/>
  <c r="DK59" i="2"/>
  <c r="DK58" i="2"/>
  <c r="DK57" i="2"/>
  <c r="GI15" i="35" l="1"/>
  <c r="GI52" i="35" s="1"/>
  <c r="GI12" i="35"/>
  <c r="DK70" i="2"/>
  <c r="DD171" i="1" s="1"/>
  <c r="DK62" i="2"/>
  <c r="DD170" i="1" s="1"/>
  <c r="GI53" i="35" l="1"/>
  <c r="GI54" i="35" s="1"/>
  <c r="DD173" i="1"/>
  <c r="DD178" i="1" s="1"/>
  <c r="DD187" i="1" l="1"/>
  <c r="DD186" i="1" s="1"/>
  <c r="DD185" i="1"/>
  <c r="DD184" i="1" s="1"/>
  <c r="DD183" i="1"/>
  <c r="DD182" i="1" s="1"/>
  <c r="GI43" i="35"/>
  <c r="GI42" i="35" s="1"/>
  <c r="GI41" i="35"/>
  <c r="GI40" i="35" s="1"/>
  <c r="GI39" i="35"/>
  <c r="GI38" i="35" s="1"/>
  <c r="GI35" i="35" l="1"/>
  <c r="GJ21" i="35" s="1"/>
  <c r="GJ12" i="35" s="1"/>
  <c r="DD180" i="1"/>
  <c r="DE176" i="1" s="1"/>
  <c r="DL64" i="2" s="1"/>
  <c r="DD179" i="1"/>
  <c r="DE175" i="1" s="1"/>
  <c r="DL56" i="2" s="1"/>
  <c r="GI36" i="35"/>
  <c r="GJ23" i="35" s="1"/>
  <c r="DL68" i="2" l="1"/>
  <c r="DL66" i="2"/>
  <c r="DL67" i="2"/>
  <c r="DL65" i="2"/>
  <c r="DL59" i="2"/>
  <c r="DL60" i="2"/>
  <c r="DL58" i="2"/>
  <c r="DL57" i="2"/>
  <c r="GJ15" i="35"/>
  <c r="GJ52" i="35" s="1"/>
  <c r="DL62" i="2" l="1"/>
  <c r="DE170" i="1" s="1"/>
  <c r="DL70" i="2"/>
  <c r="DE171" i="1" s="1"/>
  <c r="GJ53" i="35"/>
  <c r="GJ54" i="35" s="1"/>
  <c r="DE173" i="1" l="1"/>
  <c r="DE178" i="1" s="1"/>
  <c r="DE187" i="1" s="1"/>
  <c r="DE186" i="1" s="1"/>
  <c r="GJ41" i="35"/>
  <c r="GJ40" i="35" s="1"/>
  <c r="GJ39" i="35"/>
  <c r="GJ38" i="35" s="1"/>
  <c r="GJ43" i="35"/>
  <c r="GJ42" i="35" s="1"/>
  <c r="DE185" i="1" l="1"/>
  <c r="DE184" i="1" s="1"/>
  <c r="DE183" i="1"/>
  <c r="DE182" i="1" s="1"/>
  <c r="GJ35" i="35"/>
  <c r="GK21" i="35" s="1"/>
  <c r="GK12" i="35" s="1"/>
  <c r="GJ36" i="35"/>
  <c r="GK23" i="35" s="1"/>
  <c r="DE179" i="1" l="1"/>
  <c r="DF175" i="1" s="1"/>
  <c r="DM56" i="2" s="1"/>
  <c r="DM57" i="2" s="1"/>
  <c r="DE180" i="1"/>
  <c r="DF176" i="1" s="1"/>
  <c r="DM64" i="2" s="1"/>
  <c r="DM65" i="2" s="1"/>
  <c r="GK15" i="35"/>
  <c r="GK52" i="35" s="1"/>
  <c r="DM60" i="2" l="1"/>
  <c r="DM58" i="2"/>
  <c r="DM59" i="2"/>
  <c r="DM67" i="2"/>
  <c r="DM68" i="2"/>
  <c r="DM66" i="2"/>
  <c r="GK53" i="35"/>
  <c r="GK54" i="35" s="1"/>
  <c r="DM62" i="2" l="1"/>
  <c r="DF170" i="1" s="1"/>
  <c r="DM70" i="2"/>
  <c r="DF171" i="1" s="1"/>
  <c r="GK41" i="35"/>
  <c r="GK40" i="35" s="1"/>
  <c r="GK43" i="35"/>
  <c r="GK42" i="35" s="1"/>
  <c r="GK39" i="35"/>
  <c r="GK38" i="35" s="1"/>
  <c r="DF173" i="1" l="1"/>
  <c r="DF178" i="1" s="1"/>
  <c r="DF187" i="1" s="1"/>
  <c r="DF186" i="1" s="1"/>
  <c r="DF185" i="1"/>
  <c r="DF184" i="1" s="1"/>
  <c r="GK35" i="35"/>
  <c r="GL21" i="35" s="1"/>
  <c r="GL12" i="35" s="1"/>
  <c r="GK36" i="35"/>
  <c r="GL23" i="35" s="1"/>
  <c r="DF183" i="1" l="1"/>
  <c r="DF182" i="1" s="1"/>
  <c r="DF180" i="1" s="1"/>
  <c r="DG176" i="1" s="1"/>
  <c r="DN64" i="2" s="1"/>
  <c r="DN68" i="2" s="1"/>
  <c r="GL15" i="35"/>
  <c r="GL52" i="35" s="1"/>
  <c r="DF179" i="1" l="1"/>
  <c r="DG175" i="1" s="1"/>
  <c r="DN56" i="2" s="1"/>
  <c r="DN57" i="2" s="1"/>
  <c r="DN67" i="2"/>
  <c r="DN66" i="2"/>
  <c r="DN65" i="2"/>
  <c r="GL53" i="35"/>
  <c r="GL54" i="35" s="1"/>
  <c r="DN60" i="2" l="1"/>
  <c r="DN58" i="2"/>
  <c r="DN59" i="2"/>
  <c r="DN70" i="2"/>
  <c r="DG171" i="1" s="1"/>
  <c r="GL39" i="35"/>
  <c r="GL38" i="35" s="1"/>
  <c r="GL43" i="35"/>
  <c r="GL42" i="35" s="1"/>
  <c r="GL41" i="35"/>
  <c r="GL40" i="35" s="1"/>
  <c r="DN62" i="2" l="1"/>
  <c r="DG170" i="1" s="1"/>
  <c r="DG173" i="1" s="1"/>
  <c r="DG178" i="1" s="1"/>
  <c r="DG187" i="1" s="1"/>
  <c r="DG186" i="1" s="1"/>
  <c r="GL35" i="35"/>
  <c r="GM21" i="35" s="1"/>
  <c r="GM12" i="35" s="1"/>
  <c r="GL36" i="35"/>
  <c r="GM23" i="35" s="1"/>
  <c r="DG183" i="1" l="1"/>
  <c r="DG182" i="1" s="1"/>
  <c r="DG185" i="1"/>
  <c r="DG184" i="1" s="1"/>
  <c r="GM15" i="35"/>
  <c r="GM52" i="35" s="1"/>
  <c r="GM53" i="35" s="1"/>
  <c r="DG179" i="1" l="1"/>
  <c r="DH175" i="1" s="1"/>
  <c r="DO56" i="2" s="1"/>
  <c r="DO60" i="2" s="1"/>
  <c r="DG180" i="1"/>
  <c r="DH176" i="1" s="1"/>
  <c r="DO64" i="2" s="1"/>
  <c r="DO65" i="2" s="1"/>
  <c r="GM41" i="35"/>
  <c r="GM40" i="35" s="1"/>
  <c r="GM39" i="35"/>
  <c r="GM38" i="35" s="1"/>
  <c r="GM43" i="35"/>
  <c r="GM42" i="35" s="1"/>
  <c r="GM54" i="35"/>
  <c r="DO58" i="2" l="1"/>
  <c r="DO59" i="2"/>
  <c r="DO57" i="2"/>
  <c r="DO68" i="2"/>
  <c r="DO66" i="2"/>
  <c r="DO67" i="2"/>
  <c r="GM35" i="35"/>
  <c r="GM36" i="35"/>
  <c r="DO62" i="2" l="1"/>
  <c r="DH170" i="1" s="1"/>
  <c r="DO70" i="2"/>
  <c r="DH171" i="1" s="1"/>
  <c r="DH173" i="1" l="1"/>
  <c r="DH178" i="1" s="1"/>
  <c r="DH185" i="1" s="1"/>
  <c r="DH184" i="1" s="1"/>
  <c r="DH187" i="1" l="1"/>
  <c r="DH186" i="1" s="1"/>
  <c r="DH183" i="1"/>
  <c r="DH182" i="1" s="1"/>
  <c r="DH180" i="1" l="1"/>
  <c r="DI176" i="1" s="1"/>
  <c r="DP64" i="2" s="1"/>
  <c r="DP68" i="2" s="1"/>
  <c r="DH179" i="1"/>
  <c r="DI175" i="1" s="1"/>
  <c r="DP56" i="2" s="1"/>
  <c r="DP58" i="2" s="1"/>
  <c r="DP65" i="2" l="1"/>
  <c r="DP66" i="2"/>
  <c r="DP67" i="2"/>
  <c r="DP57" i="2"/>
  <c r="DP59" i="2"/>
  <c r="DP60" i="2"/>
  <c r="DP70" i="2" l="1"/>
  <c r="DI171" i="1" s="1"/>
  <c r="DP62" i="2"/>
  <c r="DI170" i="1" s="1"/>
  <c r="DI173" i="1" l="1"/>
  <c r="DI178" i="1" s="1"/>
  <c r="DI183" i="1" s="1"/>
  <c r="DI182" i="1" s="1"/>
  <c r="DI187" i="1"/>
  <c r="DI186" i="1" s="1"/>
  <c r="DI185" i="1"/>
  <c r="DI184" i="1" s="1"/>
  <c r="DI180" i="1" l="1"/>
  <c r="DJ176" i="1" s="1"/>
  <c r="DQ64" i="2" s="1"/>
  <c r="DQ68" i="2" s="1"/>
  <c r="DI179" i="1"/>
  <c r="DJ175" i="1" s="1"/>
  <c r="DQ56" i="2" s="1"/>
  <c r="DQ57" i="2" s="1"/>
  <c r="DQ66" i="2" l="1"/>
  <c r="DQ65" i="2"/>
  <c r="DQ60" i="2"/>
  <c r="DQ58" i="2"/>
  <c r="DQ67" i="2"/>
  <c r="DQ59" i="2"/>
  <c r="DQ70" i="2" l="1"/>
  <c r="DJ171" i="1" s="1"/>
  <c r="DQ62" i="2"/>
  <c r="DJ170" i="1" s="1"/>
  <c r="DJ173" i="1" l="1"/>
  <c r="DJ178" i="1" s="1"/>
  <c r="DJ185" i="1" s="1"/>
  <c r="DJ184" i="1" s="1"/>
  <c r="DJ183" i="1" l="1"/>
  <c r="DJ182" i="1" s="1"/>
  <c r="DJ187" i="1"/>
  <c r="DJ186" i="1" s="1"/>
  <c r="DJ180" i="1" l="1"/>
  <c r="DK176" i="1" s="1"/>
  <c r="DR64" i="2" s="1"/>
  <c r="DR65" i="2" s="1"/>
  <c r="DJ179" i="1"/>
  <c r="DK175" i="1" s="1"/>
  <c r="DR56" i="2" s="1"/>
  <c r="DR60" i="2" s="1"/>
  <c r="DR67" i="2" l="1"/>
  <c r="DR68" i="2"/>
  <c r="DR66" i="2"/>
  <c r="DR58" i="2"/>
  <c r="DR59" i="2"/>
  <c r="DR57" i="2"/>
  <c r="DR70" i="2" l="1"/>
  <c r="DK171" i="1" s="1"/>
  <c r="DR62" i="2"/>
  <c r="DK170" i="1" s="1"/>
  <c r="DK185" i="1" s="1"/>
  <c r="DK184" i="1" s="1"/>
  <c r="DK187" i="1" l="1"/>
  <c r="DK186" i="1" s="1"/>
  <c r="DK183" i="1"/>
  <c r="DK182" i="1" s="1"/>
  <c r="DK180" i="1" l="1"/>
  <c r="DL176" i="1" s="1"/>
  <c r="DS64" i="2" s="1"/>
  <c r="DS67" i="2" s="1"/>
  <c r="DK179" i="1"/>
  <c r="DL175" i="1" s="1"/>
  <c r="DS56" i="2" s="1"/>
  <c r="DS59" i="2" s="1"/>
  <c r="DS66" i="2" l="1"/>
  <c r="DS68" i="2"/>
  <c r="DS65" i="2"/>
  <c r="DS60" i="2"/>
  <c r="DS58" i="2"/>
  <c r="DS57" i="2"/>
  <c r="DS70" i="2" l="1"/>
  <c r="DL171" i="1" s="1"/>
  <c r="DS62" i="2"/>
  <c r="DL170" i="1" s="1"/>
  <c r="DL185" i="1" s="1"/>
  <c r="DL184" i="1" s="1"/>
  <c r="DL187" i="1" l="1"/>
  <c r="DL186" i="1" s="1"/>
  <c r="DL183" i="1"/>
  <c r="DL182" i="1" s="1"/>
  <c r="DL179" i="1" l="1"/>
  <c r="DM175" i="1" s="1"/>
  <c r="DT56" i="2" s="1"/>
  <c r="DT59" i="2" s="1"/>
  <c r="DL180" i="1"/>
  <c r="DM176" i="1" s="1"/>
  <c r="DT64" i="2" s="1"/>
  <c r="DT66" i="2" s="1"/>
  <c r="DT57" i="2" l="1"/>
  <c r="DT58" i="2"/>
  <c r="DT60" i="2"/>
  <c r="DT68" i="2"/>
  <c r="DT65" i="2"/>
  <c r="DT67" i="2"/>
  <c r="DT62" i="2" l="1"/>
  <c r="DM170" i="1" s="1"/>
  <c r="DT70" i="2"/>
  <c r="DM171" i="1" s="1"/>
  <c r="DM183" i="1" s="1"/>
  <c r="DM182" i="1" s="1"/>
  <c r="DM187" i="1" l="1"/>
  <c r="DM186" i="1" s="1"/>
  <c r="DM185" i="1"/>
  <c r="DM184" i="1" s="1"/>
  <c r="DM179" i="1" l="1"/>
  <c r="DN175" i="1" s="1"/>
  <c r="DU56" i="2" s="1"/>
  <c r="DU59" i="2" s="1"/>
  <c r="DM180" i="1"/>
  <c r="DN176" i="1" s="1"/>
  <c r="DU64" i="2" s="1"/>
  <c r="DU65" i="2" s="1"/>
  <c r="DU60" i="2" l="1"/>
  <c r="DU58" i="2"/>
  <c r="DU68" i="2"/>
  <c r="DU66" i="2"/>
  <c r="DU57" i="2"/>
  <c r="DU67" i="2"/>
  <c r="DU70" i="2" l="1"/>
  <c r="DN171" i="1" s="1"/>
  <c r="DU62" i="2"/>
  <c r="DN170" i="1" s="1"/>
  <c r="DN173" i="1" l="1"/>
  <c r="DN178" i="1" s="1"/>
  <c r="DN185" i="1" s="1"/>
  <c r="DN184" i="1" s="1"/>
  <c r="DN187" i="1" l="1"/>
  <c r="DN186" i="1" s="1"/>
  <c r="DN183" i="1"/>
  <c r="DN182" i="1" s="1"/>
  <c r="DN180" i="1" l="1"/>
  <c r="DO176" i="1" s="1"/>
  <c r="DV64" i="2" s="1"/>
  <c r="DV67" i="2" s="1"/>
  <c r="DN179" i="1"/>
  <c r="DO175" i="1" s="1"/>
  <c r="DV56" i="2" s="1"/>
  <c r="DV57" i="2" s="1"/>
  <c r="DV65" i="2" l="1"/>
  <c r="DV66" i="2"/>
  <c r="DV68" i="2"/>
  <c r="DV60" i="2"/>
  <c r="DV58" i="2"/>
  <c r="DV59" i="2"/>
  <c r="DV70" i="2" l="1"/>
  <c r="DO171" i="1" s="1"/>
  <c r="DV62" i="2"/>
  <c r="DO170" i="1" s="1"/>
  <c r="DO173" i="1" l="1"/>
  <c r="DO178" i="1" s="1"/>
  <c r="DO187" i="1" s="1"/>
  <c r="DO186" i="1" s="1"/>
  <c r="DO185" i="1"/>
  <c r="DO184" i="1" s="1"/>
  <c r="DO183" i="1" l="1"/>
  <c r="DO182" i="1" s="1"/>
  <c r="DO179" i="1" s="1"/>
  <c r="DP175" i="1" s="1"/>
  <c r="DW56" i="2" s="1"/>
  <c r="DW57" i="2" s="1"/>
  <c r="DO180" i="1" l="1"/>
  <c r="DP176" i="1" s="1"/>
  <c r="DW64" i="2" s="1"/>
  <c r="DW67" i="2" s="1"/>
  <c r="DW59" i="2"/>
  <c r="DW58" i="2"/>
  <c r="DW60" i="2"/>
  <c r="DW66" i="2" l="1"/>
  <c r="DW68" i="2"/>
  <c r="DW65" i="2"/>
  <c r="DW62" i="2"/>
  <c r="DP170" i="1" s="1"/>
  <c r="DW70" i="2" l="1"/>
  <c r="DP171" i="1" s="1"/>
  <c r="DP183" i="1"/>
  <c r="DP182" i="1" s="1"/>
  <c r="DP185" i="1"/>
  <c r="DP184" i="1" s="1"/>
  <c r="DP187" i="1"/>
  <c r="DP186" i="1" s="1"/>
  <c r="DP180" i="1" l="1"/>
  <c r="DQ176" i="1" s="1"/>
  <c r="DX64" i="2" s="1"/>
  <c r="DX65" i="2" s="1"/>
  <c r="DP179" i="1"/>
  <c r="DQ175" i="1" s="1"/>
  <c r="DX56" i="2" s="1"/>
  <c r="DX59" i="2" s="1"/>
  <c r="DX67" i="2" l="1"/>
  <c r="DX66" i="2"/>
  <c r="DX68" i="2"/>
  <c r="DX58" i="2"/>
  <c r="DX57" i="2"/>
  <c r="DX60" i="2"/>
  <c r="DX70" i="2" l="1"/>
  <c r="DQ171" i="1" s="1"/>
  <c r="DX62" i="2"/>
  <c r="DQ170" i="1" s="1"/>
  <c r="DQ183" i="1" l="1"/>
  <c r="DQ182" i="1" s="1"/>
  <c r="DQ187" i="1"/>
  <c r="DQ186" i="1" s="1"/>
  <c r="DQ185" i="1"/>
  <c r="DQ184" i="1" s="1"/>
  <c r="DQ179" i="1" l="1"/>
  <c r="DR175" i="1" s="1"/>
  <c r="DY56" i="2" s="1"/>
  <c r="DY60" i="2" s="1"/>
  <c r="DQ180" i="1"/>
  <c r="DR176" i="1" s="1"/>
  <c r="DY64" i="2" s="1"/>
  <c r="DY66" i="2" s="1"/>
  <c r="DY68" i="2" l="1"/>
  <c r="DY57" i="2"/>
  <c r="DY65" i="2"/>
  <c r="DY58" i="2"/>
  <c r="DY59" i="2"/>
  <c r="DY67" i="2"/>
  <c r="DY70" i="2" l="1"/>
  <c r="DR171" i="1" s="1"/>
  <c r="DY62" i="2"/>
  <c r="DR170" i="1" s="1"/>
  <c r="DR183" i="1" l="1"/>
  <c r="DR182" i="1" s="1"/>
  <c r="DR187" i="1"/>
  <c r="DR186" i="1" s="1"/>
  <c r="DR185" i="1"/>
  <c r="DR184" i="1" s="1"/>
  <c r="DR180" i="1" l="1"/>
  <c r="DS176" i="1" s="1"/>
  <c r="DZ64" i="2" s="1"/>
  <c r="DZ67" i="2" s="1"/>
  <c r="DR179" i="1"/>
  <c r="DS175" i="1" s="1"/>
  <c r="DZ56" i="2" s="1"/>
  <c r="DZ60" i="2" s="1"/>
  <c r="DZ65" i="2" l="1"/>
  <c r="DZ58" i="2"/>
  <c r="DZ57" i="2"/>
  <c r="DZ68" i="2"/>
  <c r="DZ59" i="2"/>
  <c r="DZ66" i="2"/>
  <c r="DZ70" i="2" l="1"/>
  <c r="DS171" i="1" s="1"/>
  <c r="DZ62" i="2"/>
  <c r="DS170" i="1" s="1"/>
  <c r="DS183" i="1" l="1"/>
  <c r="DS182" i="1" s="1"/>
  <c r="DS185" i="1"/>
  <c r="DS184" i="1" s="1"/>
  <c r="DS187" i="1"/>
  <c r="DS186" i="1" s="1"/>
  <c r="DS179" i="1" l="1"/>
  <c r="DT175" i="1" s="1"/>
  <c r="EA56" i="2" s="1"/>
  <c r="EA57" i="2" s="1"/>
  <c r="DS180" i="1"/>
  <c r="DT176" i="1" s="1"/>
  <c r="EA64" i="2" s="1"/>
  <c r="EA68" i="2" s="1"/>
  <c r="EA59" i="2" l="1"/>
  <c r="EA60" i="2"/>
  <c r="EA65" i="2"/>
  <c r="EA66" i="2"/>
  <c r="EA58" i="2"/>
  <c r="EA67" i="2"/>
  <c r="EA62" i="2" l="1"/>
  <c r="DT170" i="1" s="1"/>
  <c r="EA70" i="2"/>
  <c r="DT171" i="1" s="1"/>
  <c r="DT183" i="1" l="1"/>
  <c r="DT182" i="1" s="1"/>
  <c r="DT187" i="1"/>
  <c r="DT186" i="1" s="1"/>
  <c r="DT185" i="1"/>
  <c r="DT184" i="1" s="1"/>
  <c r="DT180" i="1" l="1"/>
  <c r="DU176" i="1" s="1"/>
  <c r="EB64" i="2" s="1"/>
  <c r="EB68" i="2" s="1"/>
  <c r="DT179" i="1"/>
  <c r="DU175" i="1" s="1"/>
  <c r="EB56" i="2" s="1"/>
  <c r="EB58" i="2" s="1"/>
  <c r="EB60" i="2" l="1"/>
  <c r="EB66" i="2"/>
  <c r="EB57" i="2"/>
  <c r="EB65" i="2"/>
  <c r="EB67" i="2"/>
  <c r="EB59" i="2"/>
  <c r="EB62" i="2" l="1"/>
  <c r="DU170" i="1" s="1"/>
  <c r="EB70" i="2"/>
  <c r="DU171" i="1" s="1"/>
  <c r="DU183" i="1" l="1"/>
  <c r="DU182" i="1" s="1"/>
  <c r="DU185" i="1"/>
  <c r="DU184" i="1" s="1"/>
  <c r="DU187" i="1"/>
  <c r="DU186" i="1" s="1"/>
  <c r="DU179" i="1" l="1"/>
  <c r="DV175" i="1" s="1"/>
  <c r="EC56" i="2" s="1"/>
  <c r="EC58" i="2" s="1"/>
  <c r="DU180" i="1"/>
  <c r="DV176" i="1" s="1"/>
  <c r="EC64" i="2" s="1"/>
  <c r="EC68" i="2" s="1"/>
  <c r="EC57" i="2" l="1"/>
  <c r="EC67" i="2"/>
  <c r="EC60" i="2"/>
  <c r="EC59" i="2"/>
  <c r="EC66" i="2"/>
  <c r="EC65" i="2"/>
  <c r="EC62" i="2" l="1"/>
  <c r="DV170" i="1" s="1"/>
  <c r="EC70" i="2"/>
  <c r="DV171" i="1" s="1"/>
  <c r="DV183" i="1" l="1"/>
  <c r="DV182" i="1" s="1"/>
  <c r="DV185" i="1"/>
  <c r="DV184" i="1" s="1"/>
  <c r="DV187" i="1"/>
  <c r="DV186" i="1" s="1"/>
  <c r="DV180" i="1" l="1"/>
  <c r="DW176" i="1" s="1"/>
  <c r="ED64" i="2" s="1"/>
  <c r="ED65" i="2" s="1"/>
  <c r="DV179" i="1"/>
  <c r="DW175" i="1" s="1"/>
  <c r="ED56" i="2" s="1"/>
  <c r="ED59" i="2" s="1"/>
  <c r="ED68" i="2" l="1"/>
  <c r="ED67" i="2"/>
  <c r="ED66" i="2"/>
  <c r="ED57" i="2"/>
  <c r="ED58" i="2"/>
  <c r="ED60" i="2"/>
  <c r="ED70" i="2" l="1"/>
  <c r="DW171" i="1" s="1"/>
  <c r="ED62" i="2"/>
  <c r="DW170" i="1" s="1"/>
  <c r="DW185" i="1" l="1"/>
  <c r="DW184" i="1" s="1"/>
  <c r="DW183" i="1"/>
  <c r="DW182" i="1" s="1"/>
  <c r="DW187" i="1"/>
  <c r="DW186" i="1" s="1"/>
  <c r="DW180" i="1" l="1"/>
  <c r="DX176" i="1" s="1"/>
  <c r="EE64" i="2" s="1"/>
  <c r="EE68" i="2" s="1"/>
  <c r="DW179" i="1"/>
  <c r="DX175" i="1" s="1"/>
  <c r="EE56" i="2" s="1"/>
  <c r="EE60" i="2" s="1"/>
  <c r="EE66" i="2" l="1"/>
  <c r="EE58" i="2"/>
  <c r="EE65" i="2"/>
  <c r="EE57" i="2"/>
  <c r="EE67" i="2"/>
  <c r="EE59" i="2"/>
  <c r="EE62" i="2" l="1"/>
  <c r="DX170" i="1" s="1"/>
  <c r="EE70" i="2"/>
  <c r="DX171" i="1" s="1"/>
  <c r="DX183" i="1" l="1"/>
  <c r="DX182" i="1" s="1"/>
  <c r="DX185" i="1"/>
  <c r="DX184" i="1" s="1"/>
  <c r="DX187" i="1"/>
  <c r="DX186" i="1" s="1"/>
  <c r="DX180" i="1" l="1"/>
  <c r="DY176" i="1" s="1"/>
  <c r="EF64" i="2" s="1"/>
  <c r="EF65" i="2" s="1"/>
  <c r="DX179" i="1"/>
  <c r="DY175" i="1" s="1"/>
  <c r="EF56" i="2" s="1"/>
  <c r="EF68" i="2" l="1"/>
  <c r="EF67" i="2"/>
  <c r="EF60" i="2"/>
  <c r="EF57" i="2"/>
  <c r="EF59" i="2"/>
  <c r="EF58" i="2"/>
  <c r="EF66" i="2"/>
  <c r="EF70" i="2" l="1"/>
  <c r="DY171" i="1" s="1"/>
  <c r="EF62" i="2"/>
  <c r="DY170" i="1" s="1"/>
  <c r="DY187" i="1" l="1"/>
  <c r="DY186" i="1" s="1"/>
  <c r="DY183" i="1"/>
  <c r="DY182" i="1" s="1"/>
  <c r="DY185" i="1"/>
  <c r="DY184" i="1" s="1"/>
  <c r="DY179" i="1" l="1"/>
  <c r="DZ175" i="1" s="1"/>
  <c r="EG56" i="2" s="1"/>
  <c r="EG58" i="2" s="1"/>
  <c r="DY180" i="1"/>
  <c r="DZ176" i="1" s="1"/>
  <c r="EG64" i="2" s="1"/>
  <c r="EG65" i="2" s="1"/>
  <c r="EG57" i="2" l="1"/>
  <c r="EG66" i="2"/>
  <c r="EG67" i="2"/>
  <c r="EG59" i="2"/>
  <c r="EG68" i="2"/>
  <c r="EG60" i="2"/>
  <c r="EG62" i="2" l="1"/>
  <c r="DZ170" i="1" s="1"/>
  <c r="EG70" i="2"/>
  <c r="DZ171" i="1" s="1"/>
  <c r="DZ183" i="1" l="1"/>
  <c r="DZ182" i="1" s="1"/>
  <c r="DZ187" i="1"/>
  <c r="DZ186" i="1" s="1"/>
  <c r="DZ185" i="1"/>
  <c r="DZ184" i="1" s="1"/>
  <c r="DZ180" i="1" l="1"/>
  <c r="EA176" i="1" s="1"/>
  <c r="EH64" i="2" s="1"/>
  <c r="EH66" i="2" s="1"/>
  <c r="DZ179" i="1"/>
  <c r="EA175" i="1" s="1"/>
  <c r="EH56" i="2" s="1"/>
  <c r="EH60" i="2" s="1"/>
  <c r="EH65" i="2" l="1"/>
  <c r="EH68" i="2"/>
  <c r="EH67" i="2"/>
  <c r="EH57" i="2"/>
  <c r="EH58" i="2"/>
  <c r="EH59" i="2"/>
  <c r="EH70" i="2" l="1"/>
  <c r="EA171" i="1" s="1"/>
  <c r="EH62" i="2"/>
  <c r="EA170" i="1" s="1"/>
  <c r="EA173" i="1" l="1"/>
  <c r="EA178" i="1" s="1"/>
  <c r="EA183" i="1" s="1"/>
  <c r="EA182" i="1" s="1"/>
  <c r="EA187" i="1" l="1"/>
  <c r="EA186" i="1" s="1"/>
  <c r="EA185" i="1"/>
  <c r="EA184" i="1" s="1"/>
  <c r="EA180" i="1" l="1"/>
  <c r="EB176" i="1" s="1"/>
  <c r="EI64" i="2" s="1"/>
  <c r="EI67" i="2" s="1"/>
  <c r="EA179" i="1"/>
  <c r="EB175" i="1" s="1"/>
  <c r="EI56" i="2" s="1"/>
  <c r="EI57" i="2" s="1"/>
  <c r="EI68" i="2" l="1"/>
  <c r="EI66" i="2"/>
  <c r="EI65" i="2"/>
  <c r="EI60" i="2"/>
  <c r="EI59" i="2"/>
  <c r="EI58" i="2"/>
  <c r="EI70" i="2" l="1"/>
  <c r="EB171" i="1" s="1"/>
  <c r="EI62" i="2"/>
  <c r="EB170" i="1" s="1"/>
  <c r="EB187" i="1"/>
  <c r="EB186" i="1" s="1"/>
  <c r="EB185" i="1"/>
  <c r="EB184" i="1" s="1"/>
  <c r="EB173" i="1" l="1"/>
  <c r="EB178" i="1" s="1"/>
  <c r="EB183" i="1" s="1"/>
  <c r="EB182" i="1" s="1"/>
  <c r="EB179" i="1" s="1"/>
  <c r="EC175" i="1" s="1"/>
  <c r="EJ56" i="2" s="1"/>
  <c r="EJ59" i="2" s="1"/>
  <c r="EB180" i="1" l="1"/>
  <c r="EC176" i="1" s="1"/>
  <c r="EJ64" i="2" s="1"/>
  <c r="EJ65" i="2" s="1"/>
  <c r="EJ60" i="2"/>
  <c r="EJ58" i="2"/>
  <c r="EJ57" i="2"/>
  <c r="EJ62" i="2" l="1"/>
  <c r="EC170" i="1" s="1"/>
  <c r="EJ67" i="2"/>
  <c r="EJ68" i="2"/>
  <c r="EJ66" i="2"/>
  <c r="EC187" i="1"/>
  <c r="EC186" i="1" s="1"/>
  <c r="EC185" i="1"/>
  <c r="EC184" i="1" s="1"/>
  <c r="EJ70" i="2" l="1"/>
  <c r="EC171" i="1" s="1"/>
  <c r="EC173" i="1" s="1"/>
  <c r="EC178" i="1" s="1"/>
  <c r="EC183" i="1" s="1"/>
  <c r="EC182" i="1" s="1"/>
  <c r="EC180" i="1" s="1"/>
  <c r="ED176" i="1" s="1"/>
  <c r="EK64" i="2" s="1"/>
  <c r="EC179" i="1" l="1"/>
  <c r="ED175" i="1" s="1"/>
  <c r="EK56" i="2" s="1"/>
  <c r="EK57" i="2" s="1"/>
  <c r="EK68" i="2"/>
  <c r="EK67" i="2"/>
  <c r="EK66" i="2"/>
  <c r="EK65" i="2"/>
  <c r="EK58" i="2" l="1"/>
  <c r="EK60" i="2"/>
  <c r="EK59" i="2"/>
  <c r="EK70" i="2"/>
  <c r="ED171" i="1" s="1"/>
  <c r="ED187" i="1"/>
  <c r="ED186" i="1" s="1"/>
  <c r="ED185" i="1"/>
  <c r="ED184" i="1" s="1"/>
  <c r="EK62" i="2" l="1"/>
  <c r="ED170" i="1" s="1"/>
  <c r="ED173" i="1" s="1"/>
  <c r="ED178" i="1" s="1"/>
  <c r="ED183" i="1" s="1"/>
  <c r="ED182" i="1" s="1"/>
  <c r="ED180" i="1" s="1"/>
  <c r="EE176" i="1" s="1"/>
  <c r="EL64" i="2" s="1"/>
  <c r="EL65" i="2" s="1"/>
  <c r="ED179" i="1" l="1"/>
  <c r="EE175" i="1" s="1"/>
  <c r="EL56" i="2" s="1"/>
  <c r="EL60" i="2" s="1"/>
  <c r="EL66" i="2"/>
  <c r="EL68" i="2"/>
  <c r="EL67" i="2"/>
  <c r="EL59" i="2" l="1"/>
  <c r="EL58" i="2"/>
  <c r="EL57" i="2"/>
  <c r="EL70" i="2"/>
  <c r="EE171" i="1" s="1"/>
  <c r="EL62" i="2" l="1"/>
  <c r="EE170" i="1" s="1"/>
  <c r="EE173" i="1" s="1"/>
  <c r="EE178" i="1" s="1"/>
  <c r="EE183" i="1" s="1"/>
  <c r="EE182" i="1" s="1"/>
  <c r="EE185" i="1" l="1"/>
  <c r="EE184" i="1" s="1"/>
  <c r="EE187" i="1"/>
  <c r="EE186" i="1" s="1"/>
  <c r="EE180" i="1" l="1"/>
  <c r="EF176" i="1" s="1"/>
  <c r="EM64" i="2" s="1"/>
  <c r="EM66" i="2" s="1"/>
  <c r="EE179" i="1"/>
  <c r="EF175" i="1" s="1"/>
  <c r="EM56" i="2" s="1"/>
  <c r="EM57" i="2" s="1"/>
  <c r="EM68" i="2" l="1"/>
  <c r="EM65" i="2"/>
  <c r="EM60" i="2"/>
  <c r="EM58" i="2"/>
  <c r="EM67" i="2"/>
  <c r="EM59" i="2"/>
  <c r="EM70" i="2" l="1"/>
  <c r="EF171" i="1" s="1"/>
  <c r="EM62" i="2"/>
  <c r="EF170" i="1" s="1"/>
  <c r="EF173" i="1" l="1"/>
  <c r="EF178" i="1" s="1"/>
  <c r="EF183" i="1" s="1"/>
  <c r="EF182" i="1" s="1"/>
  <c r="EF185" i="1" l="1"/>
  <c r="EF184" i="1" s="1"/>
  <c r="EF187" i="1"/>
  <c r="EF186" i="1" s="1"/>
  <c r="EF179" i="1" l="1"/>
  <c r="EG175" i="1" s="1"/>
  <c r="EN56" i="2" s="1"/>
  <c r="EN59" i="2" s="1"/>
  <c r="EF180" i="1"/>
  <c r="EG176" i="1" s="1"/>
  <c r="EN64" i="2" s="1"/>
  <c r="EN60" i="2" l="1"/>
  <c r="EN57" i="2"/>
  <c r="EN58" i="2"/>
  <c r="EN68" i="2"/>
  <c r="EN65" i="2"/>
  <c r="EN66" i="2"/>
  <c r="EN67" i="2"/>
  <c r="EN62" i="2" l="1"/>
  <c r="EG170" i="1" s="1"/>
  <c r="EN70" i="2"/>
  <c r="EG171" i="1" s="1"/>
  <c r="EG173" i="1" l="1"/>
  <c r="EG178" i="1" s="1"/>
  <c r="EG183" i="1" s="1"/>
  <c r="EG182" i="1" s="1"/>
  <c r="EG185" i="1" l="1"/>
  <c r="EG184" i="1" s="1"/>
  <c r="EG187" i="1"/>
  <c r="EG186" i="1" s="1"/>
  <c r="EG180" i="1" l="1"/>
  <c r="EH176" i="1" s="1"/>
  <c r="EO64" i="2" s="1"/>
  <c r="EO65" i="2" s="1"/>
  <c r="EG179" i="1"/>
  <c r="EH175" i="1" s="1"/>
  <c r="EO56" i="2" s="1"/>
  <c r="EO59" i="2" l="1"/>
  <c r="EO58" i="2"/>
  <c r="EO60" i="2"/>
  <c r="EO57" i="2"/>
  <c r="EO66" i="2"/>
  <c r="EO67" i="2"/>
  <c r="EO68" i="2"/>
  <c r="EO70" i="2" l="1"/>
  <c r="EH171" i="1" s="1"/>
  <c r="EO62" i="2"/>
  <c r="EH170" i="1" s="1"/>
  <c r="EH173" i="1" l="1"/>
  <c r="EH178" i="1" s="1"/>
  <c r="EH183" i="1" s="1"/>
  <c r="EH182" i="1" s="1"/>
  <c r="EH185" i="1" l="1"/>
  <c r="EH184" i="1" s="1"/>
  <c r="EH187" i="1"/>
  <c r="EH186" i="1" s="1"/>
  <c r="EH179" i="1" l="1"/>
  <c r="EI175" i="1" s="1"/>
  <c r="EP56" i="2" s="1"/>
  <c r="EP57" i="2" s="1"/>
  <c r="EH180" i="1"/>
  <c r="EI176" i="1" s="1"/>
  <c r="EP64" i="2" s="1"/>
  <c r="EP67" i="2" s="1"/>
  <c r="EP58" i="2" l="1"/>
  <c r="EP59" i="2"/>
  <c r="EP60" i="2"/>
  <c r="EP65" i="2"/>
  <c r="EP66" i="2"/>
  <c r="EP68" i="2"/>
  <c r="EP62" i="2" l="1"/>
  <c r="EI170" i="1" s="1"/>
  <c r="EP70" i="2"/>
  <c r="EI171" i="1" s="1"/>
  <c r="EI187" i="1"/>
  <c r="EI186" i="1" s="1"/>
  <c r="EI183" i="1"/>
  <c r="EI182" i="1" s="1"/>
  <c r="EI185" i="1"/>
  <c r="EI184" i="1" s="1"/>
  <c r="EI179" i="1" l="1"/>
  <c r="EJ175" i="1" s="1"/>
  <c r="EQ56" i="2" s="1"/>
  <c r="EQ58" i="2" s="1"/>
  <c r="EI180" i="1"/>
  <c r="EJ176" i="1" s="1"/>
  <c r="EQ64" i="2" s="1"/>
  <c r="EQ67" i="2" s="1"/>
  <c r="EQ60" i="2" l="1"/>
  <c r="EQ66" i="2"/>
  <c r="EQ59" i="2"/>
  <c r="EQ68" i="2"/>
  <c r="EQ57" i="2"/>
  <c r="EQ65" i="2"/>
  <c r="EQ70" i="2" l="1"/>
  <c r="EJ171" i="1" s="1"/>
  <c r="EQ62" i="2"/>
  <c r="EJ170" i="1" s="1"/>
  <c r="EJ183" i="1" l="1"/>
  <c r="EJ182" i="1" s="1"/>
  <c r="EJ187" i="1"/>
  <c r="EJ186" i="1" s="1"/>
  <c r="EJ185" i="1"/>
  <c r="EJ184" i="1" s="1"/>
  <c r="EJ179" i="1" l="1"/>
  <c r="EK175" i="1" s="1"/>
  <c r="ER56" i="2" s="1"/>
  <c r="ER58" i="2" s="1"/>
  <c r="EJ180" i="1"/>
  <c r="EK176" i="1" s="1"/>
  <c r="ER64" i="2" s="1"/>
  <c r="ER68" i="2" s="1"/>
  <c r="ER65" i="2" l="1"/>
  <c r="ER57" i="2"/>
  <c r="ER67" i="2"/>
  <c r="ER59" i="2"/>
  <c r="ER66" i="2"/>
  <c r="ER60" i="2"/>
  <c r="ER62" i="2" l="1"/>
  <c r="EK170" i="1" s="1"/>
  <c r="ER70" i="2"/>
  <c r="EK171" i="1" s="1"/>
  <c r="EK185" i="1" l="1"/>
  <c r="EK184" i="1" s="1"/>
  <c r="EK187" i="1"/>
  <c r="EK186" i="1" s="1"/>
  <c r="EK183" i="1"/>
  <c r="EK182" i="1" s="1"/>
  <c r="EK179" i="1" l="1"/>
  <c r="EL175" i="1" s="1"/>
  <c r="ES56" i="2" s="1"/>
  <c r="ES58" i="2" s="1"/>
  <c r="EK180" i="1"/>
  <c r="EL176" i="1" s="1"/>
  <c r="ES64" i="2" s="1"/>
  <c r="ES66" i="2" s="1"/>
  <c r="ES68" i="2" l="1"/>
  <c r="ES67" i="2"/>
  <c r="ES65" i="2"/>
  <c r="ES57" i="2"/>
  <c r="ES59" i="2"/>
  <c r="ES60" i="2"/>
  <c r="ES70" i="2" l="1"/>
  <c r="EL171" i="1" s="1"/>
  <c r="ES62" i="2"/>
  <c r="EL170" i="1" s="1"/>
  <c r="EL173" i="1" l="1"/>
  <c r="EL178" i="1" s="1"/>
  <c r="EL183" i="1" s="1"/>
  <c r="EL182" i="1" s="1"/>
  <c r="EL185" i="1" l="1"/>
  <c r="EL184" i="1" s="1"/>
  <c r="EL187" i="1"/>
  <c r="EL186" i="1" s="1"/>
  <c r="EL180" i="1" l="1"/>
  <c r="EM176" i="1" s="1"/>
  <c r="ET64" i="2" s="1"/>
  <c r="ET65" i="2" s="1"/>
  <c r="EL179" i="1"/>
  <c r="EM175" i="1" s="1"/>
  <c r="ET56" i="2" s="1"/>
  <c r="ET60" i="2" s="1"/>
  <c r="ET66" i="2" l="1"/>
  <c r="ET59" i="2"/>
  <c r="ET58" i="2"/>
  <c r="ET68" i="2"/>
  <c r="ET57" i="2"/>
  <c r="ET67" i="2"/>
  <c r="ET70" i="2" l="1"/>
  <c r="EM171" i="1" s="1"/>
  <c r="ET62" i="2"/>
  <c r="EM170" i="1" s="1"/>
  <c r="EM173" i="1" l="1"/>
  <c r="EM178" i="1" s="1"/>
  <c r="EM187" i="1" s="1"/>
  <c r="EM186" i="1" s="1"/>
  <c r="EM185" i="1" l="1"/>
  <c r="EM184" i="1" s="1"/>
  <c r="EM183" i="1"/>
  <c r="EM182" i="1" s="1"/>
  <c r="M11" i="27"/>
  <c r="N11" i="27" s="1"/>
  <c r="N12" i="27" l="1"/>
  <c r="B2" i="33"/>
  <c r="O11" i="27"/>
  <c r="EM179" i="1"/>
  <c r="EN175" i="1" s="1"/>
  <c r="EU56" i="2" s="1"/>
  <c r="EU58" i="2" s="1"/>
  <c r="EM180" i="1"/>
  <c r="EN176" i="1" s="1"/>
  <c r="EU64" i="2" s="1"/>
  <c r="EU66" i="2" s="1"/>
  <c r="EU60" i="2" l="1"/>
  <c r="EU57" i="2"/>
  <c r="EU59" i="2"/>
  <c r="EU65" i="2"/>
  <c r="EU68" i="2"/>
  <c r="EU67" i="2"/>
  <c r="EU62" i="2" l="1"/>
  <c r="EN170" i="1" s="1"/>
  <c r="EU70" i="2"/>
  <c r="EN171" i="1" s="1"/>
  <c r="EN187" i="1" s="1"/>
  <c r="EN186" i="1" s="1"/>
  <c r="EN185" i="1" l="1"/>
  <c r="EN184" i="1" s="1"/>
  <c r="EN183" i="1"/>
  <c r="EN182" i="1" s="1"/>
  <c r="EN180" i="1" l="1"/>
  <c r="EO176" i="1" s="1"/>
  <c r="EV64" i="2" s="1"/>
  <c r="EV68" i="2" s="1"/>
  <c r="EN179" i="1"/>
  <c r="EO175" i="1" s="1"/>
  <c r="EV56" i="2" s="1"/>
  <c r="EV57" i="2" s="1"/>
  <c r="EV66" i="2" l="1"/>
  <c r="EV65" i="2"/>
  <c r="EV67" i="2"/>
  <c r="EV58" i="2"/>
  <c r="EV59" i="2"/>
  <c r="EV60" i="2"/>
  <c r="EV70" i="2" l="1"/>
  <c r="EO171" i="1" s="1"/>
  <c r="EV62" i="2"/>
  <c r="EO170" i="1" s="1"/>
  <c r="EO183" i="1"/>
  <c r="EO182" i="1" s="1"/>
  <c r="EO187" i="1"/>
  <c r="EO186" i="1" s="1"/>
  <c r="EO185" i="1"/>
  <c r="EO184" i="1" s="1"/>
  <c r="EO180" i="1" l="1"/>
  <c r="EP176" i="1" s="1"/>
  <c r="EW64" i="2" s="1"/>
  <c r="EW66" i="2" s="1"/>
  <c r="EO179" i="1"/>
  <c r="EP175" i="1" s="1"/>
  <c r="EW56" i="2" s="1"/>
  <c r="EW59" i="2" s="1"/>
  <c r="EW65" i="2" l="1"/>
  <c r="EW68" i="2"/>
  <c r="EW67" i="2"/>
  <c r="EW60" i="2"/>
  <c r="EW58" i="2"/>
  <c r="EW57" i="2"/>
  <c r="EW70" i="2" l="1"/>
  <c r="EP171" i="1" s="1"/>
  <c r="EW62" i="2"/>
  <c r="EP170" i="1" s="1"/>
  <c r="EP187" i="1" l="1"/>
  <c r="EP186" i="1" s="1"/>
  <c r="EP185" i="1"/>
  <c r="EP184" i="1" s="1"/>
  <c r="EP183" i="1"/>
  <c r="EP182" i="1" s="1"/>
  <c r="EP180" i="1" l="1"/>
  <c r="EQ176" i="1" s="1"/>
  <c r="EX64" i="2" s="1"/>
  <c r="EX65" i="2" s="1"/>
  <c r="EP179" i="1"/>
  <c r="EQ175" i="1" s="1"/>
  <c r="EX56" i="2" s="1"/>
  <c r="EX59" i="2" s="1"/>
  <c r="EX68" i="2" l="1"/>
  <c r="EX67" i="2"/>
  <c r="EX66" i="2"/>
  <c r="EX60" i="2"/>
  <c r="EX58" i="2"/>
  <c r="EX57" i="2"/>
  <c r="EX70" i="2" l="1"/>
  <c r="EQ171" i="1" s="1"/>
  <c r="EX62" i="2"/>
  <c r="EQ170" i="1" s="1"/>
  <c r="EQ185" i="1" l="1"/>
  <c r="EQ184" i="1" s="1"/>
  <c r="EQ187" i="1"/>
  <c r="EQ186" i="1" s="1"/>
  <c r="EQ183" i="1"/>
  <c r="EQ182" i="1" s="1"/>
  <c r="EQ180" i="1" l="1"/>
  <c r="ER176" i="1" s="1"/>
  <c r="EY64" i="2" s="1"/>
  <c r="EY65" i="2" s="1"/>
  <c r="EQ179" i="1"/>
  <c r="ER175" i="1" s="1"/>
  <c r="EY56" i="2" s="1"/>
  <c r="EY58" i="2" s="1"/>
  <c r="ER183" i="1"/>
  <c r="ER182" i="1" s="1"/>
  <c r="EY67" i="2" l="1"/>
  <c r="EY68" i="2"/>
  <c r="EY66" i="2"/>
  <c r="EY60" i="2"/>
  <c r="EY57" i="2"/>
  <c r="EY59" i="2"/>
  <c r="ER187" i="1"/>
  <c r="ER186" i="1" s="1"/>
  <c r="EY70" i="2" l="1"/>
  <c r="ER171" i="1" s="1"/>
  <c r="EY62" i="2"/>
  <c r="ER170" i="1" s="1"/>
  <c r="ER185" i="1" s="1"/>
  <c r="ER184" i="1" s="1"/>
  <c r="ER180" i="1" s="1"/>
  <c r="ES176" i="1" s="1"/>
  <c r="EZ64" i="2" s="1"/>
  <c r="EZ66" i="2" s="1"/>
  <c r="ER179" i="1" l="1"/>
  <c r="ES175" i="1" s="1"/>
  <c r="EZ56" i="2" s="1"/>
  <c r="EZ59" i="2" s="1"/>
  <c r="EZ68" i="2"/>
  <c r="EZ67" i="2"/>
  <c r="EZ65" i="2"/>
  <c r="EZ60" i="2" l="1"/>
  <c r="EZ57" i="2"/>
  <c r="EZ58" i="2"/>
  <c r="EZ70" i="2"/>
  <c r="ES171" i="1" s="1"/>
  <c r="ES183" i="1"/>
  <c r="ES182" i="1" s="1"/>
  <c r="ES185" i="1"/>
  <c r="ES184" i="1" s="1"/>
  <c r="ES187" i="1"/>
  <c r="ES186" i="1" s="1"/>
  <c r="EZ62" i="2" l="1"/>
  <c r="ES170" i="1" s="1"/>
  <c r="ES179" i="1"/>
  <c r="ET175" i="1" s="1"/>
  <c r="FA56" i="2" s="1"/>
  <c r="FA58" i="2" s="1"/>
  <c r="ES180" i="1"/>
  <c r="ET176" i="1" s="1"/>
  <c r="FA64" i="2" s="1"/>
  <c r="FA65" i="2" s="1"/>
  <c r="FA60" i="2" l="1"/>
  <c r="FA67" i="2"/>
  <c r="FA66" i="2"/>
  <c r="FA57" i="2"/>
  <c r="FA68" i="2"/>
  <c r="FA59" i="2"/>
  <c r="FA70" i="2" l="1"/>
  <c r="ET171" i="1" s="1"/>
  <c r="FA62" i="2"/>
  <c r="ET170" i="1" s="1"/>
  <c r="ET183" i="1" s="1"/>
  <c r="ET182" i="1" s="1"/>
  <c r="ET187" i="1" l="1"/>
  <c r="ET186" i="1" s="1"/>
  <c r="ET185" i="1"/>
  <c r="ET184" i="1" s="1"/>
  <c r="ET180" i="1" l="1"/>
  <c r="EU176" i="1" s="1"/>
  <c r="FB64" i="2" s="1"/>
  <c r="FB68" i="2" s="1"/>
  <c r="ET179" i="1"/>
  <c r="EU175" i="1" s="1"/>
  <c r="FB56" i="2" s="1"/>
  <c r="FB57" i="2" s="1"/>
  <c r="FB65" i="2" l="1"/>
  <c r="FB67" i="2"/>
  <c r="FB66" i="2"/>
  <c r="FB58" i="2"/>
  <c r="FB60" i="2"/>
  <c r="FB59" i="2"/>
  <c r="FB70" i="2" l="1"/>
  <c r="EU171" i="1" s="1"/>
  <c r="FB62" i="2"/>
  <c r="EU170" i="1" s="1"/>
  <c r="EU183" i="1" s="1"/>
  <c r="EU182" i="1" s="1"/>
  <c r="EU185" i="1" l="1"/>
  <c r="EU184" i="1" s="1"/>
  <c r="EU187" i="1"/>
  <c r="EU186" i="1" s="1"/>
  <c r="EU179" i="1" l="1"/>
  <c r="EV175" i="1" s="1"/>
  <c r="FC56" i="2" s="1"/>
  <c r="FC59" i="2" s="1"/>
  <c r="EU180" i="1"/>
  <c r="EV176" i="1" s="1"/>
  <c r="FC64" i="2" s="1"/>
  <c r="FC68" i="2" s="1"/>
  <c r="FC60" i="2" l="1"/>
  <c r="FC57" i="2"/>
  <c r="FC58" i="2"/>
  <c r="FC65" i="2"/>
  <c r="FC67" i="2"/>
  <c r="FC66" i="2"/>
  <c r="FC62" i="2" l="1"/>
  <c r="EV170" i="1" s="1"/>
  <c r="FC70" i="2"/>
  <c r="EV171" i="1" s="1"/>
  <c r="EV185" i="1" s="1"/>
  <c r="EV184" i="1" s="1"/>
  <c r="EV183" i="1" l="1"/>
  <c r="EV182" i="1" s="1"/>
  <c r="EV187" i="1"/>
  <c r="EV186" i="1" s="1"/>
  <c r="EV180" i="1" l="1"/>
  <c r="EW176" i="1" s="1"/>
  <c r="FD64" i="2" s="1"/>
  <c r="FD67" i="2" s="1"/>
  <c r="EV179" i="1"/>
  <c r="EW175" i="1" s="1"/>
  <c r="FD56" i="2" s="1"/>
  <c r="FD59" i="2" s="1"/>
  <c r="FD65" i="2" l="1"/>
  <c r="FD68" i="2"/>
  <c r="FD66" i="2"/>
  <c r="FD58" i="2"/>
  <c r="FD57" i="2"/>
  <c r="FD60" i="2"/>
  <c r="FD70" i="2" l="1"/>
  <c r="EW171" i="1" s="1"/>
  <c r="FD62" i="2"/>
  <c r="EW170" i="1" s="1"/>
  <c r="EW183" i="1" s="1"/>
  <c r="EW182" i="1" s="1"/>
  <c r="EW187" i="1" l="1"/>
  <c r="EW186" i="1" s="1"/>
  <c r="EW185" i="1"/>
  <c r="EW184" i="1" s="1"/>
  <c r="EW180" i="1" l="1"/>
  <c r="EX176" i="1" s="1"/>
  <c r="FE64" i="2" s="1"/>
  <c r="FE66" i="2" s="1"/>
  <c r="EW179" i="1"/>
  <c r="EX175" i="1" s="1"/>
  <c r="FE56" i="2" s="1"/>
  <c r="FE57" i="2" s="1"/>
  <c r="FE67" i="2" l="1"/>
  <c r="FE68" i="2"/>
  <c r="FE58" i="2"/>
  <c r="FE60" i="2"/>
  <c r="FE59" i="2"/>
  <c r="FE65" i="2"/>
  <c r="FE70" i="2" l="1"/>
  <c r="EX171" i="1" s="1"/>
  <c r="FE62" i="2"/>
  <c r="EX170" i="1" s="1"/>
  <c r="EX183" i="1" s="1"/>
  <c r="EX182" i="1" s="1"/>
  <c r="EX187" i="1" l="1"/>
  <c r="EX186" i="1" s="1"/>
  <c r="EX185" i="1"/>
  <c r="EX184" i="1" s="1"/>
  <c r="EX179" i="1" l="1"/>
  <c r="EY175" i="1" s="1"/>
  <c r="FF56" i="2" s="1"/>
  <c r="FF57" i="2" s="1"/>
  <c r="EX180" i="1"/>
  <c r="EY176" i="1" s="1"/>
  <c r="FF64" i="2" s="1"/>
  <c r="FF66" i="2" s="1"/>
  <c r="FF65" i="2" l="1"/>
  <c r="FF59" i="2"/>
  <c r="FF68" i="2"/>
  <c r="FF58" i="2"/>
  <c r="FF67" i="2"/>
  <c r="FF60" i="2"/>
  <c r="FF62" i="2" l="1"/>
  <c r="EY170" i="1" s="1"/>
  <c r="FF70" i="2"/>
  <c r="EY171" i="1" s="1"/>
  <c r="EY173" i="1" l="1"/>
  <c r="EY178" i="1" s="1"/>
  <c r="EY183" i="1" s="1"/>
  <c r="EY182" i="1" s="1"/>
  <c r="EY187" i="1" l="1"/>
  <c r="EY186" i="1" s="1"/>
  <c r="EY185" i="1"/>
  <c r="EY184" i="1" s="1"/>
  <c r="EY180" i="1" l="1"/>
  <c r="EZ176" i="1" s="1"/>
  <c r="FG64" i="2" s="1"/>
  <c r="FG67" i="2" s="1"/>
  <c r="EY179" i="1"/>
  <c r="EZ175" i="1" s="1"/>
  <c r="FG56" i="2" s="1"/>
  <c r="FG65" i="2" l="1"/>
  <c r="FG66" i="2"/>
  <c r="FG68" i="2"/>
  <c r="FG59" i="2"/>
  <c r="FG60" i="2"/>
  <c r="FG57" i="2"/>
  <c r="FG58" i="2"/>
  <c r="FG70" i="2" l="1"/>
  <c r="EZ171" i="1" s="1"/>
  <c r="FG62" i="2"/>
  <c r="EZ170" i="1" s="1"/>
  <c r="EZ185" i="1"/>
  <c r="EZ184" i="1" s="1"/>
  <c r="EZ173" i="1" l="1"/>
  <c r="EZ178" i="1" s="1"/>
  <c r="EZ187" i="1" l="1"/>
  <c r="EZ186" i="1" s="1"/>
  <c r="EZ183" i="1"/>
  <c r="EZ182" i="1" s="1"/>
  <c r="EZ179" i="1" s="1"/>
  <c r="FA175" i="1" s="1"/>
  <c r="FH56" i="2" s="1"/>
  <c r="FH60" i="2" s="1"/>
  <c r="EZ180" i="1" l="1"/>
  <c r="FA176" i="1" s="1"/>
  <c r="FH64" i="2" s="1"/>
  <c r="FH66" i="2" s="1"/>
  <c r="FH59" i="2"/>
  <c r="FH58" i="2"/>
  <c r="FH57" i="2"/>
  <c r="FH68" i="2" l="1"/>
  <c r="FH67" i="2"/>
  <c r="FH65" i="2"/>
  <c r="FH62" i="2"/>
  <c r="FA170" i="1" s="1"/>
  <c r="FA185" i="1"/>
  <c r="FA184" i="1" s="1"/>
  <c r="FH70" i="2" l="1"/>
  <c r="FA171" i="1" s="1"/>
  <c r="FA173" i="1" s="1"/>
  <c r="FA178" i="1" s="1"/>
  <c r="FA187" i="1" l="1"/>
  <c r="FA186" i="1" s="1"/>
  <c r="FA183" i="1"/>
  <c r="FA182" i="1" s="1"/>
  <c r="FA180" i="1" s="1"/>
  <c r="FB176" i="1" s="1"/>
  <c r="FI64" i="2" s="1"/>
  <c r="FI65" i="2" s="1"/>
  <c r="FA179" i="1" l="1"/>
  <c r="FB175" i="1" s="1"/>
  <c r="FI56" i="2" s="1"/>
  <c r="FI57" i="2" s="1"/>
  <c r="FI68" i="2"/>
  <c r="FI66" i="2"/>
  <c r="FI67" i="2"/>
  <c r="FI59" i="2" l="1"/>
  <c r="FI58" i="2"/>
  <c r="FI60" i="2"/>
  <c r="FI70" i="2"/>
  <c r="FB171" i="1" s="1"/>
  <c r="FB187" i="1"/>
  <c r="FB186" i="1" s="1"/>
  <c r="FB185" i="1"/>
  <c r="FB184" i="1" s="1"/>
  <c r="FI62" i="2" l="1"/>
  <c r="FB170" i="1" s="1"/>
  <c r="FB173" i="1" s="1"/>
  <c r="FB178" i="1" s="1"/>
  <c r="FB183" i="1" s="1"/>
  <c r="FB182" i="1" s="1"/>
  <c r="FB180" i="1" s="1"/>
  <c r="FC176" i="1" s="1"/>
  <c r="FJ64" i="2" s="1"/>
  <c r="FB179" i="1" l="1"/>
  <c r="FC175" i="1" s="1"/>
  <c r="FJ56" i="2" s="1"/>
  <c r="FJ59" i="2" s="1"/>
  <c r="FJ66" i="2"/>
  <c r="FJ65" i="2"/>
  <c r="FJ67" i="2"/>
  <c r="FJ68" i="2"/>
  <c r="FJ57" i="2" l="1"/>
  <c r="FJ60" i="2"/>
  <c r="FJ58" i="2"/>
  <c r="FJ70" i="2"/>
  <c r="FC171" i="1" s="1"/>
  <c r="FJ62" i="2" l="1"/>
  <c r="FC170" i="1" s="1"/>
  <c r="FC173" i="1" s="1"/>
  <c r="FC178" i="1" s="1"/>
  <c r="FC187" i="1" s="1"/>
  <c r="FC186" i="1" s="1"/>
  <c r="FC183" i="1" l="1"/>
  <c r="FC182" i="1" s="1"/>
  <c r="FC185" i="1"/>
  <c r="FC184" i="1" s="1"/>
  <c r="FC180" i="1" l="1"/>
  <c r="FD176" i="1" s="1"/>
  <c r="FK64" i="2" s="1"/>
  <c r="FK65" i="2" s="1"/>
  <c r="FC179" i="1"/>
  <c r="FD175" i="1" s="1"/>
  <c r="FK56" i="2" s="1"/>
  <c r="FK59" i="2" s="1"/>
  <c r="FK66" i="2" l="1"/>
  <c r="FK68" i="2"/>
  <c r="FK67" i="2"/>
  <c r="FK58" i="2"/>
  <c r="FK57" i="2"/>
  <c r="FK60" i="2"/>
  <c r="FK70" i="2" l="1"/>
  <c r="FD171" i="1" s="1"/>
  <c r="FK62" i="2"/>
  <c r="FD170" i="1" s="1"/>
  <c r="FD173" i="1" l="1"/>
  <c r="FD178" i="1" s="1"/>
  <c r="FD183" i="1" s="1"/>
  <c r="FD182" i="1" s="1"/>
  <c r="FD185" i="1" l="1"/>
  <c r="FD184" i="1" s="1"/>
  <c r="FD187" i="1"/>
  <c r="FD186" i="1" s="1"/>
  <c r="FD179" i="1" l="1"/>
  <c r="FE175" i="1" s="1"/>
  <c r="FL56" i="2" s="1"/>
  <c r="FL59" i="2" s="1"/>
  <c r="FD180" i="1"/>
  <c r="FE176" i="1" s="1"/>
  <c r="FL64" i="2" s="1"/>
  <c r="FL67" i="2" s="1"/>
  <c r="FL60" i="2" l="1"/>
  <c r="FL66" i="2"/>
  <c r="FL58" i="2"/>
  <c r="FL65" i="2"/>
  <c r="FL57" i="2"/>
  <c r="FL68" i="2"/>
  <c r="FL62" i="2" l="1"/>
  <c r="FE170" i="1" s="1"/>
  <c r="FL70" i="2"/>
  <c r="FE171" i="1" s="1"/>
  <c r="FE173" i="1" l="1"/>
  <c r="FE178" i="1" s="1"/>
  <c r="FE185" i="1" s="1"/>
  <c r="FE184" i="1" s="1"/>
  <c r="FE183" i="1" l="1"/>
  <c r="FE182" i="1" s="1"/>
  <c r="FE187" i="1"/>
  <c r="FE186" i="1" s="1"/>
  <c r="FE179" i="1" l="1"/>
  <c r="FF175" i="1" s="1"/>
  <c r="FM56" i="2" s="1"/>
  <c r="FM59" i="2" s="1"/>
  <c r="FE180" i="1"/>
  <c r="FF176" i="1" s="1"/>
  <c r="FM64" i="2" s="1"/>
  <c r="FM67" i="2" s="1"/>
  <c r="FM57" i="2" l="1"/>
  <c r="FM60" i="2"/>
  <c r="FM58" i="2"/>
  <c r="FM66" i="2"/>
  <c r="FM65" i="2"/>
  <c r="FM68" i="2"/>
  <c r="FM62" i="2" l="1"/>
  <c r="FF170" i="1" s="1"/>
  <c r="FM70" i="2"/>
  <c r="FF171" i="1" s="1"/>
  <c r="FF173" i="1" l="1"/>
  <c r="FF178" i="1" s="1"/>
  <c r="FF187" i="1" s="1"/>
  <c r="FF186" i="1" s="1"/>
  <c r="FF185" i="1"/>
  <c r="FF184" i="1" s="1"/>
  <c r="FF183" i="1" l="1"/>
  <c r="FF182" i="1" s="1"/>
  <c r="FF179" i="1" s="1"/>
  <c r="FG175" i="1" s="1"/>
  <c r="FN56" i="2" s="1"/>
  <c r="FN59" i="2" s="1"/>
  <c r="FF180" i="1" l="1"/>
  <c r="FG176" i="1" s="1"/>
  <c r="FN64" i="2" s="1"/>
  <c r="FN65" i="2" s="1"/>
  <c r="FN58" i="2"/>
  <c r="FN57" i="2"/>
  <c r="FN60" i="2"/>
  <c r="FN67" i="2" l="1"/>
  <c r="FN66" i="2"/>
  <c r="FN68" i="2"/>
  <c r="FN62" i="2"/>
  <c r="FG170" i="1" s="1"/>
  <c r="FN70" i="2" l="1"/>
  <c r="FG171" i="1" s="1"/>
  <c r="FG183" i="1" s="1"/>
  <c r="FG182" i="1" s="1"/>
  <c r="FG185" i="1"/>
  <c r="FG184" i="1" s="1"/>
  <c r="FG187" i="1"/>
  <c r="FG186" i="1" s="1"/>
  <c r="FG180" i="1" l="1"/>
  <c r="FH176" i="1" s="1"/>
  <c r="FO64" i="2" s="1"/>
  <c r="FO65" i="2" s="1"/>
  <c r="FG179" i="1"/>
  <c r="FH175" i="1" s="1"/>
  <c r="FO56" i="2" s="1"/>
  <c r="FO60" i="2" s="1"/>
  <c r="FO68" i="2" l="1"/>
  <c r="FO67" i="2"/>
  <c r="FO66" i="2"/>
  <c r="FO57" i="2"/>
  <c r="FO58" i="2"/>
  <c r="FO59" i="2"/>
  <c r="FO70" i="2" l="1"/>
  <c r="FH171" i="1" s="1"/>
  <c r="FH183" i="1" s="1"/>
  <c r="FH182" i="1" s="1"/>
  <c r="FO62" i="2"/>
  <c r="FH170" i="1" s="1"/>
  <c r="FH185" i="1" l="1"/>
  <c r="FH184" i="1" s="1"/>
  <c r="FH187" i="1"/>
  <c r="FH186" i="1" s="1"/>
  <c r="FH180" i="1" l="1"/>
  <c r="FI176" i="1" s="1"/>
  <c r="FP64" i="2" s="1"/>
  <c r="FP66" i="2" s="1"/>
  <c r="FH179" i="1"/>
  <c r="FI175" i="1" s="1"/>
  <c r="FP56" i="2" s="1"/>
  <c r="FP60" i="2" s="1"/>
  <c r="FP68" i="2" l="1"/>
  <c r="FP59" i="2"/>
  <c r="FP67" i="2"/>
  <c r="FP57" i="2"/>
  <c r="FP65" i="2"/>
  <c r="FP58" i="2"/>
  <c r="FP62" i="2" l="1"/>
  <c r="FI170" i="1" s="1"/>
  <c r="FP70" i="2"/>
  <c r="FI171" i="1" s="1"/>
  <c r="FI183" i="1"/>
  <c r="FI182" i="1" s="1"/>
  <c r="FI187" i="1"/>
  <c r="FI186" i="1" s="1"/>
  <c r="FI185" i="1"/>
  <c r="FI184" i="1" s="1"/>
  <c r="FI179" i="1" l="1"/>
  <c r="FJ175" i="1" s="1"/>
  <c r="FQ56" i="2" s="1"/>
  <c r="FQ57" i="2" s="1"/>
  <c r="FI180" i="1"/>
  <c r="FJ176" i="1" s="1"/>
  <c r="FQ64" i="2" s="1"/>
  <c r="FQ67" i="2" s="1"/>
  <c r="FQ65" i="2" l="1"/>
  <c r="FQ59" i="2"/>
  <c r="FQ68" i="2"/>
  <c r="FQ58" i="2"/>
  <c r="FQ66" i="2"/>
  <c r="FQ60" i="2"/>
  <c r="FQ62" i="2" l="1"/>
  <c r="FJ170" i="1" s="1"/>
  <c r="FQ70" i="2"/>
  <c r="FJ171" i="1" s="1"/>
  <c r="FJ173" i="1" l="1"/>
  <c r="FJ178" i="1" s="1"/>
  <c r="FJ183" i="1" s="1"/>
  <c r="FJ182" i="1" s="1"/>
  <c r="FJ185" i="1" l="1"/>
  <c r="FJ184" i="1" s="1"/>
  <c r="FJ187" i="1"/>
  <c r="FJ186" i="1" s="1"/>
  <c r="FJ179" i="1" l="1"/>
  <c r="FK175" i="1" s="1"/>
  <c r="FR56" i="2" s="1"/>
  <c r="FR60" i="2" s="1"/>
  <c r="FJ180" i="1"/>
  <c r="FK176" i="1" s="1"/>
  <c r="FR64" i="2" s="1"/>
  <c r="FR59" i="2" l="1"/>
  <c r="FR58" i="2"/>
  <c r="FR57" i="2"/>
  <c r="FR65" i="2"/>
  <c r="FR67" i="2"/>
  <c r="FR68" i="2"/>
  <c r="FR66" i="2"/>
  <c r="FR62" i="2" l="1"/>
  <c r="FK170" i="1" s="1"/>
  <c r="FR70" i="2"/>
  <c r="FK171" i="1" s="1"/>
  <c r="FK187" i="1"/>
  <c r="FK186" i="1" s="1"/>
  <c r="FK185" i="1"/>
  <c r="FK184" i="1" s="1"/>
  <c r="FK173" i="1" l="1"/>
  <c r="FK178" i="1" s="1"/>
  <c r="FK183" i="1" s="1"/>
  <c r="FK182" i="1" s="1"/>
  <c r="FK179" i="1" s="1"/>
  <c r="FL175" i="1" s="1"/>
  <c r="FS56" i="2" s="1"/>
  <c r="FS57" i="2" s="1"/>
  <c r="FK180" i="1" l="1"/>
  <c r="FL176" i="1" s="1"/>
  <c r="FS64" i="2" s="1"/>
  <c r="FS65" i="2" s="1"/>
  <c r="FS60" i="2"/>
  <c r="FS59" i="2"/>
  <c r="FS58" i="2"/>
  <c r="FS67" i="2" l="1"/>
  <c r="FS68" i="2"/>
  <c r="FS66" i="2"/>
  <c r="FS62" i="2"/>
  <c r="FL170" i="1" s="1"/>
  <c r="FS70" i="2" l="1"/>
  <c r="FL171" i="1" s="1"/>
  <c r="FL183" i="1" s="1"/>
  <c r="FL182" i="1" s="1"/>
  <c r="FL187" i="1"/>
  <c r="FL186" i="1" s="1"/>
  <c r="FL185" i="1"/>
  <c r="FL184" i="1" s="1"/>
  <c r="FL180" i="1" l="1"/>
  <c r="FM176" i="1" s="1"/>
  <c r="FT64" i="2" s="1"/>
  <c r="FT65" i="2" s="1"/>
  <c r="FL179" i="1"/>
  <c r="FM175" i="1" s="1"/>
  <c r="FT56" i="2" s="1"/>
  <c r="FT59" i="2" s="1"/>
  <c r="FT66" i="2" l="1"/>
  <c r="FT67" i="2"/>
  <c r="FT68" i="2"/>
  <c r="FT57" i="2"/>
  <c r="FT58" i="2"/>
  <c r="FT60" i="2"/>
  <c r="FT70" i="2" l="1"/>
  <c r="FM171" i="1" s="1"/>
  <c r="FT62" i="2"/>
  <c r="FM170" i="1" s="1"/>
  <c r="FM185" i="1" s="1"/>
  <c r="FM184" i="1" s="1"/>
  <c r="FM183" i="1" l="1"/>
  <c r="FM182" i="1" s="1"/>
  <c r="FM187" i="1"/>
  <c r="FM186" i="1" s="1"/>
  <c r="FM180" i="1" l="1"/>
  <c r="FN176" i="1" s="1"/>
  <c r="FU64" i="2" s="1"/>
  <c r="FU65" i="2" s="1"/>
  <c r="FM179" i="1"/>
  <c r="FN175" i="1" s="1"/>
  <c r="FU56" i="2" s="1"/>
  <c r="FU58" i="2" s="1"/>
  <c r="FU66" i="2" l="1"/>
  <c r="FU67" i="2"/>
  <c r="FU68" i="2"/>
  <c r="FU60" i="2"/>
  <c r="FU57" i="2"/>
  <c r="FU59" i="2"/>
  <c r="FU70" i="2" l="1"/>
  <c r="FN171" i="1" s="1"/>
  <c r="FU62" i="2"/>
  <c r="FN170" i="1" s="1"/>
  <c r="FN183" i="1" s="1"/>
  <c r="FN182" i="1" s="1"/>
  <c r="FN185" i="1" l="1"/>
  <c r="FN184" i="1" s="1"/>
  <c r="FN187" i="1"/>
  <c r="FN186" i="1" s="1"/>
  <c r="FN180" i="1" l="1"/>
  <c r="FO176" i="1" s="1"/>
  <c r="FV64" i="2" s="1"/>
  <c r="FV66" i="2" s="1"/>
  <c r="FN179" i="1"/>
  <c r="FO175" i="1" s="1"/>
  <c r="FV56" i="2" s="1"/>
  <c r="FV57" i="2" s="1"/>
  <c r="FV60" i="2" l="1"/>
  <c r="FV59" i="2"/>
  <c r="FV58" i="2"/>
  <c r="FV67" i="2"/>
  <c r="FV68" i="2"/>
  <c r="FV65" i="2"/>
  <c r="FV70" i="2" l="1"/>
  <c r="FO171" i="1" s="1"/>
  <c r="FV62" i="2"/>
  <c r="FO170" i="1" s="1"/>
  <c r="FO187" i="1" l="1"/>
  <c r="FO186" i="1" s="1"/>
  <c r="FO185" i="1"/>
  <c r="FO184" i="1" s="1"/>
  <c r="FO183" i="1"/>
  <c r="FO182" i="1" s="1"/>
  <c r="FO180" i="1" l="1"/>
  <c r="FP176" i="1" s="1"/>
  <c r="FW64" i="2" s="1"/>
  <c r="FW66" i="2" s="1"/>
  <c r="FO179" i="1"/>
  <c r="FP175" i="1" s="1"/>
  <c r="FW56" i="2" s="1"/>
  <c r="FW58" i="2" s="1"/>
  <c r="FW68" i="2" l="1"/>
  <c r="FW65" i="2"/>
  <c r="FW67" i="2"/>
  <c r="FW59" i="2"/>
  <c r="FW60" i="2"/>
  <c r="FW57" i="2"/>
  <c r="FW70" i="2" l="1"/>
  <c r="FP171" i="1" s="1"/>
  <c r="FW62" i="2"/>
  <c r="FP170" i="1" s="1"/>
  <c r="FP183" i="1" s="1"/>
  <c r="FP182" i="1" s="1"/>
  <c r="FP185" i="1" l="1"/>
  <c r="FP184" i="1" s="1"/>
  <c r="FP187" i="1"/>
  <c r="FP186" i="1" s="1"/>
  <c r="FP180" i="1" l="1"/>
  <c r="FQ176" i="1" s="1"/>
  <c r="FX64" i="2" s="1"/>
  <c r="FX65" i="2" s="1"/>
  <c r="FP179" i="1"/>
  <c r="FQ175" i="1" s="1"/>
  <c r="FX56" i="2" s="1"/>
  <c r="FX57" i="2" s="1"/>
  <c r="FX60" i="2" l="1"/>
  <c r="FX59" i="2"/>
  <c r="FX66" i="2"/>
  <c r="FX58" i="2"/>
  <c r="FX68" i="2"/>
  <c r="FX67" i="2"/>
  <c r="FX62" i="2" l="1"/>
  <c r="FQ170" i="1" s="1"/>
  <c r="FQ187" i="1" s="1"/>
  <c r="FQ186" i="1" s="1"/>
  <c r="FX70" i="2"/>
  <c r="FQ171" i="1" s="1"/>
  <c r="FQ183" i="1" s="1"/>
  <c r="FQ182" i="1" s="1"/>
  <c r="FQ185" i="1" l="1"/>
  <c r="FQ184" i="1" s="1"/>
  <c r="FQ179" i="1" l="1"/>
  <c r="FR175" i="1" s="1"/>
  <c r="FY56" i="2" s="1"/>
  <c r="FY57" i="2" s="1"/>
  <c r="FQ180" i="1"/>
  <c r="FR176" i="1" s="1"/>
  <c r="FY64" i="2" s="1"/>
  <c r="FY68" i="2" s="1"/>
  <c r="FY67" i="2" l="1"/>
  <c r="FY59" i="2"/>
  <c r="FY60" i="2"/>
  <c r="FY65" i="2"/>
  <c r="FY58" i="2"/>
  <c r="FY66" i="2"/>
  <c r="FY62" i="2" l="1"/>
  <c r="FR170" i="1" s="1"/>
  <c r="FY70" i="2"/>
  <c r="FR171" i="1" s="1"/>
  <c r="FR185" i="1" s="1"/>
  <c r="FR184" i="1" s="1"/>
  <c r="FR183" i="1"/>
  <c r="FR182" i="1" s="1"/>
  <c r="FR187" i="1" l="1"/>
  <c r="FR186" i="1" s="1"/>
  <c r="FR179" i="1" l="1"/>
  <c r="FS175" i="1" s="1"/>
  <c r="FZ56" i="2" s="1"/>
  <c r="FZ57" i="2" s="1"/>
  <c r="FR180" i="1"/>
  <c r="FS176" i="1" s="1"/>
  <c r="FZ64" i="2" s="1"/>
  <c r="FZ67" i="2" s="1"/>
  <c r="FZ59" i="2" l="1"/>
  <c r="FZ58" i="2"/>
  <c r="FZ65" i="2"/>
  <c r="FZ68" i="2"/>
  <c r="FZ60" i="2"/>
  <c r="FZ66" i="2"/>
  <c r="FZ70" i="2" l="1"/>
  <c r="FS171" i="1" s="1"/>
  <c r="FZ62" i="2"/>
  <c r="FS170" i="1" s="1"/>
  <c r="FS187" i="1"/>
  <c r="FS186" i="1" s="1"/>
  <c r="FS185" i="1"/>
  <c r="FS184" i="1" s="1"/>
  <c r="FS183" i="1"/>
  <c r="FS182" i="1" s="1"/>
  <c r="FS179" i="1" l="1"/>
  <c r="FT175" i="1" s="1"/>
  <c r="GA56" i="2" s="1"/>
  <c r="FS180" i="1"/>
  <c r="FT176" i="1" s="1"/>
  <c r="GA64" i="2" s="1"/>
  <c r="GA68" i="2" l="1"/>
  <c r="GA65" i="2"/>
  <c r="GA66" i="2"/>
  <c r="GA67" i="2"/>
  <c r="GA58" i="2"/>
  <c r="GA60" i="2"/>
  <c r="GA59" i="2"/>
  <c r="GA57" i="2"/>
  <c r="GA62" i="2" l="1"/>
  <c r="FT170" i="1" s="1"/>
  <c r="GA70" i="2"/>
  <c r="FT171" i="1" s="1"/>
  <c r="FT185" i="1" l="1"/>
  <c r="FT184" i="1" s="1"/>
  <c r="FT183" i="1"/>
  <c r="FT182" i="1" s="1"/>
  <c r="FT187" i="1"/>
  <c r="FT186" i="1" s="1"/>
  <c r="FT179" i="1" l="1"/>
  <c r="FU175" i="1" s="1"/>
  <c r="GB56" i="2" s="1"/>
  <c r="FT180" i="1"/>
  <c r="FU176" i="1" s="1"/>
  <c r="GB64" i="2" s="1"/>
  <c r="GB66" i="2" l="1"/>
  <c r="GB68" i="2"/>
  <c r="GB67" i="2"/>
  <c r="GB65" i="2"/>
  <c r="GB59" i="2"/>
  <c r="GB57" i="2"/>
  <c r="GB60" i="2"/>
  <c r="GB58" i="2"/>
  <c r="GB70" i="2" l="1"/>
  <c r="FU171" i="1" s="1"/>
  <c r="GB62" i="2"/>
  <c r="FU170" i="1" s="1"/>
  <c r="FU187" i="1" l="1"/>
  <c r="FU186" i="1" s="1"/>
  <c r="FU185" i="1"/>
  <c r="FU184" i="1" s="1"/>
  <c r="FU183" i="1"/>
  <c r="FU182" i="1" s="1"/>
  <c r="FU180" i="1" l="1"/>
  <c r="FV176" i="1" s="1"/>
  <c r="GC64" i="2" s="1"/>
  <c r="FU179" i="1"/>
  <c r="FV175" i="1" s="1"/>
  <c r="GC56" i="2" s="1"/>
  <c r="GC58" i="2" l="1"/>
  <c r="GC57" i="2"/>
  <c r="GC60" i="2"/>
  <c r="GC59" i="2"/>
  <c r="GC65" i="2"/>
  <c r="GC67" i="2"/>
  <c r="GC68" i="2"/>
  <c r="GC66" i="2"/>
  <c r="GC62" i="2" l="1"/>
  <c r="FV170" i="1" s="1"/>
  <c r="GC70" i="2"/>
  <c r="FV171" i="1" s="1"/>
  <c r="FV187" i="1" l="1"/>
  <c r="FV186" i="1" s="1"/>
  <c r="FV183" i="1"/>
  <c r="FV182" i="1" s="1"/>
  <c r="FV185" i="1"/>
  <c r="FV184" i="1" s="1"/>
  <c r="FV179" i="1" l="1"/>
  <c r="FW175" i="1" s="1"/>
  <c r="GD56" i="2" s="1"/>
  <c r="FV180" i="1"/>
  <c r="FW176" i="1" s="1"/>
  <c r="GD64" i="2" s="1"/>
  <c r="GD67" i="2" l="1"/>
  <c r="GD66" i="2"/>
  <c r="GD65" i="2"/>
  <c r="GD68" i="2"/>
  <c r="GD60" i="2"/>
  <c r="GD58" i="2"/>
  <c r="GD57" i="2"/>
  <c r="GD59" i="2"/>
  <c r="GD70" i="2" l="1"/>
  <c r="FW171" i="1" s="1"/>
  <c r="GD62" i="2"/>
  <c r="FW170" i="1" s="1"/>
  <c r="FW173" i="1" l="1"/>
  <c r="FW178" i="1" s="1"/>
  <c r="FW187" i="1" s="1"/>
  <c r="FW186" i="1" s="1"/>
  <c r="FW185" i="1" l="1"/>
  <c r="FW184" i="1" s="1"/>
  <c r="FW183" i="1"/>
  <c r="FW182" i="1" s="1"/>
  <c r="FW179" i="1" l="1"/>
  <c r="FX175" i="1" s="1"/>
  <c r="GE56" i="2" s="1"/>
  <c r="GE57" i="2" s="1"/>
  <c r="FW180" i="1"/>
  <c r="FX176" i="1" s="1"/>
  <c r="GE64" i="2" s="1"/>
  <c r="GE66" i="2" s="1"/>
  <c r="GE60" i="2" l="1"/>
  <c r="GE58" i="2"/>
  <c r="GE59" i="2"/>
  <c r="GE68" i="2"/>
  <c r="GE65" i="2"/>
  <c r="GE67" i="2"/>
  <c r="GE62" i="2" l="1"/>
  <c r="FX170" i="1" s="1"/>
  <c r="GE70" i="2"/>
  <c r="FX171" i="1" s="1"/>
  <c r="FX173" i="1" l="1"/>
  <c r="FX178" i="1" s="1"/>
  <c r="FX183" i="1" s="1"/>
  <c r="FX182" i="1" s="1"/>
  <c r="FX187" i="1"/>
  <c r="FX186" i="1" s="1"/>
  <c r="FX185" i="1"/>
  <c r="FX184" i="1" s="1"/>
  <c r="FX180" i="1" l="1"/>
  <c r="FY176" i="1" s="1"/>
  <c r="GF64" i="2" s="1"/>
  <c r="GF68" i="2" s="1"/>
  <c r="FX179" i="1"/>
  <c r="FY175" i="1" s="1"/>
  <c r="GF56" i="2" s="1"/>
  <c r="GF58" i="2" s="1"/>
  <c r="GF66" i="2" l="1"/>
  <c r="GF65" i="2"/>
  <c r="GF67" i="2"/>
  <c r="GF59" i="2"/>
  <c r="GF57" i="2"/>
  <c r="GF60" i="2"/>
  <c r="GF70" i="2" l="1"/>
  <c r="FY171" i="1" s="1"/>
  <c r="GF62" i="2"/>
  <c r="FY170" i="1" s="1"/>
  <c r="FY173" i="1" l="1"/>
  <c r="FY178" i="1" s="1"/>
  <c r="FY185" i="1" s="1"/>
  <c r="FY184" i="1" s="1"/>
  <c r="FY183" i="1"/>
  <c r="FY182" i="1" s="1"/>
  <c r="FY187" i="1"/>
  <c r="FY186" i="1" s="1"/>
  <c r="FY180" i="1" l="1"/>
  <c r="FZ176" i="1" s="1"/>
  <c r="GG64" i="2" s="1"/>
  <c r="GG67" i="2" s="1"/>
  <c r="FY179" i="1"/>
  <c r="FZ175" i="1" s="1"/>
  <c r="GG56" i="2" s="1"/>
  <c r="GG58" i="2" s="1"/>
  <c r="GG68" i="2" l="1"/>
  <c r="GG65" i="2"/>
  <c r="GG66" i="2"/>
  <c r="GG57" i="2"/>
  <c r="GG60" i="2"/>
  <c r="GG59" i="2"/>
  <c r="GG70" i="2" l="1"/>
  <c r="FZ171" i="1" s="1"/>
  <c r="GG62" i="2"/>
  <c r="FZ170" i="1" s="1"/>
  <c r="FZ173" i="1" l="1"/>
  <c r="FZ178" i="1" s="1"/>
  <c r="FZ187" i="1" s="1"/>
  <c r="FZ186" i="1" s="1"/>
  <c r="FZ183" i="1"/>
  <c r="FZ182" i="1" s="1"/>
  <c r="FZ185" i="1"/>
  <c r="FZ184" i="1" s="1"/>
  <c r="FZ179" i="1" l="1"/>
  <c r="GA175" i="1" s="1"/>
  <c r="GH56" i="2" s="1"/>
  <c r="GH57" i="2" s="1"/>
  <c r="FZ180" i="1"/>
  <c r="GA176" i="1" s="1"/>
  <c r="GH64" i="2" s="1"/>
  <c r="GH68" i="2" s="1"/>
  <c r="GH60" i="2" l="1"/>
  <c r="GH58" i="2"/>
  <c r="GH59" i="2"/>
  <c r="GH66" i="2"/>
  <c r="GH65" i="2"/>
  <c r="GH67" i="2"/>
  <c r="GH62" i="2" l="1"/>
  <c r="GA170" i="1" s="1"/>
  <c r="GH70" i="2"/>
  <c r="GA171" i="1" s="1"/>
  <c r="GA173" i="1" l="1"/>
  <c r="GA178" i="1" s="1"/>
  <c r="GA185" i="1" s="1"/>
  <c r="GA184" i="1" s="1"/>
  <c r="GA183" i="1"/>
  <c r="GA182" i="1" s="1"/>
  <c r="GA187" i="1"/>
  <c r="GA186" i="1" s="1"/>
  <c r="GA180" i="1" l="1"/>
  <c r="GB176" i="1" s="1"/>
  <c r="GI64" i="2" s="1"/>
  <c r="GI67" i="2" s="1"/>
  <c r="GA179" i="1"/>
  <c r="GB175" i="1" s="1"/>
  <c r="GI56" i="2" s="1"/>
  <c r="GI60" i="2" s="1"/>
  <c r="GI66" i="2" l="1"/>
  <c r="GI68" i="2"/>
  <c r="GI65" i="2"/>
  <c r="GI59" i="2"/>
  <c r="GI57" i="2"/>
  <c r="GI58" i="2"/>
  <c r="GI70" i="2" l="1"/>
  <c r="GB171" i="1" s="1"/>
  <c r="GI62" i="2"/>
  <c r="GB170" i="1" s="1"/>
  <c r="GB173" i="1" l="1"/>
  <c r="GB178" i="1" s="1"/>
  <c r="GB187" i="1" s="1"/>
  <c r="GB186" i="1" s="1"/>
  <c r="GB183" i="1"/>
  <c r="GB182" i="1" s="1"/>
  <c r="GB185" i="1"/>
  <c r="GB184" i="1" s="1"/>
  <c r="GB180" i="1" l="1"/>
  <c r="GC176" i="1" s="1"/>
  <c r="GJ64" i="2" s="1"/>
  <c r="GJ68" i="2" s="1"/>
  <c r="GB179" i="1"/>
  <c r="GC175" i="1" s="1"/>
  <c r="GJ56" i="2" s="1"/>
  <c r="GJ60" i="2" s="1"/>
  <c r="GJ66" i="2" l="1"/>
  <c r="GJ67" i="2"/>
  <c r="GJ65" i="2"/>
  <c r="GJ57" i="2"/>
  <c r="GJ58" i="2"/>
  <c r="GJ59" i="2"/>
  <c r="GJ70" i="2" l="1"/>
  <c r="GC171" i="1" s="1"/>
  <c r="GJ62" i="2"/>
  <c r="GC170" i="1" s="1"/>
  <c r="GC173" i="1" l="1"/>
  <c r="GC178" i="1" s="1"/>
  <c r="GC185" i="1" s="1"/>
  <c r="GC184" i="1" s="1"/>
  <c r="GC187" i="1" l="1"/>
  <c r="GC186" i="1" s="1"/>
  <c r="GC183" i="1"/>
  <c r="GC182" i="1" s="1"/>
  <c r="GC180" i="1" l="1"/>
  <c r="GD176" i="1" s="1"/>
  <c r="GK64" i="2" s="1"/>
  <c r="GK68" i="2" s="1"/>
  <c r="GC179" i="1"/>
  <c r="GD175" i="1" s="1"/>
  <c r="GK56" i="2" s="1"/>
  <c r="GK59" i="2" s="1"/>
  <c r="GK65" i="2" l="1"/>
  <c r="GK66" i="2"/>
  <c r="GK67" i="2"/>
  <c r="GK58" i="2"/>
  <c r="GK60" i="2"/>
  <c r="GK57" i="2"/>
  <c r="GK70" i="2" l="1"/>
  <c r="GD171" i="1" s="1"/>
  <c r="GK62" i="2"/>
  <c r="GD170" i="1" s="1"/>
  <c r="GD173" i="1" l="1"/>
  <c r="GD178" i="1" s="1"/>
  <c r="GD185" i="1" s="1"/>
  <c r="GD184" i="1" s="1"/>
  <c r="GD187" i="1"/>
  <c r="GD186" i="1" s="1"/>
  <c r="GD183" i="1"/>
  <c r="GD182" i="1" s="1"/>
  <c r="GD180" i="1" l="1"/>
  <c r="GE176" i="1" s="1"/>
  <c r="GL64" i="2" s="1"/>
  <c r="GL68" i="2" s="1"/>
  <c r="GD179" i="1"/>
  <c r="GE175" i="1" s="1"/>
  <c r="GL56" i="2" s="1"/>
  <c r="GL57" i="2" s="1"/>
  <c r="GL67" i="2" l="1"/>
  <c r="GL66" i="2"/>
  <c r="GL65" i="2"/>
  <c r="GL58" i="2"/>
  <c r="GL59" i="2"/>
  <c r="GL60" i="2"/>
  <c r="GL70" i="2" l="1"/>
  <c r="GE171" i="1" s="1"/>
  <c r="GL62" i="2"/>
  <c r="GE170" i="1" s="1"/>
  <c r="GE185" i="1" s="1"/>
  <c r="GE184" i="1" s="1"/>
  <c r="GE187" i="1" l="1"/>
  <c r="GE186" i="1" s="1"/>
  <c r="GE183" i="1"/>
  <c r="GE182" i="1" s="1"/>
  <c r="GE179" i="1" l="1"/>
  <c r="GF175" i="1" s="1"/>
  <c r="GM56" i="2" s="1"/>
  <c r="GM58" i="2" s="1"/>
  <c r="GE180" i="1"/>
  <c r="GF176" i="1" s="1"/>
  <c r="GM64" i="2" s="1"/>
  <c r="GM65" i="2" s="1"/>
  <c r="GM60" i="2" l="1"/>
  <c r="GM57" i="2"/>
  <c r="GM59" i="2"/>
  <c r="GM67" i="2"/>
  <c r="GM66" i="2"/>
  <c r="GM68" i="2"/>
  <c r="GM62" i="2" l="1"/>
  <c r="GF170" i="1" s="1"/>
  <c r="GM70" i="2"/>
  <c r="GF171" i="1" s="1"/>
  <c r="GF183" i="1" l="1"/>
  <c r="GF182" i="1" s="1"/>
  <c r="GF187" i="1"/>
  <c r="GF186" i="1" s="1"/>
  <c r="GF185" i="1"/>
  <c r="GF184" i="1" s="1"/>
  <c r="GF180" i="1" l="1"/>
  <c r="GG176" i="1" s="1"/>
  <c r="GN64" i="2" s="1"/>
  <c r="GN67" i="2" s="1"/>
  <c r="GF179" i="1"/>
  <c r="GG175" i="1" s="1"/>
  <c r="GN56" i="2" s="1"/>
  <c r="GN59" i="2" s="1"/>
  <c r="GN68" i="2" l="1"/>
  <c r="GN66" i="2"/>
  <c r="GN65" i="2"/>
  <c r="GN58" i="2"/>
  <c r="GN60" i="2"/>
  <c r="GN57" i="2"/>
  <c r="GN70" i="2" l="1"/>
  <c r="GG171" i="1" s="1"/>
  <c r="GN62" i="2"/>
  <c r="GG170" i="1" s="1"/>
  <c r="GG185" i="1" s="1"/>
  <c r="GG184" i="1" s="1"/>
  <c r="GG183" i="1" l="1"/>
  <c r="GG182" i="1" s="1"/>
  <c r="GG187" i="1"/>
  <c r="GG186" i="1" s="1"/>
  <c r="GG180" i="1" l="1"/>
  <c r="GH176" i="1" s="1"/>
  <c r="GO64" i="2" s="1"/>
  <c r="GO67" i="2" s="1"/>
  <c r="GG179" i="1"/>
  <c r="GH175" i="1" s="1"/>
  <c r="GO56" i="2" s="1"/>
  <c r="GO59" i="2" s="1"/>
  <c r="GO65" i="2" l="1"/>
  <c r="GO66" i="2"/>
  <c r="GO68" i="2"/>
  <c r="GO57" i="2"/>
  <c r="GO58" i="2"/>
  <c r="GO60" i="2"/>
  <c r="GO70" i="2" l="1"/>
  <c r="GH171" i="1" s="1"/>
  <c r="GO62" i="2"/>
  <c r="GH170" i="1" s="1"/>
  <c r="GH173" i="1" l="1"/>
  <c r="GH178" i="1" s="1"/>
  <c r="GH185" i="1" s="1"/>
  <c r="GH184" i="1" s="1"/>
  <c r="GH183" i="1" l="1"/>
  <c r="GH182" i="1" s="1"/>
  <c r="GH187" i="1"/>
  <c r="GH186" i="1" s="1"/>
  <c r="GH180" i="1" l="1"/>
  <c r="GI176" i="1" s="1"/>
  <c r="GP64" i="2" s="1"/>
  <c r="GP68" i="2" s="1"/>
  <c r="GH179" i="1"/>
  <c r="GI175" i="1" s="1"/>
  <c r="GP56" i="2" s="1"/>
  <c r="GP59" i="2" s="1"/>
  <c r="GP67" i="2" l="1"/>
  <c r="GP66" i="2"/>
  <c r="GP65" i="2"/>
  <c r="GP58" i="2"/>
  <c r="GP57" i="2"/>
  <c r="GP60" i="2"/>
  <c r="GP70" i="2" l="1"/>
  <c r="GI171" i="1" s="1"/>
  <c r="GP62" i="2"/>
  <c r="GI170" i="1" s="1"/>
  <c r="GI173" i="1" l="1"/>
  <c r="GI178" i="1" s="1"/>
  <c r="GI185" i="1" s="1"/>
  <c r="GI184" i="1" s="1"/>
  <c r="GI183" i="1"/>
  <c r="GI182" i="1" s="1"/>
  <c r="GI187" i="1"/>
  <c r="GI186" i="1" s="1"/>
  <c r="GI180" i="1" l="1"/>
  <c r="GJ176" i="1" s="1"/>
  <c r="GQ64" i="2" s="1"/>
  <c r="GQ66" i="2" s="1"/>
  <c r="GI179" i="1"/>
  <c r="GJ175" i="1" s="1"/>
  <c r="GQ56" i="2" s="1"/>
  <c r="GQ59" i="2" s="1"/>
  <c r="GQ65" i="2" l="1"/>
  <c r="GQ68" i="2"/>
  <c r="GQ67" i="2"/>
  <c r="GQ60" i="2"/>
  <c r="GQ58" i="2"/>
  <c r="GQ57" i="2"/>
  <c r="GQ70" i="2" l="1"/>
  <c r="GJ171" i="1" s="1"/>
  <c r="GQ62" i="2"/>
  <c r="GJ170" i="1" s="1"/>
  <c r="GJ187" i="1" s="1"/>
  <c r="GJ186" i="1" s="1"/>
  <c r="GJ185" i="1" l="1"/>
  <c r="GJ184" i="1" s="1"/>
  <c r="GJ183" i="1"/>
  <c r="GJ182" i="1" s="1"/>
  <c r="GJ179" i="1" l="1"/>
  <c r="GK175" i="1" s="1"/>
  <c r="GR56" i="2" s="1"/>
  <c r="GR60" i="2" s="1"/>
  <c r="GJ180" i="1"/>
  <c r="GK176" i="1" s="1"/>
  <c r="GR64" i="2" s="1"/>
  <c r="GR65" i="2" s="1"/>
  <c r="GR59" i="2" l="1"/>
  <c r="GR58" i="2"/>
  <c r="GR57" i="2"/>
  <c r="GR68" i="2"/>
  <c r="GR67" i="2"/>
  <c r="GR66" i="2"/>
  <c r="GR62" i="2" l="1"/>
  <c r="GK170" i="1" s="1"/>
  <c r="GR70" i="2"/>
  <c r="GK171" i="1" s="1"/>
  <c r="GK185" i="1" s="1"/>
  <c r="GK184" i="1" s="1"/>
  <c r="GK183" i="1" l="1"/>
  <c r="GK182" i="1" s="1"/>
  <c r="GK187" i="1"/>
  <c r="GK186" i="1" s="1"/>
  <c r="GK180" i="1" l="1"/>
  <c r="GL176" i="1" s="1"/>
  <c r="GS64" i="2" s="1"/>
  <c r="GS68" i="2" s="1"/>
  <c r="GK179" i="1"/>
  <c r="GL175" i="1" s="1"/>
  <c r="GS56" i="2" s="1"/>
  <c r="GS57" i="2" s="1"/>
  <c r="GS65" i="2" l="1"/>
  <c r="GS67" i="2"/>
  <c r="GS66" i="2"/>
  <c r="GS59" i="2"/>
  <c r="GS60" i="2"/>
  <c r="GS58" i="2"/>
  <c r="GS70" i="2" l="1"/>
  <c r="GL171" i="1" s="1"/>
  <c r="GS62" i="2"/>
  <c r="GL170" i="1" s="1"/>
  <c r="GL185" i="1" s="1"/>
  <c r="GL184" i="1" s="1"/>
  <c r="GL183" i="1" l="1"/>
  <c r="GL182" i="1" s="1"/>
  <c r="GL187" i="1"/>
  <c r="GL186" i="1" s="1"/>
  <c r="GL179" i="1" l="1"/>
  <c r="GM175" i="1" s="1"/>
  <c r="GT56" i="2" s="1"/>
  <c r="GT59" i="2" s="1"/>
  <c r="GL180" i="1"/>
  <c r="GM176" i="1" s="1"/>
  <c r="GT64" i="2" s="1"/>
  <c r="GT65" i="2" s="1"/>
  <c r="GT60" i="2" l="1"/>
  <c r="GT58" i="2"/>
  <c r="GT57" i="2"/>
  <c r="GT66" i="2"/>
  <c r="GT67" i="2"/>
  <c r="GT68" i="2"/>
  <c r="GT62" i="2" l="1"/>
  <c r="GM170" i="1" s="1"/>
  <c r="GT70" i="2"/>
  <c r="GM171" i="1" s="1"/>
  <c r="GM187" i="1" s="1"/>
  <c r="GM186" i="1" s="1"/>
  <c r="GM183" i="1" l="1"/>
  <c r="GM182" i="1" s="1"/>
  <c r="GM185" i="1"/>
  <c r="GM184" i="1" s="1"/>
  <c r="GM179" i="1" l="1"/>
  <c r="GM18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  <author xml:space="preserve">Marie Remacle </author>
  </authors>
  <commentList>
    <comment ref="B7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7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8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non respect des contraintes de puissance en fonction des cotes de PR et GR</t>
        </r>
      </text>
    </comment>
    <comment ref="B9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un niveau de d'enclenchement de Petite Rhue est atteint et que le plan de production n'est pas adéquat</t>
        </r>
      </text>
    </comment>
    <comment ref="B9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le niveau de d'enclenchement de Grande Rhue est atteint et que le plan de production n'est pas adéquat</t>
        </r>
      </text>
    </comment>
    <comment ref="B94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95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  <comment ref="AI173" authorId="1" shapeId="0" xr:uid="{C54815EC-E1D1-452B-8FF7-497158EBEEDE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73" authorId="1" shapeId="0" xr:uid="{04B8BFD7-C58C-4E32-B247-3038C4A696E1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73" authorId="1" shapeId="0" xr:uid="{41D25197-EE2E-4CAE-A973-8B69A6302B68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C173" authorId="1" shapeId="0" xr:uid="{EFDBA1BE-D1AB-42BA-BF35-87C51102EC1B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A173" authorId="1" shapeId="0" xr:uid="{78604571-E1EC-4B5A-8A45-4EAA0457A035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Y173" authorId="1" shapeId="0" xr:uid="{1B5A6A6E-4F0F-4825-B993-1692D893C06A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W173" authorId="1" shapeId="0" xr:uid="{FC3CAC3E-EBD1-4F72-A616-6729A180B0D5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</authors>
  <commentList>
    <comment ref="B38" authorId="0" shapeId="0" xr:uid="{1E75073D-03CB-47B3-8D89-50DA10F22BA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39" authorId="0" shapeId="0" xr:uid="{074832E3-6D45-425B-A5E6-BFACF4C6AC54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52" authorId="0" shapeId="0" xr:uid="{9C396528-2C77-40A1-8485-3B979BEA7818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53" authorId="0" shapeId="0" xr:uid="{098DAB0B-5C5D-418C-A631-962FB2AC5A63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</authors>
  <commentList>
    <comment ref="B38" authorId="0" shapeId="0" xr:uid="{E241C710-8D6C-473C-91B3-A5C2E14127F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39" authorId="0" shapeId="0" xr:uid="{F4BAF45F-0403-48AF-9A28-4C99141DC91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52" authorId="0" shapeId="0" xr:uid="{1EC6E1A8-6CA1-4F22-AB24-5BBEB74A8902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53" authorId="0" shapeId="0" xr:uid="{CF88E716-2EDF-4ED3-A81D-52283C694CB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<sst xmlns="http://schemas.openxmlformats.org/spreadsheetml/2006/main" count="2751" uniqueCount="649">
  <si>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</si>
  <si>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</si>
  <si>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</si>
  <si>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</si>
  <si>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</si>
  <si>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</si>
  <si>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</si>
  <si>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</si>
  <si>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</si>
  <si>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</si>
  <si>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</si>
  <si>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</si>
  <si>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</si>
  <si>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</si>
  <si>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</si>
  <si>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</si>
  <si>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</si>
  <si>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</si>
  <si>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</si>
  <si>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</si>
  <si>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</si>
  <si>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</si>
  <si>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</si>
  <si>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</si>
  <si>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M3/S</t>
  </si>
  <si>
    <t>M</t>
  </si>
  <si>
    <t>M3</t>
  </si>
  <si>
    <t>Niveau initial Grande Rhue</t>
  </si>
  <si>
    <t>Niveau initial Petite Rhue</t>
  </si>
  <si>
    <t>MW</t>
  </si>
  <si>
    <t>Plan de production Coindre</t>
  </si>
  <si>
    <t>Volume Grande Rhue</t>
  </si>
  <si>
    <t>Volume Petite Rhue</t>
  </si>
  <si>
    <t>Volume</t>
  </si>
  <si>
    <t>x</t>
  </si>
  <si>
    <t>x1</t>
  </si>
  <si>
    <t>y1</t>
  </si>
  <si>
    <t>x2</t>
  </si>
  <si>
    <t>y2</t>
  </si>
  <si>
    <t>y</t>
  </si>
  <si>
    <t>Y</t>
  </si>
  <si>
    <t>Grande Rhue</t>
  </si>
  <si>
    <t>Petite Rhue</t>
  </si>
  <si>
    <t>Pmax GIC Coindre</t>
  </si>
  <si>
    <t xml:space="preserve">Pmax </t>
  </si>
  <si>
    <t>Turbine Coindre</t>
  </si>
  <si>
    <t>Conversion Turbinage débit MW / M3/s</t>
  </si>
  <si>
    <t>Effi</t>
  </si>
  <si>
    <t>HDX RD</t>
  </si>
  <si>
    <t>Débit Max</t>
  </si>
  <si>
    <t>P Max</t>
  </si>
  <si>
    <t>Qpr sstransfert</t>
  </si>
  <si>
    <t>Qgr sstransfert</t>
  </si>
  <si>
    <t>Qpr transfert GR vers PR</t>
  </si>
  <si>
    <t>Qgr transfert GR vers PR</t>
  </si>
  <si>
    <t>Qpr transfert PR vers GR</t>
  </si>
  <si>
    <t>Qgr transfert PR vers GR</t>
  </si>
  <si>
    <t>Caractéristiques des conduites jusqu'à leur intersection</t>
  </si>
  <si>
    <t>Conduites</t>
  </si>
  <si>
    <t>Troncon GR</t>
  </si>
  <si>
    <t>Troncon PR</t>
  </si>
  <si>
    <t>Longueur</t>
  </si>
  <si>
    <t>m</t>
  </si>
  <si>
    <t>Diamètre</t>
  </si>
  <si>
    <t>Section</t>
  </si>
  <si>
    <t>m²</t>
  </si>
  <si>
    <t>Coefficient de Strickler, ks</t>
  </si>
  <si>
    <t>m1/3/s</t>
  </si>
  <si>
    <t>a = 10,3 / K2 / D16/3</t>
  </si>
  <si>
    <t>où     i = DZ / L = a * Q2</t>
  </si>
  <si>
    <t>j1</t>
  </si>
  <si>
    <t>j2</t>
  </si>
  <si>
    <t>Etat vanne (O/F/Q)</t>
  </si>
  <si>
    <t>Etat réel Vanne</t>
  </si>
  <si>
    <t>Débit réservé</t>
  </si>
  <si>
    <t xml:space="preserve">Débit </t>
  </si>
  <si>
    <t>Sortant Grande Rhue</t>
  </si>
  <si>
    <t>Sortant Petite Rhue</t>
  </si>
  <si>
    <t>Etat Initial Vanne O/F</t>
  </si>
  <si>
    <t>Coindre</t>
  </si>
  <si>
    <t>Jour de départ</t>
  </si>
  <si>
    <t>Heure de départ</t>
  </si>
  <si>
    <t>Pas de temps (heures)</t>
  </si>
  <si>
    <t>Pmax Z / Vanne Coindre</t>
  </si>
  <si>
    <t>Prix</t>
  </si>
  <si>
    <t>€/MWh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</si>
  <si>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</si>
  <si>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</si>
  <si>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</si>
  <si>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</si>
  <si>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</si>
  <si>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</si>
  <si>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</si>
  <si>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</si>
  <si>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</si>
  <si>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</si>
  <si>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</si>
  <si>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</si>
  <si>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</si>
  <si>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</si>
  <si>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</si>
  <si>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</si>
  <si>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</si>
  <si>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</si>
  <si>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</si>
  <si>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</si>
  <si>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</si>
  <si>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</si>
  <si>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</si>
  <si>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</si>
  <si>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</si>
  <si>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</si>
  <si>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</si>
  <si>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</si>
  <si>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</si>
  <si>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</si>
  <si>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</si>
  <si>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</si>
  <si>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</si>
  <si>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</si>
  <si>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</si>
  <si>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</si>
  <si>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</si>
  <si>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</si>
  <si>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</si>
  <si>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</si>
  <si>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</si>
  <si>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</si>
  <si>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</si>
  <si>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</si>
  <si>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</si>
  <si>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</si>
  <si>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</si>
  <si>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</si>
  <si>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</si>
  <si>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</si>
  <si>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</si>
  <si>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</si>
  <si>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</si>
  <si>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</si>
  <si>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</si>
  <si>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</si>
  <si>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</si>
  <si>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</si>
  <si>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</si>
  <si>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</si>
  <si>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</si>
  <si>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</si>
  <si>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</si>
  <si>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</si>
  <si>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</si>
  <si>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</si>
  <si>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</si>
  <si>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</si>
  <si>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</si>
  <si>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</si>
  <si>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</si>
  <si>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</si>
  <si>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</si>
  <si>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</si>
  <si>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</si>
  <si>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</si>
  <si>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</si>
  <si>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</si>
  <si>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</si>
  <si>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</si>
  <si>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</si>
  <si>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</si>
  <si>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</si>
  <si>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</si>
  <si>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</si>
  <si>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</si>
  <si>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</si>
  <si>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</si>
  <si>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</si>
  <si>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</si>
  <si>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</si>
  <si>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</si>
  <si>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</si>
  <si>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</si>
  <si>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</si>
  <si>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</si>
  <si>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</si>
  <si>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</si>
  <si>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</si>
  <si>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</si>
  <si>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</si>
  <si>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</si>
  <si>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</si>
  <si>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</si>
  <si>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</si>
  <si>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</si>
  <si>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</si>
  <si>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</si>
  <si>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</si>
  <si>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</si>
  <si>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</si>
  <si>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</si>
  <si>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</si>
  <si>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</si>
  <si>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</si>
  <si>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</si>
  <si>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</si>
  <si>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</si>
  <si>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</si>
  <si>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</si>
  <si>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</si>
  <si>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</si>
  <si>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</si>
  <si>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</si>
  <si>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</si>
  <si>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</si>
  <si>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</si>
  <si>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</si>
  <si>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</si>
  <si>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</si>
  <si>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</si>
  <si>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</si>
  <si>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</si>
  <si>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</si>
  <si>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</si>
  <si>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</si>
  <si>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</si>
  <si>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</si>
  <si>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</si>
  <si>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</si>
  <si>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</si>
  <si>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</si>
  <si>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</si>
  <si>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</si>
  <si>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</si>
  <si>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</si>
  <si>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</si>
  <si>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</si>
  <si>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</si>
  <si>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</si>
  <si>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</si>
  <si>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</si>
  <si>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</si>
  <si>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</si>
  <si>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</si>
  <si>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</si>
  <si>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</si>
  <si>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</si>
  <si>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</si>
  <si>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</si>
  <si>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</si>
  <si>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</si>
  <si>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</si>
  <si>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</si>
  <si>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Lundi</t>
  </si>
  <si>
    <t>Mardi</t>
  </si>
  <si>
    <t>Mercredi</t>
  </si>
  <si>
    <t>Jeudi</t>
  </si>
  <si>
    <t>Vendredi</t>
  </si>
  <si>
    <t>Samedi</t>
  </si>
  <si>
    <t>Dimanche</t>
  </si>
  <si>
    <t>RD : Reference Data</t>
  </si>
  <si>
    <t>Récupéraration dernière version du plan de production</t>
  </si>
  <si>
    <t>Réupération prev. apports</t>
  </si>
  <si>
    <t>Import I/C GIC</t>
  </si>
  <si>
    <t>Calcul des débits ( Arcs )</t>
  </si>
  <si>
    <t>Alertes</t>
  </si>
  <si>
    <t>Envoi plans de production</t>
  </si>
  <si>
    <t xml:space="preserve">Fonctionnalité </t>
  </si>
  <si>
    <t xml:space="preserve">Avancement </t>
  </si>
  <si>
    <t>Solution</t>
  </si>
  <si>
    <t>Alternative</t>
  </si>
  <si>
    <t xml:space="preserve">Import TS par Hydrolix </t>
  </si>
  <si>
    <t xml:space="preserve">Recupération sur folder via Macro VBA </t>
  </si>
  <si>
    <t>Import Hydrolix ( data PI )</t>
  </si>
  <si>
    <t>Query Mercure</t>
  </si>
  <si>
    <t xml:space="preserve">Import Hydrolix (data Mercure) </t>
  </si>
  <si>
    <t xml:space="preserve">Import Hydrolix (data GIC) </t>
  </si>
  <si>
    <t>Calcul évolution cote et volume</t>
  </si>
  <si>
    <t xml:space="preserve">?? Import fichier excel </t>
  </si>
  <si>
    <t>Formules Excel</t>
  </si>
  <si>
    <t>/</t>
  </si>
  <si>
    <t xml:space="preserve">Chart Excel </t>
  </si>
  <si>
    <t>Calcul Pmax disponible</t>
  </si>
  <si>
    <t>Programmation Plans de Production</t>
  </si>
  <si>
    <t>Query Mercure Réalisé</t>
  </si>
  <si>
    <t>Attente developement IT</t>
  </si>
  <si>
    <t>Macro VBA Outlook</t>
  </si>
  <si>
    <t>Contraintes</t>
  </si>
  <si>
    <t>Enclenchement niveau haut Grande Rhue</t>
  </si>
  <si>
    <t xml:space="preserve">Cote (m) </t>
  </si>
  <si>
    <t>P enclen.  (MW)</t>
  </si>
  <si>
    <t>Niveau Haut GR</t>
  </si>
  <si>
    <t>Enclenchement niveau haut Petite Rhue</t>
  </si>
  <si>
    <t>Limite de Puissance suite à niveau bas Petite Rhue</t>
  </si>
  <si>
    <t>P max  (MW)</t>
  </si>
  <si>
    <t>Niveau Haut PR</t>
  </si>
  <si>
    <t>Cote PR ou GR limitant la puissance</t>
  </si>
  <si>
    <t>Valable pour PR et GR</t>
  </si>
  <si>
    <t>Entrée manuelle Excel</t>
  </si>
  <si>
    <t xml:space="preserve">Import prev. de prix </t>
  </si>
  <si>
    <t>Réalisé &gt; A valider</t>
  </si>
  <si>
    <t xml:space="preserve">Import Hydrolix </t>
  </si>
  <si>
    <t xml:space="preserve">Manuel </t>
  </si>
  <si>
    <t>Données rentrées dans l'outil (peu sujet à changement)</t>
  </si>
  <si>
    <t xml:space="preserve">Récupération Données de Référence </t>
  </si>
  <si>
    <t>(Pmax, rendement, cote-volume, ect)</t>
  </si>
  <si>
    <t>Max</t>
  </si>
  <si>
    <t>Graphe</t>
  </si>
  <si>
    <t>Horizon</t>
  </si>
  <si>
    <t>Cote GR</t>
  </si>
  <si>
    <t>Cote Max GR</t>
  </si>
  <si>
    <t>Cote Min GR</t>
  </si>
  <si>
    <t>Programme prévu</t>
  </si>
  <si>
    <t>Début</t>
  </si>
  <si>
    <t>Cote PR</t>
  </si>
  <si>
    <t>Cote Max PR</t>
  </si>
  <si>
    <t>Cote Min PR</t>
  </si>
  <si>
    <t>Fin</t>
  </si>
  <si>
    <t>Import Plan Pagode</t>
  </si>
  <si>
    <t>Manuel ( avec interface web Pagode)</t>
  </si>
  <si>
    <t>Vanne</t>
  </si>
  <si>
    <t>Heure</t>
  </si>
  <si>
    <t>Consignes</t>
  </si>
  <si>
    <t>Sauvegarde dans Hydrolix</t>
  </si>
  <si>
    <t>Sauvegarde sur folder via Macro VBA</t>
  </si>
  <si>
    <t>EtatVanne PR (O/Q/F)</t>
  </si>
  <si>
    <t>Etat Vanne PR</t>
  </si>
  <si>
    <t>Jour de fin</t>
  </si>
  <si>
    <t>Heure de fin</t>
  </si>
  <si>
    <t>Durée de la période (h)</t>
  </si>
  <si>
    <t>Prev. Apports Grande Rhue</t>
  </si>
  <si>
    <t>Prev. Apports Petite  Rhue</t>
  </si>
  <si>
    <t>Economique</t>
  </si>
  <si>
    <t>Jour</t>
  </si>
  <si>
    <t xml:space="preserve">Revenu </t>
  </si>
  <si>
    <t>O</t>
  </si>
  <si>
    <t>FRCOINDPP3_____MW__________VAB</t>
  </si>
  <si>
    <t>FRCOINDR_2CP__1ALT_________MMB</t>
  </si>
  <si>
    <t>FRCOINDR_1CP__1ALT_________MMB</t>
  </si>
  <si>
    <t>Plan de production Réalisé  Coindre</t>
  </si>
  <si>
    <t>Mareges</t>
  </si>
  <si>
    <t>Coindre_T</t>
  </si>
  <si>
    <t>Mareges_T</t>
  </si>
  <si>
    <t>Saint-Pierre_T</t>
  </si>
  <si>
    <t>Volume réalisé Grande Rhue</t>
  </si>
  <si>
    <t>Cote GR réalisé</t>
  </si>
  <si>
    <t>Volume réalisé Petite Rhue</t>
  </si>
  <si>
    <t>Cote PR réalisé</t>
  </si>
  <si>
    <t>Programme réalisé</t>
  </si>
  <si>
    <t>FRCOINDR_1_____FLOW_IN_____MMB</t>
  </si>
  <si>
    <t>FRCOINDR_2_____FLOW_IN_____MMB</t>
  </si>
  <si>
    <t>FRCOINDP24VV__1OPEN________SI1</t>
  </si>
  <si>
    <t xml:space="preserve">Evolution </t>
  </si>
  <si>
    <t>Dev. en cours</t>
  </si>
  <si>
    <t>Récupération  cotes lacs réalisé</t>
  </si>
  <si>
    <t>Récupération  prod réalisé</t>
  </si>
  <si>
    <t>Récupération apports réalisé</t>
  </si>
  <si>
    <t xml:space="preserve">Query PI Data Link Réalisé </t>
  </si>
  <si>
    <t>Import PI Data via Hydrolix</t>
  </si>
  <si>
    <t>Import Mercure Data via Hydrolix</t>
  </si>
  <si>
    <t xml:space="preserve">Formules Excel </t>
  </si>
  <si>
    <t xml:space="preserve">Á faire </t>
  </si>
  <si>
    <t>Á améliorer</t>
  </si>
  <si>
    <t>Réglage dynamique du graphique ( horizon + axe Y )</t>
  </si>
  <si>
    <t>Visualisation plans de production ( réalisé + programmé )</t>
  </si>
  <si>
    <t>Visualisation évolution cotes des lacs (réalisé + programmé )</t>
  </si>
  <si>
    <t xml:space="preserve">Visualisation des apports ( prévisions + réalisé ) </t>
  </si>
  <si>
    <t xml:space="preserve">Economique </t>
  </si>
  <si>
    <t>Traduction en bid</t>
  </si>
  <si>
    <t xml:space="preserve">Calcul  Productible </t>
  </si>
  <si>
    <t xml:space="preserve">Costing bid </t>
  </si>
  <si>
    <t>Etat vanne réalisé (1 = O , 0 = F)</t>
  </si>
  <si>
    <t>Identification des heures en alerte</t>
  </si>
  <si>
    <t>Envoi vers Hydrolix pour nom/com</t>
  </si>
  <si>
    <t xml:space="preserve">Import TS par Hydrolix  </t>
  </si>
  <si>
    <t>Modification scénario apport et sauveguarde scénario "optimiseur"</t>
  </si>
  <si>
    <t xml:space="preserve">Visualisation </t>
  </si>
  <si>
    <t xml:space="preserve">Import données source </t>
  </si>
  <si>
    <t xml:space="preserve">Calcul / logique </t>
  </si>
  <si>
    <t>Heures</t>
  </si>
  <si>
    <t>Heures en alertes</t>
  </si>
  <si>
    <t>Visualisation des cotes de contrainte (Vanne et Pmax)</t>
  </si>
  <si>
    <t>Ouverture auto</t>
  </si>
  <si>
    <t>Tableau de bord recap des alertes et des heures</t>
  </si>
  <si>
    <t>Réalisé &gt; A affiner</t>
  </si>
  <si>
    <t>Coindre:Us.Coindre::Puissance (PI)</t>
  </si>
  <si>
    <t>Coindre:Lac.GdeRhu::Débit entrant (PI)</t>
  </si>
  <si>
    <t>Coindre:Lac.PteRhu::Débit entrant (PI)</t>
  </si>
  <si>
    <t>Coindre:Lac.PteRhu:ALT:Niveau (RTU)</t>
  </si>
  <si>
    <t>Coindre:Lac.GdeRhu:ALT:Niveau (RTU)</t>
  </si>
  <si>
    <t>Coindre:VV.Pt.Rhu:VV1:Ouvert (RTU)</t>
  </si>
  <si>
    <t xml:space="preserve">Réouverture possible </t>
  </si>
  <si>
    <t>Remarques</t>
  </si>
  <si>
    <t>Découpler heure de départ plan heure de départ visualisation</t>
  </si>
  <si>
    <t>Apports</t>
  </si>
  <si>
    <r>
      <rPr>
        <sz val="11"/>
        <color theme="1"/>
        <rFont val="Calibri"/>
        <family val="2"/>
        <scheme val="minor"/>
      </rPr>
      <t xml:space="preserve">MAJ les cotes Min et Max des lacs ( ligne HDX-GIC) en consultant GIC dans la section </t>
    </r>
    <r>
      <rPr>
        <b/>
        <sz val="11"/>
        <color theme="1"/>
        <rFont val="Calibri"/>
        <family val="2"/>
        <scheme val="minor"/>
      </rPr>
      <t>Volumes &amp;  Cotes</t>
    </r>
  </si>
  <si>
    <r>
      <t xml:space="preserve">Dans la section </t>
    </r>
    <r>
      <rPr>
        <b/>
        <sz val="11"/>
        <color theme="1"/>
        <rFont val="Calibri"/>
        <family val="2"/>
        <scheme val="minor"/>
      </rPr>
      <t xml:space="preserve">Programmation, </t>
    </r>
    <r>
      <rPr>
        <sz val="11"/>
        <color theme="1"/>
        <rFont val="Calibri"/>
        <family val="2"/>
        <scheme val="minor"/>
      </rPr>
      <t xml:space="preserve"> programmer en tenant compte des contraintes de cote et des prix </t>
    </r>
  </si>
  <si>
    <t xml:space="preserve">Vérification : les cellules se mettent en rouge si la puissance programmée dépasse le Pmax </t>
  </si>
  <si>
    <t>Visualiser l'évolution des apports ( réalisés et previsions) dans</t>
  </si>
  <si>
    <t>Onglet Apports</t>
  </si>
  <si>
    <t>Visualiser les plans de production ( réalisés et previsions) dans</t>
  </si>
  <si>
    <t>Visualiser l'évolution de la cote des lacs ( réalisées et prévisions ) dans</t>
  </si>
  <si>
    <r>
      <t xml:space="preserve">MAJ les Pmax des turbines ( ligne HDX-GIC) en consultant GIC dans la section </t>
    </r>
    <r>
      <rPr>
        <b/>
        <sz val="11"/>
        <color theme="1"/>
        <rFont val="Calibri"/>
        <family val="2"/>
        <scheme val="minor"/>
      </rPr>
      <t>Programmation</t>
    </r>
  </si>
  <si>
    <t>Programmation</t>
  </si>
  <si>
    <t>Programmes Coindre</t>
  </si>
  <si>
    <t>Cote Lacs</t>
  </si>
  <si>
    <t xml:space="preserve">Vérifier le tableau des alertes et pour la compréhension les onglets  Contraintes V et contraintes P </t>
  </si>
  <si>
    <t>Petite-Rhue_R</t>
  </si>
  <si>
    <t>Grande-Rhue_R</t>
  </si>
  <si>
    <t>inflow</t>
  </si>
  <si>
    <t>proposed_forecast</t>
  </si>
  <si>
    <t>value</t>
  </si>
  <si>
    <t>Day</t>
  </si>
  <si>
    <t>Apports Grande Rhue</t>
  </si>
  <si>
    <t xml:space="preserve">Apports réalisés GR </t>
  </si>
  <si>
    <t>Apports réalisés PR</t>
  </si>
  <si>
    <t xml:space="preserve"> Apports Petite  Rhue</t>
  </si>
  <si>
    <t>Spot</t>
  </si>
  <si>
    <t>spot_price</t>
  </si>
  <si>
    <t>price_epexspot</t>
  </si>
  <si>
    <t>J</t>
  </si>
  <si>
    <t>J+1</t>
  </si>
  <si>
    <t>J+2</t>
  </si>
  <si>
    <t>J+3</t>
  </si>
  <si>
    <t>Dates</t>
  </si>
  <si>
    <t>Cotes</t>
  </si>
  <si>
    <t>Volumes</t>
  </si>
  <si>
    <t>datetime</t>
  </si>
  <si>
    <t>Import des  prix ( réalisé EPEX J-1 et forecast mkonline  )</t>
  </si>
  <si>
    <t xml:space="preserve">Nominé Coindre </t>
  </si>
  <si>
    <t xml:space="preserve">Nominé Vanne </t>
  </si>
  <si>
    <t>productionplan</t>
  </si>
  <si>
    <t>time</t>
  </si>
  <si>
    <t>Coindre_T_PP</t>
  </si>
  <si>
    <t>Coindre_T_R1UP</t>
  </si>
  <si>
    <t>Coindre_T_R1DN</t>
  </si>
  <si>
    <t>Coindre_T_R2UP</t>
  </si>
  <si>
    <t>Coindre_T_R2DN</t>
  </si>
  <si>
    <t>Vanne_Coindre</t>
  </si>
  <si>
    <t xml:space="preserve">Vanne_Coindre </t>
  </si>
  <si>
    <t xml:space="preserve">Envoi de plan de production vers Hydrolix </t>
  </si>
  <si>
    <t>Envoyer plan J</t>
  </si>
  <si>
    <t>Envoyer plan J+1</t>
  </si>
  <si>
    <t>Biddings</t>
  </si>
  <si>
    <t>Plan Initial</t>
  </si>
  <si>
    <t xml:space="preserve">MWh </t>
  </si>
  <si>
    <t>unavailability</t>
  </si>
  <si>
    <t>Default</t>
  </si>
  <si>
    <t>reduced_max_volume</t>
  </si>
  <si>
    <t>incremental_min_volume</t>
  </si>
  <si>
    <t>GIC hour</t>
  </si>
  <si>
    <t>Cote</t>
  </si>
  <si>
    <t>Reduced max volume PR</t>
  </si>
  <si>
    <t>Incremental min volume PR</t>
  </si>
  <si>
    <t>Reduced max volume GR</t>
  </si>
  <si>
    <t>Incremental min volume GR</t>
  </si>
  <si>
    <t xml:space="preserve">J+1 EDF </t>
  </si>
  <si>
    <t>COINDH</t>
  </si>
  <si>
    <t>Coindre_T_Pmax</t>
  </si>
  <si>
    <t>Coindre_T_DpUp</t>
  </si>
  <si>
    <t>Coindre_T_Pmin</t>
  </si>
  <si>
    <t>Coindre_T_DpDown</t>
  </si>
  <si>
    <t xml:space="preserve">Mécanisme d'ajustement </t>
  </si>
  <si>
    <t>Prix MA</t>
  </si>
  <si>
    <t>Market based</t>
  </si>
  <si>
    <t>Hausse (upward)</t>
  </si>
  <si>
    <t>Baisse (downward)</t>
  </si>
  <si>
    <t xml:space="preserve">Valeur eau </t>
  </si>
  <si>
    <t>Pmax Coindre</t>
  </si>
  <si>
    <t>up_B</t>
  </si>
  <si>
    <t>dwn_A</t>
  </si>
  <si>
    <t>dwn_B</t>
  </si>
  <si>
    <t>Cost based Coindre</t>
  </si>
  <si>
    <t>Upward</t>
  </si>
  <si>
    <t>Downward</t>
  </si>
  <si>
    <t>block</t>
  </si>
  <si>
    <t>EDA</t>
  </si>
  <si>
    <t>type</t>
  </si>
  <si>
    <t>HAUSSE_1</t>
  </si>
  <si>
    <t>HAUSSE_2</t>
  </si>
  <si>
    <t>HAUSSE_3</t>
  </si>
  <si>
    <t>HAUSSE_4</t>
  </si>
  <si>
    <t>HAUSSE_5</t>
  </si>
  <si>
    <t>HAUSSE_6</t>
  </si>
  <si>
    <t>BAISSE_1</t>
  </si>
  <si>
    <t>BAISSE_2</t>
  </si>
  <si>
    <t>BAISSE_3</t>
  </si>
  <si>
    <t>BAISSE_4</t>
  </si>
  <si>
    <t>BAISSE_5</t>
  </si>
  <si>
    <t>BAISSE_6</t>
  </si>
  <si>
    <t>Coindre_T_Emax</t>
  </si>
  <si>
    <t>Coindre_T_Emin</t>
  </si>
  <si>
    <t>Coindre_T_Tmin</t>
  </si>
  <si>
    <t>Coindre_T_Un</t>
  </si>
  <si>
    <t xml:space="preserve">ratio disponiblité </t>
  </si>
  <si>
    <t>Hausse</t>
  </si>
  <si>
    <t>Cote Z min J+1</t>
  </si>
  <si>
    <t>Lac GR</t>
  </si>
  <si>
    <t>Vol min J+1</t>
  </si>
  <si>
    <t>Pmax Z</t>
  </si>
  <si>
    <t xml:space="preserve">Débit max Z </t>
  </si>
  <si>
    <t xml:space="preserve">Cote min voulu </t>
  </si>
  <si>
    <t>M3/s</t>
  </si>
  <si>
    <t xml:space="preserve">MA GR </t>
  </si>
  <si>
    <t xml:space="preserve">Volumes max correspondant </t>
  </si>
  <si>
    <t xml:space="preserve">MWh disponible </t>
  </si>
  <si>
    <t xml:space="preserve">Emax Coindre </t>
  </si>
  <si>
    <t>MWh</t>
  </si>
  <si>
    <t>Baisse</t>
  </si>
  <si>
    <t>Cote Z max J+1</t>
  </si>
  <si>
    <t>Vol max J+1</t>
  </si>
  <si>
    <t xml:space="preserve">Cote max voulu </t>
  </si>
  <si>
    <t>Pmax (MW)</t>
  </si>
  <si>
    <t>Pmin (MW)</t>
  </si>
  <si>
    <t>Emax (MWh)</t>
  </si>
  <si>
    <t>Emin (MWh)</t>
  </si>
  <si>
    <t xml:space="preserve">EminCoindre </t>
  </si>
  <si>
    <t xml:space="preserve">Plans de procution </t>
  </si>
  <si>
    <t>Ajustement</t>
  </si>
  <si>
    <t>Coindre_T_upValue</t>
  </si>
  <si>
    <t>Coindre_T_downValue</t>
  </si>
  <si>
    <t>Pmin Coindre</t>
  </si>
  <si>
    <t>hors ajustement</t>
  </si>
  <si>
    <t>Hors Ajustement</t>
  </si>
  <si>
    <t>valve_position</t>
  </si>
  <si>
    <t>Envoyer plan J+2</t>
  </si>
  <si>
    <t>Envoyer plan J+3</t>
  </si>
  <si>
    <t>Now</t>
  </si>
  <si>
    <t>Flow</t>
  </si>
  <si>
    <t>Plans de procution et flux pour process de backup</t>
  </si>
  <si>
    <t>Inputs - Onglet "Horaire"</t>
  </si>
  <si>
    <t>adapter la date dans la Sheet "Horaire" (Jour J) - si besoin</t>
  </si>
  <si>
    <t xml:space="preserve">bouton "Update Prices from HDX" : </t>
  </si>
  <si>
    <t>bouton "Update from HDX":</t>
  </si>
  <si>
    <r>
      <t xml:space="preserve">Import des previsions des apports d’eau à chaque nœud  dans la section </t>
    </r>
    <r>
      <rPr>
        <b/>
        <sz val="11"/>
        <color theme="1"/>
        <rFont val="Calibri"/>
        <family val="2"/>
        <scheme val="minor"/>
      </rPr>
      <t>Apports</t>
    </r>
    <r>
      <rPr>
        <sz val="11"/>
        <color theme="1"/>
        <rFont val="Calibri"/>
        <family val="2"/>
        <scheme val="minor"/>
      </rPr>
      <t>:  "Previsions"</t>
    </r>
  </si>
  <si>
    <r>
      <t xml:space="preserve">+ Import des plans de production nominés dans la section </t>
    </r>
    <r>
      <rPr>
        <b/>
        <sz val="11"/>
        <color theme="1"/>
        <rFont val="Calibri"/>
        <family val="2"/>
        <scheme val="minor"/>
      </rPr>
      <t>Programmation</t>
    </r>
    <r>
      <rPr>
        <sz val="11"/>
        <color theme="1"/>
        <rFont val="Calibri"/>
        <family val="2"/>
        <scheme val="minor"/>
      </rPr>
      <t xml:space="preserve"> :  "Programme xx"</t>
    </r>
  </si>
  <si>
    <t>vérifier les apports utilisés dans l'OURS (peut être différent des prévisions) - cellules bleues  !</t>
  </si>
  <si>
    <t xml:space="preserve">bouton "Copy Nominated Plans": </t>
  </si>
  <si>
    <r>
      <t xml:space="preserve">Copier plans nominés "Programme xx"  dans "Plans  de production" (cellules vertes) dans la section </t>
    </r>
    <r>
      <rPr>
        <b/>
        <sz val="11"/>
        <color theme="1"/>
        <rFont val="Calibri"/>
        <family val="2"/>
        <scheme val="minor"/>
      </rPr>
      <t>Programmation</t>
    </r>
    <r>
      <rPr>
        <sz val="11"/>
        <color theme="1"/>
        <rFont val="Calibri"/>
        <family val="2"/>
        <scheme val="minor"/>
      </rPr>
      <t xml:space="preserve"> : </t>
    </r>
  </si>
  <si>
    <t>Economique &amp; Programmation plan de production  - Onglet "Horaire"</t>
  </si>
  <si>
    <t>- Etat vanne (O/F/Q)</t>
  </si>
  <si>
    <t>- Plan de production Coindre</t>
  </si>
  <si>
    <t>HDX Plan Hour</t>
  </si>
  <si>
    <t>Nominé Coindre</t>
  </si>
  <si>
    <t>Valeur Eau €/MWh</t>
  </si>
  <si>
    <t xml:space="preserve">J+2 EDF </t>
  </si>
  <si>
    <t xml:space="preserve">J+3 EDF </t>
  </si>
  <si>
    <t>production</t>
  </si>
  <si>
    <t>computed_at</t>
  </si>
  <si>
    <t>Opt/Sim</t>
  </si>
  <si>
    <t>SR001</t>
  </si>
  <si>
    <t>CRM</t>
  </si>
  <si>
    <t>Emax jour MWh (j+1)</t>
  </si>
  <si>
    <t>Coindre_CRM_Emaxd</t>
  </si>
  <si>
    <t>Coindre_CRM_Emaxw</t>
  </si>
  <si>
    <t>H189</t>
  </si>
  <si>
    <t>H190</t>
  </si>
  <si>
    <t>H191</t>
  </si>
  <si>
    <t>H192</t>
  </si>
  <si>
    <t>(x2 = x1 + 1)</t>
  </si>
  <si>
    <t>Cote réalisé</t>
  </si>
  <si>
    <t>Volume réalisé</t>
  </si>
  <si>
    <t>Volume CRM Grande Rhue</t>
  </si>
  <si>
    <t>Cote Grande Rhue</t>
  </si>
  <si>
    <t>Cote Petite Rhue</t>
  </si>
  <si>
    <t>check</t>
  </si>
  <si>
    <t>Emax hebdo MWh (j1+1, j+5)</t>
  </si>
  <si>
    <t>Abaque Kj</t>
  </si>
  <si>
    <t>Abaque Kh</t>
  </si>
  <si>
    <t># h</t>
  </si>
  <si>
    <t># j</t>
  </si>
  <si>
    <t>Envoyer MA + CRM</t>
  </si>
  <si>
    <t>jour PP1/PP2 CRM</t>
  </si>
  <si>
    <t>Cote  Réalisé Grande Rhue</t>
  </si>
  <si>
    <t>Cote  Réalisé Petite Rhue</t>
  </si>
  <si>
    <t>Cote Max Grande Rhue</t>
  </si>
  <si>
    <t>Cote Min Grande Rhue</t>
  </si>
  <si>
    <t>Cote Max Petite Rhue</t>
  </si>
  <si>
    <t>Cote Min Petite Rhue</t>
  </si>
  <si>
    <t xml:space="preserve">Cote PR réouverture Vanne </t>
  </si>
  <si>
    <t>proposed_forecast_q80</t>
  </si>
  <si>
    <t>proposed_forecast_q20</t>
  </si>
  <si>
    <t>GR</t>
  </si>
  <si>
    <t>PR</t>
  </si>
  <si>
    <t>price_phoenix</t>
  </si>
  <si>
    <t>!!! Si Pmax &gt;18 MW, vérifier que le programme passe en J+1</t>
  </si>
  <si>
    <t>Prod J+1</t>
  </si>
  <si>
    <t>Emax Aju J+1</t>
  </si>
  <si>
    <t>NCE (NCC 2019 = 16)</t>
  </si>
  <si>
    <t>PK J+1</t>
  </si>
  <si>
    <t>PK J+2</t>
  </si>
  <si>
    <t>PK J+3</t>
  </si>
  <si>
    <t>PK J+4</t>
  </si>
  <si>
    <t>Valeur de l'eau €/MWh -&gt; Moyenne Heures PK J+2</t>
  </si>
  <si>
    <t>Pour info:</t>
  </si>
  <si>
    <t>Bious_T</t>
  </si>
  <si>
    <t>Eget_T</t>
  </si>
  <si>
    <t>Lassoula_T</t>
  </si>
  <si>
    <t>Pont-de-Camps_T</t>
  </si>
  <si>
    <t>DpDown</t>
  </si>
  <si>
    <t>DpUp</t>
  </si>
  <si>
    <t>Pmax</t>
  </si>
  <si>
    <t>Pmin</t>
  </si>
  <si>
    <t>downValue</t>
  </si>
  <si>
    <t>upValue</t>
  </si>
  <si>
    <t>Emax</t>
  </si>
  <si>
    <t>Emin</t>
  </si>
  <si>
    <t>Tmin</t>
  </si>
  <si>
    <t>Un</t>
  </si>
  <si>
    <t>Ok</t>
  </si>
  <si>
    <t>Nominé Pmax MA SPM</t>
  </si>
  <si>
    <t>Prév apports totaux</t>
  </si>
  <si>
    <t>Apport réalisé totaux</t>
  </si>
  <si>
    <t>F</t>
  </si>
  <si>
    <t>index</t>
  </si>
  <si>
    <t>APPORTS NOMINES</t>
  </si>
  <si>
    <t>nominated_inflows</t>
  </si>
  <si>
    <r>
      <t xml:space="preserve">Abaque Kh </t>
    </r>
    <r>
      <rPr>
        <i/>
        <sz val="11"/>
        <color rgb="FFFF0000"/>
        <rFont val="Calibri"/>
        <family val="2"/>
        <scheme val="minor"/>
      </rPr>
      <t>Update</t>
    </r>
  </si>
  <si>
    <t>Les valeurs de Kh associées à des décimales (pas 0,1) entre deux nombres de jours entiers</t>
  </si>
  <si>
    <t xml:space="preserve">sont déterminées par interpolation linéaire par rapport aux valeurs de Kh </t>
  </si>
  <si>
    <t>pour les nombres de jours entiers. La valeur des Kh est arrondie au pourcentage.</t>
  </si>
  <si>
    <t>2019-2020 ! 2023 nouvelle abaque à prendre en compte</t>
  </si>
  <si>
    <t>Cote Encl. GR</t>
  </si>
  <si>
    <t>Cote Encl. PR</t>
  </si>
  <si>
    <t>old values</t>
  </si>
  <si>
    <t>Régime Power [MW]</t>
  </si>
  <si>
    <t>Vlookup</t>
  </si>
  <si>
    <t>k [MWh/m3]</t>
  </si>
  <si>
    <t>Correction</t>
  </si>
  <si>
    <t>K_ref</t>
  </si>
  <si>
    <t>Impact_Z</t>
  </si>
  <si>
    <t>look in Qtot</t>
  </si>
  <si>
    <t>New efficiencies</t>
  </si>
  <si>
    <t>current values</t>
  </si>
  <si>
    <t xml:space="preserve">Apports calculés GR </t>
  </si>
  <si>
    <t xml:space="preserve">Apports calculés PR </t>
  </si>
  <si>
    <t>FRCOINDDM1SP__1FLOW________MMB</t>
  </si>
  <si>
    <t>FRCOINDDM2SP__1FLOW________MMB</t>
  </si>
  <si>
    <t>Déversé GR</t>
  </si>
  <si>
    <t>Déversé PR</t>
  </si>
  <si>
    <t>Delta horaire PR</t>
  </si>
  <si>
    <t>Delta horaire GR</t>
  </si>
  <si>
    <t>coindre_model prod</t>
  </si>
  <si>
    <t>coindre_model valve</t>
  </si>
  <si>
    <t>Eget</t>
  </si>
  <si>
    <t>Ossau</t>
  </si>
  <si>
    <t>Pont-de-Camps</t>
  </si>
  <si>
    <t>Saint-Pierre</t>
  </si>
  <si>
    <t>Tramezaygues</t>
  </si>
  <si>
    <t>Emaxd</t>
  </si>
  <si>
    <t>Emaxw</t>
  </si>
  <si>
    <t>Programme vanne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</si>
</sst>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-* #,##0_-;\-* #,##0_-;_-* &quot;-&quot;??_-;_-@_-"/>
    <numFmt numFmtId="165" formatCode="0.0"/>
    <numFmt numFmtId="166" formatCode="_(* #,##0_);_(* \(#,##0\);_(* &quot;-&quot;??_);_(@_)"/>
    <numFmt numFmtId="167" formatCode="dd/mm/yy\ hh:mm"/>
    <numFmt numFmtId="168" formatCode="_(* #,##0.0_);_(* \(#,##0.0\);_(* &quot;-&quot;??_);_(@_)"/>
    <numFmt numFmtId="169" formatCode="_-[$€-2]\ * #,##0_-;\-[$€-2]\ * #,##0_-;_-[$€-2]\ * &quot;-&quot;??_-;_-@_-"/>
    <numFmt numFmtId="170" formatCode="dd\-mmm\-yy\ hh:mm:ss"/>
    <numFmt numFmtId="171" formatCode="0.00000"/>
    <numFmt numFmtId="172" formatCode="#,##0.0"/>
    <numFmt numFmtId="173" formatCode="yyyy\-mm\-dd\ hh:mm:ss"/>
    <numFmt numFmtId="174" formatCode="0.0%"/>
    <numFmt numFmtId="175" formatCode="0.00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7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1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7" applyNumberFormat="0" applyFill="0" applyAlignment="0" applyProtection="0"/>
    <xf numFmtId="0" fontId="28" fillId="0" borderId="28" applyNumberFormat="0" applyFill="0" applyAlignment="0" applyProtection="0"/>
    <xf numFmtId="0" fontId="29" fillId="0" borderId="29" applyNumberFormat="0" applyFill="0" applyAlignment="0" applyProtection="0"/>
    <xf numFmtId="0" fontId="29" fillId="0" borderId="0" applyNumberFormat="0" applyFill="0" applyBorder="0" applyAlignment="0" applyProtection="0"/>
    <xf numFmtId="0" fontId="30" fillId="19" borderId="0" applyNumberFormat="0" applyBorder="0" applyAlignment="0" applyProtection="0"/>
    <xf numFmtId="0" fontId="31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30" applyNumberFormat="0" applyAlignment="0" applyProtection="0"/>
    <xf numFmtId="0" fontId="34" fillId="23" borderId="31" applyNumberFormat="0" applyAlignment="0" applyProtection="0"/>
    <xf numFmtId="0" fontId="35" fillId="23" borderId="30" applyNumberFormat="0" applyAlignment="0" applyProtection="0"/>
    <xf numFmtId="0" fontId="36" fillId="0" borderId="32" applyNumberFormat="0" applyFill="0" applyAlignment="0" applyProtection="0"/>
    <xf numFmtId="0" fontId="37" fillId="24" borderId="33" applyNumberFormat="0" applyAlignment="0" applyProtection="0"/>
    <xf numFmtId="0" fontId="8" fillId="0" borderId="0" applyNumberFormat="0" applyFill="0" applyBorder="0" applyAlignment="0" applyProtection="0"/>
    <xf numFmtId="0" fontId="1" fillId="25" borderId="34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9" fontId="1" fillId="0" borderId="0" applyFont="0" applyFill="0" applyBorder="0" applyAlignment="0" applyProtection="0"/>
  </cellStyleXfs>
  <cellXfs count="279">
    <xf numFmtId="0" fontId="0" fillId="0" borderId="0" xfId="0"/>
    <xf numFmtId="3" fontId="0" fillId="0" borderId="0" xfId="0" applyNumberFormat="1"/>
    <xf numFmtId="166" fontId="0" fillId="0" borderId="0" xfId="2" applyNumberFormat="1" applyFont="1"/>
    <xf numFmtId="0" fontId="0" fillId="4" borderId="0" xfId="0" applyFill="1"/>
    <xf numFmtId="2" fontId="0" fillId="0" borderId="0" xfId="0" applyNumberFormat="1"/>
    <xf numFmtId="0" fontId="0" fillId="2" borderId="0" xfId="0" applyFill="1"/>
    <xf numFmtId="166" fontId="0" fillId="0" borderId="0" xfId="0" applyNumberFormat="1"/>
    <xf numFmtId="165" fontId="0" fillId="0" borderId="0" xfId="0" applyNumberFormat="1"/>
    <xf numFmtId="11" fontId="0" fillId="0" borderId="0" xfId="0" applyNumberFormat="1"/>
    <xf numFmtId="16" fontId="0" fillId="0" borderId="0" xfId="0" applyNumberFormat="1"/>
    <xf numFmtId="167" fontId="0" fillId="0" borderId="0" xfId="0" applyNumberFormat="1"/>
    <xf numFmtId="0" fontId="0" fillId="5" borderId="0" xfId="0" applyFill="1"/>
    <xf numFmtId="0" fontId="6" fillId="0" borderId="0" xfId="0" applyFont="1"/>
    <xf numFmtId="0" fontId="5" fillId="5" borderId="0" xfId="0" applyFont="1" applyFill="1"/>
    <xf numFmtId="0" fontId="0" fillId="0" borderId="1" xfId="0" applyBorder="1"/>
    <xf numFmtId="0" fontId="0" fillId="2" borderId="1" xfId="0" applyFill="1" applyBorder="1"/>
    <xf numFmtId="2" fontId="7" fillId="0" borderId="0" xfId="0" applyNumberFormat="1" applyFont="1"/>
    <xf numFmtId="166" fontId="0" fillId="0" borderId="1" xfId="2" applyNumberFormat="1" applyFont="1" applyBorder="1"/>
    <xf numFmtId="165" fontId="0" fillId="0" borderId="1" xfId="0" applyNumberFormat="1" applyBorder="1"/>
    <xf numFmtId="0" fontId="2" fillId="0" borderId="0" xfId="0" applyFont="1"/>
    <xf numFmtId="22" fontId="0" fillId="0" borderId="0" xfId="0" applyNumberFormat="1"/>
    <xf numFmtId="0" fontId="0" fillId="4" borderId="1" xfId="0" applyFill="1" applyBorder="1"/>
    <xf numFmtId="14" fontId="0" fillId="4" borderId="1" xfId="0" applyNumberFormat="1" applyFill="1" applyBorder="1"/>
    <xf numFmtId="0" fontId="0" fillId="6" borderId="0" xfId="0" applyFill="1"/>
    <xf numFmtId="0" fontId="0" fillId="7" borderId="0" xfId="0" applyFill="1"/>
    <xf numFmtId="166" fontId="0" fillId="0" borderId="0" xfId="1" applyNumberFormat="1" applyFont="1"/>
    <xf numFmtId="1" fontId="0" fillId="0" borderId="0" xfId="0" applyNumberFormat="1"/>
    <xf numFmtId="0" fontId="2" fillId="0" borderId="2" xfId="0" applyFont="1" applyBorder="1"/>
    <xf numFmtId="0" fontId="0" fillId="0" borderId="3" xfId="0" applyBorder="1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168" fontId="0" fillId="0" borderId="0" xfId="1" applyNumberFormat="1" applyFont="1"/>
    <xf numFmtId="167" fontId="2" fillId="0" borderId="8" xfId="0" applyNumberFormat="1" applyFont="1" applyBorder="1"/>
    <xf numFmtId="167" fontId="2" fillId="0" borderId="9" xfId="0" applyNumberFormat="1" applyFont="1" applyBorder="1"/>
    <xf numFmtId="167" fontId="2" fillId="0" borderId="10" xfId="0" applyNumberFormat="1" applyFont="1" applyBorder="1"/>
    <xf numFmtId="0" fontId="2" fillId="0" borderId="11" xfId="0" applyFont="1" applyBorder="1"/>
    <xf numFmtId="0" fontId="2" fillId="0" borderId="7" xfId="0" applyFont="1" applyBorder="1"/>
    <xf numFmtId="0" fontId="2" fillId="0" borderId="12" xfId="0" applyFont="1" applyBorder="1"/>
    <xf numFmtId="14" fontId="0" fillId="0" borderId="0" xfId="0" applyNumberFormat="1"/>
    <xf numFmtId="2" fontId="10" fillId="0" borderId="0" xfId="0" applyNumberFormat="1" applyFont="1"/>
    <xf numFmtId="43" fontId="0" fillId="0" borderId="0" xfId="0" applyNumberFormat="1"/>
    <xf numFmtId="0" fontId="0" fillId="8" borderId="0" xfId="0" applyFill="1"/>
    <xf numFmtId="165" fontId="10" fillId="0" borderId="0" xfId="0" applyNumberFormat="1" applyFont="1"/>
    <xf numFmtId="1" fontId="10" fillId="0" borderId="0" xfId="0" applyNumberFormat="1" applyFont="1"/>
    <xf numFmtId="49" fontId="11" fillId="0" borderId="1" xfId="0" applyNumberFormat="1" applyFont="1" applyBorder="1"/>
    <xf numFmtId="170" fontId="0" fillId="0" borderId="0" xfId="0" applyNumberFormat="1"/>
    <xf numFmtId="0" fontId="0" fillId="9" borderId="0" xfId="0" applyFill="1"/>
    <xf numFmtId="2" fontId="12" fillId="0" borderId="0" xfId="0" applyNumberFormat="1" applyFont="1"/>
    <xf numFmtId="0" fontId="0" fillId="10" borderId="0" xfId="0" applyFill="1"/>
    <xf numFmtId="0" fontId="8" fillId="10" borderId="0" xfId="0" applyFont="1" applyFill="1"/>
    <xf numFmtId="0" fontId="12" fillId="0" borderId="0" xfId="0" applyFont="1"/>
    <xf numFmtId="14" fontId="0" fillId="2" borderId="1" xfId="0" applyNumberFormat="1" applyFill="1" applyBorder="1"/>
    <xf numFmtId="165" fontId="0" fillId="4" borderId="1" xfId="0" applyNumberFormat="1" applyFill="1" applyBorder="1"/>
    <xf numFmtId="2" fontId="0" fillId="11" borderId="1" xfId="0" applyNumberFormat="1" applyFill="1" applyBorder="1"/>
    <xf numFmtId="0" fontId="2" fillId="5" borderId="0" xfId="0" applyFont="1" applyFill="1"/>
    <xf numFmtId="16" fontId="13" fillId="5" borderId="0" xfId="0" applyNumberFormat="1" applyFont="1" applyFill="1" applyAlignment="1">
      <alignment horizontal="center"/>
    </xf>
    <xf numFmtId="14" fontId="0" fillId="5" borderId="0" xfId="0" applyNumberFormat="1" applyFill="1"/>
    <xf numFmtId="0" fontId="0" fillId="0" borderId="0" xfId="0" applyAlignment="1">
      <alignment horizontal="center"/>
    </xf>
    <xf numFmtId="0" fontId="2" fillId="0" borderId="1" xfId="0" applyFont="1" applyBorder="1"/>
    <xf numFmtId="0" fontId="0" fillId="0" borderId="14" xfId="0" applyBorder="1"/>
    <xf numFmtId="0" fontId="2" fillId="5" borderId="14" xfId="0" applyFont="1" applyFill="1" applyBorder="1"/>
    <xf numFmtId="0" fontId="0" fillId="5" borderId="14" xfId="0" applyFill="1" applyBorder="1"/>
    <xf numFmtId="0" fontId="0" fillId="11" borderId="1" xfId="0" applyFill="1" applyBorder="1" applyAlignment="1">
      <alignment horizontal="right"/>
    </xf>
    <xf numFmtId="0" fontId="0" fillId="11" borderId="0" xfId="0" applyFill="1" applyAlignment="1">
      <alignment horizontal="right"/>
    </xf>
    <xf numFmtId="0" fontId="0" fillId="0" borderId="13" xfId="0" applyBorder="1"/>
    <xf numFmtId="0" fontId="2" fillId="0" borderId="14" xfId="0" applyFont="1" applyBorder="1"/>
    <xf numFmtId="0" fontId="0" fillId="12" borderId="0" xfId="0" applyFill="1"/>
    <xf numFmtId="0" fontId="2" fillId="5" borderId="13" xfId="0" applyFont="1" applyFill="1" applyBorder="1"/>
    <xf numFmtId="16" fontId="13" fillId="5" borderId="0" xfId="0" applyNumberFormat="1" applyFont="1" applyFill="1"/>
    <xf numFmtId="0" fontId="8" fillId="0" borderId="1" xfId="0" applyFont="1" applyBorder="1"/>
    <xf numFmtId="166" fontId="8" fillId="0" borderId="1" xfId="2" applyNumberFormat="1" applyFont="1" applyBorder="1"/>
    <xf numFmtId="1" fontId="0" fillId="0" borderId="14" xfId="0" applyNumberFormat="1" applyBorder="1"/>
    <xf numFmtId="167" fontId="0" fillId="0" borderId="14" xfId="0" applyNumberFormat="1" applyBorder="1"/>
    <xf numFmtId="166" fontId="0" fillId="0" borderId="14" xfId="0" applyNumberFormat="1" applyBorder="1"/>
    <xf numFmtId="43" fontId="0" fillId="0" borderId="14" xfId="0" applyNumberFormat="1" applyBorder="1"/>
    <xf numFmtId="164" fontId="0" fillId="0" borderId="14" xfId="0" applyNumberFormat="1" applyBorder="1"/>
    <xf numFmtId="1" fontId="15" fillId="0" borderId="0" xfId="1" applyNumberFormat="1" applyFont="1"/>
    <xf numFmtId="1" fontId="16" fillId="0" borderId="0" xfId="1" applyNumberFormat="1" applyFont="1"/>
    <xf numFmtId="0" fontId="2" fillId="0" borderId="16" xfId="0" applyFont="1" applyBorder="1"/>
    <xf numFmtId="0" fontId="17" fillId="0" borderId="0" xfId="0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1" xfId="0" applyBorder="1"/>
    <xf numFmtId="0" fontId="0" fillId="0" borderId="7" xfId="0" applyBorder="1"/>
    <xf numFmtId="0" fontId="0" fillId="0" borderId="12" xfId="0" applyBorder="1"/>
    <xf numFmtId="165" fontId="0" fillId="0" borderId="19" xfId="0" applyNumberFormat="1" applyBorder="1"/>
    <xf numFmtId="165" fontId="0" fillId="0" borderId="21" xfId="0" applyNumberFormat="1" applyBorder="1"/>
    <xf numFmtId="21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11" borderId="8" xfId="0" applyFill="1" applyBorder="1" applyAlignment="1">
      <alignment horizontal="right"/>
    </xf>
    <xf numFmtId="165" fontId="0" fillId="4" borderId="8" xfId="0" applyNumberFormat="1" applyFill="1" applyBorder="1"/>
    <xf numFmtId="0" fontId="0" fillId="0" borderId="22" xfId="0" applyBorder="1" applyAlignment="1">
      <alignment horizontal="center"/>
    </xf>
    <xf numFmtId="1" fontId="0" fillId="0" borderId="20" xfId="0" applyNumberFormat="1" applyBorder="1"/>
    <xf numFmtId="1" fontId="0" fillId="0" borderId="23" xfId="0" applyNumberFormat="1" applyBorder="1"/>
    <xf numFmtId="1" fontId="10" fillId="0" borderId="20" xfId="0" applyNumberFormat="1" applyFont="1" applyBorder="1"/>
    <xf numFmtId="2" fontId="10" fillId="0" borderId="20" xfId="0" applyNumberFormat="1" applyFont="1" applyBorder="1"/>
    <xf numFmtId="2" fontId="12" fillId="0" borderId="20" xfId="0" applyNumberFormat="1" applyFont="1" applyBorder="1"/>
    <xf numFmtId="0" fontId="0" fillId="0" borderId="23" xfId="0" applyBorder="1"/>
    <xf numFmtId="168" fontId="0" fillId="0" borderId="20" xfId="1" applyNumberFormat="1" applyFont="1" applyBorder="1"/>
    <xf numFmtId="165" fontId="0" fillId="0" borderId="20" xfId="0" applyNumberFormat="1" applyBorder="1"/>
    <xf numFmtId="1" fontId="15" fillId="0" borderId="20" xfId="1" applyNumberFormat="1" applyFont="1" applyBorder="1"/>
    <xf numFmtId="1" fontId="16" fillId="0" borderId="20" xfId="1" applyNumberFormat="1" applyFont="1" applyBorder="1"/>
    <xf numFmtId="165" fontId="10" fillId="0" borderId="20" xfId="0" applyNumberFormat="1" applyFont="1" applyBorder="1"/>
    <xf numFmtId="2" fontId="0" fillId="0" borderId="20" xfId="0" applyNumberFormat="1" applyBorder="1"/>
    <xf numFmtId="167" fontId="0" fillId="0" borderId="20" xfId="0" applyNumberFormat="1" applyBorder="1"/>
    <xf numFmtId="167" fontId="0" fillId="0" borderId="23" xfId="0" applyNumberFormat="1" applyBorder="1"/>
    <xf numFmtId="16" fontId="0" fillId="0" borderId="20" xfId="0" applyNumberFormat="1" applyBorder="1"/>
    <xf numFmtId="2" fontId="7" fillId="0" borderId="20" xfId="0" applyNumberFormat="1" applyFont="1" applyBorder="1"/>
    <xf numFmtId="22" fontId="0" fillId="0" borderId="20" xfId="0" applyNumberFormat="1" applyBorder="1"/>
    <xf numFmtId="0" fontId="0" fillId="11" borderId="20" xfId="0" applyFill="1" applyBorder="1" applyAlignment="1">
      <alignment horizontal="right"/>
    </xf>
    <xf numFmtId="168" fontId="0" fillId="0" borderId="18" xfId="0" applyNumberFormat="1" applyBorder="1" applyAlignment="1">
      <alignment horizontal="left"/>
    </xf>
    <xf numFmtId="1" fontId="15" fillId="0" borderId="18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1" fontId="15" fillId="0" borderId="0" xfId="0" applyNumberFormat="1" applyFont="1" applyAlignment="1">
      <alignment horizontal="left"/>
    </xf>
    <xf numFmtId="2" fontId="0" fillId="0" borderId="9" xfId="0" applyNumberFormat="1" applyBorder="1"/>
    <xf numFmtId="2" fontId="0" fillId="5" borderId="0" xfId="0" applyNumberFormat="1" applyFill="1"/>
    <xf numFmtId="14" fontId="0" fillId="5" borderId="14" xfId="0" applyNumberFormat="1" applyFill="1" applyBorder="1" applyAlignment="1">
      <alignment horizontal="center"/>
    </xf>
    <xf numFmtId="171" fontId="0" fillId="0" borderId="0" xfId="0" applyNumberFormat="1"/>
    <xf numFmtId="165" fontId="0" fillId="4" borderId="0" xfId="0" applyNumberFormat="1" applyFill="1"/>
    <xf numFmtId="0" fontId="0" fillId="5" borderId="0" xfId="0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5" borderId="0" xfId="0" quotePrefix="1" applyFill="1"/>
    <xf numFmtId="0" fontId="0" fillId="5" borderId="13" xfId="0" applyFill="1" applyBorder="1" applyAlignment="1">
      <alignment horizontal="center"/>
    </xf>
    <xf numFmtId="1" fontId="10" fillId="0" borderId="22" xfId="0" applyNumberFormat="1" applyFont="1" applyBorder="1"/>
    <xf numFmtId="2" fontId="12" fillId="0" borderId="11" xfId="0" applyNumberFormat="1" applyFont="1" applyBorder="1"/>
    <xf numFmtId="0" fontId="18" fillId="0" borderId="0" xfId="0" applyFont="1"/>
    <xf numFmtId="0" fontId="0" fillId="5" borderId="20" xfId="0" applyFill="1" applyBorder="1"/>
    <xf numFmtId="0" fontId="0" fillId="5" borderId="10" xfId="0" applyFill="1" applyBorder="1"/>
    <xf numFmtId="0" fontId="0" fillId="5" borderId="21" xfId="0" applyFill="1" applyBorder="1"/>
    <xf numFmtId="0" fontId="2" fillId="5" borderId="20" xfId="0" applyFont="1" applyFill="1" applyBorder="1"/>
    <xf numFmtId="2" fontId="0" fillId="0" borderId="7" xfId="0" applyNumberFormat="1" applyBorder="1"/>
    <xf numFmtId="0" fontId="0" fillId="14" borderId="0" xfId="0" applyFill="1"/>
    <xf numFmtId="0" fontId="0" fillId="15" borderId="0" xfId="0" applyFill="1"/>
    <xf numFmtId="3" fontId="0" fillId="10" borderId="0" xfId="0" applyNumberFormat="1" applyFill="1"/>
    <xf numFmtId="3" fontId="0" fillId="0" borderId="20" xfId="0" applyNumberFormat="1" applyBorder="1"/>
    <xf numFmtId="3" fontId="0" fillId="0" borderId="21" xfId="0" applyNumberFormat="1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1" fontId="0" fillId="0" borderId="21" xfId="0" applyNumberFormat="1" applyBorder="1"/>
    <xf numFmtId="1" fontId="0" fillId="0" borderId="24" xfId="0" applyNumberFormat="1" applyBorder="1"/>
    <xf numFmtId="1" fontId="10" fillId="0" borderId="21" xfId="0" applyNumberFormat="1" applyFont="1" applyBorder="1"/>
    <xf numFmtId="0" fontId="0" fillId="11" borderId="21" xfId="0" applyFill="1" applyBorder="1" applyAlignment="1">
      <alignment horizontal="right"/>
    </xf>
    <xf numFmtId="2" fontId="10" fillId="0" borderId="21" xfId="0" applyNumberFormat="1" applyFont="1" applyBorder="1"/>
    <xf numFmtId="2" fontId="12" fillId="0" borderId="21" xfId="0" applyNumberFormat="1" applyFont="1" applyBorder="1"/>
    <xf numFmtId="0" fontId="0" fillId="0" borderId="24" xfId="0" applyBorder="1"/>
    <xf numFmtId="168" fontId="0" fillId="0" borderId="21" xfId="1" applyNumberFormat="1" applyFont="1" applyBorder="1"/>
    <xf numFmtId="1" fontId="15" fillId="0" borderId="21" xfId="1" applyNumberFormat="1" applyFont="1" applyBorder="1"/>
    <xf numFmtId="1" fontId="16" fillId="0" borderId="21" xfId="1" applyNumberFormat="1" applyFont="1" applyBorder="1"/>
    <xf numFmtId="165" fontId="10" fillId="0" borderId="21" xfId="0" applyNumberFormat="1" applyFont="1" applyBorder="1"/>
    <xf numFmtId="2" fontId="0" fillId="0" borderId="21" xfId="0" applyNumberFormat="1" applyBorder="1"/>
    <xf numFmtId="167" fontId="0" fillId="0" borderId="21" xfId="0" applyNumberFormat="1" applyBorder="1"/>
    <xf numFmtId="167" fontId="0" fillId="0" borderId="24" xfId="0" applyNumberFormat="1" applyBorder="1"/>
    <xf numFmtId="16" fontId="0" fillId="0" borderId="21" xfId="0" applyNumberFormat="1" applyBorder="1"/>
    <xf numFmtId="2" fontId="7" fillId="0" borderId="21" xfId="0" applyNumberFormat="1" applyFont="1" applyBorder="1"/>
    <xf numFmtId="22" fontId="0" fillId="0" borderId="21" xfId="0" applyNumberFormat="1" applyBorder="1"/>
    <xf numFmtId="172" fontId="0" fillId="0" borderId="0" xfId="0" applyNumberFormat="1"/>
    <xf numFmtId="172" fontId="0" fillId="10" borderId="0" xfId="0" applyNumberFormat="1" applyFill="1"/>
    <xf numFmtId="172" fontId="0" fillId="0" borderId="20" xfId="0" applyNumberFormat="1" applyBorder="1"/>
    <xf numFmtId="172" fontId="0" fillId="0" borderId="21" xfId="0" applyNumberFormat="1" applyBorder="1"/>
    <xf numFmtId="43" fontId="0" fillId="0" borderId="0" xfId="1" applyFont="1"/>
    <xf numFmtId="166" fontId="0" fillId="0" borderId="20" xfId="2" applyNumberFormat="1" applyFont="1" applyBorder="1"/>
    <xf numFmtId="166" fontId="0" fillId="0" borderId="21" xfId="2" applyNumberFormat="1" applyFont="1" applyBorder="1"/>
    <xf numFmtId="43" fontId="0" fillId="0" borderId="20" xfId="0" applyNumberFormat="1" applyBorder="1"/>
    <xf numFmtId="43" fontId="0" fillId="0" borderId="21" xfId="0" applyNumberFormat="1" applyBorder="1"/>
    <xf numFmtId="166" fontId="0" fillId="0" borderId="20" xfId="0" applyNumberFormat="1" applyBorder="1"/>
    <xf numFmtId="166" fontId="0" fillId="0" borderId="21" xfId="0" applyNumberFormat="1" applyBorder="1"/>
    <xf numFmtId="0" fontId="2" fillId="3" borderId="2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4" fontId="0" fillId="0" borderId="0" xfId="0" applyNumberFormat="1"/>
    <xf numFmtId="0" fontId="0" fillId="0" borderId="22" xfId="0" applyBorder="1"/>
    <xf numFmtId="0" fontId="0" fillId="0" borderId="25" xfId="0" applyBorder="1"/>
    <xf numFmtId="0" fontId="21" fillId="0" borderId="0" xfId="0" applyFont="1"/>
    <xf numFmtId="3" fontId="21" fillId="0" borderId="0" xfId="0" applyNumberFormat="1" applyFont="1"/>
    <xf numFmtId="4" fontId="0" fillId="0" borderId="3" xfId="0" applyNumberFormat="1" applyBorder="1"/>
    <xf numFmtId="0" fontId="0" fillId="16" borderId="9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16" borderId="0" xfId="0" applyFill="1" applyAlignment="1">
      <alignment horizontal="center"/>
    </xf>
    <xf numFmtId="9" fontId="6" fillId="16" borderId="0" xfId="0" applyNumberFormat="1" applyFont="1" applyFill="1" applyAlignment="1">
      <alignment horizontal="center"/>
    </xf>
    <xf numFmtId="9" fontId="0" fillId="16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2" fontId="0" fillId="5" borderId="9" xfId="0" applyNumberFormat="1" applyFill="1" applyBorder="1"/>
    <xf numFmtId="0" fontId="21" fillId="5" borderId="21" xfId="0" applyFont="1" applyFill="1" applyBorder="1"/>
    <xf numFmtId="165" fontId="21" fillId="5" borderId="21" xfId="0" applyNumberFormat="1" applyFont="1" applyFill="1" applyBorder="1"/>
    <xf numFmtId="0" fontId="0" fillId="17" borderId="0" xfId="0" applyFill="1"/>
    <xf numFmtId="169" fontId="0" fillId="0" borderId="0" xfId="1" applyNumberFormat="1" applyFont="1"/>
    <xf numFmtId="167" fontId="2" fillId="0" borderId="0" xfId="0" applyNumberFormat="1" applyFont="1"/>
    <xf numFmtId="0" fontId="9" fillId="0" borderId="0" xfId="0" applyFont="1"/>
    <xf numFmtId="0" fontId="7" fillId="0" borderId="0" xfId="0" applyFont="1"/>
    <xf numFmtId="0" fontId="0" fillId="10" borderId="7" xfId="0" applyFill="1" applyBorder="1" applyAlignment="1">
      <alignment horizontal="left"/>
    </xf>
    <xf numFmtId="0" fontId="8" fillId="5" borderId="0" xfId="0" applyFont="1" applyFill="1"/>
    <xf numFmtId="1" fontId="0" fillId="5" borderId="0" xfId="0" applyNumberFormat="1" applyFill="1"/>
    <xf numFmtId="0" fontId="23" fillId="5" borderId="0" xfId="0" applyFont="1" applyFill="1"/>
    <xf numFmtId="0" fontId="0" fillId="18" borderId="0" xfId="0" applyFill="1"/>
    <xf numFmtId="0" fontId="24" fillId="5" borderId="0" xfId="0" applyFont="1" applyFill="1"/>
    <xf numFmtId="165" fontId="24" fillId="5" borderId="0" xfId="0" applyNumberFormat="1" applyFont="1" applyFill="1"/>
    <xf numFmtId="0" fontId="24" fillId="5" borderId="26" xfId="0" applyFont="1" applyFill="1" applyBorder="1"/>
    <xf numFmtId="0" fontId="25" fillId="0" borderId="0" xfId="0" applyFont="1"/>
    <xf numFmtId="3" fontId="21" fillId="5" borderId="0" xfId="0" applyNumberFormat="1" applyFont="1" applyFill="1"/>
    <xf numFmtId="165" fontId="0" fillId="11" borderId="0" xfId="0" applyNumberFormat="1" applyFill="1"/>
    <xf numFmtId="168" fontId="0" fillId="0" borderId="0" xfId="0" applyNumberFormat="1"/>
    <xf numFmtId="0" fontId="0" fillId="13" borderId="0" xfId="0" applyFill="1"/>
    <xf numFmtId="0" fontId="2" fillId="0" borderId="1" xfId="0" applyFont="1" applyBorder="1" applyAlignment="1">
      <alignment horizontal="center" vertical="top"/>
    </xf>
    <xf numFmtId="173" fontId="0" fillId="0" borderId="0" xfId="0" applyNumberFormat="1"/>
    <xf numFmtId="0" fontId="0" fillId="0" borderId="0" xfId="0" applyAlignment="1">
      <alignment horizontal="left"/>
    </xf>
    <xf numFmtId="174" fontId="0" fillId="10" borderId="0" xfId="44" applyNumberFormat="1" applyFont="1" applyFill="1"/>
    <xf numFmtId="9" fontId="0" fillId="10" borderId="0" xfId="44" applyFont="1" applyFill="1"/>
    <xf numFmtId="174" fontId="0" fillId="0" borderId="0" xfId="44" applyNumberFormat="1" applyFont="1"/>
    <xf numFmtId="0" fontId="8" fillId="0" borderId="0" xfId="0" applyFont="1" applyAlignment="1">
      <alignment vertical="center"/>
    </xf>
    <xf numFmtId="175" fontId="0" fillId="0" borderId="0" xfId="0" applyNumberFormat="1"/>
    <xf numFmtId="0" fontId="0" fillId="0" borderId="2" xfId="0" applyBorder="1"/>
    <xf numFmtId="0" fontId="0" fillId="0" borderId="36" xfId="0" applyBorder="1"/>
    <xf numFmtId="0" fontId="0" fillId="0" borderId="4" xfId="0" applyBorder="1"/>
    <xf numFmtId="0" fontId="0" fillId="0" borderId="0" xfId="0" applyBorder="1"/>
    <xf numFmtId="175" fontId="0" fillId="0" borderId="37" xfId="0" applyNumberFormat="1" applyBorder="1"/>
    <xf numFmtId="0" fontId="0" fillId="0" borderId="37" xfId="0" applyBorder="1"/>
    <xf numFmtId="175" fontId="0" fillId="0" borderId="0" xfId="0" applyNumberFormat="1" applyBorder="1"/>
    <xf numFmtId="0" fontId="0" fillId="0" borderId="5" xfId="0" applyBorder="1"/>
    <xf numFmtId="0" fontId="0" fillId="0" borderId="38" xfId="0" applyBorder="1"/>
    <xf numFmtId="0" fontId="0" fillId="0" borderId="0" xfId="0" quotePrefix="1"/>
    <xf numFmtId="0" fontId="0" fillId="0" borderId="0" xfId="0" applyNumberFormat="1"/>
    <xf numFmtId="0" fontId="0" fillId="5" borderId="0" xfId="0" applyFill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14" fontId="0" fillId="5" borderId="0" xfId="0" applyNumberFormat="1" applyFill="1" applyAlignment="1">
      <alignment horizontal="center"/>
    </xf>
    <xf numFmtId="21" fontId="0" fillId="5" borderId="0" xfId="0" applyNumberFormat="1" applyFill="1" applyAlignment="1">
      <alignment horizontal="center"/>
    </xf>
    <xf numFmtId="167" fontId="2" fillId="0" borderId="1" xfId="0" applyNumberFormat="1" applyFon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7" xfId="0" applyBorder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20" fontId="0" fillId="4" borderId="8" xfId="0" applyNumberFormat="1" applyFill="1" applyBorder="1" applyAlignment="1">
      <alignment horizontal="center"/>
    </xf>
    <xf numFmtId="20" fontId="0" fillId="4" borderId="10" xfId="0" applyNumberFormat="1" applyFill="1" applyBorder="1" applyAlignment="1">
      <alignment horizontal="center"/>
    </xf>
    <xf numFmtId="14" fontId="0" fillId="4" borderId="8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0" xfId="0" applyFont="1" applyFill="1" applyBorder="1"/>
  </cellXfs>
  <cellStyles count="45">
    <cellStyle name="20% - Accent1" xfId="21" builtinId="30" hidden="1"/>
    <cellStyle name="20% - Accent2" xfId="25" builtinId="34" hidden="1"/>
    <cellStyle name="20% - Accent3" xfId="29" builtinId="38" hidden="1"/>
    <cellStyle name="20% - Accent4" xfId="33" builtinId="42" hidden="1"/>
    <cellStyle name="20% - Accent5" xfId="37" builtinId="46" hidden="1"/>
    <cellStyle name="20% - Accent6" xfId="41" builtinId="50" hidden="1"/>
    <cellStyle name="40% - Accent1" xfId="22" builtinId="31" hidden="1"/>
    <cellStyle name="40% - Accent2" xfId="26" builtinId="35" hidden="1"/>
    <cellStyle name="40% - Accent3" xfId="30" builtinId="39" hidden="1"/>
    <cellStyle name="40% - Accent4" xfId="34" builtinId="43" hidden="1"/>
    <cellStyle name="40% - Accent5" xfId="38" builtinId="47" hidden="1"/>
    <cellStyle name="40% - Accent6" xfId="42" builtinId="51" hidden="1"/>
    <cellStyle name="60% - Accent1" xfId="23" builtinId="32" hidden="1"/>
    <cellStyle name="60% - Accent2" xfId="27" builtinId="36" hidden="1"/>
    <cellStyle name="60% - Accent3" xfId="31" builtinId="40" hidden="1"/>
    <cellStyle name="60% - Accent4" xfId="35" builtinId="44" hidden="1"/>
    <cellStyle name="60% - Accent5" xfId="39" builtinId="48" hidden="1"/>
    <cellStyle name="60% - Accent6" xfId="43" builtinId="52" hidden="1"/>
    <cellStyle name="Accent1" xfId="20" builtinId="29" hidden="1"/>
    <cellStyle name="Accent2" xfId="24" builtinId="33" hidden="1"/>
    <cellStyle name="Accent3" xfId="28" builtinId="37" hidden="1"/>
    <cellStyle name="Accent4" xfId="32" builtinId="41" hidden="1"/>
    <cellStyle name="Accent5" xfId="36" builtinId="45" hidden="1"/>
    <cellStyle name="Accent6" xfId="40" builtinId="49" hidden="1"/>
    <cellStyle name="Bad" xfId="9" builtinId="27" hidden="1"/>
    <cellStyle name="Calculation" xfId="13" builtinId="22" hidden="1"/>
    <cellStyle name="Check Cell" xfId="15" builtinId="23" hidden="1"/>
    <cellStyle name="Comma" xfId="1" builtinId="3"/>
    <cellStyle name="Comma 2" xfId="2" xr:uid="{00000000-0005-0000-0000-000052000000}"/>
    <cellStyle name="Explanatory Text" xfId="18" builtinId="53" hidden="1"/>
    <cellStyle name="Good" xfId="8" builtinId="26" hidden="1"/>
    <cellStyle name="Heading 1" xfId="4" builtinId="16" hidden="1"/>
    <cellStyle name="Heading 2" xfId="5" builtinId="17" hidden="1"/>
    <cellStyle name="Heading 3" xfId="6" builtinId="18" hidden="1"/>
    <cellStyle name="Heading 4" xfId="7" builtinId="19" hidden="1"/>
    <cellStyle name="Input" xfId="11" builtinId="20" hidden="1"/>
    <cellStyle name="Linked Cell" xfId="14" builtinId="24" hidden="1"/>
    <cellStyle name="Neutral" xfId="10" builtinId="28" hidden="1"/>
    <cellStyle name="Normal" xfId="0" builtinId="0"/>
    <cellStyle name="Note" xfId="17" builtinId="10" hidden="1"/>
    <cellStyle name="Output" xfId="12" builtinId="21" hidden="1"/>
    <cellStyle name="Percent" xfId="44" builtinId="5"/>
    <cellStyle name="Title" xfId="3" builtinId="15" hidden="1"/>
    <cellStyle name="Total" xfId="19" builtinId="25" hidden="1"/>
    <cellStyle name="Warning Text" xfId="16" builtinId="11" hidden="1"/>
  </cellStyles>
  <dxfs count="14"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82636584392039E-2"/>
          <c:y val="8.2311365807067827E-2"/>
          <c:w val="0.96124230107146835"/>
          <c:h val="0.735829103024013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Horaire!$B$158</c:f>
              <c:strCache>
                <c:ptCount val="1"/>
                <c:pt idx="0">
                  <c:v>Programme prévu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[0]!Horizon_programme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[0]!PP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34</c:v>
                </c:pt>
                <c:pt idx="10">
                  <c:v>24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34</c:v>
                </c:pt>
                <c:pt idx="18">
                  <c:v>24</c:v>
                </c:pt>
                <c:pt idx="19">
                  <c:v>18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34</c:v>
                </c:pt>
                <c:pt idx="33">
                  <c:v>24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24</c:v>
                </c:pt>
                <c:pt idx="42">
                  <c:v>24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63-40D3-B172-651CB303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72058712"/>
        <c:axId val="528057128"/>
      </c:barChart>
      <c:lineChart>
        <c:grouping val="standard"/>
        <c:varyColors val="0"/>
        <c:ser>
          <c:idx val="1"/>
          <c:order val="1"/>
          <c:tx>
            <c:strRef>
              <c:f>Horaire!$B$159</c:f>
              <c:strCache>
                <c:ptCount val="1"/>
                <c:pt idx="0">
                  <c:v>Programme réalisé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[0]!Horizon_programme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[0]!PP_real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21.986116344398923</c:v>
                </c:pt>
                <c:pt idx="8">
                  <c:v>23.994472026824951</c:v>
                </c:pt>
                <c:pt idx="9">
                  <c:v>23.410361223220825</c:v>
                </c:pt>
                <c:pt idx="10">
                  <c:v>23.327249818909575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63-40D3-B172-651CB3039B85}"/>
            </c:ext>
          </c:extLst>
        </c:ser>
        <c:ser>
          <c:idx val="2"/>
          <c:order val="2"/>
          <c:tx>
            <c:strRef>
              <c:f>Horaire!$B$160</c:f>
              <c:strCache>
                <c:ptCount val="1"/>
                <c:pt idx="0">
                  <c:v>Pmax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[0]!Horizon_programme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[0]!Pmax_GIC</c:f>
              <c:numCache>
                <c:formatCode>General</c:formatCode>
                <c:ptCount val="168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34</c:v>
                </c:pt>
                <c:pt idx="9">
                  <c:v>34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24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24</c:v>
                </c:pt>
                <c:pt idx="42">
                  <c:v>19</c:v>
                </c:pt>
                <c:pt idx="43">
                  <c:v>24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36</c:v>
                </c:pt>
                <c:pt idx="66">
                  <c:v>36</c:v>
                </c:pt>
                <c:pt idx="67">
                  <c:v>36</c:v>
                </c:pt>
                <c:pt idx="68">
                  <c:v>36</c:v>
                </c:pt>
                <c:pt idx="69">
                  <c:v>36</c:v>
                </c:pt>
                <c:pt idx="70">
                  <c:v>36</c:v>
                </c:pt>
                <c:pt idx="71">
                  <c:v>36</c:v>
                </c:pt>
                <c:pt idx="72">
                  <c:v>36</c:v>
                </c:pt>
                <c:pt idx="73">
                  <c:v>36</c:v>
                </c:pt>
                <c:pt idx="74">
                  <c:v>36</c:v>
                </c:pt>
                <c:pt idx="75">
                  <c:v>36</c:v>
                </c:pt>
                <c:pt idx="76">
                  <c:v>36</c:v>
                </c:pt>
                <c:pt idx="77">
                  <c:v>36</c:v>
                </c:pt>
                <c:pt idx="78">
                  <c:v>36</c:v>
                </c:pt>
                <c:pt idx="79">
                  <c:v>36</c:v>
                </c:pt>
                <c:pt idx="80">
                  <c:v>36</c:v>
                </c:pt>
                <c:pt idx="81">
                  <c:v>36</c:v>
                </c:pt>
                <c:pt idx="82">
                  <c:v>36</c:v>
                </c:pt>
                <c:pt idx="83">
                  <c:v>36</c:v>
                </c:pt>
                <c:pt idx="84">
                  <c:v>36</c:v>
                </c:pt>
                <c:pt idx="85">
                  <c:v>36</c:v>
                </c:pt>
                <c:pt idx="86">
                  <c:v>36</c:v>
                </c:pt>
                <c:pt idx="87">
                  <c:v>36</c:v>
                </c:pt>
                <c:pt idx="88">
                  <c:v>36</c:v>
                </c:pt>
                <c:pt idx="89">
                  <c:v>36</c:v>
                </c:pt>
                <c:pt idx="90">
                  <c:v>36</c:v>
                </c:pt>
                <c:pt idx="91">
                  <c:v>36</c:v>
                </c:pt>
                <c:pt idx="92">
                  <c:v>36</c:v>
                </c:pt>
                <c:pt idx="93">
                  <c:v>36</c:v>
                </c:pt>
                <c:pt idx="94">
                  <c:v>36</c:v>
                </c:pt>
                <c:pt idx="95">
                  <c:v>36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63-40D3-B172-651CB303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058712"/>
        <c:axId val="528057128"/>
      </c:lineChart>
      <c:catAx>
        <c:axId val="3720587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57128"/>
        <c:crosses val="autoZero"/>
        <c:auto val="0"/>
        <c:lblAlgn val="ctr"/>
        <c:lblOffset val="100"/>
        <c:noMultiLvlLbl val="0"/>
      </c:catAx>
      <c:valAx>
        <c:axId val="52805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05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8276421728425E-2"/>
          <c:y val="2.0334285137434745E-2"/>
          <c:w val="0.93267164187372076"/>
          <c:h val="0.82534942747541173"/>
        </c:manualLayout>
      </c:layout>
      <c:lineChart>
        <c:grouping val="standard"/>
        <c:varyColors val="0"/>
        <c:ser>
          <c:idx val="0"/>
          <c:order val="0"/>
          <c:tx>
            <c:strRef>
              <c:f>Horaire!$B$146</c:f>
              <c:strCache>
                <c:ptCount val="1"/>
                <c:pt idx="0">
                  <c:v>Cote GR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[0]!Cote_GR</c:f>
              <c:numCache>
                <c:formatCode>0.00</c:formatCode>
                <c:ptCount val="168"/>
                <c:pt idx="0">
                  <c:v>689.0501708984375</c:v>
                </c:pt>
                <c:pt idx="1">
                  <c:v>689.190185546875</c:v>
                </c:pt>
                <c:pt idx="2">
                  <c:v>689.3302001953125</c:v>
                </c:pt>
                <c:pt idx="3">
                  <c:v>689.460205078125</c:v>
                </c:pt>
                <c:pt idx="4">
                  <c:v>689.5902099609375</c:v>
                </c:pt>
                <c:pt idx="5">
                  <c:v>689.730224609375</c:v>
                </c:pt>
                <c:pt idx="6">
                  <c:v>689.8502197265625</c:v>
                </c:pt>
                <c:pt idx="7">
                  <c:v>689.9501953125</c:v>
                </c:pt>
                <c:pt idx="8">
                  <c:v>689.78021240234375</c:v>
                </c:pt>
                <c:pt idx="9">
                  <c:v>689.6102294921875</c:v>
                </c:pt>
                <c:pt idx="10">
                  <c:v>689.43017578125</c:v>
                </c:pt>
                <c:pt idx="11">
                  <c:v>689.23205075142118</c:v>
                </c:pt>
                <c:pt idx="12">
                  <c:v>689.0570526350723</c:v>
                </c:pt>
                <c:pt idx="13">
                  <c:v>688.88039955577096</c:v>
                </c:pt>
                <c:pt idx="14">
                  <c:v>688.7023908585245</c:v>
                </c:pt>
                <c:pt idx="15">
                  <c:v>688.52324854177118</c:v>
                </c:pt>
                <c:pt idx="16">
                  <c:v>688.34313641040603</c:v>
                </c:pt>
                <c:pt idx="17">
                  <c:v>688.14871520700558</c:v>
                </c:pt>
                <c:pt idx="18">
                  <c:v>687.7286244428567</c:v>
                </c:pt>
                <c:pt idx="19">
                  <c:v>687.44959403619828</c:v>
                </c:pt>
                <c:pt idx="20">
                  <c:v>687.23187290147837</c:v>
                </c:pt>
                <c:pt idx="21">
                  <c:v>686.99321388410794</c:v>
                </c:pt>
                <c:pt idx="22">
                  <c:v>686.94873512445179</c:v>
                </c:pt>
                <c:pt idx="23">
                  <c:v>686.90907340617002</c:v>
                </c:pt>
                <c:pt idx="24">
                  <c:v>686.92771085776849</c:v>
                </c:pt>
                <c:pt idx="25">
                  <c:v>687.08121920249812</c:v>
                </c:pt>
                <c:pt idx="26">
                  <c:v>687.20832286147254</c:v>
                </c:pt>
                <c:pt idx="27">
                  <c:v>687.32056422789617</c:v>
                </c:pt>
                <c:pt idx="28">
                  <c:v>687.4209409513486</c:v>
                </c:pt>
                <c:pt idx="29">
                  <c:v>687.52236718502115</c:v>
                </c:pt>
                <c:pt idx="30">
                  <c:v>687.62357285859537</c:v>
                </c:pt>
                <c:pt idx="31">
                  <c:v>687.72482160917275</c:v>
                </c:pt>
                <c:pt idx="32">
                  <c:v>687.82606180863797</c:v>
                </c:pt>
                <c:pt idx="33">
                  <c:v>687.42526006317428</c:v>
                </c:pt>
                <c:pt idx="34">
                  <c:v>687.12954021277574</c:v>
                </c:pt>
                <c:pt idx="35">
                  <c:v>687.07474889601406</c:v>
                </c:pt>
                <c:pt idx="36">
                  <c:v>687.06499637876607</c:v>
                </c:pt>
                <c:pt idx="37">
                  <c:v>687.18420553682154</c:v>
                </c:pt>
                <c:pt idx="38">
                  <c:v>687.30072211083325</c:v>
                </c:pt>
                <c:pt idx="39">
                  <c:v>687.40047683850605</c:v>
                </c:pt>
                <c:pt idx="40">
                  <c:v>687.5020521923517</c:v>
                </c:pt>
                <c:pt idx="41">
                  <c:v>687.60322973803807</c:v>
                </c:pt>
                <c:pt idx="42">
                  <c:v>687.36547106214891</c:v>
                </c:pt>
                <c:pt idx="43">
                  <c:v>687.07454444770019</c:v>
                </c:pt>
                <c:pt idx="44">
                  <c:v>687.02580112001749</c:v>
                </c:pt>
                <c:pt idx="45">
                  <c:v>687.04725943404446</c:v>
                </c:pt>
                <c:pt idx="46">
                  <c:v>687.19219454601318</c:v>
                </c:pt>
                <c:pt idx="47">
                  <c:v>687.31177494768258</c:v>
                </c:pt>
                <c:pt idx="48">
                  <c:v>687.41077190500857</c:v>
                </c:pt>
                <c:pt idx="49">
                  <c:v>687.50879776875342</c:v>
                </c:pt>
                <c:pt idx="50">
                  <c:v>687.60427567834472</c:v>
                </c:pt>
                <c:pt idx="51">
                  <c:v>687.70036811845148</c:v>
                </c:pt>
                <c:pt idx="52">
                  <c:v>687.79629006322637</c:v>
                </c:pt>
                <c:pt idx="53">
                  <c:v>687.89225792094317</c:v>
                </c:pt>
                <c:pt idx="54">
                  <c:v>687.98821330916724</c:v>
                </c:pt>
                <c:pt idx="55">
                  <c:v>688.08182872833549</c:v>
                </c:pt>
                <c:pt idx="56">
                  <c:v>688.17561958934846</c:v>
                </c:pt>
                <c:pt idx="57">
                  <c:v>688.26938541546428</c:v>
                </c:pt>
                <c:pt idx="58">
                  <c:v>688.35770608991845</c:v>
                </c:pt>
                <c:pt idx="59">
                  <c:v>688.44402270669013</c:v>
                </c:pt>
                <c:pt idx="60">
                  <c:v>688.53057244420108</c:v>
                </c:pt>
                <c:pt idx="61">
                  <c:v>688.61710142127026</c:v>
                </c:pt>
                <c:pt idx="62">
                  <c:v>688.7036321469327</c:v>
                </c:pt>
                <c:pt idx="63">
                  <c:v>688.79016272455976</c:v>
                </c:pt>
                <c:pt idx="64">
                  <c:v>688.87669331471398</c:v>
                </c:pt>
                <c:pt idx="65">
                  <c:v>688.96322390380817</c:v>
                </c:pt>
                <c:pt idx="66">
                  <c:v>689.0489500388237</c:v>
                </c:pt>
                <c:pt idx="67">
                  <c:v>689.1342761776724</c:v>
                </c:pt>
                <c:pt idx="68">
                  <c:v>689.21960929494162</c:v>
                </c:pt>
                <c:pt idx="69">
                  <c:v>689.30417306992626</c:v>
                </c:pt>
                <c:pt idx="70">
                  <c:v>689.37630399160867</c:v>
                </c:pt>
                <c:pt idx="71">
                  <c:v>689.44966187198975</c:v>
                </c:pt>
                <c:pt idx="72">
                  <c:v>689.52305591505137</c:v>
                </c:pt>
                <c:pt idx="73">
                  <c:v>689.5938067509187</c:v>
                </c:pt>
                <c:pt idx="74">
                  <c:v>689.66340086117089</c:v>
                </c:pt>
                <c:pt idx="75">
                  <c:v>689.73295379500837</c:v>
                </c:pt>
                <c:pt idx="76">
                  <c:v>689.8025066658588</c:v>
                </c:pt>
                <c:pt idx="77">
                  <c:v>689.87205953668695</c:v>
                </c:pt>
                <c:pt idx="78">
                  <c:v>689.94161240751498</c:v>
                </c:pt>
                <c:pt idx="79">
                  <c:v>690.01086013966483</c:v>
                </c:pt>
                <c:pt idx="80">
                  <c:v>690.079628583984</c:v>
                </c:pt>
                <c:pt idx="81">
                  <c:v>690.14836493549205</c:v>
                </c:pt>
                <c:pt idx="82">
                  <c:v>690.21709962604552</c:v>
                </c:pt>
                <c:pt idx="83">
                  <c:v>690.28583423230657</c:v>
                </c:pt>
                <c:pt idx="84">
                  <c:v>690.34818651449382</c:v>
                </c:pt>
                <c:pt idx="85">
                  <c:v>690.40946831128497</c:v>
                </c:pt>
                <c:pt idx="86">
                  <c:v>690.47094494972043</c:v>
                </c:pt>
                <c:pt idx="87">
                  <c:v>690.53244181260629</c:v>
                </c:pt>
                <c:pt idx="88">
                  <c:v>690.59394091280274</c:v>
                </c:pt>
                <c:pt idx="89">
                  <c:v>690.65544026209182</c:v>
                </c:pt>
                <c:pt idx="90">
                  <c:v>690.71693963913344</c:v>
                </c:pt>
                <c:pt idx="91">
                  <c:v>690.77843901926735</c:v>
                </c:pt>
                <c:pt idx="92">
                  <c:v>690.83993839974585</c:v>
                </c:pt>
                <c:pt idx="93">
                  <c:v>690.90143778026265</c:v>
                </c:pt>
                <c:pt idx="94">
                  <c:v>690.96293716078389</c:v>
                </c:pt>
                <c:pt idx="95">
                  <c:v>691.02420987869027</c:v>
                </c:pt>
                <c:pt idx="96">
                  <c:v>691.08540029177311</c:v>
                </c:pt>
                <c:pt idx="97">
                  <c:v>691.13426071677952</c:v>
                </c:pt>
                <c:pt idx="98">
                  <c:v>691.18312114178582</c:v>
                </c:pt>
                <c:pt idx="99">
                  <c:v>691.23198156679211</c:v>
                </c:pt>
                <c:pt idx="100">
                  <c:v>691.28084199179841</c:v>
                </c:pt>
                <c:pt idx="101">
                  <c:v>691.3274546663439</c:v>
                </c:pt>
                <c:pt idx="102">
                  <c:v>691.37261754567407</c:v>
                </c:pt>
                <c:pt idx="103">
                  <c:v>691.41778042500425</c:v>
                </c:pt>
                <c:pt idx="104">
                  <c:v>691.46294330433432</c:v>
                </c:pt>
                <c:pt idx="105">
                  <c:v>691.50810618366449</c:v>
                </c:pt>
                <c:pt idx="106">
                  <c:v>691.55326906299467</c:v>
                </c:pt>
                <c:pt idx="107">
                  <c:v>691.59843194232485</c:v>
                </c:pt>
                <c:pt idx="108">
                  <c:v>691.64359482165503</c:v>
                </c:pt>
                <c:pt idx="109">
                  <c:v>691.68875770098521</c:v>
                </c:pt>
                <c:pt idx="110">
                  <c:v>691.73392058031538</c:v>
                </c:pt>
                <c:pt idx="111">
                  <c:v>691.77908345964556</c:v>
                </c:pt>
                <c:pt idx="112">
                  <c:v>691.82424633897574</c:v>
                </c:pt>
                <c:pt idx="113">
                  <c:v>691.86940921830592</c:v>
                </c:pt>
                <c:pt idx="114">
                  <c:v>691.9145720976361</c:v>
                </c:pt>
                <c:pt idx="115">
                  <c:v>691.95973497696627</c:v>
                </c:pt>
                <c:pt idx="116">
                  <c:v>692.00483255154586</c:v>
                </c:pt>
                <c:pt idx="117">
                  <c:v>692.04939325915154</c:v>
                </c:pt>
                <c:pt idx="118">
                  <c:v>692.09395396675734</c:v>
                </c:pt>
                <c:pt idx="119">
                  <c:v>692.13851467436314</c:v>
                </c:pt>
                <c:pt idx="120">
                  <c:v>692.18307538196893</c:v>
                </c:pt>
                <c:pt idx="121">
                  <c:v>692.22723338997855</c:v>
                </c:pt>
                <c:pt idx="122">
                  <c:v>692.27139139798828</c:v>
                </c:pt>
                <c:pt idx="123">
                  <c:v>692.31554940599801</c:v>
                </c:pt>
                <c:pt idx="124">
                  <c:v>692.35970741400763</c:v>
                </c:pt>
                <c:pt idx="125">
                  <c:v>692.40386542201736</c:v>
                </c:pt>
                <c:pt idx="126">
                  <c:v>692.44802343002709</c:v>
                </c:pt>
                <c:pt idx="127">
                  <c:v>692.49218143803682</c:v>
                </c:pt>
                <c:pt idx="128">
                  <c:v>692.53633944604644</c:v>
                </c:pt>
                <c:pt idx="129">
                  <c:v>692.58049745405617</c:v>
                </c:pt>
                <c:pt idx="130">
                  <c:v>692.6246554620659</c:v>
                </c:pt>
                <c:pt idx="131">
                  <c:v>692.66881347007552</c:v>
                </c:pt>
                <c:pt idx="132">
                  <c:v>692.71297147808525</c:v>
                </c:pt>
                <c:pt idx="133">
                  <c:v>692.75712948609498</c:v>
                </c:pt>
                <c:pt idx="134">
                  <c:v>692.8012874941046</c:v>
                </c:pt>
                <c:pt idx="135">
                  <c:v>692.84544550211433</c:v>
                </c:pt>
                <c:pt idx="136">
                  <c:v>692.88960351012406</c:v>
                </c:pt>
                <c:pt idx="137">
                  <c:v>692.93376151813379</c:v>
                </c:pt>
                <c:pt idx="138">
                  <c:v>692.97791952614341</c:v>
                </c:pt>
                <c:pt idx="139">
                  <c:v>693.02207753415314</c:v>
                </c:pt>
                <c:pt idx="140">
                  <c:v>693.06623554216287</c:v>
                </c:pt>
                <c:pt idx="141">
                  <c:v>693.11039355017249</c:v>
                </c:pt>
                <c:pt idx="142">
                  <c:v>693.15455155818222</c:v>
                </c:pt>
                <c:pt idx="143">
                  <c:v>693.19870956619195</c:v>
                </c:pt>
                <c:pt idx="144">
                  <c:v>693.24286757420168</c:v>
                </c:pt>
                <c:pt idx="145">
                  <c:v>693.28220462620766</c:v>
                </c:pt>
                <c:pt idx="146">
                  <c:v>693.32154167821363</c:v>
                </c:pt>
                <c:pt idx="147">
                  <c:v>693.36087873021961</c:v>
                </c:pt>
                <c:pt idx="148">
                  <c:v>693.4002157822257</c:v>
                </c:pt>
                <c:pt idx="149">
                  <c:v>693.43955283423168</c:v>
                </c:pt>
                <c:pt idx="150">
                  <c:v>693.47888988623765</c:v>
                </c:pt>
                <c:pt idx="151">
                  <c:v>693.51822693824374</c:v>
                </c:pt>
                <c:pt idx="152">
                  <c:v>693.55756399024972</c:v>
                </c:pt>
                <c:pt idx="153">
                  <c:v>693.59690104225569</c:v>
                </c:pt>
                <c:pt idx="154">
                  <c:v>693.63623809426167</c:v>
                </c:pt>
                <c:pt idx="155">
                  <c:v>693.67557514626776</c:v>
                </c:pt>
                <c:pt idx="156">
                  <c:v>693.71491219827374</c:v>
                </c:pt>
                <c:pt idx="157">
                  <c:v>693.75424925027971</c:v>
                </c:pt>
                <c:pt idx="158">
                  <c:v>693.7935863022858</c:v>
                </c:pt>
                <c:pt idx="159">
                  <c:v>693.83292335429178</c:v>
                </c:pt>
                <c:pt idx="160">
                  <c:v>693.87226040629776</c:v>
                </c:pt>
                <c:pt idx="161">
                  <c:v>693.91159745830373</c:v>
                </c:pt>
                <c:pt idx="162">
                  <c:v>693.95093451030982</c:v>
                </c:pt>
                <c:pt idx="163">
                  <c:v>693.9902715623158</c:v>
                </c:pt>
                <c:pt idx="164">
                  <c:v>694.02960861432177</c:v>
                </c:pt>
                <c:pt idx="165">
                  <c:v>694.06894566632786</c:v>
                </c:pt>
                <c:pt idx="166">
                  <c:v>694.10828271833384</c:v>
                </c:pt>
                <c:pt idx="167">
                  <c:v>694.14761977033982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4-4D20-A5F9-8F23FE588007}"/>
            </c:ext>
          </c:extLst>
        </c:ser>
        <c:ser>
          <c:idx val="1"/>
          <c:order val="1"/>
          <c:tx>
            <c:strRef>
              <c:f>Horaire!$B$148</c:f>
              <c:strCache>
                <c:ptCount val="1"/>
                <c:pt idx="0">
                  <c:v>Cote Max GR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[0]!Cote_Max_GR</c:f>
              <c:numCache>
                <c:formatCode>General</c:formatCode>
                <c:ptCount val="168"/>
                <c:pt idx="0">
                  <c:v>692</c:v>
                </c:pt>
                <c:pt idx="1">
                  <c:v>692</c:v>
                </c:pt>
                <c:pt idx="2">
                  <c:v>692</c:v>
                </c:pt>
                <c:pt idx="3">
                  <c:v>692</c:v>
                </c:pt>
                <c:pt idx="4">
                  <c:v>692</c:v>
                </c:pt>
                <c:pt idx="5">
                  <c:v>692</c:v>
                </c:pt>
                <c:pt idx="6">
                  <c:v>692</c:v>
                </c:pt>
                <c:pt idx="7">
                  <c:v>692</c:v>
                </c:pt>
                <c:pt idx="8">
                  <c:v>692</c:v>
                </c:pt>
                <c:pt idx="9">
                  <c:v>692</c:v>
                </c:pt>
                <c:pt idx="10">
                  <c:v>692</c:v>
                </c:pt>
                <c:pt idx="11">
                  <c:v>692</c:v>
                </c:pt>
                <c:pt idx="12">
                  <c:v>692</c:v>
                </c:pt>
                <c:pt idx="13">
                  <c:v>692</c:v>
                </c:pt>
                <c:pt idx="14">
                  <c:v>692</c:v>
                </c:pt>
                <c:pt idx="15">
                  <c:v>692</c:v>
                </c:pt>
                <c:pt idx="16">
                  <c:v>692</c:v>
                </c:pt>
                <c:pt idx="17">
                  <c:v>692</c:v>
                </c:pt>
                <c:pt idx="18">
                  <c:v>692</c:v>
                </c:pt>
                <c:pt idx="19">
                  <c:v>692</c:v>
                </c:pt>
                <c:pt idx="20">
                  <c:v>692</c:v>
                </c:pt>
                <c:pt idx="21">
                  <c:v>692</c:v>
                </c:pt>
                <c:pt idx="22">
                  <c:v>692</c:v>
                </c:pt>
                <c:pt idx="23">
                  <c:v>692</c:v>
                </c:pt>
                <c:pt idx="24">
                  <c:v>692</c:v>
                </c:pt>
                <c:pt idx="25">
                  <c:v>692</c:v>
                </c:pt>
                <c:pt idx="26">
                  <c:v>692</c:v>
                </c:pt>
                <c:pt idx="27">
                  <c:v>692</c:v>
                </c:pt>
                <c:pt idx="28">
                  <c:v>692</c:v>
                </c:pt>
                <c:pt idx="29">
                  <c:v>692</c:v>
                </c:pt>
                <c:pt idx="30">
                  <c:v>692</c:v>
                </c:pt>
                <c:pt idx="31">
                  <c:v>692</c:v>
                </c:pt>
                <c:pt idx="32">
                  <c:v>692</c:v>
                </c:pt>
                <c:pt idx="33">
                  <c:v>692</c:v>
                </c:pt>
                <c:pt idx="34">
                  <c:v>692</c:v>
                </c:pt>
                <c:pt idx="35">
                  <c:v>692</c:v>
                </c:pt>
                <c:pt idx="36">
                  <c:v>692</c:v>
                </c:pt>
                <c:pt idx="37">
                  <c:v>692</c:v>
                </c:pt>
                <c:pt idx="38">
                  <c:v>692</c:v>
                </c:pt>
                <c:pt idx="39">
                  <c:v>692</c:v>
                </c:pt>
                <c:pt idx="40">
                  <c:v>692</c:v>
                </c:pt>
                <c:pt idx="41">
                  <c:v>692</c:v>
                </c:pt>
                <c:pt idx="42">
                  <c:v>692</c:v>
                </c:pt>
                <c:pt idx="43">
                  <c:v>692</c:v>
                </c:pt>
                <c:pt idx="44">
                  <c:v>692</c:v>
                </c:pt>
                <c:pt idx="45">
                  <c:v>692</c:v>
                </c:pt>
                <c:pt idx="46">
                  <c:v>692</c:v>
                </c:pt>
                <c:pt idx="47">
                  <c:v>692</c:v>
                </c:pt>
                <c:pt idx="48">
                  <c:v>692</c:v>
                </c:pt>
                <c:pt idx="49">
                  <c:v>692</c:v>
                </c:pt>
                <c:pt idx="50">
                  <c:v>692</c:v>
                </c:pt>
                <c:pt idx="51">
                  <c:v>692</c:v>
                </c:pt>
                <c:pt idx="52">
                  <c:v>692</c:v>
                </c:pt>
                <c:pt idx="53">
                  <c:v>692</c:v>
                </c:pt>
                <c:pt idx="54">
                  <c:v>692</c:v>
                </c:pt>
                <c:pt idx="55">
                  <c:v>692</c:v>
                </c:pt>
                <c:pt idx="56">
                  <c:v>692</c:v>
                </c:pt>
                <c:pt idx="57">
                  <c:v>692</c:v>
                </c:pt>
                <c:pt idx="58">
                  <c:v>692</c:v>
                </c:pt>
                <c:pt idx="59">
                  <c:v>692</c:v>
                </c:pt>
                <c:pt idx="60">
                  <c:v>692</c:v>
                </c:pt>
                <c:pt idx="61">
                  <c:v>692</c:v>
                </c:pt>
                <c:pt idx="62">
                  <c:v>692</c:v>
                </c:pt>
                <c:pt idx="63">
                  <c:v>692</c:v>
                </c:pt>
                <c:pt idx="64">
                  <c:v>692</c:v>
                </c:pt>
                <c:pt idx="65">
                  <c:v>692</c:v>
                </c:pt>
                <c:pt idx="66">
                  <c:v>692</c:v>
                </c:pt>
                <c:pt idx="67">
                  <c:v>692</c:v>
                </c:pt>
                <c:pt idx="68">
                  <c:v>692</c:v>
                </c:pt>
                <c:pt idx="69">
                  <c:v>692</c:v>
                </c:pt>
                <c:pt idx="70">
                  <c:v>692</c:v>
                </c:pt>
                <c:pt idx="71">
                  <c:v>692</c:v>
                </c:pt>
                <c:pt idx="72">
                  <c:v>692</c:v>
                </c:pt>
                <c:pt idx="73">
                  <c:v>692</c:v>
                </c:pt>
                <c:pt idx="74">
                  <c:v>692</c:v>
                </c:pt>
                <c:pt idx="75">
                  <c:v>692</c:v>
                </c:pt>
                <c:pt idx="76">
                  <c:v>692</c:v>
                </c:pt>
                <c:pt idx="77">
                  <c:v>692</c:v>
                </c:pt>
                <c:pt idx="78">
                  <c:v>692</c:v>
                </c:pt>
                <c:pt idx="79">
                  <c:v>692</c:v>
                </c:pt>
                <c:pt idx="80">
                  <c:v>692</c:v>
                </c:pt>
                <c:pt idx="81">
                  <c:v>692</c:v>
                </c:pt>
                <c:pt idx="82">
                  <c:v>692</c:v>
                </c:pt>
                <c:pt idx="83">
                  <c:v>692</c:v>
                </c:pt>
                <c:pt idx="84">
                  <c:v>692</c:v>
                </c:pt>
                <c:pt idx="85">
                  <c:v>692</c:v>
                </c:pt>
                <c:pt idx="86">
                  <c:v>692</c:v>
                </c:pt>
                <c:pt idx="87">
                  <c:v>692</c:v>
                </c:pt>
                <c:pt idx="88">
                  <c:v>692</c:v>
                </c:pt>
                <c:pt idx="89">
                  <c:v>692</c:v>
                </c:pt>
                <c:pt idx="90">
                  <c:v>692</c:v>
                </c:pt>
                <c:pt idx="91">
                  <c:v>692</c:v>
                </c:pt>
                <c:pt idx="92">
                  <c:v>692</c:v>
                </c:pt>
                <c:pt idx="93">
                  <c:v>692</c:v>
                </c:pt>
                <c:pt idx="94">
                  <c:v>692</c:v>
                </c:pt>
                <c:pt idx="95">
                  <c:v>692</c:v>
                </c:pt>
                <c:pt idx="96">
                  <c:v>692</c:v>
                </c:pt>
                <c:pt idx="97">
                  <c:v>692</c:v>
                </c:pt>
                <c:pt idx="98">
                  <c:v>692</c:v>
                </c:pt>
                <c:pt idx="99">
                  <c:v>692</c:v>
                </c:pt>
                <c:pt idx="100">
                  <c:v>692</c:v>
                </c:pt>
                <c:pt idx="101">
                  <c:v>692</c:v>
                </c:pt>
                <c:pt idx="102">
                  <c:v>692</c:v>
                </c:pt>
                <c:pt idx="103">
                  <c:v>692</c:v>
                </c:pt>
                <c:pt idx="104">
                  <c:v>692</c:v>
                </c:pt>
                <c:pt idx="105">
                  <c:v>692</c:v>
                </c:pt>
                <c:pt idx="106">
                  <c:v>692</c:v>
                </c:pt>
                <c:pt idx="107">
                  <c:v>692</c:v>
                </c:pt>
                <c:pt idx="108">
                  <c:v>692</c:v>
                </c:pt>
                <c:pt idx="109">
                  <c:v>692</c:v>
                </c:pt>
                <c:pt idx="110">
                  <c:v>692</c:v>
                </c:pt>
                <c:pt idx="111">
                  <c:v>692</c:v>
                </c:pt>
                <c:pt idx="112">
                  <c:v>692</c:v>
                </c:pt>
                <c:pt idx="113">
                  <c:v>692</c:v>
                </c:pt>
                <c:pt idx="114">
                  <c:v>692</c:v>
                </c:pt>
                <c:pt idx="115">
                  <c:v>692</c:v>
                </c:pt>
                <c:pt idx="116">
                  <c:v>692</c:v>
                </c:pt>
                <c:pt idx="117">
                  <c:v>692</c:v>
                </c:pt>
                <c:pt idx="118">
                  <c:v>692</c:v>
                </c:pt>
                <c:pt idx="119">
                  <c:v>692</c:v>
                </c:pt>
                <c:pt idx="120">
                  <c:v>692</c:v>
                </c:pt>
                <c:pt idx="121">
                  <c:v>692</c:v>
                </c:pt>
                <c:pt idx="122">
                  <c:v>692</c:v>
                </c:pt>
                <c:pt idx="123">
                  <c:v>692</c:v>
                </c:pt>
                <c:pt idx="124">
                  <c:v>692</c:v>
                </c:pt>
                <c:pt idx="125">
                  <c:v>692</c:v>
                </c:pt>
                <c:pt idx="126">
                  <c:v>692</c:v>
                </c:pt>
                <c:pt idx="127">
                  <c:v>692</c:v>
                </c:pt>
                <c:pt idx="128">
                  <c:v>692</c:v>
                </c:pt>
                <c:pt idx="129">
                  <c:v>692</c:v>
                </c:pt>
                <c:pt idx="130">
                  <c:v>692</c:v>
                </c:pt>
                <c:pt idx="131">
                  <c:v>692</c:v>
                </c:pt>
                <c:pt idx="132">
                  <c:v>692</c:v>
                </c:pt>
                <c:pt idx="133">
                  <c:v>692</c:v>
                </c:pt>
                <c:pt idx="134">
                  <c:v>692</c:v>
                </c:pt>
                <c:pt idx="135">
                  <c:v>692</c:v>
                </c:pt>
                <c:pt idx="136">
                  <c:v>692</c:v>
                </c:pt>
                <c:pt idx="137">
                  <c:v>692</c:v>
                </c:pt>
                <c:pt idx="138">
                  <c:v>692</c:v>
                </c:pt>
                <c:pt idx="139">
                  <c:v>692</c:v>
                </c:pt>
                <c:pt idx="140">
                  <c:v>692</c:v>
                </c:pt>
                <c:pt idx="141">
                  <c:v>692</c:v>
                </c:pt>
                <c:pt idx="142">
                  <c:v>692</c:v>
                </c:pt>
                <c:pt idx="143">
                  <c:v>692</c:v>
                </c:pt>
                <c:pt idx="144">
                  <c:v>692</c:v>
                </c:pt>
                <c:pt idx="145">
                  <c:v>692</c:v>
                </c:pt>
                <c:pt idx="146">
                  <c:v>692</c:v>
                </c:pt>
                <c:pt idx="147">
                  <c:v>692</c:v>
                </c:pt>
                <c:pt idx="148">
                  <c:v>692</c:v>
                </c:pt>
                <c:pt idx="149">
                  <c:v>692</c:v>
                </c:pt>
                <c:pt idx="150">
                  <c:v>692</c:v>
                </c:pt>
                <c:pt idx="151">
                  <c:v>692</c:v>
                </c:pt>
                <c:pt idx="152">
                  <c:v>692</c:v>
                </c:pt>
                <c:pt idx="153">
                  <c:v>692</c:v>
                </c:pt>
                <c:pt idx="154">
                  <c:v>692</c:v>
                </c:pt>
                <c:pt idx="155">
                  <c:v>692</c:v>
                </c:pt>
                <c:pt idx="156">
                  <c:v>692</c:v>
                </c:pt>
                <c:pt idx="157">
                  <c:v>692</c:v>
                </c:pt>
                <c:pt idx="158">
                  <c:v>692</c:v>
                </c:pt>
                <c:pt idx="159">
                  <c:v>692</c:v>
                </c:pt>
                <c:pt idx="160">
                  <c:v>692</c:v>
                </c:pt>
                <c:pt idx="161">
                  <c:v>692</c:v>
                </c:pt>
                <c:pt idx="162">
                  <c:v>692</c:v>
                </c:pt>
                <c:pt idx="163">
                  <c:v>692</c:v>
                </c:pt>
                <c:pt idx="164">
                  <c:v>692</c:v>
                </c:pt>
                <c:pt idx="165">
                  <c:v>692</c:v>
                </c:pt>
                <c:pt idx="166">
                  <c:v>692</c:v>
                </c:pt>
                <c:pt idx="167">
                  <c:v>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A4-4D20-A5F9-8F23FE588007}"/>
            </c:ext>
          </c:extLst>
        </c:ser>
        <c:ser>
          <c:idx val="5"/>
          <c:order val="2"/>
          <c:tx>
            <c:strRef>
              <c:f>Horaire!$B$149</c:f>
              <c:strCache>
                <c:ptCount val="1"/>
                <c:pt idx="0">
                  <c:v>Cote Encl. GR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[0]!Cote_Encl_GR</c:f>
              <c:numCache>
                <c:formatCode>General</c:formatCode>
                <c:ptCount val="168"/>
                <c:pt idx="0">
                  <c:v>691.7</c:v>
                </c:pt>
                <c:pt idx="1">
                  <c:v>691.7</c:v>
                </c:pt>
                <c:pt idx="2">
                  <c:v>691.7</c:v>
                </c:pt>
                <c:pt idx="3">
                  <c:v>691.7</c:v>
                </c:pt>
                <c:pt idx="4">
                  <c:v>691.7</c:v>
                </c:pt>
                <c:pt idx="5">
                  <c:v>691.7</c:v>
                </c:pt>
                <c:pt idx="6">
                  <c:v>691.7</c:v>
                </c:pt>
                <c:pt idx="7">
                  <c:v>691.7</c:v>
                </c:pt>
                <c:pt idx="8">
                  <c:v>691.7</c:v>
                </c:pt>
                <c:pt idx="9">
                  <c:v>691.7</c:v>
                </c:pt>
                <c:pt idx="10">
                  <c:v>691.7</c:v>
                </c:pt>
                <c:pt idx="11">
                  <c:v>691.7</c:v>
                </c:pt>
                <c:pt idx="12">
                  <c:v>691.7</c:v>
                </c:pt>
                <c:pt idx="13">
                  <c:v>691.7</c:v>
                </c:pt>
                <c:pt idx="14">
                  <c:v>691.7</c:v>
                </c:pt>
                <c:pt idx="15">
                  <c:v>691.7</c:v>
                </c:pt>
                <c:pt idx="16">
                  <c:v>691.7</c:v>
                </c:pt>
                <c:pt idx="17">
                  <c:v>691.7</c:v>
                </c:pt>
                <c:pt idx="18">
                  <c:v>691.7</c:v>
                </c:pt>
                <c:pt idx="19">
                  <c:v>691.7</c:v>
                </c:pt>
                <c:pt idx="20">
                  <c:v>691.7</c:v>
                </c:pt>
                <c:pt idx="21">
                  <c:v>691.7</c:v>
                </c:pt>
                <c:pt idx="22">
                  <c:v>691.7</c:v>
                </c:pt>
                <c:pt idx="23">
                  <c:v>691.7</c:v>
                </c:pt>
                <c:pt idx="24">
                  <c:v>691.7</c:v>
                </c:pt>
                <c:pt idx="25">
                  <c:v>691.7</c:v>
                </c:pt>
                <c:pt idx="26">
                  <c:v>691.7</c:v>
                </c:pt>
                <c:pt idx="27">
                  <c:v>691.7</c:v>
                </c:pt>
                <c:pt idx="28">
                  <c:v>691.7</c:v>
                </c:pt>
                <c:pt idx="29">
                  <c:v>691.7</c:v>
                </c:pt>
                <c:pt idx="30">
                  <c:v>691.7</c:v>
                </c:pt>
                <c:pt idx="31">
                  <c:v>691.7</c:v>
                </c:pt>
                <c:pt idx="32">
                  <c:v>691.7</c:v>
                </c:pt>
                <c:pt idx="33">
                  <c:v>691.7</c:v>
                </c:pt>
                <c:pt idx="34">
                  <c:v>691.7</c:v>
                </c:pt>
                <c:pt idx="35">
                  <c:v>691.7</c:v>
                </c:pt>
                <c:pt idx="36">
                  <c:v>691.7</c:v>
                </c:pt>
                <c:pt idx="37">
                  <c:v>691.7</c:v>
                </c:pt>
                <c:pt idx="38">
                  <c:v>691.7</c:v>
                </c:pt>
                <c:pt idx="39">
                  <c:v>691.7</c:v>
                </c:pt>
                <c:pt idx="40">
                  <c:v>691.7</c:v>
                </c:pt>
                <c:pt idx="41">
                  <c:v>691.7</c:v>
                </c:pt>
                <c:pt idx="42">
                  <c:v>691.7</c:v>
                </c:pt>
                <c:pt idx="43">
                  <c:v>691.7</c:v>
                </c:pt>
                <c:pt idx="44">
                  <c:v>691.7</c:v>
                </c:pt>
                <c:pt idx="45">
                  <c:v>691.7</c:v>
                </c:pt>
                <c:pt idx="46">
                  <c:v>691.7</c:v>
                </c:pt>
                <c:pt idx="47">
                  <c:v>691.7</c:v>
                </c:pt>
                <c:pt idx="48">
                  <c:v>691.7</c:v>
                </c:pt>
                <c:pt idx="49">
                  <c:v>691.7</c:v>
                </c:pt>
                <c:pt idx="50">
                  <c:v>691.7</c:v>
                </c:pt>
                <c:pt idx="51">
                  <c:v>691.7</c:v>
                </c:pt>
                <c:pt idx="52">
                  <c:v>691.7</c:v>
                </c:pt>
                <c:pt idx="53">
                  <c:v>691.7</c:v>
                </c:pt>
                <c:pt idx="54">
                  <c:v>691.7</c:v>
                </c:pt>
                <c:pt idx="55">
                  <c:v>691.7</c:v>
                </c:pt>
                <c:pt idx="56">
                  <c:v>691.7</c:v>
                </c:pt>
                <c:pt idx="57">
                  <c:v>691.7</c:v>
                </c:pt>
                <c:pt idx="58">
                  <c:v>691.7</c:v>
                </c:pt>
                <c:pt idx="59">
                  <c:v>691.7</c:v>
                </c:pt>
                <c:pt idx="60">
                  <c:v>691.7</c:v>
                </c:pt>
                <c:pt idx="61">
                  <c:v>691.7</c:v>
                </c:pt>
                <c:pt idx="62">
                  <c:v>691.7</c:v>
                </c:pt>
                <c:pt idx="63">
                  <c:v>691.7</c:v>
                </c:pt>
                <c:pt idx="64">
                  <c:v>691.7</c:v>
                </c:pt>
                <c:pt idx="65">
                  <c:v>691.7</c:v>
                </c:pt>
                <c:pt idx="66">
                  <c:v>691.7</c:v>
                </c:pt>
                <c:pt idx="67">
                  <c:v>691.7</c:v>
                </c:pt>
                <c:pt idx="68">
                  <c:v>691.7</c:v>
                </c:pt>
                <c:pt idx="69">
                  <c:v>691.7</c:v>
                </c:pt>
                <c:pt idx="70">
                  <c:v>691.7</c:v>
                </c:pt>
                <c:pt idx="71">
                  <c:v>691.7</c:v>
                </c:pt>
                <c:pt idx="72">
                  <c:v>691.7</c:v>
                </c:pt>
                <c:pt idx="73">
                  <c:v>691.7</c:v>
                </c:pt>
                <c:pt idx="74">
                  <c:v>691.7</c:v>
                </c:pt>
                <c:pt idx="75">
                  <c:v>691.7</c:v>
                </c:pt>
                <c:pt idx="76">
                  <c:v>691.7</c:v>
                </c:pt>
                <c:pt idx="77">
                  <c:v>691.7</c:v>
                </c:pt>
                <c:pt idx="78">
                  <c:v>691.7</c:v>
                </c:pt>
                <c:pt idx="79">
                  <c:v>691.7</c:v>
                </c:pt>
                <c:pt idx="80">
                  <c:v>691.7</c:v>
                </c:pt>
                <c:pt idx="81">
                  <c:v>691.7</c:v>
                </c:pt>
                <c:pt idx="82">
                  <c:v>691.7</c:v>
                </c:pt>
                <c:pt idx="83">
                  <c:v>691.7</c:v>
                </c:pt>
                <c:pt idx="84">
                  <c:v>691.7</c:v>
                </c:pt>
                <c:pt idx="85">
                  <c:v>691.7</c:v>
                </c:pt>
                <c:pt idx="86">
                  <c:v>691.7</c:v>
                </c:pt>
                <c:pt idx="87">
                  <c:v>691.7</c:v>
                </c:pt>
                <c:pt idx="88">
                  <c:v>691.7</c:v>
                </c:pt>
                <c:pt idx="89">
                  <c:v>691.7</c:v>
                </c:pt>
                <c:pt idx="90">
                  <c:v>691.7</c:v>
                </c:pt>
                <c:pt idx="91">
                  <c:v>691.7</c:v>
                </c:pt>
                <c:pt idx="92">
                  <c:v>691.7</c:v>
                </c:pt>
                <c:pt idx="93">
                  <c:v>691.7</c:v>
                </c:pt>
                <c:pt idx="94">
                  <c:v>691.7</c:v>
                </c:pt>
                <c:pt idx="95">
                  <c:v>691.7</c:v>
                </c:pt>
                <c:pt idx="96">
                  <c:v>691.7</c:v>
                </c:pt>
                <c:pt idx="97">
                  <c:v>691.7</c:v>
                </c:pt>
                <c:pt idx="98">
                  <c:v>691.7</c:v>
                </c:pt>
                <c:pt idx="99">
                  <c:v>691.7</c:v>
                </c:pt>
                <c:pt idx="100">
                  <c:v>691.7</c:v>
                </c:pt>
                <c:pt idx="101">
                  <c:v>691.7</c:v>
                </c:pt>
                <c:pt idx="102">
                  <c:v>691.7</c:v>
                </c:pt>
                <c:pt idx="103">
                  <c:v>691.7</c:v>
                </c:pt>
                <c:pt idx="104">
                  <c:v>691.7</c:v>
                </c:pt>
                <c:pt idx="105">
                  <c:v>691.7</c:v>
                </c:pt>
                <c:pt idx="106">
                  <c:v>691.7</c:v>
                </c:pt>
                <c:pt idx="107">
                  <c:v>691.7</c:v>
                </c:pt>
                <c:pt idx="108">
                  <c:v>691.7</c:v>
                </c:pt>
                <c:pt idx="109">
                  <c:v>691.7</c:v>
                </c:pt>
                <c:pt idx="110">
                  <c:v>691.7</c:v>
                </c:pt>
                <c:pt idx="111">
                  <c:v>691.7</c:v>
                </c:pt>
                <c:pt idx="112">
                  <c:v>691.7</c:v>
                </c:pt>
                <c:pt idx="113">
                  <c:v>691.7</c:v>
                </c:pt>
                <c:pt idx="114">
                  <c:v>691.7</c:v>
                </c:pt>
                <c:pt idx="115">
                  <c:v>691.7</c:v>
                </c:pt>
                <c:pt idx="116">
                  <c:v>691.7</c:v>
                </c:pt>
                <c:pt idx="117">
                  <c:v>691.7</c:v>
                </c:pt>
                <c:pt idx="118">
                  <c:v>691.7</c:v>
                </c:pt>
                <c:pt idx="119">
                  <c:v>691.7</c:v>
                </c:pt>
                <c:pt idx="120">
                  <c:v>691.7</c:v>
                </c:pt>
                <c:pt idx="121">
                  <c:v>691.7</c:v>
                </c:pt>
                <c:pt idx="122">
                  <c:v>691.7</c:v>
                </c:pt>
                <c:pt idx="123">
                  <c:v>691.7</c:v>
                </c:pt>
                <c:pt idx="124">
                  <c:v>691.7</c:v>
                </c:pt>
                <c:pt idx="125">
                  <c:v>691.7</c:v>
                </c:pt>
                <c:pt idx="126">
                  <c:v>691.7</c:v>
                </c:pt>
                <c:pt idx="127">
                  <c:v>691.7</c:v>
                </c:pt>
                <c:pt idx="128">
                  <c:v>691.7</c:v>
                </c:pt>
                <c:pt idx="129">
                  <c:v>691.7</c:v>
                </c:pt>
                <c:pt idx="130">
                  <c:v>691.7</c:v>
                </c:pt>
                <c:pt idx="131">
                  <c:v>691.7</c:v>
                </c:pt>
                <c:pt idx="132">
                  <c:v>691.7</c:v>
                </c:pt>
                <c:pt idx="133">
                  <c:v>691.7</c:v>
                </c:pt>
                <c:pt idx="134">
                  <c:v>691.7</c:v>
                </c:pt>
                <c:pt idx="135">
                  <c:v>691.7</c:v>
                </c:pt>
                <c:pt idx="136">
                  <c:v>691.7</c:v>
                </c:pt>
                <c:pt idx="137">
                  <c:v>691.7</c:v>
                </c:pt>
                <c:pt idx="138">
                  <c:v>691.7</c:v>
                </c:pt>
                <c:pt idx="139">
                  <c:v>691.7</c:v>
                </c:pt>
                <c:pt idx="140">
                  <c:v>691.7</c:v>
                </c:pt>
                <c:pt idx="141">
                  <c:v>691.7</c:v>
                </c:pt>
                <c:pt idx="142">
                  <c:v>691.7</c:v>
                </c:pt>
                <c:pt idx="143">
                  <c:v>691.7</c:v>
                </c:pt>
                <c:pt idx="144">
                  <c:v>691.7</c:v>
                </c:pt>
                <c:pt idx="145">
                  <c:v>691.7</c:v>
                </c:pt>
                <c:pt idx="146">
                  <c:v>691.7</c:v>
                </c:pt>
                <c:pt idx="147">
                  <c:v>691.7</c:v>
                </c:pt>
                <c:pt idx="148">
                  <c:v>691.7</c:v>
                </c:pt>
                <c:pt idx="149">
                  <c:v>691.7</c:v>
                </c:pt>
                <c:pt idx="150">
                  <c:v>691.7</c:v>
                </c:pt>
                <c:pt idx="151">
                  <c:v>691.7</c:v>
                </c:pt>
                <c:pt idx="152">
                  <c:v>691.7</c:v>
                </c:pt>
                <c:pt idx="153">
                  <c:v>691.7</c:v>
                </c:pt>
                <c:pt idx="154">
                  <c:v>691.7</c:v>
                </c:pt>
                <c:pt idx="155">
                  <c:v>691.7</c:v>
                </c:pt>
                <c:pt idx="156">
                  <c:v>691.7</c:v>
                </c:pt>
                <c:pt idx="157">
                  <c:v>691.7</c:v>
                </c:pt>
                <c:pt idx="158">
                  <c:v>691.7</c:v>
                </c:pt>
                <c:pt idx="159">
                  <c:v>691.7</c:v>
                </c:pt>
                <c:pt idx="160">
                  <c:v>691.7</c:v>
                </c:pt>
                <c:pt idx="161">
                  <c:v>691.7</c:v>
                </c:pt>
                <c:pt idx="162">
                  <c:v>691.7</c:v>
                </c:pt>
                <c:pt idx="163">
                  <c:v>691.7</c:v>
                </c:pt>
                <c:pt idx="164">
                  <c:v>691.7</c:v>
                </c:pt>
                <c:pt idx="165">
                  <c:v>691.7</c:v>
                </c:pt>
                <c:pt idx="166">
                  <c:v>691.7</c:v>
                </c:pt>
                <c:pt idx="167">
                  <c:v>691.7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0-43B2-AACA-9D275F4DB278}"/>
            </c:ext>
          </c:extLst>
        </c:ser>
        <c:ser>
          <c:idx val="2"/>
          <c:order val="3"/>
          <c:tx>
            <c:strRef>
              <c:f>Horaire!$B$150</c:f>
              <c:strCache>
                <c:ptCount val="1"/>
                <c:pt idx="0">
                  <c:v>Cote Min GR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[0]!Cote_Min_GR</c:f>
              <c:numCache>
                <c:formatCode>General</c:formatCode>
                <c:ptCount val="168"/>
                <c:pt idx="0">
                  <c:v>686.28</c:v>
                </c:pt>
                <c:pt idx="1">
                  <c:v>686.28</c:v>
                </c:pt>
                <c:pt idx="2">
                  <c:v>686.28</c:v>
                </c:pt>
                <c:pt idx="3">
                  <c:v>686.28</c:v>
                </c:pt>
                <c:pt idx="4">
                  <c:v>686.28</c:v>
                </c:pt>
                <c:pt idx="5">
                  <c:v>686.28</c:v>
                </c:pt>
                <c:pt idx="6">
                  <c:v>686.28</c:v>
                </c:pt>
                <c:pt idx="7">
                  <c:v>686.28</c:v>
                </c:pt>
                <c:pt idx="8">
                  <c:v>686.28</c:v>
                </c:pt>
                <c:pt idx="9">
                  <c:v>686.28</c:v>
                </c:pt>
                <c:pt idx="10">
                  <c:v>686.28</c:v>
                </c:pt>
                <c:pt idx="11">
                  <c:v>686.28</c:v>
                </c:pt>
                <c:pt idx="12">
                  <c:v>686.28</c:v>
                </c:pt>
                <c:pt idx="13">
                  <c:v>686.28</c:v>
                </c:pt>
                <c:pt idx="14">
                  <c:v>686.28</c:v>
                </c:pt>
                <c:pt idx="15">
                  <c:v>686.28</c:v>
                </c:pt>
                <c:pt idx="16">
                  <c:v>686.28</c:v>
                </c:pt>
                <c:pt idx="17">
                  <c:v>686.28</c:v>
                </c:pt>
                <c:pt idx="18">
                  <c:v>686.28</c:v>
                </c:pt>
                <c:pt idx="19">
                  <c:v>686.28</c:v>
                </c:pt>
                <c:pt idx="20">
                  <c:v>686.28</c:v>
                </c:pt>
                <c:pt idx="21">
                  <c:v>686.28</c:v>
                </c:pt>
                <c:pt idx="22">
                  <c:v>686.28</c:v>
                </c:pt>
                <c:pt idx="23">
                  <c:v>686.28</c:v>
                </c:pt>
                <c:pt idx="24">
                  <c:v>686.28</c:v>
                </c:pt>
                <c:pt idx="25">
                  <c:v>686.28</c:v>
                </c:pt>
                <c:pt idx="26">
                  <c:v>686.28</c:v>
                </c:pt>
                <c:pt idx="27">
                  <c:v>686.28</c:v>
                </c:pt>
                <c:pt idx="28">
                  <c:v>686.28</c:v>
                </c:pt>
                <c:pt idx="29">
                  <c:v>686.28</c:v>
                </c:pt>
                <c:pt idx="30">
                  <c:v>686.28</c:v>
                </c:pt>
                <c:pt idx="31">
                  <c:v>686.28</c:v>
                </c:pt>
                <c:pt idx="32">
                  <c:v>686.28</c:v>
                </c:pt>
                <c:pt idx="33">
                  <c:v>686.28</c:v>
                </c:pt>
                <c:pt idx="34">
                  <c:v>686.28</c:v>
                </c:pt>
                <c:pt idx="35">
                  <c:v>686.28</c:v>
                </c:pt>
                <c:pt idx="36">
                  <c:v>686.28</c:v>
                </c:pt>
                <c:pt idx="37">
                  <c:v>686.28</c:v>
                </c:pt>
                <c:pt idx="38">
                  <c:v>686.28</c:v>
                </c:pt>
                <c:pt idx="39">
                  <c:v>686.28</c:v>
                </c:pt>
                <c:pt idx="40">
                  <c:v>686.28</c:v>
                </c:pt>
                <c:pt idx="41">
                  <c:v>686.28</c:v>
                </c:pt>
                <c:pt idx="42">
                  <c:v>686.28</c:v>
                </c:pt>
                <c:pt idx="43">
                  <c:v>686.28</c:v>
                </c:pt>
                <c:pt idx="44">
                  <c:v>686.28</c:v>
                </c:pt>
                <c:pt idx="45">
                  <c:v>686.28</c:v>
                </c:pt>
                <c:pt idx="46">
                  <c:v>686.28</c:v>
                </c:pt>
                <c:pt idx="47">
                  <c:v>686.28</c:v>
                </c:pt>
                <c:pt idx="48">
                  <c:v>686.28</c:v>
                </c:pt>
                <c:pt idx="49">
                  <c:v>686.28</c:v>
                </c:pt>
                <c:pt idx="50">
                  <c:v>686.28</c:v>
                </c:pt>
                <c:pt idx="51">
                  <c:v>686.28</c:v>
                </c:pt>
                <c:pt idx="52">
                  <c:v>686.28</c:v>
                </c:pt>
                <c:pt idx="53">
                  <c:v>686.28</c:v>
                </c:pt>
                <c:pt idx="54">
                  <c:v>686.28</c:v>
                </c:pt>
                <c:pt idx="55">
                  <c:v>686.28</c:v>
                </c:pt>
                <c:pt idx="56">
                  <c:v>686.28</c:v>
                </c:pt>
                <c:pt idx="57">
                  <c:v>686.28</c:v>
                </c:pt>
                <c:pt idx="58">
                  <c:v>686.28</c:v>
                </c:pt>
                <c:pt idx="59">
                  <c:v>686.28</c:v>
                </c:pt>
                <c:pt idx="60">
                  <c:v>686.28</c:v>
                </c:pt>
                <c:pt idx="61">
                  <c:v>686.28</c:v>
                </c:pt>
                <c:pt idx="62">
                  <c:v>686.28</c:v>
                </c:pt>
                <c:pt idx="63">
                  <c:v>686.28</c:v>
                </c:pt>
                <c:pt idx="64">
                  <c:v>686.28</c:v>
                </c:pt>
                <c:pt idx="65">
                  <c:v>686.28</c:v>
                </c:pt>
                <c:pt idx="66">
                  <c:v>686.28</c:v>
                </c:pt>
                <c:pt idx="67">
                  <c:v>686.28</c:v>
                </c:pt>
                <c:pt idx="68">
                  <c:v>686.28</c:v>
                </c:pt>
                <c:pt idx="69">
                  <c:v>686.28</c:v>
                </c:pt>
                <c:pt idx="70">
                  <c:v>686.28</c:v>
                </c:pt>
                <c:pt idx="71">
                  <c:v>686.28</c:v>
                </c:pt>
                <c:pt idx="72">
                  <c:v>686.28</c:v>
                </c:pt>
                <c:pt idx="73">
                  <c:v>686.28</c:v>
                </c:pt>
                <c:pt idx="74">
                  <c:v>686.28</c:v>
                </c:pt>
                <c:pt idx="75">
                  <c:v>686.28</c:v>
                </c:pt>
                <c:pt idx="76">
                  <c:v>686.28</c:v>
                </c:pt>
                <c:pt idx="77">
                  <c:v>686.28</c:v>
                </c:pt>
                <c:pt idx="78">
                  <c:v>686.28</c:v>
                </c:pt>
                <c:pt idx="79">
                  <c:v>686.28</c:v>
                </c:pt>
                <c:pt idx="80">
                  <c:v>686.28</c:v>
                </c:pt>
                <c:pt idx="81">
                  <c:v>686.28</c:v>
                </c:pt>
                <c:pt idx="82">
                  <c:v>686.28</c:v>
                </c:pt>
                <c:pt idx="83">
                  <c:v>686.28</c:v>
                </c:pt>
                <c:pt idx="84">
                  <c:v>686.28</c:v>
                </c:pt>
                <c:pt idx="85">
                  <c:v>686.28</c:v>
                </c:pt>
                <c:pt idx="86">
                  <c:v>686.28</c:v>
                </c:pt>
                <c:pt idx="87">
                  <c:v>686.28</c:v>
                </c:pt>
                <c:pt idx="88">
                  <c:v>686.28</c:v>
                </c:pt>
                <c:pt idx="89">
                  <c:v>686.28</c:v>
                </c:pt>
                <c:pt idx="90">
                  <c:v>686.28</c:v>
                </c:pt>
                <c:pt idx="91">
                  <c:v>686.28</c:v>
                </c:pt>
                <c:pt idx="92">
                  <c:v>686.28</c:v>
                </c:pt>
                <c:pt idx="93">
                  <c:v>686.28</c:v>
                </c:pt>
                <c:pt idx="94">
                  <c:v>686.28</c:v>
                </c:pt>
                <c:pt idx="95">
                  <c:v>686.28</c:v>
                </c:pt>
                <c:pt idx="96">
                  <c:v>686.28</c:v>
                </c:pt>
                <c:pt idx="97">
                  <c:v>686.28</c:v>
                </c:pt>
                <c:pt idx="98">
                  <c:v>686.28</c:v>
                </c:pt>
                <c:pt idx="99">
                  <c:v>686.28</c:v>
                </c:pt>
                <c:pt idx="100">
                  <c:v>686.28</c:v>
                </c:pt>
                <c:pt idx="101">
                  <c:v>686.28</c:v>
                </c:pt>
                <c:pt idx="102">
                  <c:v>686.28</c:v>
                </c:pt>
                <c:pt idx="103">
                  <c:v>686.28</c:v>
                </c:pt>
                <c:pt idx="104">
                  <c:v>686.28</c:v>
                </c:pt>
                <c:pt idx="105">
                  <c:v>686.28</c:v>
                </c:pt>
                <c:pt idx="106">
                  <c:v>686.28</c:v>
                </c:pt>
                <c:pt idx="107">
                  <c:v>686.28</c:v>
                </c:pt>
                <c:pt idx="108">
                  <c:v>686.28</c:v>
                </c:pt>
                <c:pt idx="109">
                  <c:v>686.28</c:v>
                </c:pt>
                <c:pt idx="110">
                  <c:v>686.28</c:v>
                </c:pt>
                <c:pt idx="111">
                  <c:v>686.28</c:v>
                </c:pt>
                <c:pt idx="112">
                  <c:v>686.28</c:v>
                </c:pt>
                <c:pt idx="113">
                  <c:v>686.28</c:v>
                </c:pt>
                <c:pt idx="114">
                  <c:v>686.28</c:v>
                </c:pt>
                <c:pt idx="115">
                  <c:v>686.28</c:v>
                </c:pt>
                <c:pt idx="116">
                  <c:v>686.28</c:v>
                </c:pt>
                <c:pt idx="117">
                  <c:v>686.28</c:v>
                </c:pt>
                <c:pt idx="118">
                  <c:v>686.28</c:v>
                </c:pt>
                <c:pt idx="119">
                  <c:v>686.28</c:v>
                </c:pt>
                <c:pt idx="120">
                  <c:v>686.28</c:v>
                </c:pt>
                <c:pt idx="121">
                  <c:v>686.28</c:v>
                </c:pt>
                <c:pt idx="122">
                  <c:v>686.28</c:v>
                </c:pt>
                <c:pt idx="123">
                  <c:v>686.28</c:v>
                </c:pt>
                <c:pt idx="124">
                  <c:v>686.28</c:v>
                </c:pt>
                <c:pt idx="125">
                  <c:v>686.28</c:v>
                </c:pt>
                <c:pt idx="126">
                  <c:v>686.28</c:v>
                </c:pt>
                <c:pt idx="127">
                  <c:v>686.28</c:v>
                </c:pt>
                <c:pt idx="128">
                  <c:v>686.28</c:v>
                </c:pt>
                <c:pt idx="129">
                  <c:v>686.28</c:v>
                </c:pt>
                <c:pt idx="130">
                  <c:v>686.28</c:v>
                </c:pt>
                <c:pt idx="131">
                  <c:v>686.28</c:v>
                </c:pt>
                <c:pt idx="132">
                  <c:v>686.28</c:v>
                </c:pt>
                <c:pt idx="133">
                  <c:v>686.28</c:v>
                </c:pt>
                <c:pt idx="134">
                  <c:v>686.28</c:v>
                </c:pt>
                <c:pt idx="135">
                  <c:v>686.28</c:v>
                </c:pt>
                <c:pt idx="136">
                  <c:v>686.28</c:v>
                </c:pt>
                <c:pt idx="137">
                  <c:v>686.28</c:v>
                </c:pt>
                <c:pt idx="138">
                  <c:v>686.28</c:v>
                </c:pt>
                <c:pt idx="139">
                  <c:v>686.28</c:v>
                </c:pt>
                <c:pt idx="140">
                  <c:v>686.28</c:v>
                </c:pt>
                <c:pt idx="141">
                  <c:v>686.28</c:v>
                </c:pt>
                <c:pt idx="142">
                  <c:v>686.28</c:v>
                </c:pt>
                <c:pt idx="143">
                  <c:v>686.28</c:v>
                </c:pt>
                <c:pt idx="144">
                  <c:v>686.28</c:v>
                </c:pt>
                <c:pt idx="145">
                  <c:v>686.28</c:v>
                </c:pt>
                <c:pt idx="146">
                  <c:v>686.28</c:v>
                </c:pt>
                <c:pt idx="147">
                  <c:v>686.28</c:v>
                </c:pt>
                <c:pt idx="148">
                  <c:v>686.28</c:v>
                </c:pt>
                <c:pt idx="149">
                  <c:v>686.28</c:v>
                </c:pt>
                <c:pt idx="150">
                  <c:v>686.28</c:v>
                </c:pt>
                <c:pt idx="151">
                  <c:v>686.28</c:v>
                </c:pt>
                <c:pt idx="152">
                  <c:v>686.28</c:v>
                </c:pt>
                <c:pt idx="153">
                  <c:v>686.28</c:v>
                </c:pt>
                <c:pt idx="154">
                  <c:v>686.28</c:v>
                </c:pt>
                <c:pt idx="155">
                  <c:v>686.28</c:v>
                </c:pt>
                <c:pt idx="156">
                  <c:v>686.28</c:v>
                </c:pt>
                <c:pt idx="157">
                  <c:v>686.28</c:v>
                </c:pt>
                <c:pt idx="158">
                  <c:v>686.28</c:v>
                </c:pt>
                <c:pt idx="159">
                  <c:v>686.28</c:v>
                </c:pt>
                <c:pt idx="160">
                  <c:v>686.28</c:v>
                </c:pt>
                <c:pt idx="161">
                  <c:v>686.28</c:v>
                </c:pt>
                <c:pt idx="162">
                  <c:v>686.28</c:v>
                </c:pt>
                <c:pt idx="163">
                  <c:v>686.28</c:v>
                </c:pt>
                <c:pt idx="164">
                  <c:v>686.28</c:v>
                </c:pt>
                <c:pt idx="165">
                  <c:v>686.28</c:v>
                </c:pt>
                <c:pt idx="166">
                  <c:v>686.28</c:v>
                </c:pt>
                <c:pt idx="167">
                  <c:v>686.28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A4-4D20-A5F9-8F23FE588007}"/>
            </c:ext>
          </c:extLst>
        </c:ser>
        <c:ser>
          <c:idx val="9"/>
          <c:order val="4"/>
          <c:tx>
            <c:strRef>
              <c:f>Horaire!$B$147</c:f>
              <c:strCache>
                <c:ptCount val="1"/>
                <c:pt idx="0">
                  <c:v>Cote GR réalisé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[0]!Cote_GR_real</c:f>
              <c:numCache>
                <c:formatCode>0.00</c:formatCode>
                <c:ptCount val="11"/>
                <c:pt idx="0">
                  <c:v>689.0501708984375</c:v>
                </c:pt>
                <c:pt idx="1">
                  <c:v>689.190185546875</c:v>
                </c:pt>
                <c:pt idx="2">
                  <c:v>689.3302001953125</c:v>
                </c:pt>
                <c:pt idx="3">
                  <c:v>689.460205078125</c:v>
                </c:pt>
                <c:pt idx="4">
                  <c:v>689.5902099609375</c:v>
                </c:pt>
                <c:pt idx="5">
                  <c:v>689.730224609375</c:v>
                </c:pt>
                <c:pt idx="6">
                  <c:v>689.8502197265625</c:v>
                </c:pt>
                <c:pt idx="7">
                  <c:v>689.9501953125</c:v>
                </c:pt>
                <c:pt idx="8">
                  <c:v>689.78021240234375</c:v>
                </c:pt>
                <c:pt idx="9">
                  <c:v>689.6102294921875</c:v>
                </c:pt>
                <c:pt idx="10">
                  <c:v>689.43017578125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A4-4D20-A5F9-8F23FE588007}"/>
            </c:ext>
          </c:extLst>
        </c:ser>
        <c:ser>
          <c:idx val="3"/>
          <c:order val="5"/>
          <c:tx>
            <c:v>Cote GR ScenP20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[0]!Cote_GR_scen20</c:f>
              <c:numCache>
                <c:formatCode>_(* #,##0.0_);_(* \(#,##0.0\);_(* "-"??_);_(@_)</c:formatCode>
                <c:ptCount val="168"/>
                <c:pt idx="0">
                  <c:v>689.0501708984375</c:v>
                </c:pt>
                <c:pt idx="1">
                  <c:v>689.18109783107047</c:v>
                </c:pt>
                <c:pt idx="2">
                  <c:v>689.31595214816889</c:v>
                </c:pt>
                <c:pt idx="3">
                  <c:v>689.43973050699628</c:v>
                </c:pt>
                <c:pt idx="4">
                  <c:v>689.56374363525072</c:v>
                </c:pt>
                <c:pt idx="5">
                  <c:v>689.69788094543878</c:v>
                </c:pt>
                <c:pt idx="6">
                  <c:v>689.81208038985289</c:v>
                </c:pt>
                <c:pt idx="7">
                  <c:v>689.90630253427139</c:v>
                </c:pt>
                <c:pt idx="8">
                  <c:v>689.72913184153504</c:v>
                </c:pt>
                <c:pt idx="9">
                  <c:v>689.55207025312973</c:v>
                </c:pt>
                <c:pt idx="10">
                  <c:v>689.43017578125</c:v>
                </c:pt>
                <c:pt idx="11">
                  <c:v>689.22296303561666</c:v>
                </c:pt>
                <c:pt idx="12">
                  <c:v>689.03944931762226</c:v>
                </c:pt>
                <c:pt idx="13">
                  <c:v>688.85470418184718</c:v>
                </c:pt>
                <c:pt idx="14">
                  <c:v>688.66891543126042</c:v>
                </c:pt>
                <c:pt idx="15" formatCode="_(* #,##0_);_(* \(#,##0\);_(* &quot;-&quot;??_);_(@_)">
                  <c:v>688.4822220640383</c:v>
                </c:pt>
                <c:pt idx="16">
                  <c:v>688.2942286009619</c:v>
                </c:pt>
                <c:pt idx="17">
                  <c:v>688.08789077108997</c:v>
                </c:pt>
                <c:pt idx="18">
                  <c:v>687.65878688740941</c:v>
                </c:pt>
                <c:pt idx="19">
                  <c:v>687.37092543883989</c:v>
                </c:pt>
                <c:pt idx="20">
                  <c:v>687.12986888130001</c:v>
                </c:pt>
                <c:pt idx="21">
                  <c:v>686.88233953962288</c:v>
                </c:pt>
                <c:pt idx="22">
                  <c:v>686.82949722737305</c:v>
                </c:pt>
                <c:pt idx="23">
                  <c:v>686.78182819096435</c:v>
                </c:pt>
                <c:pt idx="24">
                  <c:v>686.79648445623718</c:v>
                </c:pt>
                <c:pt idx="25">
                  <c:v>686.94198059890414</c:v>
                </c:pt>
                <c:pt idx="26">
                  <c:v>687.06186613038096</c:v>
                </c:pt>
                <c:pt idx="27">
                  <c:v>687.16835249673977</c:v>
                </c:pt>
                <c:pt idx="28">
                  <c:v>687.27441412321912</c:v>
                </c:pt>
                <c:pt idx="29">
                  <c:v>687.36846676091989</c:v>
                </c:pt>
                <c:pt idx="30">
                  <c:v>687.4599562661474</c:v>
                </c:pt>
                <c:pt idx="31" formatCode="_(* #,##0.00_);_(* \(#,##0.00\);_(* &quot;-&quot;??_);_(@_)">
                  <c:v>687.55166877972022</c:v>
                </c:pt>
                <c:pt idx="32">
                  <c:v>687.64335652555997</c:v>
                </c:pt>
                <c:pt idx="33">
                  <c:v>687.21884458690931</c:v>
                </c:pt>
                <c:pt idx="34">
                  <c:v>686.88762481914307</c:v>
                </c:pt>
                <c:pt idx="35">
                  <c:v>686.82594114472306</c:v>
                </c:pt>
                <c:pt idx="36">
                  <c:v>686.80328353374523</c:v>
                </c:pt>
                <c:pt idx="37">
                  <c:v>686.91743571660948</c:v>
                </c:pt>
                <c:pt idx="38">
                  <c:v>687.0230659546952</c:v>
                </c:pt>
                <c:pt idx="39">
                  <c:v>687.12928986250643</c:v>
                </c:pt>
                <c:pt idx="40">
                  <c:v>687.23539890352004</c:v>
                </c:pt>
                <c:pt idx="41">
                  <c:v>687.3352980229613</c:v>
                </c:pt>
                <c:pt idx="42">
                  <c:v>687.04821181787918</c:v>
                </c:pt>
                <c:pt idx="43">
                  <c:v>686.73272805363354</c:v>
                </c:pt>
                <c:pt idx="44">
                  <c:v>686.67685548268355</c:v>
                </c:pt>
                <c:pt idx="45">
                  <c:v>686.68699091681469</c:v>
                </c:pt>
                <c:pt idx="46">
                  <c:v>686.82279632355687</c:v>
                </c:pt>
                <c:pt idx="47">
                  <c:v>686.93621718744339</c:v>
                </c:pt>
                <c:pt idx="48">
                  <c:v>687.04179854857591</c:v>
                </c:pt>
                <c:pt idx="49">
                  <c:v>687.14629484478144</c:v>
                </c:pt>
                <c:pt idx="50">
                  <c:v>687.24757335155869</c:v>
                </c:pt>
                <c:pt idx="51">
                  <c:v>687.34222096515634</c:v>
                </c:pt>
                <c:pt idx="52">
                  <c:v>687.42966464569406</c:v>
                </c:pt>
                <c:pt idx="53">
                  <c:v>687.51784051264588</c:v>
                </c:pt>
                <c:pt idx="54">
                  <c:v>687.60586519639764</c:v>
                </c:pt>
                <c:pt idx="55">
                  <c:v>687.69391952083186</c:v>
                </c:pt>
                <c:pt idx="56">
                  <c:v>687.78196796903808</c:v>
                </c:pt>
                <c:pt idx="57">
                  <c:v>687.87001757968449</c:v>
                </c:pt>
                <c:pt idx="58">
                  <c:v>687.95806696027728</c:v>
                </c:pt>
                <c:pt idx="59">
                  <c:v>688.04432702253951</c:v>
                </c:pt>
                <c:pt idx="60">
                  <c:v>688.13035539854923</c:v>
                </c:pt>
                <c:pt idx="61">
                  <c:v>688.21639683362332</c:v>
                </c:pt>
                <c:pt idx="62">
                  <c:v>688.30222718297489</c:v>
                </c:pt>
                <c:pt idx="63">
                  <c:v>688.38086798733843</c:v>
                </c:pt>
                <c:pt idx="64">
                  <c:v>688.46029056476016</c:v>
                </c:pt>
                <c:pt idx="65">
                  <c:v>688.53968917345924</c:v>
                </c:pt>
                <c:pt idx="66">
                  <c:v>688.61908812794877</c:v>
                </c:pt>
                <c:pt idx="67">
                  <c:v>688.69848707727442</c:v>
                </c:pt>
                <c:pt idx="68">
                  <c:v>688.77788602667715</c:v>
                </c:pt>
                <c:pt idx="69">
                  <c:v>688.85728497607874</c:v>
                </c:pt>
                <c:pt idx="70">
                  <c:v>688.93668392548034</c:v>
                </c:pt>
                <c:pt idx="71">
                  <c:v>689.01549963464515</c:v>
                </c:pt>
                <c:pt idx="72">
                  <c:v>689.09382983767148</c:v>
                </c:pt>
                <c:pt idx="73">
                  <c:v>689.16894958675573</c:v>
                </c:pt>
                <c:pt idx="74">
                  <c:v>689.24270628343754</c:v>
                </c:pt>
                <c:pt idx="75">
                  <c:v>689.31388075162283</c:v>
                </c:pt>
                <c:pt idx="76">
                  <c:v>689.37639539981785</c:v>
                </c:pt>
                <c:pt idx="77">
                  <c:v>689.43977863107239</c:v>
                </c:pt>
                <c:pt idx="78">
                  <c:v>689.50319572551393</c:v>
                </c:pt>
                <c:pt idx="79">
                  <c:v>689.56661495369531</c:v>
                </c:pt>
                <c:pt idx="80">
                  <c:v>689.63003431836455</c:v>
                </c:pt>
                <c:pt idx="81">
                  <c:v>689.69345369177256</c:v>
                </c:pt>
                <c:pt idx="82">
                  <c:v>689.75687306574025</c:v>
                </c:pt>
                <c:pt idx="83">
                  <c:v>689.82029243974375</c:v>
                </c:pt>
                <c:pt idx="84">
                  <c:v>689.88371181374953</c:v>
                </c:pt>
                <c:pt idx="85">
                  <c:v>689.94713118775542</c:v>
                </c:pt>
                <c:pt idx="86">
                  <c:v>690.01008479225573</c:v>
                </c:pt>
                <c:pt idx="87">
                  <c:v>690.0727931367669</c:v>
                </c:pt>
                <c:pt idx="88">
                  <c:v>690.13547055527499</c:v>
                </c:pt>
                <c:pt idx="89">
                  <c:v>690.19814430755207</c:v>
                </c:pt>
                <c:pt idx="90">
                  <c:v>690.26081762867454</c:v>
                </c:pt>
                <c:pt idx="91">
                  <c:v>690.32074342555745</c:v>
                </c:pt>
                <c:pt idx="92">
                  <c:v>690.37632401171766</c:v>
                </c:pt>
                <c:pt idx="93">
                  <c:v>690.43232435596485</c:v>
                </c:pt>
                <c:pt idx="94">
                  <c:v>690.48838792457423</c:v>
                </c:pt>
                <c:pt idx="95">
                  <c:v>690.54446191324541</c:v>
                </c:pt>
                <c:pt idx="96">
                  <c:v>690.60053764169527</c:v>
                </c:pt>
                <c:pt idx="97">
                  <c:v>690.63386312745013</c:v>
                </c:pt>
                <c:pt idx="98">
                  <c:v>690.66718861320487</c:v>
                </c:pt>
                <c:pt idx="99">
                  <c:v>690.70051409895973</c:v>
                </c:pt>
                <c:pt idx="100">
                  <c:v>690.73383958471447</c:v>
                </c:pt>
                <c:pt idx="101">
                  <c:v>690.76716507046933</c:v>
                </c:pt>
                <c:pt idx="102">
                  <c:v>690.80049055622408</c:v>
                </c:pt>
                <c:pt idx="103">
                  <c:v>690.83381604197893</c:v>
                </c:pt>
                <c:pt idx="104">
                  <c:v>690.86714152773368</c:v>
                </c:pt>
                <c:pt idx="105">
                  <c:v>690.90046701348854</c:v>
                </c:pt>
                <c:pt idx="106">
                  <c:v>690.9337924992434</c:v>
                </c:pt>
                <c:pt idx="107">
                  <c:v>690.96711798499814</c:v>
                </c:pt>
                <c:pt idx="108">
                  <c:v>691.000443470753</c:v>
                </c:pt>
                <c:pt idx="109">
                  <c:v>691.03376895650774</c:v>
                </c:pt>
                <c:pt idx="110">
                  <c:v>691.0670944422626</c:v>
                </c:pt>
                <c:pt idx="111">
                  <c:v>691.10041992801735</c:v>
                </c:pt>
                <c:pt idx="112">
                  <c:v>691.1337454137722</c:v>
                </c:pt>
                <c:pt idx="113">
                  <c:v>691.16707089952695</c:v>
                </c:pt>
                <c:pt idx="114">
                  <c:v>691.20039638528181</c:v>
                </c:pt>
                <c:pt idx="115">
                  <c:v>691.23372187103655</c:v>
                </c:pt>
                <c:pt idx="116">
                  <c:v>691.26704735679141</c:v>
                </c:pt>
                <c:pt idx="117">
                  <c:v>691.30034462743447</c:v>
                </c:pt>
                <c:pt idx="118">
                  <c:v>691.3311481845376</c:v>
                </c:pt>
                <c:pt idx="119">
                  <c:v>691.36195174164072</c:v>
                </c:pt>
                <c:pt idx="120">
                  <c:v>691.39275529874374</c:v>
                </c:pt>
                <c:pt idx="121">
                  <c:v>691.41086884337903</c:v>
                </c:pt>
                <c:pt idx="122">
                  <c:v>691.42898238801422</c:v>
                </c:pt>
                <c:pt idx="123">
                  <c:v>691.4470959326494</c:v>
                </c:pt>
                <c:pt idx="124">
                  <c:v>691.46520947728459</c:v>
                </c:pt>
                <c:pt idx="125">
                  <c:v>691.48332302191989</c:v>
                </c:pt>
                <c:pt idx="126">
                  <c:v>691.50143656655507</c:v>
                </c:pt>
                <c:pt idx="127">
                  <c:v>691.51955011119026</c:v>
                </c:pt>
                <c:pt idx="128">
                  <c:v>691.53766365582544</c:v>
                </c:pt>
                <c:pt idx="129">
                  <c:v>691.55577720046074</c:v>
                </c:pt>
                <c:pt idx="130">
                  <c:v>691.57389074509592</c:v>
                </c:pt>
                <c:pt idx="131">
                  <c:v>691.59200428973111</c:v>
                </c:pt>
                <c:pt idx="132">
                  <c:v>691.61011783436629</c:v>
                </c:pt>
                <c:pt idx="133">
                  <c:v>691.62823137900159</c:v>
                </c:pt>
                <c:pt idx="134">
                  <c:v>691.64634492363678</c:v>
                </c:pt>
                <c:pt idx="135">
                  <c:v>691.66445846827196</c:v>
                </c:pt>
                <c:pt idx="136">
                  <c:v>691.68257201290726</c:v>
                </c:pt>
                <c:pt idx="137">
                  <c:v>691.70068555754244</c:v>
                </c:pt>
                <c:pt idx="138">
                  <c:v>691.71879910217763</c:v>
                </c:pt>
                <c:pt idx="139">
                  <c:v>691.73691264681281</c:v>
                </c:pt>
                <c:pt idx="140">
                  <c:v>691.75502619144811</c:v>
                </c:pt>
                <c:pt idx="141">
                  <c:v>691.77313973608329</c:v>
                </c:pt>
                <c:pt idx="142">
                  <c:v>691.79125328071848</c:v>
                </c:pt>
                <c:pt idx="143">
                  <c:v>691.80936682535366</c:v>
                </c:pt>
                <c:pt idx="144">
                  <c:v>691.82748036998896</c:v>
                </c:pt>
                <c:pt idx="145">
                  <c:v>691.83767987249882</c:v>
                </c:pt>
                <c:pt idx="146">
                  <c:v>691.84787937500869</c:v>
                </c:pt>
                <c:pt idx="147">
                  <c:v>691.85807887751866</c:v>
                </c:pt>
                <c:pt idx="148">
                  <c:v>691.86827838002853</c:v>
                </c:pt>
                <c:pt idx="149">
                  <c:v>691.8784778825385</c:v>
                </c:pt>
                <c:pt idx="150">
                  <c:v>691.88867738504837</c:v>
                </c:pt>
                <c:pt idx="151">
                  <c:v>691.89887688755834</c:v>
                </c:pt>
                <c:pt idx="152">
                  <c:v>691.90907639006821</c:v>
                </c:pt>
                <c:pt idx="153">
                  <c:v>691.91927589257818</c:v>
                </c:pt>
                <c:pt idx="154">
                  <c:v>691.92947539508805</c:v>
                </c:pt>
                <c:pt idx="155">
                  <c:v>691.93967489759791</c:v>
                </c:pt>
                <c:pt idx="156">
                  <c:v>691.94987440010789</c:v>
                </c:pt>
                <c:pt idx="157">
                  <c:v>691.96007390261775</c:v>
                </c:pt>
                <c:pt idx="158">
                  <c:v>691.97027340512773</c:v>
                </c:pt>
                <c:pt idx="159">
                  <c:v>691.98047290763759</c:v>
                </c:pt>
                <c:pt idx="160">
                  <c:v>691.99067241014757</c:v>
                </c:pt>
                <c:pt idx="161">
                  <c:v>692.00086028715532</c:v>
                </c:pt>
                <c:pt idx="162">
                  <c:v>692.01092379629847</c:v>
                </c:pt>
                <c:pt idx="163">
                  <c:v>692.02098730544162</c:v>
                </c:pt>
                <c:pt idx="164">
                  <c:v>692.03105081458466</c:v>
                </c:pt>
                <c:pt idx="165">
                  <c:v>692.04111432372781</c:v>
                </c:pt>
                <c:pt idx="166">
                  <c:v>692.05117783287096</c:v>
                </c:pt>
                <c:pt idx="167">
                  <c:v>692.061241342014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58-47EE-A819-D0210866FDD4}"/>
            </c:ext>
          </c:extLst>
        </c:ser>
        <c:ser>
          <c:idx val="4"/>
          <c:order val="6"/>
          <c:tx>
            <c:v>Cote GR ScenP80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[0]!Cote_GR_scen80</c:f>
              <c:numCache>
                <c:formatCode>_(* #,##0.0_);_(* \(#,##0.0\);_(* "-"??_);_(@_)</c:formatCode>
                <c:ptCount val="168"/>
                <c:pt idx="0">
                  <c:v>689.0501708984375</c:v>
                </c:pt>
                <c:pt idx="1">
                  <c:v>689.19927326267953</c:v>
                </c:pt>
                <c:pt idx="2">
                  <c:v>689.347436065799</c:v>
                </c:pt>
                <c:pt idx="3">
                  <c:v>689.48798275032448</c:v>
                </c:pt>
                <c:pt idx="4">
                  <c:v>689.62893535875071</c:v>
                </c:pt>
                <c:pt idx="5">
                  <c:v>689.7799045064603</c:v>
                </c:pt>
                <c:pt idx="6">
                  <c:v>689.9107212773423</c:v>
                </c:pt>
                <c:pt idx="7">
                  <c:v>690.0216989058199</c:v>
                </c:pt>
                <c:pt idx="8">
                  <c:v>689.86026353124021</c:v>
                </c:pt>
                <c:pt idx="9">
                  <c:v>689.69924923346321</c:v>
                </c:pt>
                <c:pt idx="10">
                  <c:v>689.43017578125</c:v>
                </c:pt>
                <c:pt idx="11">
                  <c:v>689.24113846722571</c:v>
                </c:pt>
                <c:pt idx="12">
                  <c:v>689.07650588660204</c:v>
                </c:pt>
                <c:pt idx="13">
                  <c:v>688.91116239195901</c:v>
                </c:pt>
                <c:pt idx="14">
                  <c:v>688.74515839656067</c:v>
                </c:pt>
                <c:pt idx="15" formatCode="_(* #,##0_);_(* \(#,##0\);_(* &quot;-&quot;??_);_(@_)">
                  <c:v>688.57853136518838</c:v>
                </c:pt>
                <c:pt idx="16">
                  <c:v>688.41130891386069</c:v>
                </c:pt>
                <c:pt idx="17">
                  <c:v>688.23816769331972</c:v>
                </c:pt>
                <c:pt idx="18">
                  <c:v>687.83009913099659</c:v>
                </c:pt>
                <c:pt idx="19">
                  <c:v>687.55976461528462</c:v>
                </c:pt>
                <c:pt idx="20">
                  <c:v>687.36021414727156</c:v>
                </c:pt>
                <c:pt idx="21">
                  <c:v>687.14124432358801</c:v>
                </c:pt>
                <c:pt idx="22">
                  <c:v>687.10527536321831</c:v>
                </c:pt>
                <c:pt idx="23">
                  <c:v>687.08006266181303</c:v>
                </c:pt>
                <c:pt idx="24">
                  <c:v>687.15057906804748</c:v>
                </c:pt>
                <c:pt idx="25">
                  <c:v>687.32455819417123</c:v>
                </c:pt>
                <c:pt idx="26">
                  <c:v>687.45562035719183</c:v>
                </c:pt>
                <c:pt idx="27">
                  <c:v>687.57644558799825</c:v>
                </c:pt>
                <c:pt idx="28">
                  <c:v>687.69490666735862</c:v>
                </c:pt>
                <c:pt idx="29">
                  <c:v>687.81326448827087</c:v>
                </c:pt>
                <c:pt idx="30">
                  <c:v>687.93162176397732</c:v>
                </c:pt>
                <c:pt idx="31" formatCode="_(* #,##0.00_);_(* \(#,##0.00\);_(* &quot;-&quot;??_);_(@_)">
                  <c:v>688.0479821961311</c:v>
                </c:pt>
                <c:pt idx="32">
                  <c:v>688.1637244923686</c:v>
                </c:pt>
                <c:pt idx="33">
                  <c:v>687.7748729935837</c:v>
                </c:pt>
                <c:pt idx="34">
                  <c:v>687.52018155389692</c:v>
                </c:pt>
                <c:pt idx="35">
                  <c:v>687.47899123679645</c:v>
                </c:pt>
                <c:pt idx="36">
                  <c:v>687.49553980250903</c:v>
                </c:pt>
                <c:pt idx="37">
                  <c:v>687.62437140463692</c:v>
                </c:pt>
                <c:pt idx="38">
                  <c:v>687.74443214292512</c:v>
                </c:pt>
                <c:pt idx="39">
                  <c:v>687.86284083833834</c:v>
                </c:pt>
                <c:pt idx="40">
                  <c:v>687.98053673001891</c:v>
                </c:pt>
                <c:pt idx="41">
                  <c:v>688.096486035628</c:v>
                </c:pt>
                <c:pt idx="42">
                  <c:v>687.87079889933432</c:v>
                </c:pt>
                <c:pt idx="43">
                  <c:v>687.6282597747072</c:v>
                </c:pt>
                <c:pt idx="44">
                  <c:v>687.60410554342195</c:v>
                </c:pt>
                <c:pt idx="45">
                  <c:v>687.64371341797596</c:v>
                </c:pt>
                <c:pt idx="46">
                  <c:v>687.78204137556406</c:v>
                </c:pt>
                <c:pt idx="47">
                  <c:v>687.90734305717717</c:v>
                </c:pt>
                <c:pt idx="48">
                  <c:v>688.02552917636126</c:v>
                </c:pt>
                <c:pt idx="49">
                  <c:v>688.13554742407837</c:v>
                </c:pt>
                <c:pt idx="50">
                  <c:v>688.24455543135616</c:v>
                </c:pt>
                <c:pt idx="51">
                  <c:v>688.34884289842785</c:v>
                </c:pt>
                <c:pt idx="52">
                  <c:v>688.44877378144838</c:v>
                </c:pt>
                <c:pt idx="53">
                  <c:v>688.54919186914049</c:v>
                </c:pt>
                <c:pt idx="54">
                  <c:v>688.64966687945662</c:v>
                </c:pt>
                <c:pt idx="55">
                  <c:v>688.75014910311597</c:v>
                </c:pt>
                <c:pt idx="56">
                  <c:v>688.8506322492492</c:v>
                </c:pt>
                <c:pt idx="57">
                  <c:v>688.95111551348828</c:v>
                </c:pt>
                <c:pt idx="58">
                  <c:v>689.05050805169765</c:v>
                </c:pt>
                <c:pt idx="59">
                  <c:v>689.14965556676532</c:v>
                </c:pt>
                <c:pt idx="60">
                  <c:v>689.24875790790941</c:v>
                </c:pt>
                <c:pt idx="61">
                  <c:v>689.34040497491935</c:v>
                </c:pt>
                <c:pt idx="62">
                  <c:v>689.42467610231392</c:v>
                </c:pt>
                <c:pt idx="63">
                  <c:v>689.50968922030529</c:v>
                </c:pt>
                <c:pt idx="64">
                  <c:v>689.59486767327223</c:v>
                </c:pt>
                <c:pt idx="65">
                  <c:v>689.6800860277142</c:v>
                </c:pt>
                <c:pt idx="66">
                  <c:v>689.76531417734884</c:v>
                </c:pt>
                <c:pt idx="67">
                  <c:v>689.85054474136587</c:v>
                </c:pt>
                <c:pt idx="68">
                  <c:v>689.93574832912338</c:v>
                </c:pt>
                <c:pt idx="69">
                  <c:v>690.02027647659099</c:v>
                </c:pt>
                <c:pt idx="70">
                  <c:v>690.10459303219159</c:v>
                </c:pt>
                <c:pt idx="71">
                  <c:v>690.18884709426095</c:v>
                </c:pt>
                <c:pt idx="72">
                  <c:v>690.27308304929466</c:v>
                </c:pt>
                <c:pt idx="73">
                  <c:v>690.34831058448685</c:v>
                </c:pt>
                <c:pt idx="74">
                  <c:v>690.42013820000943</c:v>
                </c:pt>
                <c:pt idx="75">
                  <c:v>690.49211543512365</c:v>
                </c:pt>
                <c:pt idx="76">
                  <c:v>690.56413590933732</c:v>
                </c:pt>
                <c:pt idx="77">
                  <c:v>690.63616907384187</c:v>
                </c:pt>
                <c:pt idx="78">
                  <c:v>690.70820597933516</c:v>
                </c:pt>
                <c:pt idx="79">
                  <c:v>690.78024398906757</c:v>
                </c:pt>
                <c:pt idx="80">
                  <c:v>690.852282324866</c:v>
                </c:pt>
                <c:pt idx="81">
                  <c:v>690.92432075695774</c:v>
                </c:pt>
                <c:pt idx="82">
                  <c:v>690.99613318025388</c:v>
                </c:pt>
                <c:pt idx="83">
                  <c:v>691.06784245221286</c:v>
                </c:pt>
                <c:pt idx="84">
                  <c:v>691.13951886850589</c:v>
                </c:pt>
                <c:pt idx="85">
                  <c:v>691.21118492375786</c:v>
                </c:pt>
                <c:pt idx="86">
                  <c:v>691.28284772211146</c:v>
                </c:pt>
                <c:pt idx="87">
                  <c:v>691.35038445465398</c:v>
                </c:pt>
                <c:pt idx="88">
                  <c:v>691.41689474188956</c:v>
                </c:pt>
                <c:pt idx="89">
                  <c:v>691.48357657400607</c:v>
                </c:pt>
                <c:pt idx="90">
                  <c:v>691.5503151249178</c:v>
                </c:pt>
                <c:pt idx="91">
                  <c:v>691.61707274347498</c:v>
                </c:pt>
                <c:pt idx="92">
                  <c:v>691.68383680710133</c:v>
                </c:pt>
                <c:pt idx="93">
                  <c:v>691.75060305319937</c:v>
                </c:pt>
                <c:pt idx="94">
                  <c:v>691.81737003879471</c:v>
                </c:pt>
                <c:pt idx="95">
                  <c:v>691.88413727500961</c:v>
                </c:pt>
                <c:pt idx="96">
                  <c:v>691.95061875186275</c:v>
                </c:pt>
                <c:pt idx="97">
                  <c:v>692.0100057407077</c:v>
                </c:pt>
                <c:pt idx="98">
                  <c:v>692.06873431291081</c:v>
                </c:pt>
                <c:pt idx="99">
                  <c:v>692.12746288511403</c:v>
                </c:pt>
                <c:pt idx="100">
                  <c:v>692.18619145731714</c:v>
                </c:pt>
                <c:pt idx="101">
                  <c:v>692.24492002952036</c:v>
                </c:pt>
                <c:pt idx="102">
                  <c:v>692.30364860172347</c:v>
                </c:pt>
                <c:pt idx="103">
                  <c:v>692.36237717392657</c:v>
                </c:pt>
                <c:pt idx="104">
                  <c:v>692.4211057461298</c:v>
                </c:pt>
                <c:pt idx="105">
                  <c:v>692.47983431833291</c:v>
                </c:pt>
                <c:pt idx="106">
                  <c:v>692.53856289053601</c:v>
                </c:pt>
                <c:pt idx="107">
                  <c:v>692.59729146273924</c:v>
                </c:pt>
                <c:pt idx="108">
                  <c:v>692.65602003494234</c:v>
                </c:pt>
                <c:pt idx="109">
                  <c:v>692.71474860714557</c:v>
                </c:pt>
                <c:pt idx="110">
                  <c:v>692.77347717934867</c:v>
                </c:pt>
                <c:pt idx="111">
                  <c:v>692.83220575155178</c:v>
                </c:pt>
                <c:pt idx="112">
                  <c:v>692.890934323755</c:v>
                </c:pt>
                <c:pt idx="113">
                  <c:v>692.94966289595811</c:v>
                </c:pt>
                <c:pt idx="114">
                  <c:v>693.00839146816122</c:v>
                </c:pt>
                <c:pt idx="115">
                  <c:v>693.06712004036444</c:v>
                </c:pt>
                <c:pt idx="116">
                  <c:v>693.12584861256755</c:v>
                </c:pt>
                <c:pt idx="117">
                  <c:v>693.18457718477077</c:v>
                </c:pt>
                <c:pt idx="118">
                  <c:v>693.24330575697388</c:v>
                </c:pt>
                <c:pt idx="119">
                  <c:v>693.30203432917699</c:v>
                </c:pt>
                <c:pt idx="120">
                  <c:v>693.36076290138021</c:v>
                </c:pt>
                <c:pt idx="121">
                  <c:v>693.43120688669285</c:v>
                </c:pt>
                <c:pt idx="122">
                  <c:v>693.50165087200548</c:v>
                </c:pt>
                <c:pt idx="123">
                  <c:v>693.57209485731812</c:v>
                </c:pt>
                <c:pt idx="124">
                  <c:v>693.64253884263076</c:v>
                </c:pt>
                <c:pt idx="125">
                  <c:v>693.71298282794339</c:v>
                </c:pt>
                <c:pt idx="126">
                  <c:v>693.78342681325614</c:v>
                </c:pt>
                <c:pt idx="127">
                  <c:v>693.85387079856878</c:v>
                </c:pt>
                <c:pt idx="128">
                  <c:v>693.92431478388141</c:v>
                </c:pt>
                <c:pt idx="129">
                  <c:v>693.99475876919405</c:v>
                </c:pt>
                <c:pt idx="130">
                  <c:v>694.06520275450669</c:v>
                </c:pt>
                <c:pt idx="131">
                  <c:v>694.13564673981932</c:v>
                </c:pt>
                <c:pt idx="132">
                  <c:v>694.20609072513196</c:v>
                </c:pt>
                <c:pt idx="133">
                  <c:v>694.27653471044459</c:v>
                </c:pt>
                <c:pt idx="134">
                  <c:v>694.34697869575734</c:v>
                </c:pt>
                <c:pt idx="135">
                  <c:v>694.41742268106998</c:v>
                </c:pt>
                <c:pt idx="136">
                  <c:v>694.48786666638262</c:v>
                </c:pt>
                <c:pt idx="137">
                  <c:v>694.55831065169525</c:v>
                </c:pt>
                <c:pt idx="138">
                  <c:v>694.62875463700789</c:v>
                </c:pt>
                <c:pt idx="139">
                  <c:v>694.69919862232052</c:v>
                </c:pt>
                <c:pt idx="140">
                  <c:v>694.76964260763316</c:v>
                </c:pt>
                <c:pt idx="141">
                  <c:v>694.84008659294591</c:v>
                </c:pt>
                <c:pt idx="142">
                  <c:v>694.91053057825854</c:v>
                </c:pt>
                <c:pt idx="143">
                  <c:v>694.98097456357118</c:v>
                </c:pt>
                <c:pt idx="144">
                  <c:v>695.05141854888382</c:v>
                </c:pt>
                <c:pt idx="145">
                  <c:v>695.12002914375273</c:v>
                </c:pt>
                <c:pt idx="146">
                  <c:v>695.18863973862165</c:v>
                </c:pt>
                <c:pt idx="147">
                  <c:v>695.25725033349056</c:v>
                </c:pt>
                <c:pt idx="148">
                  <c:v>695.32586092835948</c:v>
                </c:pt>
                <c:pt idx="149">
                  <c:v>695.39447152322839</c:v>
                </c:pt>
                <c:pt idx="150">
                  <c:v>695.4630821180973</c:v>
                </c:pt>
                <c:pt idx="151">
                  <c:v>695.53169271296611</c:v>
                </c:pt>
                <c:pt idx="152">
                  <c:v>695.60030330783502</c:v>
                </c:pt>
                <c:pt idx="153">
                  <c:v>695.66891390270393</c:v>
                </c:pt>
                <c:pt idx="154">
                  <c:v>695.73752449757285</c:v>
                </c:pt>
                <c:pt idx="155">
                  <c:v>695.80613509244176</c:v>
                </c:pt>
                <c:pt idx="156">
                  <c:v>695.87474568731068</c:v>
                </c:pt>
                <c:pt idx="157">
                  <c:v>695.94335628217959</c:v>
                </c:pt>
                <c:pt idx="158">
                  <c:v>696.01196687704851</c:v>
                </c:pt>
                <c:pt idx="159">
                  <c:v>696.08057747191742</c:v>
                </c:pt>
                <c:pt idx="160">
                  <c:v>696.14918806678634</c:v>
                </c:pt>
                <c:pt idx="161">
                  <c:v>696.21779866165525</c:v>
                </c:pt>
                <c:pt idx="162">
                  <c:v>696.28640925652405</c:v>
                </c:pt>
                <c:pt idx="163">
                  <c:v>696.35501985139297</c:v>
                </c:pt>
                <c:pt idx="164">
                  <c:v>696.42363044626188</c:v>
                </c:pt>
                <c:pt idx="165">
                  <c:v>696.4922410411308</c:v>
                </c:pt>
                <c:pt idx="166">
                  <c:v>696.56085163599971</c:v>
                </c:pt>
                <c:pt idx="167">
                  <c:v>696.62946223086863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58-47EE-A819-D0210866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685632"/>
        <c:axId val="391687168"/>
      </c:lineChart>
      <c:catAx>
        <c:axId val="39168563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687168"/>
        <c:crosses val="autoZero"/>
        <c:auto val="0"/>
        <c:lblAlgn val="ctr"/>
        <c:lblOffset val="100"/>
        <c:noMultiLvlLbl val="0"/>
      </c:catAx>
      <c:valAx>
        <c:axId val="391687168"/>
        <c:scaling>
          <c:orientation val="minMax"/>
          <c:max val="694"/>
          <c:min val="686"/>
        </c:scaling>
        <c:delete val="0"/>
        <c:axPos val="l"/>
        <c:majorGridlines>
          <c:spPr>
            <a:ln>
              <a:solidFill>
                <a:srgbClr val="002060"/>
              </a:solidFill>
            </a:ln>
          </c:spPr>
        </c:majorGridlines>
        <c:minorGridlines/>
        <c:numFmt formatCode="0.00" sourceLinked="1"/>
        <c:majorTickMark val="out"/>
        <c:minorTickMark val="none"/>
        <c:tickLblPos val="nextTo"/>
        <c:crossAx val="391685632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584357871471822E-2"/>
          <c:y val="2.0334285137434745E-2"/>
          <c:w val="0.94366367360278292"/>
          <c:h val="0.83450693663292086"/>
        </c:manualLayout>
      </c:layout>
      <c:barChart>
        <c:barDir val="col"/>
        <c:grouping val="clustered"/>
        <c:varyColors val="0"/>
        <c:ser>
          <c:idx val="1"/>
          <c:order val="5"/>
          <c:tx>
            <c:strRef>
              <c:f>Horaire!$B$161</c:f>
              <c:strCache>
                <c:ptCount val="1"/>
                <c:pt idx="0">
                  <c:v>Etat Vanne PR</c:v>
                </c:pt>
              </c:strCache>
            </c:strRef>
          </c:tx>
          <c:spPr>
            <a:solidFill>
              <a:schemeClr val="accent5">
                <a:lumMod val="75000"/>
                <a:alpha val="25000"/>
              </a:schemeClr>
            </a:solidFill>
            <a:ln>
              <a:noFill/>
            </a:ln>
          </c:spPr>
          <c:invertIfNegative val="0"/>
          <c:val>
            <c:numRef>
              <c:f>[0]!Etat_Vanne_PR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DD-4282-ACC5-7062DDE5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8882584"/>
        <c:axId val="978882912"/>
      </c:barChart>
      <c:lineChart>
        <c:grouping val="standard"/>
        <c:varyColors val="0"/>
        <c:ser>
          <c:idx val="3"/>
          <c:order val="0"/>
          <c:tx>
            <c:strRef>
              <c:f>Horaire!$B$153</c:f>
              <c:strCache>
                <c:ptCount val="1"/>
                <c:pt idx="0">
                  <c:v>Cote PR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[0]!Cote_PR</c:f>
              <c:numCache>
                <c:formatCode>0.00</c:formatCode>
                <c:ptCount val="168"/>
                <c:pt idx="0">
                  <c:v>689.33026123046875</c:v>
                </c:pt>
                <c:pt idx="1">
                  <c:v>689.50030517578125</c:v>
                </c:pt>
                <c:pt idx="2">
                  <c:v>689.6502685546875</c:v>
                </c:pt>
                <c:pt idx="3">
                  <c:v>689.790283203125</c:v>
                </c:pt>
                <c:pt idx="4">
                  <c:v>689.9302978515625</c:v>
                </c:pt>
                <c:pt idx="5">
                  <c:v>690.060302734375</c:v>
                </c:pt>
                <c:pt idx="6">
                  <c:v>690.1903076171875</c:v>
                </c:pt>
                <c:pt idx="7">
                  <c:v>690.2103271484375</c:v>
                </c:pt>
                <c:pt idx="8">
                  <c:v>689.4403076171875</c:v>
                </c:pt>
                <c:pt idx="9">
                  <c:v>688.6302490234375</c:v>
                </c:pt>
                <c:pt idx="10">
                  <c:v>687.81024169921875</c:v>
                </c:pt>
                <c:pt idx="11">
                  <c:v>686.92044371459872</c:v>
                </c:pt>
                <c:pt idx="12">
                  <c:v>686.67968640590914</c:v>
                </c:pt>
                <c:pt idx="13">
                  <c:v>686.4513752397379</c:v>
                </c:pt>
                <c:pt idx="14">
                  <c:v>686.23212116922173</c:v>
                </c:pt>
                <c:pt idx="15">
                  <c:v>686.0194005455586</c:v>
                </c:pt>
                <c:pt idx="16">
                  <c:v>685.79247495831908</c:v>
                </c:pt>
                <c:pt idx="17">
                  <c:v>685.57216772919878</c:v>
                </c:pt>
                <c:pt idx="18">
                  <c:v>684.62759542863932</c:v>
                </c:pt>
                <c:pt idx="19">
                  <c:v>684.5758583969473</c:v>
                </c:pt>
                <c:pt idx="20">
                  <c:v>684.56716067881212</c:v>
                </c:pt>
                <c:pt idx="21">
                  <c:v>684.55507818689227</c:v>
                </c:pt>
                <c:pt idx="22">
                  <c:v>684.67329826753007</c:v>
                </c:pt>
                <c:pt idx="23">
                  <c:v>686.15731982978639</c:v>
                </c:pt>
                <c:pt idx="24">
                  <c:v>687.45141962448849</c:v>
                </c:pt>
                <c:pt idx="25">
                  <c:v>687.26885387751224</c:v>
                </c:pt>
                <c:pt idx="26">
                  <c:v>687.30416993292795</c:v>
                </c:pt>
                <c:pt idx="27">
                  <c:v>687.43216828934283</c:v>
                </c:pt>
                <c:pt idx="28">
                  <c:v>687.54180652683112</c:v>
                </c:pt>
                <c:pt idx="29">
                  <c:v>687.64125576926472</c:v>
                </c:pt>
                <c:pt idx="30">
                  <c:v>687.74284628265366</c:v>
                </c:pt>
                <c:pt idx="31">
                  <c:v>687.8440185901361</c:v>
                </c:pt>
                <c:pt idx="32">
                  <c:v>687.94527391466693</c:v>
                </c:pt>
                <c:pt idx="33">
                  <c:v>685.44908595679442</c:v>
                </c:pt>
                <c:pt idx="34">
                  <c:v>684.67068779641681</c:v>
                </c:pt>
                <c:pt idx="35">
                  <c:v>685.92438986226557</c:v>
                </c:pt>
                <c:pt idx="36">
                  <c:v>687.18492801567481</c:v>
                </c:pt>
                <c:pt idx="37">
                  <c:v>687.28538660318236</c:v>
                </c:pt>
                <c:pt idx="38">
                  <c:v>687.40701151031965</c:v>
                </c:pt>
                <c:pt idx="39">
                  <c:v>687.5226882901685</c:v>
                </c:pt>
                <c:pt idx="40">
                  <c:v>687.62068982425478</c:v>
                </c:pt>
                <c:pt idx="41">
                  <c:v>687.72255341255504</c:v>
                </c:pt>
                <c:pt idx="42">
                  <c:v>686.24371747047712</c:v>
                </c:pt>
                <c:pt idx="43">
                  <c:v>684.81994676482759</c:v>
                </c:pt>
                <c:pt idx="44">
                  <c:v>686.49412568380649</c:v>
                </c:pt>
                <c:pt idx="45">
                  <c:v>687.44334465116742</c:v>
                </c:pt>
                <c:pt idx="46">
                  <c:v>687.33152208301851</c:v>
                </c:pt>
                <c:pt idx="47">
                  <c:v>687.41176474551139</c:v>
                </c:pt>
                <c:pt idx="48">
                  <c:v>687.53479821247686</c:v>
                </c:pt>
                <c:pt idx="49">
                  <c:v>687.61068119842957</c:v>
                </c:pt>
                <c:pt idx="50">
                  <c:v>687.71130057262189</c:v>
                </c:pt>
                <c:pt idx="51">
                  <c:v>687.80595387972801</c:v>
                </c:pt>
                <c:pt idx="52">
                  <c:v>687.90226241234677</c:v>
                </c:pt>
                <c:pt idx="53">
                  <c:v>687.99812520682099</c:v>
                </c:pt>
                <c:pt idx="54">
                  <c:v>688.07528724743065</c:v>
                </c:pt>
                <c:pt idx="55">
                  <c:v>688.17024808907024</c:v>
                </c:pt>
                <c:pt idx="56">
                  <c:v>688.26384633238297</c:v>
                </c:pt>
                <c:pt idx="57">
                  <c:v>688.35763901339749</c:v>
                </c:pt>
                <c:pt idx="58">
                  <c:v>688.45140457304308</c:v>
                </c:pt>
                <c:pt idx="59">
                  <c:v>688.53975392766404</c:v>
                </c:pt>
                <c:pt idx="60">
                  <c:v>688.62612175600157</c:v>
                </c:pt>
                <c:pt idx="61">
                  <c:v>688.71266604809387</c:v>
                </c:pt>
                <c:pt idx="62">
                  <c:v>688.79919547714326</c:v>
                </c:pt>
                <c:pt idx="63">
                  <c:v>688.8857261644938</c:v>
                </c:pt>
                <c:pt idx="64">
                  <c:v>688.97225674536253</c:v>
                </c:pt>
                <c:pt idx="65">
                  <c:v>689.05187117815501</c:v>
                </c:pt>
                <c:pt idx="66">
                  <c:v>689.13425510422712</c:v>
                </c:pt>
                <c:pt idx="67">
                  <c:v>689.21963900155026</c:v>
                </c:pt>
                <c:pt idx="68">
                  <c:v>689.30497056071931</c:v>
                </c:pt>
                <c:pt idx="69">
                  <c:v>689.3903035315368</c:v>
                </c:pt>
                <c:pt idx="70">
                  <c:v>689.4749411658695</c:v>
                </c:pt>
                <c:pt idx="71">
                  <c:v>689.54868051999665</c:v>
                </c:pt>
                <c:pt idx="72">
                  <c:v>689.62209866443197</c:v>
                </c:pt>
                <c:pt idx="73">
                  <c:v>689.68101078697032</c:v>
                </c:pt>
                <c:pt idx="74">
                  <c:v>689.75019735467868</c:v>
                </c:pt>
                <c:pt idx="75">
                  <c:v>689.81974966583516</c:v>
                </c:pt>
                <c:pt idx="76">
                  <c:v>689.88930253646436</c:v>
                </c:pt>
                <c:pt idx="77">
                  <c:v>689.95885540729228</c:v>
                </c:pt>
                <c:pt idx="78">
                  <c:v>690.025417933055</c:v>
                </c:pt>
                <c:pt idx="79">
                  <c:v>690.09007449855449</c:v>
                </c:pt>
                <c:pt idx="80">
                  <c:v>690.15854014102467</c:v>
                </c:pt>
                <c:pt idx="81">
                  <c:v>690.22726083688804</c:v>
                </c:pt>
                <c:pt idx="82">
                  <c:v>690.29599473296935</c:v>
                </c:pt>
                <c:pt idx="83">
                  <c:v>690.36472929895297</c:v>
                </c:pt>
                <c:pt idx="84">
                  <c:v>690.43346389889882</c:v>
                </c:pt>
                <c:pt idx="85">
                  <c:v>690.4969215329952</c:v>
                </c:pt>
                <c:pt idx="86">
                  <c:v>690.5586255922932</c:v>
                </c:pt>
                <c:pt idx="87">
                  <c:v>690.62014763153718</c:v>
                </c:pt>
                <c:pt idx="88">
                  <c:v>690.68164953498581</c:v>
                </c:pt>
                <c:pt idx="89">
                  <c:v>690.74314919660071</c:v>
                </c:pt>
                <c:pt idx="90">
                  <c:v>690.80464860844268</c:v>
                </c:pt>
                <c:pt idx="91">
                  <c:v>690.86614799245433</c:v>
                </c:pt>
                <c:pt idx="92">
                  <c:v>690.92764737336472</c:v>
                </c:pt>
                <c:pt idx="93">
                  <c:v>690.98914675392984</c:v>
                </c:pt>
                <c:pt idx="94">
                  <c:v>691.04811382773335</c:v>
                </c:pt>
                <c:pt idx="95">
                  <c:v>691.10847620458924</c:v>
                </c:pt>
                <c:pt idx="96">
                  <c:v>691.1695422876868</c:v>
                </c:pt>
                <c:pt idx="97">
                  <c:v>691.35656619150109</c:v>
                </c:pt>
                <c:pt idx="98">
                  <c:v>691.54359009531527</c:v>
                </c:pt>
                <c:pt idx="99">
                  <c:v>691.73061399912956</c:v>
                </c:pt>
                <c:pt idx="100">
                  <c:v>691.91763790294374</c:v>
                </c:pt>
                <c:pt idx="101">
                  <c:v>692.08721817229832</c:v>
                </c:pt>
                <c:pt idx="102">
                  <c:v>692.24307142547684</c:v>
                </c:pt>
                <c:pt idx="103">
                  <c:v>692.39892467865548</c:v>
                </c:pt>
                <c:pt idx="104">
                  <c:v>692.554777931834</c:v>
                </c:pt>
                <c:pt idx="105">
                  <c:v>692.71063118501252</c:v>
                </c:pt>
                <c:pt idx="106">
                  <c:v>692.86648443819104</c:v>
                </c:pt>
                <c:pt idx="107">
                  <c:v>693.00250182143338</c:v>
                </c:pt>
                <c:pt idx="108">
                  <c:v>693.01995738578944</c:v>
                </c:pt>
                <c:pt idx="109">
                  <c:v>693.03741295014538</c:v>
                </c:pt>
                <c:pt idx="110">
                  <c:v>693.05486851450144</c:v>
                </c:pt>
                <c:pt idx="111">
                  <c:v>693.07232407885738</c:v>
                </c:pt>
                <c:pt idx="112">
                  <c:v>693.08977964321332</c:v>
                </c:pt>
                <c:pt idx="113">
                  <c:v>693.10723520756937</c:v>
                </c:pt>
                <c:pt idx="114">
                  <c:v>693.12469077192532</c:v>
                </c:pt>
                <c:pt idx="115">
                  <c:v>693.14214633628137</c:v>
                </c:pt>
                <c:pt idx="116">
                  <c:v>693.15960190063731</c:v>
                </c:pt>
                <c:pt idx="117">
                  <c:v>693.17705746499337</c:v>
                </c:pt>
                <c:pt idx="118">
                  <c:v>693.19451302934931</c:v>
                </c:pt>
                <c:pt idx="119">
                  <c:v>693.21196859370536</c:v>
                </c:pt>
                <c:pt idx="120">
                  <c:v>693.22942415806131</c:v>
                </c:pt>
                <c:pt idx="121">
                  <c:v>693.24603204199684</c:v>
                </c:pt>
                <c:pt idx="122">
                  <c:v>693.26263992593238</c:v>
                </c:pt>
                <c:pt idx="123">
                  <c:v>693.2792478098678</c:v>
                </c:pt>
                <c:pt idx="124">
                  <c:v>693.29585569380333</c:v>
                </c:pt>
                <c:pt idx="125">
                  <c:v>693.31246357773887</c:v>
                </c:pt>
                <c:pt idx="126">
                  <c:v>693.32907146167429</c:v>
                </c:pt>
                <c:pt idx="127">
                  <c:v>693.34567934560982</c:v>
                </c:pt>
                <c:pt idx="128">
                  <c:v>693.36228722954525</c:v>
                </c:pt>
                <c:pt idx="129">
                  <c:v>693.37889511348078</c:v>
                </c:pt>
                <c:pt idx="130">
                  <c:v>693.39550299741632</c:v>
                </c:pt>
                <c:pt idx="131">
                  <c:v>693.41211088135174</c:v>
                </c:pt>
                <c:pt idx="132">
                  <c:v>693.42871876528727</c:v>
                </c:pt>
                <c:pt idx="133">
                  <c:v>693.44532664922281</c:v>
                </c:pt>
                <c:pt idx="134">
                  <c:v>693.46193453315823</c:v>
                </c:pt>
                <c:pt idx="135">
                  <c:v>693.47854241709376</c:v>
                </c:pt>
                <c:pt idx="136">
                  <c:v>693.49515030102918</c:v>
                </c:pt>
                <c:pt idx="137">
                  <c:v>693.51175818496472</c:v>
                </c:pt>
                <c:pt idx="138">
                  <c:v>693.52836606890025</c:v>
                </c:pt>
                <c:pt idx="139">
                  <c:v>693.54497395283568</c:v>
                </c:pt>
                <c:pt idx="140">
                  <c:v>693.56158183677121</c:v>
                </c:pt>
                <c:pt idx="141">
                  <c:v>693.57818972070675</c:v>
                </c:pt>
                <c:pt idx="142">
                  <c:v>693.59479760464217</c:v>
                </c:pt>
                <c:pt idx="143">
                  <c:v>693.6114054885777</c:v>
                </c:pt>
                <c:pt idx="144">
                  <c:v>693.62801337251324</c:v>
                </c:pt>
                <c:pt idx="145">
                  <c:v>693.6436920330035</c:v>
                </c:pt>
                <c:pt idx="146">
                  <c:v>693.65937069349388</c:v>
                </c:pt>
                <c:pt idx="147">
                  <c:v>693.67504935398415</c:v>
                </c:pt>
                <c:pt idx="148">
                  <c:v>693.69072801447453</c:v>
                </c:pt>
                <c:pt idx="149">
                  <c:v>693.7064066749648</c:v>
                </c:pt>
                <c:pt idx="150">
                  <c:v>693.72208533545518</c:v>
                </c:pt>
                <c:pt idx="151">
                  <c:v>693.73776399594544</c:v>
                </c:pt>
                <c:pt idx="152">
                  <c:v>693.75344265643582</c:v>
                </c:pt>
                <c:pt idx="153">
                  <c:v>693.76912131692609</c:v>
                </c:pt>
                <c:pt idx="154">
                  <c:v>693.78479997741647</c:v>
                </c:pt>
                <c:pt idx="155">
                  <c:v>693.80047863790674</c:v>
                </c:pt>
                <c:pt idx="156">
                  <c:v>693.81615729839712</c:v>
                </c:pt>
                <c:pt idx="157">
                  <c:v>693.83183595888738</c:v>
                </c:pt>
                <c:pt idx="158">
                  <c:v>693.84751461937776</c:v>
                </c:pt>
                <c:pt idx="159">
                  <c:v>693.86319327986803</c:v>
                </c:pt>
                <c:pt idx="160">
                  <c:v>693.87887194035841</c:v>
                </c:pt>
                <c:pt idx="161">
                  <c:v>693.89455060084867</c:v>
                </c:pt>
                <c:pt idx="162">
                  <c:v>693.91022926133905</c:v>
                </c:pt>
                <c:pt idx="163">
                  <c:v>693.92590792182932</c:v>
                </c:pt>
                <c:pt idx="164">
                  <c:v>693.9415865823197</c:v>
                </c:pt>
                <c:pt idx="165">
                  <c:v>693.95726524280997</c:v>
                </c:pt>
                <c:pt idx="166">
                  <c:v>693.97294390330035</c:v>
                </c:pt>
                <c:pt idx="167">
                  <c:v>693.98862256379073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F-42FC-953C-ABFDAF7BC63B}"/>
            </c:ext>
          </c:extLst>
        </c:ser>
        <c:ser>
          <c:idx val="4"/>
          <c:order val="1"/>
          <c:tx>
            <c:strRef>
              <c:f>Horaire!$B$155</c:f>
              <c:strCache>
                <c:ptCount val="1"/>
                <c:pt idx="0">
                  <c:v>Cote Max PR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[0]!Cote_Max_PR</c:f>
              <c:numCache>
                <c:formatCode>0.0</c:formatCode>
                <c:ptCount val="168"/>
                <c:pt idx="0">
                  <c:v>693</c:v>
                </c:pt>
                <c:pt idx="1">
                  <c:v>693</c:v>
                </c:pt>
                <c:pt idx="2">
                  <c:v>693</c:v>
                </c:pt>
                <c:pt idx="3">
                  <c:v>693</c:v>
                </c:pt>
                <c:pt idx="4">
                  <c:v>693</c:v>
                </c:pt>
                <c:pt idx="5">
                  <c:v>693</c:v>
                </c:pt>
                <c:pt idx="6">
                  <c:v>693</c:v>
                </c:pt>
                <c:pt idx="7">
                  <c:v>693</c:v>
                </c:pt>
                <c:pt idx="8">
                  <c:v>693</c:v>
                </c:pt>
                <c:pt idx="9">
                  <c:v>693</c:v>
                </c:pt>
                <c:pt idx="10">
                  <c:v>693</c:v>
                </c:pt>
                <c:pt idx="11">
                  <c:v>693</c:v>
                </c:pt>
                <c:pt idx="12">
                  <c:v>693</c:v>
                </c:pt>
                <c:pt idx="13">
                  <c:v>693</c:v>
                </c:pt>
                <c:pt idx="14">
                  <c:v>693</c:v>
                </c:pt>
                <c:pt idx="15">
                  <c:v>693</c:v>
                </c:pt>
                <c:pt idx="16">
                  <c:v>693</c:v>
                </c:pt>
                <c:pt idx="17">
                  <c:v>693</c:v>
                </c:pt>
                <c:pt idx="18">
                  <c:v>693</c:v>
                </c:pt>
                <c:pt idx="19">
                  <c:v>693</c:v>
                </c:pt>
                <c:pt idx="20">
                  <c:v>693</c:v>
                </c:pt>
                <c:pt idx="21">
                  <c:v>693</c:v>
                </c:pt>
                <c:pt idx="22">
                  <c:v>693</c:v>
                </c:pt>
                <c:pt idx="23">
                  <c:v>693</c:v>
                </c:pt>
                <c:pt idx="24">
                  <c:v>693</c:v>
                </c:pt>
                <c:pt idx="25">
                  <c:v>693</c:v>
                </c:pt>
                <c:pt idx="26">
                  <c:v>693</c:v>
                </c:pt>
                <c:pt idx="27">
                  <c:v>693</c:v>
                </c:pt>
                <c:pt idx="28">
                  <c:v>693</c:v>
                </c:pt>
                <c:pt idx="29">
                  <c:v>693</c:v>
                </c:pt>
                <c:pt idx="30">
                  <c:v>693</c:v>
                </c:pt>
                <c:pt idx="31">
                  <c:v>693</c:v>
                </c:pt>
                <c:pt idx="32">
                  <c:v>693</c:v>
                </c:pt>
                <c:pt idx="33">
                  <c:v>693</c:v>
                </c:pt>
                <c:pt idx="34">
                  <c:v>693</c:v>
                </c:pt>
                <c:pt idx="35">
                  <c:v>693</c:v>
                </c:pt>
                <c:pt idx="36">
                  <c:v>693</c:v>
                </c:pt>
                <c:pt idx="37">
                  <c:v>693</c:v>
                </c:pt>
                <c:pt idx="38">
                  <c:v>693</c:v>
                </c:pt>
                <c:pt idx="39">
                  <c:v>693</c:v>
                </c:pt>
                <c:pt idx="40">
                  <c:v>693</c:v>
                </c:pt>
                <c:pt idx="41">
                  <c:v>693</c:v>
                </c:pt>
                <c:pt idx="42">
                  <c:v>693</c:v>
                </c:pt>
                <c:pt idx="43">
                  <c:v>693</c:v>
                </c:pt>
                <c:pt idx="44">
                  <c:v>693</c:v>
                </c:pt>
                <c:pt idx="45">
                  <c:v>693</c:v>
                </c:pt>
                <c:pt idx="46">
                  <c:v>693</c:v>
                </c:pt>
                <c:pt idx="47">
                  <c:v>693</c:v>
                </c:pt>
                <c:pt idx="48">
                  <c:v>693</c:v>
                </c:pt>
                <c:pt idx="49">
                  <c:v>693</c:v>
                </c:pt>
                <c:pt idx="50">
                  <c:v>693</c:v>
                </c:pt>
                <c:pt idx="51">
                  <c:v>693</c:v>
                </c:pt>
                <c:pt idx="52">
                  <c:v>693</c:v>
                </c:pt>
                <c:pt idx="53">
                  <c:v>693</c:v>
                </c:pt>
                <c:pt idx="54">
                  <c:v>693</c:v>
                </c:pt>
                <c:pt idx="55">
                  <c:v>693</c:v>
                </c:pt>
                <c:pt idx="56">
                  <c:v>693</c:v>
                </c:pt>
                <c:pt idx="57">
                  <c:v>693</c:v>
                </c:pt>
                <c:pt idx="58">
                  <c:v>693</c:v>
                </c:pt>
                <c:pt idx="59">
                  <c:v>693</c:v>
                </c:pt>
                <c:pt idx="60">
                  <c:v>693</c:v>
                </c:pt>
                <c:pt idx="61">
                  <c:v>693</c:v>
                </c:pt>
                <c:pt idx="62">
                  <c:v>693</c:v>
                </c:pt>
                <c:pt idx="63">
                  <c:v>693</c:v>
                </c:pt>
                <c:pt idx="64">
                  <c:v>693</c:v>
                </c:pt>
                <c:pt idx="65">
                  <c:v>693</c:v>
                </c:pt>
                <c:pt idx="66">
                  <c:v>693</c:v>
                </c:pt>
                <c:pt idx="67">
                  <c:v>693</c:v>
                </c:pt>
                <c:pt idx="68">
                  <c:v>693</c:v>
                </c:pt>
                <c:pt idx="69">
                  <c:v>693</c:v>
                </c:pt>
                <c:pt idx="70">
                  <c:v>693</c:v>
                </c:pt>
                <c:pt idx="71">
                  <c:v>693</c:v>
                </c:pt>
                <c:pt idx="72">
                  <c:v>693</c:v>
                </c:pt>
                <c:pt idx="73">
                  <c:v>693</c:v>
                </c:pt>
                <c:pt idx="74">
                  <c:v>693</c:v>
                </c:pt>
                <c:pt idx="75">
                  <c:v>693</c:v>
                </c:pt>
                <c:pt idx="76">
                  <c:v>693</c:v>
                </c:pt>
                <c:pt idx="77">
                  <c:v>693</c:v>
                </c:pt>
                <c:pt idx="78">
                  <c:v>693</c:v>
                </c:pt>
                <c:pt idx="79">
                  <c:v>693</c:v>
                </c:pt>
                <c:pt idx="80">
                  <c:v>693</c:v>
                </c:pt>
                <c:pt idx="81">
                  <c:v>693</c:v>
                </c:pt>
                <c:pt idx="82">
                  <c:v>693</c:v>
                </c:pt>
                <c:pt idx="83">
                  <c:v>693</c:v>
                </c:pt>
                <c:pt idx="84">
                  <c:v>693</c:v>
                </c:pt>
                <c:pt idx="85">
                  <c:v>693</c:v>
                </c:pt>
                <c:pt idx="86">
                  <c:v>693</c:v>
                </c:pt>
                <c:pt idx="87">
                  <c:v>693</c:v>
                </c:pt>
                <c:pt idx="88">
                  <c:v>693</c:v>
                </c:pt>
                <c:pt idx="89">
                  <c:v>693</c:v>
                </c:pt>
                <c:pt idx="90">
                  <c:v>693</c:v>
                </c:pt>
                <c:pt idx="91">
                  <c:v>693</c:v>
                </c:pt>
                <c:pt idx="92">
                  <c:v>693</c:v>
                </c:pt>
                <c:pt idx="93">
                  <c:v>693</c:v>
                </c:pt>
                <c:pt idx="94">
                  <c:v>693</c:v>
                </c:pt>
                <c:pt idx="95">
                  <c:v>693</c:v>
                </c:pt>
                <c:pt idx="96">
                  <c:v>693</c:v>
                </c:pt>
                <c:pt idx="97">
                  <c:v>693</c:v>
                </c:pt>
                <c:pt idx="98">
                  <c:v>693</c:v>
                </c:pt>
                <c:pt idx="99">
                  <c:v>693</c:v>
                </c:pt>
                <c:pt idx="100">
                  <c:v>693</c:v>
                </c:pt>
                <c:pt idx="101">
                  <c:v>693</c:v>
                </c:pt>
                <c:pt idx="102">
                  <c:v>693</c:v>
                </c:pt>
                <c:pt idx="103">
                  <c:v>693</c:v>
                </c:pt>
                <c:pt idx="104">
                  <c:v>693</c:v>
                </c:pt>
                <c:pt idx="105">
                  <c:v>693</c:v>
                </c:pt>
                <c:pt idx="106">
                  <c:v>693</c:v>
                </c:pt>
                <c:pt idx="107">
                  <c:v>693</c:v>
                </c:pt>
                <c:pt idx="108">
                  <c:v>693</c:v>
                </c:pt>
                <c:pt idx="109">
                  <c:v>693</c:v>
                </c:pt>
                <c:pt idx="110">
                  <c:v>693</c:v>
                </c:pt>
                <c:pt idx="111">
                  <c:v>693</c:v>
                </c:pt>
                <c:pt idx="112">
                  <c:v>693</c:v>
                </c:pt>
                <c:pt idx="113">
                  <c:v>693</c:v>
                </c:pt>
                <c:pt idx="114">
                  <c:v>693</c:v>
                </c:pt>
                <c:pt idx="115">
                  <c:v>693</c:v>
                </c:pt>
                <c:pt idx="116">
                  <c:v>693</c:v>
                </c:pt>
                <c:pt idx="117">
                  <c:v>693</c:v>
                </c:pt>
                <c:pt idx="118">
                  <c:v>693</c:v>
                </c:pt>
                <c:pt idx="119">
                  <c:v>693</c:v>
                </c:pt>
                <c:pt idx="120">
                  <c:v>693</c:v>
                </c:pt>
                <c:pt idx="121">
                  <c:v>693</c:v>
                </c:pt>
                <c:pt idx="122">
                  <c:v>693</c:v>
                </c:pt>
                <c:pt idx="123">
                  <c:v>693</c:v>
                </c:pt>
                <c:pt idx="124">
                  <c:v>693</c:v>
                </c:pt>
                <c:pt idx="125">
                  <c:v>693</c:v>
                </c:pt>
                <c:pt idx="126">
                  <c:v>693</c:v>
                </c:pt>
                <c:pt idx="127">
                  <c:v>693</c:v>
                </c:pt>
                <c:pt idx="128">
                  <c:v>693</c:v>
                </c:pt>
                <c:pt idx="129">
                  <c:v>693</c:v>
                </c:pt>
                <c:pt idx="130">
                  <c:v>693</c:v>
                </c:pt>
                <c:pt idx="131">
                  <c:v>693</c:v>
                </c:pt>
                <c:pt idx="132">
                  <c:v>693</c:v>
                </c:pt>
                <c:pt idx="133">
                  <c:v>693</c:v>
                </c:pt>
                <c:pt idx="134">
                  <c:v>693</c:v>
                </c:pt>
                <c:pt idx="135">
                  <c:v>693</c:v>
                </c:pt>
                <c:pt idx="136">
                  <c:v>693</c:v>
                </c:pt>
                <c:pt idx="137">
                  <c:v>693</c:v>
                </c:pt>
                <c:pt idx="138">
                  <c:v>693</c:v>
                </c:pt>
                <c:pt idx="139">
                  <c:v>693</c:v>
                </c:pt>
                <c:pt idx="140">
                  <c:v>693</c:v>
                </c:pt>
                <c:pt idx="141">
                  <c:v>693</c:v>
                </c:pt>
                <c:pt idx="142">
                  <c:v>693</c:v>
                </c:pt>
                <c:pt idx="143">
                  <c:v>693</c:v>
                </c:pt>
                <c:pt idx="144">
                  <c:v>693</c:v>
                </c:pt>
                <c:pt idx="145">
                  <c:v>693</c:v>
                </c:pt>
                <c:pt idx="146">
                  <c:v>693</c:v>
                </c:pt>
                <c:pt idx="147">
                  <c:v>693</c:v>
                </c:pt>
                <c:pt idx="148">
                  <c:v>693</c:v>
                </c:pt>
                <c:pt idx="149">
                  <c:v>693</c:v>
                </c:pt>
                <c:pt idx="150">
                  <c:v>693</c:v>
                </c:pt>
                <c:pt idx="151">
                  <c:v>693</c:v>
                </c:pt>
                <c:pt idx="152">
                  <c:v>693</c:v>
                </c:pt>
                <c:pt idx="153">
                  <c:v>693</c:v>
                </c:pt>
                <c:pt idx="154">
                  <c:v>693</c:v>
                </c:pt>
                <c:pt idx="155">
                  <c:v>693</c:v>
                </c:pt>
                <c:pt idx="156">
                  <c:v>693</c:v>
                </c:pt>
                <c:pt idx="157">
                  <c:v>693</c:v>
                </c:pt>
                <c:pt idx="158">
                  <c:v>693</c:v>
                </c:pt>
                <c:pt idx="159">
                  <c:v>693</c:v>
                </c:pt>
                <c:pt idx="160">
                  <c:v>693</c:v>
                </c:pt>
                <c:pt idx="161">
                  <c:v>693</c:v>
                </c:pt>
                <c:pt idx="162">
                  <c:v>693</c:v>
                </c:pt>
                <c:pt idx="163">
                  <c:v>693</c:v>
                </c:pt>
                <c:pt idx="164">
                  <c:v>693</c:v>
                </c:pt>
                <c:pt idx="165">
                  <c:v>693</c:v>
                </c:pt>
                <c:pt idx="166">
                  <c:v>693</c:v>
                </c:pt>
                <c:pt idx="167">
                  <c:v>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DF-42FC-953C-ABFDAF7BC63B}"/>
            </c:ext>
          </c:extLst>
        </c:ser>
        <c:ser>
          <c:idx val="7"/>
          <c:order val="2"/>
          <c:tx>
            <c:strRef>
              <c:f>Horaire!$B$156</c:f>
              <c:strCache>
                <c:ptCount val="1"/>
                <c:pt idx="0">
                  <c:v>Cote Encl. PR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[0]!Cote_Encl_PR</c:f>
              <c:numCache>
                <c:formatCode>0.0</c:formatCode>
                <c:ptCount val="168"/>
                <c:pt idx="0">
                  <c:v>692.2</c:v>
                </c:pt>
                <c:pt idx="1">
                  <c:v>692.2</c:v>
                </c:pt>
                <c:pt idx="2">
                  <c:v>692.2</c:v>
                </c:pt>
                <c:pt idx="3">
                  <c:v>692.2</c:v>
                </c:pt>
                <c:pt idx="4">
                  <c:v>692.2</c:v>
                </c:pt>
                <c:pt idx="5">
                  <c:v>692.2</c:v>
                </c:pt>
                <c:pt idx="6">
                  <c:v>692.2</c:v>
                </c:pt>
                <c:pt idx="7">
                  <c:v>692.2</c:v>
                </c:pt>
                <c:pt idx="8">
                  <c:v>692.2</c:v>
                </c:pt>
                <c:pt idx="9">
                  <c:v>692.2</c:v>
                </c:pt>
                <c:pt idx="10">
                  <c:v>692.2</c:v>
                </c:pt>
                <c:pt idx="11">
                  <c:v>692.2</c:v>
                </c:pt>
                <c:pt idx="12">
                  <c:v>692.2</c:v>
                </c:pt>
                <c:pt idx="13">
                  <c:v>692.2</c:v>
                </c:pt>
                <c:pt idx="14">
                  <c:v>692.2</c:v>
                </c:pt>
                <c:pt idx="15">
                  <c:v>692.2</c:v>
                </c:pt>
                <c:pt idx="16">
                  <c:v>692.2</c:v>
                </c:pt>
                <c:pt idx="17">
                  <c:v>692.2</c:v>
                </c:pt>
                <c:pt idx="18">
                  <c:v>692.2</c:v>
                </c:pt>
                <c:pt idx="19">
                  <c:v>692.2</c:v>
                </c:pt>
                <c:pt idx="20">
                  <c:v>692.2</c:v>
                </c:pt>
                <c:pt idx="21">
                  <c:v>692.2</c:v>
                </c:pt>
                <c:pt idx="22">
                  <c:v>692.2</c:v>
                </c:pt>
                <c:pt idx="23">
                  <c:v>692.2</c:v>
                </c:pt>
                <c:pt idx="24">
                  <c:v>692.2</c:v>
                </c:pt>
                <c:pt idx="25">
                  <c:v>692.2</c:v>
                </c:pt>
                <c:pt idx="26">
                  <c:v>692.2</c:v>
                </c:pt>
                <c:pt idx="27">
                  <c:v>692.2</c:v>
                </c:pt>
                <c:pt idx="28">
                  <c:v>692.2</c:v>
                </c:pt>
                <c:pt idx="29">
                  <c:v>692.2</c:v>
                </c:pt>
                <c:pt idx="30">
                  <c:v>692.2</c:v>
                </c:pt>
                <c:pt idx="31">
                  <c:v>692.2</c:v>
                </c:pt>
                <c:pt idx="32">
                  <c:v>692.2</c:v>
                </c:pt>
                <c:pt idx="33">
                  <c:v>692.2</c:v>
                </c:pt>
                <c:pt idx="34">
                  <c:v>692.2</c:v>
                </c:pt>
                <c:pt idx="35">
                  <c:v>692.2</c:v>
                </c:pt>
                <c:pt idx="36">
                  <c:v>692.2</c:v>
                </c:pt>
                <c:pt idx="37">
                  <c:v>692.2</c:v>
                </c:pt>
                <c:pt idx="38">
                  <c:v>692.2</c:v>
                </c:pt>
                <c:pt idx="39">
                  <c:v>692.2</c:v>
                </c:pt>
                <c:pt idx="40">
                  <c:v>692.2</c:v>
                </c:pt>
                <c:pt idx="41">
                  <c:v>692.2</c:v>
                </c:pt>
                <c:pt idx="42">
                  <c:v>692.2</c:v>
                </c:pt>
                <c:pt idx="43">
                  <c:v>692.2</c:v>
                </c:pt>
                <c:pt idx="44">
                  <c:v>692.2</c:v>
                </c:pt>
                <c:pt idx="45">
                  <c:v>692.2</c:v>
                </c:pt>
                <c:pt idx="46">
                  <c:v>692.2</c:v>
                </c:pt>
                <c:pt idx="47">
                  <c:v>692.2</c:v>
                </c:pt>
                <c:pt idx="48">
                  <c:v>692.2</c:v>
                </c:pt>
                <c:pt idx="49">
                  <c:v>692.2</c:v>
                </c:pt>
                <c:pt idx="50">
                  <c:v>692.2</c:v>
                </c:pt>
                <c:pt idx="51">
                  <c:v>692.2</c:v>
                </c:pt>
                <c:pt idx="52">
                  <c:v>692.2</c:v>
                </c:pt>
                <c:pt idx="53">
                  <c:v>692.2</c:v>
                </c:pt>
                <c:pt idx="54">
                  <c:v>692.2</c:v>
                </c:pt>
                <c:pt idx="55">
                  <c:v>692.2</c:v>
                </c:pt>
                <c:pt idx="56">
                  <c:v>692.2</c:v>
                </c:pt>
                <c:pt idx="57">
                  <c:v>692.2</c:v>
                </c:pt>
                <c:pt idx="58">
                  <c:v>692.2</c:v>
                </c:pt>
                <c:pt idx="59">
                  <c:v>692.2</c:v>
                </c:pt>
                <c:pt idx="60">
                  <c:v>692.2</c:v>
                </c:pt>
                <c:pt idx="61">
                  <c:v>692.2</c:v>
                </c:pt>
                <c:pt idx="62">
                  <c:v>692.2</c:v>
                </c:pt>
                <c:pt idx="63">
                  <c:v>692.2</c:v>
                </c:pt>
                <c:pt idx="64">
                  <c:v>692.2</c:v>
                </c:pt>
                <c:pt idx="65">
                  <c:v>692.2</c:v>
                </c:pt>
                <c:pt idx="66">
                  <c:v>692.2</c:v>
                </c:pt>
                <c:pt idx="67">
                  <c:v>692.2</c:v>
                </c:pt>
                <c:pt idx="68">
                  <c:v>692.2</c:v>
                </c:pt>
                <c:pt idx="69">
                  <c:v>692.2</c:v>
                </c:pt>
                <c:pt idx="70">
                  <c:v>692.2</c:v>
                </c:pt>
                <c:pt idx="71">
                  <c:v>692.2</c:v>
                </c:pt>
                <c:pt idx="72">
                  <c:v>692.2</c:v>
                </c:pt>
                <c:pt idx="73">
                  <c:v>692.2</c:v>
                </c:pt>
                <c:pt idx="74">
                  <c:v>692.2</c:v>
                </c:pt>
                <c:pt idx="75">
                  <c:v>692.2</c:v>
                </c:pt>
                <c:pt idx="76">
                  <c:v>692.2</c:v>
                </c:pt>
                <c:pt idx="77">
                  <c:v>692.2</c:v>
                </c:pt>
                <c:pt idx="78">
                  <c:v>692.2</c:v>
                </c:pt>
                <c:pt idx="79">
                  <c:v>692.2</c:v>
                </c:pt>
                <c:pt idx="80">
                  <c:v>692.2</c:v>
                </c:pt>
                <c:pt idx="81">
                  <c:v>692.2</c:v>
                </c:pt>
                <c:pt idx="82">
                  <c:v>692.2</c:v>
                </c:pt>
                <c:pt idx="83">
                  <c:v>692.2</c:v>
                </c:pt>
                <c:pt idx="84">
                  <c:v>692.2</c:v>
                </c:pt>
                <c:pt idx="85">
                  <c:v>692.2</c:v>
                </c:pt>
                <c:pt idx="86">
                  <c:v>692.2</c:v>
                </c:pt>
                <c:pt idx="87">
                  <c:v>692.2</c:v>
                </c:pt>
                <c:pt idx="88">
                  <c:v>692.2</c:v>
                </c:pt>
                <c:pt idx="89">
                  <c:v>692.2</c:v>
                </c:pt>
                <c:pt idx="90">
                  <c:v>692.2</c:v>
                </c:pt>
                <c:pt idx="91">
                  <c:v>692.2</c:v>
                </c:pt>
                <c:pt idx="92">
                  <c:v>692.2</c:v>
                </c:pt>
                <c:pt idx="93">
                  <c:v>692.2</c:v>
                </c:pt>
                <c:pt idx="94">
                  <c:v>692.2</c:v>
                </c:pt>
                <c:pt idx="95">
                  <c:v>692.2</c:v>
                </c:pt>
                <c:pt idx="96">
                  <c:v>692.2</c:v>
                </c:pt>
                <c:pt idx="97">
                  <c:v>692.2</c:v>
                </c:pt>
                <c:pt idx="98">
                  <c:v>692.2</c:v>
                </c:pt>
                <c:pt idx="99">
                  <c:v>692.2</c:v>
                </c:pt>
                <c:pt idx="100">
                  <c:v>692.2</c:v>
                </c:pt>
                <c:pt idx="101">
                  <c:v>692.2</c:v>
                </c:pt>
                <c:pt idx="102">
                  <c:v>692.2</c:v>
                </c:pt>
                <c:pt idx="103">
                  <c:v>692.2</c:v>
                </c:pt>
                <c:pt idx="104">
                  <c:v>692.2</c:v>
                </c:pt>
                <c:pt idx="105">
                  <c:v>692.2</c:v>
                </c:pt>
                <c:pt idx="106">
                  <c:v>692.2</c:v>
                </c:pt>
                <c:pt idx="107">
                  <c:v>692.2</c:v>
                </c:pt>
                <c:pt idx="108">
                  <c:v>692.2</c:v>
                </c:pt>
                <c:pt idx="109">
                  <c:v>692.2</c:v>
                </c:pt>
                <c:pt idx="110">
                  <c:v>692.2</c:v>
                </c:pt>
                <c:pt idx="111">
                  <c:v>692.2</c:v>
                </c:pt>
                <c:pt idx="112">
                  <c:v>692.2</c:v>
                </c:pt>
                <c:pt idx="113">
                  <c:v>692.2</c:v>
                </c:pt>
                <c:pt idx="114">
                  <c:v>692.2</c:v>
                </c:pt>
                <c:pt idx="115">
                  <c:v>692.2</c:v>
                </c:pt>
                <c:pt idx="116">
                  <c:v>692.2</c:v>
                </c:pt>
                <c:pt idx="117">
                  <c:v>692.2</c:v>
                </c:pt>
                <c:pt idx="118">
                  <c:v>692.2</c:v>
                </c:pt>
                <c:pt idx="119">
                  <c:v>692.2</c:v>
                </c:pt>
                <c:pt idx="120">
                  <c:v>692.2</c:v>
                </c:pt>
                <c:pt idx="121">
                  <c:v>692.2</c:v>
                </c:pt>
                <c:pt idx="122">
                  <c:v>692.2</c:v>
                </c:pt>
                <c:pt idx="123">
                  <c:v>692.2</c:v>
                </c:pt>
                <c:pt idx="124">
                  <c:v>692.2</c:v>
                </c:pt>
                <c:pt idx="125">
                  <c:v>692.2</c:v>
                </c:pt>
                <c:pt idx="126">
                  <c:v>692.2</c:v>
                </c:pt>
                <c:pt idx="127">
                  <c:v>692.2</c:v>
                </c:pt>
                <c:pt idx="128">
                  <c:v>692.2</c:v>
                </c:pt>
                <c:pt idx="129">
                  <c:v>692.2</c:v>
                </c:pt>
                <c:pt idx="130">
                  <c:v>692.2</c:v>
                </c:pt>
                <c:pt idx="131">
                  <c:v>692.2</c:v>
                </c:pt>
                <c:pt idx="132">
                  <c:v>692.2</c:v>
                </c:pt>
                <c:pt idx="133">
                  <c:v>692.2</c:v>
                </c:pt>
                <c:pt idx="134">
                  <c:v>692.2</c:v>
                </c:pt>
                <c:pt idx="135">
                  <c:v>692.2</c:v>
                </c:pt>
                <c:pt idx="136">
                  <c:v>692.2</c:v>
                </c:pt>
                <c:pt idx="137">
                  <c:v>692.2</c:v>
                </c:pt>
                <c:pt idx="138">
                  <c:v>692.2</c:v>
                </c:pt>
                <c:pt idx="139">
                  <c:v>692.2</c:v>
                </c:pt>
                <c:pt idx="140">
                  <c:v>692.2</c:v>
                </c:pt>
                <c:pt idx="141">
                  <c:v>692.2</c:v>
                </c:pt>
                <c:pt idx="142">
                  <c:v>692.2</c:v>
                </c:pt>
                <c:pt idx="143">
                  <c:v>692.2</c:v>
                </c:pt>
                <c:pt idx="144">
                  <c:v>692.2</c:v>
                </c:pt>
                <c:pt idx="145">
                  <c:v>692.2</c:v>
                </c:pt>
                <c:pt idx="146">
                  <c:v>692.2</c:v>
                </c:pt>
                <c:pt idx="147">
                  <c:v>692.2</c:v>
                </c:pt>
                <c:pt idx="148">
                  <c:v>692.2</c:v>
                </c:pt>
                <c:pt idx="149">
                  <c:v>692.2</c:v>
                </c:pt>
                <c:pt idx="150">
                  <c:v>692.2</c:v>
                </c:pt>
                <c:pt idx="151">
                  <c:v>692.2</c:v>
                </c:pt>
                <c:pt idx="152">
                  <c:v>692.2</c:v>
                </c:pt>
                <c:pt idx="153">
                  <c:v>692.2</c:v>
                </c:pt>
                <c:pt idx="154">
                  <c:v>692.2</c:v>
                </c:pt>
                <c:pt idx="155">
                  <c:v>692.2</c:v>
                </c:pt>
                <c:pt idx="156">
                  <c:v>692.2</c:v>
                </c:pt>
                <c:pt idx="157">
                  <c:v>692.2</c:v>
                </c:pt>
                <c:pt idx="158">
                  <c:v>692.2</c:v>
                </c:pt>
                <c:pt idx="159">
                  <c:v>692.2</c:v>
                </c:pt>
                <c:pt idx="160">
                  <c:v>692.2</c:v>
                </c:pt>
                <c:pt idx="161">
                  <c:v>692.2</c:v>
                </c:pt>
                <c:pt idx="162">
                  <c:v>692.2</c:v>
                </c:pt>
                <c:pt idx="163">
                  <c:v>692.2</c:v>
                </c:pt>
                <c:pt idx="164">
                  <c:v>692.2</c:v>
                </c:pt>
                <c:pt idx="165">
                  <c:v>692.2</c:v>
                </c:pt>
                <c:pt idx="166">
                  <c:v>692.2</c:v>
                </c:pt>
                <c:pt idx="167">
                  <c:v>692.2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80-403E-8DF5-F20F3B8C08C5}"/>
            </c:ext>
          </c:extLst>
        </c:ser>
        <c:ser>
          <c:idx val="5"/>
          <c:order val="3"/>
          <c:tx>
            <c:strRef>
              <c:f>Horaire!$B$157</c:f>
              <c:strCache>
                <c:ptCount val="1"/>
                <c:pt idx="0">
                  <c:v>Cote Min PR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[0]!Cote_Min_PR</c:f>
              <c:numCache>
                <c:formatCode>0.0</c:formatCode>
                <c:ptCount val="168"/>
                <c:pt idx="0">
                  <c:v>684.7</c:v>
                </c:pt>
                <c:pt idx="1">
                  <c:v>684.7</c:v>
                </c:pt>
                <c:pt idx="2">
                  <c:v>684.7</c:v>
                </c:pt>
                <c:pt idx="3">
                  <c:v>684.7</c:v>
                </c:pt>
                <c:pt idx="4">
                  <c:v>684.7</c:v>
                </c:pt>
                <c:pt idx="5">
                  <c:v>684.7</c:v>
                </c:pt>
                <c:pt idx="6">
                  <c:v>684.7</c:v>
                </c:pt>
                <c:pt idx="7">
                  <c:v>684.7</c:v>
                </c:pt>
                <c:pt idx="8">
                  <c:v>684.7</c:v>
                </c:pt>
                <c:pt idx="9">
                  <c:v>684.7</c:v>
                </c:pt>
                <c:pt idx="10">
                  <c:v>684.7</c:v>
                </c:pt>
                <c:pt idx="11">
                  <c:v>684.7</c:v>
                </c:pt>
                <c:pt idx="12">
                  <c:v>684.7</c:v>
                </c:pt>
                <c:pt idx="13">
                  <c:v>684.7</c:v>
                </c:pt>
                <c:pt idx="14">
                  <c:v>684.7</c:v>
                </c:pt>
                <c:pt idx="15">
                  <c:v>684.7</c:v>
                </c:pt>
                <c:pt idx="16">
                  <c:v>684.7</c:v>
                </c:pt>
                <c:pt idx="17">
                  <c:v>684.7</c:v>
                </c:pt>
                <c:pt idx="18">
                  <c:v>684.7</c:v>
                </c:pt>
                <c:pt idx="19">
                  <c:v>684.7</c:v>
                </c:pt>
                <c:pt idx="20">
                  <c:v>684.7</c:v>
                </c:pt>
                <c:pt idx="21">
                  <c:v>684.7</c:v>
                </c:pt>
                <c:pt idx="22">
                  <c:v>684.7</c:v>
                </c:pt>
                <c:pt idx="23">
                  <c:v>684.7</c:v>
                </c:pt>
                <c:pt idx="24">
                  <c:v>684.7</c:v>
                </c:pt>
                <c:pt idx="25">
                  <c:v>684.7</c:v>
                </c:pt>
                <c:pt idx="26">
                  <c:v>684.7</c:v>
                </c:pt>
                <c:pt idx="27">
                  <c:v>684.7</c:v>
                </c:pt>
                <c:pt idx="28">
                  <c:v>684.7</c:v>
                </c:pt>
                <c:pt idx="29">
                  <c:v>684.7</c:v>
                </c:pt>
                <c:pt idx="30">
                  <c:v>684.7</c:v>
                </c:pt>
                <c:pt idx="31">
                  <c:v>684.7</c:v>
                </c:pt>
                <c:pt idx="32">
                  <c:v>684.7</c:v>
                </c:pt>
                <c:pt idx="33">
                  <c:v>684.7</c:v>
                </c:pt>
                <c:pt idx="34">
                  <c:v>684.7</c:v>
                </c:pt>
                <c:pt idx="35">
                  <c:v>684.7</c:v>
                </c:pt>
                <c:pt idx="36">
                  <c:v>684.7</c:v>
                </c:pt>
                <c:pt idx="37">
                  <c:v>684.7</c:v>
                </c:pt>
                <c:pt idx="38">
                  <c:v>684.7</c:v>
                </c:pt>
                <c:pt idx="39">
                  <c:v>684.7</c:v>
                </c:pt>
                <c:pt idx="40">
                  <c:v>684.7</c:v>
                </c:pt>
                <c:pt idx="41">
                  <c:v>684.7</c:v>
                </c:pt>
                <c:pt idx="42">
                  <c:v>684.7</c:v>
                </c:pt>
                <c:pt idx="43">
                  <c:v>684.7</c:v>
                </c:pt>
                <c:pt idx="44">
                  <c:v>684.7</c:v>
                </c:pt>
                <c:pt idx="45">
                  <c:v>684.7</c:v>
                </c:pt>
                <c:pt idx="46">
                  <c:v>684.7</c:v>
                </c:pt>
                <c:pt idx="47">
                  <c:v>684.7</c:v>
                </c:pt>
                <c:pt idx="48">
                  <c:v>684.7</c:v>
                </c:pt>
                <c:pt idx="49">
                  <c:v>684.7</c:v>
                </c:pt>
                <c:pt idx="50">
                  <c:v>684.7</c:v>
                </c:pt>
                <c:pt idx="51">
                  <c:v>684.7</c:v>
                </c:pt>
                <c:pt idx="52">
                  <c:v>684.7</c:v>
                </c:pt>
                <c:pt idx="53">
                  <c:v>684.7</c:v>
                </c:pt>
                <c:pt idx="54">
                  <c:v>684.7</c:v>
                </c:pt>
                <c:pt idx="55">
                  <c:v>684.7</c:v>
                </c:pt>
                <c:pt idx="56">
                  <c:v>684.7</c:v>
                </c:pt>
                <c:pt idx="57">
                  <c:v>684.7</c:v>
                </c:pt>
                <c:pt idx="58">
                  <c:v>684.7</c:v>
                </c:pt>
                <c:pt idx="59">
                  <c:v>684.7</c:v>
                </c:pt>
                <c:pt idx="60">
                  <c:v>684.7</c:v>
                </c:pt>
                <c:pt idx="61">
                  <c:v>684.7</c:v>
                </c:pt>
                <c:pt idx="62">
                  <c:v>684.7</c:v>
                </c:pt>
                <c:pt idx="63">
                  <c:v>684.7</c:v>
                </c:pt>
                <c:pt idx="64">
                  <c:v>684.7</c:v>
                </c:pt>
                <c:pt idx="65">
                  <c:v>684.7</c:v>
                </c:pt>
                <c:pt idx="66">
                  <c:v>684.7</c:v>
                </c:pt>
                <c:pt idx="67">
                  <c:v>684.7</c:v>
                </c:pt>
                <c:pt idx="68">
                  <c:v>684.7</c:v>
                </c:pt>
                <c:pt idx="69">
                  <c:v>684.7</c:v>
                </c:pt>
                <c:pt idx="70">
                  <c:v>684.7</c:v>
                </c:pt>
                <c:pt idx="71">
                  <c:v>684.7</c:v>
                </c:pt>
                <c:pt idx="72">
                  <c:v>684.7</c:v>
                </c:pt>
                <c:pt idx="73">
                  <c:v>684.7</c:v>
                </c:pt>
                <c:pt idx="74">
                  <c:v>684.7</c:v>
                </c:pt>
                <c:pt idx="75">
                  <c:v>684.7</c:v>
                </c:pt>
                <c:pt idx="76">
                  <c:v>684.7</c:v>
                </c:pt>
                <c:pt idx="77">
                  <c:v>684.7</c:v>
                </c:pt>
                <c:pt idx="78">
                  <c:v>684.7</c:v>
                </c:pt>
                <c:pt idx="79">
                  <c:v>684.7</c:v>
                </c:pt>
                <c:pt idx="80">
                  <c:v>684.7</c:v>
                </c:pt>
                <c:pt idx="81">
                  <c:v>684.7</c:v>
                </c:pt>
                <c:pt idx="82">
                  <c:v>684.7</c:v>
                </c:pt>
                <c:pt idx="83">
                  <c:v>684.7</c:v>
                </c:pt>
                <c:pt idx="84">
                  <c:v>684.7</c:v>
                </c:pt>
                <c:pt idx="85">
                  <c:v>684.7</c:v>
                </c:pt>
                <c:pt idx="86">
                  <c:v>684.7</c:v>
                </c:pt>
                <c:pt idx="87">
                  <c:v>684.7</c:v>
                </c:pt>
                <c:pt idx="88">
                  <c:v>684.7</c:v>
                </c:pt>
                <c:pt idx="89">
                  <c:v>684.7</c:v>
                </c:pt>
                <c:pt idx="90">
                  <c:v>684.7</c:v>
                </c:pt>
                <c:pt idx="91">
                  <c:v>684.7</c:v>
                </c:pt>
                <c:pt idx="92">
                  <c:v>684.7</c:v>
                </c:pt>
                <c:pt idx="93">
                  <c:v>684.7</c:v>
                </c:pt>
                <c:pt idx="94">
                  <c:v>684.7</c:v>
                </c:pt>
                <c:pt idx="95">
                  <c:v>684.7</c:v>
                </c:pt>
                <c:pt idx="96">
                  <c:v>684.7</c:v>
                </c:pt>
                <c:pt idx="97">
                  <c:v>684.7</c:v>
                </c:pt>
                <c:pt idx="98">
                  <c:v>684.7</c:v>
                </c:pt>
                <c:pt idx="99">
                  <c:v>684.7</c:v>
                </c:pt>
                <c:pt idx="100">
                  <c:v>684.7</c:v>
                </c:pt>
                <c:pt idx="101">
                  <c:v>684.7</c:v>
                </c:pt>
                <c:pt idx="102">
                  <c:v>684.7</c:v>
                </c:pt>
                <c:pt idx="103">
                  <c:v>684.7</c:v>
                </c:pt>
                <c:pt idx="104">
                  <c:v>684.7</c:v>
                </c:pt>
                <c:pt idx="105">
                  <c:v>684.7</c:v>
                </c:pt>
                <c:pt idx="106">
                  <c:v>684.7</c:v>
                </c:pt>
                <c:pt idx="107">
                  <c:v>684.7</c:v>
                </c:pt>
                <c:pt idx="108">
                  <c:v>684.7</c:v>
                </c:pt>
                <c:pt idx="109">
                  <c:v>684.7</c:v>
                </c:pt>
                <c:pt idx="110">
                  <c:v>684.7</c:v>
                </c:pt>
                <c:pt idx="111">
                  <c:v>684.7</c:v>
                </c:pt>
                <c:pt idx="112">
                  <c:v>684.7</c:v>
                </c:pt>
                <c:pt idx="113">
                  <c:v>684.7</c:v>
                </c:pt>
                <c:pt idx="114">
                  <c:v>684.7</c:v>
                </c:pt>
                <c:pt idx="115">
                  <c:v>684.7</c:v>
                </c:pt>
                <c:pt idx="116">
                  <c:v>684.7</c:v>
                </c:pt>
                <c:pt idx="117">
                  <c:v>684.7</c:v>
                </c:pt>
                <c:pt idx="118">
                  <c:v>684.7</c:v>
                </c:pt>
                <c:pt idx="119">
                  <c:v>684.7</c:v>
                </c:pt>
                <c:pt idx="120">
                  <c:v>684.7</c:v>
                </c:pt>
                <c:pt idx="121">
                  <c:v>684.7</c:v>
                </c:pt>
                <c:pt idx="122">
                  <c:v>684.7</c:v>
                </c:pt>
                <c:pt idx="123">
                  <c:v>684.7</c:v>
                </c:pt>
                <c:pt idx="124">
                  <c:v>684.7</c:v>
                </c:pt>
                <c:pt idx="125">
                  <c:v>684.7</c:v>
                </c:pt>
                <c:pt idx="126">
                  <c:v>684.7</c:v>
                </c:pt>
                <c:pt idx="127">
                  <c:v>684.7</c:v>
                </c:pt>
                <c:pt idx="128">
                  <c:v>684.7</c:v>
                </c:pt>
                <c:pt idx="129">
                  <c:v>684.7</c:v>
                </c:pt>
                <c:pt idx="130">
                  <c:v>684.7</c:v>
                </c:pt>
                <c:pt idx="131">
                  <c:v>684.7</c:v>
                </c:pt>
                <c:pt idx="132">
                  <c:v>684.7</c:v>
                </c:pt>
                <c:pt idx="133">
                  <c:v>684.7</c:v>
                </c:pt>
                <c:pt idx="134">
                  <c:v>684.7</c:v>
                </c:pt>
                <c:pt idx="135">
                  <c:v>684.7</c:v>
                </c:pt>
                <c:pt idx="136">
                  <c:v>684.7</c:v>
                </c:pt>
                <c:pt idx="137">
                  <c:v>684.7</c:v>
                </c:pt>
                <c:pt idx="138">
                  <c:v>684.7</c:v>
                </c:pt>
                <c:pt idx="139">
                  <c:v>684.7</c:v>
                </c:pt>
                <c:pt idx="140">
                  <c:v>684.7</c:v>
                </c:pt>
                <c:pt idx="141">
                  <c:v>684.7</c:v>
                </c:pt>
                <c:pt idx="142">
                  <c:v>684.7</c:v>
                </c:pt>
                <c:pt idx="143">
                  <c:v>684.7</c:v>
                </c:pt>
                <c:pt idx="144">
                  <c:v>684.7</c:v>
                </c:pt>
                <c:pt idx="145">
                  <c:v>684.7</c:v>
                </c:pt>
                <c:pt idx="146">
                  <c:v>684.7</c:v>
                </c:pt>
                <c:pt idx="147">
                  <c:v>684.7</c:v>
                </c:pt>
                <c:pt idx="148">
                  <c:v>684.7</c:v>
                </c:pt>
                <c:pt idx="149">
                  <c:v>684.7</c:v>
                </c:pt>
                <c:pt idx="150">
                  <c:v>684.7</c:v>
                </c:pt>
                <c:pt idx="151">
                  <c:v>684.7</c:v>
                </c:pt>
                <c:pt idx="152">
                  <c:v>684.7</c:v>
                </c:pt>
                <c:pt idx="153">
                  <c:v>684.7</c:v>
                </c:pt>
                <c:pt idx="154">
                  <c:v>684.7</c:v>
                </c:pt>
                <c:pt idx="155">
                  <c:v>684.7</c:v>
                </c:pt>
                <c:pt idx="156">
                  <c:v>684.7</c:v>
                </c:pt>
                <c:pt idx="157">
                  <c:v>684.7</c:v>
                </c:pt>
                <c:pt idx="158">
                  <c:v>684.7</c:v>
                </c:pt>
                <c:pt idx="159">
                  <c:v>684.7</c:v>
                </c:pt>
                <c:pt idx="160">
                  <c:v>684.7</c:v>
                </c:pt>
                <c:pt idx="161">
                  <c:v>684.7</c:v>
                </c:pt>
                <c:pt idx="162">
                  <c:v>684.7</c:v>
                </c:pt>
                <c:pt idx="163">
                  <c:v>684.7</c:v>
                </c:pt>
                <c:pt idx="164">
                  <c:v>684.7</c:v>
                </c:pt>
                <c:pt idx="165">
                  <c:v>684.7</c:v>
                </c:pt>
                <c:pt idx="166">
                  <c:v>684.7</c:v>
                </c:pt>
                <c:pt idx="167">
                  <c:v>684.7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DF-42FC-953C-ABFDAF7BC63B}"/>
            </c:ext>
          </c:extLst>
        </c:ser>
        <c:ser>
          <c:idx val="0"/>
          <c:order val="4"/>
          <c:tx>
            <c:strRef>
              <c:f>Horaire!$B$154</c:f>
              <c:strCache>
                <c:ptCount val="1"/>
                <c:pt idx="0">
                  <c:v>Cote PR réalisé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[0]!Cote_PR_real</c:f>
              <c:numCache>
                <c:formatCode>0.00</c:formatCode>
                <c:ptCount val="11"/>
                <c:pt idx="0">
                  <c:v>689.33026123046875</c:v>
                </c:pt>
                <c:pt idx="1">
                  <c:v>689.50030517578125</c:v>
                </c:pt>
                <c:pt idx="2">
                  <c:v>689.6502685546875</c:v>
                </c:pt>
                <c:pt idx="3">
                  <c:v>689.790283203125</c:v>
                </c:pt>
                <c:pt idx="4">
                  <c:v>689.9302978515625</c:v>
                </c:pt>
                <c:pt idx="5">
                  <c:v>690.060302734375</c:v>
                </c:pt>
                <c:pt idx="6">
                  <c:v>690.1903076171875</c:v>
                </c:pt>
                <c:pt idx="7">
                  <c:v>690.2103271484375</c:v>
                </c:pt>
                <c:pt idx="8">
                  <c:v>689.4403076171875</c:v>
                </c:pt>
                <c:pt idx="9">
                  <c:v>688.6302490234375</c:v>
                </c:pt>
                <c:pt idx="10">
                  <c:v>687.81024169921875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DF-42FC-953C-ABFDAF7BC63B}"/>
            </c:ext>
          </c:extLst>
        </c:ser>
        <c:ser>
          <c:idx val="2"/>
          <c:order val="6"/>
          <c:tx>
            <c:v>Cote PR ScenP20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[0]!Cote_PR_scen20</c:f>
              <c:numCache>
                <c:formatCode>_(* #,##0.0_);_(* \(#,##0.0\);_(* "-"??_);_(@_)</c:formatCode>
                <c:ptCount val="168"/>
                <c:pt idx="0">
                  <c:v>689.33026123046875</c:v>
                </c:pt>
                <c:pt idx="1">
                  <c:v>689.51208928602796</c:v>
                </c:pt>
                <c:pt idx="2">
                  <c:v>689.66407722156464</c:v>
                </c:pt>
                <c:pt idx="3">
                  <c:v>689.80302429534777</c:v>
                </c:pt>
                <c:pt idx="4">
                  <c:v>689.93988606421954</c:v>
                </c:pt>
                <c:pt idx="5">
                  <c:v>690.06515135542577</c:v>
                </c:pt>
                <c:pt idx="6">
                  <c:v>690.19077690654876</c:v>
                </c:pt>
                <c:pt idx="7">
                  <c:v>690.20608147877101</c:v>
                </c:pt>
                <c:pt idx="8">
                  <c:v>689.44303312042655</c:v>
                </c:pt>
                <c:pt idx="9">
                  <c:v>688.6407063620893</c:v>
                </c:pt>
                <c:pt idx="10">
                  <c:v>687.81024169921875</c:v>
                </c:pt>
                <c:pt idx="11">
                  <c:v>686.93865552134366</c:v>
                </c:pt>
                <c:pt idx="12">
                  <c:v>686.70947869619181</c:v>
                </c:pt>
                <c:pt idx="13">
                  <c:v>686.48783873997627</c:v>
                </c:pt>
                <c:pt idx="14">
                  <c:v>686.27163947946201</c:v>
                </c:pt>
                <c:pt idx="15">
                  <c:v>686.05931931433383</c:v>
                </c:pt>
                <c:pt idx="16">
                  <c:v>685.83468865526152</c:v>
                </c:pt>
                <c:pt idx="17">
                  <c:v>685.60992468399854</c:v>
                </c:pt>
                <c:pt idx="18">
                  <c:v>684.63024509355876</c:v>
                </c:pt>
                <c:pt idx="19">
                  <c:v>684.57890594007029</c:v>
                </c:pt>
                <c:pt idx="20">
                  <c:v>684.57007921024558</c:v>
                </c:pt>
                <c:pt idx="21">
                  <c:v>684.55754488416221</c:v>
                </c:pt>
                <c:pt idx="22">
                  <c:v>684.67502977900415</c:v>
                </c:pt>
                <c:pt idx="23">
                  <c:v>686.17015353234217</c:v>
                </c:pt>
                <c:pt idx="24">
                  <c:v>687.41617231998464</c:v>
                </c:pt>
                <c:pt idx="25">
                  <c:v>687.19744012029548</c:v>
                </c:pt>
                <c:pt idx="26">
                  <c:v>687.1900373103291</c:v>
                </c:pt>
                <c:pt idx="27">
                  <c:v>687.29319950664717</c:v>
                </c:pt>
                <c:pt idx="28">
                  <c:v>687.39986650099024</c:v>
                </c:pt>
                <c:pt idx="29">
                  <c:v>687.50589178940413</c:v>
                </c:pt>
                <c:pt idx="30">
                  <c:v>687.59952989226247</c:v>
                </c:pt>
                <c:pt idx="31">
                  <c:v>687.69100295576857</c:v>
                </c:pt>
                <c:pt idx="32">
                  <c:v>687.78271647268252</c:v>
                </c:pt>
                <c:pt idx="33">
                  <c:v>685.2656416785195</c:v>
                </c:pt>
                <c:pt idx="34">
                  <c:v>684.66088398344255</c:v>
                </c:pt>
                <c:pt idx="35">
                  <c:v>685.69628021851554</c:v>
                </c:pt>
                <c:pt idx="36">
                  <c:v>686.9989576847413</c:v>
                </c:pt>
                <c:pt idx="37">
                  <c:v>687.03895122865026</c:v>
                </c:pt>
                <c:pt idx="38">
                  <c:v>687.14917788212324</c:v>
                </c:pt>
                <c:pt idx="39">
                  <c:v>687.25450579031235</c:v>
                </c:pt>
                <c:pt idx="40">
                  <c:v>687.3607815372726</c:v>
                </c:pt>
                <c:pt idx="41">
                  <c:v>687.46688067715922</c:v>
                </c:pt>
                <c:pt idx="42">
                  <c:v>685.97307577987817</c:v>
                </c:pt>
                <c:pt idx="43">
                  <c:v>684.69270999965272</c:v>
                </c:pt>
                <c:pt idx="44">
                  <c:v>686.18396704016277</c:v>
                </c:pt>
                <c:pt idx="45">
                  <c:v>687.15018461017598</c:v>
                </c:pt>
                <c:pt idx="46">
                  <c:v>687.01141681640183</c:v>
                </c:pt>
                <c:pt idx="47">
                  <c:v>687.05735807723806</c:v>
                </c:pt>
                <c:pt idx="48">
                  <c:v>687.16798804543896</c:v>
                </c:pt>
                <c:pt idx="49">
                  <c:v>687.24858538030537</c:v>
                </c:pt>
                <c:pt idx="50">
                  <c:v>687.35573473578165</c:v>
                </c:pt>
                <c:pt idx="51">
                  <c:v>687.45609654243412</c:v>
                </c:pt>
                <c:pt idx="52">
                  <c:v>687.55002666802409</c:v>
                </c:pt>
                <c:pt idx="53">
                  <c:v>687.63684848384514</c:v>
                </c:pt>
                <c:pt idx="54">
                  <c:v>687.72513803656625</c:v>
                </c:pt>
                <c:pt idx="55">
                  <c:v>687.81313982766096</c:v>
                </c:pt>
                <c:pt idx="56">
                  <c:v>687.90119866713701</c:v>
                </c:pt>
                <c:pt idx="57">
                  <c:v>687.98924622125583</c:v>
                </c:pt>
                <c:pt idx="58">
                  <c:v>688.06183680704908</c:v>
                </c:pt>
                <c:pt idx="59">
                  <c:v>688.14617367612766</c:v>
                </c:pt>
                <c:pt idx="60">
                  <c:v>688.23230997510143</c:v>
                </c:pt>
                <c:pt idx="61">
                  <c:v>688.31834484867466</c:v>
                </c:pt>
                <c:pt idx="62">
                  <c:v>688.40438588717677</c:v>
                </c:pt>
                <c:pt idx="63">
                  <c:v>688.49022906940252</c:v>
                </c:pt>
                <c:pt idx="64">
                  <c:v>688.5694271806334</c:v>
                </c:pt>
                <c:pt idx="65">
                  <c:v>688.64882902600596</c:v>
                </c:pt>
                <c:pt idx="66">
                  <c:v>688.72822793216119</c:v>
                </c:pt>
                <c:pt idx="67">
                  <c:v>688.80762688220841</c:v>
                </c:pt>
                <c:pt idx="68">
                  <c:v>688.88702583160034</c:v>
                </c:pt>
                <c:pt idx="69">
                  <c:v>688.96642478100216</c:v>
                </c:pt>
                <c:pt idx="70">
                  <c:v>689.04043270329748</c:v>
                </c:pt>
                <c:pt idx="71">
                  <c:v>689.11486490160416</c:v>
                </c:pt>
                <c:pt idx="72">
                  <c:v>689.1929383959498</c:v>
                </c:pt>
                <c:pt idx="73">
                  <c:v>689.25627291505305</c:v>
                </c:pt>
                <c:pt idx="74">
                  <c:v>689.32983032717482</c:v>
                </c:pt>
                <c:pt idx="75">
                  <c:v>689.4035663551889</c:v>
                </c:pt>
                <c:pt idx="76">
                  <c:v>689.47502182316214</c:v>
                </c:pt>
                <c:pt idx="77">
                  <c:v>689.53876222984263</c:v>
                </c:pt>
                <c:pt idx="78">
                  <c:v>689.60220185174398</c:v>
                </c:pt>
                <c:pt idx="79">
                  <c:v>689.66562252101517</c:v>
                </c:pt>
                <c:pt idx="80">
                  <c:v>689.72904197795299</c:v>
                </c:pt>
                <c:pt idx="81">
                  <c:v>689.79246135726919</c:v>
                </c:pt>
                <c:pt idx="82">
                  <c:v>689.855880731615</c:v>
                </c:pt>
                <c:pt idx="83">
                  <c:v>689.91930010564283</c:v>
                </c:pt>
                <c:pt idx="84">
                  <c:v>689.98271947965009</c:v>
                </c:pt>
                <c:pt idx="85">
                  <c:v>690.04128213221861</c:v>
                </c:pt>
                <c:pt idx="86">
                  <c:v>690.10172742450573</c:v>
                </c:pt>
                <c:pt idx="87">
                  <c:v>690.16412188828497</c:v>
                </c:pt>
                <c:pt idx="88">
                  <c:v>690.22676213240436</c:v>
                </c:pt>
                <c:pt idx="89">
                  <c:v>690.28943151341343</c:v>
                </c:pt>
                <c:pt idx="90">
                  <c:v>690.3521043209654</c:v>
                </c:pt>
                <c:pt idx="91">
                  <c:v>690.41477753109973</c:v>
                </c:pt>
                <c:pt idx="92">
                  <c:v>690.47531303634196</c:v>
                </c:pt>
                <c:pt idx="93">
                  <c:v>690.53207071880115</c:v>
                </c:pt>
                <c:pt idx="94">
                  <c:v>690.58825938200084</c:v>
                </c:pt>
                <c:pt idx="95">
                  <c:v>690.64435426464388</c:v>
                </c:pt>
                <c:pt idx="96">
                  <c:v>690.70043348927891</c:v>
                </c:pt>
                <c:pt idx="97">
                  <c:v>690.87294252434333</c:v>
                </c:pt>
                <c:pt idx="98">
                  <c:v>691.04317898143734</c:v>
                </c:pt>
                <c:pt idx="99">
                  <c:v>691.20706256474853</c:v>
                </c:pt>
                <c:pt idx="100">
                  <c:v>691.37094614805972</c:v>
                </c:pt>
                <c:pt idx="101">
                  <c:v>691.53482973137091</c:v>
                </c:pt>
                <c:pt idx="102">
                  <c:v>691.6987133146821</c:v>
                </c:pt>
                <c:pt idx="103">
                  <c:v>691.86259689799328</c:v>
                </c:pt>
                <c:pt idx="104">
                  <c:v>692.02206706775371</c:v>
                </c:pt>
                <c:pt idx="105">
                  <c:v>692.15863672051307</c:v>
                </c:pt>
                <c:pt idx="106">
                  <c:v>692.29520637327244</c:v>
                </c:pt>
                <c:pt idx="107">
                  <c:v>692.43177602603168</c:v>
                </c:pt>
                <c:pt idx="108">
                  <c:v>692.56834567879105</c:v>
                </c:pt>
                <c:pt idx="109">
                  <c:v>692.70491533155041</c:v>
                </c:pt>
                <c:pt idx="110">
                  <c:v>692.84148498430977</c:v>
                </c:pt>
                <c:pt idx="111">
                  <c:v>692.97805463706902</c:v>
                </c:pt>
                <c:pt idx="112">
                  <c:v>693.01283792046081</c:v>
                </c:pt>
                <c:pt idx="113">
                  <c:v>693.02813372156982</c:v>
                </c:pt>
                <c:pt idx="114">
                  <c:v>693.04342952267893</c:v>
                </c:pt>
                <c:pt idx="115">
                  <c:v>693.05872532378794</c:v>
                </c:pt>
                <c:pt idx="116">
                  <c:v>693.07402112489694</c:v>
                </c:pt>
                <c:pt idx="117">
                  <c:v>693.08931692600606</c:v>
                </c:pt>
                <c:pt idx="118">
                  <c:v>693.10461272711507</c:v>
                </c:pt>
                <c:pt idx="119">
                  <c:v>693.11990852822407</c:v>
                </c:pt>
                <c:pt idx="120">
                  <c:v>693.13520432933319</c:v>
                </c:pt>
                <c:pt idx="121">
                  <c:v>693.14478132245313</c:v>
                </c:pt>
                <c:pt idx="122">
                  <c:v>693.15435831557318</c:v>
                </c:pt>
                <c:pt idx="123">
                  <c:v>693.16393530869323</c:v>
                </c:pt>
                <c:pt idx="124">
                  <c:v>693.17351230181316</c:v>
                </c:pt>
                <c:pt idx="125">
                  <c:v>693.18308929493321</c:v>
                </c:pt>
                <c:pt idx="126">
                  <c:v>693.19266628805315</c:v>
                </c:pt>
                <c:pt idx="127">
                  <c:v>693.2022432811732</c:v>
                </c:pt>
                <c:pt idx="128">
                  <c:v>693.21182027429325</c:v>
                </c:pt>
                <c:pt idx="129">
                  <c:v>693.22139726741318</c:v>
                </c:pt>
                <c:pt idx="130">
                  <c:v>693.23097426053323</c:v>
                </c:pt>
                <c:pt idx="131">
                  <c:v>693.24055125365328</c:v>
                </c:pt>
                <c:pt idx="132">
                  <c:v>693.25012824677322</c:v>
                </c:pt>
                <c:pt idx="133">
                  <c:v>693.25970523989326</c:v>
                </c:pt>
                <c:pt idx="134">
                  <c:v>693.26928223301331</c:v>
                </c:pt>
                <c:pt idx="135">
                  <c:v>693.27885922613325</c:v>
                </c:pt>
                <c:pt idx="136">
                  <c:v>693.2884362192533</c:v>
                </c:pt>
                <c:pt idx="137">
                  <c:v>693.29801321237323</c:v>
                </c:pt>
                <c:pt idx="138">
                  <c:v>693.30759020549328</c:v>
                </c:pt>
                <c:pt idx="139">
                  <c:v>693.31716719861333</c:v>
                </c:pt>
                <c:pt idx="140">
                  <c:v>693.32674419173327</c:v>
                </c:pt>
                <c:pt idx="141">
                  <c:v>693.33632118485332</c:v>
                </c:pt>
                <c:pt idx="142">
                  <c:v>693.34589817797337</c:v>
                </c:pt>
                <c:pt idx="143">
                  <c:v>693.3554751710933</c:v>
                </c:pt>
                <c:pt idx="144">
                  <c:v>693.36505216421335</c:v>
                </c:pt>
                <c:pt idx="145">
                  <c:v>693.37283860840876</c:v>
                </c:pt>
                <c:pt idx="146">
                  <c:v>693.38062505260416</c:v>
                </c:pt>
                <c:pt idx="147">
                  <c:v>693.38841149679968</c:v>
                </c:pt>
                <c:pt idx="148">
                  <c:v>693.39619794099508</c:v>
                </c:pt>
                <c:pt idx="149">
                  <c:v>693.40398438519048</c:v>
                </c:pt>
                <c:pt idx="150">
                  <c:v>693.411770829386</c:v>
                </c:pt>
                <c:pt idx="151">
                  <c:v>693.4195572735814</c:v>
                </c:pt>
                <c:pt idx="152">
                  <c:v>693.42734371777681</c:v>
                </c:pt>
                <c:pt idx="153">
                  <c:v>693.43513016197232</c:v>
                </c:pt>
                <c:pt idx="154">
                  <c:v>693.44291660616773</c:v>
                </c:pt>
                <c:pt idx="155">
                  <c:v>693.45070305036313</c:v>
                </c:pt>
                <c:pt idx="156">
                  <c:v>693.45848949455865</c:v>
                </c:pt>
                <c:pt idx="157">
                  <c:v>693.46627593875405</c:v>
                </c:pt>
                <c:pt idx="158">
                  <c:v>693.47406238294946</c:v>
                </c:pt>
                <c:pt idx="159">
                  <c:v>693.48184882714497</c:v>
                </c:pt>
                <c:pt idx="160">
                  <c:v>693.48963527134038</c:v>
                </c:pt>
                <c:pt idx="161">
                  <c:v>693.49742171553578</c:v>
                </c:pt>
                <c:pt idx="162">
                  <c:v>693.50520815973118</c:v>
                </c:pt>
                <c:pt idx="163">
                  <c:v>693.5129946039267</c:v>
                </c:pt>
                <c:pt idx="164">
                  <c:v>693.5207810481221</c:v>
                </c:pt>
                <c:pt idx="165">
                  <c:v>693.52856749231751</c:v>
                </c:pt>
                <c:pt idx="166">
                  <c:v>693.53635393651302</c:v>
                </c:pt>
                <c:pt idx="167">
                  <c:v>693.54414038070843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3-4293-83C5-70398093FC6B}"/>
            </c:ext>
          </c:extLst>
        </c:ser>
        <c:ser>
          <c:idx val="6"/>
          <c:order val="7"/>
          <c:tx>
            <c:v>Cote PR ScenP80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[0]!Cote_PR_scen80</c:f>
              <c:numCache>
                <c:formatCode>_(* #,##0.0_);_(* \(#,##0.0\);_(* "-"??_);_(@_)</c:formatCode>
                <c:ptCount val="168"/>
                <c:pt idx="0">
                  <c:v>689.33026123046875</c:v>
                </c:pt>
                <c:pt idx="1">
                  <c:v>689.54569753612282</c:v>
                </c:pt>
                <c:pt idx="2">
                  <c:v>689.724273927529</c:v>
                </c:pt>
                <c:pt idx="3">
                  <c:v>689.88420280139064</c:v>
                </c:pt>
                <c:pt idx="4">
                  <c:v>690.03626020896252</c:v>
                </c:pt>
                <c:pt idx="5">
                  <c:v>690.17346615513941</c:v>
                </c:pt>
                <c:pt idx="6">
                  <c:v>690.31906494232146</c:v>
                </c:pt>
                <c:pt idx="7">
                  <c:v>690.35324476132541</c:v>
                </c:pt>
                <c:pt idx="8">
                  <c:v>689.63766706799299</c:v>
                </c:pt>
                <c:pt idx="9">
                  <c:v>688.89232929579134</c:v>
                </c:pt>
                <c:pt idx="10">
                  <c:v>687.81024169921875</c:v>
                </c:pt>
                <c:pt idx="11">
                  <c:v>686.9905955442174</c:v>
                </c:pt>
                <c:pt idx="12">
                  <c:v>686.80517897061065</c:v>
                </c:pt>
                <c:pt idx="13">
                  <c:v>686.62126615416071</c:v>
                </c:pt>
                <c:pt idx="14">
                  <c:v>686.43835339321379</c:v>
                </c:pt>
                <c:pt idx="15">
                  <c:v>686.25605595180423</c:v>
                </c:pt>
                <c:pt idx="16">
                  <c:v>686.0740798852737</c:v>
                </c:pt>
                <c:pt idx="17">
                  <c:v>685.88129398725573</c:v>
                </c:pt>
                <c:pt idx="18">
                  <c:v>684.64804217780647</c:v>
                </c:pt>
                <c:pt idx="19">
                  <c:v>684.60148473517108</c:v>
                </c:pt>
                <c:pt idx="20">
                  <c:v>684.59845830101324</c:v>
                </c:pt>
                <c:pt idx="21">
                  <c:v>684.59221053551437</c:v>
                </c:pt>
                <c:pt idx="22">
                  <c:v>684.92012000939133</c:v>
                </c:pt>
                <c:pt idx="23">
                  <c:v>686.89943906090423</c:v>
                </c:pt>
                <c:pt idx="24">
                  <c:v>687.86447226530709</c:v>
                </c:pt>
                <c:pt idx="25">
                  <c:v>687.6604954290043</c:v>
                </c:pt>
                <c:pt idx="26">
                  <c:v>687.65550940224739</c:v>
                </c:pt>
                <c:pt idx="27">
                  <c:v>687.74990692573647</c:v>
                </c:pt>
                <c:pt idx="28">
                  <c:v>687.86725641951386</c:v>
                </c:pt>
                <c:pt idx="29">
                  <c:v>687.98560838072638</c:v>
                </c:pt>
                <c:pt idx="30">
                  <c:v>688.08317250798132</c:v>
                </c:pt>
                <c:pt idx="31">
                  <c:v>688.19336712964173</c:v>
                </c:pt>
                <c:pt idx="32">
                  <c:v>688.30836260691865</c:v>
                </c:pt>
                <c:pt idx="33">
                  <c:v>686.05274277240073</c:v>
                </c:pt>
                <c:pt idx="34">
                  <c:v>684.79731282539365</c:v>
                </c:pt>
                <c:pt idx="35">
                  <c:v>686.66409872287386</c:v>
                </c:pt>
                <c:pt idx="36">
                  <c:v>687.79884064307601</c:v>
                </c:pt>
                <c:pt idx="37">
                  <c:v>687.81550964498581</c:v>
                </c:pt>
                <c:pt idx="38">
                  <c:v>687.91732911667259</c:v>
                </c:pt>
                <c:pt idx="39">
                  <c:v>688.02814973701595</c:v>
                </c:pt>
                <c:pt idx="40">
                  <c:v>688.12797228968464</c:v>
                </c:pt>
                <c:pt idx="41">
                  <c:v>688.24135999417501</c:v>
                </c:pt>
                <c:pt idx="42">
                  <c:v>686.94760721028297</c:v>
                </c:pt>
                <c:pt idx="43">
                  <c:v>685.58453487782447</c:v>
                </c:pt>
                <c:pt idx="44">
                  <c:v>687.23901886614908</c:v>
                </c:pt>
                <c:pt idx="45">
                  <c:v>688.09752124527085</c:v>
                </c:pt>
                <c:pt idx="46">
                  <c:v>688.03710141939143</c:v>
                </c:pt>
                <c:pt idx="47">
                  <c:v>688.07785233691709</c:v>
                </c:pt>
                <c:pt idx="48">
                  <c:v>688.17386745597491</c:v>
                </c:pt>
                <c:pt idx="49">
                  <c:v>688.27398357375091</c:v>
                </c:pt>
                <c:pt idx="50">
                  <c:v>688.38194589227123</c:v>
                </c:pt>
                <c:pt idx="51">
                  <c:v>688.49075294754505</c:v>
                </c:pt>
                <c:pt idx="52">
                  <c:v>688.59593161691612</c:v>
                </c:pt>
                <c:pt idx="53">
                  <c:v>688.69696904657769</c:v>
                </c:pt>
                <c:pt idx="54">
                  <c:v>688.7975226339363</c:v>
                </c:pt>
                <c:pt idx="55">
                  <c:v>688.89801490787659</c:v>
                </c:pt>
                <c:pt idx="56">
                  <c:v>688.99849934078964</c:v>
                </c:pt>
                <c:pt idx="57">
                  <c:v>689.0873377380608</c:v>
                </c:pt>
                <c:pt idx="58">
                  <c:v>689.18418003241254</c:v>
                </c:pt>
                <c:pt idx="59">
                  <c:v>689.28286000032699</c:v>
                </c:pt>
                <c:pt idx="60">
                  <c:v>689.38187877266887</c:v>
                </c:pt>
                <c:pt idx="61">
                  <c:v>689.48095816509863</c:v>
                </c:pt>
                <c:pt idx="62">
                  <c:v>689.57471859975044</c:v>
                </c:pt>
                <c:pt idx="63">
                  <c:v>689.66188841204382</c:v>
                </c:pt>
                <c:pt idx="64">
                  <c:v>689.74758966073057</c:v>
                </c:pt>
                <c:pt idx="65">
                  <c:v>689.83293649043196</c:v>
                </c:pt>
                <c:pt idx="66">
                  <c:v>689.91819631577584</c:v>
                </c:pt>
                <c:pt idx="67">
                  <c:v>690.0030731488057</c:v>
                </c:pt>
                <c:pt idx="68">
                  <c:v>690.07955345797848</c:v>
                </c:pt>
                <c:pt idx="69">
                  <c:v>690.1614017399819</c:v>
                </c:pt>
                <c:pt idx="70">
                  <c:v>690.24493162050737</c:v>
                </c:pt>
                <c:pt idx="71">
                  <c:v>690.32895816014945</c:v>
                </c:pt>
                <c:pt idx="72">
                  <c:v>690.41312860307528</c:v>
                </c:pt>
                <c:pt idx="73">
                  <c:v>690.4847991431534</c:v>
                </c:pt>
                <c:pt idx="74">
                  <c:v>690.55873532793692</c:v>
                </c:pt>
                <c:pt idx="75">
                  <c:v>690.63132493639557</c:v>
                </c:pt>
                <c:pt idx="76">
                  <c:v>690.70352539295857</c:v>
                </c:pt>
                <c:pt idx="77">
                  <c:v>690.77561163690405</c:v>
                </c:pt>
                <c:pt idx="78">
                  <c:v>690.84766421195104</c:v>
                </c:pt>
                <c:pt idx="79">
                  <c:v>690.91970684884529</c:v>
                </c:pt>
                <c:pt idx="80">
                  <c:v>690.99174655114632</c:v>
                </c:pt>
                <c:pt idx="81">
                  <c:v>691.06059611746639</c:v>
                </c:pt>
                <c:pt idx="82">
                  <c:v>691.13096538654577</c:v>
                </c:pt>
                <c:pt idx="83">
                  <c:v>691.20221659955871</c:v>
                </c:pt>
                <c:pt idx="84">
                  <c:v>691.2737487285159</c:v>
                </c:pt>
                <c:pt idx="85">
                  <c:v>691.34536944437286</c:v>
                </c:pt>
                <c:pt idx="86">
                  <c:v>691.41701800671251</c:v>
                </c:pt>
                <c:pt idx="87">
                  <c:v>691.48867531347662</c:v>
                </c:pt>
                <c:pt idx="88">
                  <c:v>691.55782064480979</c:v>
                </c:pt>
                <c:pt idx="89">
                  <c:v>691.62537918599423</c:v>
                </c:pt>
                <c:pt idx="90">
                  <c:v>691.69241307832237</c:v>
                </c:pt>
                <c:pt idx="91">
                  <c:v>691.75927059493074</c:v>
                </c:pt>
                <c:pt idx="92">
                  <c:v>691.82606849464946</c:v>
                </c:pt>
                <c:pt idx="93">
                  <c:v>691.89284620650426</c:v>
                </c:pt>
                <c:pt idx="94">
                  <c:v>691.95961707800927</c:v>
                </c:pt>
                <c:pt idx="95">
                  <c:v>692.02198802607006</c:v>
                </c:pt>
                <c:pt idx="96">
                  <c:v>692.0798312155456</c:v>
                </c:pt>
                <c:pt idx="97">
                  <c:v>692.29546806914334</c:v>
                </c:pt>
                <c:pt idx="98">
                  <c:v>692.51110492274108</c:v>
                </c:pt>
                <c:pt idx="99">
                  <c:v>692.72674177633883</c:v>
                </c:pt>
                <c:pt idx="100">
                  <c:v>692.94237862993657</c:v>
                </c:pt>
                <c:pt idx="101">
                  <c:v>693.01769773415583</c:v>
                </c:pt>
                <c:pt idx="102">
                  <c:v>693.04184906175885</c:v>
                </c:pt>
                <c:pt idx="103">
                  <c:v>693.06600038936176</c:v>
                </c:pt>
                <c:pt idx="104">
                  <c:v>693.09015171696467</c:v>
                </c:pt>
                <c:pt idx="105">
                  <c:v>693.11430304456769</c:v>
                </c:pt>
                <c:pt idx="106">
                  <c:v>693.1384543721706</c:v>
                </c:pt>
                <c:pt idx="107">
                  <c:v>693.16260569977351</c:v>
                </c:pt>
                <c:pt idx="108">
                  <c:v>693.18675702737653</c:v>
                </c:pt>
                <c:pt idx="109">
                  <c:v>693.21090835497944</c:v>
                </c:pt>
                <c:pt idx="110">
                  <c:v>693.23505968258235</c:v>
                </c:pt>
                <c:pt idx="111">
                  <c:v>693.25921101018537</c:v>
                </c:pt>
                <c:pt idx="112">
                  <c:v>693.28336233778828</c:v>
                </c:pt>
                <c:pt idx="113">
                  <c:v>693.30751366539118</c:v>
                </c:pt>
                <c:pt idx="114">
                  <c:v>693.33166499299421</c:v>
                </c:pt>
                <c:pt idx="115">
                  <c:v>693.35581632059711</c:v>
                </c:pt>
                <c:pt idx="116">
                  <c:v>693.37996764820002</c:v>
                </c:pt>
                <c:pt idx="117">
                  <c:v>693.40411897580304</c:v>
                </c:pt>
                <c:pt idx="118">
                  <c:v>693.42827030340595</c:v>
                </c:pt>
                <c:pt idx="119">
                  <c:v>693.45242163100886</c:v>
                </c:pt>
                <c:pt idx="120">
                  <c:v>693.47657295861188</c:v>
                </c:pt>
                <c:pt idx="121">
                  <c:v>693.50474773336282</c:v>
                </c:pt>
                <c:pt idx="122">
                  <c:v>693.53292250811387</c:v>
                </c:pt>
                <c:pt idx="123">
                  <c:v>693.56109728286481</c:v>
                </c:pt>
                <c:pt idx="124">
                  <c:v>693.58927205761574</c:v>
                </c:pt>
                <c:pt idx="125">
                  <c:v>693.6174468323668</c:v>
                </c:pt>
                <c:pt idx="126">
                  <c:v>693.64562160711773</c:v>
                </c:pt>
                <c:pt idx="127">
                  <c:v>693.67379638186867</c:v>
                </c:pt>
                <c:pt idx="128">
                  <c:v>693.70197115661972</c:v>
                </c:pt>
                <c:pt idx="129">
                  <c:v>693.73014593137066</c:v>
                </c:pt>
                <c:pt idx="130">
                  <c:v>693.75832070612171</c:v>
                </c:pt>
                <c:pt idx="131">
                  <c:v>693.78649548087265</c:v>
                </c:pt>
                <c:pt idx="132">
                  <c:v>693.81467025562358</c:v>
                </c:pt>
                <c:pt idx="133">
                  <c:v>693.84284503037463</c:v>
                </c:pt>
                <c:pt idx="134">
                  <c:v>693.87101980512557</c:v>
                </c:pt>
                <c:pt idx="135">
                  <c:v>693.89919457987651</c:v>
                </c:pt>
                <c:pt idx="136">
                  <c:v>693.92736935462756</c:v>
                </c:pt>
                <c:pt idx="137">
                  <c:v>693.9555441293785</c:v>
                </c:pt>
                <c:pt idx="138">
                  <c:v>693.98371890412955</c:v>
                </c:pt>
                <c:pt idx="139">
                  <c:v>694.01189367888048</c:v>
                </c:pt>
                <c:pt idx="140">
                  <c:v>694.04006845363142</c:v>
                </c:pt>
                <c:pt idx="141">
                  <c:v>694.06824322838247</c:v>
                </c:pt>
                <c:pt idx="142">
                  <c:v>694.09641800313341</c:v>
                </c:pt>
                <c:pt idx="143">
                  <c:v>694.12459277788435</c:v>
                </c:pt>
                <c:pt idx="144">
                  <c:v>694.1527675526354</c:v>
                </c:pt>
                <c:pt idx="145">
                  <c:v>694.18087442942056</c:v>
                </c:pt>
                <c:pt idx="146">
                  <c:v>694.20898130620583</c:v>
                </c:pt>
                <c:pt idx="147">
                  <c:v>694.23708818299099</c:v>
                </c:pt>
                <c:pt idx="148">
                  <c:v>694.26519505977626</c:v>
                </c:pt>
                <c:pt idx="149">
                  <c:v>694.29330193656142</c:v>
                </c:pt>
                <c:pt idx="150">
                  <c:v>694.32140881334669</c:v>
                </c:pt>
                <c:pt idx="151">
                  <c:v>694.34951569013185</c:v>
                </c:pt>
                <c:pt idx="152">
                  <c:v>694.37762256691713</c:v>
                </c:pt>
                <c:pt idx="153">
                  <c:v>694.40572944370228</c:v>
                </c:pt>
                <c:pt idx="154">
                  <c:v>694.43383632048744</c:v>
                </c:pt>
                <c:pt idx="155">
                  <c:v>694.46194319727272</c:v>
                </c:pt>
                <c:pt idx="156">
                  <c:v>694.49005007405788</c:v>
                </c:pt>
                <c:pt idx="157">
                  <c:v>694.51815695084315</c:v>
                </c:pt>
                <c:pt idx="158">
                  <c:v>694.54626382762831</c:v>
                </c:pt>
                <c:pt idx="159">
                  <c:v>694.57437070441358</c:v>
                </c:pt>
                <c:pt idx="160">
                  <c:v>694.60247758119874</c:v>
                </c:pt>
                <c:pt idx="161">
                  <c:v>694.63058445798401</c:v>
                </c:pt>
                <c:pt idx="162">
                  <c:v>694.65869133476917</c:v>
                </c:pt>
                <c:pt idx="163">
                  <c:v>694.68679821155445</c:v>
                </c:pt>
                <c:pt idx="164">
                  <c:v>694.71490508833961</c:v>
                </c:pt>
                <c:pt idx="165">
                  <c:v>694.74301196512488</c:v>
                </c:pt>
                <c:pt idx="166">
                  <c:v>694.77111884191004</c:v>
                </c:pt>
                <c:pt idx="167">
                  <c:v>694.7992257186952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3-4293-83C5-70398093F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64192"/>
        <c:axId val="391078272"/>
      </c:lineChart>
      <c:catAx>
        <c:axId val="3910641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078272"/>
        <c:crosses val="autoZero"/>
        <c:auto val="0"/>
        <c:lblAlgn val="ctr"/>
        <c:lblOffset val="100"/>
        <c:noMultiLvlLbl val="0"/>
      </c:catAx>
      <c:valAx>
        <c:axId val="391078272"/>
        <c:scaling>
          <c:orientation val="minMax"/>
          <c:max val="695"/>
          <c:min val="684"/>
        </c:scaling>
        <c:delete val="0"/>
        <c:axPos val="l"/>
        <c:majorGridlines>
          <c:spPr>
            <a:ln w="19050"/>
          </c:spPr>
        </c:majorGridlines>
        <c:minorGridlines/>
        <c:numFmt formatCode="0.00" sourceLinked="1"/>
        <c:majorTickMark val="out"/>
        <c:minorTickMark val="none"/>
        <c:tickLblPos val="nextTo"/>
        <c:spPr>
          <a:solidFill>
            <a:schemeClr val="accent6">
              <a:lumMod val="20000"/>
              <a:lumOff val="80000"/>
            </a:schemeClr>
          </a:solidFill>
        </c:spPr>
        <c:crossAx val="391064192"/>
        <c:crosses val="autoZero"/>
        <c:crossBetween val="between"/>
        <c:majorUnit val="1"/>
      </c:valAx>
      <c:valAx>
        <c:axId val="978882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978882584"/>
        <c:crosses val="max"/>
        <c:crossBetween val="between"/>
      </c:valAx>
      <c:catAx>
        <c:axId val="978882584"/>
        <c:scaling>
          <c:orientation val="minMax"/>
        </c:scaling>
        <c:delete val="1"/>
        <c:axPos val="b"/>
        <c:majorTickMark val="out"/>
        <c:minorTickMark val="none"/>
        <c:tickLblPos val="nextTo"/>
        <c:crossAx val="97888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8276421728425E-2"/>
          <c:y val="2.0334285137434745E-2"/>
          <c:w val="0.94311365803409397"/>
          <c:h val="0.82456136164797578"/>
        </c:manualLayout>
      </c:layout>
      <c:lineChart>
        <c:grouping val="standard"/>
        <c:varyColors val="0"/>
        <c:ser>
          <c:idx val="0"/>
          <c:order val="0"/>
          <c:tx>
            <c:v>Prévisions apports Grande Rhue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[0]!Inflow_GR_prev</c:f>
              <c:numCache>
                <c:formatCode>0.0</c:formatCode>
                <c:ptCount val="168"/>
                <c:pt idx="0">
                  <c:v>7.9015262089416742</c:v>
                </c:pt>
                <c:pt idx="1">
                  <c:v>8.1575653127649801</c:v>
                </c:pt>
                <c:pt idx="2">
                  <c:v>8.7072359520471352</c:v>
                </c:pt>
                <c:pt idx="3">
                  <c:v>8.6633438707004853</c:v>
                </c:pt>
                <c:pt idx="4">
                  <c:v>9.4598205345712909</c:v>
                </c:pt>
                <c:pt idx="5">
                  <c:v>7.8236357543810398</c:v>
                </c:pt>
                <c:pt idx="6">
                  <c:v>6.1009880692935115</c:v>
                </c:pt>
                <c:pt idx="7">
                  <c:v>3.7006327334898761</c:v>
                </c:pt>
                <c:pt idx="8">
                  <c:v>6.6328091251891879</c:v>
                </c:pt>
                <c:pt idx="9">
                  <c:v>5.9904490626804829</c:v>
                </c:pt>
                <c:pt idx="10">
                  <c:v>5.9904490626804829</c:v>
                </c:pt>
                <c:pt idx="11">
                  <c:v>5.9904490626804829</c:v>
                </c:pt>
                <c:pt idx="12">
                  <c:v>5.9904490626804829</c:v>
                </c:pt>
                <c:pt idx="13">
                  <c:v>5.9904490626804829</c:v>
                </c:pt>
                <c:pt idx="14">
                  <c:v>5.9904490626804829</c:v>
                </c:pt>
                <c:pt idx="15">
                  <c:v>5.9904490626804829</c:v>
                </c:pt>
                <c:pt idx="16">
                  <c:v>5.9904490626804829</c:v>
                </c:pt>
                <c:pt idx="17">
                  <c:v>5.9904490626804829</c:v>
                </c:pt>
                <c:pt idx="18">
                  <c:v>5.9904490626804829</c:v>
                </c:pt>
                <c:pt idx="19">
                  <c:v>5.9904490626804829</c:v>
                </c:pt>
                <c:pt idx="20">
                  <c:v>5.9904490626804829</c:v>
                </c:pt>
                <c:pt idx="21">
                  <c:v>5.9904490626804829</c:v>
                </c:pt>
                <c:pt idx="22">
                  <c:v>5.9904490626804829</c:v>
                </c:pt>
                <c:pt idx="23">
                  <c:v>5.9904490626804829</c:v>
                </c:pt>
                <c:pt idx="24">
                  <c:v>5.4562448985931598</c:v>
                </c:pt>
                <c:pt idx="25">
                  <c:v>5.4562448985931598</c:v>
                </c:pt>
                <c:pt idx="26">
                  <c:v>5.4562448985931598</c:v>
                </c:pt>
                <c:pt idx="27">
                  <c:v>5.4562448985931598</c:v>
                </c:pt>
                <c:pt idx="28">
                  <c:v>5.4562448985931598</c:v>
                </c:pt>
                <c:pt idx="29">
                  <c:v>5.4562448985931598</c:v>
                </c:pt>
                <c:pt idx="30">
                  <c:v>5.4562448985931598</c:v>
                </c:pt>
                <c:pt idx="31">
                  <c:v>5.4562448985931598</c:v>
                </c:pt>
                <c:pt idx="32">
                  <c:v>5.4562448985931598</c:v>
                </c:pt>
                <c:pt idx="33">
                  <c:v>5.4562448985931598</c:v>
                </c:pt>
                <c:pt idx="34">
                  <c:v>5.4562448985931598</c:v>
                </c:pt>
                <c:pt idx="35">
                  <c:v>5.4562448985931598</c:v>
                </c:pt>
                <c:pt idx="36">
                  <c:v>5.4562448985931598</c:v>
                </c:pt>
                <c:pt idx="37">
                  <c:v>5.4562448985931598</c:v>
                </c:pt>
                <c:pt idx="38">
                  <c:v>5.4562448985931598</c:v>
                </c:pt>
                <c:pt idx="39">
                  <c:v>5.4562448985931598</c:v>
                </c:pt>
                <c:pt idx="40">
                  <c:v>5.4562448985931598</c:v>
                </c:pt>
                <c:pt idx="41">
                  <c:v>5.4562448985931598</c:v>
                </c:pt>
                <c:pt idx="42">
                  <c:v>5.4562448985931598</c:v>
                </c:pt>
                <c:pt idx="43">
                  <c:v>5.4562448985931598</c:v>
                </c:pt>
                <c:pt idx="44">
                  <c:v>5.4562448985931598</c:v>
                </c:pt>
                <c:pt idx="45">
                  <c:v>5.4562448985931598</c:v>
                </c:pt>
                <c:pt idx="46">
                  <c:v>5.4562448985931598</c:v>
                </c:pt>
                <c:pt idx="47">
                  <c:v>5.4562448985931598</c:v>
                </c:pt>
                <c:pt idx="48">
                  <c:v>5.2135832900821004</c:v>
                </c:pt>
                <c:pt idx="49">
                  <c:v>5.2135832900821004</c:v>
                </c:pt>
                <c:pt idx="50">
                  <c:v>5.2135832900821004</c:v>
                </c:pt>
                <c:pt idx="51">
                  <c:v>5.2135832900821004</c:v>
                </c:pt>
                <c:pt idx="52">
                  <c:v>5.2135832900821004</c:v>
                </c:pt>
                <c:pt idx="53">
                  <c:v>5.2135832900821004</c:v>
                </c:pt>
                <c:pt idx="54">
                  <c:v>5.2135832900821004</c:v>
                </c:pt>
                <c:pt idx="55">
                  <c:v>5.2135832900821004</c:v>
                </c:pt>
                <c:pt idx="56">
                  <c:v>5.2135832900821004</c:v>
                </c:pt>
                <c:pt idx="57">
                  <c:v>5.2135832900821004</c:v>
                </c:pt>
                <c:pt idx="58">
                  <c:v>5.2135832900821004</c:v>
                </c:pt>
                <c:pt idx="59">
                  <c:v>5.2135832900821004</c:v>
                </c:pt>
                <c:pt idx="60">
                  <c:v>5.2135832900821004</c:v>
                </c:pt>
                <c:pt idx="61">
                  <c:v>5.2135832900821004</c:v>
                </c:pt>
                <c:pt idx="62">
                  <c:v>5.2135832900821004</c:v>
                </c:pt>
                <c:pt idx="63">
                  <c:v>5.2135832900821004</c:v>
                </c:pt>
                <c:pt idx="64">
                  <c:v>5.2135832900821004</c:v>
                </c:pt>
                <c:pt idx="65">
                  <c:v>5.2135832900821004</c:v>
                </c:pt>
                <c:pt idx="66">
                  <c:v>5.2135832900821004</c:v>
                </c:pt>
                <c:pt idx="67">
                  <c:v>5.2135832900821004</c:v>
                </c:pt>
                <c:pt idx="68">
                  <c:v>5.2135832900821004</c:v>
                </c:pt>
                <c:pt idx="69">
                  <c:v>5.2135832900821004</c:v>
                </c:pt>
                <c:pt idx="70">
                  <c:v>5.2135832900821004</c:v>
                </c:pt>
                <c:pt idx="71">
                  <c:v>5.2135832900821004</c:v>
                </c:pt>
                <c:pt idx="72">
                  <c:v>4.9916561071483798</c:v>
                </c:pt>
                <c:pt idx="73">
                  <c:v>4.9916561071483798</c:v>
                </c:pt>
                <c:pt idx="74">
                  <c:v>4.9916561071483798</c:v>
                </c:pt>
                <c:pt idx="75">
                  <c:v>4.9916561071483798</c:v>
                </c:pt>
                <c:pt idx="76">
                  <c:v>4.9916561071483798</c:v>
                </c:pt>
                <c:pt idx="77">
                  <c:v>4.9916561071483798</c:v>
                </c:pt>
                <c:pt idx="78">
                  <c:v>4.9916561071483798</c:v>
                </c:pt>
                <c:pt idx="79">
                  <c:v>4.9916561071483798</c:v>
                </c:pt>
                <c:pt idx="80">
                  <c:v>4.9916561071483798</c:v>
                </c:pt>
                <c:pt idx="81">
                  <c:v>4.9916561071483798</c:v>
                </c:pt>
                <c:pt idx="82">
                  <c:v>4.9916561071483798</c:v>
                </c:pt>
                <c:pt idx="83">
                  <c:v>4.9916561071483798</c:v>
                </c:pt>
                <c:pt idx="84">
                  <c:v>4.9916561071483798</c:v>
                </c:pt>
                <c:pt idx="85">
                  <c:v>4.9916561071483798</c:v>
                </c:pt>
                <c:pt idx="86">
                  <c:v>4.9916561071483798</c:v>
                </c:pt>
                <c:pt idx="87">
                  <c:v>4.9916561071483798</c:v>
                </c:pt>
                <c:pt idx="88">
                  <c:v>4.9916561071483798</c:v>
                </c:pt>
                <c:pt idx="89">
                  <c:v>4.9916561071483798</c:v>
                </c:pt>
                <c:pt idx="90">
                  <c:v>4.9916561071483798</c:v>
                </c:pt>
                <c:pt idx="91">
                  <c:v>4.9916561071483798</c:v>
                </c:pt>
                <c:pt idx="92">
                  <c:v>4.9916561071483798</c:v>
                </c:pt>
                <c:pt idx="93">
                  <c:v>4.9916561071483798</c:v>
                </c:pt>
                <c:pt idx="94">
                  <c:v>4.9916561071483798</c:v>
                </c:pt>
                <c:pt idx="95">
                  <c:v>4.9916561071483798</c:v>
                </c:pt>
                <c:pt idx="96">
                  <c:v>5.2717403756007002</c:v>
                </c:pt>
                <c:pt idx="97">
                  <c:v>5.2717403756007002</c:v>
                </c:pt>
                <c:pt idx="98">
                  <c:v>5.2717403756007002</c:v>
                </c:pt>
                <c:pt idx="99">
                  <c:v>5.2717403756007002</c:v>
                </c:pt>
                <c:pt idx="100">
                  <c:v>5.2717403756007002</c:v>
                </c:pt>
                <c:pt idx="101">
                  <c:v>5.2717403756007002</c:v>
                </c:pt>
                <c:pt idx="102">
                  <c:v>5.2717403756007002</c:v>
                </c:pt>
                <c:pt idx="103">
                  <c:v>5.2717403756007002</c:v>
                </c:pt>
                <c:pt idx="104">
                  <c:v>5.2717403756007002</c:v>
                </c:pt>
                <c:pt idx="105">
                  <c:v>5.2717403756007002</c:v>
                </c:pt>
                <c:pt idx="106">
                  <c:v>5.2717403756007002</c:v>
                </c:pt>
                <c:pt idx="107">
                  <c:v>5.2717403756007002</c:v>
                </c:pt>
                <c:pt idx="108">
                  <c:v>5.2717403756007002</c:v>
                </c:pt>
                <c:pt idx="109">
                  <c:v>5.2717403756007002</c:v>
                </c:pt>
                <c:pt idx="110">
                  <c:v>5.2717403756007002</c:v>
                </c:pt>
                <c:pt idx="111">
                  <c:v>5.2717403756007002</c:v>
                </c:pt>
                <c:pt idx="112">
                  <c:v>5.2717403756007002</c:v>
                </c:pt>
                <c:pt idx="113">
                  <c:v>5.2717403756007002</c:v>
                </c:pt>
                <c:pt idx="114">
                  <c:v>5.2717403756007002</c:v>
                </c:pt>
                <c:pt idx="115">
                  <c:v>5.2717403756007002</c:v>
                </c:pt>
                <c:pt idx="116">
                  <c:v>5.2717403756007002</c:v>
                </c:pt>
                <c:pt idx="117">
                  <c:v>5.2717403756007002</c:v>
                </c:pt>
                <c:pt idx="118">
                  <c:v>5.2717403756007002</c:v>
                </c:pt>
                <c:pt idx="119">
                  <c:v>5.2717403756007002</c:v>
                </c:pt>
                <c:pt idx="120">
                  <c:v>5.22979250101017</c:v>
                </c:pt>
                <c:pt idx="121">
                  <c:v>5.22979250101017</c:v>
                </c:pt>
                <c:pt idx="122">
                  <c:v>5.22979250101017</c:v>
                </c:pt>
                <c:pt idx="123">
                  <c:v>5.22979250101017</c:v>
                </c:pt>
                <c:pt idx="124">
                  <c:v>5.22979250101017</c:v>
                </c:pt>
                <c:pt idx="125">
                  <c:v>5.22979250101017</c:v>
                </c:pt>
                <c:pt idx="126">
                  <c:v>5.22979250101017</c:v>
                </c:pt>
                <c:pt idx="127">
                  <c:v>5.22979250101017</c:v>
                </c:pt>
                <c:pt idx="128">
                  <c:v>5.22979250101017</c:v>
                </c:pt>
                <c:pt idx="129">
                  <c:v>5.22979250101017</c:v>
                </c:pt>
                <c:pt idx="130">
                  <c:v>5.22979250101017</c:v>
                </c:pt>
                <c:pt idx="131">
                  <c:v>5.22979250101017</c:v>
                </c:pt>
                <c:pt idx="132">
                  <c:v>5.22979250101017</c:v>
                </c:pt>
                <c:pt idx="133">
                  <c:v>5.22979250101017</c:v>
                </c:pt>
                <c:pt idx="134">
                  <c:v>5.22979250101017</c:v>
                </c:pt>
                <c:pt idx="135">
                  <c:v>5.22979250101017</c:v>
                </c:pt>
                <c:pt idx="136">
                  <c:v>5.22979250101017</c:v>
                </c:pt>
                <c:pt idx="137">
                  <c:v>5.22979250101017</c:v>
                </c:pt>
                <c:pt idx="138">
                  <c:v>5.22979250101017</c:v>
                </c:pt>
                <c:pt idx="139">
                  <c:v>5.22979250101017</c:v>
                </c:pt>
                <c:pt idx="140">
                  <c:v>5.22979250101017</c:v>
                </c:pt>
                <c:pt idx="141">
                  <c:v>5.22979250101017</c:v>
                </c:pt>
                <c:pt idx="142">
                  <c:v>5.22979250101017</c:v>
                </c:pt>
                <c:pt idx="143">
                  <c:v>5.22979250101017</c:v>
                </c:pt>
                <c:pt idx="144">
                  <c:v>4.7276095839592998</c:v>
                </c:pt>
                <c:pt idx="145">
                  <c:v>4.7276095839592998</c:v>
                </c:pt>
                <c:pt idx="146">
                  <c:v>4.7276095839592998</c:v>
                </c:pt>
                <c:pt idx="147">
                  <c:v>4.7276095839592998</c:v>
                </c:pt>
                <c:pt idx="148">
                  <c:v>4.7276095839592998</c:v>
                </c:pt>
                <c:pt idx="149">
                  <c:v>4.7276095839592998</c:v>
                </c:pt>
                <c:pt idx="150">
                  <c:v>4.7276095839592998</c:v>
                </c:pt>
                <c:pt idx="151">
                  <c:v>4.7276095839592998</c:v>
                </c:pt>
                <c:pt idx="152">
                  <c:v>4.7276095839592998</c:v>
                </c:pt>
                <c:pt idx="153">
                  <c:v>4.7276095839592998</c:v>
                </c:pt>
                <c:pt idx="154">
                  <c:v>4.7276095839592998</c:v>
                </c:pt>
                <c:pt idx="155">
                  <c:v>4.7276095839592998</c:v>
                </c:pt>
                <c:pt idx="156">
                  <c:v>4.7276095839592998</c:v>
                </c:pt>
                <c:pt idx="157">
                  <c:v>4.7276095839592998</c:v>
                </c:pt>
                <c:pt idx="158">
                  <c:v>4.7276095839592998</c:v>
                </c:pt>
                <c:pt idx="159">
                  <c:v>4.7276095839592998</c:v>
                </c:pt>
                <c:pt idx="160">
                  <c:v>4.7276095839592998</c:v>
                </c:pt>
                <c:pt idx="161">
                  <c:v>4.7276095839592998</c:v>
                </c:pt>
                <c:pt idx="162">
                  <c:v>4.7276095839592998</c:v>
                </c:pt>
                <c:pt idx="163">
                  <c:v>4.7276095839592998</c:v>
                </c:pt>
                <c:pt idx="164">
                  <c:v>4.7276095839592998</c:v>
                </c:pt>
                <c:pt idx="165">
                  <c:v>4.7276095839592998</c:v>
                </c:pt>
                <c:pt idx="166">
                  <c:v>4.7276095839592998</c:v>
                </c:pt>
                <c:pt idx="167">
                  <c:v>4.7276095839592998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A-4B28-8A1B-180A14BC59EB}"/>
            </c:ext>
          </c:extLst>
        </c:ser>
        <c:ser>
          <c:idx val="1"/>
          <c:order val="1"/>
          <c:tx>
            <c:v>Apports réalisés Grande Rhue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[0]!inflow_GR_real</c:f>
              <c:numCache>
                <c:formatCode>0.0</c:formatCode>
                <c:ptCount val="11"/>
                <c:pt idx="0">
                  <c:v>9.1573079436963596</c:v>
                </c:pt>
                <c:pt idx="1">
                  <c:v>9.8714591813666139</c:v>
                </c:pt>
                <c:pt idx="2">
                  <c:v>9.7614014842416648</c:v>
                </c:pt>
                <c:pt idx="3">
                  <c:v>9.3123121262467237</c:v>
                </c:pt>
                <c:pt idx="4">
                  <c:v>9.1289249011026836</c:v>
                </c:pt>
                <c:pt idx="5">
                  <c:v>9.0430630017063418</c:v>
                </c:pt>
                <c:pt idx="6">
                  <c:v>8.7000656500388249</c:v>
                </c:pt>
                <c:pt idx="7">
                  <c:v>8.0069118949027676</c:v>
                </c:pt>
                <c:pt idx="8">
                  <c:v>7.0436401703255038</c:v>
                </c:pt>
                <c:pt idx="9">
                  <c:v>6.896997882966053</c:v>
                </c:pt>
                <c:pt idx="10">
                  <c:v>6.676806510729735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AA-4B28-8A1B-180A14BC59EB}"/>
            </c:ext>
          </c:extLst>
        </c:ser>
        <c:ser>
          <c:idx val="2"/>
          <c:order val="2"/>
          <c:tx>
            <c:v>Prévisions P80</c:v>
          </c:tx>
          <c:spPr>
            <a:ln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[0]!Inflow_GR_scenP80</c:f>
              <c:numCache>
                <c:formatCode>0.0</c:formatCode>
                <c:ptCount val="168"/>
                <c:pt idx="0">
                  <c:v>8.5452394117614947</c:v>
                </c:pt>
                <c:pt idx="1">
                  <c:v>8.8012785155847997</c:v>
                </c:pt>
                <c:pt idx="2">
                  <c:v>9.3509491548669548</c:v>
                </c:pt>
                <c:pt idx="3">
                  <c:v>9.3070570735203049</c:v>
                </c:pt>
                <c:pt idx="4">
                  <c:v>10.10353373739111</c:v>
                </c:pt>
                <c:pt idx="5">
                  <c:v>8.4673489572008602</c:v>
                </c:pt>
                <c:pt idx="6">
                  <c:v>6.7447012721133319</c:v>
                </c:pt>
                <c:pt idx="7">
                  <c:v>4.3443459363096961</c:v>
                </c:pt>
                <c:pt idx="8">
                  <c:v>7.2765223280090083</c:v>
                </c:pt>
                <c:pt idx="9">
                  <c:v>6.6341622655003025</c:v>
                </c:pt>
                <c:pt idx="10">
                  <c:v>6.6341622655003025</c:v>
                </c:pt>
                <c:pt idx="11">
                  <c:v>6.6341622655003025</c:v>
                </c:pt>
                <c:pt idx="12">
                  <c:v>6.6341622655003025</c:v>
                </c:pt>
                <c:pt idx="13">
                  <c:v>6.6341622655003025</c:v>
                </c:pt>
                <c:pt idx="14">
                  <c:v>6.6341622655003025</c:v>
                </c:pt>
                <c:pt idx="15">
                  <c:v>6.6341622655003025</c:v>
                </c:pt>
                <c:pt idx="16">
                  <c:v>6.6341622655003025</c:v>
                </c:pt>
                <c:pt idx="17">
                  <c:v>6.6341622655003025</c:v>
                </c:pt>
                <c:pt idx="18">
                  <c:v>6.6341622655003025</c:v>
                </c:pt>
                <c:pt idx="19">
                  <c:v>6.6341622655003025</c:v>
                </c:pt>
                <c:pt idx="20">
                  <c:v>6.6341622655003025</c:v>
                </c:pt>
                <c:pt idx="21">
                  <c:v>6.6341622655003025</c:v>
                </c:pt>
                <c:pt idx="22">
                  <c:v>6.6341622655003025</c:v>
                </c:pt>
                <c:pt idx="23">
                  <c:v>6.6341622655003025</c:v>
                </c:pt>
                <c:pt idx="24">
                  <c:v>6.2146298038494052</c:v>
                </c:pt>
                <c:pt idx="25">
                  <c:v>6.2146298038494052</c:v>
                </c:pt>
                <c:pt idx="26">
                  <c:v>6.2146298038494052</c:v>
                </c:pt>
                <c:pt idx="27">
                  <c:v>6.2146298038494052</c:v>
                </c:pt>
                <c:pt idx="28">
                  <c:v>6.2146298038494052</c:v>
                </c:pt>
                <c:pt idx="29">
                  <c:v>6.2146298038494052</c:v>
                </c:pt>
                <c:pt idx="30">
                  <c:v>6.2146298038494052</c:v>
                </c:pt>
                <c:pt idx="31">
                  <c:v>6.2146298038494052</c:v>
                </c:pt>
                <c:pt idx="32">
                  <c:v>6.2146298038494052</c:v>
                </c:pt>
                <c:pt idx="33">
                  <c:v>6.2146298038494052</c:v>
                </c:pt>
                <c:pt idx="34">
                  <c:v>6.2146298038494052</c:v>
                </c:pt>
                <c:pt idx="35">
                  <c:v>6.2146298038494052</c:v>
                </c:pt>
                <c:pt idx="36">
                  <c:v>6.2146298038494052</c:v>
                </c:pt>
                <c:pt idx="37">
                  <c:v>6.2146298038494052</c:v>
                </c:pt>
                <c:pt idx="38">
                  <c:v>6.2146298038494052</c:v>
                </c:pt>
                <c:pt idx="39">
                  <c:v>6.2146298038494052</c:v>
                </c:pt>
                <c:pt idx="40">
                  <c:v>6.2146298038494052</c:v>
                </c:pt>
                <c:pt idx="41">
                  <c:v>6.2146298038494052</c:v>
                </c:pt>
                <c:pt idx="42">
                  <c:v>6.2146298038494052</c:v>
                </c:pt>
                <c:pt idx="43">
                  <c:v>6.2146298038494052</c:v>
                </c:pt>
                <c:pt idx="44">
                  <c:v>6.2146298038494052</c:v>
                </c:pt>
                <c:pt idx="45">
                  <c:v>6.2146298038494052</c:v>
                </c:pt>
                <c:pt idx="46">
                  <c:v>6.2146298038494052</c:v>
                </c:pt>
                <c:pt idx="47">
                  <c:v>6.2146298038494052</c:v>
                </c:pt>
                <c:pt idx="48">
                  <c:v>5.8248900358220608</c:v>
                </c:pt>
                <c:pt idx="49">
                  <c:v>5.8248900358220608</c:v>
                </c:pt>
                <c:pt idx="50">
                  <c:v>5.8248900358220608</c:v>
                </c:pt>
                <c:pt idx="51">
                  <c:v>5.8248900358220608</c:v>
                </c:pt>
                <c:pt idx="52">
                  <c:v>5.8248900358220608</c:v>
                </c:pt>
                <c:pt idx="53">
                  <c:v>5.8248900358220608</c:v>
                </c:pt>
                <c:pt idx="54">
                  <c:v>5.8248900358220608</c:v>
                </c:pt>
                <c:pt idx="55">
                  <c:v>5.8248900358220608</c:v>
                </c:pt>
                <c:pt idx="56">
                  <c:v>5.8248900358220608</c:v>
                </c:pt>
                <c:pt idx="57">
                  <c:v>5.8248900358220608</c:v>
                </c:pt>
                <c:pt idx="58">
                  <c:v>5.8248900358220608</c:v>
                </c:pt>
                <c:pt idx="59">
                  <c:v>5.8248900358220608</c:v>
                </c:pt>
                <c:pt idx="60">
                  <c:v>5.8248900358220608</c:v>
                </c:pt>
                <c:pt idx="61">
                  <c:v>5.8248900358220608</c:v>
                </c:pt>
                <c:pt idx="62">
                  <c:v>5.8248900358220608</c:v>
                </c:pt>
                <c:pt idx="63">
                  <c:v>5.8248900358220608</c:v>
                </c:pt>
                <c:pt idx="64">
                  <c:v>5.8248900358220608</c:v>
                </c:pt>
                <c:pt idx="65">
                  <c:v>5.8248900358220608</c:v>
                </c:pt>
                <c:pt idx="66">
                  <c:v>5.8248900358220608</c:v>
                </c:pt>
                <c:pt idx="67">
                  <c:v>5.8248900358220608</c:v>
                </c:pt>
                <c:pt idx="68">
                  <c:v>5.8248900358220608</c:v>
                </c:pt>
                <c:pt idx="69">
                  <c:v>5.8248900358220608</c:v>
                </c:pt>
                <c:pt idx="70">
                  <c:v>5.8248900358220608</c:v>
                </c:pt>
                <c:pt idx="71">
                  <c:v>5.8248900358220608</c:v>
                </c:pt>
                <c:pt idx="72">
                  <c:v>5.6064055755658142</c:v>
                </c:pt>
                <c:pt idx="73">
                  <c:v>5.6064055755658142</c:v>
                </c:pt>
                <c:pt idx="74">
                  <c:v>5.6064055755658142</c:v>
                </c:pt>
                <c:pt idx="75">
                  <c:v>5.6064055755658142</c:v>
                </c:pt>
                <c:pt idx="76">
                  <c:v>5.6064055755658142</c:v>
                </c:pt>
                <c:pt idx="77">
                  <c:v>5.6064055755658142</c:v>
                </c:pt>
                <c:pt idx="78">
                  <c:v>5.6064055755658142</c:v>
                </c:pt>
                <c:pt idx="79">
                  <c:v>5.6064055755658142</c:v>
                </c:pt>
                <c:pt idx="80">
                  <c:v>5.6064055755658142</c:v>
                </c:pt>
                <c:pt idx="81">
                  <c:v>5.6064055755658142</c:v>
                </c:pt>
                <c:pt idx="82">
                  <c:v>5.6064055755658142</c:v>
                </c:pt>
                <c:pt idx="83">
                  <c:v>5.6064055755658142</c:v>
                </c:pt>
                <c:pt idx="84">
                  <c:v>5.6064055755658142</c:v>
                </c:pt>
                <c:pt idx="85">
                  <c:v>5.6064055755658142</c:v>
                </c:pt>
                <c:pt idx="86">
                  <c:v>5.6064055755658142</c:v>
                </c:pt>
                <c:pt idx="87">
                  <c:v>5.6064055755658142</c:v>
                </c:pt>
                <c:pt idx="88">
                  <c:v>5.6064055755658142</c:v>
                </c:pt>
                <c:pt idx="89">
                  <c:v>5.6064055755658142</c:v>
                </c:pt>
                <c:pt idx="90">
                  <c:v>5.6064055755658142</c:v>
                </c:pt>
                <c:pt idx="91">
                  <c:v>5.6064055755658142</c:v>
                </c:pt>
                <c:pt idx="92">
                  <c:v>5.6064055755658142</c:v>
                </c:pt>
                <c:pt idx="93">
                  <c:v>5.6064055755658142</c:v>
                </c:pt>
                <c:pt idx="94">
                  <c:v>5.6064055755658142</c:v>
                </c:pt>
                <c:pt idx="95">
                  <c:v>5.6064055755658142</c:v>
                </c:pt>
                <c:pt idx="96">
                  <c:v>6.74755960449495</c:v>
                </c:pt>
                <c:pt idx="97">
                  <c:v>6.74755960449495</c:v>
                </c:pt>
                <c:pt idx="98">
                  <c:v>6.74755960449495</c:v>
                </c:pt>
                <c:pt idx="99">
                  <c:v>6.74755960449495</c:v>
                </c:pt>
                <c:pt idx="100">
                  <c:v>6.74755960449495</c:v>
                </c:pt>
                <c:pt idx="101">
                  <c:v>6.74755960449495</c:v>
                </c:pt>
                <c:pt idx="102">
                  <c:v>6.74755960449495</c:v>
                </c:pt>
                <c:pt idx="103">
                  <c:v>6.74755960449495</c:v>
                </c:pt>
                <c:pt idx="104">
                  <c:v>6.74755960449495</c:v>
                </c:pt>
                <c:pt idx="105">
                  <c:v>6.74755960449495</c:v>
                </c:pt>
                <c:pt idx="106">
                  <c:v>6.74755960449495</c:v>
                </c:pt>
                <c:pt idx="107">
                  <c:v>6.74755960449495</c:v>
                </c:pt>
                <c:pt idx="108">
                  <c:v>6.74755960449495</c:v>
                </c:pt>
                <c:pt idx="109">
                  <c:v>6.74755960449495</c:v>
                </c:pt>
                <c:pt idx="110">
                  <c:v>6.74755960449495</c:v>
                </c:pt>
                <c:pt idx="111">
                  <c:v>6.74755960449495</c:v>
                </c:pt>
                <c:pt idx="112">
                  <c:v>6.74755960449495</c:v>
                </c:pt>
                <c:pt idx="113">
                  <c:v>6.74755960449495</c:v>
                </c:pt>
                <c:pt idx="114">
                  <c:v>6.74755960449495</c:v>
                </c:pt>
                <c:pt idx="115">
                  <c:v>6.74755960449495</c:v>
                </c:pt>
                <c:pt idx="116">
                  <c:v>6.74755960449495</c:v>
                </c:pt>
                <c:pt idx="117">
                  <c:v>6.74755960449495</c:v>
                </c:pt>
                <c:pt idx="118">
                  <c:v>6.74755960449495</c:v>
                </c:pt>
                <c:pt idx="119">
                  <c:v>6.74755960449495</c:v>
                </c:pt>
                <c:pt idx="120">
                  <c:v>7.9679151367345895</c:v>
                </c:pt>
                <c:pt idx="121">
                  <c:v>7.9679151367345895</c:v>
                </c:pt>
                <c:pt idx="122">
                  <c:v>7.9679151367345895</c:v>
                </c:pt>
                <c:pt idx="123">
                  <c:v>7.9679151367345895</c:v>
                </c:pt>
                <c:pt idx="124">
                  <c:v>7.9679151367345895</c:v>
                </c:pt>
                <c:pt idx="125">
                  <c:v>7.9679151367345895</c:v>
                </c:pt>
                <c:pt idx="126">
                  <c:v>7.9679151367345895</c:v>
                </c:pt>
                <c:pt idx="127">
                  <c:v>7.9679151367345895</c:v>
                </c:pt>
                <c:pt idx="128">
                  <c:v>7.9679151367345895</c:v>
                </c:pt>
                <c:pt idx="129">
                  <c:v>7.9679151367345895</c:v>
                </c:pt>
                <c:pt idx="130">
                  <c:v>7.9679151367345895</c:v>
                </c:pt>
                <c:pt idx="131">
                  <c:v>7.9679151367345895</c:v>
                </c:pt>
                <c:pt idx="132">
                  <c:v>7.9679151367345895</c:v>
                </c:pt>
                <c:pt idx="133">
                  <c:v>7.9679151367345895</c:v>
                </c:pt>
                <c:pt idx="134">
                  <c:v>7.9679151367345895</c:v>
                </c:pt>
                <c:pt idx="135">
                  <c:v>7.9679151367345895</c:v>
                </c:pt>
                <c:pt idx="136">
                  <c:v>7.9679151367345895</c:v>
                </c:pt>
                <c:pt idx="137">
                  <c:v>7.9679151367345895</c:v>
                </c:pt>
                <c:pt idx="138">
                  <c:v>7.9679151367345895</c:v>
                </c:pt>
                <c:pt idx="139">
                  <c:v>7.9679151367345895</c:v>
                </c:pt>
                <c:pt idx="140">
                  <c:v>7.9679151367345895</c:v>
                </c:pt>
                <c:pt idx="141">
                  <c:v>7.9679151367345895</c:v>
                </c:pt>
                <c:pt idx="142">
                  <c:v>7.9679151367345895</c:v>
                </c:pt>
                <c:pt idx="143">
                  <c:v>7.9679151367345895</c:v>
                </c:pt>
                <c:pt idx="144">
                  <c:v>7.7769369655108944</c:v>
                </c:pt>
                <c:pt idx="145">
                  <c:v>7.7769369655108944</c:v>
                </c:pt>
                <c:pt idx="146">
                  <c:v>7.7769369655108944</c:v>
                </c:pt>
                <c:pt idx="147">
                  <c:v>7.7769369655108944</c:v>
                </c:pt>
                <c:pt idx="148">
                  <c:v>7.7769369655108944</c:v>
                </c:pt>
                <c:pt idx="149">
                  <c:v>7.7769369655108944</c:v>
                </c:pt>
                <c:pt idx="150">
                  <c:v>7.7769369655108944</c:v>
                </c:pt>
                <c:pt idx="151">
                  <c:v>7.7769369655108944</c:v>
                </c:pt>
                <c:pt idx="152">
                  <c:v>7.7769369655108944</c:v>
                </c:pt>
                <c:pt idx="153">
                  <c:v>7.7769369655108944</c:v>
                </c:pt>
                <c:pt idx="154">
                  <c:v>7.7769369655108944</c:v>
                </c:pt>
                <c:pt idx="155">
                  <c:v>7.7769369655108944</c:v>
                </c:pt>
                <c:pt idx="156">
                  <c:v>7.7769369655108944</c:v>
                </c:pt>
                <c:pt idx="157">
                  <c:v>7.7769369655108944</c:v>
                </c:pt>
                <c:pt idx="158">
                  <c:v>7.7769369655108944</c:v>
                </c:pt>
                <c:pt idx="159">
                  <c:v>7.7769369655108944</c:v>
                </c:pt>
                <c:pt idx="160">
                  <c:v>7.7769369655108944</c:v>
                </c:pt>
                <c:pt idx="161">
                  <c:v>7.7769369655108944</c:v>
                </c:pt>
                <c:pt idx="162">
                  <c:v>7.7769369655108944</c:v>
                </c:pt>
                <c:pt idx="163">
                  <c:v>7.7769369655108944</c:v>
                </c:pt>
                <c:pt idx="164">
                  <c:v>7.7769369655108944</c:v>
                </c:pt>
                <c:pt idx="165">
                  <c:v>7.7769369655108944</c:v>
                </c:pt>
                <c:pt idx="166">
                  <c:v>7.7769369655108944</c:v>
                </c:pt>
                <c:pt idx="167">
                  <c:v>7.7769369655108944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CC-4A73-BEE5-9399777C73BF}"/>
            </c:ext>
          </c:extLst>
        </c:ser>
        <c:ser>
          <c:idx val="3"/>
          <c:order val="3"/>
          <c:tx>
            <c:v>Prévisions P20</c:v>
          </c:tx>
          <c:spPr>
            <a:ln>
              <a:solidFill>
                <a:schemeClr val="accent2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[0]!Inflow_GR_scenP20</c:f>
              <c:numCache>
                <c:formatCode>0.0</c:formatCode>
                <c:ptCount val="168"/>
                <c:pt idx="0">
                  <c:v>7.2578130061218538</c:v>
                </c:pt>
                <c:pt idx="1">
                  <c:v>7.5138521099451605</c:v>
                </c:pt>
                <c:pt idx="2">
                  <c:v>8.0635227492273156</c:v>
                </c:pt>
                <c:pt idx="3">
                  <c:v>8.0196306678806657</c:v>
                </c:pt>
                <c:pt idx="4">
                  <c:v>8.8161073317514713</c:v>
                </c:pt>
                <c:pt idx="5">
                  <c:v>7.1799225515612193</c:v>
                </c:pt>
                <c:pt idx="6">
                  <c:v>5.457274866473691</c:v>
                </c:pt>
                <c:pt idx="7">
                  <c:v>3.0569195306700561</c:v>
                </c:pt>
                <c:pt idx="8">
                  <c:v>5.9890959223693674</c:v>
                </c:pt>
                <c:pt idx="9">
                  <c:v>5.3467358598606634</c:v>
                </c:pt>
                <c:pt idx="10">
                  <c:v>5.3467358598606634</c:v>
                </c:pt>
                <c:pt idx="11">
                  <c:v>5.3467358598606634</c:v>
                </c:pt>
                <c:pt idx="12">
                  <c:v>5.3467358598606634</c:v>
                </c:pt>
                <c:pt idx="13">
                  <c:v>5.3467358598606634</c:v>
                </c:pt>
                <c:pt idx="14">
                  <c:v>5.3467358598606634</c:v>
                </c:pt>
                <c:pt idx="15">
                  <c:v>5.3467358598606634</c:v>
                </c:pt>
                <c:pt idx="16">
                  <c:v>5.3467358598606634</c:v>
                </c:pt>
                <c:pt idx="17">
                  <c:v>5.3467358598606634</c:v>
                </c:pt>
                <c:pt idx="18">
                  <c:v>5.3467358598606634</c:v>
                </c:pt>
                <c:pt idx="19">
                  <c:v>5.3467358598606634</c:v>
                </c:pt>
                <c:pt idx="20">
                  <c:v>5.3467358598606634</c:v>
                </c:pt>
                <c:pt idx="21">
                  <c:v>5.3467358598606634</c:v>
                </c:pt>
                <c:pt idx="22">
                  <c:v>5.3467358598606634</c:v>
                </c:pt>
                <c:pt idx="23">
                  <c:v>5.3467358598606634</c:v>
                </c:pt>
                <c:pt idx="24">
                  <c:v>4.6978599933369143</c:v>
                </c:pt>
                <c:pt idx="25">
                  <c:v>4.6978599933369143</c:v>
                </c:pt>
                <c:pt idx="26">
                  <c:v>4.6978599933369143</c:v>
                </c:pt>
                <c:pt idx="27">
                  <c:v>4.6978599933369143</c:v>
                </c:pt>
                <c:pt idx="28">
                  <c:v>4.6978599933369143</c:v>
                </c:pt>
                <c:pt idx="29">
                  <c:v>4.6978599933369143</c:v>
                </c:pt>
                <c:pt idx="30">
                  <c:v>4.6978599933369143</c:v>
                </c:pt>
                <c:pt idx="31">
                  <c:v>4.6978599933369143</c:v>
                </c:pt>
                <c:pt idx="32">
                  <c:v>4.6978599933369143</c:v>
                </c:pt>
                <c:pt idx="33">
                  <c:v>4.6978599933369143</c:v>
                </c:pt>
                <c:pt idx="34">
                  <c:v>4.6978599933369143</c:v>
                </c:pt>
                <c:pt idx="35">
                  <c:v>4.6978599933369143</c:v>
                </c:pt>
                <c:pt idx="36">
                  <c:v>4.6978599933369143</c:v>
                </c:pt>
                <c:pt idx="37">
                  <c:v>4.6978599933369143</c:v>
                </c:pt>
                <c:pt idx="38">
                  <c:v>4.6978599933369143</c:v>
                </c:pt>
                <c:pt idx="39">
                  <c:v>4.6978599933369143</c:v>
                </c:pt>
                <c:pt idx="40">
                  <c:v>4.6978599933369143</c:v>
                </c:pt>
                <c:pt idx="41">
                  <c:v>4.6978599933369143</c:v>
                </c:pt>
                <c:pt idx="42">
                  <c:v>4.6978599933369143</c:v>
                </c:pt>
                <c:pt idx="43">
                  <c:v>4.6978599933369143</c:v>
                </c:pt>
                <c:pt idx="44">
                  <c:v>4.6978599933369143</c:v>
                </c:pt>
                <c:pt idx="45">
                  <c:v>4.6978599933369143</c:v>
                </c:pt>
                <c:pt idx="46">
                  <c:v>4.6978599933369143</c:v>
                </c:pt>
                <c:pt idx="47">
                  <c:v>4.6978599933369143</c:v>
                </c:pt>
                <c:pt idx="48">
                  <c:v>4.6022765443421401</c:v>
                </c:pt>
                <c:pt idx="49">
                  <c:v>4.6022765443421401</c:v>
                </c:pt>
                <c:pt idx="50">
                  <c:v>4.6022765443421401</c:v>
                </c:pt>
                <c:pt idx="51">
                  <c:v>4.6022765443421401</c:v>
                </c:pt>
                <c:pt idx="52">
                  <c:v>4.6022765443421401</c:v>
                </c:pt>
                <c:pt idx="53">
                  <c:v>4.6022765443421401</c:v>
                </c:pt>
                <c:pt idx="54">
                  <c:v>4.6022765443421401</c:v>
                </c:pt>
                <c:pt idx="55">
                  <c:v>4.6022765443421401</c:v>
                </c:pt>
                <c:pt idx="56">
                  <c:v>4.6022765443421401</c:v>
                </c:pt>
                <c:pt idx="57">
                  <c:v>4.6022765443421401</c:v>
                </c:pt>
                <c:pt idx="58">
                  <c:v>4.6022765443421401</c:v>
                </c:pt>
                <c:pt idx="59">
                  <c:v>4.6022765443421401</c:v>
                </c:pt>
                <c:pt idx="60">
                  <c:v>4.6022765443421401</c:v>
                </c:pt>
                <c:pt idx="61">
                  <c:v>4.6022765443421401</c:v>
                </c:pt>
                <c:pt idx="62">
                  <c:v>4.6022765443421401</c:v>
                </c:pt>
                <c:pt idx="63">
                  <c:v>4.6022765443421401</c:v>
                </c:pt>
                <c:pt idx="64">
                  <c:v>4.6022765443421401</c:v>
                </c:pt>
                <c:pt idx="65">
                  <c:v>4.6022765443421401</c:v>
                </c:pt>
                <c:pt idx="66">
                  <c:v>4.6022765443421401</c:v>
                </c:pt>
                <c:pt idx="67">
                  <c:v>4.6022765443421401</c:v>
                </c:pt>
                <c:pt idx="68">
                  <c:v>4.6022765443421401</c:v>
                </c:pt>
                <c:pt idx="69">
                  <c:v>4.6022765443421401</c:v>
                </c:pt>
                <c:pt idx="70">
                  <c:v>4.6022765443421401</c:v>
                </c:pt>
                <c:pt idx="71">
                  <c:v>4.6022765443421401</c:v>
                </c:pt>
                <c:pt idx="72">
                  <c:v>4.3769066387309454</c:v>
                </c:pt>
                <c:pt idx="73">
                  <c:v>4.3769066387309454</c:v>
                </c:pt>
                <c:pt idx="74">
                  <c:v>4.3769066387309454</c:v>
                </c:pt>
                <c:pt idx="75">
                  <c:v>4.3769066387309454</c:v>
                </c:pt>
                <c:pt idx="76">
                  <c:v>4.3769066387309454</c:v>
                </c:pt>
                <c:pt idx="77">
                  <c:v>4.3769066387309454</c:v>
                </c:pt>
                <c:pt idx="78">
                  <c:v>4.3769066387309454</c:v>
                </c:pt>
                <c:pt idx="79">
                  <c:v>4.3769066387309454</c:v>
                </c:pt>
                <c:pt idx="80">
                  <c:v>4.3769066387309454</c:v>
                </c:pt>
                <c:pt idx="81">
                  <c:v>4.3769066387309454</c:v>
                </c:pt>
                <c:pt idx="82">
                  <c:v>4.3769066387309454</c:v>
                </c:pt>
                <c:pt idx="83">
                  <c:v>4.3769066387309454</c:v>
                </c:pt>
                <c:pt idx="84">
                  <c:v>4.3769066387309454</c:v>
                </c:pt>
                <c:pt idx="85">
                  <c:v>4.3769066387309454</c:v>
                </c:pt>
                <c:pt idx="86">
                  <c:v>4.3769066387309454</c:v>
                </c:pt>
                <c:pt idx="87">
                  <c:v>4.3769066387309454</c:v>
                </c:pt>
                <c:pt idx="88">
                  <c:v>4.3769066387309454</c:v>
                </c:pt>
                <c:pt idx="89">
                  <c:v>4.3769066387309454</c:v>
                </c:pt>
                <c:pt idx="90">
                  <c:v>4.3769066387309454</c:v>
                </c:pt>
                <c:pt idx="91">
                  <c:v>4.3769066387309454</c:v>
                </c:pt>
                <c:pt idx="92">
                  <c:v>4.3769066387309454</c:v>
                </c:pt>
                <c:pt idx="93">
                  <c:v>4.3769066387309454</c:v>
                </c:pt>
                <c:pt idx="94">
                  <c:v>4.3769066387309454</c:v>
                </c:pt>
                <c:pt idx="95">
                  <c:v>4.3769066387309454</c:v>
                </c:pt>
                <c:pt idx="96">
                  <c:v>3.7959211467064504</c:v>
                </c:pt>
                <c:pt idx="97">
                  <c:v>3.7959211467064504</c:v>
                </c:pt>
                <c:pt idx="98">
                  <c:v>3.7959211467064504</c:v>
                </c:pt>
                <c:pt idx="99">
                  <c:v>3.7959211467064504</c:v>
                </c:pt>
                <c:pt idx="100">
                  <c:v>3.7959211467064504</c:v>
                </c:pt>
                <c:pt idx="101">
                  <c:v>3.7959211467064504</c:v>
                </c:pt>
                <c:pt idx="102">
                  <c:v>3.7959211467064504</c:v>
                </c:pt>
                <c:pt idx="103">
                  <c:v>3.7959211467064504</c:v>
                </c:pt>
                <c:pt idx="104">
                  <c:v>3.7959211467064504</c:v>
                </c:pt>
                <c:pt idx="105">
                  <c:v>3.7959211467064504</c:v>
                </c:pt>
                <c:pt idx="106">
                  <c:v>3.7959211467064504</c:v>
                </c:pt>
                <c:pt idx="107">
                  <c:v>3.7959211467064504</c:v>
                </c:pt>
                <c:pt idx="108">
                  <c:v>3.7959211467064504</c:v>
                </c:pt>
                <c:pt idx="109">
                  <c:v>3.7959211467064504</c:v>
                </c:pt>
                <c:pt idx="110">
                  <c:v>3.7959211467064504</c:v>
                </c:pt>
                <c:pt idx="111">
                  <c:v>3.7959211467064504</c:v>
                </c:pt>
                <c:pt idx="112">
                  <c:v>3.7959211467064504</c:v>
                </c:pt>
                <c:pt idx="113">
                  <c:v>3.7959211467064504</c:v>
                </c:pt>
                <c:pt idx="114">
                  <c:v>3.7959211467064504</c:v>
                </c:pt>
                <c:pt idx="115">
                  <c:v>3.7959211467064504</c:v>
                </c:pt>
                <c:pt idx="116">
                  <c:v>3.7959211467064504</c:v>
                </c:pt>
                <c:pt idx="117">
                  <c:v>3.7959211467064504</c:v>
                </c:pt>
                <c:pt idx="118">
                  <c:v>3.7959211467064504</c:v>
                </c:pt>
                <c:pt idx="119">
                  <c:v>3.7959211467064504</c:v>
                </c:pt>
                <c:pt idx="120">
                  <c:v>2.4916698652857505</c:v>
                </c:pt>
                <c:pt idx="121">
                  <c:v>2.4916698652857505</c:v>
                </c:pt>
                <c:pt idx="122">
                  <c:v>2.4916698652857505</c:v>
                </c:pt>
                <c:pt idx="123">
                  <c:v>2.4916698652857505</c:v>
                </c:pt>
                <c:pt idx="124">
                  <c:v>2.4916698652857505</c:v>
                </c:pt>
                <c:pt idx="125">
                  <c:v>2.4916698652857505</c:v>
                </c:pt>
                <c:pt idx="126">
                  <c:v>2.4916698652857505</c:v>
                </c:pt>
                <c:pt idx="127">
                  <c:v>2.4916698652857505</c:v>
                </c:pt>
                <c:pt idx="128">
                  <c:v>2.4916698652857505</c:v>
                </c:pt>
                <c:pt idx="129">
                  <c:v>2.4916698652857505</c:v>
                </c:pt>
                <c:pt idx="130">
                  <c:v>2.4916698652857505</c:v>
                </c:pt>
                <c:pt idx="131">
                  <c:v>2.4916698652857505</c:v>
                </c:pt>
                <c:pt idx="132">
                  <c:v>2.4916698652857505</c:v>
                </c:pt>
                <c:pt idx="133">
                  <c:v>2.4916698652857505</c:v>
                </c:pt>
                <c:pt idx="134">
                  <c:v>2.4916698652857505</c:v>
                </c:pt>
                <c:pt idx="135">
                  <c:v>2.4916698652857505</c:v>
                </c:pt>
                <c:pt idx="136">
                  <c:v>2.4916698652857505</c:v>
                </c:pt>
                <c:pt idx="137">
                  <c:v>2.4916698652857505</c:v>
                </c:pt>
                <c:pt idx="138">
                  <c:v>2.4916698652857505</c:v>
                </c:pt>
                <c:pt idx="139">
                  <c:v>2.4916698652857505</c:v>
                </c:pt>
                <c:pt idx="140">
                  <c:v>2.4916698652857505</c:v>
                </c:pt>
                <c:pt idx="141">
                  <c:v>2.4916698652857505</c:v>
                </c:pt>
                <c:pt idx="142">
                  <c:v>2.4916698652857505</c:v>
                </c:pt>
                <c:pt idx="143">
                  <c:v>2.4916698652857505</c:v>
                </c:pt>
                <c:pt idx="144">
                  <c:v>1.6782822024077051</c:v>
                </c:pt>
                <c:pt idx="145">
                  <c:v>1.6782822024077051</c:v>
                </c:pt>
                <c:pt idx="146">
                  <c:v>1.6782822024077051</c:v>
                </c:pt>
                <c:pt idx="147">
                  <c:v>1.6782822024077051</c:v>
                </c:pt>
                <c:pt idx="148">
                  <c:v>1.6782822024077051</c:v>
                </c:pt>
                <c:pt idx="149">
                  <c:v>1.6782822024077051</c:v>
                </c:pt>
                <c:pt idx="150">
                  <c:v>1.6782822024077051</c:v>
                </c:pt>
                <c:pt idx="151">
                  <c:v>1.6782822024077051</c:v>
                </c:pt>
                <c:pt idx="152">
                  <c:v>1.6782822024077051</c:v>
                </c:pt>
                <c:pt idx="153">
                  <c:v>1.6782822024077051</c:v>
                </c:pt>
                <c:pt idx="154">
                  <c:v>1.6782822024077051</c:v>
                </c:pt>
                <c:pt idx="155">
                  <c:v>1.6782822024077051</c:v>
                </c:pt>
                <c:pt idx="156">
                  <c:v>1.6782822024077051</c:v>
                </c:pt>
                <c:pt idx="157">
                  <c:v>1.6782822024077051</c:v>
                </c:pt>
                <c:pt idx="158">
                  <c:v>1.6782822024077051</c:v>
                </c:pt>
                <c:pt idx="159">
                  <c:v>1.6782822024077051</c:v>
                </c:pt>
                <c:pt idx="160">
                  <c:v>1.6782822024077051</c:v>
                </c:pt>
                <c:pt idx="161">
                  <c:v>1.6782822024077051</c:v>
                </c:pt>
                <c:pt idx="162">
                  <c:v>1.6782822024077051</c:v>
                </c:pt>
                <c:pt idx="163">
                  <c:v>1.6782822024077051</c:v>
                </c:pt>
                <c:pt idx="164">
                  <c:v>1.6782822024077051</c:v>
                </c:pt>
                <c:pt idx="165">
                  <c:v>1.6782822024077051</c:v>
                </c:pt>
                <c:pt idx="166">
                  <c:v>1.6782822024077051</c:v>
                </c:pt>
                <c:pt idx="167">
                  <c:v>1.6782822024077051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CC-4A73-BEE5-9399777C7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798784"/>
        <c:axId val="391800320"/>
      </c:lineChart>
      <c:catAx>
        <c:axId val="391798784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00320"/>
        <c:crosses val="autoZero"/>
        <c:auto val="0"/>
        <c:lblAlgn val="ctr"/>
        <c:lblOffset val="100"/>
        <c:noMultiLvlLbl val="0"/>
      </c:catAx>
      <c:valAx>
        <c:axId val="391800320"/>
        <c:scaling>
          <c:orientation val="minMax"/>
        </c:scaling>
        <c:delete val="0"/>
        <c:axPos val="l"/>
        <c:majorGridlines/>
        <c:minorGridlines/>
        <c:numFmt formatCode="0.0" sourceLinked="1"/>
        <c:majorTickMark val="out"/>
        <c:minorTickMark val="none"/>
        <c:tickLblPos val="nextTo"/>
        <c:crossAx val="391798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53124088655582E-2"/>
          <c:y val="2.0334285137434745E-2"/>
          <c:w val="0.94500275184900129"/>
          <c:h val="0.83084393296991721"/>
        </c:manualLayout>
      </c:layout>
      <c:lineChart>
        <c:grouping val="standard"/>
        <c:varyColors val="0"/>
        <c:ser>
          <c:idx val="0"/>
          <c:order val="0"/>
          <c:tx>
            <c:v>Prévisions apports Petite Rhue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[0]!Inflow_PR_prev</c:f>
              <c:numCache>
                <c:formatCode>0.0</c:formatCode>
                <c:ptCount val="168"/>
                <c:pt idx="0">
                  <c:v>4.5611486499992973</c:v>
                </c:pt>
                <c:pt idx="1">
                  <c:v>4.509740080030741</c:v>
                </c:pt>
                <c:pt idx="2">
                  <c:v>4.4600897858000881</c:v>
                </c:pt>
                <c:pt idx="3">
                  <c:v>4.503981867146738</c:v>
                </c:pt>
                <c:pt idx="4">
                  <c:v>4.5196796824425993</c:v>
                </c:pt>
                <c:pt idx="5">
                  <c:v>4.5538950615911826</c:v>
                </c:pt>
                <c:pt idx="6">
                  <c:v>3.4361700253245435</c:v>
                </c:pt>
                <c:pt idx="7">
                  <c:v>3.2328666841413418</c:v>
                </c:pt>
                <c:pt idx="8">
                  <c:v>4.2731179386371405</c:v>
                </c:pt>
                <c:pt idx="9">
                  <c:v>4.1329901121490762</c:v>
                </c:pt>
                <c:pt idx="10">
                  <c:v>4.1329901121490762</c:v>
                </c:pt>
                <c:pt idx="11">
                  <c:v>4.1329901121490762</c:v>
                </c:pt>
                <c:pt idx="12">
                  <c:v>4.1329901121490762</c:v>
                </c:pt>
                <c:pt idx="13">
                  <c:v>4.1329901121490762</c:v>
                </c:pt>
                <c:pt idx="14">
                  <c:v>4.1329901121490762</c:v>
                </c:pt>
                <c:pt idx="15">
                  <c:v>4.1329901121490762</c:v>
                </c:pt>
                <c:pt idx="16">
                  <c:v>4.1329901121490762</c:v>
                </c:pt>
                <c:pt idx="17">
                  <c:v>4.1329901121490762</c:v>
                </c:pt>
                <c:pt idx="18">
                  <c:v>4.1329901121490762</c:v>
                </c:pt>
                <c:pt idx="19">
                  <c:v>4.1329901121490762</c:v>
                </c:pt>
                <c:pt idx="20">
                  <c:v>4.1329901121490762</c:v>
                </c:pt>
                <c:pt idx="21">
                  <c:v>4.1329901121490762</c:v>
                </c:pt>
                <c:pt idx="22">
                  <c:v>4.1329901121490762</c:v>
                </c:pt>
                <c:pt idx="23">
                  <c:v>4.1329901121490762</c:v>
                </c:pt>
                <c:pt idx="24">
                  <c:v>2.7102812858847098</c:v>
                </c:pt>
                <c:pt idx="25">
                  <c:v>2.7102812858847098</c:v>
                </c:pt>
                <c:pt idx="26">
                  <c:v>2.7102812858847098</c:v>
                </c:pt>
                <c:pt idx="27">
                  <c:v>2.7102812858847098</c:v>
                </c:pt>
                <c:pt idx="28">
                  <c:v>2.7102812858847098</c:v>
                </c:pt>
                <c:pt idx="29">
                  <c:v>2.7102812858847098</c:v>
                </c:pt>
                <c:pt idx="30">
                  <c:v>2.7102812858847098</c:v>
                </c:pt>
                <c:pt idx="31">
                  <c:v>2.7102812858847098</c:v>
                </c:pt>
                <c:pt idx="32">
                  <c:v>2.7102812858847098</c:v>
                </c:pt>
                <c:pt idx="33">
                  <c:v>2.7102812858847098</c:v>
                </c:pt>
                <c:pt idx="34">
                  <c:v>2.7102812858847098</c:v>
                </c:pt>
                <c:pt idx="35">
                  <c:v>2.7102812858847098</c:v>
                </c:pt>
                <c:pt idx="36">
                  <c:v>2.7102812858847098</c:v>
                </c:pt>
                <c:pt idx="37">
                  <c:v>2.7102812858847098</c:v>
                </c:pt>
                <c:pt idx="38">
                  <c:v>2.7102812858847098</c:v>
                </c:pt>
                <c:pt idx="39">
                  <c:v>2.7102812858847098</c:v>
                </c:pt>
                <c:pt idx="40">
                  <c:v>2.7102812858847098</c:v>
                </c:pt>
                <c:pt idx="41">
                  <c:v>2.7102812858847098</c:v>
                </c:pt>
                <c:pt idx="42">
                  <c:v>2.7102812858847098</c:v>
                </c:pt>
                <c:pt idx="43">
                  <c:v>2.7102812858847098</c:v>
                </c:pt>
                <c:pt idx="44">
                  <c:v>2.7102812858847098</c:v>
                </c:pt>
                <c:pt idx="45">
                  <c:v>2.7102812858847098</c:v>
                </c:pt>
                <c:pt idx="46">
                  <c:v>2.7102812858847098</c:v>
                </c:pt>
                <c:pt idx="47">
                  <c:v>2.7102812858847098</c:v>
                </c:pt>
                <c:pt idx="48">
                  <c:v>2.5757550197531103</c:v>
                </c:pt>
                <c:pt idx="49">
                  <c:v>2.5757550197531103</c:v>
                </c:pt>
                <c:pt idx="50">
                  <c:v>2.5757550197531103</c:v>
                </c:pt>
                <c:pt idx="51">
                  <c:v>2.5757550197531103</c:v>
                </c:pt>
                <c:pt idx="52">
                  <c:v>2.5757550197531103</c:v>
                </c:pt>
                <c:pt idx="53">
                  <c:v>2.5757550197531103</c:v>
                </c:pt>
                <c:pt idx="54">
                  <c:v>2.5757550197531103</c:v>
                </c:pt>
                <c:pt idx="55">
                  <c:v>2.5757550197531103</c:v>
                </c:pt>
                <c:pt idx="56">
                  <c:v>2.5757550197531103</c:v>
                </c:pt>
                <c:pt idx="57">
                  <c:v>2.5757550197531103</c:v>
                </c:pt>
                <c:pt idx="58">
                  <c:v>2.5757550197531103</c:v>
                </c:pt>
                <c:pt idx="59">
                  <c:v>2.5757550197531103</c:v>
                </c:pt>
                <c:pt idx="60">
                  <c:v>2.5757550197531103</c:v>
                </c:pt>
                <c:pt idx="61">
                  <c:v>2.5757550197531103</c:v>
                </c:pt>
                <c:pt idx="62">
                  <c:v>2.5757550197531103</c:v>
                </c:pt>
                <c:pt idx="63">
                  <c:v>2.5757550197531103</c:v>
                </c:pt>
                <c:pt idx="64">
                  <c:v>2.5757550197531103</c:v>
                </c:pt>
                <c:pt idx="65">
                  <c:v>2.5757550197531103</c:v>
                </c:pt>
                <c:pt idx="66">
                  <c:v>2.5757550197531103</c:v>
                </c:pt>
                <c:pt idx="67">
                  <c:v>2.5757550197531103</c:v>
                </c:pt>
                <c:pt idx="68">
                  <c:v>2.5757550197531103</c:v>
                </c:pt>
                <c:pt idx="69">
                  <c:v>2.5757550197531103</c:v>
                </c:pt>
                <c:pt idx="70">
                  <c:v>2.5757550197531103</c:v>
                </c:pt>
                <c:pt idx="71">
                  <c:v>2.5757550197531103</c:v>
                </c:pt>
                <c:pt idx="72">
                  <c:v>2.43894517013972</c:v>
                </c:pt>
                <c:pt idx="73">
                  <c:v>2.43894517013972</c:v>
                </c:pt>
                <c:pt idx="74">
                  <c:v>2.43894517013972</c:v>
                </c:pt>
                <c:pt idx="75">
                  <c:v>2.43894517013972</c:v>
                </c:pt>
                <c:pt idx="76">
                  <c:v>2.43894517013972</c:v>
                </c:pt>
                <c:pt idx="77">
                  <c:v>2.43894517013972</c:v>
                </c:pt>
                <c:pt idx="78">
                  <c:v>2.43894517013972</c:v>
                </c:pt>
                <c:pt idx="79">
                  <c:v>2.43894517013972</c:v>
                </c:pt>
                <c:pt idx="80">
                  <c:v>2.43894517013972</c:v>
                </c:pt>
                <c:pt idx="81">
                  <c:v>2.43894517013972</c:v>
                </c:pt>
                <c:pt idx="82">
                  <c:v>2.43894517013972</c:v>
                </c:pt>
                <c:pt idx="83">
                  <c:v>2.43894517013972</c:v>
                </c:pt>
                <c:pt idx="84">
                  <c:v>2.43894517013972</c:v>
                </c:pt>
                <c:pt idx="85">
                  <c:v>2.43894517013972</c:v>
                </c:pt>
                <c:pt idx="86">
                  <c:v>2.43894517013972</c:v>
                </c:pt>
                <c:pt idx="87">
                  <c:v>2.43894517013972</c:v>
                </c:pt>
                <c:pt idx="88">
                  <c:v>2.43894517013972</c:v>
                </c:pt>
                <c:pt idx="89">
                  <c:v>2.43894517013972</c:v>
                </c:pt>
                <c:pt idx="90">
                  <c:v>2.43894517013972</c:v>
                </c:pt>
                <c:pt idx="91">
                  <c:v>2.43894517013972</c:v>
                </c:pt>
                <c:pt idx="92">
                  <c:v>2.43894517013972</c:v>
                </c:pt>
                <c:pt idx="93">
                  <c:v>2.43894517013972</c:v>
                </c:pt>
                <c:pt idx="94">
                  <c:v>2.43894517013972</c:v>
                </c:pt>
                <c:pt idx="95">
                  <c:v>2.43894517013972</c:v>
                </c:pt>
                <c:pt idx="96">
                  <c:v>2.3870433757138301</c:v>
                </c:pt>
                <c:pt idx="97">
                  <c:v>2.3870433757138301</c:v>
                </c:pt>
                <c:pt idx="98">
                  <c:v>2.3870433757138301</c:v>
                </c:pt>
                <c:pt idx="99">
                  <c:v>2.3870433757138301</c:v>
                </c:pt>
                <c:pt idx="100">
                  <c:v>2.3870433757138301</c:v>
                </c:pt>
                <c:pt idx="101">
                  <c:v>2.3870433757138301</c:v>
                </c:pt>
                <c:pt idx="102">
                  <c:v>2.3870433757138301</c:v>
                </c:pt>
                <c:pt idx="103">
                  <c:v>2.3870433757138301</c:v>
                </c:pt>
                <c:pt idx="104">
                  <c:v>2.3870433757138301</c:v>
                </c:pt>
                <c:pt idx="105">
                  <c:v>2.3870433757138301</c:v>
                </c:pt>
                <c:pt idx="106">
                  <c:v>2.3870433757138301</c:v>
                </c:pt>
                <c:pt idx="107">
                  <c:v>2.3870433757138301</c:v>
                </c:pt>
                <c:pt idx="108">
                  <c:v>2.3870433757138301</c:v>
                </c:pt>
                <c:pt idx="109">
                  <c:v>2.3870433757138301</c:v>
                </c:pt>
                <c:pt idx="110">
                  <c:v>2.3870433757138301</c:v>
                </c:pt>
                <c:pt idx="111">
                  <c:v>2.3870433757138301</c:v>
                </c:pt>
                <c:pt idx="112">
                  <c:v>2.3870433757138301</c:v>
                </c:pt>
                <c:pt idx="113">
                  <c:v>2.3870433757138301</c:v>
                </c:pt>
                <c:pt idx="114">
                  <c:v>2.3870433757138301</c:v>
                </c:pt>
                <c:pt idx="115">
                  <c:v>2.3870433757138301</c:v>
                </c:pt>
                <c:pt idx="116">
                  <c:v>2.3870433757138301</c:v>
                </c:pt>
                <c:pt idx="117">
                  <c:v>2.3870433757138301</c:v>
                </c:pt>
                <c:pt idx="118">
                  <c:v>2.3870433757138301</c:v>
                </c:pt>
                <c:pt idx="119">
                  <c:v>2.3870433757138301</c:v>
                </c:pt>
                <c:pt idx="120">
                  <c:v>2.28612903993973</c:v>
                </c:pt>
                <c:pt idx="121">
                  <c:v>2.28612903993973</c:v>
                </c:pt>
                <c:pt idx="122">
                  <c:v>2.28612903993973</c:v>
                </c:pt>
                <c:pt idx="123">
                  <c:v>2.28612903993973</c:v>
                </c:pt>
                <c:pt idx="124">
                  <c:v>2.28612903993973</c:v>
                </c:pt>
                <c:pt idx="125">
                  <c:v>2.28612903993973</c:v>
                </c:pt>
                <c:pt idx="126">
                  <c:v>2.28612903993973</c:v>
                </c:pt>
                <c:pt idx="127">
                  <c:v>2.28612903993973</c:v>
                </c:pt>
                <c:pt idx="128">
                  <c:v>2.28612903993973</c:v>
                </c:pt>
                <c:pt idx="129">
                  <c:v>2.28612903993973</c:v>
                </c:pt>
                <c:pt idx="130">
                  <c:v>2.28612903993973</c:v>
                </c:pt>
                <c:pt idx="131">
                  <c:v>2.28612903993973</c:v>
                </c:pt>
                <c:pt idx="132">
                  <c:v>2.28612903993973</c:v>
                </c:pt>
                <c:pt idx="133">
                  <c:v>2.28612903993973</c:v>
                </c:pt>
                <c:pt idx="134">
                  <c:v>2.28612903993973</c:v>
                </c:pt>
                <c:pt idx="135">
                  <c:v>2.28612903993973</c:v>
                </c:pt>
                <c:pt idx="136">
                  <c:v>2.28612903993973</c:v>
                </c:pt>
                <c:pt idx="137">
                  <c:v>2.28612903993973</c:v>
                </c:pt>
                <c:pt idx="138">
                  <c:v>2.28612903993973</c:v>
                </c:pt>
                <c:pt idx="139">
                  <c:v>2.28612903993973</c:v>
                </c:pt>
                <c:pt idx="140">
                  <c:v>2.28612903993973</c:v>
                </c:pt>
                <c:pt idx="141">
                  <c:v>2.28612903993973</c:v>
                </c:pt>
                <c:pt idx="142">
                  <c:v>2.28612903993973</c:v>
                </c:pt>
                <c:pt idx="143">
                  <c:v>2.28612903993973</c:v>
                </c:pt>
                <c:pt idx="144">
                  <c:v>2.1755072012292</c:v>
                </c:pt>
                <c:pt idx="145">
                  <c:v>2.1755072012292</c:v>
                </c:pt>
                <c:pt idx="146">
                  <c:v>2.1755072012292</c:v>
                </c:pt>
                <c:pt idx="147">
                  <c:v>2.1755072012292</c:v>
                </c:pt>
                <c:pt idx="148">
                  <c:v>2.1755072012292</c:v>
                </c:pt>
                <c:pt idx="149">
                  <c:v>2.1755072012292</c:v>
                </c:pt>
                <c:pt idx="150">
                  <c:v>2.1755072012292</c:v>
                </c:pt>
                <c:pt idx="151">
                  <c:v>2.1755072012292</c:v>
                </c:pt>
                <c:pt idx="152">
                  <c:v>2.1755072012292</c:v>
                </c:pt>
                <c:pt idx="153">
                  <c:v>2.1755072012292</c:v>
                </c:pt>
                <c:pt idx="154">
                  <c:v>2.1755072012292</c:v>
                </c:pt>
                <c:pt idx="155">
                  <c:v>2.1755072012292</c:v>
                </c:pt>
                <c:pt idx="156">
                  <c:v>2.1755072012292</c:v>
                </c:pt>
                <c:pt idx="157">
                  <c:v>2.1755072012292</c:v>
                </c:pt>
                <c:pt idx="158">
                  <c:v>2.1755072012292</c:v>
                </c:pt>
                <c:pt idx="159">
                  <c:v>2.1755072012292</c:v>
                </c:pt>
                <c:pt idx="160">
                  <c:v>2.1755072012292</c:v>
                </c:pt>
                <c:pt idx="161">
                  <c:v>2.1755072012292</c:v>
                </c:pt>
                <c:pt idx="162">
                  <c:v>2.1755072012292</c:v>
                </c:pt>
                <c:pt idx="163">
                  <c:v>2.1755072012292</c:v>
                </c:pt>
                <c:pt idx="164">
                  <c:v>2.1755072012292</c:v>
                </c:pt>
                <c:pt idx="165">
                  <c:v>2.1755072012292</c:v>
                </c:pt>
                <c:pt idx="166">
                  <c:v>2.1755072012292</c:v>
                </c:pt>
                <c:pt idx="167">
                  <c:v>2.1755072012292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E-46E5-85E8-D711C4EDB4C7}"/>
            </c:ext>
          </c:extLst>
        </c:ser>
        <c:ser>
          <c:idx val="1"/>
          <c:order val="1"/>
          <c:tx>
            <c:v>Apports réalisés Petite Rhue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[0]!Inflow_PR_real</c:f>
              <c:numCache>
                <c:formatCode>0.0</c:formatCode>
                <c:ptCount val="11"/>
                <c:pt idx="0">
                  <c:v>4.5693037668613146</c:v>
                </c:pt>
                <c:pt idx="1">
                  <c:v>3.6959533423191724</c:v>
                </c:pt>
                <c:pt idx="2">
                  <c:v>3.6164919982397179</c:v>
                </c:pt>
                <c:pt idx="3">
                  <c:v>3.538168172904923</c:v>
                </c:pt>
                <c:pt idx="4">
                  <c:v>3.4598443475701286</c:v>
                </c:pt>
                <c:pt idx="5">
                  <c:v>3.3815205222353342</c:v>
                </c:pt>
                <c:pt idx="6">
                  <c:v>3.3031966969005393</c:v>
                </c:pt>
                <c:pt idx="7">
                  <c:v>3.1219127888730767</c:v>
                </c:pt>
                <c:pt idx="8">
                  <c:v>2.8217963981005667</c:v>
                </c:pt>
                <c:pt idx="9">
                  <c:v>2.9902186655285217</c:v>
                </c:pt>
                <c:pt idx="10">
                  <c:v>3.2806678482831426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E-46E5-85E8-D711C4EDB4C7}"/>
            </c:ext>
          </c:extLst>
        </c:ser>
        <c:ser>
          <c:idx val="2"/>
          <c:order val="2"/>
          <c:tx>
            <c:v>Prévisions P20</c:v>
          </c:tx>
          <c:spPr>
            <a:ln>
              <a:solidFill>
                <a:schemeClr val="accent2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[0]!Inflow_PR_scenP20</c:f>
              <c:numCache>
                <c:formatCode>0.0</c:formatCode>
                <c:ptCount val="168"/>
                <c:pt idx="0">
                  <c:v>4.4024430245514674</c:v>
                </c:pt>
                <c:pt idx="1">
                  <c:v>4.3510344545829112</c:v>
                </c:pt>
                <c:pt idx="2">
                  <c:v>4.3013841603522582</c:v>
                </c:pt>
                <c:pt idx="3">
                  <c:v>4.3452762416989081</c:v>
                </c:pt>
                <c:pt idx="4">
                  <c:v>4.3609740569947695</c:v>
                </c:pt>
                <c:pt idx="5">
                  <c:v>4.3951894361433528</c:v>
                </c:pt>
                <c:pt idx="6">
                  <c:v>3.2774643998767132</c:v>
                </c:pt>
                <c:pt idx="7">
                  <c:v>3.0741610586935115</c:v>
                </c:pt>
                <c:pt idx="8">
                  <c:v>4.1144123131893107</c:v>
                </c:pt>
                <c:pt idx="9">
                  <c:v>3.9742844867012463</c:v>
                </c:pt>
                <c:pt idx="10">
                  <c:v>3.9742844867012463</c:v>
                </c:pt>
                <c:pt idx="11">
                  <c:v>3.9742844867012463</c:v>
                </c:pt>
                <c:pt idx="12">
                  <c:v>3.9742844867012463</c:v>
                </c:pt>
                <c:pt idx="13">
                  <c:v>3.9742844867012463</c:v>
                </c:pt>
                <c:pt idx="14">
                  <c:v>3.9742844867012463</c:v>
                </c:pt>
                <c:pt idx="15">
                  <c:v>3.9742844867012463</c:v>
                </c:pt>
                <c:pt idx="16">
                  <c:v>3.9742844867012463</c:v>
                </c:pt>
                <c:pt idx="17">
                  <c:v>3.9742844867012463</c:v>
                </c:pt>
                <c:pt idx="18">
                  <c:v>3.9742844867012463</c:v>
                </c:pt>
                <c:pt idx="19">
                  <c:v>3.9742844867012463</c:v>
                </c:pt>
                <c:pt idx="20">
                  <c:v>3.9742844867012463</c:v>
                </c:pt>
                <c:pt idx="21">
                  <c:v>3.9742844867012463</c:v>
                </c:pt>
                <c:pt idx="22">
                  <c:v>3.9742844867012463</c:v>
                </c:pt>
                <c:pt idx="23">
                  <c:v>3.9742844867012463</c:v>
                </c:pt>
                <c:pt idx="24">
                  <c:v>2.5167981140542248</c:v>
                </c:pt>
                <c:pt idx="25">
                  <c:v>2.5167981140542248</c:v>
                </c:pt>
                <c:pt idx="26">
                  <c:v>2.5167981140542248</c:v>
                </c:pt>
                <c:pt idx="27">
                  <c:v>2.5167981140542248</c:v>
                </c:pt>
                <c:pt idx="28">
                  <c:v>2.5167981140542248</c:v>
                </c:pt>
                <c:pt idx="29">
                  <c:v>2.5167981140542248</c:v>
                </c:pt>
                <c:pt idx="30">
                  <c:v>2.5167981140542248</c:v>
                </c:pt>
                <c:pt idx="31">
                  <c:v>2.5167981140542248</c:v>
                </c:pt>
                <c:pt idx="32">
                  <c:v>2.5167981140542248</c:v>
                </c:pt>
                <c:pt idx="33">
                  <c:v>2.5167981140542248</c:v>
                </c:pt>
                <c:pt idx="34">
                  <c:v>2.5167981140542248</c:v>
                </c:pt>
                <c:pt idx="35">
                  <c:v>2.5167981140542248</c:v>
                </c:pt>
                <c:pt idx="36">
                  <c:v>2.5167981140542248</c:v>
                </c:pt>
                <c:pt idx="37">
                  <c:v>2.5167981140542248</c:v>
                </c:pt>
                <c:pt idx="38">
                  <c:v>2.5167981140542248</c:v>
                </c:pt>
                <c:pt idx="39">
                  <c:v>2.5167981140542248</c:v>
                </c:pt>
                <c:pt idx="40">
                  <c:v>2.5167981140542248</c:v>
                </c:pt>
                <c:pt idx="41">
                  <c:v>2.5167981140542248</c:v>
                </c:pt>
                <c:pt idx="42">
                  <c:v>2.5167981140542248</c:v>
                </c:pt>
                <c:pt idx="43">
                  <c:v>2.5167981140542248</c:v>
                </c:pt>
                <c:pt idx="44">
                  <c:v>2.5167981140542248</c:v>
                </c:pt>
                <c:pt idx="45">
                  <c:v>2.5167981140542248</c:v>
                </c:pt>
                <c:pt idx="46">
                  <c:v>2.5167981140542248</c:v>
                </c:pt>
                <c:pt idx="47">
                  <c:v>2.5167981140542248</c:v>
                </c:pt>
                <c:pt idx="48">
                  <c:v>2.3524736166195104</c:v>
                </c:pt>
                <c:pt idx="49">
                  <c:v>2.3524736166195104</c:v>
                </c:pt>
                <c:pt idx="50">
                  <c:v>2.3524736166195104</c:v>
                </c:pt>
                <c:pt idx="51">
                  <c:v>2.3524736166195104</c:v>
                </c:pt>
                <c:pt idx="52">
                  <c:v>2.3524736166195104</c:v>
                </c:pt>
                <c:pt idx="53">
                  <c:v>2.3524736166195104</c:v>
                </c:pt>
                <c:pt idx="54">
                  <c:v>2.3524736166195104</c:v>
                </c:pt>
                <c:pt idx="55">
                  <c:v>2.3524736166195104</c:v>
                </c:pt>
                <c:pt idx="56">
                  <c:v>2.3524736166195104</c:v>
                </c:pt>
                <c:pt idx="57">
                  <c:v>2.3524736166195104</c:v>
                </c:pt>
                <c:pt idx="58">
                  <c:v>2.3524736166195104</c:v>
                </c:pt>
                <c:pt idx="59">
                  <c:v>2.3524736166195104</c:v>
                </c:pt>
                <c:pt idx="60">
                  <c:v>2.3524736166195104</c:v>
                </c:pt>
                <c:pt idx="61">
                  <c:v>2.3524736166195104</c:v>
                </c:pt>
                <c:pt idx="62">
                  <c:v>2.3524736166195104</c:v>
                </c:pt>
                <c:pt idx="63">
                  <c:v>2.3524736166195104</c:v>
                </c:pt>
                <c:pt idx="64">
                  <c:v>2.3524736166195104</c:v>
                </c:pt>
                <c:pt idx="65">
                  <c:v>2.3524736166195104</c:v>
                </c:pt>
                <c:pt idx="66">
                  <c:v>2.3524736166195104</c:v>
                </c:pt>
                <c:pt idx="67">
                  <c:v>2.3524736166195104</c:v>
                </c:pt>
                <c:pt idx="68">
                  <c:v>2.3524736166195104</c:v>
                </c:pt>
                <c:pt idx="69">
                  <c:v>2.3524736166195104</c:v>
                </c:pt>
                <c:pt idx="70">
                  <c:v>2.3524736166195104</c:v>
                </c:pt>
                <c:pt idx="71">
                  <c:v>2.3524736166195104</c:v>
                </c:pt>
                <c:pt idx="72">
                  <c:v>2.2112349351561198</c:v>
                </c:pt>
                <c:pt idx="73">
                  <c:v>2.2112349351561198</c:v>
                </c:pt>
                <c:pt idx="74">
                  <c:v>2.2112349351561198</c:v>
                </c:pt>
                <c:pt idx="75">
                  <c:v>2.2112349351561198</c:v>
                </c:pt>
                <c:pt idx="76">
                  <c:v>2.2112349351561198</c:v>
                </c:pt>
                <c:pt idx="77">
                  <c:v>2.2112349351561198</c:v>
                </c:pt>
                <c:pt idx="78">
                  <c:v>2.2112349351561198</c:v>
                </c:pt>
                <c:pt idx="79">
                  <c:v>2.2112349351561198</c:v>
                </c:pt>
                <c:pt idx="80">
                  <c:v>2.2112349351561198</c:v>
                </c:pt>
                <c:pt idx="81">
                  <c:v>2.2112349351561198</c:v>
                </c:pt>
                <c:pt idx="82">
                  <c:v>2.2112349351561198</c:v>
                </c:pt>
                <c:pt idx="83">
                  <c:v>2.2112349351561198</c:v>
                </c:pt>
                <c:pt idx="84">
                  <c:v>2.2112349351561198</c:v>
                </c:pt>
                <c:pt idx="85">
                  <c:v>2.2112349351561198</c:v>
                </c:pt>
                <c:pt idx="86">
                  <c:v>2.2112349351561198</c:v>
                </c:pt>
                <c:pt idx="87">
                  <c:v>2.2112349351561198</c:v>
                </c:pt>
                <c:pt idx="88">
                  <c:v>2.2112349351561198</c:v>
                </c:pt>
                <c:pt idx="89">
                  <c:v>2.2112349351561198</c:v>
                </c:pt>
                <c:pt idx="90">
                  <c:v>2.2112349351561198</c:v>
                </c:pt>
                <c:pt idx="91">
                  <c:v>2.2112349351561198</c:v>
                </c:pt>
                <c:pt idx="92">
                  <c:v>2.2112349351561198</c:v>
                </c:pt>
                <c:pt idx="93">
                  <c:v>2.2112349351561198</c:v>
                </c:pt>
                <c:pt idx="94">
                  <c:v>2.2112349351561198</c:v>
                </c:pt>
                <c:pt idx="95">
                  <c:v>2.2112349351561198</c:v>
                </c:pt>
                <c:pt idx="96">
                  <c:v>1.859928703457705</c:v>
                </c:pt>
                <c:pt idx="97">
                  <c:v>1.859928703457705</c:v>
                </c:pt>
                <c:pt idx="98">
                  <c:v>1.859928703457705</c:v>
                </c:pt>
                <c:pt idx="99">
                  <c:v>1.859928703457705</c:v>
                </c:pt>
                <c:pt idx="100">
                  <c:v>1.859928703457705</c:v>
                </c:pt>
                <c:pt idx="101">
                  <c:v>1.859928703457705</c:v>
                </c:pt>
                <c:pt idx="102">
                  <c:v>1.859928703457705</c:v>
                </c:pt>
                <c:pt idx="103">
                  <c:v>1.859928703457705</c:v>
                </c:pt>
                <c:pt idx="104">
                  <c:v>1.859928703457705</c:v>
                </c:pt>
                <c:pt idx="105">
                  <c:v>1.859928703457705</c:v>
                </c:pt>
                <c:pt idx="106">
                  <c:v>1.859928703457705</c:v>
                </c:pt>
                <c:pt idx="107">
                  <c:v>1.859928703457705</c:v>
                </c:pt>
                <c:pt idx="108">
                  <c:v>1.859928703457705</c:v>
                </c:pt>
                <c:pt idx="109">
                  <c:v>1.859928703457705</c:v>
                </c:pt>
                <c:pt idx="110">
                  <c:v>1.859928703457705</c:v>
                </c:pt>
                <c:pt idx="111">
                  <c:v>1.859928703457705</c:v>
                </c:pt>
                <c:pt idx="112">
                  <c:v>1.859928703457705</c:v>
                </c:pt>
                <c:pt idx="113">
                  <c:v>1.859928703457705</c:v>
                </c:pt>
                <c:pt idx="114">
                  <c:v>1.859928703457705</c:v>
                </c:pt>
                <c:pt idx="115">
                  <c:v>1.859928703457705</c:v>
                </c:pt>
                <c:pt idx="116">
                  <c:v>1.859928703457705</c:v>
                </c:pt>
                <c:pt idx="117">
                  <c:v>1.859928703457705</c:v>
                </c:pt>
                <c:pt idx="118">
                  <c:v>1.859928703457705</c:v>
                </c:pt>
                <c:pt idx="119">
                  <c:v>1.859928703457705</c:v>
                </c:pt>
                <c:pt idx="120">
                  <c:v>1.1791182285723552</c:v>
                </c:pt>
                <c:pt idx="121">
                  <c:v>1.1791182285723552</c:v>
                </c:pt>
                <c:pt idx="122">
                  <c:v>1.1791182285723552</c:v>
                </c:pt>
                <c:pt idx="123">
                  <c:v>1.1791182285723552</c:v>
                </c:pt>
                <c:pt idx="124">
                  <c:v>1.1791182285723552</c:v>
                </c:pt>
                <c:pt idx="125">
                  <c:v>1.1791182285723552</c:v>
                </c:pt>
                <c:pt idx="126">
                  <c:v>1.1791182285723552</c:v>
                </c:pt>
                <c:pt idx="127">
                  <c:v>1.1791182285723552</c:v>
                </c:pt>
                <c:pt idx="128">
                  <c:v>1.1791182285723552</c:v>
                </c:pt>
                <c:pt idx="129">
                  <c:v>1.1791182285723552</c:v>
                </c:pt>
                <c:pt idx="130">
                  <c:v>1.1791182285723552</c:v>
                </c:pt>
                <c:pt idx="131">
                  <c:v>1.1791182285723552</c:v>
                </c:pt>
                <c:pt idx="132">
                  <c:v>1.1791182285723552</c:v>
                </c:pt>
                <c:pt idx="133">
                  <c:v>1.1791182285723552</c:v>
                </c:pt>
                <c:pt idx="134">
                  <c:v>1.1791182285723552</c:v>
                </c:pt>
                <c:pt idx="135">
                  <c:v>1.1791182285723552</c:v>
                </c:pt>
                <c:pt idx="136">
                  <c:v>1.1791182285723552</c:v>
                </c:pt>
                <c:pt idx="137">
                  <c:v>1.1791182285723552</c:v>
                </c:pt>
                <c:pt idx="138">
                  <c:v>1.1791182285723552</c:v>
                </c:pt>
                <c:pt idx="139">
                  <c:v>1.1791182285723552</c:v>
                </c:pt>
                <c:pt idx="140">
                  <c:v>1.1791182285723552</c:v>
                </c:pt>
                <c:pt idx="141">
                  <c:v>1.1791182285723552</c:v>
                </c:pt>
                <c:pt idx="142">
                  <c:v>1.1791182285723552</c:v>
                </c:pt>
                <c:pt idx="143">
                  <c:v>1.1791182285723552</c:v>
                </c:pt>
                <c:pt idx="144">
                  <c:v>0.96595764231412007</c:v>
                </c:pt>
                <c:pt idx="145">
                  <c:v>0.96595764231412007</c:v>
                </c:pt>
                <c:pt idx="146">
                  <c:v>0.96595764231412007</c:v>
                </c:pt>
                <c:pt idx="147">
                  <c:v>0.96595764231412007</c:v>
                </c:pt>
                <c:pt idx="148">
                  <c:v>0.96595764231412007</c:v>
                </c:pt>
                <c:pt idx="149">
                  <c:v>0.96595764231412007</c:v>
                </c:pt>
                <c:pt idx="150">
                  <c:v>0.96595764231412007</c:v>
                </c:pt>
                <c:pt idx="151">
                  <c:v>0.96595764231412007</c:v>
                </c:pt>
                <c:pt idx="152">
                  <c:v>0.96595764231412007</c:v>
                </c:pt>
                <c:pt idx="153">
                  <c:v>0.96595764231412007</c:v>
                </c:pt>
                <c:pt idx="154">
                  <c:v>0.96595764231412007</c:v>
                </c:pt>
                <c:pt idx="155">
                  <c:v>0.96595764231412007</c:v>
                </c:pt>
                <c:pt idx="156">
                  <c:v>0.96595764231412007</c:v>
                </c:pt>
                <c:pt idx="157">
                  <c:v>0.96595764231412007</c:v>
                </c:pt>
                <c:pt idx="158">
                  <c:v>0.96595764231412007</c:v>
                </c:pt>
                <c:pt idx="159">
                  <c:v>0.96595764231412007</c:v>
                </c:pt>
                <c:pt idx="160">
                  <c:v>0.96595764231412007</c:v>
                </c:pt>
                <c:pt idx="161">
                  <c:v>0.96595764231412007</c:v>
                </c:pt>
                <c:pt idx="162">
                  <c:v>0.96595764231412007</c:v>
                </c:pt>
                <c:pt idx="163">
                  <c:v>0.96595764231412007</c:v>
                </c:pt>
                <c:pt idx="164">
                  <c:v>0.96595764231412007</c:v>
                </c:pt>
                <c:pt idx="165">
                  <c:v>0.96595764231412007</c:v>
                </c:pt>
                <c:pt idx="166">
                  <c:v>0.96595764231412007</c:v>
                </c:pt>
                <c:pt idx="167">
                  <c:v>0.96595764231412007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0-4D77-B83F-445BC2C77DAA}"/>
            </c:ext>
          </c:extLst>
        </c:ser>
        <c:ser>
          <c:idx val="3"/>
          <c:order val="3"/>
          <c:tx>
            <c:v>Prévisions P80</c:v>
          </c:tx>
          <c:spPr>
            <a:ln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[0]!Inflow_PR_scenP80</c:f>
              <c:numCache>
                <c:formatCode>0.0</c:formatCode>
                <c:ptCount val="168"/>
                <c:pt idx="0">
                  <c:v>4.7198542754471271</c:v>
                </c:pt>
                <c:pt idx="1">
                  <c:v>4.6684457054785709</c:v>
                </c:pt>
                <c:pt idx="2">
                  <c:v>4.6187954112479179</c:v>
                </c:pt>
                <c:pt idx="3">
                  <c:v>4.6626874925945678</c:v>
                </c:pt>
                <c:pt idx="4">
                  <c:v>4.6783853078904292</c:v>
                </c:pt>
                <c:pt idx="5">
                  <c:v>4.7126006870390125</c:v>
                </c:pt>
                <c:pt idx="6">
                  <c:v>3.5948756507723738</c:v>
                </c:pt>
                <c:pt idx="7">
                  <c:v>3.3915723095891721</c:v>
                </c:pt>
                <c:pt idx="8">
                  <c:v>4.4318235640849704</c:v>
                </c:pt>
                <c:pt idx="9">
                  <c:v>4.291695737596906</c:v>
                </c:pt>
                <c:pt idx="10">
                  <c:v>4.291695737596906</c:v>
                </c:pt>
                <c:pt idx="11">
                  <c:v>4.291695737596906</c:v>
                </c:pt>
                <c:pt idx="12">
                  <c:v>4.291695737596906</c:v>
                </c:pt>
                <c:pt idx="13">
                  <c:v>4.291695737596906</c:v>
                </c:pt>
                <c:pt idx="14">
                  <c:v>4.291695737596906</c:v>
                </c:pt>
                <c:pt idx="15">
                  <c:v>4.291695737596906</c:v>
                </c:pt>
                <c:pt idx="16">
                  <c:v>4.291695737596906</c:v>
                </c:pt>
                <c:pt idx="17">
                  <c:v>4.291695737596906</c:v>
                </c:pt>
                <c:pt idx="18">
                  <c:v>4.291695737596906</c:v>
                </c:pt>
                <c:pt idx="19">
                  <c:v>4.291695737596906</c:v>
                </c:pt>
                <c:pt idx="20">
                  <c:v>4.291695737596906</c:v>
                </c:pt>
                <c:pt idx="21">
                  <c:v>4.291695737596906</c:v>
                </c:pt>
                <c:pt idx="22">
                  <c:v>4.291695737596906</c:v>
                </c:pt>
                <c:pt idx="23">
                  <c:v>4.291695737596906</c:v>
                </c:pt>
                <c:pt idx="24">
                  <c:v>2.9037644577151949</c:v>
                </c:pt>
                <c:pt idx="25">
                  <c:v>2.9037644577151949</c:v>
                </c:pt>
                <c:pt idx="26">
                  <c:v>2.9037644577151949</c:v>
                </c:pt>
                <c:pt idx="27">
                  <c:v>2.9037644577151949</c:v>
                </c:pt>
                <c:pt idx="28">
                  <c:v>2.9037644577151949</c:v>
                </c:pt>
                <c:pt idx="29">
                  <c:v>2.9037644577151949</c:v>
                </c:pt>
                <c:pt idx="30">
                  <c:v>2.9037644577151949</c:v>
                </c:pt>
                <c:pt idx="31">
                  <c:v>2.9037644577151949</c:v>
                </c:pt>
                <c:pt idx="32">
                  <c:v>2.9037644577151949</c:v>
                </c:pt>
                <c:pt idx="33">
                  <c:v>2.9037644577151949</c:v>
                </c:pt>
                <c:pt idx="34">
                  <c:v>2.9037644577151949</c:v>
                </c:pt>
                <c:pt idx="35">
                  <c:v>2.9037644577151949</c:v>
                </c:pt>
                <c:pt idx="36">
                  <c:v>2.9037644577151949</c:v>
                </c:pt>
                <c:pt idx="37">
                  <c:v>2.9037644577151949</c:v>
                </c:pt>
                <c:pt idx="38">
                  <c:v>2.9037644577151949</c:v>
                </c:pt>
                <c:pt idx="39">
                  <c:v>2.9037644577151949</c:v>
                </c:pt>
                <c:pt idx="40">
                  <c:v>2.9037644577151949</c:v>
                </c:pt>
                <c:pt idx="41">
                  <c:v>2.9037644577151949</c:v>
                </c:pt>
                <c:pt idx="42">
                  <c:v>2.9037644577151949</c:v>
                </c:pt>
                <c:pt idx="43">
                  <c:v>2.9037644577151949</c:v>
                </c:pt>
                <c:pt idx="44">
                  <c:v>2.9037644577151949</c:v>
                </c:pt>
                <c:pt idx="45">
                  <c:v>2.9037644577151949</c:v>
                </c:pt>
                <c:pt idx="46">
                  <c:v>2.9037644577151949</c:v>
                </c:pt>
                <c:pt idx="47">
                  <c:v>2.9037644577151949</c:v>
                </c:pt>
                <c:pt idx="48">
                  <c:v>2.7990364228867102</c:v>
                </c:pt>
                <c:pt idx="49">
                  <c:v>2.7990364228867102</c:v>
                </c:pt>
                <c:pt idx="50">
                  <c:v>2.7990364228867102</c:v>
                </c:pt>
                <c:pt idx="51">
                  <c:v>2.7990364228867102</c:v>
                </c:pt>
                <c:pt idx="52">
                  <c:v>2.7990364228867102</c:v>
                </c:pt>
                <c:pt idx="53">
                  <c:v>2.7990364228867102</c:v>
                </c:pt>
                <c:pt idx="54">
                  <c:v>2.7990364228867102</c:v>
                </c:pt>
                <c:pt idx="55">
                  <c:v>2.7990364228867102</c:v>
                </c:pt>
                <c:pt idx="56">
                  <c:v>2.7990364228867102</c:v>
                </c:pt>
                <c:pt idx="57">
                  <c:v>2.7990364228867102</c:v>
                </c:pt>
                <c:pt idx="58">
                  <c:v>2.7990364228867102</c:v>
                </c:pt>
                <c:pt idx="59">
                  <c:v>2.7990364228867102</c:v>
                </c:pt>
                <c:pt idx="60">
                  <c:v>2.7990364228867102</c:v>
                </c:pt>
                <c:pt idx="61">
                  <c:v>2.7990364228867102</c:v>
                </c:pt>
                <c:pt idx="62">
                  <c:v>2.7990364228867102</c:v>
                </c:pt>
                <c:pt idx="63">
                  <c:v>2.7990364228867102</c:v>
                </c:pt>
                <c:pt idx="64">
                  <c:v>2.7990364228867102</c:v>
                </c:pt>
                <c:pt idx="65">
                  <c:v>2.7990364228867102</c:v>
                </c:pt>
                <c:pt idx="66">
                  <c:v>2.7990364228867102</c:v>
                </c:pt>
                <c:pt idx="67">
                  <c:v>2.7990364228867102</c:v>
                </c:pt>
                <c:pt idx="68">
                  <c:v>2.7990364228867102</c:v>
                </c:pt>
                <c:pt idx="69">
                  <c:v>2.7990364228867102</c:v>
                </c:pt>
                <c:pt idx="70">
                  <c:v>2.7990364228867102</c:v>
                </c:pt>
                <c:pt idx="71">
                  <c:v>2.7990364228867102</c:v>
                </c:pt>
                <c:pt idx="72">
                  <c:v>2.6666554051233202</c:v>
                </c:pt>
                <c:pt idx="73">
                  <c:v>2.6666554051233202</c:v>
                </c:pt>
                <c:pt idx="74">
                  <c:v>2.6666554051233202</c:v>
                </c:pt>
                <c:pt idx="75">
                  <c:v>2.6666554051233202</c:v>
                </c:pt>
                <c:pt idx="76">
                  <c:v>2.6666554051233202</c:v>
                </c:pt>
                <c:pt idx="77">
                  <c:v>2.6666554051233202</c:v>
                </c:pt>
                <c:pt idx="78">
                  <c:v>2.6666554051233202</c:v>
                </c:pt>
                <c:pt idx="79">
                  <c:v>2.6666554051233202</c:v>
                </c:pt>
                <c:pt idx="80">
                  <c:v>2.6666554051233202</c:v>
                </c:pt>
                <c:pt idx="81">
                  <c:v>2.6666554051233202</c:v>
                </c:pt>
                <c:pt idx="82">
                  <c:v>2.6666554051233202</c:v>
                </c:pt>
                <c:pt idx="83">
                  <c:v>2.6666554051233202</c:v>
                </c:pt>
                <c:pt idx="84">
                  <c:v>2.6666554051233202</c:v>
                </c:pt>
                <c:pt idx="85">
                  <c:v>2.6666554051233202</c:v>
                </c:pt>
                <c:pt idx="86">
                  <c:v>2.6666554051233202</c:v>
                </c:pt>
                <c:pt idx="87">
                  <c:v>2.6666554051233202</c:v>
                </c:pt>
                <c:pt idx="88">
                  <c:v>2.6666554051233202</c:v>
                </c:pt>
                <c:pt idx="89">
                  <c:v>2.6666554051233202</c:v>
                </c:pt>
                <c:pt idx="90">
                  <c:v>2.6666554051233202</c:v>
                </c:pt>
                <c:pt idx="91">
                  <c:v>2.6666554051233202</c:v>
                </c:pt>
                <c:pt idx="92">
                  <c:v>2.6666554051233202</c:v>
                </c:pt>
                <c:pt idx="93">
                  <c:v>2.6666554051233202</c:v>
                </c:pt>
                <c:pt idx="94">
                  <c:v>2.6666554051233202</c:v>
                </c:pt>
                <c:pt idx="95">
                  <c:v>2.6666554051233202</c:v>
                </c:pt>
                <c:pt idx="96">
                  <c:v>2.9141580479699551</c:v>
                </c:pt>
                <c:pt idx="97">
                  <c:v>2.9141580479699551</c:v>
                </c:pt>
                <c:pt idx="98">
                  <c:v>2.9141580479699551</c:v>
                </c:pt>
                <c:pt idx="99">
                  <c:v>2.9141580479699551</c:v>
                </c:pt>
                <c:pt idx="100">
                  <c:v>2.9141580479699551</c:v>
                </c:pt>
                <c:pt idx="101">
                  <c:v>2.9141580479699551</c:v>
                </c:pt>
                <c:pt idx="102">
                  <c:v>2.9141580479699551</c:v>
                </c:pt>
                <c:pt idx="103">
                  <c:v>2.9141580479699551</c:v>
                </c:pt>
                <c:pt idx="104">
                  <c:v>2.9141580479699551</c:v>
                </c:pt>
                <c:pt idx="105">
                  <c:v>2.9141580479699551</c:v>
                </c:pt>
                <c:pt idx="106">
                  <c:v>2.9141580479699551</c:v>
                </c:pt>
                <c:pt idx="107">
                  <c:v>2.9141580479699551</c:v>
                </c:pt>
                <c:pt idx="108">
                  <c:v>2.9141580479699551</c:v>
                </c:pt>
                <c:pt idx="109">
                  <c:v>2.9141580479699551</c:v>
                </c:pt>
                <c:pt idx="110">
                  <c:v>2.9141580479699551</c:v>
                </c:pt>
                <c:pt idx="111">
                  <c:v>2.9141580479699551</c:v>
                </c:pt>
                <c:pt idx="112">
                  <c:v>2.9141580479699551</c:v>
                </c:pt>
                <c:pt idx="113">
                  <c:v>2.9141580479699551</c:v>
                </c:pt>
                <c:pt idx="114">
                  <c:v>2.9141580479699551</c:v>
                </c:pt>
                <c:pt idx="115">
                  <c:v>2.9141580479699551</c:v>
                </c:pt>
                <c:pt idx="116">
                  <c:v>2.9141580479699551</c:v>
                </c:pt>
                <c:pt idx="117">
                  <c:v>2.9141580479699551</c:v>
                </c:pt>
                <c:pt idx="118">
                  <c:v>2.9141580479699551</c:v>
                </c:pt>
                <c:pt idx="119">
                  <c:v>2.9141580479699551</c:v>
                </c:pt>
                <c:pt idx="120">
                  <c:v>3.3931398513071049</c:v>
                </c:pt>
                <c:pt idx="121">
                  <c:v>3.3931398513071049</c:v>
                </c:pt>
                <c:pt idx="122">
                  <c:v>3.3931398513071049</c:v>
                </c:pt>
                <c:pt idx="123">
                  <c:v>3.3931398513071049</c:v>
                </c:pt>
                <c:pt idx="124">
                  <c:v>3.3931398513071049</c:v>
                </c:pt>
                <c:pt idx="125">
                  <c:v>3.3931398513071049</c:v>
                </c:pt>
                <c:pt idx="126">
                  <c:v>3.3931398513071049</c:v>
                </c:pt>
                <c:pt idx="127">
                  <c:v>3.3931398513071049</c:v>
                </c:pt>
                <c:pt idx="128">
                  <c:v>3.3931398513071049</c:v>
                </c:pt>
                <c:pt idx="129">
                  <c:v>3.3931398513071049</c:v>
                </c:pt>
                <c:pt idx="130">
                  <c:v>3.3931398513071049</c:v>
                </c:pt>
                <c:pt idx="131">
                  <c:v>3.3931398513071049</c:v>
                </c:pt>
                <c:pt idx="132">
                  <c:v>3.3931398513071049</c:v>
                </c:pt>
                <c:pt idx="133">
                  <c:v>3.3931398513071049</c:v>
                </c:pt>
                <c:pt idx="134">
                  <c:v>3.3931398513071049</c:v>
                </c:pt>
                <c:pt idx="135">
                  <c:v>3.3931398513071049</c:v>
                </c:pt>
                <c:pt idx="136">
                  <c:v>3.3931398513071049</c:v>
                </c:pt>
                <c:pt idx="137">
                  <c:v>3.3931398513071049</c:v>
                </c:pt>
                <c:pt idx="138">
                  <c:v>3.3931398513071049</c:v>
                </c:pt>
                <c:pt idx="139">
                  <c:v>3.3931398513071049</c:v>
                </c:pt>
                <c:pt idx="140">
                  <c:v>3.3931398513071049</c:v>
                </c:pt>
                <c:pt idx="141">
                  <c:v>3.3931398513071049</c:v>
                </c:pt>
                <c:pt idx="142">
                  <c:v>3.3931398513071049</c:v>
                </c:pt>
                <c:pt idx="143">
                  <c:v>3.3931398513071049</c:v>
                </c:pt>
                <c:pt idx="144">
                  <c:v>3.38505676014428</c:v>
                </c:pt>
                <c:pt idx="145">
                  <c:v>3.38505676014428</c:v>
                </c:pt>
                <c:pt idx="146">
                  <c:v>3.38505676014428</c:v>
                </c:pt>
                <c:pt idx="147">
                  <c:v>3.38505676014428</c:v>
                </c:pt>
                <c:pt idx="148">
                  <c:v>3.38505676014428</c:v>
                </c:pt>
                <c:pt idx="149">
                  <c:v>3.38505676014428</c:v>
                </c:pt>
                <c:pt idx="150">
                  <c:v>3.38505676014428</c:v>
                </c:pt>
                <c:pt idx="151">
                  <c:v>3.38505676014428</c:v>
                </c:pt>
                <c:pt idx="152">
                  <c:v>3.38505676014428</c:v>
                </c:pt>
                <c:pt idx="153">
                  <c:v>3.38505676014428</c:v>
                </c:pt>
                <c:pt idx="154">
                  <c:v>3.38505676014428</c:v>
                </c:pt>
                <c:pt idx="155">
                  <c:v>3.38505676014428</c:v>
                </c:pt>
                <c:pt idx="156">
                  <c:v>3.38505676014428</c:v>
                </c:pt>
                <c:pt idx="157">
                  <c:v>3.38505676014428</c:v>
                </c:pt>
                <c:pt idx="158">
                  <c:v>3.38505676014428</c:v>
                </c:pt>
                <c:pt idx="159">
                  <c:v>3.38505676014428</c:v>
                </c:pt>
                <c:pt idx="160">
                  <c:v>3.38505676014428</c:v>
                </c:pt>
                <c:pt idx="161">
                  <c:v>3.38505676014428</c:v>
                </c:pt>
                <c:pt idx="162">
                  <c:v>3.38505676014428</c:v>
                </c:pt>
                <c:pt idx="163">
                  <c:v>3.38505676014428</c:v>
                </c:pt>
                <c:pt idx="164">
                  <c:v>3.38505676014428</c:v>
                </c:pt>
                <c:pt idx="165">
                  <c:v>3.38505676014428</c:v>
                </c:pt>
                <c:pt idx="166">
                  <c:v>3.38505676014428</c:v>
                </c:pt>
                <c:pt idx="167">
                  <c:v>3.38505676014428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20-4D77-B83F-445BC2C77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812992"/>
        <c:axId val="391814528"/>
      </c:lineChart>
      <c:catAx>
        <c:axId val="3918129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14528"/>
        <c:crosses val="autoZero"/>
        <c:auto val="0"/>
        <c:lblAlgn val="ctr"/>
        <c:lblOffset val="100"/>
        <c:noMultiLvlLbl val="0"/>
      </c:catAx>
      <c:valAx>
        <c:axId val="391814528"/>
        <c:scaling>
          <c:orientation val="minMax"/>
        </c:scaling>
        <c:delete val="0"/>
        <c:axPos val="l"/>
        <c:majorGridlines/>
        <c:minorGridlines/>
        <c:numFmt formatCode="0.0" sourceLinked="1"/>
        <c:majorTickMark val="out"/>
        <c:minorTickMark val="none"/>
        <c:tickLblPos val="nextTo"/>
        <c:crossAx val="39181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53124088655582E-2"/>
          <c:y val="2.0334285137434745E-2"/>
          <c:w val="0.94500275184900129"/>
          <c:h val="0.83084393296991721"/>
        </c:manualLayout>
      </c:layout>
      <c:lineChart>
        <c:grouping val="standard"/>
        <c:varyColors val="0"/>
        <c:ser>
          <c:idx val="0"/>
          <c:order val="0"/>
          <c:tx>
            <c:v>Prévision apports totaux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43854</c:v>
                </c:pt>
                <c:pt idx="1">
                  <c:v>43854.041666666664</c:v>
                </c:pt>
                <c:pt idx="2">
                  <c:v>43854.083333333336</c:v>
                </c:pt>
                <c:pt idx="3">
                  <c:v>43854.125</c:v>
                </c:pt>
                <c:pt idx="4">
                  <c:v>43854.166666666664</c:v>
                </c:pt>
                <c:pt idx="5">
                  <c:v>43854.208333333336</c:v>
                </c:pt>
                <c:pt idx="6">
                  <c:v>43854.25</c:v>
                </c:pt>
                <c:pt idx="7">
                  <c:v>43854.291666666664</c:v>
                </c:pt>
                <c:pt idx="8">
                  <c:v>43854.333333333336</c:v>
                </c:pt>
                <c:pt idx="9">
                  <c:v>43854.375</c:v>
                </c:pt>
                <c:pt idx="10">
                  <c:v>43854.416666666664</c:v>
                </c:pt>
                <c:pt idx="11">
                  <c:v>43854.458333333336</c:v>
                </c:pt>
                <c:pt idx="12">
                  <c:v>43854.5</c:v>
                </c:pt>
                <c:pt idx="13">
                  <c:v>43854.541666666664</c:v>
                </c:pt>
                <c:pt idx="14">
                  <c:v>43854.583333333336</c:v>
                </c:pt>
                <c:pt idx="15">
                  <c:v>43854.625</c:v>
                </c:pt>
                <c:pt idx="16">
                  <c:v>43854.666666666664</c:v>
                </c:pt>
                <c:pt idx="17">
                  <c:v>43854.708333333336</c:v>
                </c:pt>
                <c:pt idx="18">
                  <c:v>43854.75</c:v>
                </c:pt>
                <c:pt idx="19">
                  <c:v>43854.791666666664</c:v>
                </c:pt>
                <c:pt idx="20">
                  <c:v>43854.833333333336</c:v>
                </c:pt>
                <c:pt idx="21">
                  <c:v>43854.875</c:v>
                </c:pt>
                <c:pt idx="22">
                  <c:v>43854.916666666664</c:v>
                </c:pt>
                <c:pt idx="23">
                  <c:v>43854.958333333336</c:v>
                </c:pt>
                <c:pt idx="24">
                  <c:v>43855</c:v>
                </c:pt>
                <c:pt idx="25">
                  <c:v>43855.041666666664</c:v>
                </c:pt>
                <c:pt idx="26">
                  <c:v>43855.083333333336</c:v>
                </c:pt>
                <c:pt idx="27">
                  <c:v>43855.125</c:v>
                </c:pt>
                <c:pt idx="28">
                  <c:v>43855.166666666664</c:v>
                </c:pt>
                <c:pt idx="29">
                  <c:v>43855.208333333336</c:v>
                </c:pt>
                <c:pt idx="30">
                  <c:v>43855.25</c:v>
                </c:pt>
                <c:pt idx="31">
                  <c:v>43855.291666666664</c:v>
                </c:pt>
                <c:pt idx="32">
                  <c:v>43855.333333333336</c:v>
                </c:pt>
                <c:pt idx="33">
                  <c:v>43855.375</c:v>
                </c:pt>
                <c:pt idx="34">
                  <c:v>43855.416666666664</c:v>
                </c:pt>
                <c:pt idx="35">
                  <c:v>43855.458333333336</c:v>
                </c:pt>
                <c:pt idx="36">
                  <c:v>43855.5</c:v>
                </c:pt>
                <c:pt idx="37">
                  <c:v>43855.541666666664</c:v>
                </c:pt>
                <c:pt idx="38">
                  <c:v>43855.583333333336</c:v>
                </c:pt>
                <c:pt idx="39">
                  <c:v>43855.625</c:v>
                </c:pt>
                <c:pt idx="40">
                  <c:v>43855.666666666664</c:v>
                </c:pt>
                <c:pt idx="41">
                  <c:v>43855.708333333336</c:v>
                </c:pt>
                <c:pt idx="42">
                  <c:v>43855.75</c:v>
                </c:pt>
                <c:pt idx="43">
                  <c:v>43855.791666666664</c:v>
                </c:pt>
                <c:pt idx="44">
                  <c:v>43855.833333333336</c:v>
                </c:pt>
                <c:pt idx="45">
                  <c:v>43855.875</c:v>
                </c:pt>
                <c:pt idx="46">
                  <c:v>43855.916666666664</c:v>
                </c:pt>
                <c:pt idx="47">
                  <c:v>43855.958333333336</c:v>
                </c:pt>
                <c:pt idx="48">
                  <c:v>43856</c:v>
                </c:pt>
                <c:pt idx="49">
                  <c:v>43856.041666666664</c:v>
                </c:pt>
                <c:pt idx="50">
                  <c:v>43856.083333333336</c:v>
                </c:pt>
                <c:pt idx="51">
                  <c:v>43856.125</c:v>
                </c:pt>
                <c:pt idx="52">
                  <c:v>43856.166666666664</c:v>
                </c:pt>
                <c:pt idx="53">
                  <c:v>43856.208333333336</c:v>
                </c:pt>
                <c:pt idx="54">
                  <c:v>43856.25</c:v>
                </c:pt>
                <c:pt idx="55">
                  <c:v>43856.291666666664</c:v>
                </c:pt>
                <c:pt idx="56">
                  <c:v>43856.333333333336</c:v>
                </c:pt>
                <c:pt idx="57">
                  <c:v>43856.375</c:v>
                </c:pt>
                <c:pt idx="58">
                  <c:v>43856.416666666664</c:v>
                </c:pt>
                <c:pt idx="59">
                  <c:v>43856.458333333336</c:v>
                </c:pt>
                <c:pt idx="60">
                  <c:v>43856.5</c:v>
                </c:pt>
                <c:pt idx="61">
                  <c:v>43856.541666666664</c:v>
                </c:pt>
                <c:pt idx="62">
                  <c:v>43856.583333333336</c:v>
                </c:pt>
                <c:pt idx="63">
                  <c:v>43856.625</c:v>
                </c:pt>
                <c:pt idx="64">
                  <c:v>43856.666666666664</c:v>
                </c:pt>
                <c:pt idx="65">
                  <c:v>43856.708333333336</c:v>
                </c:pt>
                <c:pt idx="66">
                  <c:v>43856.75</c:v>
                </c:pt>
                <c:pt idx="67">
                  <c:v>43856.791666666664</c:v>
                </c:pt>
                <c:pt idx="68">
                  <c:v>43856.833333333336</c:v>
                </c:pt>
                <c:pt idx="69">
                  <c:v>43856.875</c:v>
                </c:pt>
                <c:pt idx="70">
                  <c:v>43856.916666666664</c:v>
                </c:pt>
                <c:pt idx="71">
                  <c:v>43856.958333333336</c:v>
                </c:pt>
                <c:pt idx="72">
                  <c:v>43857</c:v>
                </c:pt>
                <c:pt idx="73">
                  <c:v>43857.041666666664</c:v>
                </c:pt>
                <c:pt idx="74">
                  <c:v>43857.083333333336</c:v>
                </c:pt>
                <c:pt idx="75">
                  <c:v>43857.125</c:v>
                </c:pt>
                <c:pt idx="76">
                  <c:v>43857.166666666664</c:v>
                </c:pt>
                <c:pt idx="77">
                  <c:v>43857.208333333336</c:v>
                </c:pt>
                <c:pt idx="78">
                  <c:v>43857.25</c:v>
                </c:pt>
                <c:pt idx="79">
                  <c:v>43857.291666666664</c:v>
                </c:pt>
                <c:pt idx="80">
                  <c:v>43857.333333333336</c:v>
                </c:pt>
                <c:pt idx="81">
                  <c:v>43857.375</c:v>
                </c:pt>
                <c:pt idx="82">
                  <c:v>43857.416666666664</c:v>
                </c:pt>
                <c:pt idx="83">
                  <c:v>43857.458333333336</c:v>
                </c:pt>
                <c:pt idx="84">
                  <c:v>43857.5</c:v>
                </c:pt>
                <c:pt idx="85">
                  <c:v>43857.541666666664</c:v>
                </c:pt>
                <c:pt idx="86">
                  <c:v>43857.583333333336</c:v>
                </c:pt>
                <c:pt idx="87">
                  <c:v>43857.625</c:v>
                </c:pt>
                <c:pt idx="88">
                  <c:v>43857.666666666664</c:v>
                </c:pt>
                <c:pt idx="89">
                  <c:v>43857.708333333336</c:v>
                </c:pt>
                <c:pt idx="90">
                  <c:v>43857.75</c:v>
                </c:pt>
                <c:pt idx="91">
                  <c:v>43857.791666666664</c:v>
                </c:pt>
                <c:pt idx="92">
                  <c:v>43857.833333333336</c:v>
                </c:pt>
                <c:pt idx="93">
                  <c:v>43857.875</c:v>
                </c:pt>
                <c:pt idx="94">
                  <c:v>43857.916666666664</c:v>
                </c:pt>
                <c:pt idx="95">
                  <c:v>43857.958333333336</c:v>
                </c:pt>
                <c:pt idx="96">
                  <c:v>43858</c:v>
                </c:pt>
                <c:pt idx="97">
                  <c:v>43858.041666666664</c:v>
                </c:pt>
                <c:pt idx="98">
                  <c:v>43858.083333333336</c:v>
                </c:pt>
                <c:pt idx="99">
                  <c:v>43858.125</c:v>
                </c:pt>
                <c:pt idx="100">
                  <c:v>43858.166666666664</c:v>
                </c:pt>
                <c:pt idx="101">
                  <c:v>43858.208333333336</c:v>
                </c:pt>
                <c:pt idx="102">
                  <c:v>43858.25</c:v>
                </c:pt>
                <c:pt idx="103">
                  <c:v>43858.291666666664</c:v>
                </c:pt>
                <c:pt idx="104">
                  <c:v>43858.333333333336</c:v>
                </c:pt>
                <c:pt idx="105">
                  <c:v>43858.375</c:v>
                </c:pt>
                <c:pt idx="106">
                  <c:v>43858.416666666664</c:v>
                </c:pt>
                <c:pt idx="107">
                  <c:v>43858.458333333336</c:v>
                </c:pt>
                <c:pt idx="108">
                  <c:v>43858.5</c:v>
                </c:pt>
                <c:pt idx="109">
                  <c:v>43858.541666666664</c:v>
                </c:pt>
                <c:pt idx="110">
                  <c:v>43858.583333333336</c:v>
                </c:pt>
                <c:pt idx="111">
                  <c:v>43858.625</c:v>
                </c:pt>
                <c:pt idx="112">
                  <c:v>43858.666666666664</c:v>
                </c:pt>
                <c:pt idx="113">
                  <c:v>43858.708333333336</c:v>
                </c:pt>
                <c:pt idx="114">
                  <c:v>43858.75</c:v>
                </c:pt>
                <c:pt idx="115">
                  <c:v>43858.791666666664</c:v>
                </c:pt>
                <c:pt idx="116">
                  <c:v>43858.833333333336</c:v>
                </c:pt>
                <c:pt idx="117">
                  <c:v>43858.875</c:v>
                </c:pt>
                <c:pt idx="118">
                  <c:v>43858.916666666664</c:v>
                </c:pt>
                <c:pt idx="119">
                  <c:v>43858.958333333336</c:v>
                </c:pt>
                <c:pt idx="120">
                  <c:v>43859</c:v>
                </c:pt>
                <c:pt idx="121">
                  <c:v>43859.041666666664</c:v>
                </c:pt>
                <c:pt idx="122">
                  <c:v>43859.083333333336</c:v>
                </c:pt>
                <c:pt idx="123">
                  <c:v>43859.125</c:v>
                </c:pt>
                <c:pt idx="124">
                  <c:v>43859.166666666664</c:v>
                </c:pt>
                <c:pt idx="125">
                  <c:v>43859.208333333336</c:v>
                </c:pt>
                <c:pt idx="126">
                  <c:v>43859.25</c:v>
                </c:pt>
                <c:pt idx="127">
                  <c:v>43859.291666666664</c:v>
                </c:pt>
                <c:pt idx="128">
                  <c:v>43859.333333333336</c:v>
                </c:pt>
                <c:pt idx="129">
                  <c:v>43859.375</c:v>
                </c:pt>
                <c:pt idx="130">
                  <c:v>43859.416666666664</c:v>
                </c:pt>
                <c:pt idx="131">
                  <c:v>43859.458333333336</c:v>
                </c:pt>
                <c:pt idx="132">
                  <c:v>43859.5</c:v>
                </c:pt>
                <c:pt idx="133">
                  <c:v>43859.541666666664</c:v>
                </c:pt>
                <c:pt idx="134">
                  <c:v>43859.583333333336</c:v>
                </c:pt>
                <c:pt idx="135">
                  <c:v>43859.625</c:v>
                </c:pt>
                <c:pt idx="136">
                  <c:v>43859.666666666664</c:v>
                </c:pt>
                <c:pt idx="137">
                  <c:v>43859.708333333336</c:v>
                </c:pt>
                <c:pt idx="138">
                  <c:v>43859.75</c:v>
                </c:pt>
                <c:pt idx="139">
                  <c:v>43859.791666666664</c:v>
                </c:pt>
                <c:pt idx="140">
                  <c:v>43859.833333333336</c:v>
                </c:pt>
                <c:pt idx="141">
                  <c:v>43859.875</c:v>
                </c:pt>
                <c:pt idx="142">
                  <c:v>43859.916666666664</c:v>
                </c:pt>
                <c:pt idx="143">
                  <c:v>43859.958333333336</c:v>
                </c:pt>
                <c:pt idx="144">
                  <c:v>43860</c:v>
                </c:pt>
                <c:pt idx="145">
                  <c:v>43860.041666666664</c:v>
                </c:pt>
                <c:pt idx="146">
                  <c:v>43860.083333333336</c:v>
                </c:pt>
                <c:pt idx="147">
                  <c:v>43860.125</c:v>
                </c:pt>
                <c:pt idx="148">
                  <c:v>43860.166666666664</c:v>
                </c:pt>
                <c:pt idx="149">
                  <c:v>43860.208333333336</c:v>
                </c:pt>
                <c:pt idx="150">
                  <c:v>43860.25</c:v>
                </c:pt>
                <c:pt idx="151">
                  <c:v>43860.291666666664</c:v>
                </c:pt>
                <c:pt idx="152">
                  <c:v>43860.333333333336</c:v>
                </c:pt>
                <c:pt idx="153">
                  <c:v>43860.375</c:v>
                </c:pt>
                <c:pt idx="154">
                  <c:v>43860.416666666664</c:v>
                </c:pt>
                <c:pt idx="155">
                  <c:v>43860.458333333336</c:v>
                </c:pt>
                <c:pt idx="156">
                  <c:v>43860.5</c:v>
                </c:pt>
                <c:pt idx="157">
                  <c:v>43860.541666666664</c:v>
                </c:pt>
                <c:pt idx="158">
                  <c:v>43860.583333333336</c:v>
                </c:pt>
                <c:pt idx="159">
                  <c:v>43860.625</c:v>
                </c:pt>
                <c:pt idx="160">
                  <c:v>43860.666666666664</c:v>
                </c:pt>
                <c:pt idx="161">
                  <c:v>43860.708333333336</c:v>
                </c:pt>
                <c:pt idx="162">
                  <c:v>43860.75</c:v>
                </c:pt>
                <c:pt idx="163">
                  <c:v>43860.791666666664</c:v>
                </c:pt>
                <c:pt idx="164">
                  <c:v>43860.833333333336</c:v>
                </c:pt>
                <c:pt idx="165">
                  <c:v>43860.875</c:v>
                </c:pt>
                <c:pt idx="166">
                  <c:v>43860.916666666664</c:v>
                </c:pt>
                <c:pt idx="167">
                  <c:v>43860.958333333336</c:v>
                </c:pt>
              </c:numCache>
            </c:numRef>
          </c:cat>
          <c:val>
            <c:numRef>
              <c:f>[0]!Inflow_Total_prev</c:f>
              <c:numCache>
                <c:formatCode>_(* #,##0.0_);_(* \(#,##0.0\);_(* "-"??_);_(@_)</c:formatCode>
                <c:ptCount val="168"/>
                <c:pt idx="0">
                  <c:v>8.6153655178351496</c:v>
                </c:pt>
                <c:pt idx="1">
                  <c:v>8.6153655178351496</c:v>
                </c:pt>
                <c:pt idx="2">
                  <c:v>8.6153655178351496</c:v>
                </c:pt>
                <c:pt idx="3">
                  <c:v>8.6153655178351496</c:v>
                </c:pt>
                <c:pt idx="4">
                  <c:v>8.6153655178351496</c:v>
                </c:pt>
                <c:pt idx="5">
                  <c:v>8.6153655178351496</c:v>
                </c:pt>
                <c:pt idx="6">
                  <c:v>8.6153655178351496</c:v>
                </c:pt>
                <c:pt idx="7">
                  <c:v>8.6153655178351496</c:v>
                </c:pt>
                <c:pt idx="8">
                  <c:v>8.6153655178351496</c:v>
                </c:pt>
                <c:pt idx="9">
                  <c:v>8.6153655178351496</c:v>
                </c:pt>
                <c:pt idx="10">
                  <c:v>8.6153655178351496</c:v>
                </c:pt>
                <c:pt idx="11">
                  <c:v>8.6153655178351496</c:v>
                </c:pt>
                <c:pt idx="12">
                  <c:v>8.6153655178351496</c:v>
                </c:pt>
                <c:pt idx="13">
                  <c:v>8.6153655178351496</c:v>
                </c:pt>
                <c:pt idx="14">
                  <c:v>8.6153655178351496</c:v>
                </c:pt>
                <c:pt idx="15">
                  <c:v>8.6153655178351496</c:v>
                </c:pt>
                <c:pt idx="16">
                  <c:v>8.6153655178351496</c:v>
                </c:pt>
                <c:pt idx="17">
                  <c:v>8.6153655178351496</c:v>
                </c:pt>
                <c:pt idx="18">
                  <c:v>8.6153655178351496</c:v>
                </c:pt>
                <c:pt idx="19">
                  <c:v>8.6153655178351496</c:v>
                </c:pt>
                <c:pt idx="20">
                  <c:v>8.6153655178351496</c:v>
                </c:pt>
                <c:pt idx="21">
                  <c:v>8.6153655178351496</c:v>
                </c:pt>
                <c:pt idx="22">
                  <c:v>8.6153655178351496</c:v>
                </c:pt>
                <c:pt idx="23">
                  <c:v>8.6153655178351496</c:v>
                </c:pt>
                <c:pt idx="24">
                  <c:v>8.1665261844778705</c:v>
                </c:pt>
                <c:pt idx="25">
                  <c:v>8.1665261844778705</c:v>
                </c:pt>
                <c:pt idx="26">
                  <c:v>8.1665261844778705</c:v>
                </c:pt>
                <c:pt idx="27">
                  <c:v>8.1665261844778705</c:v>
                </c:pt>
                <c:pt idx="28">
                  <c:v>8.1665261844778705</c:v>
                </c:pt>
                <c:pt idx="29">
                  <c:v>8.1665261844778705</c:v>
                </c:pt>
                <c:pt idx="30">
                  <c:v>8.1665261844778705</c:v>
                </c:pt>
                <c:pt idx="31">
                  <c:v>8.1665261844778705</c:v>
                </c:pt>
                <c:pt idx="32">
                  <c:v>8.1665261844778705</c:v>
                </c:pt>
                <c:pt idx="33">
                  <c:v>8.1665261844778705</c:v>
                </c:pt>
                <c:pt idx="34">
                  <c:v>8.1665261844778705</c:v>
                </c:pt>
                <c:pt idx="35">
                  <c:v>8.1665261844778705</c:v>
                </c:pt>
                <c:pt idx="36">
                  <c:v>8.1665261844778705</c:v>
                </c:pt>
                <c:pt idx="37">
                  <c:v>8.1665261844778705</c:v>
                </c:pt>
                <c:pt idx="38">
                  <c:v>8.1665261844778705</c:v>
                </c:pt>
                <c:pt idx="39">
                  <c:v>8.1665261844778705</c:v>
                </c:pt>
                <c:pt idx="40">
                  <c:v>8.1665261844778705</c:v>
                </c:pt>
                <c:pt idx="41">
                  <c:v>8.1665261844778705</c:v>
                </c:pt>
                <c:pt idx="42">
                  <c:v>8.1665261844778705</c:v>
                </c:pt>
                <c:pt idx="43">
                  <c:v>8.1665261844778705</c:v>
                </c:pt>
                <c:pt idx="44">
                  <c:v>8.1665261844778705</c:v>
                </c:pt>
                <c:pt idx="45">
                  <c:v>8.1665261844778705</c:v>
                </c:pt>
                <c:pt idx="46">
                  <c:v>8.1665261844778705</c:v>
                </c:pt>
                <c:pt idx="47">
                  <c:v>8.1665261844778705</c:v>
                </c:pt>
                <c:pt idx="48">
                  <c:v>7.7893383098352107</c:v>
                </c:pt>
                <c:pt idx="49">
                  <c:v>7.7893383098352107</c:v>
                </c:pt>
                <c:pt idx="50">
                  <c:v>7.7893383098352107</c:v>
                </c:pt>
                <c:pt idx="51">
                  <c:v>7.7893383098352107</c:v>
                </c:pt>
                <c:pt idx="52">
                  <c:v>7.7893383098352107</c:v>
                </c:pt>
                <c:pt idx="53">
                  <c:v>7.7893383098352107</c:v>
                </c:pt>
                <c:pt idx="54">
                  <c:v>7.7893383098352107</c:v>
                </c:pt>
                <c:pt idx="55">
                  <c:v>7.7893383098352107</c:v>
                </c:pt>
                <c:pt idx="56">
                  <c:v>7.7893383098352107</c:v>
                </c:pt>
                <c:pt idx="57">
                  <c:v>7.7893383098352107</c:v>
                </c:pt>
                <c:pt idx="58">
                  <c:v>7.7893383098352107</c:v>
                </c:pt>
                <c:pt idx="59">
                  <c:v>7.7893383098352107</c:v>
                </c:pt>
                <c:pt idx="60">
                  <c:v>7.7893383098352107</c:v>
                </c:pt>
                <c:pt idx="61">
                  <c:v>7.7893383098352107</c:v>
                </c:pt>
                <c:pt idx="62">
                  <c:v>7.7893383098352107</c:v>
                </c:pt>
                <c:pt idx="63">
                  <c:v>7.7893383098352107</c:v>
                </c:pt>
                <c:pt idx="64">
                  <c:v>7.7893383098352107</c:v>
                </c:pt>
                <c:pt idx="65">
                  <c:v>7.7893383098352107</c:v>
                </c:pt>
                <c:pt idx="66">
                  <c:v>7.7893383098352107</c:v>
                </c:pt>
                <c:pt idx="67">
                  <c:v>7.7893383098352107</c:v>
                </c:pt>
                <c:pt idx="68">
                  <c:v>7.7893383098352107</c:v>
                </c:pt>
                <c:pt idx="69">
                  <c:v>7.7893383098352107</c:v>
                </c:pt>
                <c:pt idx="70">
                  <c:v>7.7893383098352107</c:v>
                </c:pt>
                <c:pt idx="71">
                  <c:v>7.7893383098352107</c:v>
                </c:pt>
                <c:pt idx="72">
                  <c:v>7.4306012772880994</c:v>
                </c:pt>
                <c:pt idx="73">
                  <c:v>7.4306012772880994</c:v>
                </c:pt>
                <c:pt idx="74">
                  <c:v>7.4306012772880994</c:v>
                </c:pt>
                <c:pt idx="75">
                  <c:v>7.4306012772880994</c:v>
                </c:pt>
                <c:pt idx="76">
                  <c:v>7.4306012772880994</c:v>
                </c:pt>
                <c:pt idx="77">
                  <c:v>7.4306012772880994</c:v>
                </c:pt>
                <c:pt idx="78">
                  <c:v>7.4306012772880994</c:v>
                </c:pt>
                <c:pt idx="79">
                  <c:v>7.4306012772880994</c:v>
                </c:pt>
                <c:pt idx="80">
                  <c:v>7.4306012772880994</c:v>
                </c:pt>
                <c:pt idx="81">
                  <c:v>7.4306012772880994</c:v>
                </c:pt>
                <c:pt idx="82">
                  <c:v>7.4306012772880994</c:v>
                </c:pt>
                <c:pt idx="83">
                  <c:v>7.4306012772880994</c:v>
                </c:pt>
                <c:pt idx="84">
                  <c:v>7.4306012772880994</c:v>
                </c:pt>
                <c:pt idx="85">
                  <c:v>7.4306012772880994</c:v>
                </c:pt>
                <c:pt idx="86">
                  <c:v>7.4306012772880994</c:v>
                </c:pt>
                <c:pt idx="87">
                  <c:v>7.4306012772880994</c:v>
                </c:pt>
                <c:pt idx="88">
                  <c:v>7.4306012772880994</c:v>
                </c:pt>
                <c:pt idx="89">
                  <c:v>7.4306012772880994</c:v>
                </c:pt>
                <c:pt idx="90">
                  <c:v>7.4306012772880994</c:v>
                </c:pt>
                <c:pt idx="91">
                  <c:v>7.4306012772880994</c:v>
                </c:pt>
                <c:pt idx="92">
                  <c:v>7.4306012772880994</c:v>
                </c:pt>
                <c:pt idx="93">
                  <c:v>7.4306012772880994</c:v>
                </c:pt>
                <c:pt idx="94">
                  <c:v>7.4306012772880994</c:v>
                </c:pt>
                <c:pt idx="95">
                  <c:v>7.4306012772880994</c:v>
                </c:pt>
                <c:pt idx="96">
                  <c:v>7.6587837513145303</c:v>
                </c:pt>
                <c:pt idx="97">
                  <c:v>7.6587837513145303</c:v>
                </c:pt>
                <c:pt idx="98">
                  <c:v>7.6587837513145303</c:v>
                </c:pt>
                <c:pt idx="99">
                  <c:v>7.6587837513145303</c:v>
                </c:pt>
                <c:pt idx="100">
                  <c:v>7.6587837513145303</c:v>
                </c:pt>
                <c:pt idx="101">
                  <c:v>7.6587837513145303</c:v>
                </c:pt>
                <c:pt idx="102">
                  <c:v>7.6587837513145303</c:v>
                </c:pt>
                <c:pt idx="103">
                  <c:v>7.6587837513145303</c:v>
                </c:pt>
                <c:pt idx="104">
                  <c:v>7.6587837513145303</c:v>
                </c:pt>
                <c:pt idx="105">
                  <c:v>7.6587837513145303</c:v>
                </c:pt>
                <c:pt idx="106">
                  <c:v>7.6587837513145303</c:v>
                </c:pt>
                <c:pt idx="107">
                  <c:v>7.6587837513145303</c:v>
                </c:pt>
                <c:pt idx="108">
                  <c:v>7.6587837513145303</c:v>
                </c:pt>
                <c:pt idx="109">
                  <c:v>7.6587837513145303</c:v>
                </c:pt>
                <c:pt idx="110">
                  <c:v>7.6587837513145303</c:v>
                </c:pt>
                <c:pt idx="111">
                  <c:v>7.6587837513145303</c:v>
                </c:pt>
                <c:pt idx="112">
                  <c:v>7.6587837513145303</c:v>
                </c:pt>
                <c:pt idx="113">
                  <c:v>7.6587837513145303</c:v>
                </c:pt>
                <c:pt idx="114">
                  <c:v>7.6587837513145303</c:v>
                </c:pt>
                <c:pt idx="115">
                  <c:v>7.6587837513145303</c:v>
                </c:pt>
                <c:pt idx="116">
                  <c:v>7.6587837513145303</c:v>
                </c:pt>
                <c:pt idx="117">
                  <c:v>7.6587837513145303</c:v>
                </c:pt>
                <c:pt idx="118">
                  <c:v>7.6587837513145303</c:v>
                </c:pt>
                <c:pt idx="119">
                  <c:v>7.6587837513145303</c:v>
                </c:pt>
                <c:pt idx="120">
                  <c:v>7.5159215409499005</c:v>
                </c:pt>
                <c:pt idx="121">
                  <c:v>7.5159215409499005</c:v>
                </c:pt>
                <c:pt idx="122">
                  <c:v>7.5159215409499005</c:v>
                </c:pt>
                <c:pt idx="123">
                  <c:v>7.5159215409499005</c:v>
                </c:pt>
                <c:pt idx="124">
                  <c:v>7.5159215409499005</c:v>
                </c:pt>
                <c:pt idx="125">
                  <c:v>7.5159215409499005</c:v>
                </c:pt>
                <c:pt idx="126">
                  <c:v>7.5159215409499005</c:v>
                </c:pt>
                <c:pt idx="127">
                  <c:v>7.5159215409499005</c:v>
                </c:pt>
                <c:pt idx="128">
                  <c:v>7.5159215409499005</c:v>
                </c:pt>
                <c:pt idx="129">
                  <c:v>7.5159215409499005</c:v>
                </c:pt>
                <c:pt idx="130">
                  <c:v>7.5159215409499005</c:v>
                </c:pt>
                <c:pt idx="131">
                  <c:v>7.5159215409499005</c:v>
                </c:pt>
                <c:pt idx="132">
                  <c:v>7.5159215409499005</c:v>
                </c:pt>
                <c:pt idx="133">
                  <c:v>7.5159215409499005</c:v>
                </c:pt>
                <c:pt idx="134">
                  <c:v>7.5159215409499005</c:v>
                </c:pt>
                <c:pt idx="135">
                  <c:v>7.5159215409499005</c:v>
                </c:pt>
                <c:pt idx="136">
                  <c:v>7.5159215409499005</c:v>
                </c:pt>
                <c:pt idx="137">
                  <c:v>7.5159215409499005</c:v>
                </c:pt>
                <c:pt idx="138">
                  <c:v>7.5159215409499005</c:v>
                </c:pt>
                <c:pt idx="139">
                  <c:v>7.5159215409499005</c:v>
                </c:pt>
                <c:pt idx="140">
                  <c:v>7.5159215409499005</c:v>
                </c:pt>
                <c:pt idx="141">
                  <c:v>7.5159215409499005</c:v>
                </c:pt>
                <c:pt idx="142">
                  <c:v>7.5159215409499005</c:v>
                </c:pt>
                <c:pt idx="143">
                  <c:v>7.5159215409499005</c:v>
                </c:pt>
                <c:pt idx="144">
                  <c:v>6.9031167851884998</c:v>
                </c:pt>
                <c:pt idx="145">
                  <c:v>6.9031167851884998</c:v>
                </c:pt>
                <c:pt idx="146">
                  <c:v>6.9031167851884998</c:v>
                </c:pt>
                <c:pt idx="147">
                  <c:v>6.9031167851884998</c:v>
                </c:pt>
                <c:pt idx="148">
                  <c:v>6.9031167851884998</c:v>
                </c:pt>
                <c:pt idx="149">
                  <c:v>6.9031167851884998</c:v>
                </c:pt>
                <c:pt idx="150">
                  <c:v>6.9031167851884998</c:v>
                </c:pt>
                <c:pt idx="151">
                  <c:v>6.9031167851884998</c:v>
                </c:pt>
                <c:pt idx="152">
                  <c:v>6.9031167851884998</c:v>
                </c:pt>
                <c:pt idx="153">
                  <c:v>6.9031167851884998</c:v>
                </c:pt>
                <c:pt idx="154">
                  <c:v>6.9031167851884998</c:v>
                </c:pt>
                <c:pt idx="155">
                  <c:v>6.9031167851884998</c:v>
                </c:pt>
                <c:pt idx="156">
                  <c:v>6.9031167851884998</c:v>
                </c:pt>
                <c:pt idx="157">
                  <c:v>6.9031167851884998</c:v>
                </c:pt>
                <c:pt idx="158">
                  <c:v>6.9031167851884998</c:v>
                </c:pt>
                <c:pt idx="159">
                  <c:v>6.9031167851884998</c:v>
                </c:pt>
                <c:pt idx="160">
                  <c:v>6.9031167851884998</c:v>
                </c:pt>
                <c:pt idx="161">
                  <c:v>6.9031167851884998</c:v>
                </c:pt>
                <c:pt idx="162">
                  <c:v>6.9031167851884998</c:v>
                </c:pt>
                <c:pt idx="163">
                  <c:v>6.9031167851884998</c:v>
                </c:pt>
                <c:pt idx="164">
                  <c:v>6.9031167851884998</c:v>
                </c:pt>
                <c:pt idx="165">
                  <c:v>6.9031167851884998</c:v>
                </c:pt>
                <c:pt idx="166">
                  <c:v>6.9031167851884998</c:v>
                </c:pt>
                <c:pt idx="167">
                  <c:v>6.9031167851884998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7-426A-B87F-AE2C3271F6BE}"/>
            </c:ext>
          </c:extLst>
        </c:ser>
        <c:ser>
          <c:idx val="1"/>
          <c:order val="1"/>
          <c:tx>
            <c:v>"Apports réalisés totaux"</c:v>
          </c:tx>
          <c:marker>
            <c:symbol val="none"/>
          </c:marker>
          <c:val>
            <c:numRef>
              <c:f>[0]!Inflow_Total_real</c:f>
              <c:numCache>
                <c:formatCode>_(* #,##0.0_);_(* \(#,##0.0\);_(* "-"??_);_(@_)</c:formatCode>
                <c:ptCount val="11"/>
                <c:pt idx="0">
                  <c:v>13.726611710557673</c:v>
                </c:pt>
                <c:pt idx="1">
                  <c:v>13.567412523685785</c:v>
                </c:pt>
                <c:pt idx="2">
                  <c:v>13.377893482481383</c:v>
                </c:pt>
                <c:pt idx="3">
                  <c:v>12.850480299151647</c:v>
                </c:pt>
                <c:pt idx="4">
                  <c:v>12.588769248672811</c:v>
                </c:pt>
                <c:pt idx="5">
                  <c:v>12.424583523941676</c:v>
                </c:pt>
                <c:pt idx="6">
                  <c:v>12.003262346939364</c:v>
                </c:pt>
                <c:pt idx="7">
                  <c:v>11.128824683775845</c:v>
                </c:pt>
                <c:pt idx="8">
                  <c:v>9.8654365684260696</c:v>
                </c:pt>
                <c:pt idx="9">
                  <c:v>9.8872165484945747</c:v>
                </c:pt>
                <c:pt idx="10">
                  <c:v>9.9574743590128776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2-448C-A58C-892A7EBAF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812992"/>
        <c:axId val="391814528"/>
      </c:lineChart>
      <c:catAx>
        <c:axId val="3918129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14528"/>
        <c:crosses val="autoZero"/>
        <c:auto val="0"/>
        <c:lblAlgn val="ctr"/>
        <c:lblOffset val="100"/>
        <c:noMultiLvlLbl val="0"/>
      </c:catAx>
      <c:valAx>
        <c:axId val="391814528"/>
        <c:scaling>
          <c:orientation val="minMax"/>
        </c:scaling>
        <c:delete val="0"/>
        <c:axPos val="l"/>
        <c:majorGridlines/>
        <c:minorGridlines/>
        <c:numFmt formatCode="_(* #,##0.0_);_(* \(#,##0.0\);_(* &quot;-&quot;??_);_(@_)" sourceLinked="1"/>
        <c:majorTickMark val="out"/>
        <c:minorTickMark val="none"/>
        <c:tickLblPos val="nextTo"/>
        <c:crossAx val="39181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123825</xdr:rowOff>
        </xdr:from>
        <xdr:to>
          <xdr:col>5</xdr:col>
          <xdr:colOff>523875</xdr:colOff>
          <xdr:row>5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Prices from HDX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7</xdr:row>
          <xdr:rowOff>38100</xdr:rowOff>
        </xdr:from>
        <xdr:to>
          <xdr:col>5</xdr:col>
          <xdr:colOff>552450</xdr:colOff>
          <xdr:row>9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from HDX ( Plans, Inflows)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161925</xdr:rowOff>
        </xdr:from>
        <xdr:to>
          <xdr:col>5</xdr:col>
          <xdr:colOff>581025</xdr:colOff>
          <xdr:row>13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Nominated Plans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6191250</xdr:colOff>
          <xdr:row>33</xdr:row>
          <xdr:rowOff>161925</xdr:rowOff>
        </xdr:from>
        <xdr:to>
          <xdr:col>4</xdr:col>
          <xdr:colOff>381000</xdr:colOff>
          <xdr:row>35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6191250</xdr:colOff>
          <xdr:row>36</xdr:row>
          <xdr:rowOff>152400</xdr:rowOff>
        </xdr:from>
        <xdr:to>
          <xdr:col>4</xdr:col>
          <xdr:colOff>381000</xdr:colOff>
          <xdr:row>38</xdr:row>
          <xdr:rowOff>142875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6181725</xdr:colOff>
          <xdr:row>40</xdr:row>
          <xdr:rowOff>38100</xdr:rowOff>
        </xdr:from>
        <xdr:to>
          <xdr:col>4</xdr:col>
          <xdr:colOff>371475</xdr:colOff>
          <xdr:row>42</xdr:row>
          <xdr:rowOff>28575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6172200</xdr:colOff>
          <xdr:row>43</xdr:row>
          <xdr:rowOff>152400</xdr:rowOff>
        </xdr:from>
        <xdr:to>
          <xdr:col>4</xdr:col>
          <xdr:colOff>361950</xdr:colOff>
          <xdr:row>45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J+2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6162675</xdr:colOff>
          <xdr:row>47</xdr:row>
          <xdr:rowOff>19050</xdr:rowOff>
        </xdr:from>
        <xdr:to>
          <xdr:col>4</xdr:col>
          <xdr:colOff>352425</xdr:colOff>
          <xdr:row>49</xdr:row>
          <xdr:rowOff>9525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Plan J+3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5</xdr:row>
          <xdr:rowOff>133350</xdr:rowOff>
        </xdr:from>
        <xdr:to>
          <xdr:col>10</xdr:col>
          <xdr:colOff>428625</xdr:colOff>
          <xdr:row>11</xdr:row>
          <xdr:rowOff>152400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DO IT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161925</xdr:rowOff>
        </xdr:from>
        <xdr:to>
          <xdr:col>5</xdr:col>
          <xdr:colOff>590550</xdr:colOff>
          <xdr:row>16</xdr:row>
          <xdr:rowOff>9525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Pagode plans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40</xdr:row>
          <xdr:rowOff>19050</xdr:rowOff>
        </xdr:from>
        <xdr:to>
          <xdr:col>9</xdr:col>
          <xdr:colOff>238125</xdr:colOff>
          <xdr:row>42</xdr:row>
          <xdr:rowOff>38100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95250</xdr:rowOff>
    </xdr:from>
    <xdr:to>
      <xdr:col>18</xdr:col>
      <xdr:colOff>590550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152400</xdr:rowOff>
    </xdr:from>
    <xdr:to>
      <xdr:col>19</xdr:col>
      <xdr:colOff>47625</xdr:colOff>
      <xdr:row>35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38</xdr:row>
      <xdr:rowOff>85725</xdr:rowOff>
    </xdr:from>
    <xdr:to>
      <xdr:col>19</xdr:col>
      <xdr:colOff>47624</xdr:colOff>
      <xdr:row>74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0</xdr:row>
      <xdr:rowOff>133350</xdr:rowOff>
    </xdr:from>
    <xdr:to>
      <xdr:col>19</xdr:col>
      <xdr:colOff>57150</xdr:colOff>
      <xdr:row>33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123824</xdr:colOff>
      <xdr:row>34</xdr:row>
      <xdr:rowOff>123825</xdr:rowOff>
    </xdr:from>
    <xdr:to>
      <xdr:col>18</xdr:col>
      <xdr:colOff>552449</xdr:colOff>
      <xdr:row>71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71</xdr:row>
      <xdr:rowOff>114300</xdr:rowOff>
    </xdr:from>
    <xdr:to>
      <xdr:col>18</xdr:col>
      <xdr:colOff>581025</xdr:colOff>
      <xdr:row>108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12</xdr:row>
      <xdr:rowOff>177016</xdr:rowOff>
    </xdr:from>
    <xdr:to>
      <xdr:col>15</xdr:col>
      <xdr:colOff>590511</xdr:colOff>
      <xdr:row>19</xdr:row>
      <xdr:rowOff>75041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463016"/>
          <a:ext cx="5467311" cy="1231525"/>
        </a:xfrm>
        <a:prstGeom prst="rect">
          <a:avLst/>
        </a:prstGeom>
      </xdr:spPr>
    </xdr:pic>
    <xdr:clientData/>
  </xdr:twoCellAnchor>
  <xdr:twoCellAnchor editAs="oneCell">
    <xdr:from>
      <xdr:col>7</xdr:col>
      <xdr:colOff>196568</xdr:colOff>
      <xdr:row>21</xdr:row>
      <xdr:rowOff>125977</xdr:rowOff>
    </xdr:from>
    <xdr:to>
      <xdr:col>16</xdr:col>
      <xdr:colOff>485775</xdr:colOff>
      <xdr:row>28</xdr:row>
      <xdr:rowOff>155054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63768" y="4126477"/>
          <a:ext cx="5775607" cy="1362577"/>
        </a:xfrm>
        <a:prstGeom prst="rect">
          <a:avLst/>
        </a:prstGeom>
      </xdr:spPr>
    </xdr:pic>
    <xdr:clientData/>
  </xdr:twoCellAnchor>
  <xdr:twoCellAnchor editAs="oneCell">
    <xdr:from>
      <xdr:col>7</xdr:col>
      <xdr:colOff>99236</xdr:colOff>
      <xdr:row>5</xdr:row>
      <xdr:rowOff>0</xdr:rowOff>
    </xdr:from>
    <xdr:to>
      <xdr:col>14</xdr:col>
      <xdr:colOff>438322</xdr:colOff>
      <xdr:row>11</xdr:row>
      <xdr:rowOff>88525</xdr:rowOff>
    </xdr:to>
    <xdr:pic>
      <xdr:nvPicPr>
        <xdr:cNvPr id="4" name="Content Placeholder 6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 bwMode="gray">
        <a:xfrm>
          <a:off x="4366436" y="952500"/>
          <a:ext cx="4606286" cy="123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161925</xdr:colOff>
      <xdr:row>35</xdr:row>
      <xdr:rowOff>47625</xdr:rowOff>
    </xdr:to>
    <xdr:pic>
      <xdr:nvPicPr>
        <xdr:cNvPr id="2" name="Picture 1027" descr="v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6715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161925</xdr:colOff>
      <xdr:row>35</xdr:row>
      <xdr:rowOff>47625</xdr:rowOff>
    </xdr:to>
    <xdr:pic>
      <xdr:nvPicPr>
        <xdr:cNvPr id="2" name="Picture 6" descr="coindreP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6715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95250</xdr:rowOff>
    </xdr:from>
    <xdr:to>
      <xdr:col>8</xdr:col>
      <xdr:colOff>76200</xdr:colOff>
      <xdr:row>5</xdr:row>
      <xdr:rowOff>38100</xdr:rowOff>
    </xdr:to>
    <xdr:sp macro="[0]!back_up_J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2266950" y="285750"/>
          <a:ext cx="1628775" cy="704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BE" sz="1400" b="1"/>
            <a:t>Export</a:t>
          </a:r>
          <a:r>
            <a:rPr lang="fr-BE" sz="1400" b="1" baseline="0"/>
            <a:t> back-up </a:t>
          </a:r>
        </a:p>
        <a:p>
          <a:pPr algn="ctr"/>
          <a:r>
            <a:rPr lang="fr-BE" sz="1400" b="1" baseline="0"/>
            <a:t>J</a:t>
          </a:r>
          <a:endParaRPr lang="fr-BE" sz="1400" b="1"/>
        </a:p>
      </xdr:txBody>
    </xdr:sp>
    <xdr:clientData/>
  </xdr:twoCellAnchor>
  <xdr:twoCellAnchor>
    <xdr:from>
      <xdr:col>9</xdr:col>
      <xdr:colOff>104775</xdr:colOff>
      <xdr:row>1</xdr:row>
      <xdr:rowOff>95250</xdr:rowOff>
    </xdr:from>
    <xdr:to>
      <xdr:col>12</xdr:col>
      <xdr:colOff>333375</xdr:colOff>
      <xdr:row>5</xdr:row>
      <xdr:rowOff>38100</xdr:rowOff>
    </xdr:to>
    <xdr:sp macro="[0]!back_up_J1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4391025" y="285750"/>
          <a:ext cx="1628775" cy="704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BE" sz="1400" b="1"/>
            <a:t>Export</a:t>
          </a:r>
          <a:r>
            <a:rPr lang="fr-BE" sz="1400" b="1" baseline="0"/>
            <a:t> back-up </a:t>
          </a:r>
        </a:p>
        <a:p>
          <a:pPr algn="ctr"/>
          <a:r>
            <a:rPr lang="fr-BE" sz="1400" b="1" baseline="0"/>
            <a:t>J+1</a:t>
          </a:r>
          <a:endParaRPr lang="fr-BE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gie-my.sharepoint.com/02_0164/19_ETS/14_BLU/GEM/Back%20up%20tools/CoindreV2.1_03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hier des charges"/>
      <sheetName val="Task List"/>
      <sheetName val="Plan de Prod"/>
      <sheetName val="Horaire"/>
      <sheetName val="Programme Coindre"/>
      <sheetName val="Cote lacs"/>
      <sheetName val="Apports"/>
      <sheetName val="Conversion"/>
      <sheetName val="MecaFluide"/>
      <sheetName val="Réservoir"/>
      <sheetName val="Contraintes V"/>
      <sheetName val="Contraintes P"/>
      <sheetName val="ma_timeseries"/>
      <sheetName val="ma_offer"/>
      <sheetName val="ma_constant"/>
      <sheetName val="Time Series"/>
      <sheetName val="PI Data"/>
      <sheetName val="Hdx_Mercure"/>
      <sheetName val="Hdx_Data"/>
      <sheetName val="Emergency"/>
      <sheetName val="I Data link"/>
      <sheetName val="CoindreV2.1_0306"/>
    </sheetNames>
    <sheetDataSet>
      <sheetData sheetId="0" refreshError="1"/>
      <sheetData sheetId="1" refreshError="1"/>
      <sheetData sheetId="2" refreshError="1"/>
      <sheetData sheetId="3">
        <row r="14">
          <cell r="D14" t="str">
            <v>O</v>
          </cell>
        </row>
        <row r="51">
          <cell r="D51">
            <v>5.3892101026723207</v>
          </cell>
        </row>
        <row r="53">
          <cell r="D53">
            <v>5.4844999999999997</v>
          </cell>
        </row>
        <row r="54">
          <cell r="D54">
            <v>5.2090998962515034</v>
          </cell>
        </row>
        <row r="56">
          <cell r="D56">
            <v>3.4443999999999999</v>
          </cell>
        </row>
        <row r="134">
          <cell r="D134">
            <v>43254</v>
          </cell>
        </row>
        <row r="135">
          <cell r="D135">
            <v>689.36016845703125</v>
          </cell>
        </row>
        <row r="136">
          <cell r="D136">
            <v>689.36016845703125</v>
          </cell>
        </row>
        <row r="137">
          <cell r="D137">
            <v>691.49999999999989</v>
          </cell>
        </row>
        <row r="138">
          <cell r="D138">
            <v>686.28</v>
          </cell>
        </row>
        <row r="141">
          <cell r="D141">
            <v>690.290283203125</v>
          </cell>
        </row>
        <row r="142">
          <cell r="D142">
            <v>690.290283203125</v>
          </cell>
        </row>
        <row r="143">
          <cell r="D143">
            <v>693</v>
          </cell>
        </row>
        <row r="144">
          <cell r="D144">
            <v>684.7</v>
          </cell>
        </row>
        <row r="145">
          <cell r="D145">
            <v>24</v>
          </cell>
        </row>
        <row r="146">
          <cell r="D146">
            <v>25.416644562615289</v>
          </cell>
        </row>
        <row r="147">
          <cell r="D147">
            <v>36</v>
          </cell>
        </row>
        <row r="148">
          <cell r="D148">
            <v>1</v>
          </cell>
        </row>
      </sheetData>
      <sheetData sheetId="4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5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6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4:F50"/>
  <sheetViews>
    <sheetView zoomScale="90" zoomScaleNormal="90" workbookViewId="0">
      <selection activeCell="B52" sqref="B52"/>
    </sheetView>
  </sheetViews>
  <sheetFormatPr defaultColWidth="8.85546875" defaultRowHeight="15" customHeight="1" x14ac:dyDescent="0.25"/>
  <cols>
    <col min="2" max="2" width="61.28515625" bestFit="1" customWidth="1"/>
    <col min="3" max="3" width="32.140625" bestFit="1" customWidth="1"/>
    <col min="4" max="4" width="38.7109375" bestFit="1" customWidth="1"/>
    <col min="5" max="5" width="51.42578125" bestFit="1" customWidth="1"/>
    <col min="6" max="6" width="31.7109375" bestFit="1" customWidth="1"/>
  </cols>
  <sheetData>
    <row r="4" spans="2:6" ht="15" customHeight="1" x14ac:dyDescent="0.25">
      <c r="B4" t="s">
        <v>264</v>
      </c>
      <c r="C4" t="s">
        <v>266</v>
      </c>
      <c r="D4" t="s">
        <v>267</v>
      </c>
      <c r="E4" t="s">
        <v>265</v>
      </c>
      <c r="F4" t="s">
        <v>349</v>
      </c>
    </row>
    <row r="6" spans="2:6" ht="15" customHeight="1" x14ac:dyDescent="0.25">
      <c r="B6" s="19" t="s">
        <v>374</v>
      </c>
    </row>
    <row r="7" spans="2:6" ht="15" customHeight="1" x14ac:dyDescent="0.25">
      <c r="B7" t="s">
        <v>258</v>
      </c>
      <c r="C7" s="12" t="s">
        <v>268</v>
      </c>
      <c r="D7" t="s">
        <v>269</v>
      </c>
      <c r="E7" s="24" t="s">
        <v>381</v>
      </c>
    </row>
    <row r="8" spans="2:6" ht="15" customHeight="1" x14ac:dyDescent="0.25">
      <c r="B8" t="s">
        <v>259</v>
      </c>
      <c r="C8" s="12" t="s">
        <v>371</v>
      </c>
      <c r="D8" t="s">
        <v>269</v>
      </c>
      <c r="E8" s="23" t="s">
        <v>350</v>
      </c>
    </row>
    <row r="9" spans="2:6" ht="15" customHeight="1" x14ac:dyDescent="0.25">
      <c r="B9" t="s">
        <v>315</v>
      </c>
      <c r="C9" t="s">
        <v>298</v>
      </c>
      <c r="D9" t="s">
        <v>316</v>
      </c>
      <c r="E9" s="23" t="s">
        <v>282</v>
      </c>
    </row>
    <row r="10" spans="2:6" ht="15" customHeight="1" x14ac:dyDescent="0.25">
      <c r="B10" t="s">
        <v>372</v>
      </c>
      <c r="C10" t="s">
        <v>320</v>
      </c>
      <c r="D10" t="s">
        <v>321</v>
      </c>
      <c r="E10" s="23" t="s">
        <v>282</v>
      </c>
    </row>
    <row r="11" spans="2:6" ht="15" customHeight="1" x14ac:dyDescent="0.25">
      <c r="B11" t="s">
        <v>351</v>
      </c>
      <c r="C11" t="s">
        <v>270</v>
      </c>
      <c r="E11" s="24" t="s">
        <v>354</v>
      </c>
      <c r="F11" t="s">
        <v>355</v>
      </c>
    </row>
    <row r="12" spans="2:6" ht="15" customHeight="1" x14ac:dyDescent="0.25">
      <c r="B12" t="s">
        <v>352</v>
      </c>
      <c r="C12" t="s">
        <v>270</v>
      </c>
      <c r="E12" s="24" t="s">
        <v>354</v>
      </c>
      <c r="F12" t="s">
        <v>355</v>
      </c>
    </row>
    <row r="13" spans="2:6" ht="15" customHeight="1" x14ac:dyDescent="0.25">
      <c r="B13" t="s">
        <v>353</v>
      </c>
      <c r="C13" t="s">
        <v>270</v>
      </c>
      <c r="E13" s="24" t="s">
        <v>354</v>
      </c>
      <c r="F13" t="s">
        <v>355</v>
      </c>
    </row>
    <row r="14" spans="2:6" ht="15" customHeight="1" x14ac:dyDescent="0.25">
      <c r="B14" t="s">
        <v>296</v>
      </c>
      <c r="C14" t="s">
        <v>272</v>
      </c>
      <c r="D14" t="s">
        <v>271</v>
      </c>
      <c r="E14" s="24" t="s">
        <v>281</v>
      </c>
      <c r="F14" t="s">
        <v>356</v>
      </c>
    </row>
    <row r="15" spans="2:6" ht="15" customHeight="1" x14ac:dyDescent="0.25">
      <c r="B15" t="s">
        <v>260</v>
      </c>
      <c r="C15" t="s">
        <v>273</v>
      </c>
      <c r="D15" t="s">
        <v>275</v>
      </c>
      <c r="E15" s="23" t="s">
        <v>350</v>
      </c>
    </row>
    <row r="16" spans="2:6" ht="15" customHeight="1" x14ac:dyDescent="0.25">
      <c r="B16" t="s">
        <v>301</v>
      </c>
      <c r="C16" t="s">
        <v>298</v>
      </c>
      <c r="D16" t="s">
        <v>299</v>
      </c>
      <c r="E16" s="24" t="s">
        <v>300</v>
      </c>
    </row>
    <row r="17" spans="2:5" ht="15" customHeight="1" x14ac:dyDescent="0.25">
      <c r="B17" t="s">
        <v>302</v>
      </c>
    </row>
    <row r="19" spans="2:5" ht="15" customHeight="1" x14ac:dyDescent="0.25">
      <c r="B19" s="19" t="s">
        <v>375</v>
      </c>
    </row>
    <row r="20" spans="2:5" ht="15" customHeight="1" x14ac:dyDescent="0.25">
      <c r="B20" t="s">
        <v>279</v>
      </c>
      <c r="C20" t="s">
        <v>276</v>
      </c>
      <c r="D20" t="s">
        <v>277</v>
      </c>
      <c r="E20" s="24" t="s">
        <v>297</v>
      </c>
    </row>
    <row r="21" spans="2:5" ht="15" customHeight="1" x14ac:dyDescent="0.25">
      <c r="B21" t="s">
        <v>280</v>
      </c>
      <c r="C21" t="s">
        <v>295</v>
      </c>
      <c r="D21" t="s">
        <v>277</v>
      </c>
      <c r="E21" s="24" t="s">
        <v>297</v>
      </c>
    </row>
    <row r="22" spans="2:5" ht="15" customHeight="1" x14ac:dyDescent="0.25">
      <c r="B22" t="s">
        <v>261</v>
      </c>
      <c r="C22" t="s">
        <v>276</v>
      </c>
      <c r="D22" t="s">
        <v>277</v>
      </c>
      <c r="E22" s="24" t="s">
        <v>297</v>
      </c>
    </row>
    <row r="23" spans="2:5" ht="15" customHeight="1" x14ac:dyDescent="0.25">
      <c r="B23" t="s">
        <v>274</v>
      </c>
      <c r="C23" t="s">
        <v>276</v>
      </c>
      <c r="D23" t="s">
        <v>277</v>
      </c>
      <c r="E23" s="24" t="s">
        <v>297</v>
      </c>
    </row>
    <row r="25" spans="2:5" ht="15" customHeight="1" x14ac:dyDescent="0.25">
      <c r="B25" s="19" t="s">
        <v>373</v>
      </c>
    </row>
    <row r="26" spans="2:5" ht="15" customHeight="1" x14ac:dyDescent="0.25">
      <c r="B26" t="s">
        <v>363</v>
      </c>
      <c r="E26" s="24" t="s">
        <v>359</v>
      </c>
    </row>
    <row r="27" spans="2:5" ht="15" customHeight="1" x14ac:dyDescent="0.25">
      <c r="B27" t="s">
        <v>362</v>
      </c>
      <c r="C27" t="s">
        <v>278</v>
      </c>
      <c r="D27" t="s">
        <v>277</v>
      </c>
      <c r="E27" s="24" t="s">
        <v>359</v>
      </c>
    </row>
    <row r="28" spans="2:5" ht="15" customHeight="1" x14ac:dyDescent="0.25">
      <c r="B28" t="s">
        <v>378</v>
      </c>
      <c r="E28" s="23" t="s">
        <v>358</v>
      </c>
    </row>
    <row r="29" spans="2:5" ht="15" customHeight="1" x14ac:dyDescent="0.25">
      <c r="B29" t="s">
        <v>361</v>
      </c>
      <c r="C29" t="s">
        <v>278</v>
      </c>
      <c r="D29" t="s">
        <v>277</v>
      </c>
      <c r="E29" s="24" t="s">
        <v>359</v>
      </c>
    </row>
    <row r="30" spans="2:5" x14ac:dyDescent="0.25">
      <c r="B30" t="s">
        <v>360</v>
      </c>
      <c r="C30" t="s">
        <v>278</v>
      </c>
      <c r="D30" t="s">
        <v>277</v>
      </c>
      <c r="E30" s="24" t="s">
        <v>359</v>
      </c>
    </row>
    <row r="32" spans="2:5" x14ac:dyDescent="0.25">
      <c r="B32" s="19" t="s">
        <v>262</v>
      </c>
      <c r="C32" t="s">
        <v>357</v>
      </c>
      <c r="D32" t="s">
        <v>277</v>
      </c>
      <c r="E32" s="24" t="s">
        <v>297</v>
      </c>
    </row>
    <row r="33" spans="2:5" x14ac:dyDescent="0.25">
      <c r="B33" t="s">
        <v>380</v>
      </c>
      <c r="C33" t="s">
        <v>357</v>
      </c>
      <c r="D33" t="s">
        <v>277</v>
      </c>
      <c r="E33" s="24" t="s">
        <v>297</v>
      </c>
    </row>
    <row r="34" spans="2:5" x14ac:dyDescent="0.25">
      <c r="B34" t="s">
        <v>293</v>
      </c>
      <c r="C34" t="s">
        <v>357</v>
      </c>
      <c r="D34" t="s">
        <v>277</v>
      </c>
      <c r="E34" s="24" t="s">
        <v>297</v>
      </c>
    </row>
    <row r="35" spans="2:5" x14ac:dyDescent="0.25">
      <c r="B35" t="s">
        <v>292</v>
      </c>
      <c r="C35" t="s">
        <v>357</v>
      </c>
      <c r="D35" t="s">
        <v>277</v>
      </c>
      <c r="E35" s="24" t="s">
        <v>297</v>
      </c>
    </row>
    <row r="36" spans="2:5" x14ac:dyDescent="0.25">
      <c r="B36" t="s">
        <v>288</v>
      </c>
      <c r="C36" t="s">
        <v>357</v>
      </c>
      <c r="D36" t="s">
        <v>277</v>
      </c>
      <c r="E36" s="24" t="s">
        <v>297</v>
      </c>
    </row>
    <row r="37" spans="2:5" x14ac:dyDescent="0.25">
      <c r="B37" t="s">
        <v>317</v>
      </c>
      <c r="C37" t="s">
        <v>357</v>
      </c>
      <c r="D37" t="s">
        <v>277</v>
      </c>
      <c r="E37" s="24" t="s">
        <v>297</v>
      </c>
    </row>
    <row r="38" spans="2:5" x14ac:dyDescent="0.25">
      <c r="B38" t="s">
        <v>369</v>
      </c>
      <c r="C38" t="s">
        <v>357</v>
      </c>
      <c r="E38" s="24" t="s">
        <v>297</v>
      </c>
    </row>
    <row r="40" spans="2:5" x14ac:dyDescent="0.25">
      <c r="B40" s="19" t="s">
        <v>364</v>
      </c>
      <c r="E40" s="23" t="s">
        <v>358</v>
      </c>
    </row>
    <row r="41" spans="2:5" x14ac:dyDescent="0.25">
      <c r="B41" t="s">
        <v>366</v>
      </c>
      <c r="E41" s="23" t="s">
        <v>358</v>
      </c>
    </row>
    <row r="42" spans="2:5" x14ac:dyDescent="0.25">
      <c r="B42" t="s">
        <v>365</v>
      </c>
      <c r="E42" s="23" t="s">
        <v>358</v>
      </c>
    </row>
    <row r="43" spans="2:5" x14ac:dyDescent="0.25">
      <c r="B43" t="s">
        <v>367</v>
      </c>
      <c r="E43" s="23" t="s">
        <v>358</v>
      </c>
    </row>
    <row r="45" spans="2:5" x14ac:dyDescent="0.25">
      <c r="B45" t="s">
        <v>263</v>
      </c>
      <c r="C45" t="s">
        <v>370</v>
      </c>
      <c r="D45" t="s">
        <v>283</v>
      </c>
      <c r="E45" s="23" t="s">
        <v>282</v>
      </c>
    </row>
    <row r="48" spans="2:5" x14ac:dyDescent="0.25">
      <c r="B48" t="s">
        <v>389</v>
      </c>
    </row>
    <row r="50" spans="2:2" x14ac:dyDescent="0.25">
      <c r="B50" t="s">
        <v>390</v>
      </c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22E29-974A-4711-BE0E-9F59D1E26893}">
  <sheetPr codeName="Sheet11">
    <tabColor rgb="FFFFFF00"/>
  </sheetPr>
  <dimension ref="A1:K50"/>
  <sheetViews>
    <sheetView workbookViewId="0">
      <selection activeCell="H14" sqref="H14"/>
    </sheetView>
  </sheetViews>
  <sheetFormatPr defaultColWidth="8.85546875" defaultRowHeight="15" customHeight="1" x14ac:dyDescent="0.25"/>
  <cols>
    <col min="1" max="1" width="9.140625"/>
    <col min="2" max="2" width="108" customWidth="1"/>
    <col min="3" max="11" width="9.140625"/>
  </cols>
  <sheetData>
    <row r="1" spans="1:11" ht="15.75" thickBot="1" x14ac:dyDescent="0.3">
      <c r="A1" s="126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ht="15.75" thickBot="1" x14ac:dyDescent="0.3">
      <c r="A2" s="129"/>
      <c r="B2" s="61" t="s">
        <v>527</v>
      </c>
      <c r="C2" s="62"/>
      <c r="D2" s="62"/>
      <c r="E2" s="62"/>
      <c r="F2" s="62"/>
      <c r="G2" s="62"/>
      <c r="H2" s="62"/>
      <c r="I2" s="62"/>
      <c r="J2" s="62"/>
      <c r="K2" s="62"/>
    </row>
    <row r="3" spans="1:11" x14ac:dyDescent="0.25">
      <c r="A3" s="126"/>
      <c r="B3" s="55"/>
      <c r="C3" s="11"/>
      <c r="D3" s="11"/>
      <c r="E3" s="11"/>
      <c r="F3" s="11"/>
      <c r="G3" s="11"/>
      <c r="H3" s="11"/>
      <c r="I3" s="11"/>
      <c r="J3" s="11"/>
      <c r="K3" s="11"/>
    </row>
    <row r="4" spans="1:11" x14ac:dyDescent="0.25">
      <c r="A4" s="126">
        <v>1</v>
      </c>
      <c r="B4" s="11" t="s">
        <v>528</v>
      </c>
      <c r="C4" s="11"/>
      <c r="D4" s="11"/>
      <c r="E4" s="11"/>
      <c r="F4" s="11"/>
      <c r="G4" s="11"/>
      <c r="H4" s="11"/>
      <c r="I4" s="11"/>
      <c r="J4" s="11"/>
      <c r="K4" s="11"/>
    </row>
    <row r="5" spans="1:11" x14ac:dyDescent="0.25">
      <c r="A5" s="126">
        <v>2</v>
      </c>
      <c r="B5" s="11" t="s">
        <v>529</v>
      </c>
      <c r="C5" s="11"/>
      <c r="D5" s="11"/>
      <c r="E5" s="11"/>
      <c r="F5" s="11"/>
      <c r="G5" s="11"/>
      <c r="H5" s="11"/>
      <c r="I5" s="11"/>
      <c r="J5" s="11"/>
      <c r="K5" s="11"/>
    </row>
    <row r="6" spans="1:11" x14ac:dyDescent="0.25">
      <c r="A6" s="126"/>
      <c r="B6" s="11" t="s">
        <v>425</v>
      </c>
      <c r="C6" s="11"/>
      <c r="D6" s="11"/>
      <c r="E6" s="11"/>
      <c r="F6" s="11"/>
      <c r="G6" s="11"/>
      <c r="H6" s="11"/>
      <c r="I6" s="11"/>
      <c r="J6" s="11"/>
      <c r="K6" s="11"/>
    </row>
    <row r="7" spans="1:11" x14ac:dyDescent="0.25">
      <c r="A7" s="126">
        <v>3</v>
      </c>
      <c r="B7" s="11" t="s">
        <v>530</v>
      </c>
      <c r="C7" s="11"/>
      <c r="D7" s="11"/>
      <c r="E7" s="11"/>
      <c r="F7" s="11"/>
      <c r="G7" s="11"/>
      <c r="H7" s="11"/>
      <c r="I7" s="11"/>
      <c r="J7" s="11"/>
      <c r="K7" s="11"/>
    </row>
    <row r="8" spans="1:11" x14ac:dyDescent="0.25">
      <c r="A8" s="126"/>
      <c r="B8" t="s">
        <v>531</v>
      </c>
      <c r="C8" s="11"/>
      <c r="D8" s="11"/>
      <c r="E8" s="11"/>
      <c r="F8" s="11"/>
      <c r="G8" s="11"/>
      <c r="H8" s="11"/>
      <c r="I8" s="11"/>
      <c r="J8" s="11"/>
      <c r="K8" s="11"/>
    </row>
    <row r="9" spans="1:11" x14ac:dyDescent="0.25">
      <c r="A9" s="126"/>
      <c r="B9" s="128" t="s">
        <v>532</v>
      </c>
      <c r="C9" s="11"/>
      <c r="D9" s="11"/>
      <c r="E9" s="11"/>
      <c r="F9" s="11"/>
      <c r="G9" s="11"/>
      <c r="H9" s="11"/>
      <c r="I9" s="11"/>
      <c r="J9" s="11"/>
      <c r="K9" s="11"/>
    </row>
    <row r="10" spans="1:11" x14ac:dyDescent="0.25">
      <c r="A10" s="126"/>
      <c r="B10" t="s">
        <v>533</v>
      </c>
      <c r="C10" s="11"/>
      <c r="D10" s="11"/>
      <c r="E10" s="11"/>
      <c r="F10" s="11"/>
      <c r="G10" s="11"/>
      <c r="H10" s="11"/>
      <c r="I10" s="11"/>
      <c r="J10" s="11"/>
      <c r="K10" s="11"/>
    </row>
    <row r="11" spans="1:11" x14ac:dyDescent="0.25">
      <c r="A11" s="126">
        <v>4</v>
      </c>
      <c r="B11" s="128" t="s">
        <v>534</v>
      </c>
      <c r="C11" s="11"/>
      <c r="D11" s="11"/>
      <c r="E11" s="11"/>
      <c r="F11" s="11"/>
      <c r="G11" s="11"/>
      <c r="H11" s="11"/>
      <c r="I11" s="11"/>
      <c r="J11" s="11"/>
      <c r="K11" s="11"/>
    </row>
    <row r="12" spans="1:11" x14ac:dyDescent="0.25">
      <c r="A12" s="126"/>
      <c r="B12" s="11" t="s">
        <v>535</v>
      </c>
      <c r="C12" s="11"/>
      <c r="D12" s="11"/>
      <c r="E12" s="11"/>
      <c r="F12" s="11"/>
      <c r="G12" s="11"/>
      <c r="H12" s="11"/>
      <c r="I12" s="11"/>
      <c r="J12" s="11"/>
      <c r="K12" s="11"/>
    </row>
    <row r="13" spans="1:11" x14ac:dyDescent="0.25">
      <c r="A13" s="126"/>
      <c r="B13" s="11"/>
      <c r="C13" s="11"/>
      <c r="D13" s="11"/>
      <c r="E13" s="11"/>
      <c r="F13" s="11"/>
      <c r="G13" s="11"/>
      <c r="H13" s="11"/>
      <c r="I13" s="11"/>
      <c r="J13" s="11"/>
      <c r="K13" s="11"/>
    </row>
    <row r="14" spans="1:11" x14ac:dyDescent="0.25">
      <c r="A14" s="126"/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11" x14ac:dyDescent="0.25">
      <c r="A15" s="126"/>
      <c r="B15" s="11" t="s">
        <v>399</v>
      </c>
      <c r="C15" s="11"/>
      <c r="D15" s="11"/>
      <c r="E15" s="11"/>
      <c r="F15" s="11"/>
      <c r="G15" s="11"/>
      <c r="H15" s="11"/>
      <c r="I15" s="11"/>
      <c r="J15" s="11"/>
      <c r="K15" s="11"/>
    </row>
    <row r="16" spans="1:11" x14ac:dyDescent="0.25">
      <c r="A16" s="126"/>
      <c r="B16" s="11" t="s">
        <v>392</v>
      </c>
      <c r="C16" s="11"/>
      <c r="D16" s="11"/>
      <c r="E16" s="11"/>
      <c r="F16" s="11"/>
      <c r="G16" s="11"/>
      <c r="H16" s="11"/>
      <c r="I16" s="11"/>
      <c r="J16" s="11"/>
      <c r="K16" s="11"/>
    </row>
    <row r="17" spans="1:11" ht="15.75" thickBot="1" x14ac:dyDescent="0.3">
      <c r="A17" s="126"/>
      <c r="B17" s="11"/>
      <c r="C17" s="11"/>
      <c r="D17" s="11"/>
      <c r="E17" s="11"/>
      <c r="F17" s="11"/>
      <c r="G17" s="11"/>
      <c r="H17" s="11"/>
      <c r="I17" s="11"/>
      <c r="J17" s="11"/>
      <c r="K17" s="11"/>
    </row>
    <row r="18" spans="1:11" ht="15.75" thickBot="1" x14ac:dyDescent="0.3">
      <c r="A18" s="129"/>
      <c r="B18" s="61" t="s">
        <v>536</v>
      </c>
      <c r="C18" s="62"/>
      <c r="D18" s="62"/>
      <c r="E18" s="62"/>
      <c r="F18" s="62"/>
      <c r="G18" s="62"/>
      <c r="H18" s="62"/>
      <c r="I18" s="62"/>
      <c r="J18" s="62"/>
      <c r="K18" s="62"/>
    </row>
    <row r="19" spans="1:11" x14ac:dyDescent="0.25">
      <c r="A19" s="126"/>
      <c r="B19" s="11"/>
      <c r="C19" s="11"/>
      <c r="D19" s="11"/>
      <c r="E19" s="11"/>
      <c r="F19" s="11"/>
      <c r="G19" s="11"/>
      <c r="H19" s="11"/>
      <c r="I19" s="11"/>
      <c r="J19" s="11"/>
      <c r="K19" s="11"/>
    </row>
    <row r="20" spans="1:11" x14ac:dyDescent="0.25">
      <c r="A20" s="126">
        <v>8</v>
      </c>
      <c r="B20" s="11" t="s">
        <v>393</v>
      </c>
      <c r="C20" s="11"/>
      <c r="D20" s="11"/>
      <c r="E20" s="11"/>
      <c r="F20" s="11"/>
      <c r="G20" s="11"/>
      <c r="H20" s="11"/>
      <c r="I20" s="11"/>
      <c r="J20" s="11"/>
      <c r="K20" s="11"/>
    </row>
    <row r="21" spans="1:11" x14ac:dyDescent="0.25">
      <c r="A21" s="126"/>
      <c r="B21" s="128" t="s">
        <v>537</v>
      </c>
      <c r="C21" s="11"/>
      <c r="D21" s="11"/>
      <c r="E21" s="11"/>
      <c r="F21" s="11"/>
      <c r="G21" s="11"/>
      <c r="H21" s="11"/>
      <c r="I21" s="11"/>
      <c r="J21" s="11"/>
      <c r="K21" s="11"/>
    </row>
    <row r="22" spans="1:11" x14ac:dyDescent="0.25">
      <c r="A22" s="126"/>
      <c r="B22" s="128" t="s">
        <v>538</v>
      </c>
      <c r="C22" s="11"/>
      <c r="D22" s="11"/>
      <c r="E22" s="11"/>
      <c r="F22" s="11"/>
      <c r="G22" s="11"/>
      <c r="H22" s="11"/>
      <c r="I22" s="11"/>
      <c r="J22" s="11"/>
      <c r="K22" s="11"/>
    </row>
    <row r="23" spans="1:11" x14ac:dyDescent="0.25">
      <c r="A23" s="126"/>
      <c r="B23" s="11"/>
      <c r="C23" s="11"/>
      <c r="D23" s="11"/>
      <c r="E23" s="11"/>
      <c r="F23" s="11"/>
      <c r="G23" s="11"/>
      <c r="H23" s="11"/>
      <c r="I23" s="11"/>
      <c r="J23" s="11"/>
      <c r="K23" s="11"/>
    </row>
    <row r="24" spans="1:11" x14ac:dyDescent="0.25">
      <c r="A24" s="126"/>
      <c r="B24" s="11" t="s">
        <v>394</v>
      </c>
      <c r="C24" s="11"/>
      <c r="D24" s="11"/>
      <c r="E24" s="11"/>
      <c r="F24" s="11"/>
      <c r="G24" s="11"/>
      <c r="H24" s="11"/>
      <c r="I24" s="11"/>
      <c r="J24" s="11"/>
      <c r="K24" s="11"/>
    </row>
    <row r="25" spans="1:11" x14ac:dyDescent="0.25">
      <c r="A25" s="126"/>
      <c r="B25" s="11" t="s">
        <v>403</v>
      </c>
      <c r="C25" s="11"/>
      <c r="D25" s="11"/>
      <c r="E25" s="11"/>
      <c r="F25" s="11"/>
      <c r="G25" s="11"/>
      <c r="H25" s="11"/>
      <c r="I25" s="11"/>
      <c r="J25" s="11"/>
      <c r="K25" s="11"/>
    </row>
    <row r="26" spans="1:11" ht="15.75" thickBot="1" x14ac:dyDescent="0.3">
      <c r="A26" s="126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 ht="15.75" thickBot="1" x14ac:dyDescent="0.3">
      <c r="A27" s="129"/>
      <c r="B27" s="61" t="s">
        <v>373</v>
      </c>
      <c r="C27" s="62"/>
      <c r="D27" s="62"/>
      <c r="E27" s="62"/>
      <c r="F27" s="62"/>
      <c r="G27" s="62"/>
      <c r="H27" s="62"/>
      <c r="I27" s="62"/>
      <c r="J27" s="62"/>
      <c r="K27" s="62"/>
    </row>
    <row r="28" spans="1:11" x14ac:dyDescent="0.25">
      <c r="A28" s="126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x14ac:dyDescent="0.25">
      <c r="A29" s="126">
        <v>9</v>
      </c>
      <c r="B29" s="11" t="s">
        <v>395</v>
      </c>
      <c r="C29" s="11" t="s">
        <v>396</v>
      </c>
      <c r="D29" s="11"/>
      <c r="E29" s="11"/>
      <c r="F29" s="11"/>
      <c r="G29" s="11"/>
      <c r="H29" s="11"/>
      <c r="I29" s="11"/>
      <c r="J29" s="11"/>
      <c r="K29" s="11"/>
    </row>
    <row r="30" spans="1:11" x14ac:dyDescent="0.25">
      <c r="A30" s="126">
        <v>10</v>
      </c>
      <c r="B30" s="11" t="s">
        <v>397</v>
      </c>
      <c r="C30" s="11" t="s">
        <v>401</v>
      </c>
      <c r="D30" s="11"/>
      <c r="E30" s="11"/>
      <c r="F30" s="11"/>
      <c r="G30" s="11"/>
      <c r="H30" s="11"/>
      <c r="I30" s="11"/>
      <c r="J30" s="11"/>
      <c r="K30" s="11"/>
    </row>
    <row r="31" spans="1:11" x14ac:dyDescent="0.25">
      <c r="A31" s="126">
        <v>11</v>
      </c>
      <c r="B31" s="11" t="s">
        <v>398</v>
      </c>
      <c r="C31" s="11" t="s">
        <v>402</v>
      </c>
      <c r="D31" s="11"/>
      <c r="E31" s="11"/>
      <c r="F31" s="11"/>
      <c r="G31" s="11"/>
      <c r="H31" s="11"/>
      <c r="I31" s="11"/>
      <c r="J31" s="11"/>
      <c r="K31" s="11"/>
    </row>
    <row r="32" spans="1:11" ht="15.75" thickBot="1" x14ac:dyDescent="0.3">
      <c r="A32" s="126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1:11" ht="15.75" thickBot="1" x14ac:dyDescent="0.3">
      <c r="A33" s="129"/>
      <c r="B33" s="61" t="s">
        <v>437</v>
      </c>
      <c r="C33" s="62"/>
      <c r="D33" s="62"/>
      <c r="E33" s="62"/>
      <c r="F33" s="62"/>
      <c r="G33" s="62"/>
      <c r="H33" s="62"/>
      <c r="I33" s="62"/>
      <c r="J33" s="62"/>
      <c r="K33" s="62"/>
    </row>
    <row r="34" spans="1:11" x14ac:dyDescent="0.25">
      <c r="A34" s="126"/>
      <c r="B34" s="11"/>
      <c r="C34" s="11"/>
      <c r="D34" s="11"/>
      <c r="E34" s="11"/>
      <c r="F34" s="11"/>
      <c r="G34" s="11"/>
      <c r="H34" s="11"/>
      <c r="I34" s="11"/>
      <c r="J34" s="11"/>
      <c r="K34" s="11"/>
    </row>
    <row r="35" spans="1:11" x14ac:dyDescent="0.25">
      <c r="A35" s="126"/>
      <c r="B35" s="11" t="s">
        <v>438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1:11" x14ac:dyDescent="0.25">
      <c r="A36" s="126"/>
      <c r="B36" s="11"/>
      <c r="C36" s="11"/>
      <c r="D36" s="11"/>
      <c r="E36" s="11"/>
      <c r="F36" s="11"/>
      <c r="G36" s="11"/>
      <c r="H36" s="11"/>
      <c r="I36" s="11"/>
      <c r="J36" s="11"/>
      <c r="K36" s="11"/>
    </row>
    <row r="37" spans="1:11" x14ac:dyDescent="0.25">
      <c r="A37" s="126"/>
      <c r="B37" s="11"/>
      <c r="C37" s="11"/>
      <c r="D37" s="11"/>
      <c r="E37" s="11"/>
      <c r="F37" s="11"/>
      <c r="G37" s="11"/>
      <c r="H37" s="11"/>
      <c r="I37" s="11"/>
      <c r="J37" s="11"/>
      <c r="K37" s="11"/>
    </row>
    <row r="38" spans="1:11" x14ac:dyDescent="0.25">
      <c r="A38" s="126"/>
      <c r="B38" s="11" t="s">
        <v>439</v>
      </c>
      <c r="C38" s="11"/>
      <c r="D38" s="11"/>
      <c r="E38" s="11"/>
      <c r="F38" s="11"/>
      <c r="G38" s="11"/>
      <c r="H38" s="11"/>
      <c r="I38" s="11"/>
      <c r="J38" s="11"/>
      <c r="K38" s="11"/>
    </row>
    <row r="39" spans="1:11" x14ac:dyDescent="0.25">
      <c r="A39" s="126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x14ac:dyDescent="0.25">
      <c r="A40" s="126"/>
      <c r="B40" s="11"/>
      <c r="C40" s="11"/>
      <c r="D40" s="11"/>
      <c r="E40" s="11"/>
      <c r="F40" s="11"/>
      <c r="G40" s="11"/>
      <c r="H40" s="11"/>
      <c r="I40" s="11"/>
      <c r="J40" s="11"/>
      <c r="K40" s="11"/>
    </row>
    <row r="41" spans="1:11" x14ac:dyDescent="0.25">
      <c r="A41" s="126"/>
      <c r="B41" s="11"/>
      <c r="C41" s="11"/>
      <c r="D41" s="11"/>
      <c r="E41" s="11"/>
      <c r="F41" s="11"/>
      <c r="G41" s="11"/>
      <c r="H41" s="11"/>
      <c r="I41" s="11"/>
      <c r="J41" s="11"/>
      <c r="K41" s="11"/>
    </row>
    <row r="42" spans="1:11" x14ac:dyDescent="0.25">
      <c r="A42" s="126"/>
      <c r="B42" s="11" t="s">
        <v>568</v>
      </c>
      <c r="C42" s="11"/>
      <c r="D42" s="11"/>
      <c r="E42" s="11"/>
      <c r="F42" s="11"/>
      <c r="G42" s="11"/>
      <c r="H42" s="11"/>
      <c r="I42" s="11"/>
      <c r="J42" s="11"/>
      <c r="K42" s="11"/>
    </row>
    <row r="43" spans="1:11" x14ac:dyDescent="0.25">
      <c r="A43" s="126"/>
      <c r="B43" s="11"/>
      <c r="C43" s="11"/>
      <c r="D43" s="11"/>
      <c r="E43" s="11"/>
      <c r="F43" s="11"/>
      <c r="G43" s="11"/>
      <c r="H43" s="11"/>
      <c r="I43" s="11"/>
      <c r="J43" s="11"/>
      <c r="K43" s="11"/>
    </row>
    <row r="44" spans="1:11" x14ac:dyDescent="0.25">
      <c r="A44" s="126"/>
      <c r="B44" s="11"/>
      <c r="C44" s="11"/>
      <c r="D44" s="11"/>
      <c r="E44" s="11"/>
      <c r="F44" s="11"/>
      <c r="G44" s="11"/>
      <c r="H44" s="11"/>
      <c r="I44" s="11"/>
      <c r="J44" s="11"/>
      <c r="K44" s="11"/>
    </row>
    <row r="45" spans="1:11" x14ac:dyDescent="0.25">
      <c r="A45" s="126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1" x14ac:dyDescent="0.25">
      <c r="A46" s="126"/>
      <c r="B46" s="11" t="s">
        <v>522</v>
      </c>
      <c r="C46" s="11"/>
      <c r="D46" s="11"/>
      <c r="E46" s="11"/>
      <c r="F46" s="11"/>
      <c r="G46" s="11"/>
      <c r="H46" s="11"/>
      <c r="I46" s="11"/>
      <c r="J46" s="11"/>
      <c r="K46" s="11"/>
    </row>
    <row r="47" spans="1:11" x14ac:dyDescent="0.25">
      <c r="A47" s="126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1" x14ac:dyDescent="0.25">
      <c r="A48" s="126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x14ac:dyDescent="0.25">
      <c r="A49" s="126"/>
      <c r="B49" s="11" t="s">
        <v>523</v>
      </c>
      <c r="C49" s="11"/>
      <c r="D49" s="11"/>
      <c r="E49" s="11"/>
      <c r="F49" s="11"/>
      <c r="G49" s="11"/>
      <c r="H49" s="11"/>
      <c r="I49" s="11"/>
      <c r="J49" s="11"/>
      <c r="K49" s="11"/>
    </row>
    <row r="50" spans="1:11" x14ac:dyDescent="0.25">
      <c r="A50" s="126"/>
      <c r="B50" s="11"/>
      <c r="C50" s="11"/>
      <c r="D50" s="11"/>
      <c r="E50" s="11"/>
      <c r="F50" s="11"/>
      <c r="G50" s="11"/>
      <c r="H50" s="11"/>
      <c r="I50" s="11"/>
      <c r="J50" s="11"/>
      <c r="K50" s="11"/>
    </row>
  </sheetData>
  <pageMargins left="0.7" right="0.7" top="0.75" bottom="0.75" header="0.3" footer="0.3"/>
  <pageSetup paperSize="9" orientation="portrait" verticalDpi="90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Update_Price_HDX">
                <anchor moveWithCells="1" sizeWithCells="1">
                  <from>
                    <xdr:col>2</xdr:col>
                    <xdr:colOff>47625</xdr:colOff>
                    <xdr:row>3</xdr:row>
                    <xdr:rowOff>123825</xdr:rowOff>
                  </from>
                  <to>
                    <xdr:col>5</xdr:col>
                    <xdr:colOff>523875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Update_HDX">
                <anchor moveWithCells="1" sizeWithCells="1">
                  <from>
                    <xdr:col>2</xdr:col>
                    <xdr:colOff>47625</xdr:colOff>
                    <xdr:row>7</xdr:row>
                    <xdr:rowOff>38100</xdr:rowOff>
                  </from>
                  <to>
                    <xdr:col>5</xdr:col>
                    <xdr:colOff>552450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copy_CNR_plan">
                <anchor moveWithCells="1" sizeWithCells="1">
                  <from>
                    <xdr:col>2</xdr:col>
                    <xdr:colOff>66675</xdr:colOff>
                    <xdr:row>10</xdr:row>
                    <xdr:rowOff>161925</xdr:rowOff>
                  </from>
                  <to>
                    <xdr:col>5</xdr:col>
                    <xdr:colOff>581025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nominate_J">
                <anchor moveWithCells="1" sizeWithCells="1">
                  <from>
                    <xdr:col>1</xdr:col>
                    <xdr:colOff>6191250</xdr:colOff>
                    <xdr:row>33</xdr:row>
                    <xdr:rowOff>161925</xdr:rowOff>
                  </from>
                  <to>
                    <xdr:col>4</xdr:col>
                    <xdr:colOff>381000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nominate_J1">
                <anchor moveWithCells="1" sizeWithCells="1">
                  <from>
                    <xdr:col>1</xdr:col>
                    <xdr:colOff>6191250</xdr:colOff>
                    <xdr:row>36</xdr:row>
                    <xdr:rowOff>152400</xdr:rowOff>
                  </from>
                  <to>
                    <xdr:col>4</xdr:col>
                    <xdr:colOff>381000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nominate_ma">
                <anchor moveWithCells="1" sizeWithCells="1">
                  <from>
                    <xdr:col>1</xdr:col>
                    <xdr:colOff>6181725</xdr:colOff>
                    <xdr:row>40</xdr:row>
                    <xdr:rowOff>38100</xdr:rowOff>
                  </from>
                  <to>
                    <xdr:col>4</xdr:col>
                    <xdr:colOff>371475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print="0" autoFill="0" autoPict="0" macro="[0]!nominate_J2">
                <anchor moveWithCells="1" sizeWithCells="1">
                  <from>
                    <xdr:col>1</xdr:col>
                    <xdr:colOff>6172200</xdr:colOff>
                    <xdr:row>43</xdr:row>
                    <xdr:rowOff>152400</xdr:rowOff>
                  </from>
                  <to>
                    <xdr:col>4</xdr:col>
                    <xdr:colOff>361950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print="0" autoFill="0" autoPict="0" macro="[0]!nominate_J3">
                <anchor moveWithCells="1" sizeWithCells="1">
                  <from>
                    <xdr:col>1</xdr:col>
                    <xdr:colOff>6162675</xdr:colOff>
                    <xdr:row>47</xdr:row>
                    <xdr:rowOff>19050</xdr:rowOff>
                  </from>
                  <to>
                    <xdr:col>4</xdr:col>
                    <xdr:colOff>352425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1">
              <controlPr defaultSize="0" print="0" autoFill="0" autoPict="0" macro="[0]!DOITALL">
                <anchor moveWithCells="1" sizeWithCells="1">
                  <from>
                    <xdr:col>6</xdr:col>
                    <xdr:colOff>561975</xdr:colOff>
                    <xdr:row>5</xdr:row>
                    <xdr:rowOff>133350</xdr:rowOff>
                  </from>
                  <to>
                    <xdr:col>10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print="0" autoFill="0" autoPict="0" macro="[0]!copy_pagode_plan">
                <anchor moveWithCells="1" sizeWithCells="1">
                  <from>
                    <xdr:col>2</xdr:col>
                    <xdr:colOff>57150</xdr:colOff>
                    <xdr:row>13</xdr:row>
                    <xdr:rowOff>161925</xdr:rowOff>
                  </from>
                  <to>
                    <xdr:col>5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print="0" autoFill="0" autoPict="0" macro="[0]!nominate_CRM">
                <anchor moveWithCells="1" sizeWithCells="1">
                  <from>
                    <xdr:col>4</xdr:col>
                    <xdr:colOff>600075</xdr:colOff>
                    <xdr:row>40</xdr:row>
                    <xdr:rowOff>19050</xdr:rowOff>
                  </from>
                  <to>
                    <xdr:col>9</xdr:col>
                    <xdr:colOff>238125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C109-4FDC-4470-B5CC-5B4E98122FF3}">
  <sheetPr codeName="Sheet6">
    <tabColor theme="4"/>
  </sheetPr>
  <dimension ref="A1:AB77"/>
  <sheetViews>
    <sheetView zoomScaleNormal="100" workbookViewId="0">
      <selection activeCell="B7" sqref="B7:C7"/>
    </sheetView>
  </sheetViews>
  <sheetFormatPr defaultColWidth="8.85546875" defaultRowHeight="15" customHeight="1" x14ac:dyDescent="0.25"/>
  <cols>
    <col min="1" max="1" width="10.7109375" bestFit="1" customWidth="1"/>
    <col min="2" max="12" width="6.7109375" customWidth="1"/>
    <col min="13" max="13" width="6.5703125" customWidth="1"/>
    <col min="14" max="14" width="8" customWidth="1"/>
    <col min="15" max="16" width="6.7109375" customWidth="1"/>
    <col min="17" max="17" width="6.5703125" bestFit="1" customWidth="1"/>
    <col min="18" max="25" width="6.7109375" customWidth="1"/>
    <col min="26" max="28" width="9.140625"/>
  </cols>
  <sheetData>
    <row r="1" spans="1:28" x14ac:dyDescent="0.25">
      <c r="A1" s="11"/>
      <c r="B1" s="11"/>
      <c r="C1" s="232">
        <f>Jour_J</f>
        <v>43854</v>
      </c>
      <c r="D1" s="232"/>
      <c r="E1" s="11"/>
      <c r="F1" s="11"/>
      <c r="G1" s="11"/>
      <c r="H1" s="11"/>
      <c r="I1" s="229" t="s">
        <v>515</v>
      </c>
      <c r="J1" s="230"/>
      <c r="K1" s="230"/>
      <c r="L1" s="230"/>
      <c r="M1" s="230"/>
      <c r="N1" s="230"/>
      <c r="O1" s="134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x14ac:dyDescent="0.25">
      <c r="A2" s="11"/>
      <c r="B2" s="11"/>
      <c r="C2" s="233">
        <v>0</v>
      </c>
      <c r="D2" s="233"/>
      <c r="E2" s="11"/>
      <c r="F2" s="11"/>
      <c r="G2" s="11"/>
      <c r="H2" s="11"/>
      <c r="I2" s="133"/>
      <c r="J2" s="11"/>
      <c r="K2" s="11"/>
      <c r="L2" s="55" t="s">
        <v>417</v>
      </c>
      <c r="M2" s="55"/>
      <c r="N2" s="55" t="s">
        <v>418</v>
      </c>
      <c r="O2" s="135"/>
      <c r="P2" s="11"/>
      <c r="Q2" s="11"/>
      <c r="R2" s="11"/>
      <c r="S2" s="11"/>
      <c r="T2" s="11"/>
      <c r="U2" s="11"/>
      <c r="V2" s="11"/>
      <c r="W2" s="11"/>
      <c r="X2" s="11"/>
      <c r="Y2" s="203" t="s">
        <v>591</v>
      </c>
      <c r="Z2" s="203"/>
      <c r="AA2" s="203"/>
      <c r="AB2" s="203"/>
    </row>
    <row r="3" spans="1:28" x14ac:dyDescent="0.25">
      <c r="A3" s="11"/>
      <c r="B3" s="11"/>
      <c r="C3" s="94"/>
      <c r="D3" s="94"/>
      <c r="E3" s="11"/>
      <c r="F3" s="11"/>
      <c r="G3" s="11"/>
      <c r="H3" s="11"/>
      <c r="I3" s="136" t="s">
        <v>79</v>
      </c>
      <c r="J3" s="11"/>
      <c r="K3" s="11"/>
      <c r="L3" s="56">
        <f ca="1">TODAY()</f>
        <v>43854</v>
      </c>
      <c r="M3" s="11"/>
      <c r="N3" s="56">
        <f ca="1">TODAY()+1</f>
        <v>43855</v>
      </c>
      <c r="O3" s="135"/>
      <c r="P3" s="11"/>
      <c r="Q3" s="11"/>
      <c r="R3" s="11"/>
      <c r="S3" s="11"/>
      <c r="T3" s="228" t="s">
        <v>541</v>
      </c>
      <c r="U3" s="228"/>
      <c r="V3" s="228"/>
      <c r="W3" s="206">
        <f>IF(WEEKDAY(Jour_J,2)=4,AB6,IF(WEEKDAY(Jour_J,2)=5,AB5,AB4))</f>
        <v>33.419186991869942</v>
      </c>
      <c r="X3" s="11"/>
      <c r="Y3" s="201" t="s">
        <v>590</v>
      </c>
      <c r="Z3" s="201"/>
      <c r="AA3" s="201"/>
      <c r="AB3" s="201"/>
    </row>
    <row r="4" spans="1:28" x14ac:dyDescent="0.25">
      <c r="A4" s="11"/>
      <c r="B4" s="11"/>
      <c r="C4" s="94"/>
      <c r="D4" s="94"/>
      <c r="E4" s="11"/>
      <c r="F4" s="11"/>
      <c r="G4" s="11"/>
      <c r="H4" s="11"/>
      <c r="I4" s="133" t="s">
        <v>509</v>
      </c>
      <c r="J4" s="11"/>
      <c r="K4" s="11"/>
      <c r="L4" s="11"/>
      <c r="M4" s="11"/>
      <c r="N4" s="200">
        <v>18</v>
      </c>
      <c r="O4" s="135"/>
      <c r="P4" s="197" t="s">
        <v>582</v>
      </c>
      <c r="Q4" s="197"/>
      <c r="R4" s="197"/>
      <c r="S4" s="197"/>
      <c r="T4" s="197"/>
      <c r="U4" s="197"/>
      <c r="V4" s="197"/>
      <c r="W4" s="197"/>
      <c r="X4" s="11"/>
      <c r="Y4" s="201">
        <f>IF(WEEKDAY(Horaire!D1,2)=4,AB7,IF(WEEKDAY(Horaire!D1,2)=5,AB6,AB5))</f>
        <v>34.819186991869941</v>
      </c>
      <c r="Z4" s="201"/>
      <c r="AA4" s="201" t="s">
        <v>586</v>
      </c>
      <c r="AB4" s="202">
        <f>AVERAGE(Horaire!AJ9:AU9)</f>
        <v>43.020853658536602</v>
      </c>
    </row>
    <row r="5" spans="1:28" x14ac:dyDescent="0.25">
      <c r="A5" s="11"/>
      <c r="B5" s="11"/>
      <c r="C5" s="11"/>
      <c r="D5" s="11"/>
      <c r="E5" s="11"/>
      <c r="F5" s="11"/>
      <c r="G5" s="11"/>
      <c r="H5" s="11"/>
      <c r="I5" s="133" t="s">
        <v>510</v>
      </c>
      <c r="J5" s="11"/>
      <c r="K5" s="11"/>
      <c r="L5" s="11"/>
      <c r="M5" s="11"/>
      <c r="N5" s="11">
        <v>0</v>
      </c>
      <c r="O5" s="135"/>
      <c r="P5" s="199" t="s">
        <v>583</v>
      </c>
      <c r="Q5" s="199" t="s">
        <v>584</v>
      </c>
      <c r="R5" s="11"/>
      <c r="S5" s="11"/>
      <c r="T5" s="11"/>
      <c r="U5" s="11"/>
      <c r="V5" s="11"/>
      <c r="W5" s="11"/>
      <c r="X5" s="11"/>
      <c r="Y5" s="201"/>
      <c r="Z5" s="201"/>
      <c r="AA5" s="201" t="s">
        <v>587</v>
      </c>
      <c r="AB5" s="202">
        <f>AVERAGE(Horaire!BH9:BS9)</f>
        <v>33.419186991869942</v>
      </c>
    </row>
    <row r="6" spans="1:28" x14ac:dyDescent="0.25">
      <c r="A6" s="11"/>
      <c r="B6" s="11"/>
      <c r="C6" s="11"/>
      <c r="D6" s="11"/>
      <c r="E6" s="11"/>
      <c r="F6" s="11"/>
      <c r="G6" s="11"/>
      <c r="H6" s="11"/>
      <c r="I6" s="133" t="s">
        <v>511</v>
      </c>
      <c r="J6" s="11"/>
      <c r="K6" s="11"/>
      <c r="L6" s="11"/>
      <c r="M6" s="11"/>
      <c r="N6" s="122">
        <f ca="1">IF(N8,N7,MAX(N10,P6,Q6))</f>
        <v>126</v>
      </c>
      <c r="O6" s="135"/>
      <c r="P6" s="11">
        <f>SUM(B24:Y24)</f>
        <v>106</v>
      </c>
      <c r="Q6" s="198">
        <f ca="1">Horaire!AH109</f>
        <v>106</v>
      </c>
      <c r="R6" s="11"/>
      <c r="S6" s="11"/>
      <c r="T6" s="11" t="s">
        <v>569</v>
      </c>
      <c r="U6" s="11"/>
      <c r="V6" s="11"/>
      <c r="W6" s="138" t="b">
        <v>1</v>
      </c>
      <c r="X6" s="11"/>
      <c r="Y6" s="201"/>
      <c r="Z6" s="201"/>
      <c r="AA6" s="201" t="s">
        <v>588</v>
      </c>
      <c r="AB6" s="202">
        <f>AVERAGE(Horaire!CF9:CQ9)</f>
        <v>34.819186991869941</v>
      </c>
    </row>
    <row r="7" spans="1:28" x14ac:dyDescent="0.25">
      <c r="A7" s="11"/>
      <c r="B7" s="232"/>
      <c r="C7" s="232"/>
      <c r="D7" s="11"/>
      <c r="E7" s="11"/>
      <c r="F7" s="11"/>
      <c r="G7" s="11"/>
      <c r="H7" s="11"/>
      <c r="I7" s="133" t="s">
        <v>512</v>
      </c>
      <c r="J7" s="11"/>
      <c r="K7" s="11"/>
      <c r="L7" s="11"/>
      <c r="M7" s="11"/>
      <c r="N7" s="122">
        <f ca="1">Horaire!AS109</f>
        <v>0</v>
      </c>
      <c r="O7" s="135"/>
      <c r="P7" s="11"/>
      <c r="Q7" s="11"/>
      <c r="R7" s="11"/>
      <c r="S7" s="11"/>
      <c r="T7" s="11"/>
      <c r="U7" s="11"/>
      <c r="V7" s="11"/>
      <c r="W7" s="11"/>
      <c r="X7" s="11"/>
      <c r="Y7" s="201"/>
      <c r="Z7" s="201"/>
      <c r="AA7" s="201" t="s">
        <v>589</v>
      </c>
      <c r="AB7" s="202">
        <f>AVERAGE(Horaire!DD9:DO9)</f>
        <v>31.955853658536608</v>
      </c>
    </row>
    <row r="8" spans="1:28" x14ac:dyDescent="0.25">
      <c r="A8" s="11"/>
      <c r="B8" s="95"/>
      <c r="C8" s="95"/>
      <c r="D8" s="11"/>
      <c r="E8" s="11"/>
      <c r="F8" s="11"/>
      <c r="G8" s="11"/>
      <c r="H8" s="11"/>
      <c r="I8" s="136" t="s">
        <v>519</v>
      </c>
      <c r="J8" s="11"/>
      <c r="K8" s="11"/>
      <c r="L8" s="11"/>
      <c r="M8" s="11"/>
      <c r="N8" s="208" t="b">
        <v>0</v>
      </c>
      <c r="O8" s="135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x14ac:dyDescent="0.25">
      <c r="A9" s="11"/>
      <c r="B9" s="95"/>
      <c r="C9" s="95"/>
      <c r="D9" s="11"/>
      <c r="E9" s="11"/>
      <c r="F9" s="11"/>
      <c r="G9" s="11"/>
      <c r="H9" s="11"/>
      <c r="I9" s="229" t="s">
        <v>548</v>
      </c>
      <c r="J9" s="230"/>
      <c r="K9" s="230"/>
      <c r="L9" s="230"/>
      <c r="M9" s="230"/>
      <c r="N9" s="230"/>
      <c r="O9" s="23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</row>
    <row r="10" spans="1:28" x14ac:dyDescent="0.25">
      <c r="A10" s="11"/>
      <c r="B10" s="95"/>
      <c r="C10" s="95"/>
      <c r="D10" s="11"/>
      <c r="E10" s="11"/>
      <c r="F10" s="11"/>
      <c r="G10" s="11"/>
      <c r="H10" s="11"/>
      <c r="I10" s="133" t="s">
        <v>549</v>
      </c>
      <c r="J10" s="11"/>
      <c r="K10" s="11"/>
      <c r="L10" s="11"/>
      <c r="M10" s="11"/>
      <c r="N10" s="122">
        <f ca="1">SUM(Horaire!AI173:AU173)</f>
        <v>126</v>
      </c>
      <c r="O10" s="190">
        <f ca="1">N10/AVERAGE(ma_timeseries!E38:E45,ma_timeseries!E49:E50)</f>
        <v>7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</row>
    <row r="11" spans="1:28" x14ac:dyDescent="0.25">
      <c r="A11" s="11"/>
      <c r="B11" s="95"/>
      <c r="C11" s="95"/>
      <c r="D11" s="11"/>
      <c r="E11" s="11"/>
      <c r="F11" s="11"/>
      <c r="G11" s="11"/>
      <c r="H11" s="11"/>
      <c r="I11" s="133" t="s">
        <v>563</v>
      </c>
      <c r="J11" s="11"/>
      <c r="K11" s="11"/>
      <c r="L11" s="11"/>
      <c r="M11" s="205">
        <f ca="1">SUM(Horaire!AI173:EM173)</f>
        <v>558</v>
      </c>
      <c r="N11" s="122">
        <f>IF(Hdx_Data!DG12=0,M11,Hdx_Data!DG12)</f>
        <v>1100</v>
      </c>
      <c r="O11" s="189">
        <f ca="1">N11/N10</f>
        <v>8.7301587301587293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</row>
    <row r="12" spans="1:28" x14ac:dyDescent="0.25">
      <c r="A12" s="11"/>
      <c r="B12" s="95"/>
      <c r="C12" s="95"/>
      <c r="D12" s="11"/>
      <c r="E12" s="11"/>
      <c r="F12" s="11"/>
      <c r="G12" s="11"/>
      <c r="H12" s="11"/>
      <c r="I12" s="186" t="s">
        <v>585</v>
      </c>
      <c r="J12" s="187"/>
      <c r="K12" s="187"/>
      <c r="L12" s="187"/>
      <c r="M12" s="187"/>
      <c r="N12" s="188">
        <f ca="1">AVERAGE(ma_timeseries!E38:E45,ma_timeseries!E49:E50)*VLOOKUP(MROUND(MIN(N10/AVERAGE(ma_timeseries!E38:E45,ma_timeseries!E49:E50),10),0.5),CRM_abaque_kj,2)*VLOOKUP(MROUND(MIN(N11/N10,5),0.1),CRM_abaque_kh,3)</f>
        <v>16.38</v>
      </c>
      <c r="O12" s="13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</row>
    <row r="13" spans="1:28" ht="15.75" thickBot="1" x14ac:dyDescent="0.3">
      <c r="A13" s="11"/>
      <c r="B13" s="95"/>
      <c r="C13" s="95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2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</row>
    <row r="14" spans="1:28" ht="15.75" thickBot="1" x14ac:dyDescent="0.3">
      <c r="A14" s="68" t="s">
        <v>514</v>
      </c>
      <c r="B14" s="123"/>
      <c r="C14" s="123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</row>
    <row r="15" spans="1:28" x14ac:dyDescent="0.25">
      <c r="A15" s="55" t="s">
        <v>417</v>
      </c>
      <c r="B15" s="56">
        <f>$C$1+$C$2+(B16-1)/24</f>
        <v>43854</v>
      </c>
      <c r="C15" s="56">
        <f t="shared" ref="C15:Y15" si="0">$C$1+$C$2+(C16-1)/24</f>
        <v>43854.041666666664</v>
      </c>
      <c r="D15" s="56">
        <f t="shared" si="0"/>
        <v>43854.083333333336</v>
      </c>
      <c r="E15" s="56">
        <f t="shared" si="0"/>
        <v>43854.125</v>
      </c>
      <c r="F15" s="56">
        <f t="shared" si="0"/>
        <v>43854.166666666664</v>
      </c>
      <c r="G15" s="56">
        <f t="shared" si="0"/>
        <v>43854.208333333336</v>
      </c>
      <c r="H15" s="56">
        <f t="shared" si="0"/>
        <v>43854.25</v>
      </c>
      <c r="I15" s="56">
        <f t="shared" si="0"/>
        <v>43854.291666666664</v>
      </c>
      <c r="J15" s="56">
        <f t="shared" si="0"/>
        <v>43854.333333333336</v>
      </c>
      <c r="K15" s="56">
        <f t="shared" si="0"/>
        <v>43854.375</v>
      </c>
      <c r="L15" s="56">
        <f t="shared" si="0"/>
        <v>43854.416666666664</v>
      </c>
      <c r="M15" s="56">
        <f t="shared" si="0"/>
        <v>43854.458333333336</v>
      </c>
      <c r="N15" s="56">
        <f t="shared" si="0"/>
        <v>43854.5</v>
      </c>
      <c r="O15" s="56">
        <f t="shared" si="0"/>
        <v>43854.541666666664</v>
      </c>
      <c r="P15" s="56">
        <f t="shared" si="0"/>
        <v>43854.583333333336</v>
      </c>
      <c r="Q15" s="56">
        <f t="shared" si="0"/>
        <v>43854.625</v>
      </c>
      <c r="R15" s="56">
        <f t="shared" si="0"/>
        <v>43854.666666666664</v>
      </c>
      <c r="S15" s="56">
        <f t="shared" si="0"/>
        <v>43854.708333333336</v>
      </c>
      <c r="T15" s="56">
        <f t="shared" si="0"/>
        <v>43854.75</v>
      </c>
      <c r="U15" s="56">
        <f t="shared" si="0"/>
        <v>43854.791666666664</v>
      </c>
      <c r="V15" s="56">
        <f t="shared" si="0"/>
        <v>43854.833333333336</v>
      </c>
      <c r="W15" s="56">
        <f t="shared" si="0"/>
        <v>43854.875</v>
      </c>
      <c r="X15" s="56">
        <f t="shared" si="0"/>
        <v>43854.916666666664</v>
      </c>
      <c r="Y15" s="56">
        <f t="shared" si="0"/>
        <v>43854.958333333336</v>
      </c>
      <c r="Z15" s="11"/>
      <c r="AA15" s="11"/>
      <c r="AB15" s="11"/>
    </row>
    <row r="16" spans="1:28" x14ac:dyDescent="0.25">
      <c r="A16" s="57"/>
      <c r="B16" s="126">
        <v>1</v>
      </c>
      <c r="C16" s="126">
        <v>2</v>
      </c>
      <c r="D16" s="126">
        <v>3</v>
      </c>
      <c r="E16" s="126">
        <v>4</v>
      </c>
      <c r="F16" s="126">
        <v>5</v>
      </c>
      <c r="G16" s="126">
        <v>6</v>
      </c>
      <c r="H16" s="126">
        <v>7</v>
      </c>
      <c r="I16" s="126">
        <v>8</v>
      </c>
      <c r="J16" s="126">
        <v>9</v>
      </c>
      <c r="K16" s="126">
        <v>10</v>
      </c>
      <c r="L16" s="126">
        <v>11</v>
      </c>
      <c r="M16" s="126">
        <v>12</v>
      </c>
      <c r="N16" s="126">
        <v>13</v>
      </c>
      <c r="O16" s="126">
        <v>14</v>
      </c>
      <c r="P16" s="126">
        <v>15</v>
      </c>
      <c r="Q16" s="126">
        <v>16</v>
      </c>
      <c r="R16" s="126">
        <v>17</v>
      </c>
      <c r="S16" s="126">
        <v>18</v>
      </c>
      <c r="T16" s="126">
        <v>19</v>
      </c>
      <c r="U16" s="126">
        <v>20</v>
      </c>
      <c r="V16" s="126">
        <v>21</v>
      </c>
      <c r="W16" s="126">
        <v>22</v>
      </c>
      <c r="X16" s="126">
        <v>23</v>
      </c>
      <c r="Y16" s="126">
        <v>24</v>
      </c>
      <c r="Z16" s="11"/>
      <c r="AA16" s="11"/>
      <c r="AB16" s="11"/>
    </row>
    <row r="17" spans="1:28" x14ac:dyDescent="0.25">
      <c r="A17" s="55" t="s">
        <v>317</v>
      </c>
      <c r="B17" s="126" t="str">
        <f>INDEX(Horaire!$D$14:$FQ$14,MATCH(TRUE,INDEX(Horaire!$D$135:$FQ$135= B15,0),0))</f>
        <v>O</v>
      </c>
      <c r="C17" s="126" t="str">
        <f>INDEX(Horaire!$D$14:$FQ$14,MATCH(TRUE,INDEX(Horaire!$D$135:$FQ$135= C15,0),0))</f>
        <v>O</v>
      </c>
      <c r="D17" s="126" t="str">
        <f>INDEX(Horaire!$D$14:$FQ$14,MATCH(TRUE,INDEX(Horaire!$D$135:$FQ$135= D15,0),0))</f>
        <v>O</v>
      </c>
      <c r="E17" s="126" t="str">
        <f>INDEX(Horaire!$D$14:$FQ$14,MATCH(TRUE,INDEX(Horaire!$D$135:$FQ$135= E15,0),0))</f>
        <v>O</v>
      </c>
      <c r="F17" s="126" t="str">
        <f>INDEX(Horaire!$D$14:$FQ$14,MATCH(TRUE,INDEX(Horaire!$D$135:$FQ$135= F15,0),0))</f>
        <v>O</v>
      </c>
      <c r="G17" s="126" t="str">
        <f>INDEX(Horaire!$D$14:$FQ$14,MATCH(TRUE,INDEX(Horaire!$D$135:$FQ$135= G15,0),0))</f>
        <v>O</v>
      </c>
      <c r="H17" s="126" t="str">
        <f>INDEX(Horaire!$D$14:$FQ$14,MATCH(TRUE,INDEX(Horaire!$D$135:$FQ$135= H15,0),0))</f>
        <v>O</v>
      </c>
      <c r="I17" s="126" t="str">
        <f>INDEX(Horaire!$D$14:$FQ$14,MATCH(TRUE,INDEX(Horaire!$D$135:$FQ$135= I15,0),0))</f>
        <v>O</v>
      </c>
      <c r="J17" s="126" t="str">
        <f>INDEX(Horaire!$D$14:$FQ$14,MATCH(TRUE,INDEX(Horaire!$D$135:$FQ$135= J15,0),0))</f>
        <v>O</v>
      </c>
      <c r="K17" s="126" t="str">
        <f>INDEX(Horaire!$D$14:$FQ$14,MATCH(TRUE,INDEX(Horaire!$D$135:$FQ$135= K15,0),0))</f>
        <v>O</v>
      </c>
      <c r="L17" s="126" t="str">
        <f>INDEX(Horaire!$D$14:$FQ$14,MATCH(TRUE,INDEX(Horaire!$D$135:$FQ$135= L15,0),0))</f>
        <v>O</v>
      </c>
      <c r="M17" s="126" t="str">
        <f>INDEX(Horaire!$D$14:$FQ$14,MATCH(TRUE,INDEX(Horaire!$D$135:$FQ$135= M15,0),0))</f>
        <v>O</v>
      </c>
      <c r="N17" s="126" t="str">
        <f>INDEX(Horaire!$D$14:$FQ$14,MATCH(TRUE,INDEX(Horaire!$D$135:$FQ$135= N15,0),0))</f>
        <v>O</v>
      </c>
      <c r="O17" s="126" t="str">
        <f>INDEX(Horaire!$D$14:$FQ$14,MATCH(TRUE,INDEX(Horaire!$D$135:$FQ$135= O15,0),0))</f>
        <v>O</v>
      </c>
      <c r="P17" s="126" t="str">
        <f>INDEX(Horaire!$D$14:$FQ$14,MATCH(TRUE,INDEX(Horaire!$D$135:$FQ$135= P15,0),0))</f>
        <v>O</v>
      </c>
      <c r="Q17" s="126" t="str">
        <f>INDEX(Horaire!$D$14:$FQ$14,MATCH(TRUE,INDEX(Horaire!$D$135:$FQ$135= Q15,0),0))</f>
        <v>O</v>
      </c>
      <c r="R17" s="126" t="str">
        <f>INDEX(Horaire!$D$14:$FQ$14,MATCH(TRUE,INDEX(Horaire!$D$135:$FQ$135= R15,0),0))</f>
        <v>O</v>
      </c>
      <c r="S17" s="126" t="str">
        <f>INDEX(Horaire!$D$14:$FQ$14,MATCH(TRUE,INDEX(Horaire!$D$135:$FQ$135= S15,0),0))</f>
        <v>O</v>
      </c>
      <c r="T17" s="126" t="str">
        <f>INDEX(Horaire!$D$14:$FQ$14,MATCH(TRUE,INDEX(Horaire!$D$135:$FQ$135= T15,0),0))</f>
        <v>O</v>
      </c>
      <c r="U17" s="126" t="str">
        <f>INDEX(Horaire!$D$14:$FQ$14,MATCH(TRUE,INDEX(Horaire!$D$135:$FQ$135= U15,0),0))</f>
        <v>O</v>
      </c>
      <c r="V17" s="126" t="str">
        <f>INDEX(Horaire!$D$14:$FQ$14,MATCH(TRUE,INDEX(Horaire!$D$135:$FQ$135= V15,0),0))</f>
        <v>O</v>
      </c>
      <c r="W17" s="126" t="str">
        <f>INDEX(Horaire!$D$14:$FQ$14,MATCH(TRUE,INDEX(Horaire!$D$135:$FQ$135= W15,0),0))</f>
        <v>O</v>
      </c>
      <c r="X17" s="126" t="str">
        <f>INDEX(Horaire!$D$14:$FQ$14,MATCH(TRUE,INDEX(Horaire!$D$135:$FQ$135= X15,0),0))</f>
        <v>O</v>
      </c>
      <c r="Y17" s="126" t="str">
        <f>INDEX(Horaire!$D$14:$FQ$14,MATCH(TRUE,INDEX(Horaire!$D$135:$FQ$135= Y15,0),0))</f>
        <v>O</v>
      </c>
      <c r="Z17" s="11"/>
      <c r="AA17" s="11"/>
      <c r="AB17" s="11"/>
    </row>
    <row r="18" spans="1:28" x14ac:dyDescent="0.25">
      <c r="A18" s="55" t="s">
        <v>79</v>
      </c>
      <c r="B18" s="126">
        <f>INDEX(Horaire!$D$19:$FQ$19,MATCH(TRUE,INDEX(Horaire!$D$135:$FQ$135= B15,0),0))</f>
        <v>0</v>
      </c>
      <c r="C18" s="126">
        <f>INDEX(Horaire!$D$19:$FQ$19,MATCH(TRUE,INDEX(Horaire!$D$135:$FQ$135= C15,0),0))</f>
        <v>0</v>
      </c>
      <c r="D18" s="126">
        <f>INDEX(Horaire!$D$19:$FQ$19,MATCH(TRUE,INDEX(Horaire!$D$135:$FQ$135= D15,0),0))</f>
        <v>0</v>
      </c>
      <c r="E18" s="126">
        <f>INDEX(Horaire!$D$19:$FQ$19,MATCH(TRUE,INDEX(Horaire!$D$135:$FQ$135= E15,0),0))</f>
        <v>0</v>
      </c>
      <c r="F18" s="126">
        <f>INDEX(Horaire!$D$19:$FQ$19,MATCH(TRUE,INDEX(Horaire!$D$135:$FQ$135= F15,0),0))</f>
        <v>0</v>
      </c>
      <c r="G18" s="126">
        <f>INDEX(Horaire!$D$19:$FQ$19,MATCH(TRUE,INDEX(Horaire!$D$135:$FQ$135= G15,0),0))</f>
        <v>0</v>
      </c>
      <c r="H18" s="126">
        <f>INDEX(Horaire!$D$19:$FQ$19,MATCH(TRUE,INDEX(Horaire!$D$135:$FQ$135= H15,0),0))</f>
        <v>0</v>
      </c>
      <c r="I18" s="126">
        <f>INDEX(Horaire!$D$19:$FQ$19,MATCH(TRUE,INDEX(Horaire!$D$135:$FQ$135= I15,0),0))</f>
        <v>0</v>
      </c>
      <c r="J18" s="126">
        <f>INDEX(Horaire!$D$19:$FQ$19,MATCH(TRUE,INDEX(Horaire!$D$135:$FQ$135= J15,0),0))</f>
        <v>34</v>
      </c>
      <c r="K18" s="126">
        <f>INDEX(Horaire!$D$19:$FQ$19,MATCH(TRUE,INDEX(Horaire!$D$135:$FQ$135= K15,0),0))</f>
        <v>34</v>
      </c>
      <c r="L18" s="126">
        <f>INDEX(Horaire!$D$19:$FQ$19,MATCH(TRUE,INDEX(Horaire!$D$135:$FQ$135= L15,0),0))</f>
        <v>24</v>
      </c>
      <c r="M18" s="126">
        <f>INDEX(Horaire!$D$19:$FQ$19,MATCH(TRUE,INDEX(Horaire!$D$135:$FQ$135= M15,0),0))</f>
        <v>18</v>
      </c>
      <c r="N18" s="126">
        <f>INDEX(Horaire!$D$19:$FQ$19,MATCH(TRUE,INDEX(Horaire!$D$135:$FQ$135= N15,0),0))</f>
        <v>18</v>
      </c>
      <c r="O18" s="126">
        <f>INDEX(Horaire!$D$19:$FQ$19,MATCH(TRUE,INDEX(Horaire!$D$135:$FQ$135= O15,0),0))</f>
        <v>18</v>
      </c>
      <c r="P18" s="126">
        <f>INDEX(Horaire!$D$19:$FQ$19,MATCH(TRUE,INDEX(Horaire!$D$135:$FQ$135= P15,0),0))</f>
        <v>18</v>
      </c>
      <c r="Q18" s="126">
        <f>INDEX(Horaire!$D$19:$FQ$19,MATCH(TRUE,INDEX(Horaire!$D$135:$FQ$135= Q15,0),0))</f>
        <v>18</v>
      </c>
      <c r="R18" s="126">
        <f>INDEX(Horaire!$D$19:$FQ$19,MATCH(TRUE,INDEX(Horaire!$D$135:$FQ$135= R15,0),0))</f>
        <v>18</v>
      </c>
      <c r="S18" s="126">
        <f>INDEX(Horaire!$D$19:$FQ$19,MATCH(TRUE,INDEX(Horaire!$D$135:$FQ$135= S15,0),0))</f>
        <v>34</v>
      </c>
      <c r="T18" s="126">
        <f>INDEX(Horaire!$D$19:$FQ$19,MATCH(TRUE,INDEX(Horaire!$D$135:$FQ$135= T15,0),0))</f>
        <v>24</v>
      </c>
      <c r="U18" s="126">
        <f>INDEX(Horaire!$D$19:$FQ$19,MATCH(TRUE,INDEX(Horaire!$D$135:$FQ$135= U15,0),0))</f>
        <v>18</v>
      </c>
      <c r="V18" s="126">
        <f>INDEX(Horaire!$D$19:$FQ$19,MATCH(TRUE,INDEX(Horaire!$D$135:$FQ$135= V15,0),0))</f>
        <v>18</v>
      </c>
      <c r="W18" s="126">
        <f>INDEX(Horaire!$D$19:$FQ$19,MATCH(TRUE,INDEX(Horaire!$D$135:$FQ$135= W15,0),0))</f>
        <v>0</v>
      </c>
      <c r="X18" s="126">
        <f>INDEX(Horaire!$D$19:$FQ$19,MATCH(TRUE,INDEX(Horaire!$D$135:$FQ$135= X15,0),0))</f>
        <v>0</v>
      </c>
      <c r="Y18" s="126">
        <f>INDEX(Horaire!$D$19:$FQ$19,MATCH(TRUE,INDEX(Horaire!$D$135:$FQ$135= Y15,0),0))</f>
        <v>0</v>
      </c>
      <c r="Z18" s="11"/>
      <c r="AA18" s="11"/>
      <c r="AB18" s="11"/>
    </row>
    <row r="19" spans="1:28" x14ac:dyDescent="0.25">
      <c r="A19" s="11"/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1"/>
      <c r="AA19" s="11"/>
      <c r="AB19" s="11"/>
    </row>
    <row r="20" spans="1:28" x14ac:dyDescent="0.25">
      <c r="A20" s="11"/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1"/>
      <c r="AA20" s="11"/>
      <c r="AB20" s="11"/>
    </row>
    <row r="21" spans="1:28" x14ac:dyDescent="0.25">
      <c r="A21" s="55" t="s">
        <v>418</v>
      </c>
      <c r="B21" s="56">
        <f>$C$1+1+$C$2+(B22-1)/24</f>
        <v>43855</v>
      </c>
      <c r="C21" s="56">
        <f t="shared" ref="C21:Y21" si="1">$C$1+1+$C$2+(C22-1)/24</f>
        <v>43855.041666666664</v>
      </c>
      <c r="D21" s="56">
        <f t="shared" si="1"/>
        <v>43855.083333333336</v>
      </c>
      <c r="E21" s="56">
        <f t="shared" si="1"/>
        <v>43855.125</v>
      </c>
      <c r="F21" s="56">
        <f t="shared" si="1"/>
        <v>43855.166666666664</v>
      </c>
      <c r="G21" s="56">
        <f t="shared" si="1"/>
        <v>43855.208333333336</v>
      </c>
      <c r="H21" s="56">
        <f t="shared" si="1"/>
        <v>43855.25</v>
      </c>
      <c r="I21" s="56">
        <f t="shared" si="1"/>
        <v>43855.291666666664</v>
      </c>
      <c r="J21" s="56">
        <f t="shared" si="1"/>
        <v>43855.333333333336</v>
      </c>
      <c r="K21" s="56">
        <f t="shared" si="1"/>
        <v>43855.375</v>
      </c>
      <c r="L21" s="56">
        <f t="shared" si="1"/>
        <v>43855.416666666664</v>
      </c>
      <c r="M21" s="56">
        <f t="shared" si="1"/>
        <v>43855.458333333336</v>
      </c>
      <c r="N21" s="56">
        <f t="shared" si="1"/>
        <v>43855.5</v>
      </c>
      <c r="O21" s="56">
        <f t="shared" si="1"/>
        <v>43855.541666666664</v>
      </c>
      <c r="P21" s="56">
        <f t="shared" si="1"/>
        <v>43855.583333333336</v>
      </c>
      <c r="Q21" s="56">
        <f t="shared" si="1"/>
        <v>43855.625</v>
      </c>
      <c r="R21" s="56">
        <f t="shared" si="1"/>
        <v>43855.666666666664</v>
      </c>
      <c r="S21" s="56">
        <f t="shared" si="1"/>
        <v>43855.708333333336</v>
      </c>
      <c r="T21" s="56">
        <f t="shared" si="1"/>
        <v>43855.75</v>
      </c>
      <c r="U21" s="56">
        <f t="shared" si="1"/>
        <v>43855.791666666664</v>
      </c>
      <c r="V21" s="56">
        <f t="shared" si="1"/>
        <v>43855.833333333336</v>
      </c>
      <c r="W21" s="56">
        <f t="shared" si="1"/>
        <v>43855.875</v>
      </c>
      <c r="X21" s="56">
        <f t="shared" si="1"/>
        <v>43855.916666666664</v>
      </c>
      <c r="Y21" s="56">
        <f t="shared" si="1"/>
        <v>43855.958333333336</v>
      </c>
      <c r="Z21" s="11"/>
      <c r="AA21" s="11"/>
      <c r="AB21" s="11"/>
    </row>
    <row r="22" spans="1:28" x14ac:dyDescent="0.25">
      <c r="A22" s="57"/>
      <c r="B22" s="126">
        <v>1</v>
      </c>
      <c r="C22" s="126">
        <v>2</v>
      </c>
      <c r="D22" s="126">
        <v>3</v>
      </c>
      <c r="E22" s="126">
        <v>4</v>
      </c>
      <c r="F22" s="126">
        <v>5</v>
      </c>
      <c r="G22" s="126">
        <v>6</v>
      </c>
      <c r="H22" s="126">
        <v>7</v>
      </c>
      <c r="I22" s="126">
        <v>8</v>
      </c>
      <c r="J22" s="126">
        <v>9</v>
      </c>
      <c r="K22" s="126">
        <v>10</v>
      </c>
      <c r="L22" s="126">
        <v>11</v>
      </c>
      <c r="M22" s="126">
        <v>12</v>
      </c>
      <c r="N22" s="126">
        <v>13</v>
      </c>
      <c r="O22" s="126">
        <v>14</v>
      </c>
      <c r="P22" s="126">
        <v>15</v>
      </c>
      <c r="Q22" s="126">
        <v>16</v>
      </c>
      <c r="R22" s="126">
        <v>17</v>
      </c>
      <c r="S22" s="126">
        <v>18</v>
      </c>
      <c r="T22" s="126">
        <v>19</v>
      </c>
      <c r="U22" s="126">
        <v>20</v>
      </c>
      <c r="V22" s="126">
        <v>21</v>
      </c>
      <c r="W22" s="126">
        <v>22</v>
      </c>
      <c r="X22" s="126">
        <v>23</v>
      </c>
      <c r="Y22" s="126">
        <v>24</v>
      </c>
      <c r="Z22" s="11"/>
      <c r="AA22" s="11"/>
      <c r="AB22" s="11"/>
    </row>
    <row r="23" spans="1:28" x14ac:dyDescent="0.25">
      <c r="A23" s="11" t="s">
        <v>317</v>
      </c>
      <c r="B23" s="126" t="str">
        <f>INDEX(Horaire!$D$14:$FQ$14,MATCH(TRUE,INDEX(Horaire!$D$135:$FQ$135= B21,0),0))</f>
        <v>O</v>
      </c>
      <c r="C23" s="126" t="str">
        <f>INDEX(Horaire!$D$14:$FQ$14,MATCH(TRUE,INDEX(Horaire!$D$135:$FQ$135= C21,0),0))</f>
        <v>O</v>
      </c>
      <c r="D23" s="126" t="str">
        <f>INDEX(Horaire!$D$14:$FQ$14,MATCH(TRUE,INDEX(Horaire!$D$135:$FQ$135= D21,0),0))</f>
        <v>O</v>
      </c>
      <c r="E23" s="126" t="str">
        <f>INDEX(Horaire!$D$14:$FQ$14,MATCH(TRUE,INDEX(Horaire!$D$135:$FQ$135= E21,0),0))</f>
        <v>O</v>
      </c>
      <c r="F23" s="126" t="str">
        <f>INDEX(Horaire!$D$14:$FQ$14,MATCH(TRUE,INDEX(Horaire!$D$135:$FQ$135= F21,0),0))</f>
        <v>O</v>
      </c>
      <c r="G23" s="126" t="str">
        <f>INDEX(Horaire!$D$14:$FQ$14,MATCH(TRUE,INDEX(Horaire!$D$135:$FQ$135= G21,0),0))</f>
        <v>O</v>
      </c>
      <c r="H23" s="126" t="str">
        <f>INDEX(Horaire!$D$14:$FQ$14,MATCH(TRUE,INDEX(Horaire!$D$135:$FQ$135= H21,0),0))</f>
        <v>O</v>
      </c>
      <c r="I23" s="126" t="str">
        <f>INDEX(Horaire!$D$14:$FQ$14,MATCH(TRUE,INDEX(Horaire!$D$135:$FQ$135= I21,0),0))</f>
        <v>O</v>
      </c>
      <c r="J23" s="126" t="str">
        <f>INDEX(Horaire!$D$14:$FQ$14,MATCH(TRUE,INDEX(Horaire!$D$135:$FQ$135= J21,0),0))</f>
        <v>O</v>
      </c>
      <c r="K23" s="126" t="str">
        <f>INDEX(Horaire!$D$14:$FQ$14,MATCH(TRUE,INDEX(Horaire!$D$135:$FQ$135= K21,0),0))</f>
        <v>O</v>
      </c>
      <c r="L23" s="126" t="str">
        <f>INDEX(Horaire!$D$14:$FQ$14,MATCH(TRUE,INDEX(Horaire!$D$135:$FQ$135= L21,0),0))</f>
        <v>O</v>
      </c>
      <c r="M23" s="126" t="str">
        <f>INDEX(Horaire!$D$14:$FQ$14,MATCH(TRUE,INDEX(Horaire!$D$135:$FQ$135= M21,0),0))</f>
        <v>O</v>
      </c>
      <c r="N23" s="126" t="str">
        <f>INDEX(Horaire!$D$14:$FQ$14,MATCH(TRUE,INDEX(Horaire!$D$135:$FQ$135= N21,0),0))</f>
        <v>O</v>
      </c>
      <c r="O23" s="126" t="str">
        <f>INDEX(Horaire!$D$14:$FQ$14,MATCH(TRUE,INDEX(Horaire!$D$135:$FQ$135= O21,0),0))</f>
        <v>O</v>
      </c>
      <c r="P23" s="126" t="str">
        <f>INDEX(Horaire!$D$14:$FQ$14,MATCH(TRUE,INDEX(Horaire!$D$135:$FQ$135= P21,0),0))</f>
        <v>O</v>
      </c>
      <c r="Q23" s="126" t="str">
        <f>INDEX(Horaire!$D$14:$FQ$14,MATCH(TRUE,INDEX(Horaire!$D$135:$FQ$135= Q21,0),0))</f>
        <v>O</v>
      </c>
      <c r="R23" s="126" t="str">
        <f>INDEX(Horaire!$D$14:$FQ$14,MATCH(TRUE,INDEX(Horaire!$D$135:$FQ$135= R21,0),0))</f>
        <v>O</v>
      </c>
      <c r="S23" s="126" t="str">
        <f>INDEX(Horaire!$D$14:$FQ$14,MATCH(TRUE,INDEX(Horaire!$D$135:$FQ$135= S21,0),0))</f>
        <v>O</v>
      </c>
      <c r="T23" s="126" t="str">
        <f>INDEX(Horaire!$D$14:$FQ$14,MATCH(TRUE,INDEX(Horaire!$D$135:$FQ$135= T21,0),0))</f>
        <v>O</v>
      </c>
      <c r="U23" s="126" t="str">
        <f>INDEX(Horaire!$D$14:$FQ$14,MATCH(TRUE,INDEX(Horaire!$D$135:$FQ$135= U21,0),0))</f>
        <v>O</v>
      </c>
      <c r="V23" s="126" t="str">
        <f>INDEX(Horaire!$D$14:$FQ$14,MATCH(TRUE,INDEX(Horaire!$D$135:$FQ$135= V21,0),0))</f>
        <v>O</v>
      </c>
      <c r="W23" s="126" t="str">
        <f>INDEX(Horaire!$D$14:$FQ$14,MATCH(TRUE,INDEX(Horaire!$D$135:$FQ$135= W21,0),0))</f>
        <v>O</v>
      </c>
      <c r="X23" s="126" t="str">
        <f>INDEX(Horaire!$D$14:$FQ$14,MATCH(TRUE,INDEX(Horaire!$D$135:$FQ$135= X21,0),0))</f>
        <v>O</v>
      </c>
      <c r="Y23" s="126" t="str">
        <f>INDEX(Horaire!$D$14:$FQ$14,MATCH(TRUE,INDEX(Horaire!$D$135:$FQ$135= Y21,0),0))</f>
        <v>O</v>
      </c>
      <c r="Z23" s="11"/>
      <c r="AA23" s="11"/>
      <c r="AB23" s="11"/>
    </row>
    <row r="24" spans="1:28" x14ac:dyDescent="0.25">
      <c r="A24" s="11" t="s">
        <v>79</v>
      </c>
      <c r="B24" s="126">
        <f>INDEX(Horaire!$D$19:$FQ$19,MATCH(TRUE,INDEX(Horaire!$D$135:$FQ$135= B21,0),0))</f>
        <v>0</v>
      </c>
      <c r="C24" s="126">
        <f>INDEX(Horaire!$D$19:$FQ$19,MATCH(TRUE,INDEX(Horaire!$D$135:$FQ$135= C21,0),0))</f>
        <v>0</v>
      </c>
      <c r="D24" s="126">
        <f>INDEX(Horaire!$D$19:$FQ$19,MATCH(TRUE,INDEX(Horaire!$D$135:$FQ$135= D21,0),0))</f>
        <v>0</v>
      </c>
      <c r="E24" s="126">
        <f>INDEX(Horaire!$D$19:$FQ$19,MATCH(TRUE,INDEX(Horaire!$D$135:$FQ$135= E21,0),0))</f>
        <v>0</v>
      </c>
      <c r="F24" s="126">
        <f>INDEX(Horaire!$D$19:$FQ$19,MATCH(TRUE,INDEX(Horaire!$D$135:$FQ$135= F21,0),0))</f>
        <v>0</v>
      </c>
      <c r="G24" s="126">
        <f>INDEX(Horaire!$D$19:$FQ$19,MATCH(TRUE,INDEX(Horaire!$D$135:$FQ$135= G21,0),0))</f>
        <v>0</v>
      </c>
      <c r="H24" s="126">
        <f>INDEX(Horaire!$D$19:$FQ$19,MATCH(TRUE,INDEX(Horaire!$D$135:$FQ$135= H21,0),0))</f>
        <v>0</v>
      </c>
      <c r="I24" s="126">
        <f>INDEX(Horaire!$D$19:$FQ$19,MATCH(TRUE,INDEX(Horaire!$D$135:$FQ$135= I21,0),0))</f>
        <v>0</v>
      </c>
      <c r="J24" s="126">
        <f>INDEX(Horaire!$D$19:$FQ$19,MATCH(TRUE,INDEX(Horaire!$D$135:$FQ$135= J21,0),0))</f>
        <v>34</v>
      </c>
      <c r="K24" s="126">
        <f>INDEX(Horaire!$D$19:$FQ$19,MATCH(TRUE,INDEX(Horaire!$D$135:$FQ$135= K21,0),0))</f>
        <v>24</v>
      </c>
      <c r="L24" s="126">
        <f>INDEX(Horaire!$D$19:$FQ$19,MATCH(TRUE,INDEX(Horaire!$D$135:$FQ$135= L21,0),0))</f>
        <v>0</v>
      </c>
      <c r="M24" s="126">
        <f>INDEX(Horaire!$D$19:$FQ$19,MATCH(TRUE,INDEX(Horaire!$D$135:$FQ$135= M21,0),0))</f>
        <v>0</v>
      </c>
      <c r="N24" s="126">
        <f>INDEX(Horaire!$D$19:$FQ$19,MATCH(TRUE,INDEX(Horaire!$D$135:$FQ$135= N21,0),0))</f>
        <v>0</v>
      </c>
      <c r="O24" s="126">
        <f>INDEX(Horaire!$D$19:$FQ$19,MATCH(TRUE,INDEX(Horaire!$D$135:$FQ$135= O21,0),0))</f>
        <v>0</v>
      </c>
      <c r="P24" s="126">
        <f>INDEX(Horaire!$D$19:$FQ$19,MATCH(TRUE,INDEX(Horaire!$D$135:$FQ$135= P21,0),0))</f>
        <v>0</v>
      </c>
      <c r="Q24" s="126">
        <f>INDEX(Horaire!$D$19:$FQ$19,MATCH(TRUE,INDEX(Horaire!$D$135:$FQ$135= Q21,0),0))</f>
        <v>0</v>
      </c>
      <c r="R24" s="126">
        <f>INDEX(Horaire!$D$19:$FQ$19,MATCH(TRUE,INDEX(Horaire!$D$135:$FQ$135= R21,0),0))</f>
        <v>0</v>
      </c>
      <c r="S24" s="126">
        <f>INDEX(Horaire!$D$19:$FQ$19,MATCH(TRUE,INDEX(Horaire!$D$135:$FQ$135= S21,0),0))</f>
        <v>24</v>
      </c>
      <c r="T24" s="126">
        <f>INDEX(Horaire!$D$19:$FQ$19,MATCH(TRUE,INDEX(Horaire!$D$135:$FQ$135= T21,0),0))</f>
        <v>24</v>
      </c>
      <c r="U24" s="126">
        <f>INDEX(Horaire!$D$19:$FQ$19,MATCH(TRUE,INDEX(Horaire!$D$135:$FQ$135= U21,0),0))</f>
        <v>0</v>
      </c>
      <c r="V24" s="126">
        <f>INDEX(Horaire!$D$19:$FQ$19,MATCH(TRUE,INDEX(Horaire!$D$135:$FQ$135= V21,0),0))</f>
        <v>0</v>
      </c>
      <c r="W24" s="126">
        <f>INDEX(Horaire!$D$19:$FQ$19,MATCH(TRUE,INDEX(Horaire!$D$135:$FQ$135= W21,0),0))</f>
        <v>0</v>
      </c>
      <c r="X24" s="126">
        <f>INDEX(Horaire!$D$19:$FQ$19,MATCH(TRUE,INDEX(Horaire!$D$135:$FQ$135= X21,0),0))</f>
        <v>0</v>
      </c>
      <c r="Y24" s="126">
        <f>INDEX(Horaire!$D$19:$FQ$19,MATCH(TRUE,INDEX(Horaire!$D$135:$FQ$135= Y21,0),0))</f>
        <v>0</v>
      </c>
      <c r="Z24" s="11"/>
      <c r="AA24" s="11"/>
      <c r="AB24" s="11"/>
    </row>
    <row r="25" spans="1:28" x14ac:dyDescent="0.25">
      <c r="A25" s="11"/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1"/>
      <c r="AA25" s="11"/>
      <c r="AB25" s="11"/>
    </row>
    <row r="26" spans="1:28" x14ac:dyDescent="0.25">
      <c r="A26" s="11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1"/>
      <c r="AA26" s="11"/>
      <c r="AB26" s="11"/>
    </row>
    <row r="27" spans="1:28" x14ac:dyDescent="0.25">
      <c r="A27" s="55" t="s">
        <v>419</v>
      </c>
      <c r="B27" s="56">
        <f>$C$1+2+$C$2+(B28-1)/24</f>
        <v>43856</v>
      </c>
      <c r="C27" s="56">
        <f t="shared" ref="C27:Y27" si="2">$C$1+2+$C$2+(C28-1)/24</f>
        <v>43856.041666666664</v>
      </c>
      <c r="D27" s="56">
        <f t="shared" si="2"/>
        <v>43856.083333333336</v>
      </c>
      <c r="E27" s="56">
        <f t="shared" si="2"/>
        <v>43856.125</v>
      </c>
      <c r="F27" s="56">
        <f t="shared" si="2"/>
        <v>43856.166666666664</v>
      </c>
      <c r="G27" s="56">
        <f t="shared" si="2"/>
        <v>43856.208333333336</v>
      </c>
      <c r="H27" s="56">
        <f t="shared" si="2"/>
        <v>43856.25</v>
      </c>
      <c r="I27" s="56">
        <f t="shared" si="2"/>
        <v>43856.291666666664</v>
      </c>
      <c r="J27" s="56">
        <f t="shared" si="2"/>
        <v>43856.333333333336</v>
      </c>
      <c r="K27" s="56">
        <f t="shared" si="2"/>
        <v>43856.375</v>
      </c>
      <c r="L27" s="56">
        <f t="shared" si="2"/>
        <v>43856.416666666664</v>
      </c>
      <c r="M27" s="56">
        <f t="shared" si="2"/>
        <v>43856.458333333336</v>
      </c>
      <c r="N27" s="56">
        <f t="shared" si="2"/>
        <v>43856.5</v>
      </c>
      <c r="O27" s="56">
        <f t="shared" si="2"/>
        <v>43856.541666666664</v>
      </c>
      <c r="P27" s="56">
        <f t="shared" si="2"/>
        <v>43856.583333333336</v>
      </c>
      <c r="Q27" s="56">
        <f t="shared" si="2"/>
        <v>43856.625</v>
      </c>
      <c r="R27" s="56">
        <f t="shared" si="2"/>
        <v>43856.666666666664</v>
      </c>
      <c r="S27" s="56">
        <f t="shared" si="2"/>
        <v>43856.708333333336</v>
      </c>
      <c r="T27" s="56">
        <f t="shared" si="2"/>
        <v>43856.75</v>
      </c>
      <c r="U27" s="56">
        <f t="shared" si="2"/>
        <v>43856.791666666664</v>
      </c>
      <c r="V27" s="56">
        <f t="shared" si="2"/>
        <v>43856.833333333336</v>
      </c>
      <c r="W27" s="56">
        <f t="shared" si="2"/>
        <v>43856.875</v>
      </c>
      <c r="X27" s="56">
        <f t="shared" si="2"/>
        <v>43856.916666666664</v>
      </c>
      <c r="Y27" s="56">
        <f t="shared" si="2"/>
        <v>43856.958333333336</v>
      </c>
      <c r="Z27" s="11"/>
      <c r="AA27" s="11"/>
      <c r="AB27" s="11"/>
    </row>
    <row r="28" spans="1:28" x14ac:dyDescent="0.25">
      <c r="A28" s="57"/>
      <c r="B28" s="126">
        <v>1</v>
      </c>
      <c r="C28" s="126">
        <v>2</v>
      </c>
      <c r="D28" s="126">
        <v>3</v>
      </c>
      <c r="E28" s="126">
        <v>4</v>
      </c>
      <c r="F28" s="126">
        <v>5</v>
      </c>
      <c r="G28" s="126">
        <v>6</v>
      </c>
      <c r="H28" s="126">
        <v>7</v>
      </c>
      <c r="I28" s="126">
        <v>8</v>
      </c>
      <c r="J28" s="126">
        <v>9</v>
      </c>
      <c r="K28" s="126">
        <v>10</v>
      </c>
      <c r="L28" s="126">
        <v>11</v>
      </c>
      <c r="M28" s="126">
        <v>12</v>
      </c>
      <c r="N28" s="126">
        <v>13</v>
      </c>
      <c r="O28" s="126">
        <v>14</v>
      </c>
      <c r="P28" s="126">
        <v>15</v>
      </c>
      <c r="Q28" s="126">
        <v>16</v>
      </c>
      <c r="R28" s="126">
        <v>17</v>
      </c>
      <c r="S28" s="126">
        <v>18</v>
      </c>
      <c r="T28" s="126">
        <v>19</v>
      </c>
      <c r="U28" s="126">
        <v>20</v>
      </c>
      <c r="V28" s="126">
        <v>21</v>
      </c>
      <c r="W28" s="126">
        <v>22</v>
      </c>
      <c r="X28" s="126">
        <v>23</v>
      </c>
      <c r="Y28" s="126">
        <v>24</v>
      </c>
      <c r="Z28" s="11"/>
      <c r="AA28" s="11"/>
      <c r="AB28" s="11"/>
    </row>
    <row r="29" spans="1:28" x14ac:dyDescent="0.25">
      <c r="A29" s="55" t="s">
        <v>317</v>
      </c>
      <c r="B29" s="126" t="str">
        <f>INDEX(Horaire!$D$14:$FQ$14,MATCH(TRUE,INDEX(Horaire!$D$135:$FQ$135= B27,0),0))</f>
        <v>O</v>
      </c>
      <c r="C29" s="126" t="str">
        <f>INDEX(Horaire!$D$14:$FQ$14,MATCH(TRUE,INDEX(Horaire!$D$135:$FQ$135= C27,0),0))</f>
        <v>O</v>
      </c>
      <c r="D29" s="126" t="str">
        <f>INDEX(Horaire!$D$14:$FQ$14,MATCH(TRUE,INDEX(Horaire!$D$135:$FQ$135= D27,0),0))</f>
        <v>O</v>
      </c>
      <c r="E29" s="126" t="str">
        <f>INDEX(Horaire!$D$14:$FQ$14,MATCH(TRUE,INDEX(Horaire!$D$135:$FQ$135= E27,0),0))</f>
        <v>O</v>
      </c>
      <c r="F29" s="126" t="str">
        <f>INDEX(Horaire!$D$14:$FQ$14,MATCH(TRUE,INDEX(Horaire!$D$135:$FQ$135= F27,0),0))</f>
        <v>O</v>
      </c>
      <c r="G29" s="126" t="str">
        <f>INDEX(Horaire!$D$14:$FQ$14,MATCH(TRUE,INDEX(Horaire!$D$135:$FQ$135= G27,0),0))</f>
        <v>O</v>
      </c>
      <c r="H29" s="126" t="str">
        <f>INDEX(Horaire!$D$14:$FQ$14,MATCH(TRUE,INDEX(Horaire!$D$135:$FQ$135= H27,0),0))</f>
        <v>O</v>
      </c>
      <c r="I29" s="126" t="str">
        <f>INDEX(Horaire!$D$14:$FQ$14,MATCH(TRUE,INDEX(Horaire!$D$135:$FQ$135= I27,0),0))</f>
        <v>O</v>
      </c>
      <c r="J29" s="126" t="str">
        <f>INDEX(Horaire!$D$14:$FQ$14,MATCH(TRUE,INDEX(Horaire!$D$135:$FQ$135= J27,0),0))</f>
        <v>O</v>
      </c>
      <c r="K29" s="126" t="str">
        <f>INDEX(Horaire!$D$14:$FQ$14,MATCH(TRUE,INDEX(Horaire!$D$135:$FQ$135= K27,0),0))</f>
        <v>O</v>
      </c>
      <c r="L29" s="126" t="str">
        <f>INDEX(Horaire!$D$14:$FQ$14,MATCH(TRUE,INDEX(Horaire!$D$135:$FQ$135= L27,0),0))</f>
        <v>O</v>
      </c>
      <c r="M29" s="126" t="str">
        <f>INDEX(Horaire!$D$14:$FQ$14,MATCH(TRUE,INDEX(Horaire!$D$135:$FQ$135= M27,0),0))</f>
        <v>O</v>
      </c>
      <c r="N29" s="126" t="str">
        <f>INDEX(Horaire!$D$14:$FQ$14,MATCH(TRUE,INDEX(Horaire!$D$135:$FQ$135= N27,0),0))</f>
        <v>O</v>
      </c>
      <c r="O29" s="126" t="str">
        <f>INDEX(Horaire!$D$14:$FQ$14,MATCH(TRUE,INDEX(Horaire!$D$135:$FQ$135= O27,0),0))</f>
        <v>O</v>
      </c>
      <c r="P29" s="126" t="str">
        <f>INDEX(Horaire!$D$14:$FQ$14,MATCH(TRUE,INDEX(Horaire!$D$135:$FQ$135= P27,0),0))</f>
        <v>O</v>
      </c>
      <c r="Q29" s="126" t="str">
        <f>INDEX(Horaire!$D$14:$FQ$14,MATCH(TRUE,INDEX(Horaire!$D$135:$FQ$135= Q27,0),0))</f>
        <v>O</v>
      </c>
      <c r="R29" s="126" t="str">
        <f>INDEX(Horaire!$D$14:$FQ$14,MATCH(TRUE,INDEX(Horaire!$D$135:$FQ$135= R27,0),0))</f>
        <v>O</v>
      </c>
      <c r="S29" s="126" t="str">
        <f>INDEX(Horaire!$D$14:$FQ$14,MATCH(TRUE,INDEX(Horaire!$D$135:$FQ$135= S27,0),0))</f>
        <v>O</v>
      </c>
      <c r="T29" s="126" t="str">
        <f>INDEX(Horaire!$D$14:$FQ$14,MATCH(TRUE,INDEX(Horaire!$D$135:$FQ$135= T27,0),0))</f>
        <v>O</v>
      </c>
      <c r="U29" s="126" t="str">
        <f>INDEX(Horaire!$D$14:$FQ$14,MATCH(TRUE,INDEX(Horaire!$D$135:$FQ$135= U27,0),0))</f>
        <v>O</v>
      </c>
      <c r="V29" s="126" t="str">
        <f>INDEX(Horaire!$D$14:$FQ$14,MATCH(TRUE,INDEX(Horaire!$D$135:$FQ$135= V27,0),0))</f>
        <v>O</v>
      </c>
      <c r="W29" s="126" t="str">
        <f>INDEX(Horaire!$D$14:$FQ$14,MATCH(TRUE,INDEX(Horaire!$D$135:$FQ$135= W27,0),0))</f>
        <v>O</v>
      </c>
      <c r="X29" s="126" t="str">
        <f>INDEX(Horaire!$D$14:$FQ$14,MATCH(TRUE,INDEX(Horaire!$D$135:$FQ$135= X27,0),0))</f>
        <v>O</v>
      </c>
      <c r="Y29" s="126" t="str">
        <f>INDEX(Horaire!$D$14:$FQ$14,MATCH(TRUE,INDEX(Horaire!$D$135:$FQ$135= Y27,0),0))</f>
        <v>O</v>
      </c>
      <c r="Z29" s="11"/>
      <c r="AA29" s="11"/>
      <c r="AB29" s="11"/>
    </row>
    <row r="30" spans="1:28" x14ac:dyDescent="0.25">
      <c r="A30" s="55" t="s">
        <v>79</v>
      </c>
      <c r="B30" s="126">
        <f>INDEX(Horaire!$D$19:$FQ$19,MATCH(TRUE,INDEX(Horaire!$D$135:$FQ$135= B27,0),0))</f>
        <v>0</v>
      </c>
      <c r="C30" s="126">
        <f>INDEX(Horaire!$D$19:$FQ$19,MATCH(TRUE,INDEX(Horaire!$D$135:$FQ$135= C27,0),0))</f>
        <v>0</v>
      </c>
      <c r="D30" s="126">
        <f>INDEX(Horaire!$D$19:$FQ$19,MATCH(TRUE,INDEX(Horaire!$D$135:$FQ$135= D27,0),0))</f>
        <v>0</v>
      </c>
      <c r="E30" s="126">
        <f>INDEX(Horaire!$D$19:$FQ$19,MATCH(TRUE,INDEX(Horaire!$D$135:$FQ$135= E27,0),0))</f>
        <v>0</v>
      </c>
      <c r="F30" s="126">
        <f>INDEX(Horaire!$D$19:$FQ$19,MATCH(TRUE,INDEX(Horaire!$D$135:$FQ$135= F27,0),0))</f>
        <v>0</v>
      </c>
      <c r="G30" s="126">
        <f>INDEX(Horaire!$D$19:$FQ$19,MATCH(TRUE,INDEX(Horaire!$D$135:$FQ$135= G27,0),0))</f>
        <v>0</v>
      </c>
      <c r="H30" s="126">
        <f>INDEX(Horaire!$D$19:$FQ$19,MATCH(TRUE,INDEX(Horaire!$D$135:$FQ$135= H27,0),0))</f>
        <v>0</v>
      </c>
      <c r="I30" s="126">
        <f>INDEX(Horaire!$D$19:$FQ$19,MATCH(TRUE,INDEX(Horaire!$D$135:$FQ$135= I27,0),0))</f>
        <v>0</v>
      </c>
      <c r="J30" s="126">
        <f>INDEX(Horaire!$D$19:$FQ$19,MATCH(TRUE,INDEX(Horaire!$D$135:$FQ$135= J27,0),0))</f>
        <v>0</v>
      </c>
      <c r="K30" s="126">
        <f>INDEX(Horaire!$D$19:$FQ$19,MATCH(TRUE,INDEX(Horaire!$D$135:$FQ$135= K27,0),0))</f>
        <v>0</v>
      </c>
      <c r="L30" s="126">
        <f>INDEX(Horaire!$D$19:$FQ$19,MATCH(TRUE,INDEX(Horaire!$D$135:$FQ$135= L27,0),0))</f>
        <v>0</v>
      </c>
      <c r="M30" s="126">
        <f>INDEX(Horaire!$D$19:$FQ$19,MATCH(TRUE,INDEX(Horaire!$D$135:$FQ$135= M27,0),0))</f>
        <v>0</v>
      </c>
      <c r="N30" s="126">
        <f>INDEX(Horaire!$D$19:$FQ$19,MATCH(TRUE,INDEX(Horaire!$D$135:$FQ$135= N27,0),0))</f>
        <v>0</v>
      </c>
      <c r="O30" s="126">
        <f>INDEX(Horaire!$D$19:$FQ$19,MATCH(TRUE,INDEX(Horaire!$D$135:$FQ$135= O27,0),0))</f>
        <v>0</v>
      </c>
      <c r="P30" s="126">
        <f>INDEX(Horaire!$D$19:$FQ$19,MATCH(TRUE,INDEX(Horaire!$D$135:$FQ$135= P27,0),0))</f>
        <v>0</v>
      </c>
      <c r="Q30" s="126">
        <f>INDEX(Horaire!$D$19:$FQ$19,MATCH(TRUE,INDEX(Horaire!$D$135:$FQ$135= Q27,0),0))</f>
        <v>0</v>
      </c>
      <c r="R30" s="126">
        <f>INDEX(Horaire!$D$19:$FQ$19,MATCH(TRUE,INDEX(Horaire!$D$135:$FQ$135= R27,0),0))</f>
        <v>0</v>
      </c>
      <c r="S30" s="126">
        <f>INDEX(Horaire!$D$19:$FQ$19,MATCH(TRUE,INDEX(Horaire!$D$135:$FQ$135= S27,0),0))</f>
        <v>0</v>
      </c>
      <c r="T30" s="126">
        <f>INDEX(Horaire!$D$19:$FQ$19,MATCH(TRUE,INDEX(Horaire!$D$135:$FQ$135= T27,0),0))</f>
        <v>0</v>
      </c>
      <c r="U30" s="126">
        <f>INDEX(Horaire!$D$19:$FQ$19,MATCH(TRUE,INDEX(Horaire!$D$135:$FQ$135= U27,0),0))</f>
        <v>0</v>
      </c>
      <c r="V30" s="126">
        <f>INDEX(Horaire!$D$19:$FQ$19,MATCH(TRUE,INDEX(Horaire!$D$135:$FQ$135= V27,0),0))</f>
        <v>0</v>
      </c>
      <c r="W30" s="126">
        <f>INDEX(Horaire!$D$19:$FQ$19,MATCH(TRUE,INDEX(Horaire!$D$135:$FQ$135= W27,0),0))</f>
        <v>0</v>
      </c>
      <c r="X30" s="126">
        <f>INDEX(Horaire!$D$19:$FQ$19,MATCH(TRUE,INDEX(Horaire!$D$135:$FQ$135= X27,0),0))</f>
        <v>0</v>
      </c>
      <c r="Y30" s="126">
        <f>INDEX(Horaire!$D$19:$FQ$19,MATCH(TRUE,INDEX(Horaire!$D$135:$FQ$135= Y27,0),0))</f>
        <v>0</v>
      </c>
      <c r="Z30" s="11"/>
      <c r="AA30" s="11"/>
      <c r="AB30" s="11"/>
    </row>
    <row r="31" spans="1:28" x14ac:dyDescent="0.25">
      <c r="A31" s="11"/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1"/>
      <c r="AA31" s="11"/>
      <c r="AB31" s="11"/>
    </row>
    <row r="32" spans="1:28" x14ac:dyDescent="0.25">
      <c r="A32" s="11"/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1"/>
      <c r="AA32" s="11"/>
      <c r="AB32" s="11"/>
    </row>
    <row r="33" spans="1:28" x14ac:dyDescent="0.25">
      <c r="A33" s="55" t="s">
        <v>420</v>
      </c>
      <c r="B33" s="56">
        <f>$C$1+3+$C$2+(B34-1)/24</f>
        <v>43857</v>
      </c>
      <c r="C33" s="56">
        <f t="shared" ref="C33:Y33" si="3">$C$1+3+$C$2+(C34-1)/24</f>
        <v>43857.041666666664</v>
      </c>
      <c r="D33" s="56">
        <f t="shared" si="3"/>
        <v>43857.083333333336</v>
      </c>
      <c r="E33" s="56">
        <f t="shared" si="3"/>
        <v>43857.125</v>
      </c>
      <c r="F33" s="56">
        <f t="shared" si="3"/>
        <v>43857.166666666664</v>
      </c>
      <c r="G33" s="56">
        <f t="shared" si="3"/>
        <v>43857.208333333336</v>
      </c>
      <c r="H33" s="56">
        <f t="shared" si="3"/>
        <v>43857.25</v>
      </c>
      <c r="I33" s="56">
        <f t="shared" si="3"/>
        <v>43857.291666666664</v>
      </c>
      <c r="J33" s="56">
        <f t="shared" si="3"/>
        <v>43857.333333333336</v>
      </c>
      <c r="K33" s="56">
        <f t="shared" si="3"/>
        <v>43857.375</v>
      </c>
      <c r="L33" s="56">
        <f t="shared" si="3"/>
        <v>43857.416666666664</v>
      </c>
      <c r="M33" s="56">
        <f t="shared" si="3"/>
        <v>43857.458333333336</v>
      </c>
      <c r="N33" s="56">
        <f t="shared" si="3"/>
        <v>43857.5</v>
      </c>
      <c r="O33" s="56">
        <f t="shared" si="3"/>
        <v>43857.541666666664</v>
      </c>
      <c r="P33" s="56">
        <f t="shared" si="3"/>
        <v>43857.583333333336</v>
      </c>
      <c r="Q33" s="56">
        <f t="shared" si="3"/>
        <v>43857.625</v>
      </c>
      <c r="R33" s="56">
        <f t="shared" si="3"/>
        <v>43857.666666666664</v>
      </c>
      <c r="S33" s="56">
        <f t="shared" si="3"/>
        <v>43857.708333333336</v>
      </c>
      <c r="T33" s="56">
        <f t="shared" si="3"/>
        <v>43857.75</v>
      </c>
      <c r="U33" s="56">
        <f t="shared" si="3"/>
        <v>43857.791666666664</v>
      </c>
      <c r="V33" s="56">
        <f t="shared" si="3"/>
        <v>43857.833333333336</v>
      </c>
      <c r="W33" s="56">
        <f t="shared" si="3"/>
        <v>43857.875</v>
      </c>
      <c r="X33" s="56">
        <f t="shared" si="3"/>
        <v>43857.916666666664</v>
      </c>
      <c r="Y33" s="56">
        <f t="shared" si="3"/>
        <v>43857.958333333336</v>
      </c>
      <c r="Z33" s="11"/>
      <c r="AA33" s="11"/>
      <c r="AB33" s="11"/>
    </row>
    <row r="34" spans="1:28" x14ac:dyDescent="0.25">
      <c r="A34" s="57"/>
      <c r="B34" s="126">
        <v>1</v>
      </c>
      <c r="C34" s="126">
        <v>2</v>
      </c>
      <c r="D34" s="126">
        <v>3</v>
      </c>
      <c r="E34" s="126">
        <v>4</v>
      </c>
      <c r="F34" s="126">
        <v>5</v>
      </c>
      <c r="G34" s="126">
        <v>6</v>
      </c>
      <c r="H34" s="126">
        <v>7</v>
      </c>
      <c r="I34" s="126">
        <v>8</v>
      </c>
      <c r="J34" s="126">
        <v>9</v>
      </c>
      <c r="K34" s="126">
        <v>10</v>
      </c>
      <c r="L34" s="126">
        <v>11</v>
      </c>
      <c r="M34" s="126">
        <v>12</v>
      </c>
      <c r="N34" s="126">
        <v>13</v>
      </c>
      <c r="O34" s="126">
        <v>14</v>
      </c>
      <c r="P34" s="126">
        <v>15</v>
      </c>
      <c r="Q34" s="126">
        <v>16</v>
      </c>
      <c r="R34" s="126">
        <v>17</v>
      </c>
      <c r="S34" s="126">
        <v>18</v>
      </c>
      <c r="T34" s="126">
        <v>19</v>
      </c>
      <c r="U34" s="126">
        <v>20</v>
      </c>
      <c r="V34" s="126">
        <v>21</v>
      </c>
      <c r="W34" s="126">
        <v>22</v>
      </c>
      <c r="X34" s="126">
        <v>23</v>
      </c>
      <c r="Y34" s="126">
        <v>24</v>
      </c>
      <c r="Z34" s="11"/>
      <c r="AA34" s="11"/>
      <c r="AB34" s="11"/>
    </row>
    <row r="35" spans="1:28" x14ac:dyDescent="0.25">
      <c r="A35" s="55" t="s">
        <v>317</v>
      </c>
      <c r="B35" s="126" t="str">
        <f>INDEX(Horaire!$D$14:$FQ$14,MATCH(TRUE,INDEX(Horaire!$D$135:$FQ$135= B33,0),0))</f>
        <v>O</v>
      </c>
      <c r="C35" s="126" t="str">
        <f>INDEX(Horaire!$D$14:$FQ$14,MATCH(TRUE,INDEX(Horaire!$D$135:$FQ$135= C33,0),0))</f>
        <v>O</v>
      </c>
      <c r="D35" s="126" t="str">
        <f>INDEX(Horaire!$D$14:$FQ$14,MATCH(TRUE,INDEX(Horaire!$D$135:$FQ$135= D33,0),0))</f>
        <v>O</v>
      </c>
      <c r="E35" s="126" t="str">
        <f>INDEX(Horaire!$D$14:$FQ$14,MATCH(TRUE,INDEX(Horaire!$D$135:$FQ$135= E33,0),0))</f>
        <v>O</v>
      </c>
      <c r="F35" s="126" t="str">
        <f>INDEX(Horaire!$D$14:$FQ$14,MATCH(TRUE,INDEX(Horaire!$D$135:$FQ$135= F33,0),0))</f>
        <v>O</v>
      </c>
      <c r="G35" s="126" t="str">
        <f>INDEX(Horaire!$D$14:$FQ$14,MATCH(TRUE,INDEX(Horaire!$D$135:$FQ$135= G33,0),0))</f>
        <v>O</v>
      </c>
      <c r="H35" s="126" t="str">
        <f>INDEX(Horaire!$D$14:$FQ$14,MATCH(TRUE,INDEX(Horaire!$D$135:$FQ$135= H33,0),0))</f>
        <v>O</v>
      </c>
      <c r="I35" s="126" t="str">
        <f>INDEX(Horaire!$D$14:$FQ$14,MATCH(TRUE,INDEX(Horaire!$D$135:$FQ$135= I33,0),0))</f>
        <v>O</v>
      </c>
      <c r="J35" s="126" t="str">
        <f>INDEX(Horaire!$D$14:$FQ$14,MATCH(TRUE,INDEX(Horaire!$D$135:$FQ$135= J33,0),0))</f>
        <v>O</v>
      </c>
      <c r="K35" s="126" t="str">
        <f>INDEX(Horaire!$D$14:$FQ$14,MATCH(TRUE,INDEX(Horaire!$D$135:$FQ$135= K33,0),0))</f>
        <v>O</v>
      </c>
      <c r="L35" s="126" t="str">
        <f>INDEX(Horaire!$D$14:$FQ$14,MATCH(TRUE,INDEX(Horaire!$D$135:$FQ$135= L33,0),0))</f>
        <v>O</v>
      </c>
      <c r="M35" s="126" t="str">
        <f>INDEX(Horaire!$D$14:$FQ$14,MATCH(TRUE,INDEX(Horaire!$D$135:$FQ$135= M33,0),0))</f>
        <v>O</v>
      </c>
      <c r="N35" s="126" t="str">
        <f>INDEX(Horaire!$D$14:$FQ$14,MATCH(TRUE,INDEX(Horaire!$D$135:$FQ$135= N33,0),0))</f>
        <v>O</v>
      </c>
      <c r="O35" s="126" t="str">
        <f>INDEX(Horaire!$D$14:$FQ$14,MATCH(TRUE,INDEX(Horaire!$D$135:$FQ$135= O33,0),0))</f>
        <v>O</v>
      </c>
      <c r="P35" s="126" t="str">
        <f>INDEX(Horaire!$D$14:$FQ$14,MATCH(TRUE,INDEX(Horaire!$D$135:$FQ$135= P33,0),0))</f>
        <v>O</v>
      </c>
      <c r="Q35" s="126" t="str">
        <f>INDEX(Horaire!$D$14:$FQ$14,MATCH(TRUE,INDEX(Horaire!$D$135:$FQ$135= Q33,0),0))</f>
        <v>O</v>
      </c>
      <c r="R35" s="126" t="str">
        <f>INDEX(Horaire!$D$14:$FQ$14,MATCH(TRUE,INDEX(Horaire!$D$135:$FQ$135= R33,0),0))</f>
        <v>O</v>
      </c>
      <c r="S35" s="126" t="str">
        <f>INDEX(Horaire!$D$14:$FQ$14,MATCH(TRUE,INDEX(Horaire!$D$135:$FQ$135= S33,0),0))</f>
        <v>O</v>
      </c>
      <c r="T35" s="126" t="str">
        <f>INDEX(Horaire!$D$14:$FQ$14,MATCH(TRUE,INDEX(Horaire!$D$135:$FQ$135= T33,0),0))</f>
        <v>O</v>
      </c>
      <c r="U35" s="126" t="str">
        <f>INDEX(Horaire!$D$14:$FQ$14,MATCH(TRUE,INDEX(Horaire!$D$135:$FQ$135= U33,0),0))</f>
        <v>O</v>
      </c>
      <c r="V35" s="126" t="str">
        <f>INDEX(Horaire!$D$14:$FQ$14,MATCH(TRUE,INDEX(Horaire!$D$135:$FQ$135= V33,0),0))</f>
        <v>O</v>
      </c>
      <c r="W35" s="126" t="str">
        <f>INDEX(Horaire!$D$14:$FQ$14,MATCH(TRUE,INDEX(Horaire!$D$135:$FQ$135= W33,0),0))</f>
        <v>O</v>
      </c>
      <c r="X35" s="126" t="str">
        <f>INDEX(Horaire!$D$14:$FQ$14,MATCH(TRUE,INDEX(Horaire!$D$135:$FQ$135= X33,0),0))</f>
        <v>O</v>
      </c>
      <c r="Y35" s="126" t="str">
        <f>INDEX(Horaire!$D$14:$FQ$14,MATCH(TRUE,INDEX(Horaire!$D$135:$FQ$135= Y33,0),0))</f>
        <v>O</v>
      </c>
      <c r="Z35" s="11"/>
      <c r="AA35" s="11"/>
      <c r="AB35" s="11"/>
    </row>
    <row r="36" spans="1:28" x14ac:dyDescent="0.25">
      <c r="A36" s="55" t="s">
        <v>79</v>
      </c>
      <c r="B36" s="126">
        <f>INDEX(Horaire!$D$19:$FQ$19,MATCH(TRUE,INDEX(Horaire!$D$135:$FQ$135= B33,0),0))</f>
        <v>0</v>
      </c>
      <c r="C36" s="126">
        <f>INDEX(Horaire!$D$19:$FQ$19,MATCH(TRUE,INDEX(Horaire!$D$135:$FQ$135= C33,0),0))</f>
        <v>0</v>
      </c>
      <c r="D36" s="126">
        <f>INDEX(Horaire!$D$19:$FQ$19,MATCH(TRUE,INDEX(Horaire!$D$135:$FQ$135= D33,0),0))</f>
        <v>0</v>
      </c>
      <c r="E36" s="126">
        <f>INDEX(Horaire!$D$19:$FQ$19,MATCH(TRUE,INDEX(Horaire!$D$135:$FQ$135= E33,0),0))</f>
        <v>0</v>
      </c>
      <c r="F36" s="126">
        <f>INDEX(Horaire!$D$19:$FQ$19,MATCH(TRUE,INDEX(Horaire!$D$135:$FQ$135= F33,0),0))</f>
        <v>0</v>
      </c>
      <c r="G36" s="126">
        <f>INDEX(Horaire!$D$19:$FQ$19,MATCH(TRUE,INDEX(Horaire!$D$135:$FQ$135= G33,0),0))</f>
        <v>0</v>
      </c>
      <c r="H36" s="126">
        <f>INDEX(Horaire!$D$19:$FQ$19,MATCH(TRUE,INDEX(Horaire!$D$135:$FQ$135= H33,0),0))</f>
        <v>0</v>
      </c>
      <c r="I36" s="126">
        <f>INDEX(Horaire!$D$19:$FQ$19,MATCH(TRUE,INDEX(Horaire!$D$135:$FQ$135= I33,0),0))</f>
        <v>0</v>
      </c>
      <c r="J36" s="126">
        <f>INDEX(Horaire!$D$19:$FQ$19,MATCH(TRUE,INDEX(Horaire!$D$135:$FQ$135= J33,0),0))</f>
        <v>0</v>
      </c>
      <c r="K36" s="126">
        <f>INDEX(Horaire!$D$19:$FQ$19,MATCH(TRUE,INDEX(Horaire!$D$135:$FQ$135= K33,0),0))</f>
        <v>0</v>
      </c>
      <c r="L36" s="126">
        <f>INDEX(Horaire!$D$19:$FQ$19,MATCH(TRUE,INDEX(Horaire!$D$135:$FQ$135= L33,0),0))</f>
        <v>0</v>
      </c>
      <c r="M36" s="126">
        <f>INDEX(Horaire!$D$19:$FQ$19,MATCH(TRUE,INDEX(Horaire!$D$135:$FQ$135= M33,0),0))</f>
        <v>0</v>
      </c>
      <c r="N36" s="126">
        <f>INDEX(Horaire!$D$19:$FQ$19,MATCH(TRUE,INDEX(Horaire!$D$135:$FQ$135= N33,0),0))</f>
        <v>0</v>
      </c>
      <c r="O36" s="126">
        <f>INDEX(Horaire!$D$19:$FQ$19,MATCH(TRUE,INDEX(Horaire!$D$135:$FQ$135= O33,0),0))</f>
        <v>0</v>
      </c>
      <c r="P36" s="126">
        <f>INDEX(Horaire!$D$19:$FQ$19,MATCH(TRUE,INDEX(Horaire!$D$135:$FQ$135= P33,0),0))</f>
        <v>0</v>
      </c>
      <c r="Q36" s="126">
        <f>INDEX(Horaire!$D$19:$FQ$19,MATCH(TRUE,INDEX(Horaire!$D$135:$FQ$135= Q33,0),0))</f>
        <v>0</v>
      </c>
      <c r="R36" s="126">
        <f>INDEX(Horaire!$D$19:$FQ$19,MATCH(TRUE,INDEX(Horaire!$D$135:$FQ$135= R33,0),0))</f>
        <v>0</v>
      </c>
      <c r="S36" s="126">
        <f>INDEX(Horaire!$D$19:$FQ$19,MATCH(TRUE,INDEX(Horaire!$D$135:$FQ$135= S33,0),0))</f>
        <v>0</v>
      </c>
      <c r="T36" s="126">
        <f>INDEX(Horaire!$D$19:$FQ$19,MATCH(TRUE,INDEX(Horaire!$D$135:$FQ$135= T33,0),0))</f>
        <v>0</v>
      </c>
      <c r="U36" s="126">
        <f>INDEX(Horaire!$D$19:$FQ$19,MATCH(TRUE,INDEX(Horaire!$D$135:$FQ$135= U33,0),0))</f>
        <v>0</v>
      </c>
      <c r="V36" s="126">
        <f>INDEX(Horaire!$D$19:$FQ$19,MATCH(TRUE,INDEX(Horaire!$D$135:$FQ$135= V33,0),0))</f>
        <v>0</v>
      </c>
      <c r="W36" s="126">
        <f>INDEX(Horaire!$D$19:$FQ$19,MATCH(TRUE,INDEX(Horaire!$D$135:$FQ$135= W33,0),0))</f>
        <v>0</v>
      </c>
      <c r="X36" s="126">
        <f>INDEX(Horaire!$D$19:$FQ$19,MATCH(TRUE,INDEX(Horaire!$D$135:$FQ$135= X33,0),0))</f>
        <v>0</v>
      </c>
      <c r="Y36" s="126">
        <f>INDEX(Horaire!$D$19:$FQ$19,MATCH(TRUE,INDEX(Horaire!$D$135:$FQ$135= Y33,0),0))</f>
        <v>0</v>
      </c>
      <c r="Z36" s="11"/>
      <c r="AA36" s="11"/>
      <c r="AB36" s="11"/>
    </row>
    <row r="37" spans="1:28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</row>
    <row r="38" spans="1:28" ht="15.75" thickBot="1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</row>
    <row r="39" spans="1:28" ht="15.75" thickBot="1" x14ac:dyDescent="0.3">
      <c r="A39" s="68" t="s">
        <v>440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</row>
    <row r="41" spans="1:28" x14ac:dyDescent="0.25">
      <c r="A41" s="11"/>
      <c r="B41" s="11"/>
      <c r="C41" s="11"/>
      <c r="D41" s="11"/>
      <c r="E41" s="11" t="s">
        <v>441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</row>
    <row r="42" spans="1:28" x14ac:dyDescent="0.25">
      <c r="A42" s="11"/>
      <c r="B42" s="11"/>
      <c r="C42" s="11"/>
      <c r="D42" s="11"/>
      <c r="E42" s="11" t="s">
        <v>442</v>
      </c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</row>
    <row r="43" spans="1:28" x14ac:dyDescent="0.25">
      <c r="A43" s="55" t="s">
        <v>418</v>
      </c>
      <c r="B43" s="69">
        <f>$C$1+1+$C$2+(C43-1)/24</f>
        <v>43855</v>
      </c>
      <c r="C43" s="11">
        <v>1</v>
      </c>
      <c r="D43" s="11"/>
      <c r="E43" s="11">
        <f>B24</f>
        <v>0</v>
      </c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</row>
    <row r="44" spans="1:28" x14ac:dyDescent="0.25">
      <c r="A44" s="11"/>
      <c r="B44" s="69">
        <f t="shared" ref="B44:B66" si="4">$C$1+1+$C$2+(C44-1)/24</f>
        <v>43855.041666666664</v>
      </c>
      <c r="C44" s="11">
        <v>2</v>
      </c>
      <c r="D44" s="11"/>
      <c r="E44" s="11">
        <f>C24</f>
        <v>0</v>
      </c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:28" x14ac:dyDescent="0.25">
      <c r="A45" s="11"/>
      <c r="B45" s="69">
        <f t="shared" si="4"/>
        <v>43855.083333333336</v>
      </c>
      <c r="C45" s="11">
        <v>3</v>
      </c>
      <c r="D45" s="11"/>
      <c r="E45" s="11">
        <f>D24</f>
        <v>0</v>
      </c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:28" x14ac:dyDescent="0.25">
      <c r="A46" s="11"/>
      <c r="B46" s="69">
        <f t="shared" si="4"/>
        <v>43855.125</v>
      </c>
      <c r="C46" s="11">
        <v>4</v>
      </c>
      <c r="D46" s="11"/>
      <c r="E46" s="11">
        <f>E24</f>
        <v>0</v>
      </c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</row>
    <row r="47" spans="1:28" x14ac:dyDescent="0.25">
      <c r="A47" s="11"/>
      <c r="B47" s="69">
        <f t="shared" si="4"/>
        <v>43855.166666666664</v>
      </c>
      <c r="C47" s="11">
        <v>5</v>
      </c>
      <c r="D47" s="11"/>
      <c r="E47" s="11">
        <f>F24</f>
        <v>0</v>
      </c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28" x14ac:dyDescent="0.25">
      <c r="A48" s="11"/>
      <c r="B48" s="69">
        <f t="shared" si="4"/>
        <v>43855.208333333336</v>
      </c>
      <c r="C48" s="11">
        <v>6</v>
      </c>
      <c r="D48" s="11"/>
      <c r="E48" s="11">
        <f>G24</f>
        <v>0</v>
      </c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28" x14ac:dyDescent="0.25">
      <c r="A49" s="11"/>
      <c r="B49" s="69">
        <f t="shared" si="4"/>
        <v>43855.25</v>
      </c>
      <c r="C49" s="11">
        <v>7</v>
      </c>
      <c r="D49" s="11"/>
      <c r="E49" s="11">
        <f>H24</f>
        <v>0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28" x14ac:dyDescent="0.25">
      <c r="A50" s="11"/>
      <c r="B50" s="69">
        <f t="shared" si="4"/>
        <v>43855.291666666664</v>
      </c>
      <c r="C50" s="11">
        <v>8</v>
      </c>
      <c r="D50" s="11"/>
      <c r="E50" s="11">
        <f>I24</f>
        <v>0</v>
      </c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28" x14ac:dyDescent="0.25">
      <c r="A51" s="11"/>
      <c r="B51" s="69">
        <f t="shared" si="4"/>
        <v>43855.333333333336</v>
      </c>
      <c r="C51" s="11">
        <v>9</v>
      </c>
      <c r="D51" s="11"/>
      <c r="E51" s="11">
        <f>J24</f>
        <v>34</v>
      </c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28" x14ac:dyDescent="0.25">
      <c r="A52" s="11"/>
      <c r="B52" s="69">
        <f t="shared" si="4"/>
        <v>43855.375</v>
      </c>
      <c r="C52" s="11">
        <v>10</v>
      </c>
      <c r="D52" s="11"/>
      <c r="E52" s="11">
        <f>K24</f>
        <v>24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28" x14ac:dyDescent="0.25">
      <c r="A53" s="11"/>
      <c r="B53" s="69">
        <f t="shared" si="4"/>
        <v>43855.416666666664</v>
      </c>
      <c r="C53" s="11">
        <v>11</v>
      </c>
      <c r="D53" s="11"/>
      <c r="E53" s="11">
        <f>L24</f>
        <v>0</v>
      </c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28" x14ac:dyDescent="0.25">
      <c r="A54" s="11"/>
      <c r="B54" s="69">
        <f t="shared" si="4"/>
        <v>43855.458333333336</v>
      </c>
      <c r="C54" s="11">
        <v>12</v>
      </c>
      <c r="D54" s="11"/>
      <c r="E54" s="11">
        <f>M24</f>
        <v>0</v>
      </c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28" x14ac:dyDescent="0.25">
      <c r="A55" s="11"/>
      <c r="B55" s="69">
        <f t="shared" si="4"/>
        <v>43855.5</v>
      </c>
      <c r="C55" s="11">
        <v>13</v>
      </c>
      <c r="D55" s="11"/>
      <c r="E55" s="11">
        <f>N24</f>
        <v>0</v>
      </c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28" x14ac:dyDescent="0.25">
      <c r="A56" s="11"/>
      <c r="B56" s="69">
        <f t="shared" si="4"/>
        <v>43855.541666666664</v>
      </c>
      <c r="C56" s="11">
        <v>14</v>
      </c>
      <c r="D56" s="11"/>
      <c r="E56" s="11">
        <f>O24</f>
        <v>0</v>
      </c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28" x14ac:dyDescent="0.25">
      <c r="A57" s="11"/>
      <c r="B57" s="69">
        <f t="shared" si="4"/>
        <v>43855.583333333336</v>
      </c>
      <c r="C57" s="11">
        <v>15</v>
      </c>
      <c r="D57" s="11"/>
      <c r="E57" s="11">
        <f>P24</f>
        <v>0</v>
      </c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28" x14ac:dyDescent="0.25">
      <c r="A58" s="11"/>
      <c r="B58" s="69">
        <f t="shared" si="4"/>
        <v>43855.625</v>
      </c>
      <c r="C58" s="11">
        <v>16</v>
      </c>
      <c r="D58" s="11"/>
      <c r="E58" s="11">
        <f>Q24</f>
        <v>0</v>
      </c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28" x14ac:dyDescent="0.25">
      <c r="A59" s="11"/>
      <c r="B59" s="69">
        <f t="shared" si="4"/>
        <v>43855.666666666664</v>
      </c>
      <c r="C59" s="11">
        <v>17</v>
      </c>
      <c r="D59" s="11"/>
      <c r="E59" s="11">
        <f>R24</f>
        <v>0</v>
      </c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28" x14ac:dyDescent="0.25">
      <c r="A60" s="11"/>
      <c r="B60" s="69">
        <f t="shared" si="4"/>
        <v>43855.708333333336</v>
      </c>
      <c r="C60" s="11">
        <v>18</v>
      </c>
      <c r="D60" s="11"/>
      <c r="E60" s="11">
        <f>S24</f>
        <v>24</v>
      </c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x14ac:dyDescent="0.25">
      <c r="A61" s="11"/>
      <c r="B61" s="69">
        <f t="shared" si="4"/>
        <v>43855.75</v>
      </c>
      <c r="C61" s="11">
        <v>19</v>
      </c>
      <c r="D61" s="11"/>
      <c r="E61" s="11">
        <f>T24</f>
        <v>24</v>
      </c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</row>
    <row r="62" spans="1:28" x14ac:dyDescent="0.25">
      <c r="A62" s="11"/>
      <c r="B62" s="69">
        <f t="shared" si="4"/>
        <v>43855.791666666664</v>
      </c>
      <c r="C62" s="11">
        <v>20</v>
      </c>
      <c r="D62" s="11"/>
      <c r="E62" s="11">
        <f>U24</f>
        <v>0</v>
      </c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</row>
    <row r="63" spans="1:28" x14ac:dyDescent="0.25">
      <c r="A63" s="11"/>
      <c r="B63" s="69">
        <f t="shared" si="4"/>
        <v>43855.833333333336</v>
      </c>
      <c r="C63" s="11">
        <v>21</v>
      </c>
      <c r="D63" s="11"/>
      <c r="E63" s="11">
        <f>V24</f>
        <v>0</v>
      </c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</row>
    <row r="64" spans="1:28" x14ac:dyDescent="0.25">
      <c r="A64" s="11"/>
      <c r="B64" s="69">
        <f t="shared" si="4"/>
        <v>43855.875</v>
      </c>
      <c r="C64" s="11">
        <v>22</v>
      </c>
      <c r="D64" s="11"/>
      <c r="E64" s="11">
        <f>W24</f>
        <v>0</v>
      </c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</row>
    <row r="65" spans="1:28" x14ac:dyDescent="0.25">
      <c r="A65" s="11"/>
      <c r="B65" s="69">
        <f t="shared" si="4"/>
        <v>43855.916666666664</v>
      </c>
      <c r="C65" s="11">
        <v>23</v>
      </c>
      <c r="D65" s="11"/>
      <c r="E65" s="11">
        <f>X24</f>
        <v>0</v>
      </c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</row>
    <row r="66" spans="1:28" x14ac:dyDescent="0.25">
      <c r="A66" s="11"/>
      <c r="B66" s="69">
        <f t="shared" si="4"/>
        <v>43855.958333333336</v>
      </c>
      <c r="C66" s="11">
        <v>24</v>
      </c>
      <c r="D66" s="11"/>
      <c r="E66" s="11">
        <f>Y24</f>
        <v>0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28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28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28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28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28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28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28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28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28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28" x14ac:dyDescent="0.25">
      <c r="A76" s="11" t="b">
        <v>0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28" x14ac:dyDescent="0.25">
      <c r="A77" s="11" t="b">
        <v>1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</sheetData>
  <mergeCells count="6">
    <mergeCell ref="T3:V3"/>
    <mergeCell ref="I9:O9"/>
    <mergeCell ref="B7:C7"/>
    <mergeCell ref="C1:D1"/>
    <mergeCell ref="C2:D2"/>
    <mergeCell ref="I1:N1"/>
  </mergeCells>
  <dataValidations count="1">
    <dataValidation type="list" allowBlank="1" showInputMessage="1" showErrorMessage="1" sqref="N8 W6" xr:uid="{464713A9-650A-4C49-B77A-4296FC3672B5}">
      <formula1>$A$76:$A$77</formula1>
    </dataValidation>
  </dataValidations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GM191"/>
  <sheetViews>
    <sheetView tabSelected="1" zoomScale="85" zoomScaleNormal="85" workbookViewId="0">
      <pane xSplit="3" ySplit="9" topLeftCell="D10" activePane="bottomRight" state="frozen"/>
      <selection pane="topRight" activeCell="D1" sqref="D1"/>
      <selection pane="bottomLeft" activeCell="A9" sqref="A9"/>
      <selection pane="bottomRight" activeCell="D24" sqref="D24"/>
    </sheetView>
  </sheetViews>
  <sheetFormatPr defaultColWidth="10.7109375" defaultRowHeight="15" customHeight="1" x14ac:dyDescent="0.25"/>
  <cols>
    <col min="1" max="1" width="28.140625" hidden="1" customWidth="1"/>
    <col min="2" max="2" width="17.140625" customWidth="1"/>
    <col min="3" max="3" width="5.85546875" customWidth="1"/>
    <col min="4" max="4" width="7.85546875" customWidth="1"/>
    <col min="5" max="11" width="6.7109375" customWidth="1"/>
    <col min="12" max="12" width="7.85546875" customWidth="1"/>
    <col min="13" max="13" width="8.28515625" customWidth="1"/>
    <col min="14" max="27" width="6.7109375" customWidth="1"/>
    <col min="28" max="28" width="8.5703125" customWidth="1"/>
    <col min="29" max="29" width="9.42578125" customWidth="1"/>
    <col min="30" max="30" width="6.7109375" customWidth="1"/>
    <col min="31" max="31" width="8.85546875" customWidth="1"/>
    <col min="32" max="33" width="7.5703125" customWidth="1"/>
    <col min="34" max="34" width="7.7109375" customWidth="1"/>
    <col min="35" max="35" width="8.85546875" customWidth="1"/>
    <col min="36" max="36" width="7.85546875" customWidth="1"/>
    <col min="37" max="39" width="6.7109375" customWidth="1"/>
    <col min="40" max="40" width="8.42578125" customWidth="1"/>
    <col min="41" max="51" width="6.7109375" customWidth="1"/>
    <col min="52" max="52" width="8.28515625" customWidth="1"/>
    <col min="53" max="63" width="6.7109375" customWidth="1"/>
    <col min="64" max="64" width="8.42578125" customWidth="1"/>
    <col min="65" max="65" width="8" customWidth="1"/>
    <col min="66" max="140" width="6.7109375" customWidth="1"/>
    <col min="141" max="141" width="12" customWidth="1"/>
    <col min="142" max="176" width="6.7109375" customWidth="1"/>
    <col min="177" max="177" width="9.7109375" customWidth="1"/>
    <col min="178" max="194" width="6.7109375" customWidth="1"/>
    <col min="195" max="195" width="9.7109375" customWidth="1"/>
  </cols>
  <sheetData>
    <row r="1" spans="1:195" x14ac:dyDescent="0.25">
      <c r="B1" s="27" t="s">
        <v>80</v>
      </c>
      <c r="C1" s="28"/>
      <c r="D1" s="246">
        <v>43854</v>
      </c>
      <c r="E1" s="246"/>
      <c r="H1" s="36" t="s">
        <v>324</v>
      </c>
      <c r="I1" s="37"/>
      <c r="J1" s="37"/>
      <c r="K1" s="38"/>
      <c r="L1" s="246">
        <f>D1+7</f>
        <v>43861</v>
      </c>
      <c r="M1" s="246"/>
      <c r="W1" s="250" t="s">
        <v>330</v>
      </c>
      <c r="X1" s="251"/>
      <c r="Y1" s="244" t="s">
        <v>331</v>
      </c>
      <c r="Z1" s="244"/>
      <c r="AB1" s="244" t="s">
        <v>262</v>
      </c>
      <c r="AC1" s="244"/>
      <c r="AD1" s="244"/>
      <c r="AE1" s="244"/>
      <c r="AF1" s="244"/>
      <c r="AG1" s="244" t="s">
        <v>319</v>
      </c>
      <c r="AH1" s="244"/>
      <c r="AI1" s="244"/>
      <c r="AJ1" s="244"/>
      <c r="AK1" s="244"/>
      <c r="AL1" s="244" t="s">
        <v>377</v>
      </c>
      <c r="AM1" s="244"/>
      <c r="AN1" s="244"/>
      <c r="AO1" s="244"/>
      <c r="AP1" s="244"/>
      <c r="AQ1" s="244"/>
      <c r="AR1" s="244"/>
      <c r="AS1" s="244"/>
    </row>
    <row r="2" spans="1:195" x14ac:dyDescent="0.25">
      <c r="B2" s="29" t="s">
        <v>81</v>
      </c>
      <c r="D2" s="247">
        <v>0</v>
      </c>
      <c r="E2" s="247"/>
      <c r="H2" s="33" t="s">
        <v>325</v>
      </c>
      <c r="I2" s="34"/>
      <c r="J2" s="34"/>
      <c r="K2" s="35"/>
      <c r="L2" s="247">
        <v>0</v>
      </c>
      <c r="M2" s="247"/>
      <c r="W2" s="241">
        <f>D1</f>
        <v>43854</v>
      </c>
      <c r="X2" s="242"/>
      <c r="Y2" s="240">
        <f>SUMIF($D$165:$FQ$165,"="&amp;DAY(W2),$D$166:$FQ$166)</f>
        <v>15769.849268292688</v>
      </c>
      <c r="Z2" s="240"/>
      <c r="AB2" s="252" t="s">
        <v>293</v>
      </c>
      <c r="AC2" s="252"/>
      <c r="AD2" s="252"/>
      <c r="AE2" s="252"/>
      <c r="AF2" s="252"/>
      <c r="AG2" s="245" t="str">
        <f ca="1">IF(COUNTIF(D88:IJ88,"=19")&gt;0,"PR P&gt;19MW et PR basse",IF(COUNTIF(D88:IJ88,"=25")&gt;0,"PB P&gt;25MW et PR basse",IF(COUNTIF(J88:IP88,"=34")&gt;0,"PB P&gt;34MW et PR ou GR basses","OK")))</f>
        <v>PR P&gt;19MW et PR basse</v>
      </c>
      <c r="AH2" s="245"/>
      <c r="AI2" s="245"/>
      <c r="AJ2" s="245"/>
      <c r="AK2" s="245"/>
      <c r="AL2" s="243" t="str">
        <f ca="1">CONCATENATEMULTIPLE(D89:FQ89,"")</f>
        <v>-H18-H19-H34</v>
      </c>
      <c r="AM2" s="243"/>
      <c r="AN2" s="243"/>
      <c r="AO2" s="243"/>
      <c r="AP2" s="243"/>
      <c r="AQ2" s="243"/>
      <c r="AR2" s="243"/>
      <c r="AS2" s="243"/>
    </row>
    <row r="3" spans="1:195" ht="15.75" thickBot="1" x14ac:dyDescent="0.3">
      <c r="B3" s="30" t="s">
        <v>82</v>
      </c>
      <c r="C3" s="31"/>
      <c r="D3" s="248">
        <v>1</v>
      </c>
      <c r="E3" s="248"/>
      <c r="H3" s="59" t="s">
        <v>326</v>
      </c>
      <c r="I3" s="59"/>
      <c r="J3" s="59"/>
      <c r="K3" s="59"/>
      <c r="L3" s="249">
        <f>(L1-D1)*24+(L2-D2)*24</f>
        <v>168</v>
      </c>
      <c r="M3" s="249"/>
      <c r="W3" s="241">
        <f>W2+1</f>
        <v>43855</v>
      </c>
      <c r="X3" s="242"/>
      <c r="Y3" s="240">
        <f>SUMIF($D$165:$FQ$165,"="&amp;DAY(W3),$D$166:$FQ$166)</f>
        <v>4895.1107317073202</v>
      </c>
      <c r="Z3" s="240"/>
      <c r="AB3" s="252" t="s">
        <v>292</v>
      </c>
      <c r="AC3" s="252"/>
      <c r="AD3" s="252"/>
      <c r="AE3" s="252"/>
      <c r="AF3" s="252"/>
      <c r="AG3" s="245" t="str">
        <f ca="1">IF($C$90&lt;&gt;"OK","PR Enclenchement à "&amp;$C$90,"OK")</f>
        <v>PR Enclenchement à 36</v>
      </c>
      <c r="AH3" s="245"/>
      <c r="AI3" s="245"/>
      <c r="AJ3" s="245"/>
      <c r="AK3" s="245"/>
      <c r="AL3" s="243" t="str">
        <f ca="1">CONCATENATEMULTIPLE(D91:FQ91,"")</f>
        <v>-H103-H104-H105-H106-H107-H108-H109-H110-H111-H112-H113-H114-H115-H116-H117-H118-H119-H120-H121-H122-H123-H124-H125-H126-H127-H128-H129-H130-H131-H132-H133-H134-H135-H136-H137-H138-H139-H140-H141-H142-H143-H144-H145-H146-H147-H148-H149-H150-H151-H152-H153-H154-H155-H156-H157-H158-H159-H160-H161-H162-H163-H164-H165-H166-H167-H168</v>
      </c>
      <c r="AM3" s="243"/>
      <c r="AN3" s="243"/>
      <c r="AO3" s="243"/>
      <c r="AP3" s="243"/>
      <c r="AQ3" s="243"/>
      <c r="AR3" s="243"/>
      <c r="AS3" s="243"/>
    </row>
    <row r="4" spans="1:195" x14ac:dyDescent="0.25">
      <c r="B4" s="19"/>
      <c r="H4" s="19"/>
      <c r="I4" s="19"/>
      <c r="J4" s="19"/>
      <c r="K4" s="19"/>
      <c r="L4" s="58"/>
      <c r="M4" s="58"/>
      <c r="W4" s="241">
        <f>W3+1</f>
        <v>43856</v>
      </c>
      <c r="X4" s="242"/>
      <c r="Y4" s="240">
        <f>SUMIF($D$165:$FQ$165,"="&amp;DAY(W4),$D$166:$FQ$166)</f>
        <v>0</v>
      </c>
      <c r="Z4" s="240"/>
      <c r="AB4" s="234" t="s">
        <v>288</v>
      </c>
      <c r="AC4" s="234"/>
      <c r="AD4" s="234"/>
      <c r="AE4" s="234"/>
      <c r="AF4" s="234"/>
      <c r="AG4" s="245" t="str">
        <f ca="1">IF($C$92&lt;&gt;"OK","GR Enclenchement à "&amp;$C$92,"OK")</f>
        <v>OK</v>
      </c>
      <c r="AH4" s="245"/>
      <c r="AI4" s="245"/>
      <c r="AJ4" s="245"/>
      <c r="AK4" s="245"/>
      <c r="AL4" s="243" t="str">
        <f ca="1">CONCATENATEMULTIPLE(D93:FQ93,"")</f>
        <v/>
      </c>
      <c r="AM4" s="243"/>
      <c r="AN4" s="243"/>
      <c r="AO4" s="243"/>
      <c r="AP4" s="243"/>
      <c r="AQ4" s="243"/>
      <c r="AR4" s="243"/>
      <c r="AS4" s="243"/>
    </row>
    <row r="5" spans="1:195" x14ac:dyDescent="0.25">
      <c r="B5" s="19"/>
      <c r="H5" s="19"/>
      <c r="I5" s="19"/>
      <c r="J5" s="19"/>
      <c r="K5" s="19"/>
      <c r="L5" s="58"/>
      <c r="M5" s="58"/>
      <c r="W5" s="241">
        <f>W4+1</f>
        <v>43857</v>
      </c>
      <c r="X5" s="242"/>
      <c r="Y5" s="240">
        <f>SUMIF($D$165:$FQ$165,"="&amp;DAY(W5),$D$166:$FQ$166)</f>
        <v>0</v>
      </c>
      <c r="Z5" s="240"/>
      <c r="AB5" s="234" t="s">
        <v>317</v>
      </c>
      <c r="AC5" s="234"/>
      <c r="AD5" s="234"/>
      <c r="AE5" s="234"/>
      <c r="AF5" s="234"/>
      <c r="AG5" s="245" t="str">
        <f ca="1">IF(COUNTIF(D95:IJ95,"=1")&gt;0,"Turbinage trop important : fermeture vanne",IF(COUNTIF(D95:IJ95,"=3")&gt;0,"Niveau PR haut : ouverture vanne","OK"))</f>
        <v>Turbinage trop important : fermeture vanne</v>
      </c>
      <c r="AH5" s="245"/>
      <c r="AI5" s="245"/>
      <c r="AJ5" s="245"/>
      <c r="AK5" s="245"/>
      <c r="AL5" s="243" t="str">
        <f ca="1">CONCATENATEMULTIPLE(D96:FQ96,"")</f>
        <v>-H18-H19-H20-H21-H22-H23-H34-H35-H101-H102-H103-H104-H105-H106-H107-H108-H109-H110-H111-H112-H113-H114-H115-H116-H117-H118-H119-H120-H121-H122-H123-H124-H125-H126-H127-H128-H129-H130-H131-H132-H133-H134-H135-H136-H137-H138-H139-H140-H141-H142-H143-H144-H145-H146-H147-H148-H149-H150-H151-H152-H153-H154-H155-H156-H157-H158-H159-H160-H161-H162-H163-H164-H165-H166-H167-H168</v>
      </c>
      <c r="AM5" s="243"/>
      <c r="AN5" s="243"/>
      <c r="AO5" s="243"/>
      <c r="AP5" s="243"/>
      <c r="AQ5" s="243"/>
      <c r="AR5" s="243"/>
      <c r="AS5" s="243"/>
    </row>
    <row r="6" spans="1:195" ht="15.75" thickBot="1" x14ac:dyDescent="0.3">
      <c r="D6" t="str">
        <f t="shared" ref="D6:AI6" si="0">"H"&amp;(D138)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ref="AJ6:BO6" si="1">"H"&amp;(AJ138)</f>
        <v>H33</v>
      </c>
      <c r="AK6" t="str">
        <f t="shared" si="1"/>
        <v>H34</v>
      </c>
      <c r="AL6" t="str">
        <f t="shared" si="1"/>
        <v>H35</v>
      </c>
      <c r="AM6" t="str">
        <f t="shared" si="1"/>
        <v>H36</v>
      </c>
      <c r="AN6" t="str">
        <f t="shared" si="1"/>
        <v>H37</v>
      </c>
      <c r="AO6" t="str">
        <f t="shared" si="1"/>
        <v>H38</v>
      </c>
      <c r="AP6" t="str">
        <f t="shared" si="1"/>
        <v>H39</v>
      </c>
      <c r="AQ6" t="str">
        <f t="shared" si="1"/>
        <v>H40</v>
      </c>
      <c r="AR6" t="str">
        <f t="shared" si="1"/>
        <v>H41</v>
      </c>
      <c r="AS6" t="str">
        <f t="shared" si="1"/>
        <v>H42</v>
      </c>
      <c r="AT6" t="str">
        <f t="shared" si="1"/>
        <v>H43</v>
      </c>
      <c r="AU6" t="str">
        <f t="shared" si="1"/>
        <v>H44</v>
      </c>
      <c r="AV6" t="str">
        <f t="shared" si="1"/>
        <v>H45</v>
      </c>
      <c r="AW6" t="str">
        <f t="shared" si="1"/>
        <v>H46</v>
      </c>
      <c r="AX6" t="str">
        <f t="shared" si="1"/>
        <v>H47</v>
      </c>
      <c r="AY6" t="str">
        <f t="shared" si="1"/>
        <v>H48</v>
      </c>
      <c r="AZ6" t="str">
        <f t="shared" si="1"/>
        <v>H49</v>
      </c>
      <c r="BA6" t="str">
        <f t="shared" si="1"/>
        <v>H50</v>
      </c>
      <c r="BB6" t="str">
        <f t="shared" si="1"/>
        <v>H51</v>
      </c>
      <c r="BC6" t="str">
        <f t="shared" si="1"/>
        <v>H52</v>
      </c>
      <c r="BD6" t="str">
        <f t="shared" si="1"/>
        <v>H53</v>
      </c>
      <c r="BE6" t="str">
        <f t="shared" si="1"/>
        <v>H54</v>
      </c>
      <c r="BF6" t="str">
        <f t="shared" si="1"/>
        <v>H55</v>
      </c>
      <c r="BG6" t="str">
        <f t="shared" si="1"/>
        <v>H56</v>
      </c>
      <c r="BH6" t="str">
        <f t="shared" si="1"/>
        <v>H57</v>
      </c>
      <c r="BI6" t="str">
        <f t="shared" si="1"/>
        <v>H58</v>
      </c>
      <c r="BJ6" t="str">
        <f t="shared" si="1"/>
        <v>H59</v>
      </c>
      <c r="BK6" t="str">
        <f t="shared" si="1"/>
        <v>H60</v>
      </c>
      <c r="BL6" t="str">
        <f t="shared" si="1"/>
        <v>H61</v>
      </c>
      <c r="BM6" t="str">
        <f t="shared" si="1"/>
        <v>H62</v>
      </c>
      <c r="BN6" t="str">
        <f t="shared" si="1"/>
        <v>H63</v>
      </c>
      <c r="BO6" t="str">
        <f t="shared" si="1"/>
        <v>H64</v>
      </c>
      <c r="BP6" t="str">
        <f t="shared" ref="BP6:CU6" si="2">"H"&amp;(BP138)</f>
        <v>H65</v>
      </c>
      <c r="BQ6" t="str">
        <f t="shared" si="2"/>
        <v>H66</v>
      </c>
      <c r="BR6" t="str">
        <f t="shared" si="2"/>
        <v>H67</v>
      </c>
      <c r="BS6" t="str">
        <f t="shared" si="2"/>
        <v>H68</v>
      </c>
      <c r="BT6" t="str">
        <f t="shared" si="2"/>
        <v>H69</v>
      </c>
      <c r="BU6" t="str">
        <f t="shared" si="2"/>
        <v>H70</v>
      </c>
      <c r="BV6" t="str">
        <f t="shared" si="2"/>
        <v>H71</v>
      </c>
      <c r="BW6" t="str">
        <f t="shared" si="2"/>
        <v>H72</v>
      </c>
      <c r="BX6" t="str">
        <f t="shared" si="2"/>
        <v>H73</v>
      </c>
      <c r="BY6" t="str">
        <f t="shared" si="2"/>
        <v>H74</v>
      </c>
      <c r="BZ6" t="str">
        <f t="shared" si="2"/>
        <v>H75</v>
      </c>
      <c r="CA6" t="str">
        <f t="shared" si="2"/>
        <v>H76</v>
      </c>
      <c r="CB6" t="str">
        <f t="shared" si="2"/>
        <v>H77</v>
      </c>
      <c r="CC6" t="str">
        <f t="shared" si="2"/>
        <v>H78</v>
      </c>
      <c r="CD6" t="str">
        <f t="shared" si="2"/>
        <v>H79</v>
      </c>
      <c r="CE6" t="str">
        <f t="shared" si="2"/>
        <v>H80</v>
      </c>
      <c r="CF6" t="str">
        <f t="shared" si="2"/>
        <v>H81</v>
      </c>
      <c r="CG6" t="str">
        <f t="shared" si="2"/>
        <v>H82</v>
      </c>
      <c r="CH6" t="str">
        <f t="shared" si="2"/>
        <v>H83</v>
      </c>
      <c r="CI6" t="str">
        <f t="shared" si="2"/>
        <v>H84</v>
      </c>
      <c r="CJ6" t="str">
        <f t="shared" si="2"/>
        <v>H85</v>
      </c>
      <c r="CK6" t="str">
        <f t="shared" si="2"/>
        <v>H86</v>
      </c>
      <c r="CL6" t="str">
        <f t="shared" si="2"/>
        <v>H87</v>
      </c>
      <c r="CM6" t="str">
        <f t="shared" si="2"/>
        <v>H88</v>
      </c>
      <c r="CN6" t="str">
        <f t="shared" si="2"/>
        <v>H89</v>
      </c>
      <c r="CO6" t="str">
        <f t="shared" si="2"/>
        <v>H90</v>
      </c>
      <c r="CP6" t="str">
        <f t="shared" si="2"/>
        <v>H91</v>
      </c>
      <c r="CQ6" t="str">
        <f t="shared" si="2"/>
        <v>H92</v>
      </c>
      <c r="CR6" t="str">
        <f t="shared" si="2"/>
        <v>H93</v>
      </c>
      <c r="CS6" t="str">
        <f t="shared" si="2"/>
        <v>H94</v>
      </c>
      <c r="CT6" t="str">
        <f t="shared" si="2"/>
        <v>H95</v>
      </c>
      <c r="CU6" t="str">
        <f t="shared" si="2"/>
        <v>H96</v>
      </c>
      <c r="CV6" t="str">
        <f t="shared" ref="CV6:EA6" si="3">"H"&amp;(CV138)</f>
        <v>H97</v>
      </c>
      <c r="CW6" t="str">
        <f t="shared" si="3"/>
        <v>H98</v>
      </c>
      <c r="CX6" t="str">
        <f t="shared" si="3"/>
        <v>H99</v>
      </c>
      <c r="CY6" t="str">
        <f t="shared" si="3"/>
        <v>H100</v>
      </c>
      <c r="CZ6" t="str">
        <f t="shared" si="3"/>
        <v>H101</v>
      </c>
      <c r="DA6" t="str">
        <f t="shared" si="3"/>
        <v>H102</v>
      </c>
      <c r="DB6" t="str">
        <f t="shared" si="3"/>
        <v>H103</v>
      </c>
      <c r="DC6" t="str">
        <f t="shared" si="3"/>
        <v>H104</v>
      </c>
      <c r="DD6" t="str">
        <f t="shared" si="3"/>
        <v>H105</v>
      </c>
      <c r="DE6" t="str">
        <f t="shared" si="3"/>
        <v>H106</v>
      </c>
      <c r="DF6" t="str">
        <f t="shared" si="3"/>
        <v>H107</v>
      </c>
      <c r="DG6" t="str">
        <f t="shared" si="3"/>
        <v>H108</v>
      </c>
      <c r="DH6" t="str">
        <f t="shared" si="3"/>
        <v>H109</v>
      </c>
      <c r="DI6" t="str">
        <f t="shared" si="3"/>
        <v>H110</v>
      </c>
      <c r="DJ6" t="str">
        <f t="shared" si="3"/>
        <v>H111</v>
      </c>
      <c r="DK6" t="str">
        <f t="shared" si="3"/>
        <v>H112</v>
      </c>
      <c r="DL6" t="str">
        <f t="shared" si="3"/>
        <v>H113</v>
      </c>
      <c r="DM6" t="str">
        <f t="shared" si="3"/>
        <v>H114</v>
      </c>
      <c r="DN6" t="str">
        <f t="shared" si="3"/>
        <v>H115</v>
      </c>
      <c r="DO6" t="str">
        <f t="shared" si="3"/>
        <v>H116</v>
      </c>
      <c r="DP6" t="str">
        <f t="shared" si="3"/>
        <v>H117</v>
      </c>
      <c r="DQ6" t="str">
        <f t="shared" si="3"/>
        <v>H118</v>
      </c>
      <c r="DR6" t="str">
        <f t="shared" si="3"/>
        <v>H119</v>
      </c>
      <c r="DS6" t="str">
        <f t="shared" si="3"/>
        <v>H120</v>
      </c>
      <c r="DT6" t="str">
        <f t="shared" si="3"/>
        <v>H121</v>
      </c>
      <c r="DU6" t="str">
        <f t="shared" si="3"/>
        <v>H122</v>
      </c>
      <c r="DV6" t="str">
        <f t="shared" si="3"/>
        <v>H123</v>
      </c>
      <c r="DW6" t="str">
        <f t="shared" si="3"/>
        <v>H124</v>
      </c>
      <c r="DX6" t="str">
        <f t="shared" si="3"/>
        <v>H125</v>
      </c>
      <c r="DY6" t="str">
        <f t="shared" si="3"/>
        <v>H126</v>
      </c>
      <c r="DZ6" t="str">
        <f t="shared" si="3"/>
        <v>H127</v>
      </c>
      <c r="EA6" t="str">
        <f t="shared" si="3"/>
        <v>H128</v>
      </c>
      <c r="EB6" t="str">
        <f t="shared" ref="EB6:FG6" si="4">"H"&amp;(EB138)</f>
        <v>H129</v>
      </c>
      <c r="EC6" t="str">
        <f t="shared" si="4"/>
        <v>H130</v>
      </c>
      <c r="ED6" t="str">
        <f t="shared" si="4"/>
        <v>H131</v>
      </c>
      <c r="EE6" t="str">
        <f t="shared" si="4"/>
        <v>H132</v>
      </c>
      <c r="EF6" t="str">
        <f t="shared" si="4"/>
        <v>H133</v>
      </c>
      <c r="EG6" t="str">
        <f t="shared" si="4"/>
        <v>H134</v>
      </c>
      <c r="EH6" t="str">
        <f t="shared" si="4"/>
        <v>H135</v>
      </c>
      <c r="EI6" t="str">
        <f t="shared" si="4"/>
        <v>H136</v>
      </c>
      <c r="EJ6" t="str">
        <f t="shared" si="4"/>
        <v>H137</v>
      </c>
      <c r="EK6" t="str">
        <f t="shared" si="4"/>
        <v>H138</v>
      </c>
      <c r="EL6" t="str">
        <f t="shared" si="4"/>
        <v>H139</v>
      </c>
      <c r="EM6" t="str">
        <f t="shared" si="4"/>
        <v>H140</v>
      </c>
      <c r="EN6" t="str">
        <f t="shared" si="4"/>
        <v>H141</v>
      </c>
      <c r="EO6" t="str">
        <f t="shared" si="4"/>
        <v>H142</v>
      </c>
      <c r="EP6" t="str">
        <f t="shared" si="4"/>
        <v>H143</v>
      </c>
      <c r="EQ6" t="str">
        <f t="shared" si="4"/>
        <v>H144</v>
      </c>
      <c r="ER6" t="str">
        <f t="shared" si="4"/>
        <v>H145</v>
      </c>
      <c r="ES6" t="str">
        <f t="shared" si="4"/>
        <v>H146</v>
      </c>
      <c r="ET6" t="str">
        <f t="shared" si="4"/>
        <v>H147</v>
      </c>
      <c r="EU6" t="str">
        <f t="shared" si="4"/>
        <v>H148</v>
      </c>
      <c r="EV6" t="str">
        <f t="shared" si="4"/>
        <v>H149</v>
      </c>
      <c r="EW6" t="str">
        <f t="shared" si="4"/>
        <v>H150</v>
      </c>
      <c r="EX6" t="str">
        <f t="shared" si="4"/>
        <v>H151</v>
      </c>
      <c r="EY6" t="str">
        <f t="shared" si="4"/>
        <v>H152</v>
      </c>
      <c r="EZ6" t="str">
        <f t="shared" si="4"/>
        <v>H153</v>
      </c>
      <c r="FA6" t="str">
        <f t="shared" si="4"/>
        <v>H154</v>
      </c>
      <c r="FB6" t="str">
        <f t="shared" si="4"/>
        <v>H155</v>
      </c>
      <c r="FC6" t="str">
        <f t="shared" si="4"/>
        <v>H156</v>
      </c>
      <c r="FD6" t="str">
        <f t="shared" si="4"/>
        <v>H157</v>
      </c>
      <c r="FE6" t="str">
        <f t="shared" si="4"/>
        <v>H158</v>
      </c>
      <c r="FF6" t="str">
        <f t="shared" si="4"/>
        <v>H159</v>
      </c>
      <c r="FG6" t="str">
        <f t="shared" si="4"/>
        <v>H160</v>
      </c>
      <c r="FH6" t="str">
        <f t="shared" ref="FH6:GM6" si="5">"H"&amp;(FH138)</f>
        <v>H161</v>
      </c>
      <c r="FI6" t="str">
        <f t="shared" si="5"/>
        <v>H162</v>
      </c>
      <c r="FJ6" t="str">
        <f t="shared" si="5"/>
        <v>H163</v>
      </c>
      <c r="FK6" t="str">
        <f t="shared" si="5"/>
        <v>H164</v>
      </c>
      <c r="FL6" t="str">
        <f t="shared" si="5"/>
        <v>H165</v>
      </c>
      <c r="FM6" t="str">
        <f t="shared" si="5"/>
        <v>H166</v>
      </c>
      <c r="FN6" t="str">
        <f t="shared" si="5"/>
        <v>H167</v>
      </c>
      <c r="FO6" t="str">
        <f t="shared" si="5"/>
        <v>H168</v>
      </c>
      <c r="FP6" t="str">
        <f t="shared" si="5"/>
        <v>H169</v>
      </c>
      <c r="FQ6" t="str">
        <f t="shared" si="5"/>
        <v>H170</v>
      </c>
      <c r="FR6" t="str">
        <f t="shared" si="5"/>
        <v>H171</v>
      </c>
      <c r="FS6" t="str">
        <f t="shared" si="5"/>
        <v>H172</v>
      </c>
      <c r="FT6" t="str">
        <f t="shared" si="5"/>
        <v>H173</v>
      </c>
      <c r="FU6" t="str">
        <f t="shared" si="5"/>
        <v>H174</v>
      </c>
      <c r="FV6" t="str">
        <f t="shared" si="5"/>
        <v>H175</v>
      </c>
      <c r="FW6" t="str">
        <f t="shared" si="5"/>
        <v>H176</v>
      </c>
      <c r="FX6" t="str">
        <f t="shared" si="5"/>
        <v>H177</v>
      </c>
      <c r="FY6" t="str">
        <f t="shared" si="5"/>
        <v>H178</v>
      </c>
      <c r="FZ6" t="str">
        <f t="shared" si="5"/>
        <v>H179</v>
      </c>
      <c r="GA6" t="str">
        <f t="shared" si="5"/>
        <v>H180</v>
      </c>
      <c r="GB6" t="str">
        <f t="shared" si="5"/>
        <v>H181</v>
      </c>
      <c r="GC6" t="str">
        <f t="shared" si="5"/>
        <v>H182</v>
      </c>
      <c r="GD6" t="str">
        <f t="shared" si="5"/>
        <v>H183</v>
      </c>
      <c r="GE6" t="str">
        <f t="shared" si="5"/>
        <v>H184</v>
      </c>
      <c r="GF6" t="str">
        <f t="shared" si="5"/>
        <v>H185</v>
      </c>
      <c r="GG6" t="str">
        <f t="shared" si="5"/>
        <v>H186</v>
      </c>
      <c r="GH6" t="str">
        <f t="shared" si="5"/>
        <v>H187</v>
      </c>
      <c r="GI6" t="str">
        <f t="shared" si="5"/>
        <v>H188</v>
      </c>
      <c r="GJ6" t="str">
        <f t="shared" si="5"/>
        <v>H189</v>
      </c>
      <c r="GK6" t="str">
        <f t="shared" si="5"/>
        <v>H190</v>
      </c>
      <c r="GL6" t="str">
        <f t="shared" si="5"/>
        <v>H191</v>
      </c>
      <c r="GM6" t="str">
        <f t="shared" si="5"/>
        <v>H192</v>
      </c>
    </row>
    <row r="7" spans="1:195" ht="15.75" thickBot="1" x14ac:dyDescent="0.3">
      <c r="D7" s="236" t="str">
        <f>D136&amp;" "&amp;DAY(D135)&amp;"/"&amp;MONTH(D135)&amp;" "&amp;"J+"&amp;D134</f>
        <v>Vendredi 24/1 J+0</v>
      </c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7"/>
      <c r="AB7" s="236" t="str">
        <f>AB136&amp;" "&amp;DAY(AB135)&amp;"/"&amp;MONTH(AB135)&amp;" "&amp;"J+"&amp;AB134</f>
        <v>Samedi 25/1 J+1</v>
      </c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7"/>
      <c r="AZ7" s="236" t="str">
        <f>AZ136&amp;" "&amp;DAY(AZ135)&amp;"/"&amp;MONTH(AZ135)&amp;" "&amp;"J+"&amp;AZ134</f>
        <v>Dimanche 26/1 J+2</v>
      </c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8" t="str">
        <f>BX136&amp;" "&amp;DAY(BX135)&amp;"/"&amp;MONTH(BX135)&amp;" "&amp;"J+"&amp;BX134</f>
        <v>Lundi 27/1 J+3</v>
      </c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9"/>
      <c r="CV7" s="235" t="str">
        <f>CV136&amp;" "&amp;DAY(CV135)&amp;"/"&amp;MONTH(CV135)&amp;" "&amp;"J+"&amp;CV134</f>
        <v>Mardi 28/1 J+4</v>
      </c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  <c r="DN7" s="235"/>
      <c r="DO7" s="235"/>
      <c r="DP7" s="235"/>
      <c r="DQ7" s="235"/>
      <c r="DR7" s="235"/>
      <c r="DS7" s="235"/>
      <c r="DT7" s="238" t="str">
        <f>DT136&amp;" "&amp;DAY(DT135)&amp;"/"&amp;MONTH(DT135)&amp;" "&amp;"J+"&amp;DT134</f>
        <v>Mercredi 29/1 J+5</v>
      </c>
      <c r="DU7" s="235"/>
      <c r="DV7" s="235"/>
      <c r="DW7" s="235"/>
      <c r="DX7" s="235"/>
      <c r="DY7" s="235"/>
      <c r="DZ7" s="235"/>
      <c r="EA7" s="235"/>
      <c r="EB7" s="235"/>
      <c r="EC7" s="235"/>
      <c r="ED7" s="235"/>
      <c r="EE7" s="235"/>
      <c r="EF7" s="235"/>
      <c r="EG7" s="235"/>
      <c r="EH7" s="235"/>
      <c r="EI7" s="235"/>
      <c r="EJ7" s="235"/>
      <c r="EK7" s="235"/>
      <c r="EL7" s="235"/>
      <c r="EM7" s="235"/>
      <c r="EN7" s="235"/>
      <c r="EO7" s="235"/>
      <c r="EP7" s="235"/>
      <c r="EQ7" s="239"/>
      <c r="ER7" s="235" t="str">
        <f>ER136&amp;" "&amp;DAY(ER135)&amp;"/"&amp;MONTH(ER135)&amp;" "&amp;"J+"&amp;ER134</f>
        <v>Jeudi 30/1 J+6</v>
      </c>
      <c r="ES7" s="235"/>
      <c r="ET7" s="235"/>
      <c r="EU7" s="235"/>
      <c r="EV7" s="235"/>
      <c r="EW7" s="235"/>
      <c r="EX7" s="235"/>
      <c r="EY7" s="235"/>
      <c r="EZ7" s="235"/>
      <c r="FA7" s="235"/>
      <c r="FB7" s="235"/>
      <c r="FC7" s="235"/>
      <c r="FD7" s="235"/>
      <c r="FE7" s="235"/>
      <c r="FF7" s="235"/>
      <c r="FG7" s="235"/>
      <c r="FH7" s="235"/>
      <c r="FI7" s="235"/>
      <c r="FJ7" s="235"/>
      <c r="FK7" s="235"/>
      <c r="FL7" s="235"/>
      <c r="FM7" s="235"/>
      <c r="FN7" s="235"/>
      <c r="FO7" s="235"/>
      <c r="FP7" s="238" t="str">
        <f>FP136&amp;" "&amp;DAY(FP135)&amp;"/"&amp;MONTH(FP135)&amp;" "&amp;"J+"&amp;FP134</f>
        <v>Vendredi 31/1 J+7</v>
      </c>
      <c r="FQ7" s="235"/>
      <c r="FR7" s="235"/>
      <c r="FS7" s="235"/>
      <c r="FT7" s="235"/>
      <c r="FU7" s="235"/>
      <c r="FV7" s="235"/>
      <c r="FW7" s="235"/>
      <c r="FX7" s="235"/>
      <c r="FY7" s="235"/>
      <c r="FZ7" s="235"/>
      <c r="GA7" s="235"/>
      <c r="GB7" s="235"/>
      <c r="GC7" s="235"/>
      <c r="GD7" s="235"/>
      <c r="GE7" s="235"/>
      <c r="GF7" s="235"/>
      <c r="GG7" s="235"/>
      <c r="GH7" s="235"/>
      <c r="GI7" s="235"/>
      <c r="GJ7" s="235"/>
      <c r="GK7" s="235"/>
      <c r="GL7" s="235"/>
      <c r="GM7" s="239"/>
    </row>
    <row r="8" spans="1:195" x14ac:dyDescent="0.25">
      <c r="D8" s="58" t="s">
        <v>0</v>
      </c>
      <c r="E8" s="58" t="s">
        <v>1</v>
      </c>
      <c r="F8" s="58" t="s">
        <v>2</v>
      </c>
      <c r="G8" s="58" t="s">
        <v>3</v>
      </c>
      <c r="H8" s="58" t="s">
        <v>4</v>
      </c>
      <c r="I8" s="58" t="s">
        <v>5</v>
      </c>
      <c r="J8" s="58" t="s">
        <v>6</v>
      </c>
      <c r="K8" s="58" t="s">
        <v>7</v>
      </c>
      <c r="L8" s="58" t="s">
        <v>8</v>
      </c>
      <c r="M8" s="58" t="s">
        <v>9</v>
      </c>
      <c r="N8" s="58" t="s">
        <v>10</v>
      </c>
      <c r="O8" s="58" t="s">
        <v>11</v>
      </c>
      <c r="P8" s="58" t="s">
        <v>12</v>
      </c>
      <c r="Q8" s="58" t="s">
        <v>13</v>
      </c>
      <c r="R8" s="58" t="s">
        <v>14</v>
      </c>
      <c r="S8" s="58" t="s">
        <v>15</v>
      </c>
      <c r="T8" s="58" t="s">
        <v>16</v>
      </c>
      <c r="U8" s="58" t="s">
        <v>17</v>
      </c>
      <c r="V8" s="58" t="s">
        <v>18</v>
      </c>
      <c r="W8" s="58" t="s">
        <v>19</v>
      </c>
      <c r="X8" s="58" t="s">
        <v>20</v>
      </c>
      <c r="Y8" s="58" t="s">
        <v>21</v>
      </c>
      <c r="Z8" s="58" t="s">
        <v>22</v>
      </c>
      <c r="AA8" s="58" t="s">
        <v>23</v>
      </c>
      <c r="AB8" s="98" t="s">
        <v>0</v>
      </c>
      <c r="AC8" s="58" t="s">
        <v>1</v>
      </c>
      <c r="AD8" s="58" t="s">
        <v>2</v>
      </c>
      <c r="AE8" s="58" t="s">
        <v>3</v>
      </c>
      <c r="AF8" s="58" t="s">
        <v>4</v>
      </c>
      <c r="AG8" s="58" t="s">
        <v>5</v>
      </c>
      <c r="AH8" s="58" t="s">
        <v>6</v>
      </c>
      <c r="AI8" s="58" t="s">
        <v>7</v>
      </c>
      <c r="AJ8" s="58" t="s">
        <v>8</v>
      </c>
      <c r="AK8" s="58" t="s">
        <v>9</v>
      </c>
      <c r="AL8" s="58" t="s">
        <v>10</v>
      </c>
      <c r="AM8" s="58" t="s">
        <v>11</v>
      </c>
      <c r="AN8" s="58" t="s">
        <v>12</v>
      </c>
      <c r="AO8" s="58" t="s">
        <v>13</v>
      </c>
      <c r="AP8" s="58" t="s">
        <v>14</v>
      </c>
      <c r="AQ8" s="58" t="s">
        <v>15</v>
      </c>
      <c r="AR8" s="58" t="s">
        <v>16</v>
      </c>
      <c r="AS8" s="58" t="s">
        <v>17</v>
      </c>
      <c r="AT8" s="58" t="s">
        <v>18</v>
      </c>
      <c r="AU8" s="58" t="s">
        <v>19</v>
      </c>
      <c r="AV8" s="58" t="s">
        <v>20</v>
      </c>
      <c r="AW8" s="58" t="s">
        <v>21</v>
      </c>
      <c r="AX8" s="58" t="s">
        <v>22</v>
      </c>
      <c r="AY8" s="58" t="s">
        <v>23</v>
      </c>
      <c r="AZ8" s="98" t="s">
        <v>0</v>
      </c>
      <c r="BA8" s="58" t="s">
        <v>1</v>
      </c>
      <c r="BB8" s="58" t="s">
        <v>2</v>
      </c>
      <c r="BC8" s="58" t="s">
        <v>3</v>
      </c>
      <c r="BD8" s="58" t="s">
        <v>4</v>
      </c>
      <c r="BE8" s="58" t="s">
        <v>5</v>
      </c>
      <c r="BF8" s="58" t="s">
        <v>6</v>
      </c>
      <c r="BG8" s="58" t="s">
        <v>7</v>
      </c>
      <c r="BH8" s="58" t="s">
        <v>8</v>
      </c>
      <c r="BI8" s="58" t="s">
        <v>9</v>
      </c>
      <c r="BJ8" s="58" t="s">
        <v>10</v>
      </c>
      <c r="BK8" s="58" t="s">
        <v>11</v>
      </c>
      <c r="BL8" s="58" t="s">
        <v>12</v>
      </c>
      <c r="BM8" s="58" t="s">
        <v>13</v>
      </c>
      <c r="BN8" s="58" t="s">
        <v>14</v>
      </c>
      <c r="BO8" s="58" t="s">
        <v>15</v>
      </c>
      <c r="BP8" s="58" t="s">
        <v>16</v>
      </c>
      <c r="BQ8" s="58" t="s">
        <v>17</v>
      </c>
      <c r="BR8" s="58" t="s">
        <v>18</v>
      </c>
      <c r="BS8" s="58" t="s">
        <v>19</v>
      </c>
      <c r="BT8" s="58" t="s">
        <v>20</v>
      </c>
      <c r="BU8" s="58" t="s">
        <v>21</v>
      </c>
      <c r="BV8" s="58" t="s">
        <v>22</v>
      </c>
      <c r="BW8" s="58" t="s">
        <v>23</v>
      </c>
      <c r="BX8" s="98" t="s">
        <v>0</v>
      </c>
      <c r="BY8" s="58" t="s">
        <v>1</v>
      </c>
      <c r="BZ8" s="58" t="s">
        <v>2</v>
      </c>
      <c r="CA8" s="58" t="s">
        <v>3</v>
      </c>
      <c r="CB8" s="58" t="s">
        <v>4</v>
      </c>
      <c r="CC8" s="58" t="s">
        <v>5</v>
      </c>
      <c r="CD8" s="58" t="s">
        <v>6</v>
      </c>
      <c r="CE8" s="58" t="s">
        <v>7</v>
      </c>
      <c r="CF8" s="58" t="s">
        <v>8</v>
      </c>
      <c r="CG8" s="58" t="s">
        <v>9</v>
      </c>
      <c r="CH8" s="58" t="s">
        <v>10</v>
      </c>
      <c r="CI8" s="58" t="s">
        <v>11</v>
      </c>
      <c r="CJ8" s="58" t="s">
        <v>12</v>
      </c>
      <c r="CK8" s="58" t="s">
        <v>13</v>
      </c>
      <c r="CL8" s="58" t="s">
        <v>14</v>
      </c>
      <c r="CM8" s="58" t="s">
        <v>15</v>
      </c>
      <c r="CN8" s="58" t="s">
        <v>16</v>
      </c>
      <c r="CO8" s="58" t="s">
        <v>17</v>
      </c>
      <c r="CP8" s="58" t="s">
        <v>18</v>
      </c>
      <c r="CQ8" s="58" t="s">
        <v>19</v>
      </c>
      <c r="CR8" s="58" t="s">
        <v>20</v>
      </c>
      <c r="CS8" s="58" t="s">
        <v>21</v>
      </c>
      <c r="CT8" s="58" t="s">
        <v>22</v>
      </c>
      <c r="CU8" s="144" t="s">
        <v>23</v>
      </c>
      <c r="CV8" s="58" t="s">
        <v>0</v>
      </c>
      <c r="CW8" s="58" t="s">
        <v>1</v>
      </c>
      <c r="CX8" s="58" t="s">
        <v>2</v>
      </c>
      <c r="CY8" s="58" t="s">
        <v>3</v>
      </c>
      <c r="CZ8" s="58" t="s">
        <v>4</v>
      </c>
      <c r="DA8" s="58" t="s">
        <v>5</v>
      </c>
      <c r="DB8" s="58" t="s">
        <v>6</v>
      </c>
      <c r="DC8" s="58" t="s">
        <v>7</v>
      </c>
      <c r="DD8" s="58" t="s">
        <v>8</v>
      </c>
      <c r="DE8" s="58" t="s">
        <v>9</v>
      </c>
      <c r="DF8" s="58" t="s">
        <v>10</v>
      </c>
      <c r="DG8" s="58" t="s">
        <v>11</v>
      </c>
      <c r="DH8" s="58" t="s">
        <v>12</v>
      </c>
      <c r="DI8" s="58" t="s">
        <v>13</v>
      </c>
      <c r="DJ8" s="58" t="s">
        <v>14</v>
      </c>
      <c r="DK8" s="58" t="s">
        <v>15</v>
      </c>
      <c r="DL8" s="58" t="s">
        <v>16</v>
      </c>
      <c r="DM8" s="58" t="s">
        <v>17</v>
      </c>
      <c r="DN8" s="58" t="s">
        <v>18</v>
      </c>
      <c r="DO8" s="58" t="s">
        <v>19</v>
      </c>
      <c r="DP8" s="58" t="s">
        <v>20</v>
      </c>
      <c r="DQ8" s="58" t="s">
        <v>21</v>
      </c>
      <c r="DR8" s="58" t="s">
        <v>22</v>
      </c>
      <c r="DS8" s="58" t="s">
        <v>23</v>
      </c>
      <c r="DT8" s="143" t="s">
        <v>0</v>
      </c>
      <c r="DU8" s="58" t="s">
        <v>1</v>
      </c>
      <c r="DV8" s="58" t="s">
        <v>2</v>
      </c>
      <c r="DW8" s="58" t="s">
        <v>3</v>
      </c>
      <c r="DX8" s="58" t="s">
        <v>4</v>
      </c>
      <c r="DY8" s="58" t="s">
        <v>5</v>
      </c>
      <c r="DZ8" s="58" t="s">
        <v>6</v>
      </c>
      <c r="EA8" s="58" t="s">
        <v>7</v>
      </c>
      <c r="EB8" s="58" t="s">
        <v>8</v>
      </c>
      <c r="EC8" s="58" t="s">
        <v>9</v>
      </c>
      <c r="ED8" s="58" t="s">
        <v>10</v>
      </c>
      <c r="EE8" s="58" t="s">
        <v>11</v>
      </c>
      <c r="EF8" s="58" t="s">
        <v>12</v>
      </c>
      <c r="EG8" s="58" t="s">
        <v>13</v>
      </c>
      <c r="EH8" s="58" t="s">
        <v>14</v>
      </c>
      <c r="EI8" s="58" t="s">
        <v>15</v>
      </c>
      <c r="EJ8" s="58" t="s">
        <v>16</v>
      </c>
      <c r="EK8" s="58" t="s">
        <v>17</v>
      </c>
      <c r="EL8" s="58" t="s">
        <v>18</v>
      </c>
      <c r="EM8" s="58" t="s">
        <v>19</v>
      </c>
      <c r="EN8" s="58" t="s">
        <v>20</v>
      </c>
      <c r="EO8" s="58" t="s">
        <v>21</v>
      </c>
      <c r="EP8" s="58" t="s">
        <v>22</v>
      </c>
      <c r="EQ8" s="144" t="s">
        <v>23</v>
      </c>
      <c r="ER8" s="58" t="s">
        <v>0</v>
      </c>
      <c r="ES8" s="58" t="s">
        <v>1</v>
      </c>
      <c r="ET8" s="58" t="s">
        <v>2</v>
      </c>
      <c r="EU8" s="58" t="s">
        <v>3</v>
      </c>
      <c r="EV8" s="58" t="s">
        <v>4</v>
      </c>
      <c r="EW8" s="58" t="s">
        <v>5</v>
      </c>
      <c r="EX8" s="58" t="s">
        <v>6</v>
      </c>
      <c r="EY8" s="58" t="s">
        <v>7</v>
      </c>
      <c r="EZ8" s="58" t="s">
        <v>8</v>
      </c>
      <c r="FA8" s="58" t="s">
        <v>9</v>
      </c>
      <c r="FB8" s="58" t="s">
        <v>10</v>
      </c>
      <c r="FC8" s="58" t="s">
        <v>11</v>
      </c>
      <c r="FD8" s="58" t="s">
        <v>12</v>
      </c>
      <c r="FE8" s="58" t="s">
        <v>13</v>
      </c>
      <c r="FF8" s="58" t="s">
        <v>14</v>
      </c>
      <c r="FG8" s="58" t="s">
        <v>15</v>
      </c>
      <c r="FH8" s="58" t="s">
        <v>16</v>
      </c>
      <c r="FI8" s="58" t="s">
        <v>17</v>
      </c>
      <c r="FJ8" s="58" t="s">
        <v>18</v>
      </c>
      <c r="FK8" s="58" t="s">
        <v>19</v>
      </c>
      <c r="FL8" s="58" t="s">
        <v>20</v>
      </c>
      <c r="FM8" s="58" t="s">
        <v>21</v>
      </c>
      <c r="FN8" s="58" t="s">
        <v>22</v>
      </c>
      <c r="FO8" s="58" t="s">
        <v>23</v>
      </c>
      <c r="FP8" s="143" t="s">
        <v>0</v>
      </c>
      <c r="FQ8" s="58" t="s">
        <v>1</v>
      </c>
      <c r="FR8" s="58" t="s">
        <v>2</v>
      </c>
      <c r="FS8" s="58" t="s">
        <v>3</v>
      </c>
      <c r="FT8" s="58" t="s">
        <v>4</v>
      </c>
      <c r="FU8" s="58" t="s">
        <v>5</v>
      </c>
      <c r="FV8" s="58" t="s">
        <v>6</v>
      </c>
      <c r="FW8" s="58" t="s">
        <v>7</v>
      </c>
      <c r="FX8" s="58" t="s">
        <v>8</v>
      </c>
      <c r="FY8" s="58" t="s">
        <v>9</v>
      </c>
      <c r="FZ8" s="58" t="s">
        <v>10</v>
      </c>
      <c r="GA8" s="58" t="s">
        <v>11</v>
      </c>
      <c r="GB8" s="58" t="s">
        <v>12</v>
      </c>
      <c r="GC8" s="58" t="s">
        <v>13</v>
      </c>
      <c r="GD8" s="58" t="s">
        <v>14</v>
      </c>
      <c r="GE8" s="58" t="s">
        <v>15</v>
      </c>
      <c r="GF8" s="58" t="s">
        <v>16</v>
      </c>
      <c r="GG8" s="58" t="s">
        <v>17</v>
      </c>
      <c r="GH8" s="58" t="s">
        <v>18</v>
      </c>
      <c r="GI8" s="58" t="s">
        <v>19</v>
      </c>
      <c r="GJ8" s="58" t="s">
        <v>20</v>
      </c>
      <c r="GK8" s="58" t="s">
        <v>21</v>
      </c>
      <c r="GL8" s="58" t="s">
        <v>22</v>
      </c>
      <c r="GM8" s="144" t="s">
        <v>23</v>
      </c>
    </row>
    <row r="9" spans="1:195" x14ac:dyDescent="0.25">
      <c r="B9" s="19" t="s">
        <v>84</v>
      </c>
      <c r="C9" t="s">
        <v>85</v>
      </c>
      <c r="D9" s="26">
        <f>INDEX(Hdx_Mercure!$C$4:$C$641,MATCH(TRUE,INDEX(Hdx_Mercure!$E$4:$E$641= Horaire!D135,0),0))</f>
        <v>35.869999999999997</v>
      </c>
      <c r="E9" s="26">
        <f>INDEX(Hdx_Mercure!$C$4:$C$641,MATCH(TRUE,INDEX(Hdx_Mercure!$E$4:$E$641= Horaire!E135,0),0))</f>
        <v>33.515853658536599</v>
      </c>
      <c r="F9" s="26">
        <f>INDEX(Hdx_Mercure!$C$4:$C$641,MATCH(TRUE,INDEX(Hdx_Mercure!$E$4:$E$641= Horaire!F135,0),0))</f>
        <v>32.9058536585366</v>
      </c>
      <c r="G9" s="26">
        <f>INDEX(Hdx_Mercure!$C$4:$C$641,MATCH(TRUE,INDEX(Hdx_Mercure!$E$4:$E$641= Horaire!G135,0),0))</f>
        <v>32.495853658536603</v>
      </c>
      <c r="H9" s="26">
        <f>INDEX(Hdx_Mercure!$C$4:$C$641,MATCH(TRUE,INDEX(Hdx_Mercure!$E$4:$E$641= Horaire!H135,0),0))</f>
        <v>32.9058536585366</v>
      </c>
      <c r="I9" s="26">
        <f>INDEX(Hdx_Mercure!$C$4:$C$641,MATCH(TRUE,INDEX(Hdx_Mercure!$E$4:$E$641= Horaire!I135,0),0))</f>
        <v>36.950000000000003</v>
      </c>
      <c r="J9" s="26">
        <f>INDEX(Hdx_Mercure!$C$4:$C$641,MATCH(TRUE,INDEX(Hdx_Mercure!$E$4:$E$641= Horaire!J135,0),0))</f>
        <v>46.528780487804902</v>
      </c>
      <c r="K9" s="26">
        <f>INDEX(Hdx_Mercure!$C$4:$C$641,MATCH(TRUE,INDEX(Hdx_Mercure!$E$4:$E$641= Horaire!K135,0),0))</f>
        <v>54.388780487804901</v>
      </c>
      <c r="L9" s="26">
        <f>INDEX(Hdx_Mercure!$C$4:$C$641,MATCH(TRUE,INDEX(Hdx_Mercure!$E$4:$E$641= Horaire!L135,0),0))</f>
        <v>59.268780487804896</v>
      </c>
      <c r="M9" s="26">
        <f>INDEX(Hdx_Mercure!$C$4:$C$641,MATCH(TRUE,INDEX(Hdx_Mercure!$E$4:$E$641= Horaire!M135,0),0))</f>
        <v>57.568780487804901</v>
      </c>
      <c r="N9" s="26">
        <f>INDEX(Hdx_Mercure!$C$4:$C$641,MATCH(TRUE,INDEX(Hdx_Mercure!$E$4:$E$641= Horaire!N135,0),0))</f>
        <v>54.848780487804902</v>
      </c>
      <c r="O9" s="26">
        <f>INDEX(Hdx_Mercure!$C$4:$C$641,MATCH(TRUE,INDEX(Hdx_Mercure!$E$4:$E$641= Horaire!O135,0),0))</f>
        <v>49.739756097560999</v>
      </c>
      <c r="P9" s="26">
        <f>INDEX(Hdx_Mercure!$C$4:$C$641,MATCH(TRUE,INDEX(Hdx_Mercure!$E$4:$E$641= Horaire!P135,0),0))</f>
        <v>46.749756097560997</v>
      </c>
      <c r="Q9" s="26">
        <f>INDEX(Hdx_Mercure!$C$4:$C$641,MATCH(TRUE,INDEX(Hdx_Mercure!$E$4:$E$641= Horaire!Q135,0),0))</f>
        <v>45.389756097560998</v>
      </c>
      <c r="R9" s="26">
        <f>INDEX(Hdx_Mercure!$C$4:$C$641,MATCH(TRUE,INDEX(Hdx_Mercure!$E$4:$E$641= Horaire!R135,0),0))</f>
        <v>45.019756097561</v>
      </c>
      <c r="S9" s="26">
        <f>INDEX(Hdx_Mercure!$C$4:$C$641,MATCH(TRUE,INDEX(Hdx_Mercure!$E$4:$E$641= Horaire!S135,0),0))</f>
        <v>45.619756097561002</v>
      </c>
      <c r="T9" s="26">
        <f>INDEX(Hdx_Mercure!$C$4:$C$641,MATCH(TRUE,INDEX(Hdx_Mercure!$E$4:$E$641= Horaire!T135,0),0))</f>
        <v>50.208780487804901</v>
      </c>
      <c r="U9" s="26">
        <f>INDEX(Hdx_Mercure!$C$4:$C$641,MATCH(TRUE,INDEX(Hdx_Mercure!$E$4:$E$641= Horaire!U135,0),0))</f>
        <v>57.718780487804899</v>
      </c>
      <c r="V9" s="26">
        <f>INDEX(Hdx_Mercure!$C$4:$C$641,MATCH(TRUE,INDEX(Hdx_Mercure!$E$4:$E$641= Horaire!V135,0),0))</f>
        <v>60.7487804878049</v>
      </c>
      <c r="W9" s="26">
        <f>INDEX(Hdx_Mercure!$C$4:$C$641,MATCH(TRUE,INDEX(Hdx_Mercure!$E$4:$E$641= Horaire!W135,0),0))</f>
        <v>58.278780487804902</v>
      </c>
      <c r="X9" s="26">
        <f>INDEX(Hdx_Mercure!$C$4:$C$641,MATCH(TRUE,INDEX(Hdx_Mercure!$E$4:$E$641= Horaire!X135,0),0))</f>
        <v>51.2487804878049</v>
      </c>
      <c r="Y9" s="26">
        <f>INDEX(Hdx_Mercure!$C$4:$C$641,MATCH(TRUE,INDEX(Hdx_Mercure!$E$4:$E$641= Horaire!Y135,0),0))</f>
        <v>42.54</v>
      </c>
      <c r="Z9" s="26">
        <f>INDEX(Hdx_Mercure!$C$4:$C$641,MATCH(TRUE,INDEX(Hdx_Mercure!$E$4:$E$641= Horaire!Z135,0),0))</f>
        <v>42.26</v>
      </c>
      <c r="AA9" s="26">
        <f>INDEX(Hdx_Mercure!$C$4:$C$641,MATCH(TRUE,INDEX(Hdx_Mercure!$E$4:$E$641= Horaire!AA135,0),0))</f>
        <v>40.64</v>
      </c>
      <c r="AB9" s="99">
        <f>INDEX(Hdx_Mercure!$C$4:$C$641,MATCH(TRUE,INDEX(Hdx_Mercure!$E$4:$E$641= Horaire!AB135,0),0))</f>
        <v>35.86</v>
      </c>
      <c r="AC9" s="26">
        <f>INDEX(Hdx_Mercure!$C$4:$C$641,MATCH(TRUE,INDEX(Hdx_Mercure!$E$4:$E$641= Horaire!AC135,0),0))</f>
        <v>33.245853658536603</v>
      </c>
      <c r="AD9" s="26">
        <f>INDEX(Hdx_Mercure!$C$4:$C$641,MATCH(TRUE,INDEX(Hdx_Mercure!$E$4:$E$641= Horaire!AD135,0),0))</f>
        <v>31.7458536585366</v>
      </c>
      <c r="AE9" s="26">
        <f>INDEX(Hdx_Mercure!$C$4:$C$641,MATCH(TRUE,INDEX(Hdx_Mercure!$E$4:$E$641= Horaire!AE135,0),0))</f>
        <v>31.555853658536599</v>
      </c>
      <c r="AF9" s="26">
        <f>INDEX(Hdx_Mercure!$C$4:$C$641,MATCH(TRUE,INDEX(Hdx_Mercure!$E$4:$E$641= Horaire!AF135,0),0))</f>
        <v>31.555853658536599</v>
      </c>
      <c r="AG9" s="26">
        <f>INDEX(Hdx_Mercure!$C$4:$C$641,MATCH(TRUE,INDEX(Hdx_Mercure!$E$4:$E$641= Horaire!AG135,0),0))</f>
        <v>33.729999999999997</v>
      </c>
      <c r="AH9" s="26">
        <f>INDEX(Hdx_Mercure!$C$4:$C$641,MATCH(TRUE,INDEX(Hdx_Mercure!$E$4:$E$641= Horaire!AH135,0),0))</f>
        <v>37.938780487804898</v>
      </c>
      <c r="AI9" s="26">
        <f>INDEX(Hdx_Mercure!$C$4:$C$641,MATCH(TRUE,INDEX(Hdx_Mercure!$E$4:$E$641= Horaire!AI135,0),0))</f>
        <v>41.078780487804899</v>
      </c>
      <c r="AJ9" s="26">
        <f>INDEX(Hdx_Mercure!$C$4:$C$641,MATCH(TRUE,INDEX(Hdx_Mercure!$E$4:$E$641= Horaire!AJ135,0),0))</f>
        <v>43.698780487804903</v>
      </c>
      <c r="AK9" s="26">
        <f>INDEX(Hdx_Mercure!$C$4:$C$641,MATCH(TRUE,INDEX(Hdx_Mercure!$E$4:$E$641= Horaire!AK135,0),0))</f>
        <v>45.328780487804899</v>
      </c>
      <c r="AL9" s="26">
        <f>INDEX(Hdx_Mercure!$C$4:$C$641,MATCH(TRUE,INDEX(Hdx_Mercure!$E$4:$E$641= Horaire!AL135,0),0))</f>
        <v>44.938780487804898</v>
      </c>
      <c r="AM9" s="26">
        <f>INDEX(Hdx_Mercure!$C$4:$C$641,MATCH(TRUE,INDEX(Hdx_Mercure!$E$4:$E$641= Horaire!AM135,0),0))</f>
        <v>41.309756097560999</v>
      </c>
      <c r="AN9" s="26">
        <f>INDEX(Hdx_Mercure!$C$4:$C$641,MATCH(TRUE,INDEX(Hdx_Mercure!$E$4:$E$641= Horaire!AN135,0),0))</f>
        <v>40.369756097561002</v>
      </c>
      <c r="AO9" s="26">
        <f>INDEX(Hdx_Mercure!$C$4:$C$641,MATCH(TRUE,INDEX(Hdx_Mercure!$E$4:$E$641= Horaire!AO135,0),0))</f>
        <v>38.249756097560997</v>
      </c>
      <c r="AP9" s="26">
        <f>INDEX(Hdx_Mercure!$C$4:$C$641,MATCH(TRUE,INDEX(Hdx_Mercure!$E$4:$E$641= Horaire!AP135,0),0))</f>
        <v>37.559756097560999</v>
      </c>
      <c r="AQ9" s="26">
        <f>INDEX(Hdx_Mercure!$C$4:$C$641,MATCH(TRUE,INDEX(Hdx_Mercure!$E$4:$E$641= Horaire!AQ135,0),0))</f>
        <v>37.559756097560999</v>
      </c>
      <c r="AR9" s="26">
        <f>INDEX(Hdx_Mercure!$C$4:$C$641,MATCH(TRUE,INDEX(Hdx_Mercure!$E$4:$E$641= Horaire!AR135,0),0))</f>
        <v>42.6787804878049</v>
      </c>
      <c r="AS9" s="26">
        <f>INDEX(Hdx_Mercure!$C$4:$C$641,MATCH(TRUE,INDEX(Hdx_Mercure!$E$4:$E$641= Horaire!AS135,0),0))</f>
        <v>47.018780487804896</v>
      </c>
      <c r="AT9" s="26">
        <f>INDEX(Hdx_Mercure!$C$4:$C$641,MATCH(TRUE,INDEX(Hdx_Mercure!$E$4:$E$641= Horaire!AT135,0),0))</f>
        <v>49.708780487804901</v>
      </c>
      <c r="AU9" s="26">
        <f>INDEX(Hdx_Mercure!$C$4:$C$641,MATCH(TRUE,INDEX(Hdx_Mercure!$E$4:$E$641= Horaire!AU135,0),0))</f>
        <v>47.828780487804899</v>
      </c>
      <c r="AV9" s="26">
        <f>INDEX(Hdx_Mercure!$C$4:$C$641,MATCH(TRUE,INDEX(Hdx_Mercure!$E$4:$E$641= Horaire!AV135,0),0))</f>
        <v>42.6787804878049</v>
      </c>
      <c r="AW9" s="26">
        <f>INDEX(Hdx_Mercure!$C$4:$C$641,MATCH(TRUE,INDEX(Hdx_Mercure!$E$4:$E$641= Horaire!AW135,0),0))</f>
        <v>36.950000000000003</v>
      </c>
      <c r="AX9" s="26">
        <f>INDEX(Hdx_Mercure!$C$4:$C$641,MATCH(TRUE,INDEX(Hdx_Mercure!$E$4:$E$641= Horaire!AX135,0),0))</f>
        <v>36.79</v>
      </c>
      <c r="AY9" s="26">
        <f>INDEX(Hdx_Mercure!$C$4:$C$641,MATCH(TRUE,INDEX(Hdx_Mercure!$E$4:$E$641= Horaire!AY135,0),0))</f>
        <v>34.71</v>
      </c>
      <c r="AZ9" s="99">
        <f>INDEX(Hdx_Mercure!$C$4:$C$641,MATCH(TRUE,INDEX(Hdx_Mercure!$E$4:$E$641= Horaire!AZ135,0),0))</f>
        <v>32.46</v>
      </c>
      <c r="BA9" s="26">
        <f>INDEX(Hdx_Mercure!$C$4:$C$641,MATCH(TRUE,INDEX(Hdx_Mercure!$E$4:$E$641= Horaire!BA135,0),0))</f>
        <v>29.8358536585366</v>
      </c>
      <c r="BB9" s="26">
        <f>INDEX(Hdx_Mercure!$C$4:$C$641,MATCH(TRUE,INDEX(Hdx_Mercure!$E$4:$E$641= Horaire!BB135,0),0))</f>
        <v>29.2258536585366</v>
      </c>
      <c r="BC9" s="26">
        <f>INDEX(Hdx_Mercure!$C$4:$C$641,MATCH(TRUE,INDEX(Hdx_Mercure!$E$4:$E$641= Horaire!BC135,0),0))</f>
        <v>28.255853658536601</v>
      </c>
      <c r="BD9" s="26">
        <f>INDEX(Hdx_Mercure!$C$4:$C$641,MATCH(TRUE,INDEX(Hdx_Mercure!$E$4:$E$641= Horaire!BD135,0),0))</f>
        <v>28.0658536585366</v>
      </c>
      <c r="BE9" s="26">
        <f>INDEX(Hdx_Mercure!$C$4:$C$641,MATCH(TRUE,INDEX(Hdx_Mercure!$E$4:$E$641= Horaire!BE135,0),0))</f>
        <v>30.23</v>
      </c>
      <c r="BF9" s="26">
        <f>INDEX(Hdx_Mercure!$C$4:$C$641,MATCH(TRUE,INDEX(Hdx_Mercure!$E$4:$E$641= Horaire!BF135,0),0))</f>
        <v>33.558780487804903</v>
      </c>
      <c r="BG9" s="26">
        <f>INDEX(Hdx_Mercure!$C$4:$C$641,MATCH(TRUE,INDEX(Hdx_Mercure!$E$4:$E$641= Horaire!BG135,0),0))</f>
        <v>34.738780487804902</v>
      </c>
      <c r="BH9" s="26">
        <f>INDEX(Hdx_Mercure!$C$4:$C$641,MATCH(TRUE,INDEX(Hdx_Mercure!$E$4:$E$641= Horaire!BH135,0),0))</f>
        <v>34.9987804878049</v>
      </c>
      <c r="BI9" s="26">
        <f>INDEX(Hdx_Mercure!$C$4:$C$641,MATCH(TRUE,INDEX(Hdx_Mercure!$E$4:$E$641= Horaire!BI135,0),0))</f>
        <v>35.2487804878049</v>
      </c>
      <c r="BJ9" s="26">
        <f>INDEX(Hdx_Mercure!$C$4:$C$641,MATCH(TRUE,INDEX(Hdx_Mercure!$E$4:$E$641= Horaire!BJ135,0),0))</f>
        <v>35.198780487804903</v>
      </c>
      <c r="BK9" s="26">
        <f>INDEX(Hdx_Mercure!$C$4:$C$641,MATCH(TRUE,INDEX(Hdx_Mercure!$E$4:$E$641= Horaire!BK135,0),0))</f>
        <v>32.559756097560999</v>
      </c>
      <c r="BL9" s="26">
        <f>INDEX(Hdx_Mercure!$C$4:$C$641,MATCH(TRUE,INDEX(Hdx_Mercure!$E$4:$E$641= Horaire!BL135,0),0))</f>
        <v>32.199756097561</v>
      </c>
      <c r="BM9" s="26">
        <f>INDEX(Hdx_Mercure!$C$4:$C$641,MATCH(TRUE,INDEX(Hdx_Mercure!$E$4:$E$641= Horaire!BM135,0),0))</f>
        <v>30.699756097561</v>
      </c>
      <c r="BN9" s="26">
        <f>INDEX(Hdx_Mercure!$C$4:$C$641,MATCH(TRUE,INDEX(Hdx_Mercure!$E$4:$E$641= Horaire!BN135,0),0))</f>
        <v>28.829756097560999</v>
      </c>
      <c r="BO9" s="26">
        <f>INDEX(Hdx_Mercure!$C$4:$C$641,MATCH(TRUE,INDEX(Hdx_Mercure!$E$4:$E$641= Horaire!BO135,0),0))</f>
        <v>30.699756097561</v>
      </c>
      <c r="BP9" s="26">
        <f>INDEX(Hdx_Mercure!$C$4:$C$641,MATCH(TRUE,INDEX(Hdx_Mercure!$E$4:$E$641= Horaire!BP135,0),0))</f>
        <v>33.918780487804902</v>
      </c>
      <c r="BQ9" s="26">
        <f>INDEX(Hdx_Mercure!$C$4:$C$641,MATCH(TRUE,INDEX(Hdx_Mercure!$E$4:$E$641= Horaire!BQ135,0),0))</f>
        <v>35.2487804878049</v>
      </c>
      <c r="BR9" s="26">
        <f>INDEX(Hdx_Mercure!$C$4:$C$641,MATCH(TRUE,INDEX(Hdx_Mercure!$E$4:$E$641= Horaire!BR135,0),0))</f>
        <v>36.028780487804902</v>
      </c>
      <c r="BS9" s="26">
        <f>INDEX(Hdx_Mercure!$C$4:$C$641,MATCH(TRUE,INDEX(Hdx_Mercure!$E$4:$E$641= Horaire!BS135,0),0))</f>
        <v>35.398780487804899</v>
      </c>
      <c r="BT9" s="26">
        <f>INDEX(Hdx_Mercure!$C$4:$C$641,MATCH(TRUE,INDEX(Hdx_Mercure!$E$4:$E$641= Horaire!BT135,0),0))</f>
        <v>34.948780487804903</v>
      </c>
      <c r="BU9" s="26">
        <f>INDEX(Hdx_Mercure!$C$4:$C$641,MATCH(TRUE,INDEX(Hdx_Mercure!$E$4:$E$641= Horaire!BU135,0),0))</f>
        <v>30.23</v>
      </c>
      <c r="BV9" s="26">
        <f>INDEX(Hdx_Mercure!$C$4:$C$641,MATCH(TRUE,INDEX(Hdx_Mercure!$E$4:$E$641= Horaire!BV135,0),0))</f>
        <v>30.23</v>
      </c>
      <c r="BW9" s="26">
        <f>INDEX(Hdx_Mercure!$C$4:$C$641,MATCH(TRUE,INDEX(Hdx_Mercure!$E$4:$E$641= Horaire!BW135,0),0))</f>
        <v>30.09</v>
      </c>
      <c r="BX9" s="99">
        <f>INDEX(Hdx_Mercure!$C$4:$C$641,MATCH(TRUE,INDEX(Hdx_Mercure!$E$4:$E$641= Horaire!BX135,0),0))</f>
        <v>25.5</v>
      </c>
      <c r="BY9" s="26">
        <f>INDEX(Hdx_Mercure!$C$4:$C$641,MATCH(TRUE,INDEX(Hdx_Mercure!$E$4:$E$641= Horaire!BY135,0),0))</f>
        <v>21.8358536585366</v>
      </c>
      <c r="BZ9" s="26">
        <f>INDEX(Hdx_Mercure!$C$4:$C$641,MATCH(TRUE,INDEX(Hdx_Mercure!$E$4:$E$641= Horaire!BZ135,0),0))</f>
        <v>21.3158536585366</v>
      </c>
      <c r="CA9" s="26">
        <f>INDEX(Hdx_Mercure!$C$4:$C$641,MATCH(TRUE,INDEX(Hdx_Mercure!$E$4:$E$641= Horaire!CA135,0),0))</f>
        <v>19.5658536585366</v>
      </c>
      <c r="CB9" s="26">
        <f>INDEX(Hdx_Mercure!$C$4:$C$641,MATCH(TRUE,INDEX(Hdx_Mercure!$E$4:$E$641= Horaire!CB135,0),0))</f>
        <v>20.615853658536601</v>
      </c>
      <c r="CC9" s="26">
        <f>INDEX(Hdx_Mercure!$C$4:$C$641,MATCH(TRUE,INDEX(Hdx_Mercure!$E$4:$E$641= Horaire!CC135,0),0))</f>
        <v>25.26</v>
      </c>
      <c r="CD9" s="26">
        <f>INDEX(Hdx_Mercure!$C$4:$C$641,MATCH(TRUE,INDEX(Hdx_Mercure!$E$4:$E$641= Horaire!CD135,0),0))</f>
        <v>33.408780487804897</v>
      </c>
      <c r="CE9" s="26">
        <f>INDEX(Hdx_Mercure!$C$4:$C$641,MATCH(TRUE,INDEX(Hdx_Mercure!$E$4:$E$641= Horaire!CE135,0),0))</f>
        <v>38.508780487804898</v>
      </c>
      <c r="CF9" s="26">
        <f>INDEX(Hdx_Mercure!$C$4:$C$641,MATCH(TRUE,INDEX(Hdx_Mercure!$E$4:$E$641= Horaire!CF135,0),0))</f>
        <v>39.028780487804902</v>
      </c>
      <c r="CG9" s="26">
        <f>INDEX(Hdx_Mercure!$C$4:$C$641,MATCH(TRUE,INDEX(Hdx_Mercure!$E$4:$E$641= Horaire!CG135,0),0))</f>
        <v>38.508780487804898</v>
      </c>
      <c r="CH9" s="26">
        <f>INDEX(Hdx_Mercure!$C$4:$C$641,MATCH(TRUE,INDEX(Hdx_Mercure!$E$4:$E$641= Horaire!CH135,0),0))</f>
        <v>36.278780487804902</v>
      </c>
      <c r="CI9" s="26">
        <f>INDEX(Hdx_Mercure!$C$4:$C$641,MATCH(TRUE,INDEX(Hdx_Mercure!$E$4:$E$641= Horaire!CI135,0),0))</f>
        <v>33.249756097560997</v>
      </c>
      <c r="CJ9" s="26">
        <f>INDEX(Hdx_Mercure!$C$4:$C$641,MATCH(TRUE,INDEX(Hdx_Mercure!$E$4:$E$641= Horaire!CJ135,0),0))</f>
        <v>32.879756097561</v>
      </c>
      <c r="CK9" s="26">
        <f>INDEX(Hdx_Mercure!$C$4:$C$641,MATCH(TRUE,INDEX(Hdx_Mercure!$E$4:$E$641= Horaire!CK135,0),0))</f>
        <v>31.729756097561001</v>
      </c>
      <c r="CL9" s="26">
        <f>INDEX(Hdx_Mercure!$C$4:$C$641,MATCH(TRUE,INDEX(Hdx_Mercure!$E$4:$E$641= Horaire!CL135,0),0))</f>
        <v>31.149756097560999</v>
      </c>
      <c r="CM9" s="26">
        <f>INDEX(Hdx_Mercure!$C$4:$C$641,MATCH(TRUE,INDEX(Hdx_Mercure!$E$4:$E$641= Horaire!CM135,0),0))</f>
        <v>31.619756097561002</v>
      </c>
      <c r="CN9" s="26">
        <f>INDEX(Hdx_Mercure!$C$4:$C$641,MATCH(TRUE,INDEX(Hdx_Mercure!$E$4:$E$641= Horaire!CN135,0),0))</f>
        <v>35.1787804878049</v>
      </c>
      <c r="CO9" s="26">
        <f>INDEX(Hdx_Mercure!$C$4:$C$641,MATCH(TRUE,INDEX(Hdx_Mercure!$E$4:$E$641= Horaire!CO135,0),0))</f>
        <v>35.688780487804898</v>
      </c>
      <c r="CP9" s="26">
        <f>INDEX(Hdx_Mercure!$C$4:$C$641,MATCH(TRUE,INDEX(Hdx_Mercure!$E$4:$E$641= Horaire!CP135,0),0))</f>
        <v>36.798780487804898</v>
      </c>
      <c r="CQ9" s="26">
        <f>INDEX(Hdx_Mercure!$C$4:$C$641,MATCH(TRUE,INDEX(Hdx_Mercure!$E$4:$E$641= Horaire!CQ135,0),0))</f>
        <v>35.718780487804899</v>
      </c>
      <c r="CR9" s="26">
        <f>INDEX(Hdx_Mercure!$C$4:$C$641,MATCH(TRUE,INDEX(Hdx_Mercure!$E$4:$E$641= Horaire!CR135,0),0))</f>
        <v>33.6787804878049</v>
      </c>
      <c r="CS9" s="26">
        <f>INDEX(Hdx_Mercure!$C$4:$C$641,MATCH(TRUE,INDEX(Hdx_Mercure!$E$4:$E$641= Horaire!CS135,0),0))</f>
        <v>23.51</v>
      </c>
      <c r="CT9" s="26">
        <f>INDEX(Hdx_Mercure!$C$4:$C$641,MATCH(TRUE,INDEX(Hdx_Mercure!$E$4:$E$641= Horaire!CT135,0),0))</f>
        <v>26.64</v>
      </c>
      <c r="CU9" s="145">
        <f>INDEX(Hdx_Mercure!$C$4:$C$641,MATCH(TRUE,INDEX(Hdx_Mercure!$E$4:$E$641= Horaire!CU135,0),0))</f>
        <v>23.51</v>
      </c>
      <c r="CV9" s="26">
        <f>INDEX(Hdx_Mercure!$C$4:$C$641,MATCH(TRUE,INDEX(Hdx_Mercure!$E$4:$E$641= Horaire!CV135,0),0))</f>
        <v>13.43</v>
      </c>
      <c r="CW9" s="26">
        <f>INDEX(Hdx_Mercure!$C$4:$C$641,MATCH(TRUE,INDEX(Hdx_Mercure!$E$4:$E$641= Horaire!CW135,0),0))</f>
        <v>14.6558536585366</v>
      </c>
      <c r="CX9" s="26">
        <f>INDEX(Hdx_Mercure!$C$4:$C$641,MATCH(TRUE,INDEX(Hdx_Mercure!$E$4:$E$641= Horaire!CX135,0),0))</f>
        <v>11.4858536585366</v>
      </c>
      <c r="CY9" s="26">
        <f>INDEX(Hdx_Mercure!$C$4:$C$641,MATCH(TRUE,INDEX(Hdx_Mercure!$E$4:$E$641= Horaire!CY135,0),0))</f>
        <v>7.9358536585365904</v>
      </c>
      <c r="CZ9" s="26">
        <f>INDEX(Hdx_Mercure!$C$4:$C$641,MATCH(TRUE,INDEX(Hdx_Mercure!$E$4:$E$641= Horaire!CZ135,0),0))</f>
        <v>7.9358536585365904</v>
      </c>
      <c r="DA9" s="26">
        <f>INDEX(Hdx_Mercure!$C$4:$C$641,MATCH(TRUE,INDEX(Hdx_Mercure!$E$4:$E$641= Horaire!DA135,0),0))</f>
        <v>17.84</v>
      </c>
      <c r="DB9" s="26">
        <f>INDEX(Hdx_Mercure!$C$4:$C$641,MATCH(TRUE,INDEX(Hdx_Mercure!$E$4:$E$641= Horaire!DB135,0),0))</f>
        <v>29.378780487804899</v>
      </c>
      <c r="DC9" s="26">
        <f>INDEX(Hdx_Mercure!$C$4:$C$641,MATCH(TRUE,INDEX(Hdx_Mercure!$E$4:$E$641= Horaire!DC135,0),0))</f>
        <v>35.4287804878049</v>
      </c>
      <c r="DD9" s="26">
        <f>INDEX(Hdx_Mercure!$C$4:$C$641,MATCH(TRUE,INDEX(Hdx_Mercure!$E$4:$E$641= Horaire!DD135,0),0))</f>
        <v>35.618780487804898</v>
      </c>
      <c r="DE9" s="26">
        <f>INDEX(Hdx_Mercure!$C$4:$C$641,MATCH(TRUE,INDEX(Hdx_Mercure!$E$4:$E$641= Horaire!DE135,0),0))</f>
        <v>35.1787804878049</v>
      </c>
      <c r="DF9" s="26">
        <f>INDEX(Hdx_Mercure!$C$4:$C$641,MATCH(TRUE,INDEX(Hdx_Mercure!$E$4:$E$641= Horaire!DF135,0),0))</f>
        <v>33.728780487804897</v>
      </c>
      <c r="DG9" s="26">
        <f>INDEX(Hdx_Mercure!$C$4:$C$641,MATCH(TRUE,INDEX(Hdx_Mercure!$E$4:$E$641= Horaire!DG135,0),0))</f>
        <v>31.359756097561</v>
      </c>
      <c r="DH9" s="26">
        <f>INDEX(Hdx_Mercure!$C$4:$C$641,MATCH(TRUE,INDEX(Hdx_Mercure!$E$4:$E$641= Horaire!DH135,0),0))</f>
        <v>30.859756097561</v>
      </c>
      <c r="DI9" s="26">
        <f>INDEX(Hdx_Mercure!$C$4:$C$641,MATCH(TRUE,INDEX(Hdx_Mercure!$E$4:$E$641= Horaire!DI135,0),0))</f>
        <v>28.299756097561001</v>
      </c>
      <c r="DJ9" s="26">
        <f>INDEX(Hdx_Mercure!$C$4:$C$641,MATCH(TRUE,INDEX(Hdx_Mercure!$E$4:$E$641= Horaire!DJ135,0),0))</f>
        <v>26.929756097561</v>
      </c>
      <c r="DK9" s="26">
        <f>INDEX(Hdx_Mercure!$C$4:$C$641,MATCH(TRUE,INDEX(Hdx_Mercure!$E$4:$E$641= Horaire!DK135,0),0))</f>
        <v>24.729756097561001</v>
      </c>
      <c r="DL9" s="26">
        <f>INDEX(Hdx_Mercure!$C$4:$C$641,MATCH(TRUE,INDEX(Hdx_Mercure!$E$4:$E$641= Horaire!DL135,0),0))</f>
        <v>28.628780487804899</v>
      </c>
      <c r="DM9" s="26">
        <f>INDEX(Hdx_Mercure!$C$4:$C$641,MATCH(TRUE,INDEX(Hdx_Mercure!$E$4:$E$641= Horaire!DM135,0),0))</f>
        <v>35.1787804878049</v>
      </c>
      <c r="DN9" s="26">
        <f>INDEX(Hdx_Mercure!$C$4:$C$641,MATCH(TRUE,INDEX(Hdx_Mercure!$E$4:$E$641= Horaire!DN135,0),0))</f>
        <v>37.268780487804896</v>
      </c>
      <c r="DO9" s="26">
        <f>INDEX(Hdx_Mercure!$C$4:$C$641,MATCH(TRUE,INDEX(Hdx_Mercure!$E$4:$E$641= Horaire!DO135,0),0))</f>
        <v>35.688780487804898</v>
      </c>
      <c r="DP9" s="26">
        <f>INDEX(Hdx_Mercure!$C$4:$C$641,MATCH(TRUE,INDEX(Hdx_Mercure!$E$4:$E$641= Horaire!DP135,0),0))</f>
        <v>31.9487804878049</v>
      </c>
      <c r="DQ9" s="26">
        <f>INDEX(Hdx_Mercure!$C$4:$C$641,MATCH(TRUE,INDEX(Hdx_Mercure!$E$4:$E$641= Horaire!DQ135,0),0))</f>
        <v>26.87</v>
      </c>
      <c r="DR9" s="26">
        <f>INDEX(Hdx_Mercure!$C$4:$C$641,MATCH(TRUE,INDEX(Hdx_Mercure!$E$4:$E$641= Horaire!DR135,0),0))</f>
        <v>26.73</v>
      </c>
      <c r="DS9" s="26">
        <f>INDEX(Hdx_Mercure!$C$4:$C$641,MATCH(TRUE,INDEX(Hdx_Mercure!$E$4:$E$641= Horaire!DS135,0),0))</f>
        <v>24.95</v>
      </c>
      <c r="DT9" s="99">
        <f>INDEX(Hdx_Mercure!$C$4:$C$641,MATCH(TRUE,INDEX(Hdx_Mercure!$E$4:$E$641= Horaire!DT135,0),0))</f>
        <v>13.43</v>
      </c>
      <c r="DU9" s="26">
        <f>INDEX(Hdx_Mercure!$C$4:$C$641,MATCH(TRUE,INDEX(Hdx_Mercure!$E$4:$E$641= Horaire!DU135,0),0))</f>
        <v>15.4958536585366</v>
      </c>
      <c r="DV9" s="26">
        <f>INDEX(Hdx_Mercure!$C$4:$C$641,MATCH(TRUE,INDEX(Hdx_Mercure!$E$4:$E$641= Horaire!DV135,0),0))</f>
        <v>14.6558536585366</v>
      </c>
      <c r="DW9" s="26">
        <f>INDEX(Hdx_Mercure!$C$4:$C$641,MATCH(TRUE,INDEX(Hdx_Mercure!$E$4:$E$641= Horaire!DW135,0),0))</f>
        <v>11.295853658536601</v>
      </c>
      <c r="DX9" s="26">
        <f>INDEX(Hdx_Mercure!$C$4:$C$641,MATCH(TRUE,INDEX(Hdx_Mercure!$E$4:$E$641= Horaire!DX135,0),0))</f>
        <v>9.6158536585365901</v>
      </c>
      <c r="DY9" s="26">
        <f>INDEX(Hdx_Mercure!$C$4:$C$641,MATCH(TRUE,INDEX(Hdx_Mercure!$E$4:$E$641= Horaire!DY135,0),0))</f>
        <v>18.82</v>
      </c>
      <c r="DZ9" s="26">
        <f>INDEX(Hdx_Mercure!$C$4:$C$641,MATCH(TRUE,INDEX(Hdx_Mercure!$E$4:$E$641= Horaire!DZ135,0),0))</f>
        <v>29.908780487804901</v>
      </c>
      <c r="EA9" s="26">
        <f>INDEX(Hdx_Mercure!$C$4:$C$641,MATCH(TRUE,INDEX(Hdx_Mercure!$E$4:$E$641= Horaire!EA135,0),0))</f>
        <v>35.438780487804898</v>
      </c>
      <c r="EB9" s="26">
        <f>INDEX(Hdx_Mercure!$C$4:$C$641,MATCH(TRUE,INDEX(Hdx_Mercure!$E$4:$E$641= Horaire!EB135,0),0))</f>
        <v>36.218780487804899</v>
      </c>
      <c r="EC9" s="26">
        <f>INDEX(Hdx_Mercure!$C$4:$C$641,MATCH(TRUE,INDEX(Hdx_Mercure!$E$4:$E$641= Horaire!EC135,0),0))</f>
        <v>35.438780487804898</v>
      </c>
      <c r="ED9" s="26">
        <f>INDEX(Hdx_Mercure!$C$4:$C$641,MATCH(TRUE,INDEX(Hdx_Mercure!$E$4:$E$641= Horaire!ED135,0),0))</f>
        <v>34.338780487804897</v>
      </c>
      <c r="EE9" s="26">
        <f>INDEX(Hdx_Mercure!$C$4:$C$641,MATCH(TRUE,INDEX(Hdx_Mercure!$E$4:$E$641= Horaire!EE135,0),0))</f>
        <v>32.229756097561001</v>
      </c>
      <c r="EF9" s="26">
        <f>INDEX(Hdx_Mercure!$C$4:$C$641,MATCH(TRUE,INDEX(Hdx_Mercure!$E$4:$E$641= Horaire!EF135,0),0))</f>
        <v>30.829756097560999</v>
      </c>
      <c r="EG9" s="26">
        <f>INDEX(Hdx_Mercure!$C$4:$C$641,MATCH(TRUE,INDEX(Hdx_Mercure!$E$4:$E$641= Horaire!EG135,0),0))</f>
        <v>29.659756097561001</v>
      </c>
      <c r="EH9" s="26">
        <f>INDEX(Hdx_Mercure!$C$4:$C$641,MATCH(TRUE,INDEX(Hdx_Mercure!$E$4:$E$641= Horaire!EH135,0),0))</f>
        <v>27.469756097561</v>
      </c>
      <c r="EI9" s="26">
        <f>INDEX(Hdx_Mercure!$C$4:$C$641,MATCH(TRUE,INDEX(Hdx_Mercure!$E$4:$E$641= Horaire!EI135,0),0))</f>
        <v>27.469756097561</v>
      </c>
      <c r="EJ9" s="26">
        <f>INDEX(Hdx_Mercure!$C$4:$C$641,MATCH(TRUE,INDEX(Hdx_Mercure!$E$4:$E$641= Horaire!EJ135,0),0))</f>
        <v>32.0387804878049</v>
      </c>
      <c r="EK9" s="26">
        <f>INDEX(Hdx_Mercure!$C$4:$C$641,MATCH(TRUE,INDEX(Hdx_Mercure!$E$4:$E$641= Horaire!EK135,0),0))</f>
        <v>35.438780487804898</v>
      </c>
      <c r="EL9" s="26">
        <f>INDEX(Hdx_Mercure!$C$4:$C$641,MATCH(TRUE,INDEX(Hdx_Mercure!$E$4:$E$641= Horaire!EL135,0),0))</f>
        <v>40.8587804878049</v>
      </c>
      <c r="EM9" s="26">
        <f>INDEX(Hdx_Mercure!$C$4:$C$641,MATCH(TRUE,INDEX(Hdx_Mercure!$E$4:$E$641= Horaire!EM135,0),0))</f>
        <v>37.9987804878049</v>
      </c>
      <c r="EN9" s="26">
        <f>INDEX(Hdx_Mercure!$C$4:$C$641,MATCH(TRUE,INDEX(Hdx_Mercure!$E$4:$E$641= Horaire!EN135,0),0))</f>
        <v>35.1787804878049</v>
      </c>
      <c r="EO9" s="26">
        <f>INDEX(Hdx_Mercure!$C$4:$C$641,MATCH(TRUE,INDEX(Hdx_Mercure!$E$4:$E$641= Horaire!EO135,0),0))</f>
        <v>28.99</v>
      </c>
      <c r="EP9" s="26">
        <f>INDEX(Hdx_Mercure!$C$4:$C$641,MATCH(TRUE,INDEX(Hdx_Mercure!$E$4:$E$641= Horaire!EP135,0),0))</f>
        <v>29.83</v>
      </c>
      <c r="EQ9" s="145">
        <f>INDEX(Hdx_Mercure!$C$4:$C$641,MATCH(TRUE,INDEX(Hdx_Mercure!$E$4:$E$641= Horaire!EQ135,0),0))</f>
        <v>26.86</v>
      </c>
      <c r="ER9" s="26">
        <f>INDEX(Hdx_Mercure!$C$4:$C$641,MATCH(TRUE,INDEX(Hdx_Mercure!$E$4:$E$641= Horaire!ER135,0),0))</f>
        <v>23.96</v>
      </c>
      <c r="ES9" s="26">
        <f>INDEX(Hdx_Mercure!$C$4:$C$641,MATCH(TRUE,INDEX(Hdx_Mercure!$E$4:$E$641= Horaire!ES135,0),0))</f>
        <v>18.615853658536601</v>
      </c>
      <c r="ET9" s="26">
        <f>INDEX(Hdx_Mercure!$C$4:$C$641,MATCH(TRUE,INDEX(Hdx_Mercure!$E$4:$E$641= Horaire!ET135,0),0))</f>
        <v>18.015853658536599</v>
      </c>
      <c r="EU9" s="26">
        <f>INDEX(Hdx_Mercure!$C$4:$C$641,MATCH(TRUE,INDEX(Hdx_Mercure!$E$4:$E$641= Horaire!EU135,0),0))</f>
        <v>15.1758536585366</v>
      </c>
      <c r="EV9" s="26">
        <f>INDEX(Hdx_Mercure!$C$4:$C$641,MATCH(TRUE,INDEX(Hdx_Mercure!$E$4:$E$641= Horaire!EV135,0),0))</f>
        <v>14.6558536585366</v>
      </c>
      <c r="EW9" s="26">
        <f>INDEX(Hdx_Mercure!$C$4:$C$641,MATCH(TRUE,INDEX(Hdx_Mercure!$E$4:$E$641= Horaire!EW135,0),0))</f>
        <v>22.74</v>
      </c>
      <c r="EX9" s="26">
        <f>INDEX(Hdx_Mercure!$C$4:$C$641,MATCH(TRUE,INDEX(Hdx_Mercure!$E$4:$E$641= Horaire!EX135,0),0))</f>
        <v>32.028780487804902</v>
      </c>
      <c r="EY9" s="26">
        <f>INDEX(Hdx_Mercure!$C$4:$C$641,MATCH(TRUE,INDEX(Hdx_Mercure!$E$4:$E$641= Horaire!EY135,0),0))</f>
        <v>36.348780487804902</v>
      </c>
      <c r="EZ9" s="26">
        <f>INDEX(Hdx_Mercure!$C$4:$C$641,MATCH(TRUE,INDEX(Hdx_Mercure!$E$4:$E$641= Horaire!EZ135,0),0))</f>
        <v>39.668780487804902</v>
      </c>
      <c r="FA9" s="26">
        <f>INDEX(Hdx_Mercure!$C$4:$C$641,MATCH(TRUE,INDEX(Hdx_Mercure!$E$4:$E$641= Horaire!FA135,0),0))</f>
        <v>38.458780487804901</v>
      </c>
      <c r="FB9" s="26">
        <f>INDEX(Hdx_Mercure!$C$4:$C$641,MATCH(TRUE,INDEX(Hdx_Mercure!$E$4:$E$641= Horaire!FB135,0),0))</f>
        <v>35.458780487804901</v>
      </c>
      <c r="FC9" s="26">
        <f>INDEX(Hdx_Mercure!$C$4:$C$641,MATCH(TRUE,INDEX(Hdx_Mercure!$E$4:$E$641= Horaire!FC135,0),0))</f>
        <v>32.759756097561002</v>
      </c>
      <c r="FD9" s="26">
        <f>INDEX(Hdx_Mercure!$C$4:$C$641,MATCH(TRUE,INDEX(Hdx_Mercure!$E$4:$E$641= Horaire!FD135,0),0))</f>
        <v>32.119756097561002</v>
      </c>
      <c r="FE9" s="26">
        <f>INDEX(Hdx_Mercure!$C$4:$C$641,MATCH(TRUE,INDEX(Hdx_Mercure!$E$4:$E$641= Horaire!FE135,0),0))</f>
        <v>30.889756097561001</v>
      </c>
      <c r="FF9" s="26">
        <f>INDEX(Hdx_Mercure!$C$4:$C$641,MATCH(TRUE,INDEX(Hdx_Mercure!$E$4:$E$641= Horaire!FF135,0),0))</f>
        <v>30.089756097561001</v>
      </c>
      <c r="FG9" s="26">
        <f>INDEX(Hdx_Mercure!$C$4:$C$641,MATCH(TRUE,INDEX(Hdx_Mercure!$E$4:$E$641= Horaire!FG135,0),0))</f>
        <v>28.579756097560999</v>
      </c>
      <c r="FH9" s="26">
        <f>INDEX(Hdx_Mercure!$C$4:$C$641,MATCH(TRUE,INDEX(Hdx_Mercure!$E$4:$E$641= Horaire!FH135,0),0))</f>
        <v>33.718780487804899</v>
      </c>
      <c r="FI9" s="26">
        <f>INDEX(Hdx_Mercure!$C$4:$C$641,MATCH(TRUE,INDEX(Hdx_Mercure!$E$4:$E$641= Horaire!FI135,0),0))</f>
        <v>35.198780487804903</v>
      </c>
      <c r="FJ9" s="26">
        <f>INDEX(Hdx_Mercure!$C$4:$C$641,MATCH(TRUE,INDEX(Hdx_Mercure!$E$4:$E$641= Horaire!FJ135,0),0))</f>
        <v>37.438780487804898</v>
      </c>
      <c r="FK9" s="26">
        <f>INDEX(Hdx_Mercure!$C$4:$C$641,MATCH(TRUE,INDEX(Hdx_Mercure!$E$4:$E$641= Horaire!FK135,0),0))</f>
        <v>38.098780487804902</v>
      </c>
      <c r="FL9" s="26">
        <f>INDEX(Hdx_Mercure!$C$4:$C$641,MATCH(TRUE,INDEX(Hdx_Mercure!$E$4:$E$641= Horaire!FL135,0),0))</f>
        <v>35.198780487804903</v>
      </c>
      <c r="FM9" s="26">
        <f>INDEX(Hdx_Mercure!$C$4:$C$641,MATCH(TRUE,INDEX(Hdx_Mercure!$E$4:$E$641= Horaire!FM135,0),0))</f>
        <v>29.48</v>
      </c>
      <c r="FN9" s="26">
        <f>INDEX(Hdx_Mercure!$C$4:$C$641,MATCH(TRUE,INDEX(Hdx_Mercure!$E$4:$E$641= Horaire!FN135,0),0))</f>
        <v>28.19</v>
      </c>
      <c r="FO9" s="26">
        <f>INDEX(Hdx_Mercure!$C$4:$C$641,MATCH(TRUE,INDEX(Hdx_Mercure!$E$4:$E$641= Horaire!FO135,0),0))</f>
        <v>25.88</v>
      </c>
      <c r="FP9" s="99">
        <f>INDEX(Hdx_Mercure!$C$4:$C$641,MATCH(TRUE,INDEX(Hdx_Mercure!$E$4:$E$641= Horaire!FP135,0),0))</f>
        <v>23.5</v>
      </c>
      <c r="FQ9" s="26">
        <f>INDEX(Hdx_Mercure!$C$4:$C$641,MATCH(TRUE,INDEX(Hdx_Mercure!$E$4:$E$641= Horaire!FQ135,0),0))</f>
        <v>18.005853658536601</v>
      </c>
      <c r="FR9" s="26">
        <f>INDEX(Hdx_Mercure!$C$4:$C$641,MATCH(TRUE,INDEX(Hdx_Mercure!$E$4:$E$641= Horaire!FR135,0),0))</f>
        <v>14.6558536585366</v>
      </c>
      <c r="FS9" s="26">
        <f>INDEX(Hdx_Mercure!$C$4:$C$641,MATCH(TRUE,INDEX(Hdx_Mercure!$E$4:$E$641= Horaire!FS135,0),0))</f>
        <v>11.045853658536601</v>
      </c>
      <c r="FT9" s="26">
        <f>INDEX(Hdx_Mercure!$C$4:$C$641,MATCH(TRUE,INDEX(Hdx_Mercure!$E$4:$E$641= Horaire!FT135,0),0))</f>
        <v>10.955853658536601</v>
      </c>
      <c r="FU9" s="26">
        <f>INDEX(Hdx_Mercure!$C$4:$C$641,MATCH(TRUE,INDEX(Hdx_Mercure!$E$4:$E$641= Horaire!FU135,0),0))</f>
        <v>16.79</v>
      </c>
      <c r="FV9" s="26">
        <f>INDEX(Hdx_Mercure!$C$4:$C$641,MATCH(TRUE,INDEX(Hdx_Mercure!$E$4:$E$641= Horaire!FV135,0),0))</f>
        <v>29.908780487804901</v>
      </c>
      <c r="FW9" s="26">
        <f>INDEX(Hdx_Mercure!$C$4:$C$641,MATCH(TRUE,INDEX(Hdx_Mercure!$E$4:$E$641= Horaire!FW135,0),0))</f>
        <v>35.558780487804903</v>
      </c>
      <c r="FX9" s="26">
        <f>INDEX(Hdx_Mercure!$C$4:$C$641,MATCH(TRUE,INDEX(Hdx_Mercure!$E$4:$E$641= Horaire!FX135,0),0))</f>
        <v>36.268780487804896</v>
      </c>
      <c r="FY9" s="26">
        <f>INDEX(Hdx_Mercure!$C$4:$C$641,MATCH(TRUE,INDEX(Hdx_Mercure!$E$4:$E$641= Horaire!FY135,0),0))</f>
        <v>36.268780487804896</v>
      </c>
      <c r="FZ9" s="26">
        <f>INDEX(Hdx_Mercure!$C$4:$C$641,MATCH(TRUE,INDEX(Hdx_Mercure!$E$4:$E$641= Horaire!FZ135,0),0))</f>
        <v>35.478780487804897</v>
      </c>
      <c r="GA9" s="26">
        <f>INDEX(Hdx_Mercure!$C$4:$C$641,MATCH(TRUE,INDEX(Hdx_Mercure!$E$4:$E$641= Horaire!GA135,0),0))</f>
        <v>32.789756097561003</v>
      </c>
      <c r="GB9" s="26">
        <f>INDEX(Hdx_Mercure!$C$4:$C$641,MATCH(TRUE,INDEX(Hdx_Mercure!$E$4:$E$641= Horaire!GB135,0),0))</f>
        <v>31.729756097561001</v>
      </c>
      <c r="GC9" s="26">
        <f>INDEX(Hdx_Mercure!$C$4:$C$641,MATCH(TRUE,INDEX(Hdx_Mercure!$E$4:$E$641= Horaire!GC135,0),0))</f>
        <v>30.829756097560999</v>
      </c>
      <c r="GD9" s="26">
        <f>INDEX(Hdx_Mercure!$C$4:$C$641,MATCH(TRUE,INDEX(Hdx_Mercure!$E$4:$E$641= Horaire!GD135,0),0))</f>
        <v>28.229756097561001</v>
      </c>
      <c r="GE9" s="26">
        <f>INDEX(Hdx_Mercure!$C$4:$C$641,MATCH(TRUE,INDEX(Hdx_Mercure!$E$4:$E$641= Horaire!GE135,0),0))</f>
        <v>30.559756097560999</v>
      </c>
      <c r="GF9" s="26">
        <f>INDEX(Hdx_Mercure!$C$4:$C$641,MATCH(TRUE,INDEX(Hdx_Mercure!$E$4:$E$641= Horaire!GF135,0),0))</f>
        <v>34.008780487804898</v>
      </c>
      <c r="GG9" s="26">
        <f>INDEX(Hdx_Mercure!$C$4:$C$641,MATCH(TRUE,INDEX(Hdx_Mercure!$E$4:$E$641= Horaire!GG135,0),0))</f>
        <v>35.478780487804897</v>
      </c>
      <c r="GH9" s="26">
        <f>INDEX(Hdx_Mercure!$C$4:$C$641,MATCH(TRUE,INDEX(Hdx_Mercure!$E$4:$E$641= Horaire!GH135,0),0))</f>
        <v>36.268780487804896</v>
      </c>
      <c r="GI9" s="26">
        <f>INDEX(Hdx_Mercure!$C$4:$C$641,MATCH(TRUE,INDEX(Hdx_Mercure!$E$4:$E$641= Horaire!GI135,0),0))</f>
        <v>36.368780487804898</v>
      </c>
      <c r="GJ9" s="26">
        <f>INDEX(Hdx_Mercure!$C$4:$C$641,MATCH(TRUE,INDEX(Hdx_Mercure!$E$4:$E$641= Horaire!GJ135,0),0))</f>
        <v>35.228780487804897</v>
      </c>
      <c r="GK9" s="26">
        <f>INDEX(Hdx_Mercure!$C$4:$C$641,MATCH(TRUE,INDEX(Hdx_Mercure!$E$4:$E$641= Horaire!GK135,0),0))</f>
        <v>28.9</v>
      </c>
      <c r="GL9" s="26">
        <f>INDEX(Hdx_Mercure!$C$4:$C$641,MATCH(TRUE,INDEX(Hdx_Mercure!$E$4:$E$641= Horaire!GL135,0),0))</f>
        <v>27.09</v>
      </c>
      <c r="GM9" s="145">
        <f>INDEX(Hdx_Mercure!$C$4:$C$641,MATCH(TRUE,INDEX(Hdx_Mercure!$E$4:$E$641= Horaire!GM135,0),0))</f>
        <v>24.92</v>
      </c>
    </row>
    <row r="10" spans="1:195" ht="15.75" thickBot="1" x14ac:dyDescent="0.3">
      <c r="AB10" s="87"/>
      <c r="AZ10" s="87"/>
      <c r="BX10" s="87"/>
      <c r="CU10" s="88"/>
      <c r="DT10" s="87"/>
      <c r="EQ10" s="88"/>
      <c r="FP10" s="87"/>
      <c r="GM10" s="88"/>
    </row>
    <row r="11" spans="1:195" ht="15.75" thickBot="1" x14ac:dyDescent="0.3">
      <c r="A11" s="65"/>
      <c r="B11" s="66" t="s">
        <v>400</v>
      </c>
      <c r="C11" s="60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100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100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100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146"/>
      <c r="CV11" s="72"/>
      <c r="CW11" s="72"/>
      <c r="CX11" s="72"/>
      <c r="CY11" s="72"/>
      <c r="CZ11" s="72"/>
      <c r="DA11" s="72"/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72"/>
      <c r="DM11" s="72"/>
      <c r="DN11" s="72"/>
      <c r="DO11" s="72"/>
      <c r="DP11" s="72"/>
      <c r="DQ11" s="72"/>
      <c r="DR11" s="72"/>
      <c r="DS11" s="72"/>
      <c r="DT11" s="100"/>
      <c r="DU11" s="72"/>
      <c r="DV11" s="72"/>
      <c r="DW11" s="72"/>
      <c r="DX11" s="72"/>
      <c r="DY11" s="72"/>
      <c r="DZ11" s="72"/>
      <c r="EA11" s="72"/>
      <c r="EB11" s="72"/>
      <c r="EC11" s="72"/>
      <c r="ED11" s="72"/>
      <c r="EE11" s="72"/>
      <c r="EF11" s="72"/>
      <c r="EG11" s="72"/>
      <c r="EH11" s="72"/>
      <c r="EI11" s="72"/>
      <c r="EJ11" s="72"/>
      <c r="EK11" s="72"/>
      <c r="EL11" s="72"/>
      <c r="EM11" s="72"/>
      <c r="EN11" s="72"/>
      <c r="EO11" s="72"/>
      <c r="EP11" s="72"/>
      <c r="EQ11" s="146"/>
      <c r="ER11" s="72"/>
      <c r="ES11" s="72"/>
      <c r="ET11" s="72"/>
      <c r="EU11" s="72"/>
      <c r="EV11" s="72"/>
      <c r="EW11" s="72"/>
      <c r="EX11" s="72"/>
      <c r="EY11" s="72"/>
      <c r="EZ11" s="72"/>
      <c r="FA11" s="72"/>
      <c r="FB11" s="72"/>
      <c r="FC11" s="72"/>
      <c r="FD11" s="72"/>
      <c r="FE11" s="72"/>
      <c r="FF11" s="72"/>
      <c r="FG11" s="72"/>
      <c r="FH11" s="72"/>
      <c r="FI11" s="72"/>
      <c r="FJ11" s="72"/>
      <c r="FK11" s="72"/>
      <c r="FL11" s="72"/>
      <c r="FM11" s="72"/>
      <c r="FN11" s="72"/>
      <c r="FO11" s="72"/>
      <c r="FP11" s="100"/>
      <c r="FQ11" s="72"/>
      <c r="FR11" s="72"/>
      <c r="FS11" s="72"/>
      <c r="FT11" s="72"/>
      <c r="FU11" s="72"/>
      <c r="FV11" s="72"/>
      <c r="FW11" s="72"/>
      <c r="FX11" s="72"/>
      <c r="FY11" s="72"/>
      <c r="FZ11" s="72"/>
      <c r="GA11" s="72"/>
      <c r="GB11" s="72"/>
      <c r="GC11" s="72"/>
      <c r="GD11" s="72"/>
      <c r="GE11" s="72"/>
      <c r="GF11" s="72"/>
      <c r="GG11" s="72"/>
      <c r="GH11" s="72"/>
      <c r="GI11" s="72"/>
      <c r="GJ11" s="72"/>
      <c r="GK11" s="72"/>
      <c r="GL11" s="72"/>
      <c r="GM11" s="146"/>
    </row>
    <row r="12" spans="1:195" x14ac:dyDescent="0.25">
      <c r="B12" t="s">
        <v>368</v>
      </c>
      <c r="D12" s="44">
        <f ca="1">IFERROR(1*INDEX('PI Data'!$M$7:$M$78,MATCH(TRUE,INDEX('PI Data'!$G$7:$G$78= Horaire!D135,0),0)),"")</f>
        <v>1</v>
      </c>
      <c r="E12" s="44">
        <f ca="1">IFERROR(1*INDEX('PI Data'!$M$7:$M$78,MATCH(TRUE,INDEX('PI Data'!$G$7:$G$78= Horaire!E135,0),0)),"")</f>
        <v>1</v>
      </c>
      <c r="F12" s="44">
        <f ca="1">IFERROR(1*INDEX('PI Data'!$M$7:$M$78,MATCH(TRUE,INDEX('PI Data'!$G$7:$G$78= Horaire!F135,0),0)),"")</f>
        <v>1</v>
      </c>
      <c r="G12" s="44">
        <f ca="1">IFERROR(1*INDEX('PI Data'!$M$7:$M$78,MATCH(TRUE,INDEX('PI Data'!$G$7:$G$78= Horaire!G135,0),0)),"")</f>
        <v>1</v>
      </c>
      <c r="H12" s="44">
        <f ca="1">IFERROR(1*INDEX('PI Data'!$M$7:$M$78,MATCH(TRUE,INDEX('PI Data'!$G$7:$G$78= Horaire!H135,0),0)),"")</f>
        <v>1</v>
      </c>
      <c r="I12" s="44">
        <f ca="1">IFERROR(1*INDEX('PI Data'!$M$7:$M$78,MATCH(TRUE,INDEX('PI Data'!$G$7:$G$78= Horaire!I135,0),0)),"")</f>
        <v>1</v>
      </c>
      <c r="J12" s="44">
        <f ca="1">IFERROR(1*INDEX('PI Data'!$M$7:$M$78,MATCH(TRUE,INDEX('PI Data'!$G$7:$G$78= Horaire!J135,0),0)),"")</f>
        <v>1</v>
      </c>
      <c r="K12" s="44">
        <f ca="1">IFERROR(1*INDEX('PI Data'!$M$7:$M$78,MATCH(TRUE,INDEX('PI Data'!$G$7:$G$78= Horaire!K135,0),0)),"")</f>
        <v>1</v>
      </c>
      <c r="L12" s="44">
        <f ca="1">IFERROR(1*INDEX('PI Data'!$M$7:$M$78,MATCH(TRUE,INDEX('PI Data'!$G$7:$G$78= Horaire!L135,0),0)),"")</f>
        <v>1</v>
      </c>
      <c r="M12" s="44">
        <f ca="1">IFERROR(1*INDEX('PI Data'!$M$7:$M$78,MATCH(TRUE,INDEX('PI Data'!$G$7:$G$78= Horaire!M135,0),0)),"")</f>
        <v>1</v>
      </c>
      <c r="N12" s="44">
        <f ca="1">IFERROR(1*INDEX('PI Data'!$M$7:$M$78,MATCH(TRUE,INDEX('PI Data'!$G$7:$G$78= Horaire!N135,0),0)),"")</f>
        <v>1</v>
      </c>
      <c r="O12" s="44" t="str">
        <f ca="1">IFERROR(1*INDEX('PI Data'!$M$7:$M$78,MATCH(TRUE,INDEX('PI Data'!$G$7:$G$78= Horaire!O135,0),0)),"")</f>
        <v/>
      </c>
      <c r="P12" s="44" t="str">
        <f ca="1">IFERROR(1*INDEX('PI Data'!$M$7:$M$78,MATCH(TRUE,INDEX('PI Data'!$G$7:$G$78= Horaire!P135,0),0)),"")</f>
        <v/>
      </c>
      <c r="Q12" s="44" t="str">
        <f ca="1">IFERROR(1*INDEX('PI Data'!$M$7:$M$78,MATCH(TRUE,INDEX('PI Data'!$G$7:$G$78= Horaire!Q135,0),0)),"")</f>
        <v/>
      </c>
      <c r="R12" s="44" t="str">
        <f ca="1">IFERROR(1*INDEX('PI Data'!$M$7:$M$78,MATCH(TRUE,INDEX('PI Data'!$G$7:$G$78= Horaire!R135,0),0)),"")</f>
        <v/>
      </c>
      <c r="S12" s="44" t="str">
        <f ca="1">IFERROR(1*INDEX('PI Data'!$M$7:$M$78,MATCH(TRUE,INDEX('PI Data'!$G$7:$G$78= Horaire!S135,0),0)),"")</f>
        <v/>
      </c>
      <c r="T12" s="44" t="str">
        <f ca="1">IFERROR(1*INDEX('PI Data'!$M$7:$M$78,MATCH(TRUE,INDEX('PI Data'!$G$7:$G$78= Horaire!T135,0),0)),"")</f>
        <v/>
      </c>
      <c r="U12" s="44" t="str">
        <f ca="1">IFERROR(1*INDEX('PI Data'!$M$7:$M$78,MATCH(TRUE,INDEX('PI Data'!$G$7:$G$78= Horaire!U135,0),0)),"")</f>
        <v/>
      </c>
      <c r="V12" s="44" t="str">
        <f ca="1">IFERROR(1*INDEX('PI Data'!$M$7:$M$78,MATCH(TRUE,INDEX('PI Data'!$G$7:$G$78= Horaire!V135,0),0)),"")</f>
        <v/>
      </c>
      <c r="W12" s="44" t="str">
        <f ca="1">IFERROR(1*INDEX('PI Data'!$M$7:$M$78,MATCH(TRUE,INDEX('PI Data'!$G$7:$G$78= Horaire!W135,0),0)),"")</f>
        <v/>
      </c>
      <c r="X12" s="44" t="str">
        <f ca="1">IFERROR(1*INDEX('PI Data'!$M$7:$M$78,MATCH(TRUE,INDEX('PI Data'!$G$7:$G$78= Horaire!X135,0),0)),"")</f>
        <v/>
      </c>
      <c r="Y12" s="44" t="str">
        <f ca="1">IFERROR(1*INDEX('PI Data'!$M$7:$M$78,MATCH(TRUE,INDEX('PI Data'!$G$7:$G$78= Horaire!Y135,0),0)),"")</f>
        <v/>
      </c>
      <c r="Z12" s="44" t="str">
        <f ca="1">IFERROR(1*INDEX('PI Data'!$M$7:$M$78,MATCH(TRUE,INDEX('PI Data'!$G$7:$G$78= Horaire!Z135,0),0)),"")</f>
        <v/>
      </c>
      <c r="AA12" s="44" t="str">
        <f ca="1">IFERROR(1*INDEX('PI Data'!$M$7:$M$78,MATCH(TRUE,INDEX('PI Data'!$G$7:$G$78= Horaire!AA135,0),0)),"")</f>
        <v/>
      </c>
      <c r="AB12" s="130" t="str">
        <f ca="1">IFERROR(1*INDEX('PI Data'!$M$7:$M$78,MATCH(TRUE,INDEX('PI Data'!$G$7:$G$78= Horaire!AB135,0),0)),"")</f>
        <v/>
      </c>
      <c r="AC12" s="44" t="str">
        <f ca="1">IFERROR(1*INDEX('PI Data'!$M$7:$M$78,MATCH(TRUE,INDEX('PI Data'!$G$7:$G$78= Horaire!AC135,0),0)),"")</f>
        <v/>
      </c>
      <c r="AD12" s="44" t="str">
        <f ca="1">IFERROR(1*INDEX('PI Data'!$M$7:$M$78,MATCH(TRUE,INDEX('PI Data'!$G$7:$G$78= Horaire!AD135,0),0)),"")</f>
        <v/>
      </c>
      <c r="AE12" s="44" t="str">
        <f ca="1">IFERROR(1*INDEX('PI Data'!$M$7:$M$78,MATCH(TRUE,INDEX('PI Data'!$G$7:$G$78= Horaire!AE135,0),0)),"")</f>
        <v/>
      </c>
      <c r="AF12" s="44" t="str">
        <f ca="1">IFERROR(1*INDEX('PI Data'!$M$7:$M$78,MATCH(TRUE,INDEX('PI Data'!$G$7:$G$78= Horaire!AF135,0),0)),"")</f>
        <v/>
      </c>
      <c r="AG12" s="44" t="str">
        <f ca="1">IFERROR(1*INDEX('PI Data'!$M$7:$M$78,MATCH(TRUE,INDEX('PI Data'!$G$7:$G$78= Horaire!AG135,0),0)),"")</f>
        <v/>
      </c>
      <c r="AH12" s="44" t="str">
        <f ca="1">IFERROR(1*INDEX('PI Data'!$M$7:$M$78,MATCH(TRUE,INDEX('PI Data'!$G$7:$G$78= Horaire!AH135,0),0)),"")</f>
        <v/>
      </c>
      <c r="AI12" s="44" t="str">
        <f ca="1">IFERROR(1*INDEX('PI Data'!$M$7:$M$78,MATCH(TRUE,INDEX('PI Data'!$G$7:$G$78= Horaire!AI135,0),0)),"")</f>
        <v/>
      </c>
      <c r="AJ12" s="44" t="str">
        <f ca="1">IFERROR(1*INDEX('PI Data'!$M$7:$M$78,MATCH(TRUE,INDEX('PI Data'!$G$7:$G$78= Horaire!AJ135,0),0)),"")</f>
        <v/>
      </c>
      <c r="AK12" s="44" t="str">
        <f ca="1">IFERROR(1*INDEX('PI Data'!$M$7:$M$78,MATCH(TRUE,INDEX('PI Data'!$G$7:$G$78= Horaire!AK135,0),0)),"")</f>
        <v/>
      </c>
      <c r="AL12" s="44" t="str">
        <f ca="1">IFERROR(1*INDEX('PI Data'!$M$7:$M$78,MATCH(TRUE,INDEX('PI Data'!$G$7:$G$78= Horaire!AL135,0),0)),"")</f>
        <v/>
      </c>
      <c r="AM12" s="44" t="str">
        <f ca="1">IFERROR(1*INDEX('PI Data'!$M$7:$M$78,MATCH(TRUE,INDEX('PI Data'!$G$7:$G$78= Horaire!AM135,0),0)),"")</f>
        <v/>
      </c>
      <c r="AN12" s="44" t="str">
        <f ca="1">IFERROR(1*INDEX('PI Data'!$M$7:$M$78,MATCH(TRUE,INDEX('PI Data'!$G$7:$G$78= Horaire!AN135,0),0)),"")</f>
        <v/>
      </c>
      <c r="AO12" s="44" t="str">
        <f ca="1">IFERROR(1*INDEX('PI Data'!$M$7:$M$78,MATCH(TRUE,INDEX('PI Data'!$G$7:$G$78= Horaire!AO135,0),0)),"")</f>
        <v/>
      </c>
      <c r="AP12" s="44" t="str">
        <f ca="1">IFERROR(1*INDEX('PI Data'!$M$7:$M$78,MATCH(TRUE,INDEX('PI Data'!$G$7:$G$78= Horaire!AP135,0),0)),"")</f>
        <v/>
      </c>
      <c r="AQ12" s="44" t="str">
        <f ca="1">IFERROR(1*INDEX('PI Data'!$M$7:$M$78,MATCH(TRUE,INDEX('PI Data'!$G$7:$G$78= Horaire!AQ135,0),0)),"")</f>
        <v/>
      </c>
      <c r="AR12" s="44" t="str">
        <f ca="1">IFERROR(1*INDEX('PI Data'!$M$7:$M$78,MATCH(TRUE,INDEX('PI Data'!$G$7:$G$78= Horaire!AR135,0),0)),"")</f>
        <v/>
      </c>
      <c r="AS12" s="44" t="str">
        <f ca="1">IFERROR(1*INDEX('PI Data'!$M$7:$M$78,MATCH(TRUE,INDEX('PI Data'!$G$7:$G$78= Horaire!AS135,0),0)),"")</f>
        <v/>
      </c>
      <c r="AT12" s="44" t="str">
        <f ca="1">IFERROR(1*INDEX('PI Data'!$M$7:$M$78,MATCH(TRUE,INDEX('PI Data'!$G$7:$G$78= Horaire!AT135,0),0)),"")</f>
        <v/>
      </c>
      <c r="AU12" s="44" t="str">
        <f ca="1">IFERROR(1*INDEX('PI Data'!$M$7:$M$78,MATCH(TRUE,INDEX('PI Data'!$G$7:$G$78= Horaire!AU135,0),0)),"")</f>
        <v/>
      </c>
      <c r="AV12" s="44" t="str">
        <f ca="1">IFERROR(1*INDEX('PI Data'!$M$7:$M$78,MATCH(TRUE,INDEX('PI Data'!$G$7:$G$78= Horaire!AV135,0),0)),"")</f>
        <v/>
      </c>
      <c r="AW12" s="44" t="str">
        <f ca="1">IFERROR(1*INDEX('PI Data'!$M$7:$M$78,MATCH(TRUE,INDEX('PI Data'!$G$7:$G$78= Horaire!AW135,0),0)),"")</f>
        <v/>
      </c>
      <c r="AX12" s="44" t="str">
        <f ca="1">IFERROR(1*INDEX('PI Data'!$M$7:$M$78,MATCH(TRUE,INDEX('PI Data'!$G$7:$G$78= Horaire!AX135,0),0)),"")</f>
        <v/>
      </c>
      <c r="AY12" s="44" t="str">
        <f ca="1">IFERROR(1*INDEX('PI Data'!$M$7:$M$78,MATCH(TRUE,INDEX('PI Data'!$G$7:$G$78= Horaire!AY135,0),0)),"")</f>
        <v/>
      </c>
      <c r="AZ12" s="130" t="str">
        <f ca="1">IFERROR(1*INDEX('PI Data'!$M$7:$M$78,MATCH(TRUE,INDEX('PI Data'!$G$7:$G$78= Horaire!AZ135,0),0)),"")</f>
        <v/>
      </c>
      <c r="BA12" s="44" t="str">
        <f ca="1">IFERROR(1*INDEX('PI Data'!$M$7:$M$78,MATCH(TRUE,INDEX('PI Data'!$G$7:$G$78= Horaire!BA135,0),0)),"")</f>
        <v/>
      </c>
      <c r="BB12" s="44" t="str">
        <f ca="1">IFERROR(1*INDEX('PI Data'!$M$7:$M$78,MATCH(TRUE,INDEX('PI Data'!$G$7:$G$78= Horaire!BB135,0),0)),"")</f>
        <v/>
      </c>
      <c r="BC12" s="44" t="str">
        <f ca="1">IFERROR(1*INDEX('PI Data'!$M$7:$M$78,MATCH(TRUE,INDEX('PI Data'!$G$7:$G$78= Horaire!BC135,0),0)),"")</f>
        <v/>
      </c>
      <c r="BD12" s="44" t="str">
        <f ca="1">IFERROR(1*INDEX('PI Data'!$M$7:$M$78,MATCH(TRUE,INDEX('PI Data'!$G$7:$G$78= Horaire!BD135,0),0)),"")</f>
        <v/>
      </c>
      <c r="BE12" s="44" t="str">
        <f ca="1">IFERROR(1*INDEX('PI Data'!$M$7:$M$78,MATCH(TRUE,INDEX('PI Data'!$G$7:$G$78= Horaire!BE135,0),0)),"")</f>
        <v/>
      </c>
      <c r="BF12" s="44" t="str">
        <f ca="1">IFERROR(1*INDEX('PI Data'!$M$7:$M$78,MATCH(TRUE,INDEX('PI Data'!$G$7:$G$78= Horaire!BF135,0),0)),"")</f>
        <v/>
      </c>
      <c r="BG12" s="44" t="str">
        <f ca="1">IFERROR(1*INDEX('PI Data'!$M$7:$M$78,MATCH(TRUE,INDEX('PI Data'!$G$7:$G$78= Horaire!BG135,0),0)),"")</f>
        <v/>
      </c>
      <c r="BH12" s="44" t="str">
        <f ca="1">IFERROR(1*INDEX('PI Data'!$M$7:$M$78,MATCH(TRUE,INDEX('PI Data'!$G$7:$G$78= Horaire!BH135,0),0)),"")</f>
        <v/>
      </c>
      <c r="BI12" s="44" t="str">
        <f ca="1">IFERROR(1*INDEX('PI Data'!$M$7:$M$78,MATCH(TRUE,INDEX('PI Data'!$G$7:$G$78= Horaire!BI135,0),0)),"")</f>
        <v/>
      </c>
      <c r="BJ12" s="44" t="str">
        <f ca="1">IFERROR(1*INDEX('PI Data'!$M$7:$M$78,MATCH(TRUE,INDEX('PI Data'!$G$7:$G$78= Horaire!BJ135,0),0)),"")</f>
        <v/>
      </c>
      <c r="BK12" s="44" t="str">
        <f ca="1">IFERROR(1*INDEX('PI Data'!$M$7:$M$78,MATCH(TRUE,INDEX('PI Data'!$G$7:$G$78= Horaire!BK135,0),0)),"")</f>
        <v/>
      </c>
      <c r="BL12" s="44" t="str">
        <f ca="1">IFERROR(1*INDEX('PI Data'!$M$7:$M$78,MATCH(TRUE,INDEX('PI Data'!$G$7:$G$78= Horaire!BL135,0),0)),"")</f>
        <v/>
      </c>
      <c r="BM12" s="44" t="str">
        <f ca="1">IFERROR(1*INDEX('PI Data'!$M$7:$M$78,MATCH(TRUE,INDEX('PI Data'!$G$7:$G$78= Horaire!BM135,0),0)),"")</f>
        <v/>
      </c>
      <c r="BN12" s="44" t="str">
        <f ca="1">IFERROR(1*INDEX('PI Data'!$M$7:$M$78,MATCH(TRUE,INDEX('PI Data'!$G$7:$G$78= Horaire!BN135,0),0)),"")</f>
        <v/>
      </c>
      <c r="BO12" s="44" t="str">
        <f ca="1">IFERROR(1*INDEX('PI Data'!$M$7:$M$78,MATCH(TRUE,INDEX('PI Data'!$G$7:$G$78= Horaire!BO135,0),0)),"")</f>
        <v/>
      </c>
      <c r="BP12" s="44" t="str">
        <f ca="1">IFERROR(1*INDEX('PI Data'!$M$7:$M$78,MATCH(TRUE,INDEX('PI Data'!$G$7:$G$78= Horaire!BP135,0),0)),"")</f>
        <v/>
      </c>
      <c r="BQ12" s="44" t="str">
        <f ca="1">IFERROR(1*INDEX('PI Data'!$M$7:$M$78,MATCH(TRUE,INDEX('PI Data'!$G$7:$G$78= Horaire!BQ135,0),0)),"")</f>
        <v/>
      </c>
      <c r="BR12" s="44" t="str">
        <f ca="1">IFERROR(1*INDEX('PI Data'!$M$7:$M$78,MATCH(TRUE,INDEX('PI Data'!$G$7:$G$78= Horaire!BR135,0),0)),"")</f>
        <v/>
      </c>
      <c r="BS12" s="44" t="str">
        <f ca="1">IFERROR(1*INDEX('PI Data'!$M$7:$M$78,MATCH(TRUE,INDEX('PI Data'!$G$7:$G$78= Horaire!BS135,0),0)),"")</f>
        <v/>
      </c>
      <c r="BT12" s="44" t="str">
        <f ca="1">IFERROR(1*INDEX('PI Data'!$M$7:$M$78,MATCH(TRUE,INDEX('PI Data'!$G$7:$G$78= Horaire!BT135,0),0)),"")</f>
        <v/>
      </c>
      <c r="BU12" s="44" t="str">
        <f ca="1">IFERROR(1*INDEX('PI Data'!$M$7:$M$78,MATCH(TRUE,INDEX('PI Data'!$G$7:$G$78= Horaire!BU135,0),0)),"")</f>
        <v/>
      </c>
      <c r="BV12" s="44" t="str">
        <f ca="1">IFERROR(1*INDEX('PI Data'!$M$7:$M$78,MATCH(TRUE,INDEX('PI Data'!$G$7:$G$78= Horaire!BV135,0),0)),"")</f>
        <v/>
      </c>
      <c r="BW12" s="44" t="str">
        <f ca="1">IFERROR(1*INDEX('PI Data'!$M$7:$M$78,MATCH(TRUE,INDEX('PI Data'!$G$7:$G$78= Horaire!BW135,0),0)),"")</f>
        <v/>
      </c>
      <c r="BX12" s="101" t="str">
        <f ca="1">IFERROR(1*INDEX('PI Data'!$M$7:$M$78,MATCH(TRUE,INDEX('PI Data'!$G$7:$G$78= Horaire!BX135,0),0)),"")</f>
        <v/>
      </c>
      <c r="BY12" s="44" t="str">
        <f ca="1">IFERROR(1*INDEX('PI Data'!$M$7:$M$78,MATCH(TRUE,INDEX('PI Data'!$G$7:$G$78= Horaire!BY135,0),0)),"")</f>
        <v/>
      </c>
      <c r="BZ12" s="44" t="str">
        <f ca="1">IFERROR(1*INDEX('PI Data'!$M$7:$M$78,MATCH(TRUE,INDEX('PI Data'!$G$7:$G$78= Horaire!BZ135,0),0)),"")</f>
        <v/>
      </c>
      <c r="CA12" s="44" t="str">
        <f ca="1">IFERROR(1*INDEX('PI Data'!$M$7:$M$78,MATCH(TRUE,INDEX('PI Data'!$G$7:$G$78= Horaire!CA135,0),0)),"")</f>
        <v/>
      </c>
      <c r="CB12" s="44" t="str">
        <f ca="1">IFERROR(1*INDEX('PI Data'!$M$7:$M$78,MATCH(TRUE,INDEX('PI Data'!$G$7:$G$78= Horaire!CB135,0),0)),"")</f>
        <v/>
      </c>
      <c r="CC12" s="44" t="str">
        <f ca="1">IFERROR(1*INDEX('PI Data'!$M$7:$M$78,MATCH(TRUE,INDEX('PI Data'!$G$7:$G$78= Horaire!CC135,0),0)),"")</f>
        <v/>
      </c>
      <c r="CD12" s="44" t="str">
        <f ca="1">IFERROR(1*INDEX('PI Data'!$M$7:$M$78,MATCH(TRUE,INDEX('PI Data'!$G$7:$G$78= Horaire!CD135,0),0)),"")</f>
        <v/>
      </c>
      <c r="CE12" s="44" t="str">
        <f ca="1">IFERROR(1*INDEX('PI Data'!$M$7:$M$78,MATCH(TRUE,INDEX('PI Data'!$G$7:$G$78= Horaire!CE135,0),0)),"")</f>
        <v/>
      </c>
      <c r="CF12" s="44" t="str">
        <f ca="1">IFERROR(1*INDEX('PI Data'!$M$7:$M$78,MATCH(TRUE,INDEX('PI Data'!$G$7:$G$78= Horaire!CF135,0),0)),"")</f>
        <v/>
      </c>
      <c r="CG12" s="44" t="str">
        <f ca="1">IFERROR(1*INDEX('PI Data'!$M$7:$M$78,MATCH(TRUE,INDEX('PI Data'!$G$7:$G$78= Horaire!CG135,0),0)),"")</f>
        <v/>
      </c>
      <c r="CH12" s="44" t="str">
        <f ca="1">IFERROR(1*INDEX('PI Data'!$M$7:$M$78,MATCH(TRUE,INDEX('PI Data'!$G$7:$G$78= Horaire!CH135,0),0)),"")</f>
        <v/>
      </c>
      <c r="CI12" s="44" t="str">
        <f ca="1">IFERROR(1*INDEX('PI Data'!$M$7:$M$78,MATCH(TRUE,INDEX('PI Data'!$G$7:$G$78= Horaire!CI135,0),0)),"")</f>
        <v/>
      </c>
      <c r="CJ12" s="44" t="str">
        <f ca="1">IFERROR(1*INDEX('PI Data'!$M$7:$M$78,MATCH(TRUE,INDEX('PI Data'!$G$7:$G$78= Horaire!CJ135,0),0)),"")</f>
        <v/>
      </c>
      <c r="CK12" s="44" t="str">
        <f ca="1">IFERROR(1*INDEX('PI Data'!$M$7:$M$78,MATCH(TRUE,INDEX('PI Data'!$G$7:$G$78= Horaire!CK135,0),0)),"")</f>
        <v/>
      </c>
      <c r="CL12" s="44" t="str">
        <f ca="1">IFERROR(1*INDEX('PI Data'!$M$7:$M$78,MATCH(TRUE,INDEX('PI Data'!$G$7:$G$78= Horaire!CL135,0),0)),"")</f>
        <v/>
      </c>
      <c r="CM12" s="44" t="str">
        <f ca="1">IFERROR(1*INDEX('PI Data'!$M$7:$M$78,MATCH(TRUE,INDEX('PI Data'!$G$7:$G$78= Horaire!CM135,0),0)),"")</f>
        <v/>
      </c>
      <c r="CN12" s="44" t="str">
        <f ca="1">IFERROR(1*INDEX('PI Data'!$M$7:$M$78,MATCH(TRUE,INDEX('PI Data'!$G$7:$G$78= Horaire!CN135,0),0)),"")</f>
        <v/>
      </c>
      <c r="CO12" s="44" t="str">
        <f ca="1">IFERROR(1*INDEX('PI Data'!$M$7:$M$78,MATCH(TRUE,INDEX('PI Data'!$G$7:$G$78= Horaire!CO135,0),0)),"")</f>
        <v/>
      </c>
      <c r="CP12" s="44" t="str">
        <f ca="1">IFERROR(1*INDEX('PI Data'!$M$7:$M$78,MATCH(TRUE,INDEX('PI Data'!$G$7:$G$78= Horaire!CP135,0),0)),"")</f>
        <v/>
      </c>
      <c r="CQ12" s="44" t="str">
        <f ca="1">IFERROR(1*INDEX('PI Data'!$M$7:$M$78,MATCH(TRUE,INDEX('PI Data'!$G$7:$G$78= Horaire!CQ135,0),0)),"")</f>
        <v/>
      </c>
      <c r="CR12" s="44" t="str">
        <f ca="1">IFERROR(1*INDEX('PI Data'!$M$7:$M$78,MATCH(TRUE,INDEX('PI Data'!$G$7:$G$78= Horaire!CR135,0),0)),"")</f>
        <v/>
      </c>
      <c r="CS12" s="44" t="str">
        <f ca="1">IFERROR(1*INDEX('PI Data'!$M$7:$M$78,MATCH(TRUE,INDEX('PI Data'!$G$7:$G$78= Horaire!CS135,0),0)),"")</f>
        <v/>
      </c>
      <c r="CT12" s="44" t="str">
        <f ca="1">IFERROR(1*INDEX('PI Data'!$M$7:$M$78,MATCH(TRUE,INDEX('PI Data'!$G$7:$G$78= Horaire!CT135,0),0)),"")</f>
        <v/>
      </c>
      <c r="CU12" s="147" t="str">
        <f ca="1">IFERROR(1*INDEX('PI Data'!$M$7:$M$78,MATCH(TRUE,INDEX('PI Data'!$G$7:$G$78= Horaire!CU135,0),0)),"")</f>
        <v/>
      </c>
      <c r="CV12" s="44" t="str">
        <f ca="1">IFERROR(1*INDEX('PI Data'!$M$7:$M$78,MATCH(TRUE,INDEX('PI Data'!$G$7:$G$78= Horaire!CV135,0),0)),"")</f>
        <v/>
      </c>
      <c r="CW12" s="44" t="str">
        <f ca="1">IFERROR(1*INDEX('PI Data'!$M$7:$M$78,MATCH(TRUE,INDEX('PI Data'!$G$7:$G$78= Horaire!CW135,0),0)),"")</f>
        <v/>
      </c>
      <c r="CX12" s="44" t="str">
        <f ca="1">IFERROR(1*INDEX('PI Data'!$M$7:$M$78,MATCH(TRUE,INDEX('PI Data'!$G$7:$G$78= Horaire!CX135,0),0)),"")</f>
        <v/>
      </c>
      <c r="CY12" s="44" t="str">
        <f ca="1">IFERROR(1*INDEX('PI Data'!$M$7:$M$78,MATCH(TRUE,INDEX('PI Data'!$G$7:$G$78= Horaire!CY135,0),0)),"")</f>
        <v/>
      </c>
      <c r="CZ12" s="44" t="str">
        <f ca="1">IFERROR(1*INDEX('PI Data'!$M$7:$M$78,MATCH(TRUE,INDEX('PI Data'!$G$7:$G$78= Horaire!CZ135,0),0)),"")</f>
        <v/>
      </c>
      <c r="DA12" s="44" t="str">
        <f ca="1">IFERROR(1*INDEX('PI Data'!$M$7:$M$78,MATCH(TRUE,INDEX('PI Data'!$G$7:$G$78= Horaire!DA135,0),0)),"")</f>
        <v/>
      </c>
      <c r="DB12" s="44" t="str">
        <f ca="1">IFERROR(1*INDEX('PI Data'!$M$7:$M$78,MATCH(TRUE,INDEX('PI Data'!$G$7:$G$78= Horaire!DB135,0),0)),"")</f>
        <v/>
      </c>
      <c r="DC12" s="44" t="str">
        <f ca="1">IFERROR(1*INDEX('PI Data'!$M$7:$M$78,MATCH(TRUE,INDEX('PI Data'!$G$7:$G$78= Horaire!DC135,0),0)),"")</f>
        <v/>
      </c>
      <c r="DD12" s="44" t="str">
        <f ca="1">IFERROR(1*INDEX('PI Data'!$M$7:$M$78,MATCH(TRUE,INDEX('PI Data'!$G$7:$G$78= Horaire!DD135,0),0)),"")</f>
        <v/>
      </c>
      <c r="DE12" s="44" t="str">
        <f ca="1">IFERROR(1*INDEX('PI Data'!$M$7:$M$78,MATCH(TRUE,INDEX('PI Data'!$G$7:$G$78= Horaire!DE135,0),0)),"")</f>
        <v/>
      </c>
      <c r="DF12" s="44" t="str">
        <f ca="1">IFERROR(1*INDEX('PI Data'!$M$7:$M$78,MATCH(TRUE,INDEX('PI Data'!$G$7:$G$78= Horaire!DF135,0),0)),"")</f>
        <v/>
      </c>
      <c r="DG12" s="44" t="str">
        <f ca="1">IFERROR(1*INDEX('PI Data'!$M$7:$M$78,MATCH(TRUE,INDEX('PI Data'!$G$7:$G$78= Horaire!DG135,0),0)),"")</f>
        <v/>
      </c>
      <c r="DH12" s="44" t="str">
        <f ca="1">IFERROR(1*INDEX('PI Data'!$M$7:$M$78,MATCH(TRUE,INDEX('PI Data'!$G$7:$G$78= Horaire!DH135,0),0)),"")</f>
        <v/>
      </c>
      <c r="DI12" s="44" t="str">
        <f ca="1">IFERROR(1*INDEX('PI Data'!$M$7:$M$78,MATCH(TRUE,INDEX('PI Data'!$G$7:$G$78= Horaire!DI135,0),0)),"")</f>
        <v/>
      </c>
      <c r="DJ12" s="44" t="str">
        <f ca="1">IFERROR(1*INDEX('PI Data'!$M$7:$M$78,MATCH(TRUE,INDEX('PI Data'!$G$7:$G$78= Horaire!DJ135,0),0)),"")</f>
        <v/>
      </c>
      <c r="DK12" s="44" t="str">
        <f ca="1">IFERROR(1*INDEX('PI Data'!$M$7:$M$78,MATCH(TRUE,INDEX('PI Data'!$G$7:$G$78= Horaire!DK135,0),0)),"")</f>
        <v/>
      </c>
      <c r="DL12" s="44" t="str">
        <f ca="1">IFERROR(1*INDEX('PI Data'!$M$7:$M$78,MATCH(TRUE,INDEX('PI Data'!$G$7:$G$78= Horaire!DL135,0),0)),"")</f>
        <v/>
      </c>
      <c r="DM12" s="44" t="str">
        <f ca="1">IFERROR(1*INDEX('PI Data'!$M$7:$M$78,MATCH(TRUE,INDEX('PI Data'!$G$7:$G$78= Horaire!DM135,0),0)),"")</f>
        <v/>
      </c>
      <c r="DN12" s="44" t="str">
        <f ca="1">IFERROR(1*INDEX('PI Data'!$M$7:$M$78,MATCH(TRUE,INDEX('PI Data'!$G$7:$G$78= Horaire!DN135,0),0)),"")</f>
        <v/>
      </c>
      <c r="DO12" s="44" t="str">
        <f ca="1">IFERROR(1*INDEX('PI Data'!$M$7:$M$78,MATCH(TRUE,INDEX('PI Data'!$G$7:$G$78= Horaire!DO135,0),0)),"")</f>
        <v/>
      </c>
      <c r="DP12" s="44" t="str">
        <f ca="1">IFERROR(1*INDEX('PI Data'!$M$7:$M$78,MATCH(TRUE,INDEX('PI Data'!$G$7:$G$78= Horaire!DP135,0),0)),"")</f>
        <v/>
      </c>
      <c r="DQ12" s="44" t="str">
        <f ca="1">IFERROR(1*INDEX('PI Data'!$M$7:$M$78,MATCH(TRUE,INDEX('PI Data'!$G$7:$G$78= Horaire!DQ135,0),0)),"")</f>
        <v/>
      </c>
      <c r="DR12" s="44" t="str">
        <f ca="1">IFERROR(1*INDEX('PI Data'!$M$7:$M$78,MATCH(TRUE,INDEX('PI Data'!$G$7:$G$78= Horaire!DR135,0),0)),"")</f>
        <v/>
      </c>
      <c r="DS12" s="44" t="str">
        <f ca="1">IFERROR(1*INDEX('PI Data'!$M$7:$M$78,MATCH(TRUE,INDEX('PI Data'!$G$7:$G$78= Horaire!DS135,0),0)),"")</f>
        <v/>
      </c>
      <c r="DT12" s="101" t="str">
        <f ca="1">IFERROR(1*INDEX('PI Data'!$M$7:$M$78,MATCH(TRUE,INDEX('PI Data'!$G$7:$G$78= Horaire!DT135,0),0)),"")</f>
        <v/>
      </c>
      <c r="DU12" s="44" t="str">
        <f ca="1">IFERROR(1*INDEX('PI Data'!$M$7:$M$78,MATCH(TRUE,INDEX('PI Data'!$G$7:$G$78= Horaire!DU135,0),0)),"")</f>
        <v/>
      </c>
      <c r="DV12" s="44" t="str">
        <f ca="1">IFERROR(1*INDEX('PI Data'!$M$7:$M$78,MATCH(TRUE,INDEX('PI Data'!$G$7:$G$78= Horaire!DV135,0),0)),"")</f>
        <v/>
      </c>
      <c r="DW12" s="44" t="str">
        <f ca="1">IFERROR(1*INDEX('PI Data'!$M$7:$M$78,MATCH(TRUE,INDEX('PI Data'!$G$7:$G$78= Horaire!DW135,0),0)),"")</f>
        <v/>
      </c>
      <c r="DX12" s="44" t="str">
        <f ca="1">IFERROR(1*INDEX('PI Data'!$M$7:$M$78,MATCH(TRUE,INDEX('PI Data'!$G$7:$G$78= Horaire!DX135,0),0)),"")</f>
        <v/>
      </c>
      <c r="DY12" s="44" t="str">
        <f ca="1">IFERROR(1*INDEX('PI Data'!$M$7:$M$78,MATCH(TRUE,INDEX('PI Data'!$G$7:$G$78= Horaire!DY135,0),0)),"")</f>
        <v/>
      </c>
      <c r="DZ12" s="44" t="str">
        <f ca="1">IFERROR(1*INDEX('PI Data'!$M$7:$M$78,MATCH(TRUE,INDEX('PI Data'!$G$7:$G$78= Horaire!DZ135,0),0)),"")</f>
        <v/>
      </c>
      <c r="EA12" s="44" t="str">
        <f ca="1">IFERROR(1*INDEX('PI Data'!$M$7:$M$78,MATCH(TRUE,INDEX('PI Data'!$G$7:$G$78= Horaire!EA135,0),0)),"")</f>
        <v/>
      </c>
      <c r="EB12" s="44" t="str">
        <f ca="1">IFERROR(1*INDEX('PI Data'!$M$7:$M$78,MATCH(TRUE,INDEX('PI Data'!$G$7:$G$78= Horaire!EB135,0),0)),"")</f>
        <v/>
      </c>
      <c r="EC12" s="44" t="str">
        <f ca="1">IFERROR(1*INDEX('PI Data'!$M$7:$M$78,MATCH(TRUE,INDEX('PI Data'!$G$7:$G$78= Horaire!EC135,0),0)),"")</f>
        <v/>
      </c>
      <c r="ED12" s="44" t="str">
        <f ca="1">IFERROR(1*INDEX('PI Data'!$M$7:$M$78,MATCH(TRUE,INDEX('PI Data'!$G$7:$G$78= Horaire!ED135,0),0)),"")</f>
        <v/>
      </c>
      <c r="EE12" s="44" t="str">
        <f ca="1">IFERROR(1*INDEX('PI Data'!$M$7:$M$78,MATCH(TRUE,INDEX('PI Data'!$G$7:$G$78= Horaire!EE135,0),0)),"")</f>
        <v/>
      </c>
      <c r="EF12" s="44" t="str">
        <f ca="1">IFERROR(1*INDEX('PI Data'!$M$7:$M$78,MATCH(TRUE,INDEX('PI Data'!$G$7:$G$78= Horaire!EF135,0),0)),"")</f>
        <v/>
      </c>
      <c r="EG12" s="44" t="str">
        <f ca="1">IFERROR(1*INDEX('PI Data'!$M$7:$M$78,MATCH(TRUE,INDEX('PI Data'!$G$7:$G$78= Horaire!EG135,0),0)),"")</f>
        <v/>
      </c>
      <c r="EH12" s="44" t="str">
        <f ca="1">IFERROR(1*INDEX('PI Data'!$M$7:$M$78,MATCH(TRUE,INDEX('PI Data'!$G$7:$G$78= Horaire!EH135,0),0)),"")</f>
        <v/>
      </c>
      <c r="EI12" s="44" t="str">
        <f ca="1">IFERROR(1*INDEX('PI Data'!$M$7:$M$78,MATCH(TRUE,INDEX('PI Data'!$G$7:$G$78= Horaire!EI135,0),0)),"")</f>
        <v/>
      </c>
      <c r="EJ12" s="44" t="str">
        <f ca="1">IFERROR(1*INDEX('PI Data'!$M$7:$M$78,MATCH(TRUE,INDEX('PI Data'!$G$7:$G$78= Horaire!EJ135,0),0)),"")</f>
        <v/>
      </c>
      <c r="EK12" s="44" t="str">
        <f ca="1">IFERROR(1*INDEX('PI Data'!$M$7:$M$78,MATCH(TRUE,INDEX('PI Data'!$G$7:$G$78= Horaire!EK135,0),0)),"")</f>
        <v/>
      </c>
      <c r="EL12" s="44" t="str">
        <f ca="1">IFERROR(1*INDEX('PI Data'!$M$7:$M$78,MATCH(TRUE,INDEX('PI Data'!$G$7:$G$78= Horaire!EL135,0),0)),"")</f>
        <v/>
      </c>
      <c r="EM12" s="44" t="str">
        <f ca="1">IFERROR(1*INDEX('PI Data'!$M$7:$M$78,MATCH(TRUE,INDEX('PI Data'!$G$7:$G$78= Horaire!EM135,0),0)),"")</f>
        <v/>
      </c>
      <c r="EN12" s="44" t="str">
        <f ca="1">IFERROR(1*INDEX('PI Data'!$M$7:$M$78,MATCH(TRUE,INDEX('PI Data'!$G$7:$G$78= Horaire!EN135,0),0)),"")</f>
        <v/>
      </c>
      <c r="EO12" s="44" t="str">
        <f ca="1">IFERROR(1*INDEX('PI Data'!$M$7:$M$78,MATCH(TRUE,INDEX('PI Data'!$G$7:$G$78= Horaire!EO135,0),0)),"")</f>
        <v/>
      </c>
      <c r="EP12" s="44" t="str">
        <f ca="1">IFERROR(1*INDEX('PI Data'!$M$7:$M$78,MATCH(TRUE,INDEX('PI Data'!$G$7:$G$78= Horaire!EP135,0),0)),"")</f>
        <v/>
      </c>
      <c r="EQ12" s="147" t="str">
        <f ca="1">IFERROR(1*INDEX('PI Data'!$M$7:$M$78,MATCH(TRUE,INDEX('PI Data'!$G$7:$G$78= Horaire!EQ135,0),0)),"")</f>
        <v/>
      </c>
      <c r="ER12" s="44" t="str">
        <f ca="1">IFERROR(1*INDEX('PI Data'!$M$7:$M$78,MATCH(TRUE,INDEX('PI Data'!$G$7:$G$78= Horaire!ER135,0),0)),"")</f>
        <v/>
      </c>
      <c r="ES12" s="44" t="str">
        <f ca="1">IFERROR(1*INDEX('PI Data'!$M$7:$M$78,MATCH(TRUE,INDEX('PI Data'!$G$7:$G$78= Horaire!ES135,0),0)),"")</f>
        <v/>
      </c>
      <c r="ET12" s="44" t="str">
        <f ca="1">IFERROR(1*INDEX('PI Data'!$M$7:$M$78,MATCH(TRUE,INDEX('PI Data'!$G$7:$G$78= Horaire!ET135,0),0)),"")</f>
        <v/>
      </c>
      <c r="EU12" s="44" t="str">
        <f ca="1">IFERROR(1*INDEX('PI Data'!$M$7:$M$78,MATCH(TRUE,INDEX('PI Data'!$G$7:$G$78= Horaire!EU135,0),0)),"")</f>
        <v/>
      </c>
      <c r="EV12" s="44" t="str">
        <f ca="1">IFERROR(1*INDEX('PI Data'!$M$7:$M$78,MATCH(TRUE,INDEX('PI Data'!$G$7:$G$78= Horaire!EV135,0),0)),"")</f>
        <v/>
      </c>
      <c r="EW12" s="44" t="str">
        <f ca="1">IFERROR(1*INDEX('PI Data'!$M$7:$M$78,MATCH(TRUE,INDEX('PI Data'!$G$7:$G$78= Horaire!EW135,0),0)),"")</f>
        <v/>
      </c>
      <c r="EX12" s="44" t="str">
        <f ca="1">IFERROR(1*INDEX('PI Data'!$M$7:$M$78,MATCH(TRUE,INDEX('PI Data'!$G$7:$G$78= Horaire!EX135,0),0)),"")</f>
        <v/>
      </c>
      <c r="EY12" s="44" t="str">
        <f ca="1">IFERROR(1*INDEX('PI Data'!$M$7:$M$78,MATCH(TRUE,INDEX('PI Data'!$G$7:$G$78= Horaire!EY135,0),0)),"")</f>
        <v/>
      </c>
      <c r="EZ12" s="44" t="str">
        <f ca="1">IFERROR(1*INDEX('PI Data'!$M$7:$M$78,MATCH(TRUE,INDEX('PI Data'!$G$7:$G$78= Horaire!EZ135,0),0)),"")</f>
        <v/>
      </c>
      <c r="FA12" s="44" t="str">
        <f ca="1">IFERROR(1*INDEX('PI Data'!$M$7:$M$78,MATCH(TRUE,INDEX('PI Data'!$G$7:$G$78= Horaire!FA135,0),0)),"")</f>
        <v/>
      </c>
      <c r="FB12" s="44" t="str">
        <f ca="1">IFERROR(1*INDEX('PI Data'!$M$7:$M$78,MATCH(TRUE,INDEX('PI Data'!$G$7:$G$78= Horaire!FB135,0),0)),"")</f>
        <v/>
      </c>
      <c r="FC12" s="44" t="str">
        <f ca="1">IFERROR(1*INDEX('PI Data'!$M$7:$M$78,MATCH(TRUE,INDEX('PI Data'!$G$7:$G$78= Horaire!FC135,0),0)),"")</f>
        <v/>
      </c>
      <c r="FD12" s="44" t="str">
        <f ca="1">IFERROR(1*INDEX('PI Data'!$M$7:$M$78,MATCH(TRUE,INDEX('PI Data'!$G$7:$G$78= Horaire!FD135,0),0)),"")</f>
        <v/>
      </c>
      <c r="FE12" s="44" t="str">
        <f ca="1">IFERROR(1*INDEX('PI Data'!$M$7:$M$78,MATCH(TRUE,INDEX('PI Data'!$G$7:$G$78= Horaire!FE135,0),0)),"")</f>
        <v/>
      </c>
      <c r="FF12" s="44" t="str">
        <f ca="1">IFERROR(1*INDEX('PI Data'!$M$7:$M$78,MATCH(TRUE,INDEX('PI Data'!$G$7:$G$78= Horaire!FF135,0),0)),"")</f>
        <v/>
      </c>
      <c r="FG12" s="44" t="str">
        <f ca="1">IFERROR(1*INDEX('PI Data'!$M$7:$M$78,MATCH(TRUE,INDEX('PI Data'!$G$7:$G$78= Horaire!FG135,0),0)),"")</f>
        <v/>
      </c>
      <c r="FH12" s="44" t="str">
        <f ca="1">IFERROR(1*INDEX('PI Data'!$M$7:$M$78,MATCH(TRUE,INDEX('PI Data'!$G$7:$G$78= Horaire!FH135,0),0)),"")</f>
        <v/>
      </c>
      <c r="FI12" s="44" t="str">
        <f ca="1">IFERROR(1*INDEX('PI Data'!$M$7:$M$78,MATCH(TRUE,INDEX('PI Data'!$G$7:$G$78= Horaire!FI135,0),0)),"")</f>
        <v/>
      </c>
      <c r="FJ12" s="44" t="str">
        <f ca="1">IFERROR(1*INDEX('PI Data'!$M$7:$M$78,MATCH(TRUE,INDEX('PI Data'!$G$7:$G$78= Horaire!FJ135,0),0)),"")</f>
        <v/>
      </c>
      <c r="FK12" s="44" t="str">
        <f ca="1">IFERROR(1*INDEX('PI Data'!$M$7:$M$78,MATCH(TRUE,INDEX('PI Data'!$G$7:$G$78= Horaire!FK135,0),0)),"")</f>
        <v/>
      </c>
      <c r="FL12" s="44" t="str">
        <f ca="1">IFERROR(1*INDEX('PI Data'!$M$7:$M$78,MATCH(TRUE,INDEX('PI Data'!$G$7:$G$78= Horaire!FL135,0),0)),"")</f>
        <v/>
      </c>
      <c r="FM12" s="44" t="str">
        <f ca="1">IFERROR(1*INDEX('PI Data'!$M$7:$M$78,MATCH(TRUE,INDEX('PI Data'!$G$7:$G$78= Horaire!FM135,0),0)),"")</f>
        <v/>
      </c>
      <c r="FN12" s="44" t="str">
        <f ca="1">IFERROR(1*INDEX('PI Data'!$M$7:$M$78,MATCH(TRUE,INDEX('PI Data'!$G$7:$G$78= Horaire!FN135,0),0)),"")</f>
        <v/>
      </c>
      <c r="FO12" s="44" t="str">
        <f ca="1">IFERROR(1*INDEX('PI Data'!$M$7:$M$78,MATCH(TRUE,INDEX('PI Data'!$G$7:$G$78= Horaire!FO135,0),0)),"")</f>
        <v/>
      </c>
      <c r="FP12" s="101" t="str">
        <f ca="1">IFERROR(1*INDEX('PI Data'!$M$7:$M$78,MATCH(TRUE,INDEX('PI Data'!$G$7:$G$78= Horaire!FP135,0),0)),"")</f>
        <v/>
      </c>
      <c r="FQ12" s="44" t="str">
        <f ca="1">IFERROR(1*INDEX('PI Data'!$M$7:$M$78,MATCH(TRUE,INDEX('PI Data'!$G$7:$G$78= Horaire!FQ135,0),0)),"")</f>
        <v/>
      </c>
      <c r="FR12" s="44" t="str">
        <f ca="1">IFERROR(1*INDEX('PI Data'!$M$7:$M$78,MATCH(TRUE,INDEX('PI Data'!$G$7:$G$78= Horaire!FR135,0),0)),"")</f>
        <v/>
      </c>
      <c r="FS12" s="44" t="str">
        <f ca="1">IFERROR(1*INDEX('PI Data'!$M$7:$M$78,MATCH(TRUE,INDEX('PI Data'!$G$7:$G$78= Horaire!FS135,0),0)),"")</f>
        <v/>
      </c>
      <c r="FT12" s="44" t="str">
        <f ca="1">IFERROR(1*INDEX('PI Data'!$M$7:$M$78,MATCH(TRUE,INDEX('PI Data'!$G$7:$G$78= Horaire!FT135,0),0)),"")</f>
        <v/>
      </c>
      <c r="FU12" s="44" t="str">
        <f ca="1">IFERROR(1*INDEX('PI Data'!$M$7:$M$78,MATCH(TRUE,INDEX('PI Data'!$G$7:$G$78= Horaire!FU135,0),0)),"")</f>
        <v/>
      </c>
      <c r="FV12" s="44" t="str">
        <f ca="1">IFERROR(1*INDEX('PI Data'!$M$7:$M$78,MATCH(TRUE,INDEX('PI Data'!$G$7:$G$78= Horaire!FV135,0),0)),"")</f>
        <v/>
      </c>
      <c r="FW12" s="44" t="str">
        <f ca="1">IFERROR(1*INDEX('PI Data'!$M$7:$M$78,MATCH(TRUE,INDEX('PI Data'!$G$7:$G$78= Horaire!FW135,0),0)),"")</f>
        <v/>
      </c>
      <c r="FX12" s="44" t="str">
        <f ca="1">IFERROR(1*INDEX('PI Data'!$M$7:$M$78,MATCH(TRUE,INDEX('PI Data'!$G$7:$G$78= Horaire!FX135,0),0)),"")</f>
        <v/>
      </c>
      <c r="FY12" s="44" t="str">
        <f ca="1">IFERROR(1*INDEX('PI Data'!$M$7:$M$78,MATCH(TRUE,INDEX('PI Data'!$G$7:$G$78= Horaire!FY135,0),0)),"")</f>
        <v/>
      </c>
      <c r="FZ12" s="44" t="str">
        <f ca="1">IFERROR(1*INDEX('PI Data'!$M$7:$M$78,MATCH(TRUE,INDEX('PI Data'!$G$7:$G$78= Horaire!FZ135,0),0)),"")</f>
        <v/>
      </c>
      <c r="GA12" s="44" t="str">
        <f ca="1">IFERROR(1*INDEX('PI Data'!$M$7:$M$78,MATCH(TRUE,INDEX('PI Data'!$G$7:$G$78= Horaire!GA135,0),0)),"")</f>
        <v/>
      </c>
      <c r="GB12" s="44" t="str">
        <f ca="1">IFERROR(1*INDEX('PI Data'!$M$7:$M$78,MATCH(TRUE,INDEX('PI Data'!$G$7:$G$78= Horaire!GB135,0),0)),"")</f>
        <v/>
      </c>
      <c r="GC12" s="44" t="str">
        <f ca="1">IFERROR(1*INDEX('PI Data'!$M$7:$M$78,MATCH(TRUE,INDEX('PI Data'!$G$7:$G$78= Horaire!GC135,0),0)),"")</f>
        <v/>
      </c>
      <c r="GD12" s="44" t="str">
        <f ca="1">IFERROR(1*INDEX('PI Data'!$M$7:$M$78,MATCH(TRUE,INDEX('PI Data'!$G$7:$G$78= Horaire!GD135,0),0)),"")</f>
        <v/>
      </c>
      <c r="GE12" s="44" t="str">
        <f ca="1">IFERROR(1*INDEX('PI Data'!$M$7:$M$78,MATCH(TRUE,INDEX('PI Data'!$G$7:$G$78= Horaire!GE135,0),0)),"")</f>
        <v/>
      </c>
      <c r="GF12" s="44" t="str">
        <f ca="1">IFERROR(1*INDEX('PI Data'!$M$7:$M$78,MATCH(TRUE,INDEX('PI Data'!$G$7:$G$78= Horaire!GF135,0),0)),"")</f>
        <v/>
      </c>
      <c r="GG12" s="44" t="str">
        <f ca="1">IFERROR(1*INDEX('PI Data'!$M$7:$M$78,MATCH(TRUE,INDEX('PI Data'!$G$7:$G$78= Horaire!GG135,0),0)),"")</f>
        <v/>
      </c>
      <c r="GH12" s="44" t="str">
        <f ca="1">IFERROR(1*INDEX('PI Data'!$M$7:$M$78,MATCH(TRUE,INDEX('PI Data'!$G$7:$G$78= Horaire!GH135,0),0)),"")</f>
        <v/>
      </c>
      <c r="GI12" s="44" t="str">
        <f ca="1">IFERROR(1*INDEX('PI Data'!$M$7:$M$78,MATCH(TRUE,INDEX('PI Data'!$G$7:$G$78= Horaire!GI135,0),0)),"")</f>
        <v/>
      </c>
      <c r="GJ12" s="44" t="str">
        <f ca="1">IFERROR(1*INDEX('PI Data'!$M$7:$M$78,MATCH(TRUE,INDEX('PI Data'!$G$7:$G$78= Horaire!GJ135,0),0)),"")</f>
        <v/>
      </c>
      <c r="GK12" s="44" t="str">
        <f ca="1">IFERROR(1*INDEX('PI Data'!$M$7:$M$78,MATCH(TRUE,INDEX('PI Data'!$G$7:$G$78= Horaire!GK135,0),0)),"")</f>
        <v/>
      </c>
      <c r="GL12" s="44" t="str">
        <f ca="1">IFERROR(1*INDEX('PI Data'!$M$7:$M$78,MATCH(TRUE,INDEX('PI Data'!$G$7:$G$78= Horaire!GL135,0),0)),"")</f>
        <v/>
      </c>
      <c r="GM12" s="147" t="str">
        <f ca="1">IFERROR(1*INDEX('PI Data'!$M$7:$M$78,MATCH(TRUE,INDEX('PI Data'!$G$7:$G$78= Horaire!GM135,0),0)),"")</f>
        <v/>
      </c>
    </row>
    <row r="13" spans="1:195" x14ac:dyDescent="0.25">
      <c r="B13" s="278" t="s">
        <v>648</v>
      </c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8"/>
      <c r="CJ13" s="48"/>
      <c r="CK13" s="48"/>
      <c r="CL13" s="48"/>
      <c r="CM13" s="48"/>
      <c r="CN13" s="48"/>
      <c r="CO13" s="48"/>
      <c r="CP13" s="48"/>
      <c r="CQ13" s="48"/>
      <c r="CR13" s="48"/>
      <c r="CS13" s="48"/>
      <c r="CT13" s="48"/>
      <c r="CU13" s="48"/>
      <c r="CV13" s="48"/>
      <c r="CW13" s="48"/>
      <c r="CX13" s="48"/>
      <c r="CY13" s="48"/>
      <c r="CZ13" s="48"/>
      <c r="DA13" s="48"/>
      <c r="DB13" s="48"/>
      <c r="DC13" s="48"/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48"/>
      <c r="DW13" s="48"/>
      <c r="DX13" s="48"/>
      <c r="DY13" s="48"/>
      <c r="DZ13" s="48"/>
      <c r="EA13" s="48"/>
      <c r="EB13" s="48"/>
      <c r="EC13" s="48"/>
      <c r="ED13" s="48"/>
      <c r="EE13" s="48"/>
      <c r="EF13" s="48"/>
      <c r="EG13" s="48"/>
      <c r="EH13" s="48"/>
      <c r="EI13" s="48"/>
      <c r="EJ13" s="48"/>
      <c r="EK13" s="48"/>
      <c r="EL13" s="48"/>
      <c r="EM13" s="48"/>
      <c r="EN13" s="48"/>
      <c r="EO13" s="48"/>
      <c r="EP13" s="48"/>
      <c r="EQ13" s="48"/>
      <c r="ER13" s="48"/>
      <c r="ES13" s="48"/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48"/>
      <c r="FM13" s="48"/>
      <c r="FN13" s="48"/>
      <c r="FO13" s="48"/>
      <c r="FP13" s="48"/>
      <c r="FQ13" s="48"/>
      <c r="FR13" s="48"/>
      <c r="FS13" s="48"/>
      <c r="FT13" s="48"/>
      <c r="FU13" s="48"/>
      <c r="FV13" s="48"/>
      <c r="FW13" s="48"/>
      <c r="FX13" s="48"/>
      <c r="FY13" s="48"/>
      <c r="FZ13" s="48"/>
      <c r="GA13" s="48"/>
      <c r="GB13" s="48"/>
      <c r="GC13" s="48"/>
      <c r="GD13" s="48"/>
      <c r="GE13" s="48"/>
      <c r="GF13" s="48"/>
      <c r="GG13" s="48"/>
      <c r="GH13" s="48"/>
      <c r="GI13" s="48"/>
      <c r="GJ13" s="48"/>
      <c r="GK13" s="48"/>
      <c r="GL13" s="48"/>
      <c r="GM13" s="48"/>
    </row>
    <row r="14" spans="1:195" x14ac:dyDescent="0.25">
      <c r="B14" t="s">
        <v>72</v>
      </c>
      <c r="D14" s="63" t="s">
        <v>332</v>
      </c>
      <c r="E14" s="63" t="s">
        <v>332</v>
      </c>
      <c r="F14" s="63" t="s">
        <v>332</v>
      </c>
      <c r="G14" s="63" t="s">
        <v>332</v>
      </c>
      <c r="H14" s="63" t="s">
        <v>332</v>
      </c>
      <c r="I14" s="63" t="s">
        <v>332</v>
      </c>
      <c r="J14" s="63" t="s">
        <v>332</v>
      </c>
      <c r="K14" s="63" t="s">
        <v>332</v>
      </c>
      <c r="L14" s="63" t="s">
        <v>332</v>
      </c>
      <c r="M14" s="63" t="s">
        <v>332</v>
      </c>
      <c r="N14" s="63" t="s">
        <v>332</v>
      </c>
      <c r="O14" s="63" t="s">
        <v>332</v>
      </c>
      <c r="P14" s="63" t="s">
        <v>332</v>
      </c>
      <c r="Q14" s="63" t="s">
        <v>332</v>
      </c>
      <c r="R14" s="63" t="s">
        <v>332</v>
      </c>
      <c r="S14" s="63" t="s">
        <v>332</v>
      </c>
      <c r="T14" s="63" t="s">
        <v>332</v>
      </c>
      <c r="U14" s="63" t="s">
        <v>332</v>
      </c>
      <c r="V14" s="63" t="s">
        <v>332</v>
      </c>
      <c r="W14" s="63" t="s">
        <v>332</v>
      </c>
      <c r="X14" s="63" t="s">
        <v>332</v>
      </c>
      <c r="Y14" s="63" t="s">
        <v>332</v>
      </c>
      <c r="Z14" s="63" t="s">
        <v>332</v>
      </c>
      <c r="AA14" s="96" t="s">
        <v>332</v>
      </c>
      <c r="AB14" s="63" t="s">
        <v>332</v>
      </c>
      <c r="AC14" s="63" t="s">
        <v>332</v>
      </c>
      <c r="AD14" s="63" t="s">
        <v>332</v>
      </c>
      <c r="AE14" s="63" t="s">
        <v>332</v>
      </c>
      <c r="AF14" s="63" t="s">
        <v>332</v>
      </c>
      <c r="AG14" s="63" t="s">
        <v>332</v>
      </c>
      <c r="AH14" s="63" t="s">
        <v>332</v>
      </c>
      <c r="AI14" s="63" t="s">
        <v>332</v>
      </c>
      <c r="AJ14" s="63" t="s">
        <v>332</v>
      </c>
      <c r="AK14" s="63" t="s">
        <v>332</v>
      </c>
      <c r="AL14" s="63" t="s">
        <v>332</v>
      </c>
      <c r="AM14" s="63" t="s">
        <v>332</v>
      </c>
      <c r="AN14" s="63" t="s">
        <v>332</v>
      </c>
      <c r="AO14" s="63" t="s">
        <v>332</v>
      </c>
      <c r="AP14" s="63" t="s">
        <v>332</v>
      </c>
      <c r="AQ14" s="63" t="s">
        <v>332</v>
      </c>
      <c r="AR14" s="63" t="s">
        <v>332</v>
      </c>
      <c r="AS14" s="63" t="s">
        <v>332</v>
      </c>
      <c r="AT14" s="63" t="s">
        <v>332</v>
      </c>
      <c r="AU14" s="63" t="s">
        <v>332</v>
      </c>
      <c r="AV14" s="63" t="s">
        <v>332</v>
      </c>
      <c r="AW14" s="63" t="s">
        <v>332</v>
      </c>
      <c r="AX14" s="63" t="s">
        <v>332</v>
      </c>
      <c r="AY14" s="96" t="s">
        <v>332</v>
      </c>
      <c r="AZ14" s="116" t="s">
        <v>332</v>
      </c>
      <c r="BA14" s="64" t="s">
        <v>332</v>
      </c>
      <c r="BB14" s="64" t="s">
        <v>332</v>
      </c>
      <c r="BC14" s="64" t="s">
        <v>332</v>
      </c>
      <c r="BD14" s="64" t="s">
        <v>332</v>
      </c>
      <c r="BE14" s="64" t="s">
        <v>332</v>
      </c>
      <c r="BF14" s="64" t="s">
        <v>332</v>
      </c>
      <c r="BG14" s="64" t="s">
        <v>332</v>
      </c>
      <c r="BH14" s="64" t="s">
        <v>332</v>
      </c>
      <c r="BI14" s="64" t="s">
        <v>332</v>
      </c>
      <c r="BJ14" s="64" t="s">
        <v>332</v>
      </c>
      <c r="BK14" s="64" t="s">
        <v>332</v>
      </c>
      <c r="BL14" s="64" t="s">
        <v>332</v>
      </c>
      <c r="BM14" s="64" t="s">
        <v>332</v>
      </c>
      <c r="BN14" s="64" t="s">
        <v>332</v>
      </c>
      <c r="BO14" s="64" t="s">
        <v>332</v>
      </c>
      <c r="BP14" s="64" t="s">
        <v>332</v>
      </c>
      <c r="BQ14" s="64" t="s">
        <v>332</v>
      </c>
      <c r="BR14" s="64" t="s">
        <v>332</v>
      </c>
      <c r="BS14" s="64" t="s">
        <v>332</v>
      </c>
      <c r="BT14" s="64" t="s">
        <v>332</v>
      </c>
      <c r="BU14" s="64" t="s">
        <v>332</v>
      </c>
      <c r="BV14" s="64" t="s">
        <v>332</v>
      </c>
      <c r="BW14" s="64" t="s">
        <v>332</v>
      </c>
      <c r="BX14" s="116" t="s">
        <v>332</v>
      </c>
      <c r="BY14" s="64" t="s">
        <v>332</v>
      </c>
      <c r="BZ14" s="64" t="s">
        <v>332</v>
      </c>
      <c r="CA14" s="64" t="s">
        <v>332</v>
      </c>
      <c r="CB14" s="64" t="s">
        <v>332</v>
      </c>
      <c r="CC14" s="64" t="s">
        <v>332</v>
      </c>
      <c r="CD14" s="64" t="s">
        <v>332</v>
      </c>
      <c r="CE14" s="64" t="s">
        <v>332</v>
      </c>
      <c r="CF14" s="64" t="s">
        <v>332</v>
      </c>
      <c r="CG14" s="64" t="s">
        <v>332</v>
      </c>
      <c r="CH14" s="64" t="s">
        <v>332</v>
      </c>
      <c r="CI14" s="64" t="s">
        <v>332</v>
      </c>
      <c r="CJ14" s="64" t="s">
        <v>332</v>
      </c>
      <c r="CK14" s="64" t="s">
        <v>332</v>
      </c>
      <c r="CL14" s="64" t="s">
        <v>332</v>
      </c>
      <c r="CM14" s="64" t="s">
        <v>332</v>
      </c>
      <c r="CN14" s="64" t="s">
        <v>332</v>
      </c>
      <c r="CO14" s="64" t="s">
        <v>332</v>
      </c>
      <c r="CP14" s="64" t="s">
        <v>332</v>
      </c>
      <c r="CQ14" s="64" t="s">
        <v>332</v>
      </c>
      <c r="CR14" s="64" t="s">
        <v>332</v>
      </c>
      <c r="CS14" s="64" t="s">
        <v>332</v>
      </c>
      <c r="CT14" s="64" t="s">
        <v>332</v>
      </c>
      <c r="CU14" s="148" t="s">
        <v>332</v>
      </c>
      <c r="CV14" s="64" t="s">
        <v>610</v>
      </c>
      <c r="CW14" s="64" t="s">
        <v>610</v>
      </c>
      <c r="CX14" s="64" t="s">
        <v>610</v>
      </c>
      <c r="CY14" s="64" t="s">
        <v>610</v>
      </c>
      <c r="CZ14" s="64" t="s">
        <v>610</v>
      </c>
      <c r="DA14" s="64" t="s">
        <v>610</v>
      </c>
      <c r="DB14" s="64" t="s">
        <v>610</v>
      </c>
      <c r="DC14" s="64" t="s">
        <v>610</v>
      </c>
      <c r="DD14" s="64" t="s">
        <v>610</v>
      </c>
      <c r="DE14" s="64" t="s">
        <v>610</v>
      </c>
      <c r="DF14" s="64" t="s">
        <v>610</v>
      </c>
      <c r="DG14" s="64" t="s">
        <v>610</v>
      </c>
      <c r="DH14" s="64" t="s">
        <v>610</v>
      </c>
      <c r="DI14" s="64" t="s">
        <v>610</v>
      </c>
      <c r="DJ14" s="64" t="s">
        <v>610</v>
      </c>
      <c r="DK14" s="64" t="s">
        <v>610</v>
      </c>
      <c r="DL14" s="64" t="s">
        <v>610</v>
      </c>
      <c r="DM14" s="64" t="s">
        <v>610</v>
      </c>
      <c r="DN14" s="64" t="s">
        <v>610</v>
      </c>
      <c r="DO14" s="64" t="s">
        <v>610</v>
      </c>
      <c r="DP14" s="64" t="s">
        <v>610</v>
      </c>
      <c r="DQ14" s="64" t="s">
        <v>610</v>
      </c>
      <c r="DR14" s="64" t="s">
        <v>610</v>
      </c>
      <c r="DS14" s="64" t="s">
        <v>610</v>
      </c>
      <c r="DT14" s="116" t="s">
        <v>610</v>
      </c>
      <c r="DU14" s="64" t="s">
        <v>610</v>
      </c>
      <c r="DV14" s="64" t="s">
        <v>610</v>
      </c>
      <c r="DW14" s="64" t="s">
        <v>610</v>
      </c>
      <c r="DX14" s="64" t="s">
        <v>610</v>
      </c>
      <c r="DY14" s="64" t="s">
        <v>610</v>
      </c>
      <c r="DZ14" s="64" t="s">
        <v>610</v>
      </c>
      <c r="EA14" s="64" t="s">
        <v>610</v>
      </c>
      <c r="EB14" s="64" t="s">
        <v>610</v>
      </c>
      <c r="EC14" s="64" t="s">
        <v>610</v>
      </c>
      <c r="ED14" s="64" t="s">
        <v>610</v>
      </c>
      <c r="EE14" s="64" t="s">
        <v>610</v>
      </c>
      <c r="EF14" s="64" t="s">
        <v>610</v>
      </c>
      <c r="EG14" s="64" t="s">
        <v>610</v>
      </c>
      <c r="EH14" s="64" t="s">
        <v>610</v>
      </c>
      <c r="EI14" s="64" t="s">
        <v>610</v>
      </c>
      <c r="EJ14" s="64" t="s">
        <v>610</v>
      </c>
      <c r="EK14" s="64" t="s">
        <v>610</v>
      </c>
      <c r="EL14" s="64" t="s">
        <v>610</v>
      </c>
      <c r="EM14" s="64" t="s">
        <v>610</v>
      </c>
      <c r="EN14" s="64" t="s">
        <v>610</v>
      </c>
      <c r="EO14" s="64" t="s">
        <v>610</v>
      </c>
      <c r="EP14" s="64" t="s">
        <v>610</v>
      </c>
      <c r="EQ14" s="148" t="s">
        <v>610</v>
      </c>
      <c r="ER14" s="64" t="s">
        <v>610</v>
      </c>
      <c r="ES14" s="64" t="s">
        <v>610</v>
      </c>
      <c r="ET14" s="64" t="s">
        <v>610</v>
      </c>
      <c r="EU14" s="64" t="s">
        <v>610</v>
      </c>
      <c r="EV14" s="64" t="s">
        <v>610</v>
      </c>
      <c r="EW14" s="64" t="s">
        <v>610</v>
      </c>
      <c r="EX14" s="64" t="s">
        <v>610</v>
      </c>
      <c r="EY14" s="64" t="s">
        <v>610</v>
      </c>
      <c r="EZ14" s="64" t="s">
        <v>610</v>
      </c>
      <c r="FA14" s="64" t="s">
        <v>610</v>
      </c>
      <c r="FB14" s="64" t="s">
        <v>610</v>
      </c>
      <c r="FC14" s="64" t="s">
        <v>610</v>
      </c>
      <c r="FD14" s="64" t="s">
        <v>610</v>
      </c>
      <c r="FE14" s="64" t="s">
        <v>610</v>
      </c>
      <c r="FF14" s="64" t="s">
        <v>610</v>
      </c>
      <c r="FG14" s="64" t="s">
        <v>610</v>
      </c>
      <c r="FH14" s="64" t="s">
        <v>610</v>
      </c>
      <c r="FI14" s="64" t="s">
        <v>610</v>
      </c>
      <c r="FJ14" s="64" t="s">
        <v>610</v>
      </c>
      <c r="FK14" s="64" t="s">
        <v>610</v>
      </c>
      <c r="FL14" s="64" t="s">
        <v>610</v>
      </c>
      <c r="FM14" s="64" t="s">
        <v>610</v>
      </c>
      <c r="FN14" s="64" t="s">
        <v>610</v>
      </c>
      <c r="FO14" s="64" t="s">
        <v>610</v>
      </c>
      <c r="FP14" s="116" t="s">
        <v>610</v>
      </c>
      <c r="FQ14" s="64" t="s">
        <v>610</v>
      </c>
      <c r="FR14" s="64" t="s">
        <v>610</v>
      </c>
      <c r="FS14" s="64" t="s">
        <v>610</v>
      </c>
      <c r="FT14" s="64" t="s">
        <v>610</v>
      </c>
      <c r="FU14" s="64" t="s">
        <v>610</v>
      </c>
      <c r="FV14" s="64" t="s">
        <v>610</v>
      </c>
      <c r="FW14" s="64" t="s">
        <v>610</v>
      </c>
      <c r="FX14" s="64" t="s">
        <v>610</v>
      </c>
      <c r="FY14" s="64" t="s">
        <v>610</v>
      </c>
      <c r="FZ14" s="64" t="s">
        <v>610</v>
      </c>
      <c r="GA14" s="64" t="s">
        <v>610</v>
      </c>
      <c r="GB14" s="64" t="s">
        <v>610</v>
      </c>
      <c r="GC14" s="64" t="s">
        <v>610</v>
      </c>
      <c r="GD14" s="64" t="s">
        <v>610</v>
      </c>
      <c r="GE14" s="64" t="s">
        <v>610</v>
      </c>
      <c r="GF14" s="64" t="s">
        <v>610</v>
      </c>
      <c r="GG14" s="64" t="s">
        <v>610</v>
      </c>
      <c r="GH14" s="64" t="s">
        <v>610</v>
      </c>
      <c r="GI14" s="64" t="s">
        <v>610</v>
      </c>
      <c r="GJ14" s="64" t="s">
        <v>610</v>
      </c>
      <c r="GK14" s="64" t="s">
        <v>610</v>
      </c>
      <c r="GL14" s="64" t="s">
        <v>610</v>
      </c>
      <c r="GM14" s="148" t="s">
        <v>610</v>
      </c>
    </row>
    <row r="15" spans="1:195" x14ac:dyDescent="0.25">
      <c r="B15" s="132" t="s">
        <v>639</v>
      </c>
      <c r="C15" s="132"/>
      <c r="D15" s="132">
        <f ca="1">OFFSET(Hdx_Data!$EO$7,COLUMN()-COLUMN($D$15),0,1,1)</f>
        <v>0</v>
      </c>
      <c r="E15" s="132">
        <f ca="1">OFFSET(Hdx_Data!$EO$7,COLUMN()-COLUMN($D$15),0,1,1)</f>
        <v>0</v>
      </c>
      <c r="F15" s="132">
        <f ca="1">OFFSET(Hdx_Data!$EO$7,COLUMN()-COLUMN($D$15),0,1,1)</f>
        <v>0</v>
      </c>
      <c r="G15" s="132">
        <f ca="1">OFFSET(Hdx_Data!$EO$7,COLUMN()-COLUMN($D$15),0,1,1)</f>
        <v>0</v>
      </c>
      <c r="H15" s="132">
        <f ca="1">OFFSET(Hdx_Data!$EO$7,COLUMN()-COLUMN($D$15),0,1,1)</f>
        <v>0</v>
      </c>
      <c r="I15" s="132">
        <f ca="1">OFFSET(Hdx_Data!$EO$7,COLUMN()-COLUMN($D$15),0,1,1)</f>
        <v>0</v>
      </c>
      <c r="J15" s="132">
        <f ca="1">OFFSET(Hdx_Data!$EO$7,COLUMN()-COLUMN($D$15),0,1,1)</f>
        <v>0</v>
      </c>
      <c r="K15" s="132">
        <f ca="1">OFFSET(Hdx_Data!$EO$7,COLUMN()-COLUMN($D$15),0,1,1)</f>
        <v>0</v>
      </c>
      <c r="L15" s="132">
        <f ca="1">OFFSET(Hdx_Data!$EO$7,COLUMN()-COLUMN($D$15),0,1,1)</f>
        <v>0</v>
      </c>
      <c r="M15" s="132">
        <f ca="1">OFFSET(Hdx_Data!$EO$7,COLUMN()-COLUMN($D$15),0,1,1)</f>
        <v>0</v>
      </c>
      <c r="N15" s="132">
        <f ca="1">OFFSET(Hdx_Data!$EO$7,COLUMN()-COLUMN($D$15),0,1,1)</f>
        <v>0</v>
      </c>
      <c r="O15" s="132">
        <f ca="1">OFFSET(Hdx_Data!$EO$7,COLUMN()-COLUMN($D$15),0,1,1)</f>
        <v>0</v>
      </c>
      <c r="P15" s="132">
        <f ca="1">OFFSET(Hdx_Data!$EO$7,COLUMN()-COLUMN($D$15),0,1,1)</f>
        <v>0</v>
      </c>
      <c r="Q15" s="132">
        <f ca="1">OFFSET(Hdx_Data!$EO$7,COLUMN()-COLUMN($D$15),0,1,1)</f>
        <v>0</v>
      </c>
      <c r="R15" s="132">
        <f ca="1">OFFSET(Hdx_Data!$EO$7,COLUMN()-COLUMN($D$15),0,1,1)</f>
        <v>0</v>
      </c>
      <c r="S15" s="132">
        <f ca="1">OFFSET(Hdx_Data!$EO$7,COLUMN()-COLUMN($D$15),0,1,1)</f>
        <v>0</v>
      </c>
      <c r="T15" s="132">
        <f ca="1">OFFSET(Hdx_Data!$EO$7,COLUMN()-COLUMN($D$15),0,1,1)</f>
        <v>0</v>
      </c>
      <c r="U15" s="132">
        <f ca="1">OFFSET(Hdx_Data!$EO$7,COLUMN()-COLUMN($D$15),0,1,1)</f>
        <v>0</v>
      </c>
      <c r="V15" s="132">
        <f ca="1">OFFSET(Hdx_Data!$EO$7,COLUMN()-COLUMN($D$15),0,1,1)</f>
        <v>5.2476419999999999</v>
      </c>
      <c r="W15" s="132">
        <f ca="1">OFFSET(Hdx_Data!$EO$7,COLUMN()-COLUMN($D$15),0,1,1)</f>
        <v>0</v>
      </c>
      <c r="X15" s="132">
        <f ca="1">OFFSET(Hdx_Data!$EO$7,COLUMN()-COLUMN($D$15),0,1,1)</f>
        <v>0</v>
      </c>
      <c r="Y15" s="132">
        <f ca="1">OFFSET(Hdx_Data!$EO$7,COLUMN()-COLUMN($D$15),0,1,1)</f>
        <v>0</v>
      </c>
      <c r="Z15" s="132">
        <f ca="1">OFFSET(Hdx_Data!$EO$7,COLUMN()-COLUMN($D$15),0,1,1)</f>
        <v>0</v>
      </c>
      <c r="AA15" s="132">
        <f ca="1">OFFSET(Hdx_Data!$EO$7,COLUMN()-COLUMN($D$15),0,1,1)</f>
        <v>0</v>
      </c>
      <c r="AB15" s="132">
        <f ca="1">OFFSET(Hdx_Data!$EO$7,COLUMN()-COLUMN($D$15),0,1,1)</f>
        <v>0</v>
      </c>
      <c r="AC15" s="132">
        <f ca="1">OFFSET(Hdx_Data!$EO$7,COLUMN()-COLUMN($D$15),0,1,1)</f>
        <v>0</v>
      </c>
      <c r="AD15" s="132">
        <f ca="1">OFFSET(Hdx_Data!$EO$7,COLUMN()-COLUMN($D$15),0,1,1)</f>
        <v>0</v>
      </c>
      <c r="AE15" s="132">
        <f ca="1">OFFSET(Hdx_Data!$EO$7,COLUMN()-COLUMN($D$15),0,1,1)</f>
        <v>0</v>
      </c>
      <c r="AF15" s="132">
        <f ca="1">OFFSET(Hdx_Data!$EO$7,COLUMN()-COLUMN($D$15),0,1,1)</f>
        <v>0</v>
      </c>
      <c r="AG15" s="132">
        <f ca="1">OFFSET(Hdx_Data!$EO$7,COLUMN()-COLUMN($D$15),0,1,1)</f>
        <v>0</v>
      </c>
      <c r="AH15" s="132">
        <f ca="1">OFFSET(Hdx_Data!$EO$7,COLUMN()-COLUMN($D$15),0,1,1)</f>
        <v>0</v>
      </c>
      <c r="AI15" s="132">
        <f ca="1">OFFSET(Hdx_Data!$EO$7,COLUMN()-COLUMN($D$15),0,1,1)</f>
        <v>0</v>
      </c>
      <c r="AJ15" s="132">
        <f ca="1">OFFSET(Hdx_Data!$EO$7,COLUMN()-COLUMN($D$15),0,1,1)</f>
        <v>0</v>
      </c>
      <c r="AK15" s="132">
        <f ca="1">OFFSET(Hdx_Data!$EO$7,COLUMN()-COLUMN($D$15),0,1,1)</f>
        <v>0</v>
      </c>
      <c r="AL15" s="132">
        <f ca="1">OFFSET(Hdx_Data!$EO$7,COLUMN()-COLUMN($D$15),0,1,1)</f>
        <v>0</v>
      </c>
      <c r="AM15" s="132">
        <f ca="1">OFFSET(Hdx_Data!$EO$7,COLUMN()-COLUMN($D$15),0,1,1)</f>
        <v>0</v>
      </c>
      <c r="AN15" s="132">
        <f ca="1">OFFSET(Hdx_Data!$EO$7,COLUMN()-COLUMN($D$15),0,1,1)</f>
        <v>0</v>
      </c>
      <c r="AO15" s="132">
        <f ca="1">OFFSET(Hdx_Data!$EO$7,COLUMN()-COLUMN($D$15),0,1,1)</f>
        <v>0</v>
      </c>
      <c r="AP15" s="132">
        <f ca="1">OFFSET(Hdx_Data!$EO$7,COLUMN()-COLUMN($D$15),0,1,1)</f>
        <v>0</v>
      </c>
      <c r="AQ15" s="132">
        <f ca="1">OFFSET(Hdx_Data!$EO$7,COLUMN()-COLUMN($D$15),0,1,1)</f>
        <v>0</v>
      </c>
      <c r="AR15" s="132">
        <f ca="1">OFFSET(Hdx_Data!$EO$7,COLUMN()-COLUMN($D$15),0,1,1)</f>
        <v>0</v>
      </c>
      <c r="AS15" s="132">
        <f ca="1">OFFSET(Hdx_Data!$EO$7,COLUMN()-COLUMN($D$15),0,1,1)</f>
        <v>0</v>
      </c>
      <c r="AT15" s="132">
        <f ca="1">OFFSET(Hdx_Data!$EO$7,COLUMN()-COLUMN($D$15),0,1,1)</f>
        <v>0</v>
      </c>
      <c r="AU15" s="132">
        <f ca="1">OFFSET(Hdx_Data!$EO$7,COLUMN()-COLUMN($D$15),0,1,1)</f>
        <v>0</v>
      </c>
      <c r="AV15" s="132">
        <f ca="1">OFFSET(Hdx_Data!$EO$7,COLUMN()-COLUMN($D$15),0,1,1)</f>
        <v>0</v>
      </c>
      <c r="AW15" s="132">
        <f ca="1">OFFSET(Hdx_Data!$EO$7,COLUMN()-COLUMN($D$15),0,1,1)</f>
        <v>0</v>
      </c>
      <c r="AX15" s="132">
        <f ca="1">OFFSET(Hdx_Data!$EO$7,COLUMN()-COLUMN($D$15),0,1,1)</f>
        <v>0</v>
      </c>
      <c r="AY15" s="132">
        <f ca="1">OFFSET(Hdx_Data!$EO$7,COLUMN()-COLUMN($D$15),0,1,1)</f>
        <v>0</v>
      </c>
      <c r="AZ15" s="132">
        <f ca="1">OFFSET(Hdx_Data!$EO$7,COLUMN()-COLUMN($D$15),0,1,1)</f>
        <v>0</v>
      </c>
      <c r="BA15" s="132">
        <f ca="1">OFFSET(Hdx_Data!$EO$7,COLUMN()-COLUMN($D$15),0,1,1)</f>
        <v>0</v>
      </c>
      <c r="BB15" s="132">
        <f ca="1">OFFSET(Hdx_Data!$EO$7,COLUMN()-COLUMN($D$15),0,1,1)</f>
        <v>0</v>
      </c>
      <c r="BC15" s="132">
        <f ca="1">OFFSET(Hdx_Data!$EO$7,COLUMN()-COLUMN($D$15),0,1,1)</f>
        <v>0</v>
      </c>
      <c r="BD15" s="132">
        <f ca="1">OFFSET(Hdx_Data!$EO$7,COLUMN()-COLUMN($D$15),0,1,1)</f>
        <v>0</v>
      </c>
      <c r="BE15" s="132">
        <f ca="1">OFFSET(Hdx_Data!$EO$7,COLUMN()-COLUMN($D$15),0,1,1)</f>
        <v>0</v>
      </c>
      <c r="BF15" s="132">
        <f ca="1">OFFSET(Hdx_Data!$EO$7,COLUMN()-COLUMN($D$15),0,1,1)</f>
        <v>0</v>
      </c>
      <c r="BG15" s="132">
        <f ca="1">OFFSET(Hdx_Data!$EO$7,COLUMN()-COLUMN($D$15),0,1,1)</f>
        <v>0</v>
      </c>
      <c r="BH15" s="132">
        <f ca="1">OFFSET(Hdx_Data!$EO$7,COLUMN()-COLUMN($D$15),0,1,1)</f>
        <v>0</v>
      </c>
      <c r="BI15" s="132">
        <f ca="1">OFFSET(Hdx_Data!$EO$7,COLUMN()-COLUMN($D$15),0,1,1)</f>
        <v>0</v>
      </c>
      <c r="BJ15" s="132">
        <f ca="1">OFFSET(Hdx_Data!$EO$7,COLUMN()-COLUMN($D$15),0,1,1)</f>
        <v>0</v>
      </c>
      <c r="BK15" s="132">
        <f ca="1">OFFSET(Hdx_Data!$EO$7,COLUMN()-COLUMN($D$15),0,1,1)</f>
        <v>0</v>
      </c>
      <c r="BL15" s="132">
        <f ca="1">OFFSET(Hdx_Data!$EO$7,COLUMN()-COLUMN($D$15),0,1,1)</f>
        <v>0</v>
      </c>
      <c r="BM15" s="132">
        <f ca="1">OFFSET(Hdx_Data!$EO$7,COLUMN()-COLUMN($D$15),0,1,1)</f>
        <v>0</v>
      </c>
      <c r="BN15" s="132">
        <f ca="1">OFFSET(Hdx_Data!$EO$7,COLUMN()-COLUMN($D$15),0,1,1)</f>
        <v>0</v>
      </c>
      <c r="BO15" s="132">
        <f ca="1">OFFSET(Hdx_Data!$EO$7,COLUMN()-COLUMN($D$15),0,1,1)</f>
        <v>0</v>
      </c>
      <c r="BP15" s="132">
        <f ca="1">OFFSET(Hdx_Data!$EO$7,COLUMN()-COLUMN($D$15),0,1,1)</f>
        <v>0</v>
      </c>
      <c r="BQ15" s="132">
        <f ca="1">OFFSET(Hdx_Data!$EO$7,COLUMN()-COLUMN($D$15),0,1,1)</f>
        <v>0</v>
      </c>
      <c r="BR15" s="132">
        <f ca="1">OFFSET(Hdx_Data!$EO$7,COLUMN()-COLUMN($D$15),0,1,1)</f>
        <v>0</v>
      </c>
      <c r="BS15" s="132">
        <f ca="1">OFFSET(Hdx_Data!$EO$7,COLUMN()-COLUMN($D$15),0,1,1)</f>
        <v>0</v>
      </c>
      <c r="BT15" s="132">
        <f ca="1">OFFSET(Hdx_Data!$EO$7,COLUMN()-COLUMN($D$15),0,1,1)</f>
        <v>0</v>
      </c>
      <c r="BU15" s="132">
        <f ca="1">OFFSET(Hdx_Data!$EO$7,COLUMN()-COLUMN($D$15),0,1,1)</f>
        <v>0</v>
      </c>
      <c r="BV15" s="132">
        <f ca="1">OFFSET(Hdx_Data!$EO$7,COLUMN()-COLUMN($D$15),0,1,1)</f>
        <v>0</v>
      </c>
      <c r="BW15" s="132">
        <f ca="1">OFFSET(Hdx_Data!$EO$7,COLUMN()-COLUMN($D$15),0,1,1)</f>
        <v>0</v>
      </c>
      <c r="BX15" s="132">
        <f ca="1">OFFSET(Hdx_Data!$EO$7,COLUMN()-COLUMN($D$15),0,1,1)</f>
        <v>0</v>
      </c>
      <c r="BY15" s="132">
        <f ca="1">OFFSET(Hdx_Data!$EO$7,COLUMN()-COLUMN($D$15),0,1,1)</f>
        <v>0</v>
      </c>
      <c r="BZ15" s="132">
        <f ca="1">OFFSET(Hdx_Data!$EO$7,COLUMN()-COLUMN($D$15),0,1,1)</f>
        <v>0</v>
      </c>
      <c r="CA15" s="132">
        <f ca="1">OFFSET(Hdx_Data!$EO$7,COLUMN()-COLUMN($D$15),0,1,1)</f>
        <v>0</v>
      </c>
      <c r="CB15" s="132">
        <f ca="1">OFFSET(Hdx_Data!$EO$7,COLUMN()-COLUMN($D$15),0,1,1)</f>
        <v>0</v>
      </c>
      <c r="CC15" s="132">
        <f ca="1">OFFSET(Hdx_Data!$EO$7,COLUMN()-COLUMN($D$15),0,1,1)</f>
        <v>0</v>
      </c>
      <c r="CD15" s="132">
        <f ca="1">OFFSET(Hdx_Data!$EO$7,COLUMN()-COLUMN($D$15),0,1,1)</f>
        <v>0</v>
      </c>
      <c r="CE15" s="132">
        <f ca="1">OFFSET(Hdx_Data!$EO$7,COLUMN()-COLUMN($D$15),0,1,1)</f>
        <v>0</v>
      </c>
      <c r="CF15" s="132">
        <f ca="1">OFFSET(Hdx_Data!$EO$7,COLUMN()-COLUMN($D$15),0,1,1)</f>
        <v>0</v>
      </c>
      <c r="CG15" s="132">
        <f ca="1">OFFSET(Hdx_Data!$EO$7,COLUMN()-COLUMN($D$15),0,1,1)</f>
        <v>0</v>
      </c>
      <c r="CH15" s="132">
        <f ca="1">OFFSET(Hdx_Data!$EO$7,COLUMN()-COLUMN($D$15),0,1,1)</f>
        <v>0</v>
      </c>
      <c r="CI15" s="132">
        <f ca="1">OFFSET(Hdx_Data!$EO$7,COLUMN()-COLUMN($D$15),0,1,1)</f>
        <v>0</v>
      </c>
      <c r="CJ15" s="132">
        <f ca="1">OFFSET(Hdx_Data!$EO$7,COLUMN()-COLUMN($D$15),0,1,1)</f>
        <v>0</v>
      </c>
      <c r="CK15" s="132">
        <f ca="1">OFFSET(Hdx_Data!$EO$7,COLUMN()-COLUMN($D$15),0,1,1)</f>
        <v>0</v>
      </c>
      <c r="CL15" s="132">
        <f ca="1">OFFSET(Hdx_Data!$EO$7,COLUMN()-COLUMN($D$15),0,1,1)</f>
        <v>0</v>
      </c>
      <c r="CM15" s="132">
        <f ca="1">OFFSET(Hdx_Data!$EO$7,COLUMN()-COLUMN($D$15),0,1,1)</f>
        <v>0</v>
      </c>
      <c r="CN15" s="132">
        <f ca="1">OFFSET(Hdx_Data!$EO$7,COLUMN()-COLUMN($D$15),0,1,1)</f>
        <v>0</v>
      </c>
      <c r="CO15" s="132">
        <f ca="1">OFFSET(Hdx_Data!$EO$7,COLUMN()-COLUMN($D$15),0,1,1)</f>
        <v>0</v>
      </c>
      <c r="CP15" s="132">
        <f ca="1">OFFSET(Hdx_Data!$EO$7,COLUMN()-COLUMN($D$15),0,1,1)</f>
        <v>0</v>
      </c>
      <c r="CQ15" s="132">
        <f ca="1">OFFSET(Hdx_Data!$EO$7,COLUMN()-COLUMN($D$15),0,1,1)</f>
        <v>0</v>
      </c>
      <c r="CR15" s="132">
        <f ca="1">OFFSET(Hdx_Data!$EO$7,COLUMN()-COLUMN($D$15),0,1,1)</f>
        <v>0</v>
      </c>
      <c r="CS15" s="132">
        <f ca="1">OFFSET(Hdx_Data!$EO$7,COLUMN()-COLUMN($D$15),0,1,1)</f>
        <v>0</v>
      </c>
      <c r="CT15" s="132">
        <f ca="1">OFFSET(Hdx_Data!$EO$7,COLUMN()-COLUMN($D$15),0,1,1)</f>
        <v>0</v>
      </c>
      <c r="CU15" s="132">
        <f ca="1">OFFSET(Hdx_Data!$EO$7,COLUMN()-COLUMN($D$15),0,1,1)</f>
        <v>0</v>
      </c>
      <c r="CV15" s="132">
        <f ca="1">OFFSET(Hdx_Data!$EO$7,COLUMN()-COLUMN($D$15),0,1,1)</f>
        <v>0</v>
      </c>
      <c r="CW15" s="132">
        <f ca="1">OFFSET(Hdx_Data!$EO$7,COLUMN()-COLUMN($D$15),0,1,1)</f>
        <v>0</v>
      </c>
      <c r="CX15" s="132">
        <f ca="1">OFFSET(Hdx_Data!$EO$7,COLUMN()-COLUMN($D$15),0,1,1)</f>
        <v>0</v>
      </c>
      <c r="CY15" s="132">
        <f ca="1">OFFSET(Hdx_Data!$EO$7,COLUMN()-COLUMN($D$15),0,1,1)</f>
        <v>0</v>
      </c>
      <c r="CZ15" s="132">
        <f ca="1">OFFSET(Hdx_Data!$EO$7,COLUMN()-COLUMN($D$15),0,1,1)</f>
        <v>0</v>
      </c>
      <c r="DA15" s="132">
        <f ca="1">OFFSET(Hdx_Data!$EO$7,COLUMN()-COLUMN($D$15),0,1,1)</f>
        <v>0</v>
      </c>
      <c r="DB15" s="132">
        <f ca="1">OFFSET(Hdx_Data!$EO$7,COLUMN()-COLUMN($D$15),0,1,1)</f>
        <v>0</v>
      </c>
      <c r="DC15" s="132">
        <f ca="1">OFFSET(Hdx_Data!$EO$7,COLUMN()-COLUMN($D$15),0,1,1)</f>
        <v>0</v>
      </c>
      <c r="DD15" s="132">
        <f ca="1">OFFSET(Hdx_Data!$EO$7,COLUMN()-COLUMN($D$15),0,1,1)</f>
        <v>0</v>
      </c>
      <c r="DE15" s="132">
        <f ca="1">OFFSET(Hdx_Data!$EO$7,COLUMN()-COLUMN($D$15),0,1,1)</f>
        <v>0</v>
      </c>
      <c r="DF15" s="132">
        <f ca="1">OFFSET(Hdx_Data!$EO$7,COLUMN()-COLUMN($D$15),0,1,1)</f>
        <v>0</v>
      </c>
      <c r="DG15" s="132">
        <f ca="1">OFFSET(Hdx_Data!$EO$7,COLUMN()-COLUMN($D$15),0,1,1)</f>
        <v>0</v>
      </c>
      <c r="DH15" s="132">
        <f ca="1">OFFSET(Hdx_Data!$EO$7,COLUMN()-COLUMN($D$15),0,1,1)</f>
        <v>0</v>
      </c>
      <c r="DI15" s="132">
        <f ca="1">OFFSET(Hdx_Data!$EO$7,COLUMN()-COLUMN($D$15),0,1,1)</f>
        <v>0</v>
      </c>
      <c r="DJ15" s="132">
        <f ca="1">OFFSET(Hdx_Data!$EO$7,COLUMN()-COLUMN($D$15),0,1,1)</f>
        <v>0</v>
      </c>
      <c r="DK15" s="132">
        <f ca="1">OFFSET(Hdx_Data!$EO$7,COLUMN()-COLUMN($D$15),0,1,1)</f>
        <v>0</v>
      </c>
      <c r="DL15" s="132">
        <f ca="1">OFFSET(Hdx_Data!$EO$7,COLUMN()-COLUMN($D$15),0,1,1)</f>
        <v>0</v>
      </c>
      <c r="DM15" s="132">
        <f ca="1">OFFSET(Hdx_Data!$EO$7,COLUMN()-COLUMN($D$15),0,1,1)</f>
        <v>0</v>
      </c>
      <c r="DN15" s="132">
        <f ca="1">OFFSET(Hdx_Data!$EO$7,COLUMN()-COLUMN($D$15),0,1,1)</f>
        <v>0</v>
      </c>
      <c r="DO15" s="132">
        <f ca="1">OFFSET(Hdx_Data!$EO$7,COLUMN()-COLUMN($D$15),0,1,1)</f>
        <v>0</v>
      </c>
      <c r="DP15" s="132">
        <f ca="1">OFFSET(Hdx_Data!$EO$7,COLUMN()-COLUMN($D$15),0,1,1)</f>
        <v>0</v>
      </c>
      <c r="DQ15" s="132">
        <f ca="1">OFFSET(Hdx_Data!$EO$7,COLUMN()-COLUMN($D$15),0,1,1)</f>
        <v>0</v>
      </c>
      <c r="DR15" s="132">
        <f ca="1">OFFSET(Hdx_Data!$EO$7,COLUMN()-COLUMN($D$15),0,1,1)</f>
        <v>0</v>
      </c>
      <c r="DS15" s="132">
        <f ca="1">OFFSET(Hdx_Data!$EO$7,COLUMN()-COLUMN($D$15),0,1,1)</f>
        <v>0</v>
      </c>
      <c r="DT15" s="132">
        <f ca="1">OFFSET(Hdx_Data!$EO$7,COLUMN()-COLUMN($D$15),0,1,1)</f>
        <v>0</v>
      </c>
      <c r="DU15" s="132">
        <f ca="1">OFFSET(Hdx_Data!$EO$7,COLUMN()-COLUMN($D$15),0,1,1)</f>
        <v>0</v>
      </c>
      <c r="DV15" s="132">
        <f ca="1">OFFSET(Hdx_Data!$EO$7,COLUMN()-COLUMN($D$15),0,1,1)</f>
        <v>0</v>
      </c>
      <c r="DW15" s="132">
        <f ca="1">OFFSET(Hdx_Data!$EO$7,COLUMN()-COLUMN($D$15),0,1,1)</f>
        <v>0</v>
      </c>
      <c r="DX15" s="132">
        <f ca="1">OFFSET(Hdx_Data!$EO$7,COLUMN()-COLUMN($D$15),0,1,1)</f>
        <v>0</v>
      </c>
      <c r="DY15" s="132">
        <f ca="1">OFFSET(Hdx_Data!$EO$7,COLUMN()-COLUMN($D$15),0,1,1)</f>
        <v>0</v>
      </c>
      <c r="DZ15" s="132">
        <f ca="1">OFFSET(Hdx_Data!$EO$7,COLUMN()-COLUMN($D$15),0,1,1)</f>
        <v>0</v>
      </c>
      <c r="EA15" s="132">
        <f ca="1">OFFSET(Hdx_Data!$EO$7,COLUMN()-COLUMN($D$15),0,1,1)</f>
        <v>0</v>
      </c>
      <c r="EB15" s="132">
        <f ca="1">OFFSET(Hdx_Data!$EO$7,COLUMN()-COLUMN($D$15),0,1,1)</f>
        <v>0</v>
      </c>
      <c r="EC15" s="132">
        <f ca="1">OFFSET(Hdx_Data!$EO$7,COLUMN()-COLUMN($D$15),0,1,1)</f>
        <v>0</v>
      </c>
      <c r="ED15" s="132">
        <f ca="1">OFFSET(Hdx_Data!$EO$7,COLUMN()-COLUMN($D$15),0,1,1)</f>
        <v>0</v>
      </c>
      <c r="EE15" s="132">
        <f ca="1">OFFSET(Hdx_Data!$EO$7,COLUMN()-COLUMN($D$15),0,1,1)</f>
        <v>0</v>
      </c>
      <c r="EF15" s="132">
        <f ca="1">OFFSET(Hdx_Data!$EO$7,COLUMN()-COLUMN($D$15),0,1,1)</f>
        <v>0</v>
      </c>
      <c r="EG15" s="132">
        <f ca="1">OFFSET(Hdx_Data!$EO$7,COLUMN()-COLUMN($D$15),0,1,1)</f>
        <v>0</v>
      </c>
      <c r="EH15" s="132">
        <f ca="1">OFFSET(Hdx_Data!$EO$7,COLUMN()-COLUMN($D$15),0,1,1)</f>
        <v>0</v>
      </c>
      <c r="EI15" s="132">
        <f ca="1">OFFSET(Hdx_Data!$EO$7,COLUMN()-COLUMN($D$15),0,1,1)</f>
        <v>0</v>
      </c>
      <c r="EJ15" s="132">
        <f ca="1">OFFSET(Hdx_Data!$EO$7,COLUMN()-COLUMN($D$15),0,1,1)</f>
        <v>0</v>
      </c>
      <c r="EK15" s="132">
        <f ca="1">OFFSET(Hdx_Data!$EO$7,COLUMN()-COLUMN($D$15),0,1,1)</f>
        <v>0</v>
      </c>
      <c r="EL15" s="132">
        <f ca="1">OFFSET(Hdx_Data!$EO$7,COLUMN()-COLUMN($D$15),0,1,1)</f>
        <v>0</v>
      </c>
      <c r="EM15" s="132">
        <f ca="1">OFFSET(Hdx_Data!$EO$7,COLUMN()-COLUMN($D$15),0,1,1)</f>
        <v>0</v>
      </c>
      <c r="EN15" s="132">
        <f ca="1">OFFSET(Hdx_Data!$EO$7,COLUMN()-COLUMN($D$15),0,1,1)</f>
        <v>0</v>
      </c>
      <c r="EO15" s="132">
        <f ca="1">OFFSET(Hdx_Data!$EO$7,COLUMN()-COLUMN($D$15),0,1,1)</f>
        <v>0</v>
      </c>
      <c r="EP15" s="132">
        <f ca="1">OFFSET(Hdx_Data!$EO$7,COLUMN()-COLUMN($D$15),0,1,1)</f>
        <v>0</v>
      </c>
      <c r="EQ15" s="132">
        <f ca="1">OFFSET(Hdx_Data!$EO$7,COLUMN()-COLUMN($D$15),0,1,1)</f>
        <v>0</v>
      </c>
      <c r="ER15" s="132">
        <f ca="1">OFFSET(Hdx_Data!$EO$7,COLUMN()-COLUMN($D$15),0,1,1)</f>
        <v>0</v>
      </c>
      <c r="ES15" s="132">
        <f ca="1">OFFSET(Hdx_Data!$EO$7,COLUMN()-COLUMN($D$15),0,1,1)</f>
        <v>0</v>
      </c>
      <c r="ET15" s="132">
        <f ca="1">OFFSET(Hdx_Data!$EO$7,COLUMN()-COLUMN($D$15),0,1,1)</f>
        <v>0</v>
      </c>
      <c r="EU15" s="132">
        <f ca="1">OFFSET(Hdx_Data!$EO$7,COLUMN()-COLUMN($D$15),0,1,1)</f>
        <v>0</v>
      </c>
      <c r="EV15" s="132">
        <f ca="1">OFFSET(Hdx_Data!$EO$7,COLUMN()-COLUMN($D$15),0,1,1)</f>
        <v>0</v>
      </c>
      <c r="EW15" s="132">
        <f ca="1">OFFSET(Hdx_Data!$EO$7,COLUMN()-COLUMN($D$15),0,1,1)</f>
        <v>0</v>
      </c>
      <c r="EX15" s="132">
        <f ca="1">OFFSET(Hdx_Data!$EO$7,COLUMN()-COLUMN($D$15),0,1,1)</f>
        <v>0</v>
      </c>
      <c r="EY15" s="132">
        <f ca="1">OFFSET(Hdx_Data!$EO$7,COLUMN()-COLUMN($D$15),0,1,1)</f>
        <v>0</v>
      </c>
      <c r="EZ15" s="132">
        <f ca="1">OFFSET(Hdx_Data!$EO$7,COLUMN()-COLUMN($D$15),0,1,1)</f>
        <v>0</v>
      </c>
      <c r="FA15" s="132">
        <f ca="1">OFFSET(Hdx_Data!$EO$7,COLUMN()-COLUMN($D$15),0,1,1)</f>
        <v>0</v>
      </c>
      <c r="FB15" s="132">
        <f ca="1">OFFSET(Hdx_Data!$EO$7,COLUMN()-COLUMN($D$15),0,1,1)</f>
        <v>0</v>
      </c>
      <c r="FC15" s="132">
        <f ca="1">OFFSET(Hdx_Data!$EO$7,COLUMN()-COLUMN($D$15),0,1,1)</f>
        <v>0</v>
      </c>
      <c r="FD15" s="132">
        <f ca="1">OFFSET(Hdx_Data!$EO$7,COLUMN()-COLUMN($D$15),0,1,1)</f>
        <v>0</v>
      </c>
      <c r="FE15" s="132">
        <f ca="1">OFFSET(Hdx_Data!$EO$7,COLUMN()-COLUMN($D$15),0,1,1)</f>
        <v>0</v>
      </c>
      <c r="FF15" s="132">
        <f ca="1">OFFSET(Hdx_Data!$EO$7,COLUMN()-COLUMN($D$15),0,1,1)</f>
        <v>0</v>
      </c>
      <c r="FG15" s="132">
        <f ca="1">OFFSET(Hdx_Data!$EO$7,COLUMN()-COLUMN($D$15),0,1,1)</f>
        <v>0</v>
      </c>
      <c r="FH15" s="132">
        <f ca="1">OFFSET(Hdx_Data!$EO$7,COLUMN()-COLUMN($D$15),0,1,1)</f>
        <v>0</v>
      </c>
      <c r="FI15" s="132">
        <f ca="1">OFFSET(Hdx_Data!$EO$7,COLUMN()-COLUMN($D$15),0,1,1)</f>
        <v>0</v>
      </c>
      <c r="FJ15" s="132">
        <f ca="1">OFFSET(Hdx_Data!$EO$7,COLUMN()-COLUMN($D$15),0,1,1)</f>
        <v>0</v>
      </c>
      <c r="FK15" s="132">
        <f ca="1">OFFSET(Hdx_Data!$EO$7,COLUMN()-COLUMN($D$15),0,1,1)</f>
        <v>0</v>
      </c>
      <c r="FL15" s="132">
        <f ca="1">OFFSET(Hdx_Data!$EO$7,COLUMN()-COLUMN($D$15),0,1,1)</f>
        <v>0</v>
      </c>
      <c r="FM15" s="132">
        <f ca="1">OFFSET(Hdx_Data!$EO$7,COLUMN()-COLUMN($D$15),0,1,1)</f>
        <v>0</v>
      </c>
      <c r="FN15" s="132">
        <f ca="1">OFFSET(Hdx_Data!$EO$7,COLUMN()-COLUMN($D$15),0,1,1)</f>
        <v>0</v>
      </c>
      <c r="FO15" s="132">
        <f ca="1">OFFSET(Hdx_Data!$EO$7,COLUMN()-COLUMN($D$15),0,1,1)</f>
        <v>0</v>
      </c>
      <c r="FP15" s="132">
        <f ca="1">OFFSET(Hdx_Data!$EO$7,COLUMN()-COLUMN($D$15),0,1,1)</f>
        <v>0</v>
      </c>
      <c r="FQ15" s="132">
        <f ca="1">OFFSET(Hdx_Data!$EO$7,COLUMN()-COLUMN($D$15),0,1,1)</f>
        <v>0</v>
      </c>
      <c r="FR15" s="132">
        <f ca="1">OFFSET(Hdx_Data!$EO$7,COLUMN()-COLUMN($D$15),0,1,1)</f>
        <v>0</v>
      </c>
      <c r="FS15" s="132">
        <f ca="1">OFFSET(Hdx_Data!$EO$7,COLUMN()-COLUMN($D$15),0,1,1)</f>
        <v>0</v>
      </c>
      <c r="FT15" s="132">
        <f ca="1">OFFSET(Hdx_Data!$EO$7,COLUMN()-COLUMN($D$15),0,1,1)</f>
        <v>0</v>
      </c>
      <c r="FU15" s="132">
        <f ca="1">OFFSET(Hdx_Data!$EO$7,COLUMN()-COLUMN($D$15),0,1,1)</f>
        <v>0</v>
      </c>
      <c r="FV15" s="132">
        <f ca="1">OFFSET(Hdx_Data!$EO$7,COLUMN()-COLUMN($D$15),0,1,1)</f>
        <v>0</v>
      </c>
      <c r="FW15" s="132">
        <f ca="1">OFFSET(Hdx_Data!$EO$7,COLUMN()-COLUMN($D$15),0,1,1)</f>
        <v>0</v>
      </c>
      <c r="FX15" s="132">
        <f ca="1">OFFSET(Hdx_Data!$EO$7,COLUMN()-COLUMN($D$15),0,1,1)</f>
        <v>0</v>
      </c>
      <c r="FY15" s="132">
        <f ca="1">OFFSET(Hdx_Data!$EO$7,COLUMN()-COLUMN($D$15),0,1,1)</f>
        <v>0</v>
      </c>
      <c r="FZ15" s="132">
        <f ca="1">OFFSET(Hdx_Data!$EO$7,COLUMN()-COLUMN($D$15),0,1,1)</f>
        <v>0</v>
      </c>
      <c r="GA15" s="132">
        <f ca="1">OFFSET(Hdx_Data!$EO$7,COLUMN()-COLUMN($D$15),0,1,1)</f>
        <v>0</v>
      </c>
      <c r="GB15" s="132">
        <f ca="1">OFFSET(Hdx_Data!$EO$7,COLUMN()-COLUMN($D$15),0,1,1)</f>
        <v>0</v>
      </c>
      <c r="GC15" s="132">
        <f ca="1">OFFSET(Hdx_Data!$EO$7,COLUMN()-COLUMN($D$15),0,1,1)</f>
        <v>0</v>
      </c>
      <c r="GD15" s="132">
        <f ca="1">OFFSET(Hdx_Data!$EO$7,COLUMN()-COLUMN($D$15),0,1,1)</f>
        <v>0</v>
      </c>
      <c r="GE15" s="132">
        <f ca="1">OFFSET(Hdx_Data!$EO$7,COLUMN()-COLUMN($D$15),0,1,1)</f>
        <v>0</v>
      </c>
      <c r="GF15" s="132">
        <f ca="1">OFFSET(Hdx_Data!$EO$7,COLUMN()-COLUMN($D$15),0,1,1)</f>
        <v>0</v>
      </c>
      <c r="GG15" s="132">
        <f ca="1">OFFSET(Hdx_Data!$EO$7,COLUMN()-COLUMN($D$15),0,1,1)</f>
        <v>0</v>
      </c>
      <c r="GH15" s="132">
        <f ca="1">OFFSET(Hdx_Data!$EO$7,COLUMN()-COLUMN($D$15),0,1,1)</f>
        <v>0</v>
      </c>
      <c r="GI15" s="132">
        <f ca="1">OFFSET(Hdx_Data!$EO$7,COLUMN()-COLUMN($D$15),0,1,1)</f>
        <v>0</v>
      </c>
      <c r="GJ15" s="132">
        <f ca="1">OFFSET(Hdx_Data!$EO$7,COLUMN()-COLUMN($D$15),0,1,1)</f>
        <v>0</v>
      </c>
      <c r="GK15" s="132">
        <f ca="1">OFFSET(Hdx_Data!$EO$7,COLUMN()-COLUMN($D$15),0,1,1)</f>
        <v>0</v>
      </c>
      <c r="GL15" s="132">
        <f ca="1">OFFSET(Hdx_Data!$EO$7,COLUMN()-COLUMN($D$15),0,1,1)</f>
        <v>0</v>
      </c>
      <c r="GM15" s="132">
        <f ca="1">OFFSET(Hdx_Data!$EO$7,COLUMN()-COLUMN($D$15),0,1,1)</f>
        <v>0</v>
      </c>
    </row>
    <row r="16" spans="1:195" x14ac:dyDescent="0.25">
      <c r="B16" s="204" t="s">
        <v>607</v>
      </c>
      <c r="C16" s="132"/>
      <c r="D16" s="204">
        <f t="array" ref="D16:AY16">TRANSPOSE(Hdx_Data!BU5:BU52)</f>
        <v>18</v>
      </c>
      <c r="E16" s="204">
        <v>18</v>
      </c>
      <c r="F16" s="204">
        <v>18</v>
      </c>
      <c r="G16" s="204">
        <v>18</v>
      </c>
      <c r="H16" s="204">
        <v>18</v>
      </c>
      <c r="I16" s="204">
        <v>18</v>
      </c>
      <c r="J16" s="204">
        <v>18</v>
      </c>
      <c r="K16" s="204">
        <v>18</v>
      </c>
      <c r="L16" s="204">
        <v>18</v>
      </c>
      <c r="M16" s="204">
        <v>18</v>
      </c>
      <c r="N16" s="204">
        <v>18</v>
      </c>
      <c r="O16" s="204">
        <v>18</v>
      </c>
      <c r="P16" s="204">
        <v>18</v>
      </c>
      <c r="Q16" s="204">
        <v>18</v>
      </c>
      <c r="R16" s="204">
        <v>18</v>
      </c>
      <c r="S16" s="204">
        <v>18</v>
      </c>
      <c r="T16" s="204">
        <v>18</v>
      </c>
      <c r="U16" s="204">
        <v>18</v>
      </c>
      <c r="V16" s="204">
        <v>18</v>
      </c>
      <c r="W16" s="204">
        <v>18</v>
      </c>
      <c r="X16" s="204">
        <v>18</v>
      </c>
      <c r="Y16" s="204">
        <v>18</v>
      </c>
      <c r="Z16" s="204">
        <v>18</v>
      </c>
      <c r="AA16" s="204">
        <v>18</v>
      </c>
      <c r="AB16" s="204">
        <v>18</v>
      </c>
      <c r="AC16" s="204">
        <v>18</v>
      </c>
      <c r="AD16" s="204">
        <v>18</v>
      </c>
      <c r="AE16" s="204">
        <v>18</v>
      </c>
      <c r="AF16" s="204">
        <v>18</v>
      </c>
      <c r="AG16" s="204">
        <v>18</v>
      </c>
      <c r="AH16" s="204">
        <v>18</v>
      </c>
      <c r="AI16" s="204">
        <v>18</v>
      </c>
      <c r="AJ16" s="204">
        <v>18</v>
      </c>
      <c r="AK16" s="204">
        <v>18</v>
      </c>
      <c r="AL16" s="204">
        <v>18</v>
      </c>
      <c r="AM16" s="204">
        <v>18</v>
      </c>
      <c r="AN16" s="204">
        <v>18</v>
      </c>
      <c r="AO16" s="204">
        <v>18</v>
      </c>
      <c r="AP16" s="204">
        <v>18</v>
      </c>
      <c r="AQ16" s="204">
        <v>18</v>
      </c>
      <c r="AR16" s="204">
        <v>18</v>
      </c>
      <c r="AS16" s="204">
        <v>18</v>
      </c>
      <c r="AT16" s="204">
        <v>18</v>
      </c>
      <c r="AU16" s="204">
        <v>18</v>
      </c>
      <c r="AV16" s="204">
        <v>18</v>
      </c>
      <c r="AW16" s="204">
        <v>18</v>
      </c>
      <c r="AX16" s="204">
        <v>18</v>
      </c>
      <c r="AY16" s="204">
        <v>18</v>
      </c>
      <c r="AZ16" s="132"/>
      <c r="BA16" s="132"/>
      <c r="BB16" s="132"/>
      <c r="BC16" s="132"/>
      <c r="BD16" s="132"/>
      <c r="BE16" s="132"/>
      <c r="BF16" s="132"/>
      <c r="BG16" s="132"/>
      <c r="BH16" s="132"/>
      <c r="BI16" s="132"/>
      <c r="BJ16" s="132"/>
      <c r="BK16" s="132"/>
      <c r="BL16" s="132"/>
      <c r="BM16" s="132"/>
      <c r="BN16" s="132"/>
      <c r="BO16" s="132"/>
      <c r="BP16" s="132"/>
      <c r="BQ16" s="132"/>
      <c r="BR16" s="132"/>
      <c r="BS16" s="132"/>
      <c r="BT16" s="132"/>
      <c r="BU16" s="132"/>
      <c r="BV16" s="132"/>
      <c r="BW16" s="132"/>
      <c r="BX16" s="132"/>
      <c r="BY16" s="132"/>
      <c r="BZ16" s="132"/>
      <c r="CA16" s="132"/>
      <c r="CB16" s="132"/>
      <c r="CC16" s="132"/>
      <c r="CD16" s="132"/>
      <c r="CE16" s="132"/>
      <c r="CF16" s="132"/>
      <c r="CG16" s="132"/>
      <c r="CH16" s="132"/>
      <c r="CI16" s="132"/>
      <c r="CJ16" s="132"/>
      <c r="CK16" s="132"/>
      <c r="CL16" s="132"/>
      <c r="CM16" s="132"/>
      <c r="CN16" s="132"/>
      <c r="CO16" s="132"/>
      <c r="CP16" s="132"/>
      <c r="CQ16" s="132"/>
      <c r="CR16" s="132"/>
      <c r="CS16" s="132"/>
      <c r="CT16" s="132"/>
      <c r="CU16" s="132"/>
      <c r="CV16" s="132"/>
      <c r="CW16" s="132"/>
      <c r="CX16" s="132"/>
      <c r="CY16" s="132"/>
      <c r="CZ16" s="132"/>
      <c r="DA16" s="132"/>
      <c r="DB16" s="132"/>
      <c r="DC16" s="132"/>
      <c r="DD16" s="132"/>
      <c r="DE16" s="132"/>
      <c r="DF16" s="132"/>
      <c r="DG16" s="132"/>
      <c r="DH16" s="132"/>
      <c r="DI16" s="132"/>
      <c r="DJ16" s="132"/>
      <c r="DK16" s="132"/>
      <c r="DL16" s="132"/>
      <c r="DM16" s="132"/>
      <c r="DN16" s="132"/>
      <c r="DO16" s="132"/>
      <c r="DP16" s="132"/>
      <c r="DQ16" s="132"/>
      <c r="DR16" s="132"/>
      <c r="DS16" s="132"/>
      <c r="DT16" s="132"/>
      <c r="DU16" s="132"/>
      <c r="DV16" s="132"/>
      <c r="DW16" s="132"/>
      <c r="DX16" s="132"/>
      <c r="DY16" s="132"/>
      <c r="DZ16" s="132"/>
      <c r="EA16" s="132"/>
      <c r="EB16" s="132"/>
      <c r="EC16" s="132"/>
      <c r="ED16" s="132"/>
      <c r="EE16" s="132"/>
      <c r="EF16" s="132"/>
      <c r="EG16" s="132"/>
      <c r="EH16" s="132"/>
      <c r="EI16" s="132"/>
      <c r="EJ16" s="132"/>
      <c r="EK16" s="132"/>
      <c r="EL16" s="132"/>
      <c r="EM16" s="132"/>
      <c r="EN16" s="132"/>
      <c r="EO16" s="132"/>
      <c r="EP16" s="132"/>
      <c r="EQ16" s="132"/>
      <c r="ER16" s="132"/>
      <c r="ES16" s="132"/>
      <c r="ET16" s="132"/>
      <c r="EU16" s="132"/>
      <c r="EV16" s="132"/>
      <c r="EW16" s="132"/>
      <c r="EX16" s="132"/>
      <c r="EY16" s="132"/>
      <c r="EZ16" s="132"/>
      <c r="FA16" s="132"/>
      <c r="FB16" s="132"/>
      <c r="FC16" s="132"/>
      <c r="FD16" s="132"/>
      <c r="FE16" s="132"/>
      <c r="FF16" s="132"/>
      <c r="FG16" s="132"/>
      <c r="FH16" s="132"/>
      <c r="FI16" s="132"/>
      <c r="FJ16" s="132"/>
      <c r="FK16" s="132"/>
      <c r="FL16" s="132"/>
      <c r="FM16" s="132"/>
      <c r="FN16" s="132"/>
      <c r="FO16" s="132"/>
      <c r="FP16" s="132"/>
      <c r="FQ16" s="132"/>
      <c r="FR16" s="132"/>
      <c r="FS16" s="132"/>
      <c r="FT16" s="132"/>
      <c r="FU16" s="132"/>
      <c r="FV16" s="132"/>
      <c r="FW16" s="132"/>
      <c r="FX16" s="132"/>
      <c r="FY16" s="132"/>
      <c r="FZ16" s="132"/>
      <c r="GA16" s="132"/>
      <c r="GB16" s="132"/>
      <c r="GC16" s="132"/>
      <c r="GD16" s="132"/>
      <c r="GE16" s="132"/>
      <c r="GF16" s="132"/>
      <c r="GG16" s="132"/>
      <c r="GH16" s="132"/>
      <c r="GI16" s="132"/>
      <c r="GJ16" s="132"/>
      <c r="GK16" s="132"/>
      <c r="GL16" s="132"/>
      <c r="GM16" s="132"/>
    </row>
    <row r="17" spans="1:195" x14ac:dyDescent="0.25">
      <c r="A17" t="s">
        <v>338</v>
      </c>
      <c r="B17" t="s">
        <v>336</v>
      </c>
      <c r="D17" s="40" cm="1">
        <f t="array" aca="1" ref="D17" ca="1">IFERROR(1*INDEX('PI Data'!$H$7:$H$78,MATCH(TRUE,INDEX('PI Data'!$G$7:$G$78= Horaire!D135,0),0)),"")</f>
        <v>0</v>
      </c>
      <c r="E17" s="40">
        <f ca="1">IFERROR(1*INDEX('PI Data'!$H$7:$H$78,MATCH(TRUE,INDEX('PI Data'!$G$7:$G$78= Horaire!E135,0),0)),"")</f>
        <v>0</v>
      </c>
      <c r="F17" s="40">
        <f ca="1">IFERROR(1*INDEX('PI Data'!$H$7:$H$78,MATCH(TRUE,INDEX('PI Data'!$G$7:$G$78= Horaire!F135,0),0)),"")</f>
        <v>0</v>
      </c>
      <c r="G17" s="40">
        <f ca="1">IFERROR(1*INDEX('PI Data'!$H$7:$H$78,MATCH(TRUE,INDEX('PI Data'!$G$7:$G$78= Horaire!G135,0),0)),"")</f>
        <v>0</v>
      </c>
      <c r="H17" s="40">
        <f ca="1">IFERROR(1*INDEX('PI Data'!$H$7:$H$78,MATCH(TRUE,INDEX('PI Data'!$G$7:$G$78= Horaire!H135,0),0)),"")</f>
        <v>0</v>
      </c>
      <c r="I17" s="40">
        <f ca="1">IFERROR(1*INDEX('PI Data'!$H$7:$H$78,MATCH(TRUE,INDEX('PI Data'!$G$7:$G$78= Horaire!I135,0),0)),"")</f>
        <v>0</v>
      </c>
      <c r="J17" s="40">
        <f ca="1">IFERROR(1*INDEX('PI Data'!$H$7:$H$78,MATCH(TRUE,INDEX('PI Data'!$G$7:$G$78= Horaire!J135,0),0)),"")</f>
        <v>0</v>
      </c>
      <c r="K17" s="40">
        <f ca="1">IFERROR(1*INDEX('PI Data'!$H$7:$H$78,MATCH(TRUE,INDEX('PI Data'!$G$7:$G$78= Horaire!K135,0),0)),"")</f>
        <v>21.986116344398923</v>
      </c>
      <c r="L17" s="40">
        <f ca="1">IFERROR(1*INDEX('PI Data'!$H$7:$H$78,MATCH(TRUE,INDEX('PI Data'!$G$7:$G$78= Horaire!L135,0),0)),"")</f>
        <v>23.994472026824951</v>
      </c>
      <c r="M17" s="40">
        <f ca="1">IFERROR(1*INDEX('PI Data'!$H$7:$H$78,MATCH(TRUE,INDEX('PI Data'!$G$7:$G$78= Horaire!M135,0),0)),"")</f>
        <v>23.410361223220825</v>
      </c>
      <c r="N17" s="40">
        <f ca="1">IFERROR(1*INDEX('PI Data'!$H$7:$H$78,MATCH(TRUE,INDEX('PI Data'!$G$7:$G$78= Horaire!N135,0),0)),"")</f>
        <v>23.327249818909575</v>
      </c>
      <c r="O17" s="40" t="str">
        <f ca="1">IFERROR(1*INDEX('PI Data'!$H$7:$H$78,MATCH(TRUE,INDEX('PI Data'!$G$7:$G$78= Horaire!O135,0),0)),"")</f>
        <v/>
      </c>
      <c r="P17" s="40" t="str">
        <f ca="1">IFERROR(1*INDEX('PI Data'!$H$7:$H$78,MATCH(TRUE,INDEX('PI Data'!$G$7:$G$78= Horaire!P135,0),0)),"")</f>
        <v/>
      </c>
      <c r="Q17" s="40" t="str">
        <f ca="1">IFERROR(1*INDEX('PI Data'!$H$7:$H$78,MATCH(TRUE,INDEX('PI Data'!$G$7:$G$78= Horaire!Q135,0),0)),"")</f>
        <v/>
      </c>
      <c r="R17" s="40" t="str">
        <f ca="1">IFERROR(1*INDEX('PI Data'!$H$7:$H$78,MATCH(TRUE,INDEX('PI Data'!$G$7:$G$78= Horaire!R135,0),0)),"")</f>
        <v/>
      </c>
      <c r="S17" s="40" t="str">
        <f ca="1">IFERROR(1*INDEX('PI Data'!$H$7:$H$78,MATCH(TRUE,INDEX('PI Data'!$G$7:$G$78= Horaire!S135,0),0)),"")</f>
        <v/>
      </c>
      <c r="T17" s="40" t="str">
        <f ca="1">IFERROR(1*INDEX('PI Data'!$H$7:$H$78,MATCH(TRUE,INDEX('PI Data'!$G$7:$G$78= Horaire!T135,0),0)),"")</f>
        <v/>
      </c>
      <c r="U17" s="40" t="str">
        <f ca="1">IFERROR(1*INDEX('PI Data'!$H$7:$H$78,MATCH(TRUE,INDEX('PI Data'!$G$7:$G$78= Horaire!U135,0),0)),"")</f>
        <v/>
      </c>
      <c r="V17" s="40" t="str">
        <f ca="1">IFERROR(1*INDEX('PI Data'!$H$7:$H$78,MATCH(TRUE,INDEX('PI Data'!$G$7:$G$78= Horaire!V135,0),0)),"")</f>
        <v/>
      </c>
      <c r="W17" s="40" t="str">
        <f ca="1">IFERROR(1*INDEX('PI Data'!$H$7:$H$78,MATCH(TRUE,INDEX('PI Data'!$G$7:$G$78= Horaire!W135,0),0)),"")</f>
        <v/>
      </c>
      <c r="X17" s="40" t="str">
        <f ca="1">IFERROR(1*INDEX('PI Data'!$H$7:$H$78,MATCH(TRUE,INDEX('PI Data'!$G$7:$G$78= Horaire!X135,0),0)),"")</f>
        <v/>
      </c>
      <c r="Y17" s="40" t="str">
        <f ca="1">IFERROR(1*INDEX('PI Data'!$H$7:$H$78,MATCH(TRUE,INDEX('PI Data'!$G$7:$G$78= Horaire!Y135,0),0)),"")</f>
        <v/>
      </c>
      <c r="Z17" s="40" t="str">
        <f ca="1">IFERROR(1*INDEX('PI Data'!$H$7:$H$78,MATCH(TRUE,INDEX('PI Data'!$G$7:$G$78= Horaire!Z135,0),0)),"")</f>
        <v/>
      </c>
      <c r="AA17" s="40" t="str">
        <f ca="1">IFERROR(1*INDEX('PI Data'!$H$7:$H$78,MATCH(TRUE,INDEX('PI Data'!$G$7:$G$78= Horaire!AA135,0),0)),"")</f>
        <v/>
      </c>
      <c r="AB17" s="102" t="str">
        <f ca="1">IFERROR(1*INDEX('PI Data'!$H$7:$H$78,MATCH(TRUE,INDEX('PI Data'!$G$7:$G$78= Horaire!AB135,0),0)),"")</f>
        <v/>
      </c>
      <c r="AC17" s="40" t="str">
        <f ca="1">IFERROR(1*INDEX('PI Data'!$H$7:$H$78,MATCH(TRUE,INDEX('PI Data'!$G$7:$G$78= Horaire!AC135,0),0)),"")</f>
        <v/>
      </c>
      <c r="AD17" s="40" t="str">
        <f ca="1">IFERROR(1*INDEX('PI Data'!$H$7:$H$78,MATCH(TRUE,INDEX('PI Data'!$G$7:$G$78= Horaire!AD135,0),0)),"")</f>
        <v/>
      </c>
      <c r="AE17" s="40" t="str">
        <f ca="1">IFERROR(1*INDEX('PI Data'!$H$7:$H$78,MATCH(TRUE,INDEX('PI Data'!$G$7:$G$78= Horaire!AE135,0),0)),"")</f>
        <v/>
      </c>
      <c r="AF17" s="40" t="str">
        <f ca="1">IFERROR(1*INDEX('PI Data'!$H$7:$H$78,MATCH(TRUE,INDEX('PI Data'!$G$7:$G$78= Horaire!AF135,0),0)),"")</f>
        <v/>
      </c>
      <c r="AG17" s="40" t="str">
        <f ca="1">IFERROR(1*INDEX('PI Data'!$H$7:$H$78,MATCH(TRUE,INDEX('PI Data'!$G$7:$G$78= Horaire!AG135,0),0)),"")</f>
        <v/>
      </c>
      <c r="AH17" s="40" t="str">
        <f ca="1">IFERROR(1*INDEX('PI Data'!$H$7:$H$78,MATCH(TRUE,INDEX('PI Data'!$G$7:$G$78= Horaire!AH135,0),0)),"")</f>
        <v/>
      </c>
      <c r="AI17" s="40" t="str">
        <f ca="1">IFERROR(1*INDEX('PI Data'!$H$7:$H$78,MATCH(TRUE,INDEX('PI Data'!$G$7:$G$78= Horaire!AI135,0),0)),"")</f>
        <v/>
      </c>
      <c r="AJ17" s="40" t="str">
        <f ca="1">IFERROR(1*INDEX('PI Data'!$H$7:$H$78,MATCH(TRUE,INDEX('PI Data'!$G$7:$G$78= Horaire!AJ135,0),0)),"")</f>
        <v/>
      </c>
      <c r="AK17" s="40" t="str">
        <f ca="1">IFERROR(1*INDEX('PI Data'!$H$7:$H$78,MATCH(TRUE,INDEX('PI Data'!$G$7:$G$78= Horaire!AK135,0),0)),"")</f>
        <v/>
      </c>
      <c r="AL17" s="40" t="str">
        <f ca="1">IFERROR(1*INDEX('PI Data'!$H$7:$H$78,MATCH(TRUE,INDEX('PI Data'!$G$7:$G$78= Horaire!AL135,0),0)),"")</f>
        <v/>
      </c>
      <c r="AM17" s="40" t="str">
        <f ca="1">IFERROR(1*INDEX('PI Data'!$H$7:$H$78,MATCH(TRUE,INDEX('PI Data'!$G$7:$G$78= Horaire!AM135,0),0)),"")</f>
        <v/>
      </c>
      <c r="AN17" s="40" t="str">
        <f ca="1">IFERROR(1*INDEX('PI Data'!$H$7:$H$78,MATCH(TRUE,INDEX('PI Data'!$G$7:$G$78= Horaire!AN135,0),0)),"")</f>
        <v/>
      </c>
      <c r="AO17" s="40" t="str">
        <f ca="1">IFERROR(1*INDEX('PI Data'!$H$7:$H$78,MATCH(TRUE,INDEX('PI Data'!$G$7:$G$78= Horaire!AO135,0),0)),"")</f>
        <v/>
      </c>
      <c r="AP17" s="40" t="str">
        <f ca="1">IFERROR(1*INDEX('PI Data'!$H$7:$H$78,MATCH(TRUE,INDEX('PI Data'!$G$7:$G$78= Horaire!AP135,0),0)),"")</f>
        <v/>
      </c>
      <c r="AQ17" s="40" t="str">
        <f ca="1">IFERROR(1*INDEX('PI Data'!$H$7:$H$78,MATCH(TRUE,INDEX('PI Data'!$G$7:$G$78= Horaire!AQ135,0),0)),"")</f>
        <v/>
      </c>
      <c r="AR17" s="40" t="str">
        <f ca="1">IFERROR(1*INDEX('PI Data'!$H$7:$H$78,MATCH(TRUE,INDEX('PI Data'!$G$7:$G$78= Horaire!AR135,0),0)),"")</f>
        <v/>
      </c>
      <c r="AS17" s="40" t="str">
        <f ca="1">IFERROR(1*INDEX('PI Data'!$H$7:$H$78,MATCH(TRUE,INDEX('PI Data'!$G$7:$G$78= Horaire!AS135,0),0)),"")</f>
        <v/>
      </c>
      <c r="AT17" s="40" t="str">
        <f ca="1">IFERROR(1*INDEX('PI Data'!$H$7:$H$78,MATCH(TRUE,INDEX('PI Data'!$G$7:$G$78= Horaire!AT135,0),0)),"")</f>
        <v/>
      </c>
      <c r="AU17" s="40" t="str">
        <f ca="1">IFERROR(1*INDEX('PI Data'!$H$7:$H$78,MATCH(TRUE,INDEX('PI Data'!$G$7:$G$78= Horaire!AU135,0),0)),"")</f>
        <v/>
      </c>
      <c r="AV17" s="40" t="str">
        <f ca="1">IFERROR(1*INDEX('PI Data'!$H$7:$H$78,MATCH(TRUE,INDEX('PI Data'!$G$7:$G$78= Horaire!AV135,0),0)),"")</f>
        <v/>
      </c>
      <c r="AW17" s="40" t="str">
        <f ca="1">IFERROR(1*INDEX('PI Data'!$H$7:$H$78,MATCH(TRUE,INDEX('PI Data'!$G$7:$G$78= Horaire!AW135,0),0)),"")</f>
        <v/>
      </c>
      <c r="AX17" s="40" t="str">
        <f ca="1">IFERROR(1*INDEX('PI Data'!$H$7:$H$78,MATCH(TRUE,INDEX('PI Data'!$G$7:$G$78= Horaire!AX135,0),0)),"")</f>
        <v/>
      </c>
      <c r="AY17" s="40" t="str">
        <f ca="1">IFERROR(1*INDEX('PI Data'!$H$7:$H$78,MATCH(TRUE,INDEX('PI Data'!$G$7:$G$78= Horaire!AY135,0),0)),"")</f>
        <v/>
      </c>
      <c r="AZ17" s="102" t="str">
        <f ca="1">IFERROR(1*INDEX('PI Data'!$H$7:$H$78,MATCH(TRUE,INDEX('PI Data'!$G$7:$G$78= Horaire!AZ135,0),0)),"")</f>
        <v/>
      </c>
      <c r="BA17" s="40" t="str">
        <f ca="1">IFERROR(1*INDEX('PI Data'!$H$7:$H$78,MATCH(TRUE,INDEX('PI Data'!$G$7:$G$78= Horaire!BA135,0),0)),"")</f>
        <v/>
      </c>
      <c r="BB17" s="40" t="str">
        <f ca="1">IFERROR(1*INDEX('PI Data'!$H$7:$H$78,MATCH(TRUE,INDEX('PI Data'!$G$7:$G$78= Horaire!BB135,0),0)),"")</f>
        <v/>
      </c>
      <c r="BC17" s="40" t="str">
        <f ca="1">IFERROR(1*INDEX('PI Data'!$H$7:$H$78,MATCH(TRUE,INDEX('PI Data'!$G$7:$G$78= Horaire!BC135,0),0)),"")</f>
        <v/>
      </c>
      <c r="BD17" s="40" t="str">
        <f ca="1">IFERROR(1*INDEX('PI Data'!$H$7:$H$78,MATCH(TRUE,INDEX('PI Data'!$G$7:$G$78= Horaire!BD135,0),0)),"")</f>
        <v/>
      </c>
      <c r="BE17" s="40" t="str">
        <f ca="1">IFERROR(1*INDEX('PI Data'!$H$7:$H$78,MATCH(TRUE,INDEX('PI Data'!$G$7:$G$78= Horaire!BE135,0),0)),"")</f>
        <v/>
      </c>
      <c r="BF17" s="40" t="str">
        <f ca="1">IFERROR(1*INDEX('PI Data'!$H$7:$H$78,MATCH(TRUE,INDEX('PI Data'!$G$7:$G$78= Horaire!BF135,0),0)),"")</f>
        <v/>
      </c>
      <c r="BG17" s="40" t="str">
        <f ca="1">IFERROR(1*INDEX('PI Data'!$H$7:$H$78,MATCH(TRUE,INDEX('PI Data'!$G$7:$G$78= Horaire!BG135,0),0)),"")</f>
        <v/>
      </c>
      <c r="BH17" s="40" t="str">
        <f ca="1">IFERROR(1*INDEX('PI Data'!$H$7:$H$78,MATCH(TRUE,INDEX('PI Data'!$G$7:$G$78= Horaire!BH135,0),0)),"")</f>
        <v/>
      </c>
      <c r="BI17" s="40" t="str">
        <f ca="1">IFERROR(1*INDEX('PI Data'!$H$7:$H$78,MATCH(TRUE,INDEX('PI Data'!$G$7:$G$78= Horaire!BI135,0),0)),"")</f>
        <v/>
      </c>
      <c r="BJ17" s="40" t="str">
        <f ca="1">IFERROR(1*INDEX('PI Data'!$H$7:$H$78,MATCH(TRUE,INDEX('PI Data'!$G$7:$G$78= Horaire!BJ135,0),0)),"")</f>
        <v/>
      </c>
      <c r="BK17" s="40" t="str">
        <f ca="1">IFERROR(1*INDEX('PI Data'!$H$7:$H$78,MATCH(TRUE,INDEX('PI Data'!$G$7:$G$78= Horaire!BK135,0),0)),"")</f>
        <v/>
      </c>
      <c r="BL17" s="40" t="str">
        <f ca="1">IFERROR(1*INDEX('PI Data'!$H$7:$H$78,MATCH(TRUE,INDEX('PI Data'!$G$7:$G$78= Horaire!BL135,0),0)),"")</f>
        <v/>
      </c>
      <c r="BM17" s="40" t="str">
        <f ca="1">IFERROR(1*INDEX('PI Data'!$H$7:$H$78,MATCH(TRUE,INDEX('PI Data'!$G$7:$G$78= Horaire!BM135,0),0)),"")</f>
        <v/>
      </c>
      <c r="BN17" s="40" t="str">
        <f ca="1">IFERROR(1*INDEX('PI Data'!$H$7:$H$78,MATCH(TRUE,INDEX('PI Data'!$G$7:$G$78= Horaire!BN135,0),0)),"")</f>
        <v/>
      </c>
      <c r="BO17" s="40" t="str">
        <f ca="1">IFERROR(1*INDEX('PI Data'!$H$7:$H$78,MATCH(TRUE,INDEX('PI Data'!$G$7:$G$78= Horaire!BO135,0),0)),"")</f>
        <v/>
      </c>
      <c r="BP17" s="40" t="str">
        <f ca="1">IFERROR(1*INDEX('PI Data'!$H$7:$H$78,MATCH(TRUE,INDEX('PI Data'!$G$7:$G$78= Horaire!BP135,0),0)),"")</f>
        <v/>
      </c>
      <c r="BQ17" s="40" t="str">
        <f ca="1">IFERROR(1*INDEX('PI Data'!$H$7:$H$78,MATCH(TRUE,INDEX('PI Data'!$G$7:$G$78= Horaire!BQ135,0),0)),"")</f>
        <v/>
      </c>
      <c r="BR17" s="40" t="str">
        <f ca="1">IFERROR(1*INDEX('PI Data'!$H$7:$H$78,MATCH(TRUE,INDEX('PI Data'!$G$7:$G$78= Horaire!BR135,0),0)),"")</f>
        <v/>
      </c>
      <c r="BS17" s="40" t="str">
        <f ca="1">IFERROR(1*INDEX('PI Data'!$H$7:$H$78,MATCH(TRUE,INDEX('PI Data'!$G$7:$G$78= Horaire!BS135,0),0)),"")</f>
        <v/>
      </c>
      <c r="BT17" s="40" t="str">
        <f ca="1">IFERROR(1*INDEX('PI Data'!$H$7:$H$78,MATCH(TRUE,INDEX('PI Data'!$G$7:$G$78= Horaire!BT135,0),0)),"")</f>
        <v/>
      </c>
      <c r="BU17" s="40" t="str">
        <f ca="1">IFERROR(1*INDEX('PI Data'!$H$7:$H$78,MATCH(TRUE,INDEX('PI Data'!$G$7:$G$78= Horaire!BU135,0),0)),"")</f>
        <v/>
      </c>
      <c r="BV17" s="40" t="str">
        <f ca="1">IFERROR(1*INDEX('PI Data'!$H$7:$H$78,MATCH(TRUE,INDEX('PI Data'!$G$7:$G$78= Horaire!BV135,0),0)),"")</f>
        <v/>
      </c>
      <c r="BW17" s="40" t="str">
        <f ca="1">IFERROR(1*INDEX('PI Data'!$H$7:$H$78,MATCH(TRUE,INDEX('PI Data'!$G$7:$G$78= Horaire!BW135,0),0)),"")</f>
        <v/>
      </c>
      <c r="BX17" s="102" t="str">
        <f ca="1">IFERROR(1*INDEX('PI Data'!$H$7:$H$78,MATCH(TRUE,INDEX('PI Data'!$G$7:$G$78= Horaire!BX135,0),0)),"")</f>
        <v/>
      </c>
      <c r="BY17" s="40" t="str">
        <f ca="1">IFERROR(1*INDEX('PI Data'!$H$7:$H$78,MATCH(TRUE,INDEX('PI Data'!$G$7:$G$78= Horaire!BY135,0),0)),"")</f>
        <v/>
      </c>
      <c r="BZ17" s="40" t="str">
        <f ca="1">IFERROR(1*INDEX('PI Data'!$H$7:$H$78,MATCH(TRUE,INDEX('PI Data'!$G$7:$G$78= Horaire!BZ135,0),0)),"")</f>
        <v/>
      </c>
      <c r="CA17" s="40" t="str">
        <f ca="1">IFERROR(1*INDEX('PI Data'!$H$7:$H$78,MATCH(TRUE,INDEX('PI Data'!$G$7:$G$78= Horaire!CA135,0),0)),"")</f>
        <v/>
      </c>
      <c r="CB17" s="40" t="str">
        <f ca="1">IFERROR(1*INDEX('PI Data'!$H$7:$H$78,MATCH(TRUE,INDEX('PI Data'!$G$7:$G$78= Horaire!CB135,0),0)),"")</f>
        <v/>
      </c>
      <c r="CC17" s="40" t="str">
        <f ca="1">IFERROR(1*INDEX('PI Data'!$H$7:$H$78,MATCH(TRUE,INDEX('PI Data'!$G$7:$G$78= Horaire!CC135,0),0)),"")</f>
        <v/>
      </c>
      <c r="CD17" s="40" t="str">
        <f ca="1">IFERROR(1*INDEX('PI Data'!$H$7:$H$78,MATCH(TRUE,INDEX('PI Data'!$G$7:$G$78= Horaire!CD135,0),0)),"")</f>
        <v/>
      </c>
      <c r="CE17" s="40" t="str">
        <f ca="1">IFERROR(1*INDEX('PI Data'!$H$7:$H$78,MATCH(TRUE,INDEX('PI Data'!$G$7:$G$78= Horaire!CE135,0),0)),"")</f>
        <v/>
      </c>
      <c r="CF17" s="40" t="str">
        <f ca="1">IFERROR(1*INDEX('PI Data'!$H$7:$H$78,MATCH(TRUE,INDEX('PI Data'!$G$7:$G$78= Horaire!CF135,0),0)),"")</f>
        <v/>
      </c>
      <c r="CG17" s="40" t="str">
        <f ca="1">IFERROR(1*INDEX('PI Data'!$H$7:$H$78,MATCH(TRUE,INDEX('PI Data'!$G$7:$G$78= Horaire!CG135,0),0)),"")</f>
        <v/>
      </c>
      <c r="CH17" s="40" t="str">
        <f ca="1">IFERROR(1*INDEX('PI Data'!$H$7:$H$78,MATCH(TRUE,INDEX('PI Data'!$G$7:$G$78= Horaire!CH135,0),0)),"")</f>
        <v/>
      </c>
      <c r="CI17" s="40" t="str">
        <f ca="1">IFERROR(1*INDEX('PI Data'!$H$7:$H$78,MATCH(TRUE,INDEX('PI Data'!$G$7:$G$78= Horaire!CI135,0),0)),"")</f>
        <v/>
      </c>
      <c r="CJ17" s="40" t="str">
        <f ca="1">IFERROR(1*INDEX('PI Data'!$H$7:$H$78,MATCH(TRUE,INDEX('PI Data'!$G$7:$G$78= Horaire!CJ135,0),0)),"")</f>
        <v/>
      </c>
      <c r="CK17" s="40" t="str">
        <f ca="1">IFERROR(1*INDEX('PI Data'!$H$7:$H$78,MATCH(TRUE,INDEX('PI Data'!$G$7:$G$78= Horaire!CK135,0),0)),"")</f>
        <v/>
      </c>
      <c r="CL17" s="40" t="str">
        <f ca="1">IFERROR(1*INDEX('PI Data'!$H$7:$H$78,MATCH(TRUE,INDEX('PI Data'!$G$7:$G$78= Horaire!CL135,0),0)),"")</f>
        <v/>
      </c>
      <c r="CM17" s="40" t="str">
        <f ca="1">IFERROR(1*INDEX('PI Data'!$H$7:$H$78,MATCH(TRUE,INDEX('PI Data'!$G$7:$G$78= Horaire!CM135,0),0)),"")</f>
        <v/>
      </c>
      <c r="CN17" s="40" t="str">
        <f ca="1">IFERROR(1*INDEX('PI Data'!$H$7:$H$78,MATCH(TRUE,INDEX('PI Data'!$G$7:$G$78= Horaire!CN135,0),0)),"")</f>
        <v/>
      </c>
      <c r="CO17" s="40" t="str">
        <f ca="1">IFERROR(1*INDEX('PI Data'!$H$7:$H$78,MATCH(TRUE,INDEX('PI Data'!$G$7:$G$78= Horaire!CO135,0),0)),"")</f>
        <v/>
      </c>
      <c r="CP17" s="40" t="str">
        <f ca="1">IFERROR(1*INDEX('PI Data'!$H$7:$H$78,MATCH(TRUE,INDEX('PI Data'!$G$7:$G$78= Horaire!CP135,0),0)),"")</f>
        <v/>
      </c>
      <c r="CQ17" s="40" t="str">
        <f ca="1">IFERROR(1*INDEX('PI Data'!$H$7:$H$78,MATCH(TRUE,INDEX('PI Data'!$G$7:$G$78= Horaire!CQ135,0),0)),"")</f>
        <v/>
      </c>
      <c r="CR17" s="40" t="str">
        <f ca="1">IFERROR(1*INDEX('PI Data'!$H$7:$H$78,MATCH(TRUE,INDEX('PI Data'!$G$7:$G$78= Horaire!CR135,0),0)),"")</f>
        <v/>
      </c>
      <c r="CS17" s="40" t="str">
        <f ca="1">IFERROR(1*INDEX('PI Data'!$H$7:$H$78,MATCH(TRUE,INDEX('PI Data'!$G$7:$G$78= Horaire!CS135,0),0)),"")</f>
        <v/>
      </c>
      <c r="CT17" s="40" t="str">
        <f ca="1">IFERROR(1*INDEX('PI Data'!$H$7:$H$78,MATCH(TRUE,INDEX('PI Data'!$G$7:$G$78= Horaire!CT135,0),0)),"")</f>
        <v/>
      </c>
      <c r="CU17" s="149" t="str">
        <f ca="1">IFERROR(1*INDEX('PI Data'!$H$7:$H$78,MATCH(TRUE,INDEX('PI Data'!$G$7:$G$78= Horaire!CU135,0),0)),"")</f>
        <v/>
      </c>
      <c r="CV17" s="40" t="str">
        <f ca="1">IFERROR(1*INDEX('PI Data'!$H$7:$H$78,MATCH(TRUE,INDEX('PI Data'!$G$7:$G$78= Horaire!CV135,0),0)),"")</f>
        <v/>
      </c>
      <c r="CW17" s="40" t="str">
        <f ca="1">IFERROR(1*INDEX('PI Data'!$H$7:$H$78,MATCH(TRUE,INDEX('PI Data'!$G$7:$G$78= Horaire!CW135,0),0)),"")</f>
        <v/>
      </c>
      <c r="CX17" s="40" t="str">
        <f ca="1">IFERROR(1*INDEX('PI Data'!$H$7:$H$78,MATCH(TRUE,INDEX('PI Data'!$G$7:$G$78= Horaire!CX135,0),0)),"")</f>
        <v/>
      </c>
      <c r="CY17" s="40" t="str">
        <f ca="1">IFERROR(1*INDEX('PI Data'!$H$7:$H$78,MATCH(TRUE,INDEX('PI Data'!$G$7:$G$78= Horaire!CY135,0),0)),"")</f>
        <v/>
      </c>
      <c r="CZ17" s="40" t="str">
        <f ca="1">IFERROR(1*INDEX('PI Data'!$H$7:$H$78,MATCH(TRUE,INDEX('PI Data'!$G$7:$G$78= Horaire!CZ135,0),0)),"")</f>
        <v/>
      </c>
      <c r="DA17" s="40" t="str">
        <f ca="1">IFERROR(1*INDEX('PI Data'!$H$7:$H$78,MATCH(TRUE,INDEX('PI Data'!$G$7:$G$78= Horaire!DA135,0),0)),"")</f>
        <v/>
      </c>
      <c r="DB17" s="40" t="str">
        <f ca="1">IFERROR(1*INDEX('PI Data'!$H$7:$H$78,MATCH(TRUE,INDEX('PI Data'!$G$7:$G$78= Horaire!DB135,0),0)),"")</f>
        <v/>
      </c>
      <c r="DC17" s="40" t="str">
        <f ca="1">IFERROR(1*INDEX('PI Data'!$H$7:$H$78,MATCH(TRUE,INDEX('PI Data'!$G$7:$G$78= Horaire!DC135,0),0)),"")</f>
        <v/>
      </c>
      <c r="DD17" s="40" t="str">
        <f ca="1">IFERROR(1*INDEX('PI Data'!$H$7:$H$78,MATCH(TRUE,INDEX('PI Data'!$G$7:$G$78= Horaire!DD135,0),0)),"")</f>
        <v/>
      </c>
      <c r="DE17" s="40" t="str">
        <f ca="1">IFERROR(1*INDEX('PI Data'!$H$7:$H$78,MATCH(TRUE,INDEX('PI Data'!$G$7:$G$78= Horaire!DE135,0),0)),"")</f>
        <v/>
      </c>
      <c r="DF17" s="40" t="str">
        <f ca="1">IFERROR(1*INDEX('PI Data'!$H$7:$H$78,MATCH(TRUE,INDEX('PI Data'!$G$7:$G$78= Horaire!DF135,0),0)),"")</f>
        <v/>
      </c>
      <c r="DG17" s="40" t="str">
        <f ca="1">IFERROR(1*INDEX('PI Data'!$H$7:$H$78,MATCH(TRUE,INDEX('PI Data'!$G$7:$G$78= Horaire!DG135,0),0)),"")</f>
        <v/>
      </c>
      <c r="DH17" s="40" t="str">
        <f ca="1">IFERROR(1*INDEX('PI Data'!$H$7:$H$78,MATCH(TRUE,INDEX('PI Data'!$G$7:$G$78= Horaire!DH135,0),0)),"")</f>
        <v/>
      </c>
      <c r="DI17" s="40" t="str">
        <f ca="1">IFERROR(1*INDEX('PI Data'!$H$7:$H$78,MATCH(TRUE,INDEX('PI Data'!$G$7:$G$78= Horaire!DI135,0),0)),"")</f>
        <v/>
      </c>
      <c r="DJ17" s="40" t="str">
        <f ca="1">IFERROR(1*INDEX('PI Data'!$H$7:$H$78,MATCH(TRUE,INDEX('PI Data'!$G$7:$G$78= Horaire!DJ135,0),0)),"")</f>
        <v/>
      </c>
      <c r="DK17" s="40" t="str">
        <f ca="1">IFERROR(1*INDEX('PI Data'!$H$7:$H$78,MATCH(TRUE,INDEX('PI Data'!$G$7:$G$78= Horaire!DK135,0),0)),"")</f>
        <v/>
      </c>
      <c r="DL17" s="40" t="str">
        <f ca="1">IFERROR(1*INDEX('PI Data'!$H$7:$H$78,MATCH(TRUE,INDEX('PI Data'!$G$7:$G$78= Horaire!DL135,0),0)),"")</f>
        <v/>
      </c>
      <c r="DM17" s="40" t="str">
        <f ca="1">IFERROR(1*INDEX('PI Data'!$H$7:$H$78,MATCH(TRUE,INDEX('PI Data'!$G$7:$G$78= Horaire!DM135,0),0)),"")</f>
        <v/>
      </c>
      <c r="DN17" s="40" t="str">
        <f ca="1">IFERROR(1*INDEX('PI Data'!$H$7:$H$78,MATCH(TRUE,INDEX('PI Data'!$G$7:$G$78= Horaire!DN135,0),0)),"")</f>
        <v/>
      </c>
      <c r="DO17" s="40" t="str">
        <f ca="1">IFERROR(1*INDEX('PI Data'!$H$7:$H$78,MATCH(TRUE,INDEX('PI Data'!$G$7:$G$78= Horaire!DO135,0),0)),"")</f>
        <v/>
      </c>
      <c r="DP17" s="40" t="str">
        <f ca="1">IFERROR(1*INDEX('PI Data'!$H$7:$H$78,MATCH(TRUE,INDEX('PI Data'!$G$7:$G$78= Horaire!DP135,0),0)),"")</f>
        <v/>
      </c>
      <c r="DQ17" s="40" t="str">
        <f ca="1">IFERROR(1*INDEX('PI Data'!$H$7:$H$78,MATCH(TRUE,INDEX('PI Data'!$G$7:$G$78= Horaire!DQ135,0),0)),"")</f>
        <v/>
      </c>
      <c r="DR17" s="40" t="str">
        <f ca="1">IFERROR(1*INDEX('PI Data'!$H$7:$H$78,MATCH(TRUE,INDEX('PI Data'!$G$7:$G$78= Horaire!DR135,0),0)),"")</f>
        <v/>
      </c>
      <c r="DS17" s="40" t="str">
        <f ca="1">IFERROR(1*INDEX('PI Data'!$H$7:$H$78,MATCH(TRUE,INDEX('PI Data'!$G$7:$G$78= Horaire!DS135,0),0)),"")</f>
        <v/>
      </c>
      <c r="DT17" s="102" t="str">
        <f ca="1">IFERROR(1*INDEX('PI Data'!$H$7:$H$78,MATCH(TRUE,INDEX('PI Data'!$G$7:$G$78= Horaire!DT135,0),0)),"")</f>
        <v/>
      </c>
      <c r="DU17" s="40" t="str">
        <f ca="1">IFERROR(1*INDEX('PI Data'!$H$7:$H$78,MATCH(TRUE,INDEX('PI Data'!$G$7:$G$78= Horaire!DU135,0),0)),"")</f>
        <v/>
      </c>
      <c r="DV17" s="40" t="str">
        <f ca="1">IFERROR(1*INDEX('PI Data'!$H$7:$H$78,MATCH(TRUE,INDEX('PI Data'!$G$7:$G$78= Horaire!DV135,0),0)),"")</f>
        <v/>
      </c>
      <c r="DW17" s="40" t="str">
        <f ca="1">IFERROR(1*INDEX('PI Data'!$H$7:$H$78,MATCH(TRUE,INDEX('PI Data'!$G$7:$G$78= Horaire!DW135,0),0)),"")</f>
        <v/>
      </c>
      <c r="DX17" s="40" t="str">
        <f ca="1">IFERROR(1*INDEX('PI Data'!$H$7:$H$78,MATCH(TRUE,INDEX('PI Data'!$G$7:$G$78= Horaire!DX135,0),0)),"")</f>
        <v/>
      </c>
      <c r="DY17" s="40" t="str">
        <f ca="1">IFERROR(1*INDEX('PI Data'!$H$7:$H$78,MATCH(TRUE,INDEX('PI Data'!$G$7:$G$78= Horaire!DY135,0),0)),"")</f>
        <v/>
      </c>
      <c r="DZ17" s="40" t="str">
        <f ca="1">IFERROR(1*INDEX('PI Data'!$H$7:$H$78,MATCH(TRUE,INDEX('PI Data'!$G$7:$G$78= Horaire!DZ135,0),0)),"")</f>
        <v/>
      </c>
      <c r="EA17" s="40" t="str">
        <f ca="1">IFERROR(1*INDEX('PI Data'!$H$7:$H$78,MATCH(TRUE,INDEX('PI Data'!$G$7:$G$78= Horaire!EA135,0),0)),"")</f>
        <v/>
      </c>
      <c r="EB17" s="40" t="str">
        <f ca="1">IFERROR(1*INDEX('PI Data'!$H$7:$H$78,MATCH(TRUE,INDEX('PI Data'!$G$7:$G$78= Horaire!EB135,0),0)),"")</f>
        <v/>
      </c>
      <c r="EC17" s="40" t="str">
        <f ca="1">IFERROR(1*INDEX('PI Data'!$H$7:$H$78,MATCH(TRUE,INDEX('PI Data'!$G$7:$G$78= Horaire!EC135,0),0)),"")</f>
        <v/>
      </c>
      <c r="ED17" s="40" t="str">
        <f ca="1">IFERROR(1*INDEX('PI Data'!$H$7:$H$78,MATCH(TRUE,INDEX('PI Data'!$G$7:$G$78= Horaire!ED135,0),0)),"")</f>
        <v/>
      </c>
      <c r="EE17" s="40" t="str">
        <f ca="1">IFERROR(1*INDEX('PI Data'!$H$7:$H$78,MATCH(TRUE,INDEX('PI Data'!$G$7:$G$78= Horaire!EE135,0),0)),"")</f>
        <v/>
      </c>
      <c r="EF17" s="40" t="str">
        <f ca="1">IFERROR(1*INDEX('PI Data'!$H$7:$H$78,MATCH(TRUE,INDEX('PI Data'!$G$7:$G$78= Horaire!EF135,0),0)),"")</f>
        <v/>
      </c>
      <c r="EG17" s="40" t="str">
        <f ca="1">IFERROR(1*INDEX('PI Data'!$H$7:$H$78,MATCH(TRUE,INDEX('PI Data'!$G$7:$G$78= Horaire!EG135,0),0)),"")</f>
        <v/>
      </c>
      <c r="EH17" s="40" t="str">
        <f ca="1">IFERROR(1*INDEX('PI Data'!$H$7:$H$78,MATCH(TRUE,INDEX('PI Data'!$G$7:$G$78= Horaire!EH135,0),0)),"")</f>
        <v/>
      </c>
      <c r="EI17" s="40" t="str">
        <f ca="1">IFERROR(1*INDEX('PI Data'!$H$7:$H$78,MATCH(TRUE,INDEX('PI Data'!$G$7:$G$78= Horaire!EI135,0),0)),"")</f>
        <v/>
      </c>
      <c r="EJ17" s="40" t="str">
        <f ca="1">IFERROR(1*INDEX('PI Data'!$H$7:$H$78,MATCH(TRUE,INDEX('PI Data'!$G$7:$G$78= Horaire!EJ135,0),0)),"")</f>
        <v/>
      </c>
      <c r="EK17" s="40" t="str">
        <f ca="1">IFERROR(1*INDEX('PI Data'!$H$7:$H$78,MATCH(TRUE,INDEX('PI Data'!$G$7:$G$78= Horaire!EK135,0),0)),"")</f>
        <v/>
      </c>
      <c r="EL17" s="40" t="str">
        <f ca="1">IFERROR(1*INDEX('PI Data'!$H$7:$H$78,MATCH(TRUE,INDEX('PI Data'!$G$7:$G$78= Horaire!EL135,0),0)),"")</f>
        <v/>
      </c>
      <c r="EM17" s="40" t="str">
        <f ca="1">IFERROR(1*INDEX('PI Data'!$H$7:$H$78,MATCH(TRUE,INDEX('PI Data'!$G$7:$G$78= Horaire!EM135,0),0)),"")</f>
        <v/>
      </c>
      <c r="EN17" s="40" t="str">
        <f ca="1">IFERROR(1*INDEX('PI Data'!$H$7:$H$78,MATCH(TRUE,INDEX('PI Data'!$G$7:$G$78= Horaire!EN135,0),0)),"")</f>
        <v/>
      </c>
      <c r="EO17" s="40" t="str">
        <f ca="1">IFERROR(1*INDEX('PI Data'!$H$7:$H$78,MATCH(TRUE,INDEX('PI Data'!$G$7:$G$78= Horaire!EO135,0),0)),"")</f>
        <v/>
      </c>
      <c r="EP17" s="40" t="str">
        <f ca="1">IFERROR(1*INDEX('PI Data'!$H$7:$H$78,MATCH(TRUE,INDEX('PI Data'!$G$7:$G$78= Horaire!EP135,0),0)),"")</f>
        <v/>
      </c>
      <c r="EQ17" s="149" t="str">
        <f ca="1">IFERROR(1*INDEX('PI Data'!$H$7:$H$78,MATCH(TRUE,INDEX('PI Data'!$G$7:$G$78= Horaire!EQ135,0),0)),"")</f>
        <v/>
      </c>
      <c r="ER17" s="40" t="str">
        <f ca="1">IFERROR(1*INDEX('PI Data'!$H$7:$H$78,MATCH(TRUE,INDEX('PI Data'!$G$7:$G$78= Horaire!ER135,0),0)),"")</f>
        <v/>
      </c>
      <c r="ES17" s="40" t="str">
        <f ca="1">IFERROR(1*INDEX('PI Data'!$H$7:$H$78,MATCH(TRUE,INDEX('PI Data'!$G$7:$G$78= Horaire!ES135,0),0)),"")</f>
        <v/>
      </c>
      <c r="ET17" s="40" t="str">
        <f ca="1">IFERROR(1*INDEX('PI Data'!$H$7:$H$78,MATCH(TRUE,INDEX('PI Data'!$G$7:$G$78= Horaire!ET135,0),0)),"")</f>
        <v/>
      </c>
      <c r="EU17" s="40" t="str">
        <f ca="1">IFERROR(1*INDEX('PI Data'!$H$7:$H$78,MATCH(TRUE,INDEX('PI Data'!$G$7:$G$78= Horaire!EU135,0),0)),"")</f>
        <v/>
      </c>
      <c r="EV17" s="40" t="str">
        <f ca="1">IFERROR(1*INDEX('PI Data'!$H$7:$H$78,MATCH(TRUE,INDEX('PI Data'!$G$7:$G$78= Horaire!EV135,0),0)),"")</f>
        <v/>
      </c>
      <c r="EW17" s="40" t="str">
        <f ca="1">IFERROR(1*INDEX('PI Data'!$H$7:$H$78,MATCH(TRUE,INDEX('PI Data'!$G$7:$G$78= Horaire!EW135,0),0)),"")</f>
        <v/>
      </c>
      <c r="EX17" s="40" t="str">
        <f ca="1">IFERROR(1*INDEX('PI Data'!$H$7:$H$78,MATCH(TRUE,INDEX('PI Data'!$G$7:$G$78= Horaire!EX135,0),0)),"")</f>
        <v/>
      </c>
      <c r="EY17" s="40" t="str">
        <f ca="1">IFERROR(1*INDEX('PI Data'!$H$7:$H$78,MATCH(TRUE,INDEX('PI Data'!$G$7:$G$78= Horaire!EY135,0),0)),"")</f>
        <v/>
      </c>
      <c r="EZ17" s="40" t="str">
        <f ca="1">IFERROR(1*INDEX('PI Data'!$H$7:$H$78,MATCH(TRUE,INDEX('PI Data'!$G$7:$G$78= Horaire!EZ135,0),0)),"")</f>
        <v/>
      </c>
      <c r="FA17" s="40" t="str">
        <f ca="1">IFERROR(1*INDEX('PI Data'!$H$7:$H$78,MATCH(TRUE,INDEX('PI Data'!$G$7:$G$78= Horaire!FA135,0),0)),"")</f>
        <v/>
      </c>
      <c r="FB17" s="40" t="str">
        <f ca="1">IFERROR(1*INDEX('PI Data'!$H$7:$H$78,MATCH(TRUE,INDEX('PI Data'!$G$7:$G$78= Horaire!FB135,0),0)),"")</f>
        <v/>
      </c>
      <c r="FC17" s="40" t="str">
        <f ca="1">IFERROR(1*INDEX('PI Data'!$H$7:$H$78,MATCH(TRUE,INDEX('PI Data'!$G$7:$G$78= Horaire!FC135,0),0)),"")</f>
        <v/>
      </c>
      <c r="FD17" s="40" t="str">
        <f ca="1">IFERROR(1*INDEX('PI Data'!$H$7:$H$78,MATCH(TRUE,INDEX('PI Data'!$G$7:$G$78= Horaire!FD135,0),0)),"")</f>
        <v/>
      </c>
      <c r="FE17" s="40" t="str">
        <f ca="1">IFERROR(1*INDEX('PI Data'!$H$7:$H$78,MATCH(TRUE,INDEX('PI Data'!$G$7:$G$78= Horaire!FE135,0),0)),"")</f>
        <v/>
      </c>
      <c r="FF17" s="40" t="str">
        <f ca="1">IFERROR(1*INDEX('PI Data'!$H$7:$H$78,MATCH(TRUE,INDEX('PI Data'!$G$7:$G$78= Horaire!FF135,0),0)),"")</f>
        <v/>
      </c>
      <c r="FG17" s="40" t="str">
        <f ca="1">IFERROR(1*INDEX('PI Data'!$H$7:$H$78,MATCH(TRUE,INDEX('PI Data'!$G$7:$G$78= Horaire!FG135,0),0)),"")</f>
        <v/>
      </c>
      <c r="FH17" s="40" t="str">
        <f ca="1">IFERROR(1*INDEX('PI Data'!$H$7:$H$78,MATCH(TRUE,INDEX('PI Data'!$G$7:$G$78= Horaire!FH135,0),0)),"")</f>
        <v/>
      </c>
      <c r="FI17" s="40" t="str">
        <f ca="1">IFERROR(1*INDEX('PI Data'!$H$7:$H$78,MATCH(TRUE,INDEX('PI Data'!$G$7:$G$78= Horaire!FI135,0),0)),"")</f>
        <v/>
      </c>
      <c r="FJ17" s="40" t="str">
        <f ca="1">IFERROR(1*INDEX('PI Data'!$H$7:$H$78,MATCH(TRUE,INDEX('PI Data'!$G$7:$G$78= Horaire!FJ135,0),0)),"")</f>
        <v/>
      </c>
      <c r="FK17" s="40" t="str">
        <f ca="1">IFERROR(1*INDEX('PI Data'!$H$7:$H$78,MATCH(TRUE,INDEX('PI Data'!$G$7:$G$78= Horaire!FK135,0),0)),"")</f>
        <v/>
      </c>
      <c r="FL17" s="40" t="str">
        <f ca="1">IFERROR(1*INDEX('PI Data'!$H$7:$H$78,MATCH(TRUE,INDEX('PI Data'!$G$7:$G$78= Horaire!FL135,0),0)),"")</f>
        <v/>
      </c>
      <c r="FM17" s="40" t="str">
        <f ca="1">IFERROR(1*INDEX('PI Data'!$H$7:$H$78,MATCH(TRUE,INDEX('PI Data'!$G$7:$G$78= Horaire!FM135,0),0)),"")</f>
        <v/>
      </c>
      <c r="FN17" s="40" t="str">
        <f ca="1">IFERROR(1*INDEX('PI Data'!$H$7:$H$78,MATCH(TRUE,INDEX('PI Data'!$G$7:$G$78= Horaire!FN135,0),0)),"")</f>
        <v/>
      </c>
      <c r="FO17" s="40" t="str">
        <f ca="1">IFERROR(1*INDEX('PI Data'!$H$7:$H$78,MATCH(TRUE,INDEX('PI Data'!$G$7:$G$78= Horaire!FO135,0),0)),"")</f>
        <v/>
      </c>
      <c r="FP17" s="102" t="str">
        <f ca="1">IFERROR(1*INDEX('PI Data'!$H$7:$H$78,MATCH(TRUE,INDEX('PI Data'!$G$7:$G$78= Horaire!FP135,0),0)),"")</f>
        <v/>
      </c>
      <c r="FQ17" s="40" t="str">
        <f ca="1">IFERROR(1*INDEX('PI Data'!$H$7:$H$78,MATCH(TRUE,INDEX('PI Data'!$G$7:$G$78= Horaire!FQ135,0),0)),"")</f>
        <v/>
      </c>
      <c r="FR17" s="40" t="str">
        <f ca="1">IFERROR(1*INDEX('PI Data'!$H$7:$H$78,MATCH(TRUE,INDEX('PI Data'!$G$7:$G$78= Horaire!FR135,0),0)),"")</f>
        <v/>
      </c>
      <c r="FS17" s="40" t="str">
        <f ca="1">IFERROR(1*INDEX('PI Data'!$H$7:$H$78,MATCH(TRUE,INDEX('PI Data'!$G$7:$G$78= Horaire!FS135,0),0)),"")</f>
        <v/>
      </c>
      <c r="FT17" s="40" t="str">
        <f ca="1">IFERROR(1*INDEX('PI Data'!$H$7:$H$78,MATCH(TRUE,INDEX('PI Data'!$G$7:$G$78= Horaire!FT135,0),0)),"")</f>
        <v/>
      </c>
      <c r="FU17" s="40" t="str">
        <f ca="1">IFERROR(1*INDEX('PI Data'!$H$7:$H$78,MATCH(TRUE,INDEX('PI Data'!$G$7:$G$78= Horaire!FU135,0),0)),"")</f>
        <v/>
      </c>
      <c r="FV17" s="40" t="str">
        <f ca="1">IFERROR(1*INDEX('PI Data'!$H$7:$H$78,MATCH(TRUE,INDEX('PI Data'!$G$7:$G$78= Horaire!FV135,0),0)),"")</f>
        <v/>
      </c>
      <c r="FW17" s="40" t="str">
        <f ca="1">IFERROR(1*INDEX('PI Data'!$H$7:$H$78,MATCH(TRUE,INDEX('PI Data'!$G$7:$G$78= Horaire!FW135,0),0)),"")</f>
        <v/>
      </c>
      <c r="FX17" s="40" t="str">
        <f ca="1">IFERROR(1*INDEX('PI Data'!$H$7:$H$78,MATCH(TRUE,INDEX('PI Data'!$G$7:$G$78= Horaire!FX135,0),0)),"")</f>
        <v/>
      </c>
      <c r="FY17" s="40" t="str">
        <f ca="1">IFERROR(1*INDEX('PI Data'!$H$7:$H$78,MATCH(TRUE,INDEX('PI Data'!$G$7:$G$78= Horaire!FY135,0),0)),"")</f>
        <v/>
      </c>
      <c r="FZ17" s="40" t="str">
        <f ca="1">IFERROR(1*INDEX('PI Data'!$H$7:$H$78,MATCH(TRUE,INDEX('PI Data'!$G$7:$G$78= Horaire!FZ135,0),0)),"")</f>
        <v/>
      </c>
      <c r="GA17" s="40" t="str">
        <f ca="1">IFERROR(1*INDEX('PI Data'!$H$7:$H$78,MATCH(TRUE,INDEX('PI Data'!$G$7:$G$78= Horaire!GA135,0),0)),"")</f>
        <v/>
      </c>
      <c r="GB17" s="40" t="str">
        <f ca="1">IFERROR(1*INDEX('PI Data'!$H$7:$H$78,MATCH(TRUE,INDEX('PI Data'!$G$7:$G$78= Horaire!GB135,0),0)),"")</f>
        <v/>
      </c>
      <c r="GC17" s="40" t="str">
        <f ca="1">IFERROR(1*INDEX('PI Data'!$H$7:$H$78,MATCH(TRUE,INDEX('PI Data'!$G$7:$G$78= Horaire!GC135,0),0)),"")</f>
        <v/>
      </c>
      <c r="GD17" s="40" t="str">
        <f ca="1">IFERROR(1*INDEX('PI Data'!$H$7:$H$78,MATCH(TRUE,INDEX('PI Data'!$G$7:$G$78= Horaire!GD135,0),0)),"")</f>
        <v/>
      </c>
      <c r="GE17" s="40" t="str">
        <f ca="1">IFERROR(1*INDEX('PI Data'!$H$7:$H$78,MATCH(TRUE,INDEX('PI Data'!$G$7:$G$78= Horaire!GE135,0),0)),"")</f>
        <v/>
      </c>
      <c r="GF17" s="40" t="str">
        <f ca="1">IFERROR(1*INDEX('PI Data'!$H$7:$H$78,MATCH(TRUE,INDEX('PI Data'!$G$7:$G$78= Horaire!GF135,0),0)),"")</f>
        <v/>
      </c>
      <c r="GG17" s="40" t="str">
        <f ca="1">IFERROR(1*INDEX('PI Data'!$H$7:$H$78,MATCH(TRUE,INDEX('PI Data'!$G$7:$G$78= Horaire!GG135,0),0)),"")</f>
        <v/>
      </c>
      <c r="GH17" s="40" t="str">
        <f ca="1">IFERROR(1*INDEX('PI Data'!$H$7:$H$78,MATCH(TRUE,INDEX('PI Data'!$G$7:$G$78= Horaire!GH135,0),0)),"")</f>
        <v/>
      </c>
      <c r="GI17" s="40" t="str">
        <f ca="1">IFERROR(1*INDEX('PI Data'!$H$7:$H$78,MATCH(TRUE,INDEX('PI Data'!$G$7:$G$78= Horaire!GI135,0),0)),"")</f>
        <v/>
      </c>
      <c r="GJ17" s="40" t="str">
        <f ca="1">IFERROR(1*INDEX('PI Data'!$H$7:$H$78,MATCH(TRUE,INDEX('PI Data'!$G$7:$G$78= Horaire!GJ135,0),0)),"")</f>
        <v/>
      </c>
      <c r="GK17" s="40" t="str">
        <f ca="1">IFERROR(1*INDEX('PI Data'!$H$7:$H$78,MATCH(TRUE,INDEX('PI Data'!$G$7:$G$78= Horaire!GK135,0),0)),"")</f>
        <v/>
      </c>
      <c r="GL17" s="40" t="str">
        <f ca="1">IFERROR(1*INDEX('PI Data'!$H$7:$H$78,MATCH(TRUE,INDEX('PI Data'!$G$7:$G$78= Horaire!GL135,0),0)),"")</f>
        <v/>
      </c>
      <c r="GM17" s="149" t="str">
        <f ca="1">IFERROR(1*INDEX('PI Data'!$H$7:$H$78,MATCH(TRUE,INDEX('PI Data'!$G$7:$G$78= Horaire!GM135,0),0)),"")</f>
        <v/>
      </c>
    </row>
    <row r="18" spans="1:195" x14ac:dyDescent="0.25">
      <c r="A18">
        <f>MATCH(A17,Hdx_Data!D4:F4,0)</f>
        <v>2</v>
      </c>
      <c r="B18" s="51" t="s">
        <v>540</v>
      </c>
      <c r="D18" s="48" t="str">
        <f>IFERROR(INDEX(Hdx_Data!$D$5:$F$225,D142,$A$18),"")</f>
        <v/>
      </c>
      <c r="E18" s="48" t="str">
        <f>IFERROR(INDEX(Hdx_Data!$D$5:$F$225,E142,$A$18),"")</f>
        <v/>
      </c>
      <c r="F18" s="48" t="str">
        <f>IFERROR(INDEX(Hdx_Data!$D$5:$F$225,F142,$A$18),"")</f>
        <v/>
      </c>
      <c r="G18" s="48" t="str">
        <f>IFERROR(INDEX(Hdx_Data!$D$5:$F$225,G142,$A$18),"")</f>
        <v/>
      </c>
      <c r="H18" s="48" t="str">
        <f>IFERROR(INDEX(Hdx_Data!$D$5:$F$225,H142,$A$18),"")</f>
        <v/>
      </c>
      <c r="I18" s="48" t="str">
        <f>IFERROR(INDEX(Hdx_Data!$D$5:$F$225,I142,$A$18),"")</f>
        <v/>
      </c>
      <c r="J18" s="48" t="str">
        <f>IFERROR(INDEX(Hdx_Data!$D$5:$F$225,J142,$A$18),"")</f>
        <v/>
      </c>
      <c r="K18" s="48" t="str">
        <f>IFERROR(INDEX(Hdx_Data!$D$5:$F$225,K142,$A$18),"")</f>
        <v/>
      </c>
      <c r="L18" s="48" t="str">
        <f>IFERROR(INDEX(Hdx_Data!$D$5:$F$225,L142,$A$18),"")</f>
        <v/>
      </c>
      <c r="M18" s="48" t="str">
        <f>IFERROR(INDEX(Hdx_Data!$D$5:$F$225,M142,$A$18),"")</f>
        <v/>
      </c>
      <c r="N18" s="48" t="str">
        <f>IFERROR(INDEX(Hdx_Data!$D$5:$F$225,N142,$A$18),"")</f>
        <v/>
      </c>
      <c r="O18" s="48" t="str">
        <f>IFERROR(INDEX(Hdx_Data!$D$5:$F$225,O142,$A$18),"")</f>
        <v/>
      </c>
      <c r="P18" s="48" t="str">
        <f>IFERROR(INDEX(Hdx_Data!$D$5:$F$225,P142,$A$18),"")</f>
        <v/>
      </c>
      <c r="Q18" s="48" t="str">
        <f>IFERROR(INDEX(Hdx_Data!$D$5:$F$225,Q142,$A$18),"")</f>
        <v/>
      </c>
      <c r="R18" s="48" t="str">
        <f>IFERROR(INDEX(Hdx_Data!$D$5:$F$225,R142,$A$18),"")</f>
        <v/>
      </c>
      <c r="S18" s="48" t="str">
        <f>IFERROR(INDEX(Hdx_Data!$D$5:$F$225,S142,$A$18),"")</f>
        <v/>
      </c>
      <c r="T18" s="48" t="str">
        <f>IFERROR(INDEX(Hdx_Data!$D$5:$F$225,T142,$A$18),"")</f>
        <v/>
      </c>
      <c r="U18" s="48" t="str">
        <f>IFERROR(INDEX(Hdx_Data!$D$5:$F$225,U142,$A$18),"")</f>
        <v/>
      </c>
      <c r="V18" s="48" t="str">
        <f>IFERROR(INDEX(Hdx_Data!$D$5:$F$225,V142,$A$18),"")</f>
        <v/>
      </c>
      <c r="W18" s="48" t="str">
        <f>IFERROR(INDEX(Hdx_Data!$D$5:$F$225,W142,$A$18),"")</f>
        <v/>
      </c>
      <c r="X18" s="48" t="str">
        <f>IFERROR(INDEX(Hdx_Data!$D$5:$F$225,X142,$A$18),"")</f>
        <v/>
      </c>
      <c r="Y18" s="48" t="str">
        <f>IFERROR(INDEX(Hdx_Data!$D$5:$F$225,Y142,$A$18),"")</f>
        <v/>
      </c>
      <c r="Z18" s="48" t="str">
        <f>IFERROR(INDEX(Hdx_Data!$D$5:$F$225,Z142,$A$18),"")</f>
        <v/>
      </c>
      <c r="AA18" s="48" t="str">
        <f>IFERROR(INDEX(Hdx_Data!$D$5:$F$225,AA142,$A$18),"")</f>
        <v/>
      </c>
      <c r="AB18" s="131" t="str">
        <f>IFERROR(INDEX(Hdx_Data!$D$5:$F$225,AB142,$A$18),"")</f>
        <v/>
      </c>
      <c r="AC18" s="48" t="str">
        <f>IFERROR(INDEX(Hdx_Data!$D$5:$F$225,AC142,$A$18),"")</f>
        <v/>
      </c>
      <c r="AD18" s="48" t="str">
        <f>IFERROR(INDEX(Hdx_Data!$D$5:$F$225,AD142,$A$18),"")</f>
        <v/>
      </c>
      <c r="AE18" s="48" t="str">
        <f>IFERROR(INDEX(Hdx_Data!$D$5:$F$225,AE142,$A$18),"")</f>
        <v/>
      </c>
      <c r="AF18" s="48" t="str">
        <f>IFERROR(INDEX(Hdx_Data!$D$5:$F$225,AF142,$A$18),"")</f>
        <v/>
      </c>
      <c r="AG18" s="48" t="str">
        <f>IFERROR(INDEX(Hdx_Data!$D$5:$F$225,AG142,$A$18),"")</f>
        <v/>
      </c>
      <c r="AH18" s="48" t="str">
        <f>IFERROR(INDEX(Hdx_Data!$D$5:$F$225,AH142,$A$18),"")</f>
        <v/>
      </c>
      <c r="AI18" s="48" t="str">
        <f>IFERROR(INDEX(Hdx_Data!$D$5:$F$225,AI142,$A$18),"")</f>
        <v/>
      </c>
      <c r="AJ18" s="48" t="str">
        <f>IFERROR(INDEX(Hdx_Data!$D$5:$F$225,AJ142,$A$18),"")</f>
        <v/>
      </c>
      <c r="AK18" s="48" t="str">
        <f>IFERROR(INDEX(Hdx_Data!$D$5:$F$225,AK142,$A$18),"")</f>
        <v/>
      </c>
      <c r="AL18" s="48" t="str">
        <f>IFERROR(INDEX(Hdx_Data!$D$5:$F$225,AL142,$A$18),"")</f>
        <v/>
      </c>
      <c r="AM18" s="48" t="str">
        <f>IFERROR(INDEX(Hdx_Data!$D$5:$F$225,AM142,$A$18),"")</f>
        <v/>
      </c>
      <c r="AN18" s="48" t="str">
        <f>IFERROR(INDEX(Hdx_Data!$D$5:$F$225,AN142,$A$18),"")</f>
        <v/>
      </c>
      <c r="AO18" s="48" t="str">
        <f>IFERROR(INDEX(Hdx_Data!$D$5:$F$225,AO142,$A$18),"")</f>
        <v/>
      </c>
      <c r="AP18" s="48" t="str">
        <f>IFERROR(INDEX(Hdx_Data!$D$5:$F$225,AP142,$A$18),"")</f>
        <v/>
      </c>
      <c r="AQ18" s="48" t="str">
        <f>IFERROR(INDEX(Hdx_Data!$D$5:$F$225,AQ142,$A$18),"")</f>
        <v/>
      </c>
      <c r="AR18" s="48" t="str">
        <f>IFERROR(INDEX(Hdx_Data!$D$5:$F$225,AR142,$A$18),"")</f>
        <v/>
      </c>
      <c r="AS18" s="48" t="str">
        <f>IFERROR(INDEX(Hdx_Data!$D$5:$F$225,AS142,$A$18),"")</f>
        <v/>
      </c>
      <c r="AT18" s="48" t="str">
        <f>IFERROR(INDEX(Hdx_Data!$D$5:$F$225,AT142,$A$18),"")</f>
        <v/>
      </c>
      <c r="AU18" s="48" t="str">
        <f>IFERROR(INDEX(Hdx_Data!$D$5:$F$225,AU142,$A$18),"")</f>
        <v/>
      </c>
      <c r="AV18" s="48" t="str">
        <f>IFERROR(INDEX(Hdx_Data!$D$5:$F$225,AV142,$A$18),"")</f>
        <v/>
      </c>
      <c r="AW18" s="48" t="str">
        <f>IFERROR(INDEX(Hdx_Data!$D$5:$F$225,AW142,$A$18),"")</f>
        <v/>
      </c>
      <c r="AX18" s="48" t="str">
        <f>IFERROR(INDEX(Hdx_Data!$D$5:$F$225,AX142,$A$18),"")</f>
        <v/>
      </c>
      <c r="AY18" s="48" t="str">
        <f>IFERROR(INDEX(Hdx_Data!$D$5:$F$225,AY142,$A$18),"")</f>
        <v/>
      </c>
      <c r="AZ18" s="103" t="str">
        <f>IFERROR(INDEX(Hdx_Data!$D$5:$F$225,AZ142,$A$18),"")</f>
        <v/>
      </c>
      <c r="BA18" s="48" t="str">
        <f>IFERROR(INDEX(Hdx_Data!$D$5:$F$225,BA142,$A$18),"")</f>
        <v/>
      </c>
      <c r="BB18" s="48" t="str">
        <f>IFERROR(INDEX(Hdx_Data!$D$5:$F$225,BB142,$A$18),"")</f>
        <v/>
      </c>
      <c r="BC18" s="48" t="str">
        <f>IFERROR(INDEX(Hdx_Data!$D$5:$F$225,BC142,$A$18),"")</f>
        <v/>
      </c>
      <c r="BD18" s="48" t="str">
        <f>IFERROR(INDEX(Hdx_Data!$D$5:$F$225,BD142,$A$18),"")</f>
        <v/>
      </c>
      <c r="BE18" s="48" t="str">
        <f>IFERROR(INDEX(Hdx_Data!$D$5:$F$225,BE142,$A$18),"")</f>
        <v/>
      </c>
      <c r="BF18" s="48" t="str">
        <f>IFERROR(INDEX(Hdx_Data!$D$5:$F$225,BF142,$A$18),"")</f>
        <v/>
      </c>
      <c r="BG18" s="48" t="str">
        <f>IFERROR(INDEX(Hdx_Data!$D$5:$F$225,BG142,$A$18),"")</f>
        <v/>
      </c>
      <c r="BH18" s="48" t="str">
        <f>IFERROR(INDEX(Hdx_Data!$D$5:$F$225,BH142,$A$18),"")</f>
        <v/>
      </c>
      <c r="BI18" s="48" t="str">
        <f>IFERROR(INDEX(Hdx_Data!$D$5:$F$225,BI142,$A$18),"")</f>
        <v/>
      </c>
      <c r="BJ18" s="48" t="str">
        <f>IFERROR(INDEX(Hdx_Data!$D$5:$F$225,BJ142,$A$18),"")</f>
        <v/>
      </c>
      <c r="BK18" s="48" t="str">
        <f>IFERROR(INDEX(Hdx_Data!$D$5:$F$225,BK142,$A$18),"")</f>
        <v/>
      </c>
      <c r="BL18" s="48" t="str">
        <f>IFERROR(INDEX(Hdx_Data!$D$5:$F$225,BL142,$A$18),"")</f>
        <v/>
      </c>
      <c r="BM18" s="48" t="str">
        <f>IFERROR(INDEX(Hdx_Data!$D$5:$F$225,BM142,$A$18),"")</f>
        <v/>
      </c>
      <c r="BN18" s="48" t="str">
        <f>IFERROR(INDEX(Hdx_Data!$D$5:$F$225,BN142,$A$18),"")</f>
        <v/>
      </c>
      <c r="BO18" s="48" t="str">
        <f>IFERROR(INDEX(Hdx_Data!$D$5:$F$225,BO142,$A$18),"")</f>
        <v/>
      </c>
      <c r="BP18" s="48" t="str">
        <f>IFERROR(INDEX(Hdx_Data!$D$5:$F$225,BP142,$A$18),"")</f>
        <v/>
      </c>
      <c r="BQ18" s="48" t="str">
        <f>IFERROR(INDEX(Hdx_Data!$D$5:$F$225,BQ142,$A$18),"")</f>
        <v/>
      </c>
      <c r="BR18" s="48" t="str">
        <f>IFERROR(INDEX(Hdx_Data!$D$5:$F$225,BR142,$A$18),"")</f>
        <v/>
      </c>
      <c r="BS18" s="48" t="str">
        <f>IFERROR(INDEX(Hdx_Data!$D$5:$F$225,BS142,$A$18),"")</f>
        <v/>
      </c>
      <c r="BT18" s="48" t="str">
        <f>IFERROR(INDEX(Hdx_Data!$D$5:$F$225,BT142,$A$18),"")</f>
        <v/>
      </c>
      <c r="BU18" s="48" t="str">
        <f>IFERROR(INDEX(Hdx_Data!$D$5:$F$225,BU142,$A$18),"")</f>
        <v/>
      </c>
      <c r="BV18" s="48" t="str">
        <f>IFERROR(INDEX(Hdx_Data!$D$5:$F$225,BV142,$A$18),"")</f>
        <v/>
      </c>
      <c r="BW18" s="48" t="str">
        <f>IFERROR(INDEX(Hdx_Data!$D$5:$F$225,BW142,$A$18),"")</f>
        <v/>
      </c>
      <c r="BX18" s="103" t="str">
        <f>IFERROR(INDEX(Hdx_Data!$D$5:$F$225,BX142,$A$18),"")</f>
        <v/>
      </c>
      <c r="BY18" s="48" t="str">
        <f>IFERROR(INDEX(Hdx_Data!$D$5:$F$225,BY142,$A$18),"")</f>
        <v/>
      </c>
      <c r="BZ18" s="48" t="str">
        <f>IFERROR(INDEX(Hdx_Data!$D$5:$F$225,BZ142,$A$18),"")</f>
        <v/>
      </c>
      <c r="CA18" s="48" t="str">
        <f>IFERROR(INDEX(Hdx_Data!$D$5:$F$225,CA142,$A$18),"")</f>
        <v/>
      </c>
      <c r="CB18" s="48" t="str">
        <f>IFERROR(INDEX(Hdx_Data!$D$5:$F$225,CB142,$A$18),"")</f>
        <v/>
      </c>
      <c r="CC18" s="48" t="str">
        <f>IFERROR(INDEX(Hdx_Data!$D$5:$F$225,CC142,$A$18),"")</f>
        <v/>
      </c>
      <c r="CD18" s="48" t="str">
        <f>IFERROR(INDEX(Hdx_Data!$D$5:$F$225,CD142,$A$18),"")</f>
        <v/>
      </c>
      <c r="CE18" s="48" t="str">
        <f>IFERROR(INDEX(Hdx_Data!$D$5:$F$225,CE142,$A$18),"")</f>
        <v/>
      </c>
      <c r="CF18" s="48" t="str">
        <f>IFERROR(INDEX(Hdx_Data!$D$5:$F$225,CF142,$A$18),"")</f>
        <v/>
      </c>
      <c r="CG18" s="48" t="str">
        <f>IFERROR(INDEX(Hdx_Data!$D$5:$F$225,CG142,$A$18),"")</f>
        <v/>
      </c>
      <c r="CH18" s="48" t="str">
        <f>IFERROR(INDEX(Hdx_Data!$D$5:$F$225,CH142,$A$18),"")</f>
        <v/>
      </c>
      <c r="CI18" s="48" t="str">
        <f>IFERROR(INDEX(Hdx_Data!$D$5:$F$225,CI142,$A$18),"")</f>
        <v/>
      </c>
      <c r="CJ18" s="48" t="str">
        <f>IFERROR(INDEX(Hdx_Data!$D$5:$F$225,CJ142,$A$18),"")</f>
        <v/>
      </c>
      <c r="CK18" s="48" t="str">
        <f>IFERROR(INDEX(Hdx_Data!$D$5:$F$225,CK142,$A$18),"")</f>
        <v/>
      </c>
      <c r="CL18" s="48" t="str">
        <f>IFERROR(INDEX(Hdx_Data!$D$5:$F$225,CL142,$A$18),"")</f>
        <v/>
      </c>
      <c r="CM18" s="48" t="str">
        <f>IFERROR(INDEX(Hdx_Data!$D$5:$F$225,CM142,$A$18),"")</f>
        <v/>
      </c>
      <c r="CN18" s="48" t="str">
        <f>IFERROR(INDEX(Hdx_Data!$D$5:$F$225,CN142,$A$18),"")</f>
        <v/>
      </c>
      <c r="CO18" s="48" t="str">
        <f>IFERROR(INDEX(Hdx_Data!$D$5:$F$225,CO142,$A$18),"")</f>
        <v/>
      </c>
      <c r="CP18" s="48" t="str">
        <f>IFERROR(INDEX(Hdx_Data!$D$5:$F$225,CP142,$A$18),"")</f>
        <v/>
      </c>
      <c r="CQ18" s="48" t="str">
        <f>IFERROR(INDEX(Hdx_Data!$D$5:$F$225,CQ142,$A$18),"")</f>
        <v/>
      </c>
      <c r="CR18" s="48" t="str">
        <f>IFERROR(INDEX(Hdx_Data!$D$5:$F$225,CR142,$A$18),"")</f>
        <v/>
      </c>
      <c r="CS18" s="48" t="str">
        <f>IFERROR(INDEX(Hdx_Data!$D$5:$F$225,CS142,$A$18),"")</f>
        <v/>
      </c>
      <c r="CT18" s="48" t="str">
        <f>IFERROR(INDEX(Hdx_Data!$D$5:$F$225,CT142,$A$18),"")</f>
        <v/>
      </c>
      <c r="CU18" s="150" t="str">
        <f>IFERROR(INDEX(Hdx_Data!$D$5:$F$225,CU142,$A$18),"")</f>
        <v/>
      </c>
      <c r="CV18" s="48" t="str">
        <f>IFERROR(INDEX(Hdx_Data!$D$5:$F$225,CV142,$A$18),"")</f>
        <v/>
      </c>
      <c r="CW18" s="48" t="str">
        <f>IFERROR(INDEX(Hdx_Data!$D$5:$F$225,CW142,$A$18),"")</f>
        <v/>
      </c>
      <c r="CX18" s="48" t="str">
        <f>IFERROR(INDEX(Hdx_Data!$D$5:$F$225,CX142,$A$18),"")</f>
        <v/>
      </c>
      <c r="CY18" s="48" t="str">
        <f>IFERROR(INDEX(Hdx_Data!$D$5:$F$225,CY142,$A$18),"")</f>
        <v/>
      </c>
      <c r="CZ18" s="48" t="str">
        <f>IFERROR(INDEX(Hdx_Data!$D$5:$F$225,CZ142,$A$18),"")</f>
        <v/>
      </c>
      <c r="DA18" s="48" t="str">
        <f>IFERROR(INDEX(Hdx_Data!$D$5:$F$225,DA142,$A$18),"")</f>
        <v/>
      </c>
      <c r="DB18" s="48" t="str">
        <f>IFERROR(INDEX(Hdx_Data!$D$5:$F$225,DB142,$A$18),"")</f>
        <v/>
      </c>
      <c r="DC18" s="48" t="str">
        <f>IFERROR(INDEX(Hdx_Data!$D$5:$F$225,DC142,$A$18),"")</f>
        <v/>
      </c>
      <c r="DD18" s="48" t="str">
        <f>IFERROR(INDEX(Hdx_Data!$D$5:$F$225,DD142,$A$18),"")</f>
        <v/>
      </c>
      <c r="DE18" s="48" t="str">
        <f>IFERROR(INDEX(Hdx_Data!$D$5:$F$225,DE142,$A$18),"")</f>
        <v/>
      </c>
      <c r="DF18" s="48" t="str">
        <f>IFERROR(INDEX(Hdx_Data!$D$5:$F$225,DF142,$A$18),"")</f>
        <v/>
      </c>
      <c r="DG18" s="48" t="str">
        <f>IFERROR(INDEX(Hdx_Data!$D$5:$F$225,DG142,$A$18),"")</f>
        <v/>
      </c>
      <c r="DH18" s="48" t="str">
        <f>IFERROR(INDEX(Hdx_Data!$D$5:$F$225,DH142,$A$18),"")</f>
        <v/>
      </c>
      <c r="DI18" s="48" t="str">
        <f>IFERROR(INDEX(Hdx_Data!$D$5:$F$225,DI142,$A$18),"")</f>
        <v/>
      </c>
      <c r="DJ18" s="48" t="str">
        <f>IFERROR(INDEX(Hdx_Data!$D$5:$F$225,DJ142,$A$18),"")</f>
        <v/>
      </c>
      <c r="DK18" s="48" t="str">
        <f>IFERROR(INDEX(Hdx_Data!$D$5:$F$225,DK142,$A$18),"")</f>
        <v/>
      </c>
      <c r="DL18" s="48" t="str">
        <f>IFERROR(INDEX(Hdx_Data!$D$5:$F$225,DL142,$A$18),"")</f>
        <v/>
      </c>
      <c r="DM18" s="48" t="str">
        <f>IFERROR(INDEX(Hdx_Data!$D$5:$F$225,DM142,$A$18),"")</f>
        <v/>
      </c>
      <c r="DN18" s="48" t="str">
        <f>IFERROR(INDEX(Hdx_Data!$D$5:$F$225,DN142,$A$18),"")</f>
        <v/>
      </c>
      <c r="DO18" s="48" t="str">
        <f>IFERROR(INDEX(Hdx_Data!$D$5:$F$225,DO142,$A$18),"")</f>
        <v/>
      </c>
      <c r="DP18" s="48" t="str">
        <f>IFERROR(INDEX(Hdx_Data!$D$5:$F$225,DP142,$A$18),"")</f>
        <v/>
      </c>
      <c r="DQ18" s="48" t="str">
        <f>IFERROR(INDEX(Hdx_Data!$D$5:$F$225,DQ142,$A$18),"")</f>
        <v/>
      </c>
      <c r="DR18" s="48" t="str">
        <f>IFERROR(INDEX(Hdx_Data!$D$5:$F$225,DR142,$A$18),"")</f>
        <v/>
      </c>
      <c r="DS18" s="48" t="str">
        <f>IFERROR(INDEX(Hdx_Data!$D$5:$F$225,DS142,$A$18),"")</f>
        <v/>
      </c>
      <c r="DT18" s="103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150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103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48"/>
      <c r="GF18" s="48"/>
      <c r="GG18" s="48"/>
      <c r="GH18" s="48"/>
      <c r="GI18" s="48"/>
      <c r="GJ18" s="48"/>
      <c r="GK18" s="48"/>
      <c r="GL18" s="48"/>
      <c r="GM18" s="150"/>
    </row>
    <row r="19" spans="1:195" x14ac:dyDescent="0.25">
      <c r="B19" t="s">
        <v>30</v>
      </c>
      <c r="C19" t="s">
        <v>29</v>
      </c>
      <c r="D19" s="54">
        <v>0</v>
      </c>
      <c r="E19" s="54">
        <v>0</v>
      </c>
      <c r="F19" s="54">
        <v>0</v>
      </c>
      <c r="G19" s="54">
        <v>0</v>
      </c>
      <c r="H19" s="54">
        <v>0</v>
      </c>
      <c r="I19" s="54">
        <v>0</v>
      </c>
      <c r="J19" s="54">
        <v>0</v>
      </c>
      <c r="K19" s="54">
        <v>0</v>
      </c>
      <c r="L19" s="54">
        <v>34</v>
      </c>
      <c r="M19" s="54">
        <v>34</v>
      </c>
      <c r="N19" s="54">
        <v>24</v>
      </c>
      <c r="O19" s="54">
        <v>18</v>
      </c>
      <c r="P19" s="54">
        <v>18</v>
      </c>
      <c r="Q19" s="54">
        <v>18</v>
      </c>
      <c r="R19" s="54">
        <v>18</v>
      </c>
      <c r="S19" s="54">
        <v>18</v>
      </c>
      <c r="T19" s="54">
        <v>18</v>
      </c>
      <c r="U19" s="54">
        <v>34</v>
      </c>
      <c r="V19" s="54">
        <v>24</v>
      </c>
      <c r="W19" s="54">
        <v>18</v>
      </c>
      <c r="X19" s="54">
        <v>18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54">
        <v>0</v>
      </c>
      <c r="AG19" s="54">
        <v>0</v>
      </c>
      <c r="AH19" s="54">
        <v>0</v>
      </c>
      <c r="AI19" s="54">
        <v>0</v>
      </c>
      <c r="AJ19" s="54">
        <v>34</v>
      </c>
      <c r="AK19" s="54">
        <v>24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24</v>
      </c>
      <c r="AT19" s="54">
        <v>24</v>
      </c>
      <c r="AU19" s="54">
        <v>0</v>
      </c>
      <c r="AV19" s="54">
        <v>0</v>
      </c>
      <c r="AW19" s="54">
        <v>0</v>
      </c>
      <c r="AX19" s="54">
        <v>0</v>
      </c>
      <c r="AY19" s="54">
        <v>0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54">
        <v>0</v>
      </c>
      <c r="BM19" s="54">
        <v>0</v>
      </c>
      <c r="BN19" s="54">
        <v>0</v>
      </c>
      <c r="BO19" s="54">
        <v>0</v>
      </c>
      <c r="BP19" s="54">
        <v>0</v>
      </c>
      <c r="BQ19" s="54">
        <v>0</v>
      </c>
      <c r="BR19" s="54">
        <v>0</v>
      </c>
      <c r="BS19" s="54">
        <v>0</v>
      </c>
      <c r="BT19" s="54">
        <v>0</v>
      </c>
      <c r="BU19" s="54">
        <v>0</v>
      </c>
      <c r="BV19" s="54">
        <v>0</v>
      </c>
      <c r="BW19" s="54">
        <v>0</v>
      </c>
      <c r="BX19" s="54">
        <v>0</v>
      </c>
      <c r="BY19" s="54">
        <v>0</v>
      </c>
      <c r="BZ19" s="54">
        <v>0</v>
      </c>
      <c r="CA19" s="54">
        <v>0</v>
      </c>
      <c r="CB19" s="54">
        <v>0</v>
      </c>
      <c r="CC19" s="54">
        <v>0</v>
      </c>
      <c r="CD19" s="54">
        <v>0</v>
      </c>
      <c r="CE19" s="54">
        <v>0</v>
      </c>
      <c r="CF19" s="54">
        <v>0</v>
      </c>
      <c r="CG19" s="54">
        <v>0</v>
      </c>
      <c r="CH19" s="54">
        <v>0</v>
      </c>
      <c r="CI19" s="54">
        <v>0</v>
      </c>
      <c r="CJ19" s="54">
        <v>0</v>
      </c>
      <c r="CK19" s="54">
        <v>0</v>
      </c>
      <c r="CL19" s="54">
        <v>0</v>
      </c>
      <c r="CM19" s="54">
        <v>0</v>
      </c>
      <c r="CN19" s="54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54">
        <v>0</v>
      </c>
      <c r="CU19" s="54">
        <v>0</v>
      </c>
      <c r="CV19" s="54">
        <v>0</v>
      </c>
      <c r="CW19" s="54">
        <v>0</v>
      </c>
      <c r="CX19" s="54">
        <v>0</v>
      </c>
      <c r="CY19" s="54">
        <v>0</v>
      </c>
      <c r="CZ19" s="54">
        <v>0</v>
      </c>
      <c r="DA19" s="54">
        <v>0</v>
      </c>
      <c r="DB19" s="54">
        <v>0</v>
      </c>
      <c r="DC19" s="54">
        <v>0</v>
      </c>
      <c r="DD19" s="54">
        <v>0</v>
      </c>
      <c r="DE19" s="54">
        <v>0</v>
      </c>
      <c r="DF19" s="54">
        <v>0</v>
      </c>
      <c r="DG19" s="54">
        <v>0</v>
      </c>
      <c r="DH19" s="54">
        <v>0</v>
      </c>
      <c r="DI19" s="54">
        <v>0</v>
      </c>
      <c r="DJ19" s="54">
        <v>0</v>
      </c>
      <c r="DK19" s="54">
        <v>0</v>
      </c>
      <c r="DL19" s="54">
        <v>0</v>
      </c>
      <c r="DM19" s="54">
        <v>0</v>
      </c>
      <c r="DN19" s="54">
        <v>0</v>
      </c>
      <c r="DO19" s="54">
        <v>0</v>
      </c>
      <c r="DP19" s="54">
        <v>0</v>
      </c>
      <c r="DQ19" s="54">
        <v>0</v>
      </c>
      <c r="DR19" s="54">
        <v>0</v>
      </c>
      <c r="DS19" s="54">
        <v>0</v>
      </c>
      <c r="DT19" s="54">
        <v>0</v>
      </c>
      <c r="DU19" s="54">
        <v>0</v>
      </c>
      <c r="DV19" s="54">
        <v>0</v>
      </c>
      <c r="DW19" s="54">
        <v>0</v>
      </c>
      <c r="DX19" s="54">
        <v>0</v>
      </c>
      <c r="DY19" s="54">
        <v>0</v>
      </c>
      <c r="DZ19" s="54">
        <v>0</v>
      </c>
      <c r="EA19" s="54">
        <v>0</v>
      </c>
      <c r="EB19" s="54">
        <v>0</v>
      </c>
      <c r="EC19" s="54">
        <v>0</v>
      </c>
      <c r="ED19" s="54">
        <v>0</v>
      </c>
      <c r="EE19" s="54">
        <v>0</v>
      </c>
      <c r="EF19" s="54">
        <v>0</v>
      </c>
      <c r="EG19" s="54">
        <v>0</v>
      </c>
      <c r="EH19" s="54">
        <v>0</v>
      </c>
      <c r="EI19" s="54">
        <v>0</v>
      </c>
      <c r="EJ19" s="54">
        <v>0</v>
      </c>
      <c r="EK19" s="54">
        <v>0</v>
      </c>
      <c r="EL19" s="54">
        <v>0</v>
      </c>
      <c r="EM19" s="54">
        <v>0</v>
      </c>
      <c r="EN19" s="54">
        <v>0</v>
      </c>
      <c r="EO19" s="54">
        <v>0</v>
      </c>
      <c r="EP19" s="54">
        <v>0</v>
      </c>
      <c r="EQ19" s="54">
        <v>0</v>
      </c>
      <c r="ER19" s="54">
        <v>0</v>
      </c>
      <c r="ES19" s="54">
        <v>0</v>
      </c>
      <c r="ET19" s="54">
        <v>0</v>
      </c>
      <c r="EU19" s="54">
        <v>0</v>
      </c>
      <c r="EV19" s="54">
        <v>0</v>
      </c>
      <c r="EW19" s="54">
        <v>0</v>
      </c>
      <c r="EX19" s="54">
        <v>0</v>
      </c>
      <c r="EY19" s="54">
        <v>0</v>
      </c>
      <c r="EZ19" s="54">
        <v>0</v>
      </c>
      <c r="FA19" s="54">
        <v>0</v>
      </c>
      <c r="FB19" s="54">
        <v>0</v>
      </c>
      <c r="FC19" s="54">
        <v>0</v>
      </c>
      <c r="FD19" s="54">
        <v>0</v>
      </c>
      <c r="FE19" s="54">
        <v>0</v>
      </c>
      <c r="FF19" s="54">
        <v>0</v>
      </c>
      <c r="FG19" s="54">
        <v>0</v>
      </c>
      <c r="FH19" s="54">
        <v>0</v>
      </c>
      <c r="FI19" s="54">
        <v>0</v>
      </c>
      <c r="FJ19" s="54">
        <v>0</v>
      </c>
      <c r="FK19" s="54">
        <v>0</v>
      </c>
      <c r="FL19" s="54">
        <v>0</v>
      </c>
      <c r="FM19" s="54">
        <v>0</v>
      </c>
      <c r="FN19" s="54">
        <v>0</v>
      </c>
      <c r="FO19" s="54">
        <v>0</v>
      </c>
      <c r="FP19" s="54">
        <v>0</v>
      </c>
      <c r="FQ19" s="54">
        <v>0</v>
      </c>
      <c r="FR19" s="54">
        <v>0</v>
      </c>
      <c r="FS19" s="54">
        <v>0</v>
      </c>
      <c r="FT19" s="54">
        <v>0</v>
      </c>
      <c r="FU19" s="54">
        <v>0</v>
      </c>
      <c r="FV19" s="54">
        <v>0</v>
      </c>
      <c r="FW19" s="54">
        <v>0</v>
      </c>
      <c r="FX19" s="54">
        <v>0</v>
      </c>
      <c r="FY19" s="54">
        <v>0</v>
      </c>
      <c r="FZ19" s="54">
        <v>0</v>
      </c>
      <c r="GA19" s="54">
        <v>0</v>
      </c>
      <c r="GB19" s="54">
        <v>0</v>
      </c>
      <c r="GC19" s="54">
        <v>0</v>
      </c>
      <c r="GD19" s="54">
        <v>0</v>
      </c>
      <c r="GE19" s="54">
        <v>0</v>
      </c>
      <c r="GF19" s="54">
        <v>0</v>
      </c>
      <c r="GG19" s="54">
        <v>0</v>
      </c>
      <c r="GH19" s="54">
        <v>0</v>
      </c>
      <c r="GI19" s="54">
        <v>0</v>
      </c>
      <c r="GJ19" s="54">
        <v>0</v>
      </c>
      <c r="GK19" s="54">
        <v>0</v>
      </c>
      <c r="GL19" s="54">
        <v>0</v>
      </c>
      <c r="GM19" s="54">
        <v>0</v>
      </c>
    </row>
    <row r="20" spans="1:195" x14ac:dyDescent="0.25">
      <c r="B20" t="s">
        <v>44</v>
      </c>
      <c r="C20" t="s">
        <v>29</v>
      </c>
      <c r="D20">
        <f ca="1">MIN(D21,D22)</f>
        <v>36</v>
      </c>
      <c r="E20">
        <f t="shared" ref="E20:BP20" ca="1" si="6">MIN(E21,E22)</f>
        <v>36</v>
      </c>
      <c r="F20">
        <f t="shared" ca="1" si="6"/>
        <v>36</v>
      </c>
      <c r="G20">
        <f t="shared" ca="1" si="6"/>
        <v>36</v>
      </c>
      <c r="H20">
        <f t="shared" ca="1" si="6"/>
        <v>36</v>
      </c>
      <c r="I20">
        <f t="shared" ca="1" si="6"/>
        <v>36</v>
      </c>
      <c r="J20">
        <f t="shared" ca="1" si="6"/>
        <v>36</v>
      </c>
      <c r="K20">
        <f t="shared" ca="1" si="6"/>
        <v>36</v>
      </c>
      <c r="L20">
        <f t="shared" ca="1" si="6"/>
        <v>34</v>
      </c>
      <c r="M20">
        <f t="shared" ca="1" si="6"/>
        <v>34</v>
      </c>
      <c r="N20">
        <f t="shared" ca="1" si="6"/>
        <v>24</v>
      </c>
      <c r="O20">
        <f t="shared" ca="1" si="6"/>
        <v>24</v>
      </c>
      <c r="P20">
        <f t="shared" ca="1" si="6"/>
        <v>24</v>
      </c>
      <c r="Q20">
        <f t="shared" ca="1" si="6"/>
        <v>24</v>
      </c>
      <c r="R20">
        <f t="shared" ca="1" si="6"/>
        <v>24</v>
      </c>
      <c r="S20">
        <f t="shared" ca="1" si="6"/>
        <v>19</v>
      </c>
      <c r="T20">
        <f t="shared" ca="1" si="6"/>
        <v>19</v>
      </c>
      <c r="U20">
        <f t="shared" ca="1" si="6"/>
        <v>19</v>
      </c>
      <c r="V20">
        <f t="shared" ca="1" si="6"/>
        <v>19</v>
      </c>
      <c r="W20">
        <f t="shared" ca="1" si="6"/>
        <v>19</v>
      </c>
      <c r="X20">
        <f t="shared" ca="1" si="6"/>
        <v>19</v>
      </c>
      <c r="Y20">
        <f t="shared" ca="1" si="6"/>
        <v>19</v>
      </c>
      <c r="Z20">
        <f t="shared" ca="1" si="6"/>
        <v>24</v>
      </c>
      <c r="AA20">
        <f t="shared" ca="1" si="6"/>
        <v>34</v>
      </c>
      <c r="AB20" s="87">
        <f t="shared" ca="1" si="6"/>
        <v>34</v>
      </c>
      <c r="AC20">
        <f t="shared" ca="1" si="6"/>
        <v>34</v>
      </c>
      <c r="AD20">
        <f t="shared" ca="1" si="6"/>
        <v>34</v>
      </c>
      <c r="AE20">
        <f t="shared" ca="1" si="6"/>
        <v>34</v>
      </c>
      <c r="AF20">
        <f t="shared" ca="1" si="6"/>
        <v>34</v>
      </c>
      <c r="AG20">
        <f t="shared" ca="1" si="6"/>
        <v>34</v>
      </c>
      <c r="AH20">
        <f t="shared" ca="1" si="6"/>
        <v>34</v>
      </c>
      <c r="AI20">
        <f t="shared" ca="1" si="6"/>
        <v>34</v>
      </c>
      <c r="AJ20">
        <f t="shared" ca="1" si="6"/>
        <v>19</v>
      </c>
      <c r="AK20">
        <f t="shared" ca="1" si="6"/>
        <v>19</v>
      </c>
      <c r="AL20">
        <f t="shared" ca="1" si="6"/>
        <v>19</v>
      </c>
      <c r="AM20">
        <f t="shared" ca="1" si="6"/>
        <v>34</v>
      </c>
      <c r="AN20">
        <f t="shared" ca="1" si="6"/>
        <v>34</v>
      </c>
      <c r="AO20">
        <f t="shared" ca="1" si="6"/>
        <v>34</v>
      </c>
      <c r="AP20">
        <f t="shared" ca="1" si="6"/>
        <v>34</v>
      </c>
      <c r="AQ20">
        <f t="shared" ca="1" si="6"/>
        <v>34</v>
      </c>
      <c r="AR20">
        <f t="shared" ca="1" si="6"/>
        <v>34</v>
      </c>
      <c r="AS20">
        <f t="shared" ca="1" si="6"/>
        <v>24</v>
      </c>
      <c r="AT20">
        <f t="shared" ca="1" si="6"/>
        <v>19</v>
      </c>
      <c r="AU20">
        <f t="shared" ca="1" si="6"/>
        <v>24</v>
      </c>
      <c r="AV20">
        <f t="shared" ca="1" si="6"/>
        <v>34</v>
      </c>
      <c r="AW20">
        <f t="shared" ca="1" si="6"/>
        <v>34</v>
      </c>
      <c r="AX20">
        <f t="shared" ca="1" si="6"/>
        <v>34</v>
      </c>
      <c r="AY20">
        <f t="shared" ca="1" si="6"/>
        <v>34</v>
      </c>
      <c r="AZ20" s="87">
        <f t="shared" ca="1" si="6"/>
        <v>34</v>
      </c>
      <c r="BA20">
        <f t="shared" ca="1" si="6"/>
        <v>34</v>
      </c>
      <c r="BB20">
        <f t="shared" ca="1" si="6"/>
        <v>34</v>
      </c>
      <c r="BC20">
        <f t="shared" ca="1" si="6"/>
        <v>34</v>
      </c>
      <c r="BD20">
        <f t="shared" ca="1" si="6"/>
        <v>34</v>
      </c>
      <c r="BE20">
        <f t="shared" ca="1" si="6"/>
        <v>34</v>
      </c>
      <c r="BF20">
        <f t="shared" ca="1" si="6"/>
        <v>34</v>
      </c>
      <c r="BG20">
        <f t="shared" ca="1" si="6"/>
        <v>34</v>
      </c>
      <c r="BH20">
        <f t="shared" ca="1" si="6"/>
        <v>34</v>
      </c>
      <c r="BI20">
        <f t="shared" ca="1" si="6"/>
        <v>34</v>
      </c>
      <c r="BJ20">
        <f t="shared" ca="1" si="6"/>
        <v>34</v>
      </c>
      <c r="BK20">
        <f t="shared" ca="1" si="6"/>
        <v>34</v>
      </c>
      <c r="BL20">
        <f t="shared" ca="1" si="6"/>
        <v>34</v>
      </c>
      <c r="BM20">
        <f t="shared" ca="1" si="6"/>
        <v>34</v>
      </c>
      <c r="BN20">
        <f t="shared" ca="1" si="6"/>
        <v>34</v>
      </c>
      <c r="BO20">
        <f t="shared" ca="1" si="6"/>
        <v>34</v>
      </c>
      <c r="BP20">
        <f t="shared" ca="1" si="6"/>
        <v>34</v>
      </c>
      <c r="BQ20">
        <f t="shared" ref="BQ20:EB20" ca="1" si="7">MIN(BQ21,BQ22)</f>
        <v>36</v>
      </c>
      <c r="BR20">
        <f t="shared" ca="1" si="7"/>
        <v>36</v>
      </c>
      <c r="BS20">
        <f t="shared" ca="1" si="7"/>
        <v>36</v>
      </c>
      <c r="BT20">
        <f t="shared" ca="1" si="7"/>
        <v>36</v>
      </c>
      <c r="BU20">
        <f t="shared" ca="1" si="7"/>
        <v>36</v>
      </c>
      <c r="BV20">
        <f t="shared" ca="1" si="7"/>
        <v>36</v>
      </c>
      <c r="BW20">
        <f t="shared" ca="1" si="7"/>
        <v>36</v>
      </c>
      <c r="BX20" s="87">
        <f t="shared" ca="1" si="7"/>
        <v>36</v>
      </c>
      <c r="BY20">
        <f t="shared" ca="1" si="7"/>
        <v>36</v>
      </c>
      <c r="BZ20">
        <f t="shared" ca="1" si="7"/>
        <v>36</v>
      </c>
      <c r="CA20">
        <f t="shared" ca="1" si="7"/>
        <v>36</v>
      </c>
      <c r="CB20">
        <f t="shared" ca="1" si="7"/>
        <v>36</v>
      </c>
      <c r="CC20">
        <f t="shared" ca="1" si="7"/>
        <v>36</v>
      </c>
      <c r="CD20">
        <f t="shared" ca="1" si="7"/>
        <v>36</v>
      </c>
      <c r="CE20">
        <f t="shared" ca="1" si="7"/>
        <v>36</v>
      </c>
      <c r="CF20">
        <f t="shared" ca="1" si="7"/>
        <v>36</v>
      </c>
      <c r="CG20">
        <f t="shared" ca="1" si="7"/>
        <v>36</v>
      </c>
      <c r="CH20">
        <f t="shared" ca="1" si="7"/>
        <v>36</v>
      </c>
      <c r="CI20">
        <f t="shared" ca="1" si="7"/>
        <v>36</v>
      </c>
      <c r="CJ20">
        <f t="shared" ca="1" si="7"/>
        <v>36</v>
      </c>
      <c r="CK20">
        <f t="shared" ca="1" si="7"/>
        <v>36</v>
      </c>
      <c r="CL20">
        <f t="shared" ca="1" si="7"/>
        <v>36</v>
      </c>
      <c r="CM20">
        <f t="shared" ca="1" si="7"/>
        <v>36</v>
      </c>
      <c r="CN20">
        <f t="shared" ca="1" si="7"/>
        <v>36</v>
      </c>
      <c r="CO20">
        <f t="shared" ca="1" si="7"/>
        <v>36</v>
      </c>
      <c r="CP20">
        <f t="shared" ca="1" si="7"/>
        <v>36</v>
      </c>
      <c r="CQ20">
        <f t="shared" ca="1" si="7"/>
        <v>36</v>
      </c>
      <c r="CR20">
        <f t="shared" ca="1" si="7"/>
        <v>36</v>
      </c>
      <c r="CS20">
        <f t="shared" ca="1" si="7"/>
        <v>36</v>
      </c>
      <c r="CT20">
        <f t="shared" ca="1" si="7"/>
        <v>36</v>
      </c>
      <c r="CU20" s="88">
        <f t="shared" ca="1" si="7"/>
        <v>36</v>
      </c>
      <c r="CV20">
        <f t="shared" ca="1" si="7"/>
        <v>19</v>
      </c>
      <c r="CW20">
        <f t="shared" ca="1" si="7"/>
        <v>19</v>
      </c>
      <c r="CX20">
        <f t="shared" ca="1" si="7"/>
        <v>19</v>
      </c>
      <c r="CY20">
        <f t="shared" ca="1" si="7"/>
        <v>19</v>
      </c>
      <c r="CZ20">
        <f t="shared" ca="1" si="7"/>
        <v>19</v>
      </c>
      <c r="DA20">
        <f t="shared" ca="1" si="7"/>
        <v>19</v>
      </c>
      <c r="DB20">
        <f t="shared" ca="1" si="7"/>
        <v>19</v>
      </c>
      <c r="DC20">
        <f t="shared" ca="1" si="7"/>
        <v>19</v>
      </c>
      <c r="DD20">
        <f t="shared" ca="1" si="7"/>
        <v>19</v>
      </c>
      <c r="DE20">
        <f t="shared" ca="1" si="7"/>
        <v>19</v>
      </c>
      <c r="DF20">
        <f t="shared" ca="1" si="7"/>
        <v>19</v>
      </c>
      <c r="DG20">
        <f t="shared" ca="1" si="7"/>
        <v>19</v>
      </c>
      <c r="DH20">
        <f t="shared" ca="1" si="7"/>
        <v>19</v>
      </c>
      <c r="DI20">
        <f t="shared" ca="1" si="7"/>
        <v>19</v>
      </c>
      <c r="DJ20">
        <f t="shared" ca="1" si="7"/>
        <v>19</v>
      </c>
      <c r="DK20">
        <f t="shared" ca="1" si="7"/>
        <v>19</v>
      </c>
      <c r="DL20">
        <f t="shared" ca="1" si="7"/>
        <v>19</v>
      </c>
      <c r="DM20">
        <f t="shared" ca="1" si="7"/>
        <v>19</v>
      </c>
      <c r="DN20">
        <f t="shared" ca="1" si="7"/>
        <v>19</v>
      </c>
      <c r="DO20">
        <f t="shared" ca="1" si="7"/>
        <v>19</v>
      </c>
      <c r="DP20">
        <f t="shared" ca="1" si="7"/>
        <v>19</v>
      </c>
      <c r="DQ20">
        <f t="shared" ca="1" si="7"/>
        <v>19</v>
      </c>
      <c r="DR20">
        <f t="shared" ca="1" si="7"/>
        <v>19</v>
      </c>
      <c r="DS20">
        <f t="shared" ca="1" si="7"/>
        <v>19</v>
      </c>
      <c r="DT20" s="87">
        <f t="shared" ca="1" si="7"/>
        <v>19</v>
      </c>
      <c r="DU20">
        <f t="shared" ca="1" si="7"/>
        <v>19</v>
      </c>
      <c r="DV20">
        <f t="shared" ca="1" si="7"/>
        <v>19</v>
      </c>
      <c r="DW20">
        <f t="shared" ca="1" si="7"/>
        <v>19</v>
      </c>
      <c r="DX20">
        <f t="shared" ca="1" si="7"/>
        <v>19</v>
      </c>
      <c r="DY20">
        <f t="shared" ca="1" si="7"/>
        <v>19</v>
      </c>
      <c r="DZ20">
        <f t="shared" ca="1" si="7"/>
        <v>19</v>
      </c>
      <c r="EA20">
        <f t="shared" ca="1" si="7"/>
        <v>19</v>
      </c>
      <c r="EB20">
        <f t="shared" ca="1" si="7"/>
        <v>19</v>
      </c>
      <c r="EC20">
        <f t="shared" ref="EC20:FP20" ca="1" si="8">MIN(EC21,EC22)</f>
        <v>19</v>
      </c>
      <c r="ED20">
        <f t="shared" ca="1" si="8"/>
        <v>19</v>
      </c>
      <c r="EE20">
        <f t="shared" ca="1" si="8"/>
        <v>19</v>
      </c>
      <c r="EF20">
        <f t="shared" ca="1" si="8"/>
        <v>19</v>
      </c>
      <c r="EG20">
        <f t="shared" ca="1" si="8"/>
        <v>19</v>
      </c>
      <c r="EH20">
        <f t="shared" ca="1" si="8"/>
        <v>19</v>
      </c>
      <c r="EI20">
        <f t="shared" ca="1" si="8"/>
        <v>19</v>
      </c>
      <c r="EJ20">
        <f t="shared" ca="1" si="8"/>
        <v>19</v>
      </c>
      <c r="EK20">
        <f t="shared" ca="1" si="8"/>
        <v>19</v>
      </c>
      <c r="EL20">
        <f t="shared" ca="1" si="8"/>
        <v>19</v>
      </c>
      <c r="EM20">
        <f t="shared" ca="1" si="8"/>
        <v>19</v>
      </c>
      <c r="EN20">
        <f t="shared" ca="1" si="8"/>
        <v>19</v>
      </c>
      <c r="EO20">
        <f t="shared" ca="1" si="8"/>
        <v>19</v>
      </c>
      <c r="EP20">
        <f t="shared" ca="1" si="8"/>
        <v>19</v>
      </c>
      <c r="EQ20" s="88">
        <f t="shared" ca="1" si="8"/>
        <v>19</v>
      </c>
      <c r="ER20">
        <f t="shared" ca="1" si="8"/>
        <v>19</v>
      </c>
      <c r="ES20">
        <f t="shared" ca="1" si="8"/>
        <v>19</v>
      </c>
      <c r="ET20">
        <f t="shared" ca="1" si="8"/>
        <v>19</v>
      </c>
      <c r="EU20">
        <f t="shared" ca="1" si="8"/>
        <v>19</v>
      </c>
      <c r="EV20">
        <f t="shared" ca="1" si="8"/>
        <v>19</v>
      </c>
      <c r="EW20">
        <f t="shared" ca="1" si="8"/>
        <v>19</v>
      </c>
      <c r="EX20">
        <f t="shared" ca="1" si="8"/>
        <v>19</v>
      </c>
      <c r="EY20">
        <f t="shared" ca="1" si="8"/>
        <v>19</v>
      </c>
      <c r="EZ20">
        <f t="shared" ca="1" si="8"/>
        <v>19</v>
      </c>
      <c r="FA20">
        <f t="shared" ca="1" si="8"/>
        <v>19</v>
      </c>
      <c r="FB20">
        <f t="shared" ca="1" si="8"/>
        <v>19</v>
      </c>
      <c r="FC20">
        <f t="shared" ca="1" si="8"/>
        <v>19</v>
      </c>
      <c r="FD20">
        <f t="shared" ca="1" si="8"/>
        <v>19</v>
      </c>
      <c r="FE20">
        <f t="shared" ca="1" si="8"/>
        <v>19</v>
      </c>
      <c r="FF20">
        <f t="shared" ca="1" si="8"/>
        <v>19</v>
      </c>
      <c r="FG20">
        <f t="shared" ca="1" si="8"/>
        <v>19</v>
      </c>
      <c r="FH20">
        <f t="shared" ca="1" si="8"/>
        <v>19</v>
      </c>
      <c r="FI20">
        <f t="shared" ca="1" si="8"/>
        <v>19</v>
      </c>
      <c r="FJ20">
        <f t="shared" ca="1" si="8"/>
        <v>19</v>
      </c>
      <c r="FK20">
        <f t="shared" ca="1" si="8"/>
        <v>19</v>
      </c>
      <c r="FL20">
        <f t="shared" ca="1" si="8"/>
        <v>19</v>
      </c>
      <c r="FM20">
        <f t="shared" ca="1" si="8"/>
        <v>19</v>
      </c>
      <c r="FN20">
        <f t="shared" ca="1" si="8"/>
        <v>19</v>
      </c>
      <c r="FO20">
        <f t="shared" si="8"/>
        <v>19</v>
      </c>
      <c r="FP20" s="87">
        <f t="shared" si="8"/>
        <v>19</v>
      </c>
      <c r="FQ20">
        <f t="shared" ref="FQ20:GM20" si="9">MIN(FQ21,FQ22)</f>
        <v>19</v>
      </c>
      <c r="FR20">
        <f t="shared" si="9"/>
        <v>19</v>
      </c>
      <c r="FS20">
        <f t="shared" si="9"/>
        <v>19</v>
      </c>
      <c r="FT20">
        <f t="shared" si="9"/>
        <v>19</v>
      </c>
      <c r="FU20">
        <f t="shared" si="9"/>
        <v>19</v>
      </c>
      <c r="FV20">
        <f t="shared" si="9"/>
        <v>19</v>
      </c>
      <c r="FW20">
        <f t="shared" si="9"/>
        <v>19</v>
      </c>
      <c r="FX20">
        <f t="shared" si="9"/>
        <v>19</v>
      </c>
      <c r="FY20">
        <f t="shared" si="9"/>
        <v>19</v>
      </c>
      <c r="FZ20">
        <f t="shared" si="9"/>
        <v>19</v>
      </c>
      <c r="GA20">
        <f t="shared" si="9"/>
        <v>19</v>
      </c>
      <c r="GB20">
        <f t="shared" si="9"/>
        <v>19</v>
      </c>
      <c r="GC20">
        <f t="shared" si="9"/>
        <v>19</v>
      </c>
      <c r="GD20">
        <f t="shared" si="9"/>
        <v>19</v>
      </c>
      <c r="GE20">
        <f t="shared" si="9"/>
        <v>19</v>
      </c>
      <c r="GF20">
        <f t="shared" si="9"/>
        <v>19</v>
      </c>
      <c r="GG20">
        <f t="shared" si="9"/>
        <v>19</v>
      </c>
      <c r="GH20">
        <f t="shared" si="9"/>
        <v>19</v>
      </c>
      <c r="GI20">
        <f t="shared" si="9"/>
        <v>19</v>
      </c>
      <c r="GJ20">
        <f t="shared" si="9"/>
        <v>19</v>
      </c>
      <c r="GK20">
        <f t="shared" si="9"/>
        <v>19</v>
      </c>
      <c r="GL20">
        <f t="shared" si="9"/>
        <v>19</v>
      </c>
      <c r="GM20" s="88">
        <f t="shared" si="9"/>
        <v>0</v>
      </c>
    </row>
    <row r="21" spans="1:195" x14ac:dyDescent="0.25">
      <c r="B21" t="s">
        <v>43</v>
      </c>
      <c r="C21" t="s">
        <v>29</v>
      </c>
      <c r="D21">
        <f>36*(1-IFERROR(INDEX(Hdx_Data!$X$6:$X$366,D140),0))</f>
        <v>36</v>
      </c>
      <c r="E21">
        <f>36*(1-IFERROR(INDEX(Hdx_Data!$X$6:$X$366,E140),0))</f>
        <v>36</v>
      </c>
      <c r="F21">
        <f>36*(1-IFERROR(INDEX(Hdx_Data!$X$6:$X$366,F140),0))</f>
        <v>36</v>
      </c>
      <c r="G21">
        <f>36*(1-IFERROR(INDEX(Hdx_Data!$X$6:$X$366,G140),0))</f>
        <v>36</v>
      </c>
      <c r="H21">
        <f>36*(1-IFERROR(INDEX(Hdx_Data!$X$6:$X$366,H140),0))</f>
        <v>36</v>
      </c>
      <c r="I21">
        <f>36*(1-IFERROR(INDEX(Hdx_Data!$X$6:$X$366,I140),0))</f>
        <v>36</v>
      </c>
      <c r="J21">
        <f>36*(1-IFERROR(INDEX(Hdx_Data!$X$6:$X$366,J140),0))</f>
        <v>36</v>
      </c>
      <c r="K21">
        <f>36*(1-IFERROR(INDEX(Hdx_Data!$X$6:$X$366,K140),0))</f>
        <v>36</v>
      </c>
      <c r="L21">
        <f>36*(1-IFERROR(INDEX(Hdx_Data!$X$6:$X$366,L140),0))</f>
        <v>36</v>
      </c>
      <c r="M21">
        <f>36*(1-IFERROR(INDEX(Hdx_Data!$X$6:$X$366,M140),0))</f>
        <v>36</v>
      </c>
      <c r="N21">
        <f>36*(1-IFERROR(INDEX(Hdx_Data!$X$6:$X$366,N140),0))</f>
        <v>36</v>
      </c>
      <c r="O21">
        <f>36*(1-IFERROR(INDEX(Hdx_Data!$X$6:$X$366,O140),0))</f>
        <v>36</v>
      </c>
      <c r="P21">
        <f>36*(1-IFERROR(INDEX(Hdx_Data!$X$6:$X$366,P140),0))</f>
        <v>36</v>
      </c>
      <c r="Q21">
        <f>36*(1-IFERROR(INDEX(Hdx_Data!$X$6:$X$366,Q140),0))</f>
        <v>36</v>
      </c>
      <c r="R21">
        <f>36*(1-IFERROR(INDEX(Hdx_Data!$X$6:$X$366,R140),0))</f>
        <v>36</v>
      </c>
      <c r="S21">
        <f>36*(1-IFERROR(INDEX(Hdx_Data!$X$6:$X$366,S140),0))</f>
        <v>36</v>
      </c>
      <c r="T21">
        <f>36*(1-IFERROR(INDEX(Hdx_Data!$X$6:$X$366,T140),0))</f>
        <v>36</v>
      </c>
      <c r="U21">
        <f>36*(1-IFERROR(INDEX(Hdx_Data!$X$6:$X$366,U140),0))</f>
        <v>36</v>
      </c>
      <c r="V21">
        <f>36*(1-IFERROR(INDEX(Hdx_Data!$X$6:$X$366,V140),0))</f>
        <v>36</v>
      </c>
      <c r="W21">
        <f>36*(1-IFERROR(INDEX(Hdx_Data!$X$6:$X$366,W140),0))</f>
        <v>36</v>
      </c>
      <c r="X21">
        <f>36*(1-IFERROR(INDEX(Hdx_Data!$X$6:$X$366,X140),0))</f>
        <v>36</v>
      </c>
      <c r="Y21">
        <f>36*(1-IFERROR(INDEX(Hdx_Data!$X$6:$X$366,Y140),0))</f>
        <v>36</v>
      </c>
      <c r="Z21">
        <f>36*(1-IFERROR(INDEX(Hdx_Data!$X$6:$X$366,Z140),0))</f>
        <v>36</v>
      </c>
      <c r="AA21">
        <f>36*(1-IFERROR(INDEX(Hdx_Data!$X$6:$X$366,AA140),0))</f>
        <v>36</v>
      </c>
      <c r="AB21" s="87">
        <f>36*(1-IFERROR(INDEX(Hdx_Data!$X$6:$X$366,AB140),0))</f>
        <v>36</v>
      </c>
      <c r="AC21">
        <f>36*(1-IFERROR(INDEX(Hdx_Data!$X$6:$X$366,AC140),0))</f>
        <v>36</v>
      </c>
      <c r="AD21">
        <f>36*(1-IFERROR(INDEX(Hdx_Data!$X$6:$X$366,AD140),0))</f>
        <v>36</v>
      </c>
      <c r="AE21">
        <f>36*(1-IFERROR(INDEX(Hdx_Data!$X$6:$X$366,AE140),0))</f>
        <v>36</v>
      </c>
      <c r="AF21">
        <f>36*(1-IFERROR(INDEX(Hdx_Data!$X$6:$X$366,AF140),0))</f>
        <v>36</v>
      </c>
      <c r="AG21">
        <f>36*(1-IFERROR(INDEX(Hdx_Data!$X$6:$X$366,AG140),0))</f>
        <v>36</v>
      </c>
      <c r="AH21">
        <f>36*(1-IFERROR(INDEX(Hdx_Data!$X$6:$X$366,AH140),0))</f>
        <v>36</v>
      </c>
      <c r="AI21">
        <f>36*(1-IFERROR(INDEX(Hdx_Data!$X$6:$X$366,AI140),0))</f>
        <v>36</v>
      </c>
      <c r="AJ21">
        <f>36*(1-IFERROR(INDEX(Hdx_Data!$X$6:$X$366,AJ140),0))</f>
        <v>36</v>
      </c>
      <c r="AK21">
        <f>36*(1-IFERROR(INDEX(Hdx_Data!$X$6:$X$366,AK140),0))</f>
        <v>36</v>
      </c>
      <c r="AL21">
        <f>36*(1-IFERROR(INDEX(Hdx_Data!$X$6:$X$366,AL140),0))</f>
        <v>36</v>
      </c>
      <c r="AM21">
        <f>36*(1-IFERROR(INDEX(Hdx_Data!$X$6:$X$366,AM140),0))</f>
        <v>36</v>
      </c>
      <c r="AN21">
        <f>36*(1-IFERROR(INDEX(Hdx_Data!$X$6:$X$366,AN140),0))</f>
        <v>36</v>
      </c>
      <c r="AO21">
        <f>36*(1-IFERROR(INDEX(Hdx_Data!$X$6:$X$366,AO140),0))</f>
        <v>36</v>
      </c>
      <c r="AP21">
        <f>36*(1-IFERROR(INDEX(Hdx_Data!$X$6:$X$366,AP140),0))</f>
        <v>36</v>
      </c>
      <c r="AQ21">
        <f>36*(1-IFERROR(INDEX(Hdx_Data!$X$6:$X$366,AQ140),0))</f>
        <v>36</v>
      </c>
      <c r="AR21">
        <f>36*(1-IFERROR(INDEX(Hdx_Data!$X$6:$X$366,AR140),0))</f>
        <v>36</v>
      </c>
      <c r="AS21">
        <f>36*(1-IFERROR(INDEX(Hdx_Data!$X$6:$X$366,AS140),0))</f>
        <v>36</v>
      </c>
      <c r="AT21">
        <f>36*(1-IFERROR(INDEX(Hdx_Data!$X$6:$X$366,AT140),0))</f>
        <v>36</v>
      </c>
      <c r="AU21">
        <f>36*(1-IFERROR(INDEX(Hdx_Data!$X$6:$X$366,AU140),0))</f>
        <v>36</v>
      </c>
      <c r="AV21">
        <f>36*(1-IFERROR(INDEX(Hdx_Data!$X$6:$X$366,AV140),0))</f>
        <v>36</v>
      </c>
      <c r="AW21">
        <f>36*(1-IFERROR(INDEX(Hdx_Data!$X$6:$X$366,AW140),0))</f>
        <v>36</v>
      </c>
      <c r="AX21">
        <f>36*(1-IFERROR(INDEX(Hdx_Data!$X$6:$X$366,AX140),0))</f>
        <v>36</v>
      </c>
      <c r="AY21">
        <f>36*(1-IFERROR(INDEX(Hdx_Data!$X$6:$X$366,AY140),0))</f>
        <v>36</v>
      </c>
      <c r="AZ21" s="87">
        <f>36*(1-IFERROR(INDEX(Hdx_Data!$X$6:$X$366,AZ140),0))</f>
        <v>36</v>
      </c>
      <c r="BA21">
        <f>36*(1-IFERROR(INDEX(Hdx_Data!$X$6:$X$366,BA140),0))</f>
        <v>36</v>
      </c>
      <c r="BB21">
        <f>36*(1-IFERROR(INDEX(Hdx_Data!$X$6:$X$366,BB140),0))</f>
        <v>36</v>
      </c>
      <c r="BC21">
        <f>36*(1-IFERROR(INDEX(Hdx_Data!$X$6:$X$366,BC140),0))</f>
        <v>36</v>
      </c>
      <c r="BD21">
        <f>36*(1-IFERROR(INDEX(Hdx_Data!$X$6:$X$366,BD140),0))</f>
        <v>36</v>
      </c>
      <c r="BE21">
        <f>36*(1-IFERROR(INDEX(Hdx_Data!$X$6:$X$366,BE140),0))</f>
        <v>36</v>
      </c>
      <c r="BF21">
        <f>36*(1-IFERROR(INDEX(Hdx_Data!$X$6:$X$366,BF140),0))</f>
        <v>36</v>
      </c>
      <c r="BG21">
        <f>36*(1-IFERROR(INDEX(Hdx_Data!$X$6:$X$366,BG140),0))</f>
        <v>36</v>
      </c>
      <c r="BH21">
        <f>36*(1-IFERROR(INDEX(Hdx_Data!$X$6:$X$366,BH140),0))</f>
        <v>36</v>
      </c>
      <c r="BI21">
        <f>36*(1-IFERROR(INDEX(Hdx_Data!$X$6:$X$366,BI140),0))</f>
        <v>36</v>
      </c>
      <c r="BJ21">
        <f>36*(1-IFERROR(INDEX(Hdx_Data!$X$6:$X$366,BJ140),0))</f>
        <v>36</v>
      </c>
      <c r="BK21">
        <f>36*(1-IFERROR(INDEX(Hdx_Data!$X$6:$X$366,BK140),0))</f>
        <v>36</v>
      </c>
      <c r="BL21">
        <f>36*(1-IFERROR(INDEX(Hdx_Data!$X$6:$X$366,BL140),0))</f>
        <v>36</v>
      </c>
      <c r="BM21">
        <f>36*(1-IFERROR(INDEX(Hdx_Data!$X$6:$X$366,BM140),0))</f>
        <v>36</v>
      </c>
      <c r="BN21">
        <f>36*(1-IFERROR(INDEX(Hdx_Data!$X$6:$X$366,BN140),0))</f>
        <v>36</v>
      </c>
      <c r="BO21">
        <f>36*(1-IFERROR(INDEX(Hdx_Data!$X$6:$X$366,BO140),0))</f>
        <v>36</v>
      </c>
      <c r="BP21">
        <f>36*(1-IFERROR(INDEX(Hdx_Data!$X$6:$X$366,BP140),0))</f>
        <v>36</v>
      </c>
      <c r="BQ21">
        <f>36*(1-IFERROR(INDEX(Hdx_Data!$X$6:$X$366,BQ140),0))</f>
        <v>36</v>
      </c>
      <c r="BR21">
        <f>36*(1-IFERROR(INDEX(Hdx_Data!$X$6:$X$366,BR140),0))</f>
        <v>36</v>
      </c>
      <c r="BS21">
        <f>36*(1-IFERROR(INDEX(Hdx_Data!$X$6:$X$366,BS140),0))</f>
        <v>36</v>
      </c>
      <c r="BT21">
        <f>36*(1-IFERROR(INDEX(Hdx_Data!$X$6:$X$366,BT140),0))</f>
        <v>36</v>
      </c>
      <c r="BU21">
        <f>36*(1-IFERROR(INDEX(Hdx_Data!$X$6:$X$366,BU140),0))</f>
        <v>36</v>
      </c>
      <c r="BV21">
        <f>36*(1-IFERROR(INDEX(Hdx_Data!$X$6:$X$366,BV140),0))</f>
        <v>36</v>
      </c>
      <c r="BW21">
        <f>36*(1-IFERROR(INDEX(Hdx_Data!$X$6:$X$366,BW140),0))</f>
        <v>36</v>
      </c>
      <c r="BX21" s="87">
        <f>36*(1-IFERROR(INDEX(Hdx_Data!$X$6:$X$366,BX140),0))</f>
        <v>36</v>
      </c>
      <c r="BY21">
        <f>36*(1-IFERROR(INDEX(Hdx_Data!$X$6:$X$366,BY140),0))</f>
        <v>36</v>
      </c>
      <c r="BZ21">
        <f>36*(1-IFERROR(INDEX(Hdx_Data!$X$6:$X$366,BZ140),0))</f>
        <v>36</v>
      </c>
      <c r="CA21">
        <f>36*(1-IFERROR(INDEX(Hdx_Data!$X$6:$X$366,CA140),0))</f>
        <v>36</v>
      </c>
      <c r="CB21">
        <f>36*(1-IFERROR(INDEX(Hdx_Data!$X$6:$X$366,CB140),0))</f>
        <v>36</v>
      </c>
      <c r="CC21">
        <f>36*(1-IFERROR(INDEX(Hdx_Data!$X$6:$X$366,CC140),0))</f>
        <v>36</v>
      </c>
      <c r="CD21">
        <f>36*(1-IFERROR(INDEX(Hdx_Data!$X$6:$X$366,CD140),0))</f>
        <v>36</v>
      </c>
      <c r="CE21">
        <f>36*(1-IFERROR(INDEX(Hdx_Data!$X$6:$X$366,CE140),0))</f>
        <v>36</v>
      </c>
      <c r="CF21">
        <f>36*(1-IFERROR(INDEX(Hdx_Data!$X$6:$X$366,CF140),0))</f>
        <v>36</v>
      </c>
      <c r="CG21">
        <f>36*(1-IFERROR(INDEX(Hdx_Data!$X$6:$X$366,CG140),0))</f>
        <v>36</v>
      </c>
      <c r="CH21">
        <f>36*(1-IFERROR(INDEX(Hdx_Data!$X$6:$X$366,CH140),0))</f>
        <v>36</v>
      </c>
      <c r="CI21">
        <f>36*(1-IFERROR(INDEX(Hdx_Data!$X$6:$X$366,CI140),0))</f>
        <v>36</v>
      </c>
      <c r="CJ21">
        <f>36*(1-IFERROR(INDEX(Hdx_Data!$X$6:$X$366,CJ140),0))</f>
        <v>36</v>
      </c>
      <c r="CK21">
        <f>36*(1-IFERROR(INDEX(Hdx_Data!$X$6:$X$366,CK140),0))</f>
        <v>36</v>
      </c>
      <c r="CL21">
        <f>36*(1-IFERROR(INDEX(Hdx_Data!$X$6:$X$366,CL140),0))</f>
        <v>36</v>
      </c>
      <c r="CM21">
        <f>36*(1-IFERROR(INDEX(Hdx_Data!$X$6:$X$366,CM140),0))</f>
        <v>36</v>
      </c>
      <c r="CN21">
        <f>36*(1-IFERROR(INDEX(Hdx_Data!$X$6:$X$366,CN140),0))</f>
        <v>36</v>
      </c>
      <c r="CO21">
        <f>36*(1-IFERROR(INDEX(Hdx_Data!$X$6:$X$366,CO140),0))</f>
        <v>36</v>
      </c>
      <c r="CP21">
        <f>36*(1-IFERROR(INDEX(Hdx_Data!$X$6:$X$366,CP140),0))</f>
        <v>36</v>
      </c>
      <c r="CQ21">
        <f>36*(1-IFERROR(INDEX(Hdx_Data!$X$6:$X$366,CQ140),0))</f>
        <v>36</v>
      </c>
      <c r="CR21">
        <f>36*(1-IFERROR(INDEX(Hdx_Data!$X$6:$X$366,CR140),0))</f>
        <v>36</v>
      </c>
      <c r="CS21">
        <f>36*(1-IFERROR(INDEX(Hdx_Data!$X$6:$X$366,CS140),0))</f>
        <v>36</v>
      </c>
      <c r="CT21">
        <f>36*(1-IFERROR(INDEX(Hdx_Data!$X$6:$X$366,CT140),0))</f>
        <v>36</v>
      </c>
      <c r="CU21" s="88">
        <f>36*(1-IFERROR(INDEX(Hdx_Data!$X$6:$X$366,CU140),0))</f>
        <v>36</v>
      </c>
      <c r="CV21">
        <f>36*(1-IFERROR(INDEX(Hdx_Data!$X$6:$X$366,CV140),0))</f>
        <v>36</v>
      </c>
      <c r="CW21">
        <f>36*(1-IFERROR(INDEX(Hdx_Data!$X$6:$X$366,CW140),0))</f>
        <v>36</v>
      </c>
      <c r="CX21">
        <f>36*(1-IFERROR(INDEX(Hdx_Data!$X$6:$X$366,CX140),0))</f>
        <v>36</v>
      </c>
      <c r="CY21">
        <f>36*(1-IFERROR(INDEX(Hdx_Data!$X$6:$X$366,CY140),0))</f>
        <v>36</v>
      </c>
      <c r="CZ21">
        <f>36*(1-IFERROR(INDEX(Hdx_Data!$X$6:$X$366,CZ140),0))</f>
        <v>36</v>
      </c>
      <c r="DA21">
        <f>36*(1-IFERROR(INDEX(Hdx_Data!$X$6:$X$366,DA140),0))</f>
        <v>36</v>
      </c>
      <c r="DB21">
        <f>36*(1-IFERROR(INDEX(Hdx_Data!$X$6:$X$366,DB140),0))</f>
        <v>36</v>
      </c>
      <c r="DC21">
        <f>36*(1-IFERROR(INDEX(Hdx_Data!$X$6:$X$366,DC140),0))</f>
        <v>36</v>
      </c>
      <c r="DD21">
        <f>36*(1-IFERROR(INDEX(Hdx_Data!$X$6:$X$366,DD140),0))</f>
        <v>36</v>
      </c>
      <c r="DE21">
        <f>36*(1-IFERROR(INDEX(Hdx_Data!$X$6:$X$366,DE140),0))</f>
        <v>36</v>
      </c>
      <c r="DF21">
        <f>36*(1-IFERROR(INDEX(Hdx_Data!$X$6:$X$366,DF140),0))</f>
        <v>36</v>
      </c>
      <c r="DG21">
        <f>36*(1-IFERROR(INDEX(Hdx_Data!$X$6:$X$366,DG140),0))</f>
        <v>36</v>
      </c>
      <c r="DH21">
        <f>36*(1-IFERROR(INDEX(Hdx_Data!$X$6:$X$366,DH140),0))</f>
        <v>36</v>
      </c>
      <c r="DI21">
        <f>36*(1-IFERROR(INDEX(Hdx_Data!$X$6:$X$366,DI140),0))</f>
        <v>36</v>
      </c>
      <c r="DJ21">
        <f>36*(1-IFERROR(INDEX(Hdx_Data!$X$6:$X$366,DJ140),0))</f>
        <v>36</v>
      </c>
      <c r="DK21">
        <f>36*(1-IFERROR(INDEX(Hdx_Data!$X$6:$X$366,DK140),0))</f>
        <v>36</v>
      </c>
      <c r="DL21">
        <f>36*(1-IFERROR(INDEX(Hdx_Data!$X$6:$X$366,DL140),0))</f>
        <v>36</v>
      </c>
      <c r="DM21">
        <f>36*(1-IFERROR(INDEX(Hdx_Data!$X$6:$X$366,DM140),0))</f>
        <v>36</v>
      </c>
      <c r="DN21">
        <f>36*(1-IFERROR(INDEX(Hdx_Data!$X$6:$X$366,DN140),0))</f>
        <v>36</v>
      </c>
      <c r="DO21">
        <f>36*(1-IFERROR(INDEX(Hdx_Data!$X$6:$X$366,DO140),0))</f>
        <v>36</v>
      </c>
      <c r="DP21">
        <f>36*(1-IFERROR(INDEX(Hdx_Data!$X$6:$X$366,DP140),0))</f>
        <v>36</v>
      </c>
      <c r="DQ21">
        <f>36*(1-IFERROR(INDEX(Hdx_Data!$X$6:$X$366,DQ140),0))</f>
        <v>36</v>
      </c>
      <c r="DR21">
        <f>36*(1-IFERROR(INDEX(Hdx_Data!$X$6:$X$366,DR140),0))</f>
        <v>36</v>
      </c>
      <c r="DS21">
        <f>36*(1-IFERROR(INDEX(Hdx_Data!$X$6:$X$366,DS140),0))</f>
        <v>36</v>
      </c>
      <c r="DT21" s="87">
        <f>36*(1-IFERROR(INDEX(Hdx_Data!$X$6:$X$366,DT140),0))</f>
        <v>36</v>
      </c>
      <c r="DU21">
        <f>36*(1-IFERROR(INDEX(Hdx_Data!$X$6:$X$366,DU140),0))</f>
        <v>36</v>
      </c>
      <c r="DV21">
        <f>36*(1-IFERROR(INDEX(Hdx_Data!$X$6:$X$366,DV140),0))</f>
        <v>36</v>
      </c>
      <c r="DW21">
        <f>36*(1-IFERROR(INDEX(Hdx_Data!$X$6:$X$366,DW140),0))</f>
        <v>36</v>
      </c>
      <c r="DX21">
        <f>36*(1-IFERROR(INDEX(Hdx_Data!$X$6:$X$366,DX140),0))</f>
        <v>36</v>
      </c>
      <c r="DY21">
        <f>36*(1-IFERROR(INDEX(Hdx_Data!$X$6:$X$366,DY140),0))</f>
        <v>36</v>
      </c>
      <c r="DZ21">
        <f>36*(1-IFERROR(INDEX(Hdx_Data!$X$6:$X$366,DZ140),0))</f>
        <v>36</v>
      </c>
      <c r="EA21">
        <f>36*(1-IFERROR(INDEX(Hdx_Data!$X$6:$X$366,EA140),0))</f>
        <v>36</v>
      </c>
      <c r="EB21">
        <f>36*(1-IFERROR(INDEX(Hdx_Data!$X$6:$X$366,EB140),0))</f>
        <v>36</v>
      </c>
      <c r="EC21">
        <f>36*(1-IFERROR(INDEX(Hdx_Data!$X$6:$X$366,EC140),0))</f>
        <v>36</v>
      </c>
      <c r="ED21">
        <f>36*(1-IFERROR(INDEX(Hdx_Data!$X$6:$X$366,ED140),0))</f>
        <v>36</v>
      </c>
      <c r="EE21">
        <f>36*(1-IFERROR(INDEX(Hdx_Data!$X$6:$X$366,EE140),0))</f>
        <v>36</v>
      </c>
      <c r="EF21">
        <f>36*(1-IFERROR(INDEX(Hdx_Data!$X$6:$X$366,EF140),0))</f>
        <v>36</v>
      </c>
      <c r="EG21">
        <f>36*(1-IFERROR(INDEX(Hdx_Data!$X$6:$X$366,EG140),0))</f>
        <v>36</v>
      </c>
      <c r="EH21">
        <f>36*(1-IFERROR(INDEX(Hdx_Data!$X$6:$X$366,EH140),0))</f>
        <v>36</v>
      </c>
      <c r="EI21">
        <f>36*(1-IFERROR(INDEX(Hdx_Data!$X$6:$X$366,EI140),0))</f>
        <v>36</v>
      </c>
      <c r="EJ21">
        <f>36*(1-IFERROR(INDEX(Hdx_Data!$X$6:$X$366,EJ140),0))</f>
        <v>36</v>
      </c>
      <c r="EK21">
        <f>36*(1-IFERROR(INDEX(Hdx_Data!$X$6:$X$366,EK140),0))</f>
        <v>36</v>
      </c>
      <c r="EL21">
        <f>36*(1-IFERROR(INDEX(Hdx_Data!$X$6:$X$366,EL140),0))</f>
        <v>36</v>
      </c>
      <c r="EM21">
        <f>36*(1-IFERROR(INDEX(Hdx_Data!$X$6:$X$366,EM140),0))</f>
        <v>36</v>
      </c>
      <c r="EN21">
        <f>36*(1-IFERROR(INDEX(Hdx_Data!$X$6:$X$366,EN140),0))</f>
        <v>36</v>
      </c>
      <c r="EO21">
        <f>36*(1-IFERROR(INDEX(Hdx_Data!$X$6:$X$366,EO140),0))</f>
        <v>36</v>
      </c>
      <c r="EP21">
        <f>36*(1-IFERROR(INDEX(Hdx_Data!$X$6:$X$366,EP140),0))</f>
        <v>36</v>
      </c>
      <c r="EQ21" s="88">
        <f>36*(1-IFERROR(INDEX(Hdx_Data!$X$6:$X$366,EQ140),0))</f>
        <v>36</v>
      </c>
      <c r="ER21">
        <f>36*(1-IFERROR(INDEX(Hdx_Data!$X$6:$X$366,ER140),0))</f>
        <v>36</v>
      </c>
      <c r="ES21">
        <f>36*(1-IFERROR(INDEX(Hdx_Data!$X$6:$X$366,ES140),0))</f>
        <v>36</v>
      </c>
      <c r="ET21">
        <f>36*(1-IFERROR(INDEX(Hdx_Data!$X$6:$X$366,ET140),0))</f>
        <v>36</v>
      </c>
      <c r="EU21">
        <f>36*(1-IFERROR(INDEX(Hdx_Data!$X$6:$X$366,EU140),0))</f>
        <v>36</v>
      </c>
      <c r="EV21">
        <f>36*(1-IFERROR(INDEX(Hdx_Data!$X$6:$X$366,EV140),0))</f>
        <v>36</v>
      </c>
      <c r="EW21">
        <f>36*(1-IFERROR(INDEX(Hdx_Data!$X$6:$X$366,EW140),0))</f>
        <v>36</v>
      </c>
      <c r="EX21">
        <f>36*(1-IFERROR(INDEX(Hdx_Data!$X$6:$X$366,EX140),0))</f>
        <v>36</v>
      </c>
      <c r="EY21">
        <f>36*(1-IFERROR(INDEX(Hdx_Data!$X$6:$X$366,EY140),0))</f>
        <v>36</v>
      </c>
      <c r="EZ21">
        <f>36*(1-IFERROR(INDEX(Hdx_Data!$X$6:$X$366,EZ140),0))</f>
        <v>36</v>
      </c>
      <c r="FA21">
        <f>36*(1-IFERROR(INDEX(Hdx_Data!$X$6:$X$366,FA140),0))</f>
        <v>36</v>
      </c>
      <c r="FB21">
        <f>36*(1-IFERROR(INDEX(Hdx_Data!$X$6:$X$366,FB140),0))</f>
        <v>36</v>
      </c>
      <c r="FC21">
        <f>36*(1-IFERROR(INDEX(Hdx_Data!$X$6:$X$366,FC140),0))</f>
        <v>36</v>
      </c>
      <c r="FD21">
        <f>36*(1-IFERROR(INDEX(Hdx_Data!$X$6:$X$366,FD140),0))</f>
        <v>36</v>
      </c>
      <c r="FE21">
        <f>36*(1-IFERROR(INDEX(Hdx_Data!$X$6:$X$366,FE140),0))</f>
        <v>36</v>
      </c>
      <c r="FF21">
        <f>36*(1-IFERROR(INDEX(Hdx_Data!$X$6:$X$366,FF140),0))</f>
        <v>36</v>
      </c>
      <c r="FG21">
        <f>36*(1-IFERROR(INDEX(Hdx_Data!$X$6:$X$366,FG140),0))</f>
        <v>36</v>
      </c>
      <c r="FH21">
        <f>36*(1-IFERROR(INDEX(Hdx_Data!$X$6:$X$366,FH140),0))</f>
        <v>36</v>
      </c>
      <c r="FI21">
        <f>36*(1-IFERROR(INDEX(Hdx_Data!$X$6:$X$366,FI140),0))</f>
        <v>36</v>
      </c>
      <c r="FJ21">
        <f>36*(1-IFERROR(INDEX(Hdx_Data!$X$6:$X$366,FJ140),0))</f>
        <v>36</v>
      </c>
      <c r="FK21">
        <f>36*(1-IFERROR(INDEX(Hdx_Data!$X$6:$X$366,FK140),0))</f>
        <v>36</v>
      </c>
      <c r="FL21">
        <f>36*(1-IFERROR(INDEX(Hdx_Data!$X$6:$X$366,FL140),0))</f>
        <v>36</v>
      </c>
      <c r="FM21">
        <f>36*(1-IFERROR(INDEX(Hdx_Data!$X$6:$X$366,FM140),0))</f>
        <v>36</v>
      </c>
      <c r="FN21">
        <f>36*(1-IFERROR(INDEX(Hdx_Data!$X$6:$X$366,FN140),0))</f>
        <v>36</v>
      </c>
      <c r="FO21">
        <f>36*(1-IFERROR(INDEX(Hdx_Data!$X$6:$X$366,FO140),0))</f>
        <v>36</v>
      </c>
      <c r="FP21" s="87">
        <f>36*(1-IFERROR(INDEX(Hdx_Data!$X$6:$X$366,FP140),0))</f>
        <v>36</v>
      </c>
      <c r="FQ21">
        <f>36*(1-IFERROR(INDEX(Hdx_Data!$X$6:$X$366,FQ140),0))</f>
        <v>36</v>
      </c>
      <c r="FR21">
        <f>36*(1-IFERROR(INDEX(Hdx_Data!$X$6:$X$366,FR140),0))</f>
        <v>36</v>
      </c>
      <c r="FS21">
        <f>36*(1-IFERROR(INDEX(Hdx_Data!$X$6:$X$366,FS140),0))</f>
        <v>36</v>
      </c>
      <c r="FT21">
        <f>36*(1-IFERROR(INDEX(Hdx_Data!$X$6:$X$366,FT140),0))</f>
        <v>36</v>
      </c>
      <c r="FU21">
        <f>36*(1-IFERROR(INDEX(Hdx_Data!$X$6:$X$366,FU140),0))</f>
        <v>36</v>
      </c>
      <c r="FV21">
        <f>36*(1-IFERROR(INDEX(Hdx_Data!$X$6:$X$366,FV140),0))</f>
        <v>36</v>
      </c>
      <c r="FW21">
        <f>36*(1-IFERROR(INDEX(Hdx_Data!$X$6:$X$366,FW140),0))</f>
        <v>36</v>
      </c>
      <c r="FX21">
        <f>36*(1-IFERROR(INDEX(Hdx_Data!$X$6:$X$366,FX140),0))</f>
        <v>36</v>
      </c>
      <c r="FY21">
        <f>36*(1-IFERROR(INDEX(Hdx_Data!$X$6:$X$366,FY140),0))</f>
        <v>36</v>
      </c>
      <c r="FZ21">
        <f>36*(1-IFERROR(INDEX(Hdx_Data!$X$6:$X$366,FZ140),0))</f>
        <v>36</v>
      </c>
      <c r="GA21">
        <f>36*(1-IFERROR(INDEX(Hdx_Data!$X$6:$X$366,GA140),0))</f>
        <v>36</v>
      </c>
      <c r="GB21">
        <f>36*(1-IFERROR(INDEX(Hdx_Data!$X$6:$X$366,GB140),0))</f>
        <v>36</v>
      </c>
      <c r="GC21">
        <f>36*(1-IFERROR(INDEX(Hdx_Data!$X$6:$X$366,GC140),0))</f>
        <v>36</v>
      </c>
      <c r="GD21">
        <f>36*(1-IFERROR(INDEX(Hdx_Data!$X$6:$X$366,GD140),0))</f>
        <v>36</v>
      </c>
      <c r="GE21">
        <f>36*(1-IFERROR(INDEX(Hdx_Data!$X$6:$X$366,GE140),0))</f>
        <v>36</v>
      </c>
      <c r="GF21">
        <f>36*(1-IFERROR(INDEX(Hdx_Data!$X$6:$X$366,GF140),0))</f>
        <v>36</v>
      </c>
      <c r="GG21">
        <f>36*(1-IFERROR(INDEX(Hdx_Data!$X$6:$X$366,GG140),0))</f>
        <v>36</v>
      </c>
      <c r="GH21">
        <f>36*(1-IFERROR(INDEX(Hdx_Data!$X$6:$X$366,GH140),0))</f>
        <v>36</v>
      </c>
      <c r="GI21">
        <f>36*(1-IFERROR(INDEX(Hdx_Data!$X$6:$X$366,GI140),0))</f>
        <v>36</v>
      </c>
      <c r="GJ21">
        <f>36*(1-IFERROR(INDEX(Hdx_Data!$X$6:$X$366,GJ140),0))</f>
        <v>36</v>
      </c>
      <c r="GK21">
        <f>36*(1-IFERROR(INDEX(Hdx_Data!$X$6:$X$366,GK140),0))</f>
        <v>36</v>
      </c>
      <c r="GL21">
        <f>36*(1-IFERROR(INDEX(Hdx_Data!$X$6:$X$366,GL140),0))</f>
        <v>36</v>
      </c>
      <c r="GM21" s="88">
        <f>36*(1-IFERROR(INDEX(Hdx_Data!$X$6:$X$366,GM140),0))</f>
        <v>36</v>
      </c>
    </row>
    <row r="22" spans="1:195" x14ac:dyDescent="0.25">
      <c r="B22" t="s">
        <v>83</v>
      </c>
      <c r="C22" t="s">
        <v>29</v>
      </c>
      <c r="D22">
        <f t="shared" ref="D22:AI22" ca="1" si="10">IF(AND(E32&lt;684.7,E27&lt;686.3),0,IF(AND(E32&gt;689,E27&gt;689),IF(D14="F",19,36),IF(E32&gt;687,IF(D14="F",19,34),IF(E32&gt;686,IF(D14="F",19,24),19))))</f>
        <v>36</v>
      </c>
      <c r="E22">
        <f t="shared" ca="1" si="10"/>
        <v>36</v>
      </c>
      <c r="F22">
        <f t="shared" ca="1" si="10"/>
        <v>36</v>
      </c>
      <c r="G22">
        <f t="shared" ca="1" si="10"/>
        <v>36</v>
      </c>
      <c r="H22">
        <f t="shared" ca="1" si="10"/>
        <v>36</v>
      </c>
      <c r="I22">
        <f t="shared" ca="1" si="10"/>
        <v>36</v>
      </c>
      <c r="J22">
        <f t="shared" ca="1" si="10"/>
        <v>36</v>
      </c>
      <c r="K22">
        <f t="shared" ca="1" si="10"/>
        <v>36</v>
      </c>
      <c r="L22">
        <f t="shared" ca="1" si="10"/>
        <v>34</v>
      </c>
      <c r="M22">
        <f t="shared" ca="1" si="10"/>
        <v>34</v>
      </c>
      <c r="N22">
        <f t="shared" ca="1" si="10"/>
        <v>24</v>
      </c>
      <c r="O22">
        <f t="shared" ca="1" si="10"/>
        <v>24</v>
      </c>
      <c r="P22">
        <f t="shared" ca="1" si="10"/>
        <v>24</v>
      </c>
      <c r="Q22">
        <f t="shared" ca="1" si="10"/>
        <v>24</v>
      </c>
      <c r="R22">
        <f t="shared" ca="1" si="10"/>
        <v>24</v>
      </c>
      <c r="S22">
        <f t="shared" ca="1" si="10"/>
        <v>19</v>
      </c>
      <c r="T22">
        <f t="shared" ca="1" si="10"/>
        <v>19</v>
      </c>
      <c r="U22">
        <f t="shared" ca="1" si="10"/>
        <v>19</v>
      </c>
      <c r="V22">
        <f t="shared" ca="1" si="10"/>
        <v>19</v>
      </c>
      <c r="W22">
        <f t="shared" ca="1" si="10"/>
        <v>19</v>
      </c>
      <c r="X22">
        <f t="shared" ca="1" si="10"/>
        <v>19</v>
      </c>
      <c r="Y22">
        <f t="shared" ca="1" si="10"/>
        <v>19</v>
      </c>
      <c r="Z22">
        <f t="shared" ca="1" si="10"/>
        <v>24</v>
      </c>
      <c r="AA22">
        <f t="shared" ca="1" si="10"/>
        <v>34</v>
      </c>
      <c r="AB22" s="87">
        <f t="shared" ca="1" si="10"/>
        <v>34</v>
      </c>
      <c r="AC22">
        <f t="shared" ca="1" si="10"/>
        <v>34</v>
      </c>
      <c r="AD22">
        <f t="shared" ca="1" si="10"/>
        <v>34</v>
      </c>
      <c r="AE22">
        <f t="shared" ca="1" si="10"/>
        <v>34</v>
      </c>
      <c r="AF22">
        <f t="shared" ca="1" si="10"/>
        <v>34</v>
      </c>
      <c r="AG22">
        <f t="shared" ca="1" si="10"/>
        <v>34</v>
      </c>
      <c r="AH22">
        <f t="shared" ca="1" si="10"/>
        <v>34</v>
      </c>
      <c r="AI22">
        <f t="shared" ca="1" si="10"/>
        <v>34</v>
      </c>
      <c r="AJ22">
        <f t="shared" ref="AJ22:BO22" ca="1" si="11">IF(AND(AK32&lt;684.7,AK27&lt;686.3),0,IF(AND(AK32&gt;689,AK27&gt;689),IF(AJ14="F",19,36),IF(AK32&gt;687,IF(AJ14="F",19,34),IF(AK32&gt;686,IF(AJ14="F",19,24),19))))</f>
        <v>19</v>
      </c>
      <c r="AK22">
        <f t="shared" ca="1" si="11"/>
        <v>19</v>
      </c>
      <c r="AL22">
        <f t="shared" ca="1" si="11"/>
        <v>19</v>
      </c>
      <c r="AM22">
        <f t="shared" ca="1" si="11"/>
        <v>34</v>
      </c>
      <c r="AN22">
        <f t="shared" ca="1" si="11"/>
        <v>34</v>
      </c>
      <c r="AO22">
        <f t="shared" ca="1" si="11"/>
        <v>34</v>
      </c>
      <c r="AP22">
        <f t="shared" ca="1" si="11"/>
        <v>34</v>
      </c>
      <c r="AQ22">
        <f t="shared" ca="1" si="11"/>
        <v>34</v>
      </c>
      <c r="AR22">
        <f t="shared" ca="1" si="11"/>
        <v>34</v>
      </c>
      <c r="AS22">
        <f t="shared" ca="1" si="11"/>
        <v>24</v>
      </c>
      <c r="AT22">
        <f t="shared" ca="1" si="11"/>
        <v>19</v>
      </c>
      <c r="AU22">
        <f t="shared" ca="1" si="11"/>
        <v>24</v>
      </c>
      <c r="AV22">
        <f t="shared" ca="1" si="11"/>
        <v>34</v>
      </c>
      <c r="AW22">
        <f t="shared" ca="1" si="11"/>
        <v>34</v>
      </c>
      <c r="AX22">
        <f t="shared" ca="1" si="11"/>
        <v>34</v>
      </c>
      <c r="AY22">
        <f t="shared" ca="1" si="11"/>
        <v>34</v>
      </c>
      <c r="AZ22" s="87">
        <f t="shared" ca="1" si="11"/>
        <v>34</v>
      </c>
      <c r="BA22">
        <f t="shared" ca="1" si="11"/>
        <v>34</v>
      </c>
      <c r="BB22">
        <f t="shared" ca="1" si="11"/>
        <v>34</v>
      </c>
      <c r="BC22">
        <f t="shared" ca="1" si="11"/>
        <v>34</v>
      </c>
      <c r="BD22">
        <f t="shared" ca="1" si="11"/>
        <v>34</v>
      </c>
      <c r="BE22">
        <f t="shared" ca="1" si="11"/>
        <v>34</v>
      </c>
      <c r="BF22">
        <f t="shared" ca="1" si="11"/>
        <v>34</v>
      </c>
      <c r="BG22">
        <f t="shared" ca="1" si="11"/>
        <v>34</v>
      </c>
      <c r="BH22">
        <f t="shared" ca="1" si="11"/>
        <v>34</v>
      </c>
      <c r="BI22">
        <f t="shared" ca="1" si="11"/>
        <v>34</v>
      </c>
      <c r="BJ22">
        <f t="shared" ca="1" si="11"/>
        <v>34</v>
      </c>
      <c r="BK22">
        <f t="shared" ca="1" si="11"/>
        <v>34</v>
      </c>
      <c r="BL22">
        <f t="shared" ca="1" si="11"/>
        <v>34</v>
      </c>
      <c r="BM22">
        <f t="shared" ca="1" si="11"/>
        <v>34</v>
      </c>
      <c r="BN22">
        <f t="shared" ca="1" si="11"/>
        <v>34</v>
      </c>
      <c r="BO22">
        <f t="shared" ca="1" si="11"/>
        <v>34</v>
      </c>
      <c r="BP22">
        <f t="shared" ref="BP22:CU22" ca="1" si="12">IF(AND(BQ32&lt;684.7,BQ27&lt;686.3),0,IF(AND(BQ32&gt;689,BQ27&gt;689),IF(BP14="F",19,36),IF(BQ32&gt;687,IF(BP14="F",19,34),IF(BQ32&gt;686,IF(BP14="F",19,24),19))))</f>
        <v>34</v>
      </c>
      <c r="BQ22">
        <f t="shared" ca="1" si="12"/>
        <v>36</v>
      </c>
      <c r="BR22">
        <f t="shared" ca="1" si="12"/>
        <v>36</v>
      </c>
      <c r="BS22">
        <f t="shared" ca="1" si="12"/>
        <v>36</v>
      </c>
      <c r="BT22">
        <f t="shared" ca="1" si="12"/>
        <v>36</v>
      </c>
      <c r="BU22">
        <f t="shared" ca="1" si="12"/>
        <v>36</v>
      </c>
      <c r="BV22">
        <f t="shared" ca="1" si="12"/>
        <v>36</v>
      </c>
      <c r="BW22">
        <f t="shared" ca="1" si="12"/>
        <v>36</v>
      </c>
      <c r="BX22" s="87">
        <f t="shared" ca="1" si="12"/>
        <v>36</v>
      </c>
      <c r="BY22">
        <f t="shared" ca="1" si="12"/>
        <v>36</v>
      </c>
      <c r="BZ22">
        <f t="shared" ca="1" si="12"/>
        <v>36</v>
      </c>
      <c r="CA22">
        <f t="shared" ca="1" si="12"/>
        <v>36</v>
      </c>
      <c r="CB22">
        <f t="shared" ca="1" si="12"/>
        <v>36</v>
      </c>
      <c r="CC22">
        <f t="shared" ca="1" si="12"/>
        <v>36</v>
      </c>
      <c r="CD22">
        <f t="shared" ca="1" si="12"/>
        <v>36</v>
      </c>
      <c r="CE22">
        <f t="shared" ca="1" si="12"/>
        <v>36</v>
      </c>
      <c r="CF22">
        <f t="shared" ca="1" si="12"/>
        <v>36</v>
      </c>
      <c r="CG22">
        <f t="shared" ca="1" si="12"/>
        <v>36</v>
      </c>
      <c r="CH22">
        <f t="shared" ca="1" si="12"/>
        <v>36</v>
      </c>
      <c r="CI22">
        <f t="shared" ca="1" si="12"/>
        <v>36</v>
      </c>
      <c r="CJ22">
        <f t="shared" ca="1" si="12"/>
        <v>36</v>
      </c>
      <c r="CK22">
        <f t="shared" ca="1" si="12"/>
        <v>36</v>
      </c>
      <c r="CL22">
        <f t="shared" ca="1" si="12"/>
        <v>36</v>
      </c>
      <c r="CM22">
        <f t="shared" ca="1" si="12"/>
        <v>36</v>
      </c>
      <c r="CN22">
        <f t="shared" ca="1" si="12"/>
        <v>36</v>
      </c>
      <c r="CO22">
        <f t="shared" ca="1" si="12"/>
        <v>36</v>
      </c>
      <c r="CP22">
        <f t="shared" ca="1" si="12"/>
        <v>36</v>
      </c>
      <c r="CQ22">
        <f t="shared" ca="1" si="12"/>
        <v>36</v>
      </c>
      <c r="CR22">
        <f t="shared" ca="1" si="12"/>
        <v>36</v>
      </c>
      <c r="CS22">
        <f t="shared" ca="1" si="12"/>
        <v>36</v>
      </c>
      <c r="CT22">
        <f t="shared" ca="1" si="12"/>
        <v>36</v>
      </c>
      <c r="CU22" s="88">
        <f t="shared" ca="1" si="12"/>
        <v>36</v>
      </c>
      <c r="CV22">
        <f t="shared" ref="CV22:EA22" ca="1" si="13">IF(AND(CW32&lt;684.7,CW27&lt;686.3),0,IF(AND(CW32&gt;689,CW27&gt;689),IF(CV14="F",19,36),IF(CW32&gt;687,IF(CV14="F",19,34),IF(CW32&gt;686,IF(CV14="F",19,24),19))))</f>
        <v>19</v>
      </c>
      <c r="CW22">
        <f t="shared" ca="1" si="13"/>
        <v>19</v>
      </c>
      <c r="CX22">
        <f t="shared" ca="1" si="13"/>
        <v>19</v>
      </c>
      <c r="CY22">
        <f t="shared" ca="1" si="13"/>
        <v>19</v>
      </c>
      <c r="CZ22">
        <f t="shared" ca="1" si="13"/>
        <v>19</v>
      </c>
      <c r="DA22">
        <f t="shared" ca="1" si="13"/>
        <v>19</v>
      </c>
      <c r="DB22">
        <f t="shared" ca="1" si="13"/>
        <v>19</v>
      </c>
      <c r="DC22">
        <f t="shared" ca="1" si="13"/>
        <v>19</v>
      </c>
      <c r="DD22">
        <f t="shared" ca="1" si="13"/>
        <v>19</v>
      </c>
      <c r="DE22">
        <f t="shared" ca="1" si="13"/>
        <v>19</v>
      </c>
      <c r="DF22">
        <f t="shared" ca="1" si="13"/>
        <v>19</v>
      </c>
      <c r="DG22">
        <f t="shared" ca="1" si="13"/>
        <v>19</v>
      </c>
      <c r="DH22">
        <f t="shared" ca="1" si="13"/>
        <v>19</v>
      </c>
      <c r="DI22">
        <f t="shared" ca="1" si="13"/>
        <v>19</v>
      </c>
      <c r="DJ22">
        <f t="shared" ca="1" si="13"/>
        <v>19</v>
      </c>
      <c r="DK22">
        <f t="shared" ca="1" si="13"/>
        <v>19</v>
      </c>
      <c r="DL22">
        <f t="shared" ca="1" si="13"/>
        <v>19</v>
      </c>
      <c r="DM22">
        <f t="shared" ca="1" si="13"/>
        <v>19</v>
      </c>
      <c r="DN22">
        <f t="shared" ca="1" si="13"/>
        <v>19</v>
      </c>
      <c r="DO22">
        <f t="shared" ca="1" si="13"/>
        <v>19</v>
      </c>
      <c r="DP22">
        <f t="shared" ca="1" si="13"/>
        <v>19</v>
      </c>
      <c r="DQ22">
        <f t="shared" ca="1" si="13"/>
        <v>19</v>
      </c>
      <c r="DR22">
        <f t="shared" ca="1" si="13"/>
        <v>19</v>
      </c>
      <c r="DS22">
        <f t="shared" ca="1" si="13"/>
        <v>19</v>
      </c>
      <c r="DT22" s="87">
        <f t="shared" ca="1" si="13"/>
        <v>19</v>
      </c>
      <c r="DU22">
        <f t="shared" ca="1" si="13"/>
        <v>19</v>
      </c>
      <c r="DV22">
        <f t="shared" ca="1" si="13"/>
        <v>19</v>
      </c>
      <c r="DW22">
        <f t="shared" ca="1" si="13"/>
        <v>19</v>
      </c>
      <c r="DX22">
        <f t="shared" ca="1" si="13"/>
        <v>19</v>
      </c>
      <c r="DY22">
        <f t="shared" ca="1" si="13"/>
        <v>19</v>
      </c>
      <c r="DZ22">
        <f t="shared" ca="1" si="13"/>
        <v>19</v>
      </c>
      <c r="EA22">
        <f t="shared" ca="1" si="13"/>
        <v>19</v>
      </c>
      <c r="EB22">
        <f t="shared" ref="EB22:FG22" ca="1" si="14">IF(AND(EC32&lt;684.7,EC27&lt;686.3),0,IF(AND(EC32&gt;689,EC27&gt;689),IF(EB14="F",19,36),IF(EC32&gt;687,IF(EB14="F",19,34),IF(EC32&gt;686,IF(EB14="F",19,24),19))))</f>
        <v>19</v>
      </c>
      <c r="EC22">
        <f t="shared" ca="1" si="14"/>
        <v>19</v>
      </c>
      <c r="ED22">
        <f t="shared" ca="1" si="14"/>
        <v>19</v>
      </c>
      <c r="EE22">
        <f t="shared" ca="1" si="14"/>
        <v>19</v>
      </c>
      <c r="EF22">
        <f t="shared" ca="1" si="14"/>
        <v>19</v>
      </c>
      <c r="EG22">
        <f t="shared" ca="1" si="14"/>
        <v>19</v>
      </c>
      <c r="EH22">
        <f t="shared" ca="1" si="14"/>
        <v>19</v>
      </c>
      <c r="EI22">
        <f t="shared" ca="1" si="14"/>
        <v>19</v>
      </c>
      <c r="EJ22">
        <f t="shared" ca="1" si="14"/>
        <v>19</v>
      </c>
      <c r="EK22">
        <f t="shared" ca="1" si="14"/>
        <v>19</v>
      </c>
      <c r="EL22">
        <f t="shared" ca="1" si="14"/>
        <v>19</v>
      </c>
      <c r="EM22">
        <f t="shared" ca="1" si="14"/>
        <v>19</v>
      </c>
      <c r="EN22">
        <f t="shared" ca="1" si="14"/>
        <v>19</v>
      </c>
      <c r="EO22">
        <f t="shared" ca="1" si="14"/>
        <v>19</v>
      </c>
      <c r="EP22">
        <f t="shared" ca="1" si="14"/>
        <v>19</v>
      </c>
      <c r="EQ22" s="88">
        <f t="shared" ca="1" si="14"/>
        <v>19</v>
      </c>
      <c r="ER22">
        <f t="shared" ca="1" si="14"/>
        <v>19</v>
      </c>
      <c r="ES22">
        <f t="shared" ca="1" si="14"/>
        <v>19</v>
      </c>
      <c r="ET22">
        <f t="shared" ca="1" si="14"/>
        <v>19</v>
      </c>
      <c r="EU22">
        <f t="shared" ca="1" si="14"/>
        <v>19</v>
      </c>
      <c r="EV22">
        <f t="shared" ca="1" si="14"/>
        <v>19</v>
      </c>
      <c r="EW22">
        <f t="shared" ca="1" si="14"/>
        <v>19</v>
      </c>
      <c r="EX22">
        <f t="shared" ca="1" si="14"/>
        <v>19</v>
      </c>
      <c r="EY22">
        <f t="shared" ca="1" si="14"/>
        <v>19</v>
      </c>
      <c r="EZ22">
        <f t="shared" ca="1" si="14"/>
        <v>19</v>
      </c>
      <c r="FA22">
        <f t="shared" ca="1" si="14"/>
        <v>19</v>
      </c>
      <c r="FB22">
        <f t="shared" ca="1" si="14"/>
        <v>19</v>
      </c>
      <c r="FC22">
        <f t="shared" ca="1" si="14"/>
        <v>19</v>
      </c>
      <c r="FD22">
        <f t="shared" ca="1" si="14"/>
        <v>19</v>
      </c>
      <c r="FE22">
        <f t="shared" ca="1" si="14"/>
        <v>19</v>
      </c>
      <c r="FF22">
        <f t="shared" ca="1" si="14"/>
        <v>19</v>
      </c>
      <c r="FG22">
        <f t="shared" ca="1" si="14"/>
        <v>19</v>
      </c>
      <c r="FH22">
        <f t="shared" ref="FH22:FP22" ca="1" si="15">IF(AND(FI32&lt;684.7,FI27&lt;686.3),0,IF(AND(FI32&gt;689,FI27&gt;689),IF(FH14="F",19,36),IF(FI32&gt;687,IF(FH14="F",19,34),IF(FI32&gt;686,IF(FH14="F",19,24),19))))</f>
        <v>19</v>
      </c>
      <c r="FI22">
        <f t="shared" ca="1" si="15"/>
        <v>19</v>
      </c>
      <c r="FJ22">
        <f t="shared" ca="1" si="15"/>
        <v>19</v>
      </c>
      <c r="FK22">
        <f t="shared" ca="1" si="15"/>
        <v>19</v>
      </c>
      <c r="FL22">
        <f t="shared" ca="1" si="15"/>
        <v>19</v>
      </c>
      <c r="FM22">
        <f t="shared" ca="1" si="15"/>
        <v>19</v>
      </c>
      <c r="FN22">
        <f t="shared" ca="1" si="15"/>
        <v>19</v>
      </c>
      <c r="FO22">
        <f t="shared" si="15"/>
        <v>19</v>
      </c>
      <c r="FP22" s="87">
        <f t="shared" si="15"/>
        <v>19</v>
      </c>
      <c r="FQ22">
        <f t="shared" ref="FQ22" si="16">IF(AND(FR32&lt;684.7,FR27&lt;686.3),0,IF(AND(FR32&gt;689,FR27&gt;689),IF(FQ14="F",19,36),IF(FR32&gt;687,IF(FQ14="F",19,34),IF(FR32&gt;686,IF(FQ14="F",19,24),19))))</f>
        <v>19</v>
      </c>
      <c r="FR22">
        <f t="shared" ref="FR22" si="17">IF(AND(FS32&lt;684.7,FS27&lt;686.3),0,IF(AND(FS32&gt;689,FS27&gt;689),IF(FR14="F",19,36),IF(FS32&gt;687,IF(FR14="F",19,34),IF(FS32&gt;686,IF(FR14="F",19,24),19))))</f>
        <v>19</v>
      </c>
      <c r="FS22">
        <f t="shared" ref="FS22" si="18">IF(AND(FT32&lt;684.7,FT27&lt;686.3),0,IF(AND(FT32&gt;689,FT27&gt;689),IF(FS14="F",19,36),IF(FT32&gt;687,IF(FS14="F",19,34),IF(FT32&gt;686,IF(FS14="F",19,24),19))))</f>
        <v>19</v>
      </c>
      <c r="FT22">
        <f t="shared" ref="FT22" si="19">IF(AND(FU32&lt;684.7,FU27&lt;686.3),0,IF(AND(FU32&gt;689,FU27&gt;689),IF(FT14="F",19,36),IF(FU32&gt;687,IF(FT14="F",19,34),IF(FU32&gt;686,IF(FT14="F",19,24),19))))</f>
        <v>19</v>
      </c>
      <c r="FU22">
        <f t="shared" ref="FU22" si="20">IF(AND(FV32&lt;684.7,FV27&lt;686.3),0,IF(AND(FV32&gt;689,FV27&gt;689),IF(FU14="F",19,36),IF(FV32&gt;687,IF(FU14="F",19,34),IF(FV32&gt;686,IF(FU14="F",19,24),19))))</f>
        <v>19</v>
      </c>
      <c r="FV22">
        <f t="shared" ref="FV22" si="21">IF(AND(FW32&lt;684.7,FW27&lt;686.3),0,IF(AND(FW32&gt;689,FW27&gt;689),IF(FV14="F",19,36),IF(FW32&gt;687,IF(FV14="F",19,34),IF(FW32&gt;686,IF(FV14="F",19,24),19))))</f>
        <v>19</v>
      </c>
      <c r="FW22">
        <f t="shared" ref="FW22" si="22">IF(AND(FX32&lt;684.7,FX27&lt;686.3),0,IF(AND(FX32&gt;689,FX27&gt;689),IF(FW14="F",19,36),IF(FX32&gt;687,IF(FW14="F",19,34),IF(FX32&gt;686,IF(FW14="F",19,24),19))))</f>
        <v>19</v>
      </c>
      <c r="FX22">
        <f t="shared" ref="FX22" si="23">IF(AND(FY32&lt;684.7,FY27&lt;686.3),0,IF(AND(FY32&gt;689,FY27&gt;689),IF(FX14="F",19,36),IF(FY32&gt;687,IF(FX14="F",19,34),IF(FY32&gt;686,IF(FX14="F",19,24),19))))</f>
        <v>19</v>
      </c>
      <c r="FY22">
        <f t="shared" ref="FY22" si="24">IF(AND(FZ32&lt;684.7,FZ27&lt;686.3),0,IF(AND(FZ32&gt;689,FZ27&gt;689),IF(FY14="F",19,36),IF(FZ32&gt;687,IF(FY14="F",19,34),IF(FZ32&gt;686,IF(FY14="F",19,24),19))))</f>
        <v>19</v>
      </c>
      <c r="FZ22">
        <f t="shared" ref="FZ22" si="25">IF(AND(GA32&lt;684.7,GA27&lt;686.3),0,IF(AND(GA32&gt;689,GA27&gt;689),IF(FZ14="F",19,36),IF(GA32&gt;687,IF(FZ14="F",19,34),IF(GA32&gt;686,IF(FZ14="F",19,24),19))))</f>
        <v>19</v>
      </c>
      <c r="GA22">
        <f t="shared" ref="GA22" si="26">IF(AND(GB32&lt;684.7,GB27&lt;686.3),0,IF(AND(GB32&gt;689,GB27&gt;689),IF(GA14="F",19,36),IF(GB32&gt;687,IF(GA14="F",19,34),IF(GB32&gt;686,IF(GA14="F",19,24),19))))</f>
        <v>19</v>
      </c>
      <c r="GB22">
        <f t="shared" ref="GB22" si="27">IF(AND(GC32&lt;684.7,GC27&lt;686.3),0,IF(AND(GC32&gt;689,GC27&gt;689),IF(GB14="F",19,36),IF(GC32&gt;687,IF(GB14="F",19,34),IF(GC32&gt;686,IF(GB14="F",19,24),19))))</f>
        <v>19</v>
      </c>
      <c r="GC22">
        <f t="shared" ref="GC22" si="28">IF(AND(GD32&lt;684.7,GD27&lt;686.3),0,IF(AND(GD32&gt;689,GD27&gt;689),IF(GC14="F",19,36),IF(GD32&gt;687,IF(GC14="F",19,34),IF(GD32&gt;686,IF(GC14="F",19,24),19))))</f>
        <v>19</v>
      </c>
      <c r="GD22">
        <f t="shared" ref="GD22" si="29">IF(AND(GE32&lt;684.7,GE27&lt;686.3),0,IF(AND(GE32&gt;689,GE27&gt;689),IF(GD14="F",19,36),IF(GE32&gt;687,IF(GD14="F",19,34),IF(GE32&gt;686,IF(GD14="F",19,24),19))))</f>
        <v>19</v>
      </c>
      <c r="GE22">
        <f t="shared" ref="GE22" si="30">IF(AND(GF32&lt;684.7,GF27&lt;686.3),0,IF(AND(GF32&gt;689,GF27&gt;689),IF(GE14="F",19,36),IF(GF32&gt;687,IF(GE14="F",19,34),IF(GF32&gt;686,IF(GE14="F",19,24),19))))</f>
        <v>19</v>
      </c>
      <c r="GF22">
        <f t="shared" ref="GF22" si="31">IF(AND(GG32&lt;684.7,GG27&lt;686.3),0,IF(AND(GG32&gt;689,GG27&gt;689),IF(GF14="F",19,36),IF(GG32&gt;687,IF(GF14="F",19,34),IF(GG32&gt;686,IF(GF14="F",19,24),19))))</f>
        <v>19</v>
      </c>
      <c r="GG22">
        <f t="shared" ref="GG22" si="32">IF(AND(GH32&lt;684.7,GH27&lt;686.3),0,IF(AND(GH32&gt;689,GH27&gt;689),IF(GG14="F",19,36),IF(GH32&gt;687,IF(GG14="F",19,34),IF(GH32&gt;686,IF(GG14="F",19,24),19))))</f>
        <v>19</v>
      </c>
      <c r="GH22">
        <f t="shared" ref="GH22" si="33">IF(AND(GI32&lt;684.7,GI27&lt;686.3),0,IF(AND(GI32&gt;689,GI27&gt;689),IF(GH14="F",19,36),IF(GI32&gt;687,IF(GH14="F",19,34),IF(GI32&gt;686,IF(GH14="F",19,24),19))))</f>
        <v>19</v>
      </c>
      <c r="GI22">
        <f t="shared" ref="GI22" si="34">IF(AND(GJ32&lt;684.7,GJ27&lt;686.3),0,IF(AND(GJ32&gt;689,GJ27&gt;689),IF(GI14="F",19,36),IF(GJ32&gt;687,IF(GI14="F",19,34),IF(GJ32&gt;686,IF(GI14="F",19,24),19))))</f>
        <v>19</v>
      </c>
      <c r="GJ22">
        <f t="shared" ref="GJ22" si="35">IF(AND(GK32&lt;684.7,GK27&lt;686.3),0,IF(AND(GK32&gt;689,GK27&gt;689),IF(GJ14="F",19,36),IF(GK32&gt;687,IF(GJ14="F",19,34),IF(GK32&gt;686,IF(GJ14="F",19,24),19))))</f>
        <v>19</v>
      </c>
      <c r="GK22">
        <f t="shared" ref="GK22" si="36">IF(AND(GL32&lt;684.7,GL27&lt;686.3),0,IF(AND(GL32&gt;689,GL27&gt;689),IF(GK14="F",19,36),IF(GL32&gt;687,IF(GK14="F",19,34),IF(GL32&gt;686,IF(GK14="F",19,24),19))))</f>
        <v>19</v>
      </c>
      <c r="GL22">
        <f t="shared" ref="GL22" si="37">IF(AND(GM32&lt;684.7,GM27&lt;686.3),0,IF(AND(GM32&gt;689,GM27&gt;689),IF(GL14="F",19,36),IF(GM32&gt;687,IF(GL14="F",19,34),IF(GM32&gt;686,IF(GL14="F",19,24),19))))</f>
        <v>19</v>
      </c>
      <c r="GM22" s="88">
        <f t="shared" ref="GM22" si="38">IF(AND(GN32&lt;684.7,GN27&lt;686.3),0,IF(AND(GN32&gt;689,GN27&gt;689),IF(GM14="F",19,36),IF(GN32&gt;687,IF(GM14="F",19,34),IF(GN32&gt;686,IF(GM14="F",19,24),19))))</f>
        <v>0</v>
      </c>
    </row>
    <row r="23" spans="1:195" x14ac:dyDescent="0.25">
      <c r="B23" t="s">
        <v>518</v>
      </c>
      <c r="C23" t="s">
        <v>29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  <c r="P23">
        <v>5</v>
      </c>
      <c r="Q23">
        <v>5</v>
      </c>
      <c r="R23">
        <v>5</v>
      </c>
      <c r="S23">
        <v>5</v>
      </c>
      <c r="T23">
        <v>5</v>
      </c>
      <c r="U23">
        <v>5</v>
      </c>
      <c r="V23">
        <v>5</v>
      </c>
      <c r="W23">
        <v>5</v>
      </c>
      <c r="X23">
        <v>5</v>
      </c>
      <c r="Y23">
        <v>5</v>
      </c>
      <c r="Z23">
        <v>5</v>
      </c>
      <c r="AA23">
        <v>5</v>
      </c>
      <c r="AB23" s="87">
        <v>5</v>
      </c>
      <c r="AC23">
        <v>5</v>
      </c>
      <c r="AD23">
        <v>5</v>
      </c>
      <c r="AE23">
        <v>5</v>
      </c>
      <c r="AF23">
        <v>5</v>
      </c>
      <c r="AG23">
        <v>5</v>
      </c>
      <c r="AH23">
        <v>5</v>
      </c>
      <c r="AI23">
        <v>5</v>
      </c>
      <c r="AJ23">
        <v>5</v>
      </c>
      <c r="AK23">
        <v>5</v>
      </c>
      <c r="AL23">
        <v>5</v>
      </c>
      <c r="AM23">
        <v>5</v>
      </c>
      <c r="AN23">
        <v>5</v>
      </c>
      <c r="AO23">
        <v>5</v>
      </c>
      <c r="AP23">
        <v>5</v>
      </c>
      <c r="AQ23">
        <v>5</v>
      </c>
      <c r="AR23">
        <v>5</v>
      </c>
      <c r="AS23">
        <v>5</v>
      </c>
      <c r="AT23">
        <v>5</v>
      </c>
      <c r="AU23">
        <v>5</v>
      </c>
      <c r="AV23">
        <v>5</v>
      </c>
      <c r="AW23">
        <v>5</v>
      </c>
      <c r="AX23">
        <v>5</v>
      </c>
      <c r="AY23">
        <v>5</v>
      </c>
      <c r="AZ23" s="87">
        <v>5</v>
      </c>
      <c r="BA23">
        <v>5</v>
      </c>
      <c r="BB23">
        <v>5</v>
      </c>
      <c r="BC23">
        <v>5</v>
      </c>
      <c r="BD23">
        <v>5</v>
      </c>
      <c r="BE23">
        <v>5</v>
      </c>
      <c r="BF23">
        <v>5</v>
      </c>
      <c r="BG23">
        <v>5</v>
      </c>
      <c r="BH23">
        <v>5</v>
      </c>
      <c r="BI23">
        <v>5</v>
      </c>
      <c r="BJ23">
        <v>5</v>
      </c>
      <c r="BK23">
        <v>5</v>
      </c>
      <c r="BL23">
        <v>5</v>
      </c>
      <c r="BM23">
        <v>5</v>
      </c>
      <c r="BN23">
        <v>5</v>
      </c>
      <c r="BO23">
        <v>5</v>
      </c>
      <c r="BP23">
        <v>5</v>
      </c>
      <c r="BQ23">
        <v>5</v>
      </c>
      <c r="BR23">
        <v>5</v>
      </c>
      <c r="BS23">
        <v>5</v>
      </c>
      <c r="BT23">
        <v>5</v>
      </c>
      <c r="BU23">
        <v>5</v>
      </c>
      <c r="BV23">
        <v>5</v>
      </c>
      <c r="BW23">
        <v>5</v>
      </c>
      <c r="BX23" s="87">
        <v>5</v>
      </c>
      <c r="BY23">
        <v>5</v>
      </c>
      <c r="BZ23">
        <v>5</v>
      </c>
      <c r="CA23">
        <v>5</v>
      </c>
      <c r="CB23">
        <v>5</v>
      </c>
      <c r="CC23">
        <v>5</v>
      </c>
      <c r="CD23">
        <v>5</v>
      </c>
      <c r="CE23">
        <v>5</v>
      </c>
      <c r="CF23">
        <v>5</v>
      </c>
      <c r="CG23">
        <v>5</v>
      </c>
      <c r="CH23">
        <v>5</v>
      </c>
      <c r="CI23">
        <v>5</v>
      </c>
      <c r="CJ23">
        <v>5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  <c r="CS23">
        <v>5</v>
      </c>
      <c r="CT23">
        <v>5</v>
      </c>
      <c r="CU23" s="88">
        <v>5</v>
      </c>
      <c r="CV23">
        <v>5</v>
      </c>
      <c r="CW23">
        <v>5</v>
      </c>
      <c r="CX23">
        <v>5</v>
      </c>
      <c r="CY23">
        <v>5</v>
      </c>
      <c r="CZ23">
        <v>5</v>
      </c>
      <c r="DA23">
        <v>5</v>
      </c>
      <c r="DB23">
        <v>5</v>
      </c>
      <c r="DC23">
        <v>5</v>
      </c>
      <c r="DD23">
        <v>5</v>
      </c>
      <c r="DE23">
        <v>5</v>
      </c>
      <c r="DF23">
        <v>5</v>
      </c>
      <c r="DG23">
        <v>5</v>
      </c>
      <c r="DH23">
        <v>5</v>
      </c>
      <c r="DI23">
        <v>5</v>
      </c>
      <c r="DJ23">
        <v>5</v>
      </c>
      <c r="DK23">
        <v>5</v>
      </c>
      <c r="DL23">
        <v>5</v>
      </c>
      <c r="DM23">
        <v>5</v>
      </c>
      <c r="DN23">
        <v>5</v>
      </c>
      <c r="DO23">
        <v>5</v>
      </c>
      <c r="DP23">
        <v>5</v>
      </c>
      <c r="DQ23">
        <v>5</v>
      </c>
      <c r="DR23">
        <v>5</v>
      </c>
      <c r="DS23">
        <v>5</v>
      </c>
      <c r="DT23" s="87">
        <v>5</v>
      </c>
      <c r="DU23">
        <v>5</v>
      </c>
      <c r="DV23">
        <v>5</v>
      </c>
      <c r="DW23">
        <v>5</v>
      </c>
      <c r="DX23">
        <v>5</v>
      </c>
      <c r="DY23">
        <v>5</v>
      </c>
      <c r="DZ23">
        <v>5</v>
      </c>
      <c r="EA23">
        <v>5</v>
      </c>
      <c r="EB23">
        <v>5</v>
      </c>
      <c r="EC23">
        <v>5</v>
      </c>
      <c r="ED23">
        <v>5</v>
      </c>
      <c r="EE23">
        <v>5</v>
      </c>
      <c r="EF23">
        <v>5</v>
      </c>
      <c r="EG23">
        <v>5</v>
      </c>
      <c r="EH23">
        <v>5</v>
      </c>
      <c r="EI23">
        <v>5</v>
      </c>
      <c r="EJ23">
        <v>5</v>
      </c>
      <c r="EK23">
        <v>5</v>
      </c>
      <c r="EL23">
        <v>5</v>
      </c>
      <c r="EM23">
        <v>5</v>
      </c>
      <c r="EN23">
        <v>5</v>
      </c>
      <c r="EO23">
        <v>5</v>
      </c>
      <c r="EP23">
        <v>5</v>
      </c>
      <c r="EQ23" s="88">
        <v>5</v>
      </c>
      <c r="ER23">
        <v>5</v>
      </c>
      <c r="ES23">
        <v>5</v>
      </c>
      <c r="ET23">
        <v>5</v>
      </c>
      <c r="EU23">
        <v>5</v>
      </c>
      <c r="EV23">
        <v>5</v>
      </c>
      <c r="EW23">
        <v>5</v>
      </c>
      <c r="EX23">
        <v>5</v>
      </c>
      <c r="EY23">
        <v>5</v>
      </c>
      <c r="EZ23">
        <v>5</v>
      </c>
      <c r="FA23">
        <v>5</v>
      </c>
      <c r="FB23">
        <v>5</v>
      </c>
      <c r="FC23">
        <v>5</v>
      </c>
      <c r="FD23">
        <v>5</v>
      </c>
      <c r="FE23">
        <v>5</v>
      </c>
      <c r="FF23">
        <v>5</v>
      </c>
      <c r="FG23">
        <v>5</v>
      </c>
      <c r="FH23">
        <v>5</v>
      </c>
      <c r="FI23">
        <v>5</v>
      </c>
      <c r="FJ23">
        <v>5</v>
      </c>
      <c r="FK23">
        <v>5</v>
      </c>
      <c r="FL23">
        <v>5</v>
      </c>
      <c r="FM23">
        <v>5</v>
      </c>
      <c r="FN23">
        <v>5</v>
      </c>
      <c r="FO23">
        <v>5</v>
      </c>
      <c r="FP23" s="87">
        <v>5</v>
      </c>
      <c r="FQ23">
        <v>5</v>
      </c>
      <c r="FR23">
        <v>5</v>
      </c>
      <c r="FS23">
        <v>5</v>
      </c>
      <c r="FT23">
        <v>5</v>
      </c>
      <c r="FU23">
        <v>5</v>
      </c>
      <c r="FV23">
        <v>5</v>
      </c>
      <c r="FW23">
        <v>5</v>
      </c>
      <c r="FX23">
        <v>5</v>
      </c>
      <c r="FY23">
        <v>5</v>
      </c>
      <c r="FZ23">
        <v>5</v>
      </c>
      <c r="GA23">
        <v>5</v>
      </c>
      <c r="GB23">
        <v>5</v>
      </c>
      <c r="GC23">
        <v>5</v>
      </c>
      <c r="GD23">
        <v>5</v>
      </c>
      <c r="GE23">
        <v>5</v>
      </c>
      <c r="GF23">
        <v>5</v>
      </c>
      <c r="GG23">
        <v>5</v>
      </c>
      <c r="GH23">
        <v>5</v>
      </c>
      <c r="GI23">
        <v>5</v>
      </c>
      <c r="GJ23">
        <v>5</v>
      </c>
      <c r="GK23">
        <v>5</v>
      </c>
      <c r="GL23">
        <v>5</v>
      </c>
      <c r="GM23" s="88">
        <v>5</v>
      </c>
    </row>
    <row r="24" spans="1:195" ht="15.75" thickBot="1" x14ac:dyDescent="0.3">
      <c r="B24" s="132" t="s">
        <v>640</v>
      </c>
      <c r="D24">
        <f ca="1">OFFSET(Hdx_Data!$EQ$7,COLUMN()-COLUMN($D$24),0,1,1)</f>
        <v>1</v>
      </c>
      <c r="E24">
        <f ca="1">OFFSET(Hdx_Data!$EQ$7,COLUMN()-COLUMN($D$24),0,1,1)</f>
        <v>1</v>
      </c>
      <c r="F24">
        <f ca="1">OFFSET(Hdx_Data!$EQ$7,COLUMN()-COLUMN($D$24),0,1,1)</f>
        <v>1</v>
      </c>
      <c r="G24">
        <f ca="1">OFFSET(Hdx_Data!$EQ$7,COLUMN()-COLUMN($D$24),0,1,1)</f>
        <v>1</v>
      </c>
      <c r="H24">
        <f ca="1">OFFSET(Hdx_Data!$EQ$7,COLUMN()-COLUMN($D$24),0,1,1)</f>
        <v>1</v>
      </c>
      <c r="I24">
        <f ca="1">OFFSET(Hdx_Data!$EQ$7,COLUMN()-COLUMN($D$24),0,1,1)</f>
        <v>1</v>
      </c>
      <c r="J24">
        <f ca="1">OFFSET(Hdx_Data!$EQ$7,COLUMN()-COLUMN($D$24),0,1,1)</f>
        <v>1</v>
      </c>
      <c r="K24">
        <f ca="1">OFFSET(Hdx_Data!$EQ$7,COLUMN()-COLUMN($D$24),0,1,1)</f>
        <v>1</v>
      </c>
      <c r="L24">
        <f ca="1">OFFSET(Hdx_Data!$EQ$7,COLUMN()-COLUMN($D$24),0,1,1)</f>
        <v>1</v>
      </c>
      <c r="M24">
        <f ca="1">OFFSET(Hdx_Data!$EQ$7,COLUMN()-COLUMN($D$24),0,1,1)</f>
        <v>1</v>
      </c>
      <c r="N24">
        <f ca="1">OFFSET(Hdx_Data!$EQ$7,COLUMN()-COLUMN($D$24),0,1,1)</f>
        <v>1</v>
      </c>
      <c r="O24">
        <f ca="1">OFFSET(Hdx_Data!$EQ$7,COLUMN()-COLUMN($D$24),0,1,1)</f>
        <v>1</v>
      </c>
      <c r="P24">
        <f ca="1">OFFSET(Hdx_Data!$EQ$7,COLUMN()-COLUMN($D$24),0,1,1)</f>
        <v>1</v>
      </c>
      <c r="Q24">
        <f ca="1">OFFSET(Hdx_Data!$EQ$7,COLUMN()-COLUMN($D$24),0,1,1)</f>
        <v>1</v>
      </c>
      <c r="R24">
        <f ca="1">OFFSET(Hdx_Data!$EQ$7,COLUMN()-COLUMN($D$24),0,1,1)</f>
        <v>1</v>
      </c>
      <c r="S24">
        <f ca="1">OFFSET(Hdx_Data!$EQ$7,COLUMN()-COLUMN($D$24),0,1,1)</f>
        <v>1</v>
      </c>
      <c r="T24">
        <f ca="1">OFFSET(Hdx_Data!$EQ$7,COLUMN()-COLUMN($D$24),0,1,1)</f>
        <v>1</v>
      </c>
      <c r="U24">
        <f ca="1">OFFSET(Hdx_Data!$EQ$7,COLUMN()-COLUMN($D$24),0,1,1)</f>
        <v>1</v>
      </c>
      <c r="V24">
        <f ca="1">OFFSET(Hdx_Data!$EQ$7,COLUMN()-COLUMN($D$24),0,1,1)</f>
        <v>1</v>
      </c>
      <c r="W24">
        <f ca="1">OFFSET(Hdx_Data!$EQ$7,COLUMN()-COLUMN($D$24),0,1,1)</f>
        <v>1</v>
      </c>
      <c r="X24">
        <f ca="1">OFFSET(Hdx_Data!$EQ$7,COLUMN()-COLUMN($D$24),0,1,1)</f>
        <v>1</v>
      </c>
      <c r="Y24">
        <f ca="1">OFFSET(Hdx_Data!$EQ$7,COLUMN()-COLUMN($D$24),0,1,1)</f>
        <v>1</v>
      </c>
      <c r="Z24">
        <f ca="1">OFFSET(Hdx_Data!$EQ$7,COLUMN()-COLUMN($D$24),0,1,1)</f>
        <v>1</v>
      </c>
      <c r="AA24">
        <f ca="1">OFFSET(Hdx_Data!$EQ$7,COLUMN()-COLUMN($D$24),0,1,1)</f>
        <v>1</v>
      </c>
      <c r="AB24">
        <f ca="1">OFFSET(Hdx_Data!$EQ$7,COLUMN()-COLUMN($D$24),0,1,1)</f>
        <v>1</v>
      </c>
      <c r="AC24">
        <f ca="1">OFFSET(Hdx_Data!$EQ$7,COLUMN()-COLUMN($D$24),0,1,1)</f>
        <v>1</v>
      </c>
      <c r="AD24">
        <f ca="1">OFFSET(Hdx_Data!$EQ$7,COLUMN()-COLUMN($D$24),0,1,1)</f>
        <v>1</v>
      </c>
      <c r="AE24">
        <f ca="1">OFFSET(Hdx_Data!$EQ$7,COLUMN()-COLUMN($D$24),0,1,1)</f>
        <v>1</v>
      </c>
      <c r="AF24">
        <f ca="1">OFFSET(Hdx_Data!$EQ$7,COLUMN()-COLUMN($D$24),0,1,1)</f>
        <v>1</v>
      </c>
      <c r="AG24">
        <f ca="1">OFFSET(Hdx_Data!$EQ$7,COLUMN()-COLUMN($D$24),0,1,1)</f>
        <v>1</v>
      </c>
      <c r="AH24">
        <f ca="1">OFFSET(Hdx_Data!$EQ$7,COLUMN()-COLUMN($D$24),0,1,1)</f>
        <v>1</v>
      </c>
      <c r="AI24">
        <f ca="1">OFFSET(Hdx_Data!$EQ$7,COLUMN()-COLUMN($D$24),0,1,1)</f>
        <v>1</v>
      </c>
      <c r="AJ24">
        <f ca="1">OFFSET(Hdx_Data!$EQ$7,COLUMN()-COLUMN($D$24),0,1,1)</f>
        <v>1</v>
      </c>
      <c r="AK24">
        <f ca="1">OFFSET(Hdx_Data!$EQ$7,COLUMN()-COLUMN($D$24),0,1,1)</f>
        <v>1</v>
      </c>
      <c r="AL24">
        <f ca="1">OFFSET(Hdx_Data!$EQ$7,COLUMN()-COLUMN($D$24),0,1,1)</f>
        <v>1</v>
      </c>
      <c r="AM24">
        <f ca="1">OFFSET(Hdx_Data!$EQ$7,COLUMN()-COLUMN($D$24),0,1,1)</f>
        <v>1</v>
      </c>
      <c r="AN24">
        <f ca="1">OFFSET(Hdx_Data!$EQ$7,COLUMN()-COLUMN($D$24),0,1,1)</f>
        <v>1</v>
      </c>
      <c r="AO24">
        <f ca="1">OFFSET(Hdx_Data!$EQ$7,COLUMN()-COLUMN($D$24),0,1,1)</f>
        <v>1</v>
      </c>
      <c r="AP24">
        <f ca="1">OFFSET(Hdx_Data!$EQ$7,COLUMN()-COLUMN($D$24),0,1,1)</f>
        <v>1</v>
      </c>
      <c r="AQ24">
        <f ca="1">OFFSET(Hdx_Data!$EQ$7,COLUMN()-COLUMN($D$24),0,1,1)</f>
        <v>1</v>
      </c>
      <c r="AR24">
        <f ca="1">OFFSET(Hdx_Data!$EQ$7,COLUMN()-COLUMN($D$24),0,1,1)</f>
        <v>1</v>
      </c>
      <c r="AS24">
        <f ca="1">OFFSET(Hdx_Data!$EQ$7,COLUMN()-COLUMN($D$24),0,1,1)</f>
        <v>1</v>
      </c>
      <c r="AT24">
        <f ca="1">OFFSET(Hdx_Data!$EQ$7,COLUMN()-COLUMN($D$24),0,1,1)</f>
        <v>1</v>
      </c>
      <c r="AU24">
        <f ca="1">OFFSET(Hdx_Data!$EQ$7,COLUMN()-COLUMN($D$24),0,1,1)</f>
        <v>1</v>
      </c>
      <c r="AV24">
        <f ca="1">OFFSET(Hdx_Data!$EQ$7,COLUMN()-COLUMN($D$24),0,1,1)</f>
        <v>1</v>
      </c>
      <c r="AW24">
        <f ca="1">OFFSET(Hdx_Data!$EQ$7,COLUMN()-COLUMN($D$24),0,1,1)</f>
        <v>1</v>
      </c>
      <c r="AX24">
        <f ca="1">OFFSET(Hdx_Data!$EQ$7,COLUMN()-COLUMN($D$24),0,1,1)</f>
        <v>1</v>
      </c>
      <c r="AY24">
        <f ca="1">OFFSET(Hdx_Data!$EQ$7,COLUMN()-COLUMN($D$24),0,1,1)</f>
        <v>1</v>
      </c>
      <c r="AZ24">
        <f ca="1">OFFSET(Hdx_Data!$EQ$7,COLUMN()-COLUMN($D$24),0,1,1)</f>
        <v>1</v>
      </c>
      <c r="BA24">
        <f ca="1">OFFSET(Hdx_Data!$EQ$7,COLUMN()-COLUMN($D$24),0,1,1)</f>
        <v>1</v>
      </c>
      <c r="BB24">
        <f ca="1">OFFSET(Hdx_Data!$EQ$7,COLUMN()-COLUMN($D$24),0,1,1)</f>
        <v>1</v>
      </c>
      <c r="BC24">
        <f ca="1">OFFSET(Hdx_Data!$EQ$7,COLUMN()-COLUMN($D$24),0,1,1)</f>
        <v>1</v>
      </c>
      <c r="BD24">
        <f ca="1">OFFSET(Hdx_Data!$EQ$7,COLUMN()-COLUMN($D$24),0,1,1)</f>
        <v>1</v>
      </c>
      <c r="BE24">
        <f ca="1">OFFSET(Hdx_Data!$EQ$7,COLUMN()-COLUMN($D$24),0,1,1)</f>
        <v>1</v>
      </c>
      <c r="BF24">
        <f ca="1">OFFSET(Hdx_Data!$EQ$7,COLUMN()-COLUMN($D$24),0,1,1)</f>
        <v>1</v>
      </c>
      <c r="BG24">
        <f ca="1">OFFSET(Hdx_Data!$EQ$7,COLUMN()-COLUMN($D$24),0,1,1)</f>
        <v>1</v>
      </c>
      <c r="BH24">
        <f ca="1">OFFSET(Hdx_Data!$EQ$7,COLUMN()-COLUMN($D$24),0,1,1)</f>
        <v>1</v>
      </c>
      <c r="BI24">
        <f ca="1">OFFSET(Hdx_Data!$EQ$7,COLUMN()-COLUMN($D$24),0,1,1)</f>
        <v>1</v>
      </c>
      <c r="BJ24">
        <f ca="1">OFFSET(Hdx_Data!$EQ$7,COLUMN()-COLUMN($D$24),0,1,1)</f>
        <v>1</v>
      </c>
      <c r="BK24">
        <f ca="1">OFFSET(Hdx_Data!$EQ$7,COLUMN()-COLUMN($D$24),0,1,1)</f>
        <v>1</v>
      </c>
      <c r="BL24">
        <f ca="1">OFFSET(Hdx_Data!$EQ$7,COLUMN()-COLUMN($D$24),0,1,1)</f>
        <v>1</v>
      </c>
      <c r="BM24">
        <f ca="1">OFFSET(Hdx_Data!$EQ$7,COLUMN()-COLUMN($D$24),0,1,1)</f>
        <v>1</v>
      </c>
      <c r="BN24">
        <f ca="1">OFFSET(Hdx_Data!$EQ$7,COLUMN()-COLUMN($D$24),0,1,1)</f>
        <v>1</v>
      </c>
      <c r="BO24">
        <f ca="1">OFFSET(Hdx_Data!$EQ$7,COLUMN()-COLUMN($D$24),0,1,1)</f>
        <v>1</v>
      </c>
      <c r="BP24">
        <f ca="1">OFFSET(Hdx_Data!$EQ$7,COLUMN()-COLUMN($D$24),0,1,1)</f>
        <v>1</v>
      </c>
      <c r="BQ24">
        <f ca="1">OFFSET(Hdx_Data!$EQ$7,COLUMN()-COLUMN($D$24),0,1,1)</f>
        <v>1</v>
      </c>
      <c r="BR24">
        <f ca="1">OFFSET(Hdx_Data!$EQ$7,COLUMN()-COLUMN($D$24),0,1,1)</f>
        <v>1</v>
      </c>
      <c r="BS24">
        <f ca="1">OFFSET(Hdx_Data!$EQ$7,COLUMN()-COLUMN($D$24),0,1,1)</f>
        <v>1</v>
      </c>
      <c r="BT24">
        <f ca="1">OFFSET(Hdx_Data!$EQ$7,COLUMN()-COLUMN($D$24),0,1,1)</f>
        <v>1</v>
      </c>
      <c r="BU24">
        <f ca="1">OFFSET(Hdx_Data!$EQ$7,COLUMN()-COLUMN($D$24),0,1,1)</f>
        <v>1</v>
      </c>
      <c r="BV24">
        <f ca="1">OFFSET(Hdx_Data!$EQ$7,COLUMN()-COLUMN($D$24),0,1,1)</f>
        <v>1</v>
      </c>
      <c r="BW24">
        <f ca="1">OFFSET(Hdx_Data!$EQ$7,COLUMN()-COLUMN($D$24),0,1,1)</f>
        <v>1</v>
      </c>
      <c r="BX24">
        <f ca="1">OFFSET(Hdx_Data!$EQ$7,COLUMN()-COLUMN($D$24),0,1,1)</f>
        <v>1</v>
      </c>
      <c r="BY24">
        <f ca="1">OFFSET(Hdx_Data!$EQ$7,COLUMN()-COLUMN($D$24),0,1,1)</f>
        <v>1</v>
      </c>
      <c r="BZ24">
        <f ca="1">OFFSET(Hdx_Data!$EQ$7,COLUMN()-COLUMN($D$24),0,1,1)</f>
        <v>1</v>
      </c>
      <c r="CA24">
        <f ca="1">OFFSET(Hdx_Data!$EQ$7,COLUMN()-COLUMN($D$24),0,1,1)</f>
        <v>1</v>
      </c>
      <c r="CB24">
        <f ca="1">OFFSET(Hdx_Data!$EQ$7,COLUMN()-COLUMN($D$24),0,1,1)</f>
        <v>1</v>
      </c>
      <c r="CC24">
        <f ca="1">OFFSET(Hdx_Data!$EQ$7,COLUMN()-COLUMN($D$24),0,1,1)</f>
        <v>1</v>
      </c>
      <c r="CD24">
        <f ca="1">OFFSET(Hdx_Data!$EQ$7,COLUMN()-COLUMN($D$24),0,1,1)</f>
        <v>1</v>
      </c>
      <c r="CE24">
        <f ca="1">OFFSET(Hdx_Data!$EQ$7,COLUMN()-COLUMN($D$24),0,1,1)</f>
        <v>1</v>
      </c>
      <c r="CF24">
        <f ca="1">OFFSET(Hdx_Data!$EQ$7,COLUMN()-COLUMN($D$24),0,1,1)</f>
        <v>1</v>
      </c>
      <c r="CG24">
        <f ca="1">OFFSET(Hdx_Data!$EQ$7,COLUMN()-COLUMN($D$24),0,1,1)</f>
        <v>1</v>
      </c>
      <c r="CH24">
        <f ca="1">OFFSET(Hdx_Data!$EQ$7,COLUMN()-COLUMN($D$24),0,1,1)</f>
        <v>1</v>
      </c>
      <c r="CI24">
        <f ca="1">OFFSET(Hdx_Data!$EQ$7,COLUMN()-COLUMN($D$24),0,1,1)</f>
        <v>1</v>
      </c>
      <c r="CJ24">
        <f ca="1">OFFSET(Hdx_Data!$EQ$7,COLUMN()-COLUMN($D$24),0,1,1)</f>
        <v>1</v>
      </c>
      <c r="CK24">
        <f ca="1">OFFSET(Hdx_Data!$EQ$7,COLUMN()-COLUMN($D$24),0,1,1)</f>
        <v>1</v>
      </c>
      <c r="CL24">
        <f ca="1">OFFSET(Hdx_Data!$EQ$7,COLUMN()-COLUMN($D$24),0,1,1)</f>
        <v>1</v>
      </c>
      <c r="CM24">
        <f ca="1">OFFSET(Hdx_Data!$EQ$7,COLUMN()-COLUMN($D$24),0,1,1)</f>
        <v>1</v>
      </c>
      <c r="CN24">
        <f ca="1">OFFSET(Hdx_Data!$EQ$7,COLUMN()-COLUMN($D$24),0,1,1)</f>
        <v>1</v>
      </c>
      <c r="CO24">
        <f ca="1">OFFSET(Hdx_Data!$EQ$7,COLUMN()-COLUMN($D$24),0,1,1)</f>
        <v>1</v>
      </c>
      <c r="CP24">
        <f ca="1">OFFSET(Hdx_Data!$EQ$7,COLUMN()-COLUMN($D$24),0,1,1)</f>
        <v>1</v>
      </c>
      <c r="CQ24">
        <f ca="1">OFFSET(Hdx_Data!$EQ$7,COLUMN()-COLUMN($D$24),0,1,1)</f>
        <v>1</v>
      </c>
      <c r="CR24">
        <f ca="1">OFFSET(Hdx_Data!$EQ$7,COLUMN()-COLUMN($D$24),0,1,1)</f>
        <v>1</v>
      </c>
      <c r="CS24">
        <f ca="1">OFFSET(Hdx_Data!$EQ$7,COLUMN()-COLUMN($D$24),0,1,1)</f>
        <v>1</v>
      </c>
      <c r="CT24">
        <f ca="1">OFFSET(Hdx_Data!$EQ$7,COLUMN()-COLUMN($D$24),0,1,1)</f>
        <v>1</v>
      </c>
      <c r="CU24">
        <f ca="1">OFFSET(Hdx_Data!$EQ$7,COLUMN()-COLUMN($D$24),0,1,1)</f>
        <v>1</v>
      </c>
      <c r="CV24">
        <f ca="1">OFFSET(Hdx_Data!$EQ$7,COLUMN()-COLUMN($D$24),0,1,1)</f>
        <v>1</v>
      </c>
      <c r="CW24">
        <f ca="1">OFFSET(Hdx_Data!$EQ$7,COLUMN()-COLUMN($D$24),0,1,1)</f>
        <v>1</v>
      </c>
      <c r="CX24">
        <f ca="1">OFFSET(Hdx_Data!$EQ$7,COLUMN()-COLUMN($D$24),0,1,1)</f>
        <v>1</v>
      </c>
      <c r="CY24">
        <f ca="1">OFFSET(Hdx_Data!$EQ$7,COLUMN()-COLUMN($D$24),0,1,1)</f>
        <v>1</v>
      </c>
      <c r="CZ24">
        <f ca="1">OFFSET(Hdx_Data!$EQ$7,COLUMN()-COLUMN($D$24),0,1,1)</f>
        <v>1</v>
      </c>
      <c r="DA24">
        <f ca="1">OFFSET(Hdx_Data!$EQ$7,COLUMN()-COLUMN($D$24),0,1,1)</f>
        <v>1</v>
      </c>
      <c r="DB24">
        <f ca="1">OFFSET(Hdx_Data!$EQ$7,COLUMN()-COLUMN($D$24),0,1,1)</f>
        <v>1</v>
      </c>
      <c r="DC24">
        <f ca="1">OFFSET(Hdx_Data!$EQ$7,COLUMN()-COLUMN($D$24),0,1,1)</f>
        <v>1</v>
      </c>
      <c r="DD24">
        <f ca="1">OFFSET(Hdx_Data!$EQ$7,COLUMN()-COLUMN($D$24),0,1,1)</f>
        <v>1</v>
      </c>
      <c r="DE24">
        <f ca="1">OFFSET(Hdx_Data!$EQ$7,COLUMN()-COLUMN($D$24),0,1,1)</f>
        <v>1</v>
      </c>
      <c r="DF24">
        <f ca="1">OFFSET(Hdx_Data!$EQ$7,COLUMN()-COLUMN($D$24),0,1,1)</f>
        <v>1</v>
      </c>
      <c r="DG24">
        <f ca="1">OFFSET(Hdx_Data!$EQ$7,COLUMN()-COLUMN($D$24),0,1,1)</f>
        <v>1</v>
      </c>
      <c r="DH24">
        <f ca="1">OFFSET(Hdx_Data!$EQ$7,COLUMN()-COLUMN($D$24),0,1,1)</f>
        <v>1</v>
      </c>
      <c r="DI24">
        <f ca="1">OFFSET(Hdx_Data!$EQ$7,COLUMN()-COLUMN($D$24),0,1,1)</f>
        <v>1</v>
      </c>
      <c r="DJ24">
        <f ca="1">OFFSET(Hdx_Data!$EQ$7,COLUMN()-COLUMN($D$24),0,1,1)</f>
        <v>1</v>
      </c>
      <c r="DK24">
        <f ca="1">OFFSET(Hdx_Data!$EQ$7,COLUMN()-COLUMN($D$24),0,1,1)</f>
        <v>1</v>
      </c>
      <c r="DL24">
        <f ca="1">OFFSET(Hdx_Data!$EQ$7,COLUMN()-COLUMN($D$24),0,1,1)</f>
        <v>1</v>
      </c>
      <c r="DM24">
        <f ca="1">OFFSET(Hdx_Data!$EQ$7,COLUMN()-COLUMN($D$24),0,1,1)</f>
        <v>1</v>
      </c>
      <c r="DN24">
        <f ca="1">OFFSET(Hdx_Data!$EQ$7,COLUMN()-COLUMN($D$24),0,1,1)</f>
        <v>1</v>
      </c>
      <c r="DO24">
        <f ca="1">OFFSET(Hdx_Data!$EQ$7,COLUMN()-COLUMN($D$24),0,1,1)</f>
        <v>1</v>
      </c>
      <c r="DP24">
        <f ca="1">OFFSET(Hdx_Data!$EQ$7,COLUMN()-COLUMN($D$24),0,1,1)</f>
        <v>1</v>
      </c>
      <c r="DQ24">
        <f ca="1">OFFSET(Hdx_Data!$EQ$7,COLUMN()-COLUMN($D$24),0,1,1)</f>
        <v>1</v>
      </c>
      <c r="DR24">
        <f ca="1">OFFSET(Hdx_Data!$EQ$7,COLUMN()-COLUMN($D$24),0,1,1)</f>
        <v>1</v>
      </c>
      <c r="DS24">
        <f ca="1">OFFSET(Hdx_Data!$EQ$7,COLUMN()-COLUMN($D$24),0,1,1)</f>
        <v>1</v>
      </c>
      <c r="DT24">
        <f ca="1">OFFSET(Hdx_Data!$EQ$7,COLUMN()-COLUMN($D$24),0,1,1)</f>
        <v>1</v>
      </c>
      <c r="DU24">
        <f ca="1">OFFSET(Hdx_Data!$EQ$7,COLUMN()-COLUMN($D$24),0,1,1)</f>
        <v>1</v>
      </c>
      <c r="DV24">
        <f ca="1">OFFSET(Hdx_Data!$EQ$7,COLUMN()-COLUMN($D$24),0,1,1)</f>
        <v>1</v>
      </c>
      <c r="DW24">
        <f ca="1">OFFSET(Hdx_Data!$EQ$7,COLUMN()-COLUMN($D$24),0,1,1)</f>
        <v>1</v>
      </c>
      <c r="DX24">
        <f ca="1">OFFSET(Hdx_Data!$EQ$7,COLUMN()-COLUMN($D$24),0,1,1)</f>
        <v>1</v>
      </c>
      <c r="DY24">
        <f ca="1">OFFSET(Hdx_Data!$EQ$7,COLUMN()-COLUMN($D$24),0,1,1)</f>
        <v>1</v>
      </c>
      <c r="DZ24">
        <f ca="1">OFFSET(Hdx_Data!$EQ$7,COLUMN()-COLUMN($D$24),0,1,1)</f>
        <v>1</v>
      </c>
      <c r="EA24">
        <f ca="1">OFFSET(Hdx_Data!$EQ$7,COLUMN()-COLUMN($D$24),0,1,1)</f>
        <v>1</v>
      </c>
      <c r="EB24">
        <f ca="1">OFFSET(Hdx_Data!$EQ$7,COLUMN()-COLUMN($D$24),0,1,1)</f>
        <v>1</v>
      </c>
      <c r="EC24">
        <f ca="1">OFFSET(Hdx_Data!$EQ$7,COLUMN()-COLUMN($D$24),0,1,1)</f>
        <v>1</v>
      </c>
      <c r="ED24">
        <f ca="1">OFFSET(Hdx_Data!$EQ$7,COLUMN()-COLUMN($D$24),0,1,1)</f>
        <v>1</v>
      </c>
      <c r="EE24">
        <f ca="1">OFFSET(Hdx_Data!$EQ$7,COLUMN()-COLUMN($D$24),0,1,1)</f>
        <v>1</v>
      </c>
      <c r="EF24">
        <f ca="1">OFFSET(Hdx_Data!$EQ$7,COLUMN()-COLUMN($D$24),0,1,1)</f>
        <v>1</v>
      </c>
      <c r="EG24">
        <f ca="1">OFFSET(Hdx_Data!$EQ$7,COLUMN()-COLUMN($D$24),0,1,1)</f>
        <v>1</v>
      </c>
      <c r="EH24">
        <f ca="1">OFFSET(Hdx_Data!$EQ$7,COLUMN()-COLUMN($D$24),0,1,1)</f>
        <v>1</v>
      </c>
      <c r="EI24">
        <f ca="1">OFFSET(Hdx_Data!$EQ$7,COLUMN()-COLUMN($D$24),0,1,1)</f>
        <v>1</v>
      </c>
      <c r="EJ24">
        <f ca="1">OFFSET(Hdx_Data!$EQ$7,COLUMN()-COLUMN($D$24),0,1,1)</f>
        <v>1</v>
      </c>
      <c r="EK24">
        <f ca="1">OFFSET(Hdx_Data!$EQ$7,COLUMN()-COLUMN($D$24),0,1,1)</f>
        <v>1</v>
      </c>
      <c r="EL24">
        <f ca="1">OFFSET(Hdx_Data!$EQ$7,COLUMN()-COLUMN($D$24),0,1,1)</f>
        <v>1</v>
      </c>
      <c r="EM24">
        <f ca="1">OFFSET(Hdx_Data!$EQ$7,COLUMN()-COLUMN($D$24),0,1,1)</f>
        <v>1</v>
      </c>
      <c r="EN24">
        <f ca="1">OFFSET(Hdx_Data!$EQ$7,COLUMN()-COLUMN($D$24),0,1,1)</f>
        <v>1</v>
      </c>
      <c r="EO24">
        <f ca="1">OFFSET(Hdx_Data!$EQ$7,COLUMN()-COLUMN($D$24),0,1,1)</f>
        <v>1</v>
      </c>
      <c r="EP24">
        <f ca="1">OFFSET(Hdx_Data!$EQ$7,COLUMN()-COLUMN($D$24),0,1,1)</f>
        <v>1</v>
      </c>
      <c r="EQ24">
        <f ca="1">OFFSET(Hdx_Data!$EQ$7,COLUMN()-COLUMN($D$24),0,1,1)</f>
        <v>1</v>
      </c>
      <c r="ER24">
        <f ca="1">OFFSET(Hdx_Data!$EQ$7,COLUMN()-COLUMN($D$24),0,1,1)</f>
        <v>1</v>
      </c>
      <c r="ES24">
        <f ca="1">OFFSET(Hdx_Data!$EQ$7,COLUMN()-COLUMN($D$24),0,1,1)</f>
        <v>1</v>
      </c>
      <c r="ET24">
        <f ca="1">OFFSET(Hdx_Data!$EQ$7,COLUMN()-COLUMN($D$24),0,1,1)</f>
        <v>1</v>
      </c>
      <c r="EU24">
        <f ca="1">OFFSET(Hdx_Data!$EQ$7,COLUMN()-COLUMN($D$24),0,1,1)</f>
        <v>1</v>
      </c>
      <c r="EV24">
        <f ca="1">OFFSET(Hdx_Data!$EQ$7,COLUMN()-COLUMN($D$24),0,1,1)</f>
        <v>1</v>
      </c>
      <c r="EW24">
        <f ca="1">OFFSET(Hdx_Data!$EQ$7,COLUMN()-COLUMN($D$24),0,1,1)</f>
        <v>1</v>
      </c>
      <c r="EX24">
        <f ca="1">OFFSET(Hdx_Data!$EQ$7,COLUMN()-COLUMN($D$24),0,1,1)</f>
        <v>1</v>
      </c>
      <c r="EY24">
        <f ca="1">OFFSET(Hdx_Data!$EQ$7,COLUMN()-COLUMN($D$24),0,1,1)</f>
        <v>1</v>
      </c>
      <c r="EZ24">
        <f ca="1">OFFSET(Hdx_Data!$EQ$7,COLUMN()-COLUMN($D$24),0,1,1)</f>
        <v>1</v>
      </c>
      <c r="FA24">
        <f ca="1">OFFSET(Hdx_Data!$EQ$7,COLUMN()-COLUMN($D$24),0,1,1)</f>
        <v>1</v>
      </c>
      <c r="FB24">
        <f ca="1">OFFSET(Hdx_Data!$EQ$7,COLUMN()-COLUMN($D$24),0,1,1)</f>
        <v>1</v>
      </c>
      <c r="FC24">
        <f ca="1">OFFSET(Hdx_Data!$EQ$7,COLUMN()-COLUMN($D$24),0,1,1)</f>
        <v>1</v>
      </c>
      <c r="FD24">
        <f ca="1">OFFSET(Hdx_Data!$EQ$7,COLUMN()-COLUMN($D$24),0,1,1)</f>
        <v>1</v>
      </c>
      <c r="FE24">
        <f ca="1">OFFSET(Hdx_Data!$EQ$7,COLUMN()-COLUMN($D$24),0,1,1)</f>
        <v>1</v>
      </c>
      <c r="FF24">
        <f ca="1">OFFSET(Hdx_Data!$EQ$7,COLUMN()-COLUMN($D$24),0,1,1)</f>
        <v>1</v>
      </c>
      <c r="FG24">
        <f ca="1">OFFSET(Hdx_Data!$EQ$7,COLUMN()-COLUMN($D$24),0,1,1)</f>
        <v>1</v>
      </c>
      <c r="FH24">
        <f ca="1">OFFSET(Hdx_Data!$EQ$7,COLUMN()-COLUMN($D$24),0,1,1)</f>
        <v>1</v>
      </c>
      <c r="FI24">
        <f ca="1">OFFSET(Hdx_Data!$EQ$7,COLUMN()-COLUMN($D$24),0,1,1)</f>
        <v>1</v>
      </c>
      <c r="FJ24">
        <f ca="1">OFFSET(Hdx_Data!$EQ$7,COLUMN()-COLUMN($D$24),0,1,1)</f>
        <v>1</v>
      </c>
      <c r="FK24">
        <f ca="1">OFFSET(Hdx_Data!$EQ$7,COLUMN()-COLUMN($D$24),0,1,1)</f>
        <v>1</v>
      </c>
      <c r="FL24">
        <f ca="1">OFFSET(Hdx_Data!$EQ$7,COLUMN()-COLUMN($D$24),0,1,1)</f>
        <v>1</v>
      </c>
      <c r="FM24">
        <f ca="1">OFFSET(Hdx_Data!$EQ$7,COLUMN()-COLUMN($D$24),0,1,1)</f>
        <v>1</v>
      </c>
      <c r="FN24">
        <f ca="1">OFFSET(Hdx_Data!$EQ$7,COLUMN()-COLUMN($D$24),0,1,1)</f>
        <v>1</v>
      </c>
      <c r="FO24">
        <f ca="1">OFFSET(Hdx_Data!$EQ$7,COLUMN()-COLUMN($D$24),0,1,1)</f>
        <v>1</v>
      </c>
      <c r="FP24">
        <f ca="1">OFFSET(Hdx_Data!$EQ$7,COLUMN()-COLUMN($D$24),0,1,1)</f>
        <v>1</v>
      </c>
      <c r="FQ24">
        <f ca="1">OFFSET(Hdx_Data!$EQ$7,COLUMN()-COLUMN($D$24),0,1,1)</f>
        <v>1</v>
      </c>
      <c r="FR24">
        <f ca="1">OFFSET(Hdx_Data!$EQ$7,COLUMN()-COLUMN($D$24),0,1,1)</f>
        <v>1</v>
      </c>
      <c r="FS24">
        <f ca="1">OFFSET(Hdx_Data!$EQ$7,COLUMN()-COLUMN($D$24),0,1,1)</f>
        <v>1</v>
      </c>
      <c r="FT24">
        <f ca="1">OFFSET(Hdx_Data!$EQ$7,COLUMN()-COLUMN($D$24),0,1,1)</f>
        <v>1</v>
      </c>
      <c r="FU24">
        <f ca="1">OFFSET(Hdx_Data!$EQ$7,COLUMN()-COLUMN($D$24),0,1,1)</f>
        <v>1</v>
      </c>
      <c r="FV24">
        <f ca="1">OFFSET(Hdx_Data!$EQ$7,COLUMN()-COLUMN($D$24),0,1,1)</f>
        <v>1</v>
      </c>
      <c r="FW24">
        <f ca="1">OFFSET(Hdx_Data!$EQ$7,COLUMN()-COLUMN($D$24),0,1,1)</f>
        <v>1</v>
      </c>
      <c r="FX24">
        <f ca="1">OFFSET(Hdx_Data!$EQ$7,COLUMN()-COLUMN($D$24),0,1,1)</f>
        <v>1</v>
      </c>
      <c r="FY24">
        <f ca="1">OFFSET(Hdx_Data!$EQ$7,COLUMN()-COLUMN($D$24),0,1,1)</f>
        <v>1</v>
      </c>
      <c r="FZ24">
        <f ca="1">OFFSET(Hdx_Data!$EQ$7,COLUMN()-COLUMN($D$24),0,1,1)</f>
        <v>1</v>
      </c>
      <c r="GA24">
        <f ca="1">OFFSET(Hdx_Data!$EQ$7,COLUMN()-COLUMN($D$24),0,1,1)</f>
        <v>1</v>
      </c>
      <c r="GB24">
        <f ca="1">OFFSET(Hdx_Data!$EQ$7,COLUMN()-COLUMN($D$24),0,1,1)</f>
        <v>1</v>
      </c>
      <c r="GC24">
        <f ca="1">OFFSET(Hdx_Data!$EQ$7,COLUMN()-COLUMN($D$24),0,1,1)</f>
        <v>1</v>
      </c>
      <c r="GD24">
        <f ca="1">OFFSET(Hdx_Data!$EQ$7,COLUMN()-COLUMN($D$24),0,1,1)</f>
        <v>1</v>
      </c>
      <c r="GE24">
        <f ca="1">OFFSET(Hdx_Data!$EQ$7,COLUMN()-COLUMN($D$24),0,1,1)</f>
        <v>1</v>
      </c>
      <c r="GF24">
        <f ca="1">OFFSET(Hdx_Data!$EQ$7,COLUMN()-COLUMN($D$24),0,1,1)</f>
        <v>1</v>
      </c>
      <c r="GG24">
        <f ca="1">OFFSET(Hdx_Data!$EQ$7,COLUMN()-COLUMN($D$24),0,1,1)</f>
        <v>1</v>
      </c>
      <c r="GH24">
        <f ca="1">OFFSET(Hdx_Data!$EQ$7,COLUMN()-COLUMN($D$24),0,1,1)</f>
        <v>1</v>
      </c>
      <c r="GI24">
        <f ca="1">OFFSET(Hdx_Data!$EQ$7,COLUMN()-COLUMN($D$24),0,1,1)</f>
        <v>1</v>
      </c>
      <c r="GJ24">
        <f ca="1">OFFSET(Hdx_Data!$EQ$7,COLUMN()-COLUMN($D$24),0,1,1)</f>
        <v>1</v>
      </c>
      <c r="GK24">
        <f ca="1">OFFSET(Hdx_Data!$EQ$7,COLUMN()-COLUMN($D$24),0,1,1)</f>
        <v>1</v>
      </c>
      <c r="GL24">
        <f ca="1">OFFSET(Hdx_Data!$EQ$7,COLUMN()-COLUMN($D$24),0,1,1)</f>
        <v>1</v>
      </c>
      <c r="GM24">
        <f ca="1">OFFSET(Hdx_Data!$EQ$7,COLUMN()-COLUMN($D$24),0,1,1)</f>
        <v>1</v>
      </c>
    </row>
    <row r="25" spans="1:195" ht="15.75" thickBot="1" x14ac:dyDescent="0.3">
      <c r="A25" s="65"/>
      <c r="B25" s="66" t="s">
        <v>422</v>
      </c>
      <c r="C25" s="60"/>
      <c r="D25" s="60"/>
      <c r="E25" s="60"/>
      <c r="F25" s="60"/>
      <c r="G25" s="60"/>
      <c r="H25" s="60"/>
      <c r="I25" s="75"/>
      <c r="J25" s="74"/>
      <c r="K25" s="74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104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76"/>
      <c r="AQ25" s="76"/>
      <c r="AR25" s="60"/>
      <c r="AS25" s="60"/>
      <c r="AT25" s="60"/>
      <c r="AU25" s="60"/>
      <c r="AV25" s="60"/>
      <c r="AW25" s="60"/>
      <c r="AX25" s="60"/>
      <c r="AY25" s="60"/>
      <c r="AZ25" s="104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104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151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  <c r="DR25" s="60"/>
      <c r="DS25" s="60"/>
      <c r="DT25" s="104"/>
      <c r="DU25" s="60"/>
      <c r="DV25" s="60"/>
      <c r="DW25" s="60"/>
      <c r="DX25" s="60"/>
      <c r="DY25" s="60"/>
      <c r="DZ25" s="60"/>
      <c r="EA25" s="60"/>
      <c r="EB25" s="60"/>
      <c r="EC25" s="60"/>
      <c r="ED25" s="60"/>
      <c r="EE25" s="60"/>
      <c r="EF25" s="60"/>
      <c r="EG25" s="60"/>
      <c r="EH25" s="60"/>
      <c r="EI25" s="60"/>
      <c r="EJ25" s="60"/>
      <c r="EK25" s="60"/>
      <c r="EL25" s="60"/>
      <c r="EM25" s="60"/>
      <c r="EN25" s="60"/>
      <c r="EO25" s="60"/>
      <c r="EP25" s="60"/>
      <c r="EQ25" s="151"/>
      <c r="ER25" s="60"/>
      <c r="ES25" s="60"/>
      <c r="ET25" s="60"/>
      <c r="EU25" s="60"/>
      <c r="EV25" s="60"/>
      <c r="EW25" s="60"/>
      <c r="EX25" s="60"/>
      <c r="EY25" s="60"/>
      <c r="EZ25" s="60"/>
      <c r="FA25" s="60"/>
      <c r="FB25" s="60"/>
      <c r="FC25" s="60"/>
      <c r="FD25" s="60"/>
      <c r="FE25" s="60"/>
      <c r="FF25" s="60"/>
      <c r="FG25" s="60"/>
      <c r="FH25" s="60"/>
      <c r="FI25" s="60"/>
      <c r="FJ25" s="60"/>
      <c r="FK25" s="60"/>
      <c r="FL25" s="60"/>
      <c r="FM25" s="60"/>
      <c r="FN25" s="60"/>
      <c r="FO25" s="60"/>
      <c r="FP25" s="104"/>
      <c r="FQ25" s="60"/>
      <c r="FR25" s="60"/>
      <c r="FS25" s="60"/>
      <c r="FT25" s="60"/>
      <c r="FU25" s="60"/>
      <c r="FV25" s="60"/>
      <c r="FW25" s="60"/>
      <c r="FX25" s="60"/>
      <c r="FY25" s="60"/>
      <c r="FZ25" s="60"/>
      <c r="GA25" s="60"/>
      <c r="GB25" s="60"/>
      <c r="GC25" s="60"/>
      <c r="GD25" s="60"/>
      <c r="GE25" s="60"/>
      <c r="GF25" s="60"/>
      <c r="GG25" s="60"/>
      <c r="GH25" s="60"/>
      <c r="GI25" s="60"/>
      <c r="GJ25" s="60"/>
      <c r="GK25" s="60"/>
      <c r="GL25" s="60"/>
      <c r="GM25" s="151"/>
    </row>
    <row r="26" spans="1:195" x14ac:dyDescent="0.25">
      <c r="B26" t="s">
        <v>572</v>
      </c>
      <c r="C26" t="s">
        <v>25</v>
      </c>
      <c r="D26" s="7">
        <f ca="1">FORECAST(Réservoir!$E$12-D44,OFFSET(Réservoir!$D$5:$D$13,MATCH(Réservoir!$E$12-D44,Réservoir!$E$5:$E$13,1)-1,0,2),OFFSET(Réservoir!$E$5:$E$13,MATCH(Réservoir!$E$12-D44,Réservoir!$E$5:$E$13,1)-1,0,2))</f>
        <v>692</v>
      </c>
      <c r="E26" s="7">
        <f ca="1">FORECAST(Réservoir!$E$12-E44,OFFSET(Réservoir!$D$5:$D$13,MATCH(Réservoir!$E$12-E44,Réservoir!$E$5:$E$13,1)-1,0,2),OFFSET(Réservoir!$E$5:$E$13,MATCH(Réservoir!$E$12-E44,Réservoir!$E$5:$E$13,1)-1,0,2))</f>
        <v>692</v>
      </c>
      <c r="F26" s="7">
        <f ca="1">FORECAST(Réservoir!$E$12-F44,OFFSET(Réservoir!$D$5:$D$13,MATCH(Réservoir!$E$12-F44,Réservoir!$E$5:$E$13,1)-1,0,2),OFFSET(Réservoir!$E$5:$E$13,MATCH(Réservoir!$E$12-F44,Réservoir!$E$5:$E$13,1)-1,0,2))</f>
        <v>692</v>
      </c>
      <c r="G26" s="7">
        <f ca="1">FORECAST(Réservoir!$E$12-G44,OFFSET(Réservoir!$D$5:$D$13,MATCH(Réservoir!$E$12-G44,Réservoir!$E$5:$E$13,1)-1,0,2),OFFSET(Réservoir!$E$5:$E$13,MATCH(Réservoir!$E$12-G44,Réservoir!$E$5:$E$13,1)-1,0,2))</f>
        <v>692</v>
      </c>
      <c r="H26" s="7">
        <f ca="1">FORECAST(Réservoir!$E$12-H44,OFFSET(Réservoir!$D$5:$D$13,MATCH(Réservoir!$E$12-H44,Réservoir!$E$5:$E$13,1)-1,0,2),OFFSET(Réservoir!$E$5:$E$13,MATCH(Réservoir!$E$12-H44,Réservoir!$E$5:$E$13,1)-1,0,2))</f>
        <v>692</v>
      </c>
      <c r="I26" s="7">
        <f ca="1">FORECAST(Réservoir!$E$12-I44,OFFSET(Réservoir!$D$5:$D$13,MATCH(Réservoir!$E$12-I44,Réservoir!$E$5:$E$13,1)-1,0,2),OFFSET(Réservoir!$E$5:$E$13,MATCH(Réservoir!$E$12-I44,Réservoir!$E$5:$E$13,1)-1,0,2))</f>
        <v>692</v>
      </c>
      <c r="J26" s="7">
        <f ca="1">FORECAST(Réservoir!$E$12-J44,OFFSET(Réservoir!$D$5:$D$13,MATCH(Réservoir!$E$12-J44,Réservoir!$E$5:$E$13,1)-1,0,2),OFFSET(Réservoir!$E$5:$E$13,MATCH(Réservoir!$E$12-J44,Réservoir!$E$5:$E$13,1)-1,0,2))</f>
        <v>692</v>
      </c>
      <c r="K26" s="7">
        <f ca="1">FORECAST(Réservoir!$E$12-K44,OFFSET(Réservoir!$D$5:$D$13,MATCH(Réservoir!$E$12-K44,Réservoir!$E$5:$E$13,1)-1,0,2),OFFSET(Réservoir!$E$5:$E$13,MATCH(Réservoir!$E$12-K44,Réservoir!$E$5:$E$13,1)-1,0,2))</f>
        <v>692</v>
      </c>
      <c r="L26" s="7">
        <f ca="1">FORECAST(Réservoir!$E$12-L44,OFFSET(Réservoir!$D$5:$D$13,MATCH(Réservoir!$E$12-L44,Réservoir!$E$5:$E$13,1)-1,0,2),OFFSET(Réservoir!$E$5:$E$13,MATCH(Réservoir!$E$12-L44,Réservoir!$E$5:$E$13,1)-1,0,2))</f>
        <v>692</v>
      </c>
      <c r="M26" s="7">
        <f ca="1">FORECAST(Réservoir!$E$12-M44,OFFSET(Réservoir!$D$5:$D$13,MATCH(Réservoir!$E$12-M44,Réservoir!$E$5:$E$13,1)-1,0,2),OFFSET(Réservoir!$E$5:$E$13,MATCH(Réservoir!$E$12-M44,Réservoir!$E$5:$E$13,1)-1,0,2))</f>
        <v>692</v>
      </c>
      <c r="N26" s="7">
        <f ca="1">FORECAST(Réservoir!$E$12-N44,OFFSET(Réservoir!$D$5:$D$13,MATCH(Réservoir!$E$12-N44,Réservoir!$E$5:$E$13,1)-1,0,2),OFFSET(Réservoir!$E$5:$E$13,MATCH(Réservoir!$E$12-N44,Réservoir!$E$5:$E$13,1)-1,0,2))</f>
        <v>692</v>
      </c>
      <c r="O26" s="7">
        <f ca="1">FORECAST(Réservoir!$E$12-O44,OFFSET(Réservoir!$D$5:$D$13,MATCH(Réservoir!$E$12-O44,Réservoir!$E$5:$E$13,1)-1,0,2),OFFSET(Réservoir!$E$5:$E$13,MATCH(Réservoir!$E$12-O44,Réservoir!$E$5:$E$13,1)-1,0,2))</f>
        <v>692</v>
      </c>
      <c r="P26" s="7">
        <f ca="1">FORECAST(Réservoir!$E$12-P44,OFFSET(Réservoir!$D$5:$D$13,MATCH(Réservoir!$E$12-P44,Réservoir!$E$5:$E$13,1)-1,0,2),OFFSET(Réservoir!$E$5:$E$13,MATCH(Réservoir!$E$12-P44,Réservoir!$E$5:$E$13,1)-1,0,2))</f>
        <v>692</v>
      </c>
      <c r="Q26" s="7">
        <f ca="1">FORECAST(Réservoir!$E$12-Q44,OFFSET(Réservoir!$D$5:$D$13,MATCH(Réservoir!$E$12-Q44,Réservoir!$E$5:$E$13,1)-1,0,2),OFFSET(Réservoir!$E$5:$E$13,MATCH(Réservoir!$E$12-Q44,Réservoir!$E$5:$E$13,1)-1,0,2))</f>
        <v>692</v>
      </c>
      <c r="R26" s="7">
        <f ca="1">FORECAST(Réservoir!$E$12-R44,OFFSET(Réservoir!$D$5:$D$13,MATCH(Réservoir!$E$12-R44,Réservoir!$E$5:$E$13,1)-1,0,2),OFFSET(Réservoir!$E$5:$E$13,MATCH(Réservoir!$E$12-R44,Réservoir!$E$5:$E$13,1)-1,0,2))</f>
        <v>692</v>
      </c>
      <c r="S26" s="7">
        <f ca="1">FORECAST(Réservoir!$E$12-S44,OFFSET(Réservoir!$D$5:$D$13,MATCH(Réservoir!$E$12-S44,Réservoir!$E$5:$E$13,1)-1,0,2),OFFSET(Réservoir!$E$5:$E$13,MATCH(Réservoir!$E$12-S44,Réservoir!$E$5:$E$13,1)-1,0,2))</f>
        <v>692</v>
      </c>
      <c r="T26" s="7">
        <f ca="1">FORECAST(Réservoir!$E$12-T44,OFFSET(Réservoir!$D$5:$D$13,MATCH(Réservoir!$E$12-T44,Réservoir!$E$5:$E$13,1)-1,0,2),OFFSET(Réservoir!$E$5:$E$13,MATCH(Réservoir!$E$12-T44,Réservoir!$E$5:$E$13,1)-1,0,2))</f>
        <v>692</v>
      </c>
      <c r="U26" s="7">
        <f ca="1">FORECAST(Réservoir!$E$12-U44,OFFSET(Réservoir!$D$5:$D$13,MATCH(Réservoir!$E$12-U44,Réservoir!$E$5:$E$13,1)-1,0,2),OFFSET(Réservoir!$E$5:$E$13,MATCH(Réservoir!$E$12-U44,Réservoir!$E$5:$E$13,1)-1,0,2))</f>
        <v>692</v>
      </c>
      <c r="V26" s="7">
        <f ca="1">FORECAST(Réservoir!$E$12-V44,OFFSET(Réservoir!$D$5:$D$13,MATCH(Réservoir!$E$12-V44,Réservoir!$E$5:$E$13,1)-1,0,2),OFFSET(Réservoir!$E$5:$E$13,MATCH(Réservoir!$E$12-V44,Réservoir!$E$5:$E$13,1)-1,0,2))</f>
        <v>692</v>
      </c>
      <c r="W26" s="7">
        <f ca="1">FORECAST(Réservoir!$E$12-W44,OFFSET(Réservoir!$D$5:$D$13,MATCH(Réservoir!$E$12-W44,Réservoir!$E$5:$E$13,1)-1,0,2),OFFSET(Réservoir!$E$5:$E$13,MATCH(Réservoir!$E$12-W44,Réservoir!$E$5:$E$13,1)-1,0,2))</f>
        <v>692</v>
      </c>
      <c r="X26" s="7">
        <f ca="1">FORECAST(Réservoir!$E$12-X44,OFFSET(Réservoir!$D$5:$D$13,MATCH(Réservoir!$E$12-X44,Réservoir!$E$5:$E$13,1)-1,0,2),OFFSET(Réservoir!$E$5:$E$13,MATCH(Réservoir!$E$12-X44,Réservoir!$E$5:$E$13,1)-1,0,2))</f>
        <v>692</v>
      </c>
      <c r="Y26" s="7">
        <f ca="1">FORECAST(Réservoir!$E$12-Y44,OFFSET(Réservoir!$D$5:$D$13,MATCH(Réservoir!$E$12-Y44,Réservoir!$E$5:$E$13,1)-1,0,2),OFFSET(Réservoir!$E$5:$E$13,MATCH(Réservoir!$E$12-Y44,Réservoir!$E$5:$E$13,1)-1,0,2))</f>
        <v>692</v>
      </c>
      <c r="Z26" s="7">
        <f ca="1">FORECAST(Réservoir!$E$12-Z44,OFFSET(Réservoir!$D$5:$D$13,MATCH(Réservoir!$E$12-Z44,Réservoir!$E$5:$E$13,1)-1,0,2),OFFSET(Réservoir!$E$5:$E$13,MATCH(Réservoir!$E$12-Z44,Réservoir!$E$5:$E$13,1)-1,0,2))</f>
        <v>692</v>
      </c>
      <c r="AA26" s="7">
        <f ca="1">FORECAST(Réservoir!$E$12-AA44,OFFSET(Réservoir!$D$5:$D$13,MATCH(Réservoir!$E$12-AA44,Réservoir!$E$5:$E$13,1)-1,0,2),OFFSET(Réservoir!$E$5:$E$13,MATCH(Réservoir!$E$12-AA44,Réservoir!$E$5:$E$13,1)-1,0,2))</f>
        <v>692</v>
      </c>
      <c r="AB26" s="106">
        <f ca="1">FORECAST(Réservoir!$E$12-AB44,OFFSET(Réservoir!$D$5:$D$13,MATCH(Réservoir!$E$12-AB44,Réservoir!$E$5:$E$13,1)-1,0,2),OFFSET(Réservoir!$E$5:$E$13,MATCH(Réservoir!$E$12-AB44,Réservoir!$E$5:$E$13,1)-1,0,2))</f>
        <v>692</v>
      </c>
      <c r="AC26" s="7">
        <f ca="1">FORECAST(Réservoir!$E$12-AC44,OFFSET(Réservoir!$D$5:$D$13,MATCH(Réservoir!$E$12-AC44,Réservoir!$E$5:$E$13,1)-1,0,2),OFFSET(Réservoir!$E$5:$E$13,MATCH(Réservoir!$E$12-AC44,Réservoir!$E$5:$E$13,1)-1,0,2))</f>
        <v>692</v>
      </c>
      <c r="AD26" s="7">
        <f ca="1">FORECAST(Réservoir!$E$12-AD44,OFFSET(Réservoir!$D$5:$D$13,MATCH(Réservoir!$E$12-AD44,Réservoir!$E$5:$E$13,1)-1,0,2),OFFSET(Réservoir!$E$5:$E$13,MATCH(Réservoir!$E$12-AD44,Réservoir!$E$5:$E$13,1)-1,0,2))</f>
        <v>692</v>
      </c>
      <c r="AE26" s="7">
        <f ca="1">FORECAST(Réservoir!$E$12-AE44,OFFSET(Réservoir!$D$5:$D$13,MATCH(Réservoir!$E$12-AE44,Réservoir!$E$5:$E$13,1)-1,0,2),OFFSET(Réservoir!$E$5:$E$13,MATCH(Réservoir!$E$12-AE44,Réservoir!$E$5:$E$13,1)-1,0,2))</f>
        <v>692</v>
      </c>
      <c r="AF26" s="7">
        <f ca="1">FORECAST(Réservoir!$E$12-AF44,OFFSET(Réservoir!$D$5:$D$13,MATCH(Réservoir!$E$12-AF44,Réservoir!$E$5:$E$13,1)-1,0,2),OFFSET(Réservoir!$E$5:$E$13,MATCH(Réservoir!$E$12-AF44,Réservoir!$E$5:$E$13,1)-1,0,2))</f>
        <v>692</v>
      </c>
      <c r="AG26" s="7">
        <f ca="1">FORECAST(Réservoir!$E$12-AG44,OFFSET(Réservoir!$D$5:$D$13,MATCH(Réservoir!$E$12-AG44,Réservoir!$E$5:$E$13,1)-1,0,2),OFFSET(Réservoir!$E$5:$E$13,MATCH(Réservoir!$E$12-AG44,Réservoir!$E$5:$E$13,1)-1,0,2))</f>
        <v>692</v>
      </c>
      <c r="AH26" s="7">
        <f ca="1">FORECAST(Réservoir!$E$12-AH44,OFFSET(Réservoir!$D$5:$D$13,MATCH(Réservoir!$E$12-AH44,Réservoir!$E$5:$E$13,1)-1,0,2),OFFSET(Réservoir!$E$5:$E$13,MATCH(Réservoir!$E$12-AH44,Réservoir!$E$5:$E$13,1)-1,0,2))</f>
        <v>692</v>
      </c>
      <c r="AI26" s="7">
        <f ca="1">FORECAST(Réservoir!$E$12-AI44,OFFSET(Réservoir!$D$5:$D$13,MATCH(Réservoir!$E$12-AI44,Réservoir!$E$5:$E$13,1)-1,0,2),OFFSET(Réservoir!$E$5:$E$13,MATCH(Réservoir!$E$12-AI44,Réservoir!$E$5:$E$13,1)-1,0,2))</f>
        <v>692</v>
      </c>
      <c r="AJ26" s="7">
        <f ca="1">FORECAST(Réservoir!$E$12-AJ44,OFFSET(Réservoir!$D$5:$D$13,MATCH(Réservoir!$E$12-AJ44,Réservoir!$E$5:$E$13,1)-1,0,2),OFFSET(Réservoir!$E$5:$E$13,MATCH(Réservoir!$E$12-AJ44,Réservoir!$E$5:$E$13,1)-1,0,2))</f>
        <v>692</v>
      </c>
      <c r="AK26" s="7">
        <f ca="1">FORECAST(Réservoir!$E$12-AK44,OFFSET(Réservoir!$D$5:$D$13,MATCH(Réservoir!$E$12-AK44,Réservoir!$E$5:$E$13,1)-1,0,2),OFFSET(Réservoir!$E$5:$E$13,MATCH(Réservoir!$E$12-AK44,Réservoir!$E$5:$E$13,1)-1,0,2))</f>
        <v>692</v>
      </c>
      <c r="AL26" s="7">
        <f ca="1">FORECAST(Réservoir!$E$12-AL44,OFFSET(Réservoir!$D$5:$D$13,MATCH(Réservoir!$E$12-AL44,Réservoir!$E$5:$E$13,1)-1,0,2),OFFSET(Réservoir!$E$5:$E$13,MATCH(Réservoir!$E$12-AL44,Réservoir!$E$5:$E$13,1)-1,0,2))</f>
        <v>692</v>
      </c>
      <c r="AM26" s="7">
        <f ca="1">FORECAST(Réservoir!$E$12-AM44,OFFSET(Réservoir!$D$5:$D$13,MATCH(Réservoir!$E$12-AM44,Réservoir!$E$5:$E$13,1)-1,0,2),OFFSET(Réservoir!$E$5:$E$13,MATCH(Réservoir!$E$12-AM44,Réservoir!$E$5:$E$13,1)-1,0,2))</f>
        <v>692</v>
      </c>
      <c r="AN26" s="7">
        <f ca="1">FORECAST(Réservoir!$E$12-AN44,OFFSET(Réservoir!$D$5:$D$13,MATCH(Réservoir!$E$12-AN44,Réservoir!$E$5:$E$13,1)-1,0,2),OFFSET(Réservoir!$E$5:$E$13,MATCH(Réservoir!$E$12-AN44,Réservoir!$E$5:$E$13,1)-1,0,2))</f>
        <v>692</v>
      </c>
      <c r="AO26" s="7">
        <f ca="1">FORECAST(Réservoir!$E$12-AO44,OFFSET(Réservoir!$D$5:$D$13,MATCH(Réservoir!$E$12-AO44,Réservoir!$E$5:$E$13,1)-1,0,2),OFFSET(Réservoir!$E$5:$E$13,MATCH(Réservoir!$E$12-AO44,Réservoir!$E$5:$E$13,1)-1,0,2))</f>
        <v>692</v>
      </c>
      <c r="AP26" s="7">
        <f ca="1">FORECAST(Réservoir!$E$12-AP44,OFFSET(Réservoir!$D$5:$D$13,MATCH(Réservoir!$E$12-AP44,Réservoir!$E$5:$E$13,1)-1,0,2),OFFSET(Réservoir!$E$5:$E$13,MATCH(Réservoir!$E$12-AP44,Réservoir!$E$5:$E$13,1)-1,0,2))</f>
        <v>692</v>
      </c>
      <c r="AQ26" s="7">
        <f ca="1">FORECAST(Réservoir!$E$12-AQ44,OFFSET(Réservoir!$D$5:$D$13,MATCH(Réservoir!$E$12-AQ44,Réservoir!$E$5:$E$13,1)-1,0,2),OFFSET(Réservoir!$E$5:$E$13,MATCH(Réservoir!$E$12-AQ44,Réservoir!$E$5:$E$13,1)-1,0,2))</f>
        <v>692</v>
      </c>
      <c r="AR26" s="7">
        <f ca="1">FORECAST(Réservoir!$E$12-AR44,OFFSET(Réservoir!$D$5:$D$13,MATCH(Réservoir!$E$12-AR44,Réservoir!$E$5:$E$13,1)-1,0,2),OFFSET(Réservoir!$E$5:$E$13,MATCH(Réservoir!$E$12-AR44,Réservoir!$E$5:$E$13,1)-1,0,2))</f>
        <v>692</v>
      </c>
      <c r="AS26" s="7">
        <f ca="1">FORECAST(Réservoir!$E$12-AS44,OFFSET(Réservoir!$D$5:$D$13,MATCH(Réservoir!$E$12-AS44,Réservoir!$E$5:$E$13,1)-1,0,2),OFFSET(Réservoir!$E$5:$E$13,MATCH(Réservoir!$E$12-AS44,Réservoir!$E$5:$E$13,1)-1,0,2))</f>
        <v>692</v>
      </c>
      <c r="AT26" s="7">
        <f ca="1">FORECAST(Réservoir!$E$12-AT44,OFFSET(Réservoir!$D$5:$D$13,MATCH(Réservoir!$E$12-AT44,Réservoir!$E$5:$E$13,1)-1,0,2),OFFSET(Réservoir!$E$5:$E$13,MATCH(Réservoir!$E$12-AT44,Réservoir!$E$5:$E$13,1)-1,0,2))</f>
        <v>692</v>
      </c>
      <c r="AU26" s="7">
        <f ca="1">FORECAST(Réservoir!$E$12-AU44,OFFSET(Réservoir!$D$5:$D$13,MATCH(Réservoir!$E$12-AU44,Réservoir!$E$5:$E$13,1)-1,0,2),OFFSET(Réservoir!$E$5:$E$13,MATCH(Réservoir!$E$12-AU44,Réservoir!$E$5:$E$13,1)-1,0,2))</f>
        <v>692</v>
      </c>
      <c r="AV26" s="7">
        <f ca="1">FORECAST(Réservoir!$E$12-AV44,OFFSET(Réservoir!$D$5:$D$13,MATCH(Réservoir!$E$12-AV44,Réservoir!$E$5:$E$13,1)-1,0,2),OFFSET(Réservoir!$E$5:$E$13,MATCH(Réservoir!$E$12-AV44,Réservoir!$E$5:$E$13,1)-1,0,2))</f>
        <v>692</v>
      </c>
      <c r="AW26" s="7">
        <f ca="1">FORECAST(Réservoir!$E$12-AW44,OFFSET(Réservoir!$D$5:$D$13,MATCH(Réservoir!$E$12-AW44,Réservoir!$E$5:$E$13,1)-1,0,2),OFFSET(Réservoir!$E$5:$E$13,MATCH(Réservoir!$E$12-AW44,Réservoir!$E$5:$E$13,1)-1,0,2))</f>
        <v>692</v>
      </c>
      <c r="AX26" s="7">
        <f ca="1">FORECAST(Réservoir!$E$12-AX44,OFFSET(Réservoir!$D$5:$D$13,MATCH(Réservoir!$E$12-AX44,Réservoir!$E$5:$E$13,1)-1,0,2),OFFSET(Réservoir!$E$5:$E$13,MATCH(Réservoir!$E$12-AX44,Réservoir!$E$5:$E$13,1)-1,0,2))</f>
        <v>692</v>
      </c>
      <c r="AY26" s="7">
        <f ca="1">FORECAST(Réservoir!$E$12-AY44,OFFSET(Réservoir!$D$5:$D$13,MATCH(Réservoir!$E$12-AY44,Réservoir!$E$5:$E$13,1)-1,0,2),OFFSET(Réservoir!$E$5:$E$13,MATCH(Réservoir!$E$12-AY44,Réservoir!$E$5:$E$13,1)-1,0,2))</f>
        <v>692</v>
      </c>
      <c r="AZ26" s="106">
        <f ca="1">FORECAST(Réservoir!$E$12-AZ44,OFFSET(Réservoir!$D$5:$D$13,MATCH(Réservoir!$E$12-AZ44,Réservoir!$E$5:$E$13,1)-1,0,2),OFFSET(Réservoir!$E$5:$E$13,MATCH(Réservoir!$E$12-AZ44,Réservoir!$E$5:$E$13,1)-1,0,2))</f>
        <v>692</v>
      </c>
      <c r="BA26" s="7">
        <f ca="1">FORECAST(Réservoir!$E$12-BA44,OFFSET(Réservoir!$D$5:$D$13,MATCH(Réservoir!$E$12-BA44,Réservoir!$E$5:$E$13,1)-1,0,2),OFFSET(Réservoir!$E$5:$E$13,MATCH(Réservoir!$E$12-BA44,Réservoir!$E$5:$E$13,1)-1,0,2))</f>
        <v>692</v>
      </c>
      <c r="BB26" s="7">
        <f ca="1">FORECAST(Réservoir!$E$12-BB44,OFFSET(Réservoir!$D$5:$D$13,MATCH(Réservoir!$E$12-BB44,Réservoir!$E$5:$E$13,1)-1,0,2),OFFSET(Réservoir!$E$5:$E$13,MATCH(Réservoir!$E$12-BB44,Réservoir!$E$5:$E$13,1)-1,0,2))</f>
        <v>692</v>
      </c>
      <c r="BC26" s="7">
        <f ca="1">FORECAST(Réservoir!$E$12-BC44,OFFSET(Réservoir!$D$5:$D$13,MATCH(Réservoir!$E$12-BC44,Réservoir!$E$5:$E$13,1)-1,0,2),OFFSET(Réservoir!$E$5:$E$13,MATCH(Réservoir!$E$12-BC44,Réservoir!$E$5:$E$13,1)-1,0,2))</f>
        <v>692</v>
      </c>
      <c r="BD26" s="7">
        <f ca="1">FORECAST(Réservoir!$E$12-BD44,OFFSET(Réservoir!$D$5:$D$13,MATCH(Réservoir!$E$12-BD44,Réservoir!$E$5:$E$13,1)-1,0,2),OFFSET(Réservoir!$E$5:$E$13,MATCH(Réservoir!$E$12-BD44,Réservoir!$E$5:$E$13,1)-1,0,2))</f>
        <v>692</v>
      </c>
      <c r="BE26" s="7">
        <f ca="1">FORECAST(Réservoir!$E$12-BE44,OFFSET(Réservoir!$D$5:$D$13,MATCH(Réservoir!$E$12-BE44,Réservoir!$E$5:$E$13,1)-1,0,2),OFFSET(Réservoir!$E$5:$E$13,MATCH(Réservoir!$E$12-BE44,Réservoir!$E$5:$E$13,1)-1,0,2))</f>
        <v>692</v>
      </c>
      <c r="BF26" s="7">
        <f ca="1">FORECAST(Réservoir!$E$12-BF44,OFFSET(Réservoir!$D$5:$D$13,MATCH(Réservoir!$E$12-BF44,Réservoir!$E$5:$E$13,1)-1,0,2),OFFSET(Réservoir!$E$5:$E$13,MATCH(Réservoir!$E$12-BF44,Réservoir!$E$5:$E$13,1)-1,0,2))</f>
        <v>692</v>
      </c>
      <c r="BG26" s="7">
        <f ca="1">FORECAST(Réservoir!$E$12-BG44,OFFSET(Réservoir!$D$5:$D$13,MATCH(Réservoir!$E$12-BG44,Réservoir!$E$5:$E$13,1)-1,0,2),OFFSET(Réservoir!$E$5:$E$13,MATCH(Réservoir!$E$12-BG44,Réservoir!$E$5:$E$13,1)-1,0,2))</f>
        <v>692</v>
      </c>
      <c r="BH26" s="7">
        <f ca="1">FORECAST(Réservoir!$E$12-BH44,OFFSET(Réservoir!$D$5:$D$13,MATCH(Réservoir!$E$12-BH44,Réservoir!$E$5:$E$13,1)-1,0,2),OFFSET(Réservoir!$E$5:$E$13,MATCH(Réservoir!$E$12-BH44,Réservoir!$E$5:$E$13,1)-1,0,2))</f>
        <v>692</v>
      </c>
      <c r="BI26" s="7">
        <f ca="1">FORECAST(Réservoir!$E$12-BI44,OFFSET(Réservoir!$D$5:$D$13,MATCH(Réservoir!$E$12-BI44,Réservoir!$E$5:$E$13,1)-1,0,2),OFFSET(Réservoir!$E$5:$E$13,MATCH(Réservoir!$E$12-BI44,Réservoir!$E$5:$E$13,1)-1,0,2))</f>
        <v>692</v>
      </c>
      <c r="BJ26" s="7">
        <f ca="1">FORECAST(Réservoir!$E$12-BJ44,OFFSET(Réservoir!$D$5:$D$13,MATCH(Réservoir!$E$12-BJ44,Réservoir!$E$5:$E$13,1)-1,0,2),OFFSET(Réservoir!$E$5:$E$13,MATCH(Réservoir!$E$12-BJ44,Réservoir!$E$5:$E$13,1)-1,0,2))</f>
        <v>692</v>
      </c>
      <c r="BK26" s="7">
        <f ca="1">FORECAST(Réservoir!$E$12-BK44,OFFSET(Réservoir!$D$5:$D$13,MATCH(Réservoir!$E$12-BK44,Réservoir!$E$5:$E$13,1)-1,0,2),OFFSET(Réservoir!$E$5:$E$13,MATCH(Réservoir!$E$12-BK44,Réservoir!$E$5:$E$13,1)-1,0,2))</f>
        <v>692</v>
      </c>
      <c r="BL26" s="7">
        <f ca="1">FORECAST(Réservoir!$E$12-BL44,OFFSET(Réservoir!$D$5:$D$13,MATCH(Réservoir!$E$12-BL44,Réservoir!$E$5:$E$13,1)-1,0,2),OFFSET(Réservoir!$E$5:$E$13,MATCH(Réservoir!$E$12-BL44,Réservoir!$E$5:$E$13,1)-1,0,2))</f>
        <v>692</v>
      </c>
      <c r="BM26" s="7">
        <f ca="1">FORECAST(Réservoir!$E$12-BM44,OFFSET(Réservoir!$D$5:$D$13,MATCH(Réservoir!$E$12-BM44,Réservoir!$E$5:$E$13,1)-1,0,2),OFFSET(Réservoir!$E$5:$E$13,MATCH(Réservoir!$E$12-BM44,Réservoir!$E$5:$E$13,1)-1,0,2))</f>
        <v>692</v>
      </c>
      <c r="BN26" s="7">
        <f ca="1">FORECAST(Réservoir!$E$12-BN44,OFFSET(Réservoir!$D$5:$D$13,MATCH(Réservoir!$E$12-BN44,Réservoir!$E$5:$E$13,1)-1,0,2),OFFSET(Réservoir!$E$5:$E$13,MATCH(Réservoir!$E$12-BN44,Réservoir!$E$5:$E$13,1)-1,0,2))</f>
        <v>692</v>
      </c>
      <c r="BO26" s="7">
        <f ca="1">FORECAST(Réservoir!$E$12-BO44,OFFSET(Réservoir!$D$5:$D$13,MATCH(Réservoir!$E$12-BO44,Réservoir!$E$5:$E$13,1)-1,0,2),OFFSET(Réservoir!$E$5:$E$13,MATCH(Réservoir!$E$12-BO44,Réservoir!$E$5:$E$13,1)-1,0,2))</f>
        <v>692</v>
      </c>
      <c r="BP26" s="7">
        <f ca="1">FORECAST(Réservoir!$E$12-BP44,OFFSET(Réservoir!$D$5:$D$13,MATCH(Réservoir!$E$12-BP44,Réservoir!$E$5:$E$13,1)-1,0,2),OFFSET(Réservoir!$E$5:$E$13,MATCH(Réservoir!$E$12-BP44,Réservoir!$E$5:$E$13,1)-1,0,2))</f>
        <v>692</v>
      </c>
      <c r="BQ26" s="7">
        <f ca="1">FORECAST(Réservoir!$E$12-BQ44,OFFSET(Réservoir!$D$5:$D$13,MATCH(Réservoir!$E$12-BQ44,Réservoir!$E$5:$E$13,1)-1,0,2),OFFSET(Réservoir!$E$5:$E$13,MATCH(Réservoir!$E$12-BQ44,Réservoir!$E$5:$E$13,1)-1,0,2))</f>
        <v>692</v>
      </c>
      <c r="BR26" s="7">
        <f ca="1">FORECAST(Réservoir!$E$12-BR44,OFFSET(Réservoir!$D$5:$D$13,MATCH(Réservoir!$E$12-BR44,Réservoir!$E$5:$E$13,1)-1,0,2),OFFSET(Réservoir!$E$5:$E$13,MATCH(Réservoir!$E$12-BR44,Réservoir!$E$5:$E$13,1)-1,0,2))</f>
        <v>692</v>
      </c>
      <c r="BS26" s="7">
        <f ca="1">FORECAST(Réservoir!$E$12-BS44,OFFSET(Réservoir!$D$5:$D$13,MATCH(Réservoir!$E$12-BS44,Réservoir!$E$5:$E$13,1)-1,0,2),OFFSET(Réservoir!$E$5:$E$13,MATCH(Réservoir!$E$12-BS44,Réservoir!$E$5:$E$13,1)-1,0,2))</f>
        <v>692</v>
      </c>
      <c r="BT26" s="7">
        <f ca="1">FORECAST(Réservoir!$E$12-BT44,OFFSET(Réservoir!$D$5:$D$13,MATCH(Réservoir!$E$12-BT44,Réservoir!$E$5:$E$13,1)-1,0,2),OFFSET(Réservoir!$E$5:$E$13,MATCH(Réservoir!$E$12-BT44,Réservoir!$E$5:$E$13,1)-1,0,2))</f>
        <v>692</v>
      </c>
      <c r="BU26" s="7">
        <f ca="1">FORECAST(Réservoir!$E$12-BU44,OFFSET(Réservoir!$D$5:$D$13,MATCH(Réservoir!$E$12-BU44,Réservoir!$E$5:$E$13,1)-1,0,2),OFFSET(Réservoir!$E$5:$E$13,MATCH(Réservoir!$E$12-BU44,Réservoir!$E$5:$E$13,1)-1,0,2))</f>
        <v>692</v>
      </c>
      <c r="BV26" s="7">
        <f ca="1">FORECAST(Réservoir!$E$12-BV44,OFFSET(Réservoir!$D$5:$D$13,MATCH(Réservoir!$E$12-BV44,Réservoir!$E$5:$E$13,1)-1,0,2),OFFSET(Réservoir!$E$5:$E$13,MATCH(Réservoir!$E$12-BV44,Réservoir!$E$5:$E$13,1)-1,0,2))</f>
        <v>692</v>
      </c>
      <c r="BW26" s="7">
        <f ca="1">FORECAST(Réservoir!$E$12-BW44,OFFSET(Réservoir!$D$5:$D$13,MATCH(Réservoir!$E$12-BW44,Réservoir!$E$5:$E$13,1)-1,0,2),OFFSET(Réservoir!$E$5:$E$13,MATCH(Réservoir!$E$12-BW44,Réservoir!$E$5:$E$13,1)-1,0,2))</f>
        <v>692</v>
      </c>
      <c r="BX26" s="106">
        <f ca="1">FORECAST(Réservoir!$E$12-BX44,OFFSET(Réservoir!$D$5:$D$13,MATCH(Réservoir!$E$12-BX44,Réservoir!$E$5:$E$13,1)-1,0,2),OFFSET(Réservoir!$E$5:$E$13,MATCH(Réservoir!$E$12-BX44,Réservoir!$E$5:$E$13,1)-1,0,2))</f>
        <v>692</v>
      </c>
      <c r="BY26" s="7">
        <f ca="1">FORECAST(Réservoir!$E$12-BY44,OFFSET(Réservoir!$D$5:$D$13,MATCH(Réservoir!$E$12-BY44,Réservoir!$E$5:$E$13,1)-1,0,2),OFFSET(Réservoir!$E$5:$E$13,MATCH(Réservoir!$E$12-BY44,Réservoir!$E$5:$E$13,1)-1,0,2))</f>
        <v>692</v>
      </c>
      <c r="BZ26" s="7">
        <f ca="1">FORECAST(Réservoir!$E$12-BZ44,OFFSET(Réservoir!$D$5:$D$13,MATCH(Réservoir!$E$12-BZ44,Réservoir!$E$5:$E$13,1)-1,0,2),OFFSET(Réservoir!$E$5:$E$13,MATCH(Réservoir!$E$12-BZ44,Réservoir!$E$5:$E$13,1)-1,0,2))</f>
        <v>692</v>
      </c>
      <c r="CA26" s="7">
        <f ca="1">FORECAST(Réservoir!$E$12-CA44,OFFSET(Réservoir!$D$5:$D$13,MATCH(Réservoir!$E$12-CA44,Réservoir!$E$5:$E$13,1)-1,0,2),OFFSET(Réservoir!$E$5:$E$13,MATCH(Réservoir!$E$12-CA44,Réservoir!$E$5:$E$13,1)-1,0,2))</f>
        <v>692</v>
      </c>
      <c r="CB26" s="7">
        <f ca="1">FORECAST(Réservoir!$E$12-CB44,OFFSET(Réservoir!$D$5:$D$13,MATCH(Réservoir!$E$12-CB44,Réservoir!$E$5:$E$13,1)-1,0,2),OFFSET(Réservoir!$E$5:$E$13,MATCH(Réservoir!$E$12-CB44,Réservoir!$E$5:$E$13,1)-1,0,2))</f>
        <v>692</v>
      </c>
      <c r="CC26" s="7">
        <f ca="1">FORECAST(Réservoir!$E$12-CC44,OFFSET(Réservoir!$D$5:$D$13,MATCH(Réservoir!$E$12-CC44,Réservoir!$E$5:$E$13,1)-1,0,2),OFFSET(Réservoir!$E$5:$E$13,MATCH(Réservoir!$E$12-CC44,Réservoir!$E$5:$E$13,1)-1,0,2))</f>
        <v>692</v>
      </c>
      <c r="CD26" s="7">
        <f ca="1">FORECAST(Réservoir!$E$12-CD44,OFFSET(Réservoir!$D$5:$D$13,MATCH(Réservoir!$E$12-CD44,Réservoir!$E$5:$E$13,1)-1,0,2),OFFSET(Réservoir!$E$5:$E$13,MATCH(Réservoir!$E$12-CD44,Réservoir!$E$5:$E$13,1)-1,0,2))</f>
        <v>692</v>
      </c>
      <c r="CE26" s="7">
        <f ca="1">FORECAST(Réservoir!$E$12-CE44,OFFSET(Réservoir!$D$5:$D$13,MATCH(Réservoir!$E$12-CE44,Réservoir!$E$5:$E$13,1)-1,0,2),OFFSET(Réservoir!$E$5:$E$13,MATCH(Réservoir!$E$12-CE44,Réservoir!$E$5:$E$13,1)-1,0,2))</f>
        <v>692</v>
      </c>
      <c r="CF26" s="7">
        <f ca="1">FORECAST(Réservoir!$E$12-CF44,OFFSET(Réservoir!$D$5:$D$13,MATCH(Réservoir!$E$12-CF44,Réservoir!$E$5:$E$13,1)-1,0,2),OFFSET(Réservoir!$E$5:$E$13,MATCH(Réservoir!$E$12-CF44,Réservoir!$E$5:$E$13,1)-1,0,2))</f>
        <v>692</v>
      </c>
      <c r="CG26" s="7">
        <f ca="1">FORECAST(Réservoir!$E$12-CG44,OFFSET(Réservoir!$D$5:$D$13,MATCH(Réservoir!$E$12-CG44,Réservoir!$E$5:$E$13,1)-1,0,2),OFFSET(Réservoir!$E$5:$E$13,MATCH(Réservoir!$E$12-CG44,Réservoir!$E$5:$E$13,1)-1,0,2))</f>
        <v>692</v>
      </c>
      <c r="CH26" s="7">
        <f ca="1">FORECAST(Réservoir!$E$12-CH44,OFFSET(Réservoir!$D$5:$D$13,MATCH(Réservoir!$E$12-CH44,Réservoir!$E$5:$E$13,1)-1,0,2),OFFSET(Réservoir!$E$5:$E$13,MATCH(Réservoir!$E$12-CH44,Réservoir!$E$5:$E$13,1)-1,0,2))</f>
        <v>692</v>
      </c>
      <c r="CI26" s="7">
        <f ca="1">FORECAST(Réservoir!$E$12-CI44,OFFSET(Réservoir!$D$5:$D$13,MATCH(Réservoir!$E$12-CI44,Réservoir!$E$5:$E$13,1)-1,0,2),OFFSET(Réservoir!$E$5:$E$13,MATCH(Réservoir!$E$12-CI44,Réservoir!$E$5:$E$13,1)-1,0,2))</f>
        <v>692</v>
      </c>
      <c r="CJ26" s="7">
        <f ca="1">FORECAST(Réservoir!$E$12-CJ44,OFFSET(Réservoir!$D$5:$D$13,MATCH(Réservoir!$E$12-CJ44,Réservoir!$E$5:$E$13,1)-1,0,2),OFFSET(Réservoir!$E$5:$E$13,MATCH(Réservoir!$E$12-CJ44,Réservoir!$E$5:$E$13,1)-1,0,2))</f>
        <v>692</v>
      </c>
      <c r="CK26" s="7">
        <f ca="1">FORECAST(Réservoir!$E$12-CK44,OFFSET(Réservoir!$D$5:$D$13,MATCH(Réservoir!$E$12-CK44,Réservoir!$E$5:$E$13,1)-1,0,2),OFFSET(Réservoir!$E$5:$E$13,MATCH(Réservoir!$E$12-CK44,Réservoir!$E$5:$E$13,1)-1,0,2))</f>
        <v>692</v>
      </c>
      <c r="CL26" s="7">
        <f ca="1">FORECAST(Réservoir!$E$12-CL44,OFFSET(Réservoir!$D$5:$D$13,MATCH(Réservoir!$E$12-CL44,Réservoir!$E$5:$E$13,1)-1,0,2),OFFSET(Réservoir!$E$5:$E$13,MATCH(Réservoir!$E$12-CL44,Réservoir!$E$5:$E$13,1)-1,0,2))</f>
        <v>692</v>
      </c>
      <c r="CM26" s="7">
        <f ca="1">FORECAST(Réservoir!$E$12-CM44,OFFSET(Réservoir!$D$5:$D$13,MATCH(Réservoir!$E$12-CM44,Réservoir!$E$5:$E$13,1)-1,0,2),OFFSET(Réservoir!$E$5:$E$13,MATCH(Réservoir!$E$12-CM44,Réservoir!$E$5:$E$13,1)-1,0,2))</f>
        <v>692</v>
      </c>
      <c r="CN26" s="7">
        <f ca="1">FORECAST(Réservoir!$E$12-CN44,OFFSET(Réservoir!$D$5:$D$13,MATCH(Réservoir!$E$12-CN44,Réservoir!$E$5:$E$13,1)-1,0,2),OFFSET(Réservoir!$E$5:$E$13,MATCH(Réservoir!$E$12-CN44,Réservoir!$E$5:$E$13,1)-1,0,2))</f>
        <v>692</v>
      </c>
      <c r="CO26" s="7">
        <f ca="1">FORECAST(Réservoir!$E$12-CO44,OFFSET(Réservoir!$D$5:$D$13,MATCH(Réservoir!$E$12-CO44,Réservoir!$E$5:$E$13,1)-1,0,2),OFFSET(Réservoir!$E$5:$E$13,MATCH(Réservoir!$E$12-CO44,Réservoir!$E$5:$E$13,1)-1,0,2))</f>
        <v>692</v>
      </c>
      <c r="CP26" s="7">
        <f ca="1">FORECAST(Réservoir!$E$12-CP44,OFFSET(Réservoir!$D$5:$D$13,MATCH(Réservoir!$E$12-CP44,Réservoir!$E$5:$E$13,1)-1,0,2),OFFSET(Réservoir!$E$5:$E$13,MATCH(Réservoir!$E$12-CP44,Réservoir!$E$5:$E$13,1)-1,0,2))</f>
        <v>692</v>
      </c>
      <c r="CQ26" s="7">
        <f ca="1">FORECAST(Réservoir!$E$12-CQ44,OFFSET(Réservoir!$D$5:$D$13,MATCH(Réservoir!$E$12-CQ44,Réservoir!$E$5:$E$13,1)-1,0,2),OFFSET(Réservoir!$E$5:$E$13,MATCH(Réservoir!$E$12-CQ44,Réservoir!$E$5:$E$13,1)-1,0,2))</f>
        <v>692</v>
      </c>
      <c r="CR26" s="7">
        <f ca="1">FORECAST(Réservoir!$E$12-CR44,OFFSET(Réservoir!$D$5:$D$13,MATCH(Réservoir!$E$12-CR44,Réservoir!$E$5:$E$13,1)-1,0,2),OFFSET(Réservoir!$E$5:$E$13,MATCH(Réservoir!$E$12-CR44,Réservoir!$E$5:$E$13,1)-1,0,2))</f>
        <v>692</v>
      </c>
      <c r="CS26" s="7">
        <f ca="1">FORECAST(Réservoir!$E$12-CS44,OFFSET(Réservoir!$D$5:$D$13,MATCH(Réservoir!$E$12-CS44,Réservoir!$E$5:$E$13,1)-1,0,2),OFFSET(Réservoir!$E$5:$E$13,MATCH(Réservoir!$E$12-CS44,Réservoir!$E$5:$E$13,1)-1,0,2))</f>
        <v>692</v>
      </c>
      <c r="CT26" s="7">
        <f ca="1">FORECAST(Réservoir!$E$12-CT44,OFFSET(Réservoir!$D$5:$D$13,MATCH(Réservoir!$E$12-CT44,Réservoir!$E$5:$E$13,1)-1,0,2),OFFSET(Réservoir!$E$5:$E$13,MATCH(Réservoir!$E$12-CT44,Réservoir!$E$5:$E$13,1)-1,0,2))</f>
        <v>692</v>
      </c>
      <c r="CU26" s="93">
        <f ca="1">FORECAST(Réservoir!$E$12-CU44,OFFSET(Réservoir!$D$5:$D$13,MATCH(Réservoir!$E$12-CU44,Réservoir!$E$5:$E$13,1)-1,0,2),OFFSET(Réservoir!$E$5:$E$13,MATCH(Réservoir!$E$12-CU44,Réservoir!$E$5:$E$13,1)-1,0,2))</f>
        <v>692</v>
      </c>
      <c r="CV26" s="7">
        <f ca="1">FORECAST(Réservoir!$E$12-CV44,OFFSET(Réservoir!$D$5:$D$13,MATCH(Réservoir!$E$12-CV44,Réservoir!$E$5:$E$13,1)-1,0,2),OFFSET(Réservoir!$E$5:$E$13,MATCH(Réservoir!$E$12-CV44,Réservoir!$E$5:$E$13,1)-1,0,2))</f>
        <v>692</v>
      </c>
      <c r="CW26" s="7">
        <f ca="1">FORECAST(Réservoir!$E$12-CW44,OFFSET(Réservoir!$D$5:$D$13,MATCH(Réservoir!$E$12-CW44,Réservoir!$E$5:$E$13,1)-1,0,2),OFFSET(Réservoir!$E$5:$E$13,MATCH(Réservoir!$E$12-CW44,Réservoir!$E$5:$E$13,1)-1,0,2))</f>
        <v>692</v>
      </c>
      <c r="CX26" s="7">
        <f ca="1">FORECAST(Réservoir!$E$12-CX44,OFFSET(Réservoir!$D$5:$D$13,MATCH(Réservoir!$E$12-CX44,Réservoir!$E$5:$E$13,1)-1,0,2),OFFSET(Réservoir!$E$5:$E$13,MATCH(Réservoir!$E$12-CX44,Réservoir!$E$5:$E$13,1)-1,0,2))</f>
        <v>692</v>
      </c>
      <c r="CY26" s="7">
        <f ca="1">FORECAST(Réservoir!$E$12-CY44,OFFSET(Réservoir!$D$5:$D$13,MATCH(Réservoir!$E$12-CY44,Réservoir!$E$5:$E$13,1)-1,0,2),OFFSET(Réservoir!$E$5:$E$13,MATCH(Réservoir!$E$12-CY44,Réservoir!$E$5:$E$13,1)-1,0,2))</f>
        <v>692</v>
      </c>
      <c r="CZ26" s="7">
        <f ca="1">FORECAST(Réservoir!$E$12-CZ44,OFFSET(Réservoir!$D$5:$D$13,MATCH(Réservoir!$E$12-CZ44,Réservoir!$E$5:$E$13,1)-1,0,2),OFFSET(Réservoir!$E$5:$E$13,MATCH(Réservoir!$E$12-CZ44,Réservoir!$E$5:$E$13,1)-1,0,2))</f>
        <v>692</v>
      </c>
      <c r="DA26" s="7">
        <f ca="1">FORECAST(Réservoir!$E$12-DA44,OFFSET(Réservoir!$D$5:$D$13,MATCH(Réservoir!$E$12-DA44,Réservoir!$E$5:$E$13,1)-1,0,2),OFFSET(Réservoir!$E$5:$E$13,MATCH(Réservoir!$E$12-DA44,Réservoir!$E$5:$E$13,1)-1,0,2))</f>
        <v>692</v>
      </c>
      <c r="DB26" s="7">
        <f ca="1">FORECAST(Réservoir!$E$12-DB44,OFFSET(Réservoir!$D$5:$D$13,MATCH(Réservoir!$E$12-DB44,Réservoir!$E$5:$E$13,1)-1,0,2),OFFSET(Réservoir!$E$5:$E$13,MATCH(Réservoir!$E$12-DB44,Réservoir!$E$5:$E$13,1)-1,0,2))</f>
        <v>692</v>
      </c>
      <c r="DC26" s="7">
        <f ca="1">FORECAST(Réservoir!$E$12-DC44,OFFSET(Réservoir!$D$5:$D$13,MATCH(Réservoir!$E$12-DC44,Réservoir!$E$5:$E$13,1)-1,0,2),OFFSET(Réservoir!$E$5:$E$13,MATCH(Réservoir!$E$12-DC44,Réservoir!$E$5:$E$13,1)-1,0,2))</f>
        <v>692</v>
      </c>
      <c r="DD26" s="7">
        <f ca="1">FORECAST(Réservoir!$E$12-DD44,OFFSET(Réservoir!$D$5:$D$13,MATCH(Réservoir!$E$12-DD44,Réservoir!$E$5:$E$13,1)-1,0,2),OFFSET(Réservoir!$E$5:$E$13,MATCH(Réservoir!$E$12-DD44,Réservoir!$E$5:$E$13,1)-1,0,2))</f>
        <v>692</v>
      </c>
      <c r="DE26" s="7">
        <f ca="1">FORECAST(Réservoir!$E$12-DE44,OFFSET(Réservoir!$D$5:$D$13,MATCH(Réservoir!$E$12-DE44,Réservoir!$E$5:$E$13,1)-1,0,2),OFFSET(Réservoir!$E$5:$E$13,MATCH(Réservoir!$E$12-DE44,Réservoir!$E$5:$E$13,1)-1,0,2))</f>
        <v>692</v>
      </c>
      <c r="DF26" s="7">
        <f ca="1">FORECAST(Réservoir!$E$12-DF44,OFFSET(Réservoir!$D$5:$D$13,MATCH(Réservoir!$E$12-DF44,Réservoir!$E$5:$E$13,1)-1,0,2),OFFSET(Réservoir!$E$5:$E$13,MATCH(Réservoir!$E$12-DF44,Réservoir!$E$5:$E$13,1)-1,0,2))</f>
        <v>692</v>
      </c>
      <c r="DG26" s="7">
        <f ca="1">FORECAST(Réservoir!$E$12-DG44,OFFSET(Réservoir!$D$5:$D$13,MATCH(Réservoir!$E$12-DG44,Réservoir!$E$5:$E$13,1)-1,0,2),OFFSET(Réservoir!$E$5:$E$13,MATCH(Réservoir!$E$12-DG44,Réservoir!$E$5:$E$13,1)-1,0,2))</f>
        <v>692</v>
      </c>
      <c r="DH26" s="7">
        <f ca="1">FORECAST(Réservoir!$E$12-DH44,OFFSET(Réservoir!$D$5:$D$13,MATCH(Réservoir!$E$12-DH44,Réservoir!$E$5:$E$13,1)-1,0,2),OFFSET(Réservoir!$E$5:$E$13,MATCH(Réservoir!$E$12-DH44,Réservoir!$E$5:$E$13,1)-1,0,2))</f>
        <v>692</v>
      </c>
      <c r="DI26" s="7">
        <f ca="1">FORECAST(Réservoir!$E$12-DI44,OFFSET(Réservoir!$D$5:$D$13,MATCH(Réservoir!$E$12-DI44,Réservoir!$E$5:$E$13,1)-1,0,2),OFFSET(Réservoir!$E$5:$E$13,MATCH(Réservoir!$E$12-DI44,Réservoir!$E$5:$E$13,1)-1,0,2))</f>
        <v>692</v>
      </c>
      <c r="DJ26" s="7">
        <f ca="1">FORECAST(Réservoir!$E$12-DJ44,OFFSET(Réservoir!$D$5:$D$13,MATCH(Réservoir!$E$12-DJ44,Réservoir!$E$5:$E$13,1)-1,0,2),OFFSET(Réservoir!$E$5:$E$13,MATCH(Réservoir!$E$12-DJ44,Réservoir!$E$5:$E$13,1)-1,0,2))</f>
        <v>692</v>
      </c>
      <c r="DK26" s="7">
        <f ca="1">FORECAST(Réservoir!$E$12-DK44,OFFSET(Réservoir!$D$5:$D$13,MATCH(Réservoir!$E$12-DK44,Réservoir!$E$5:$E$13,1)-1,0,2),OFFSET(Réservoir!$E$5:$E$13,MATCH(Réservoir!$E$12-DK44,Réservoir!$E$5:$E$13,1)-1,0,2))</f>
        <v>692</v>
      </c>
      <c r="DL26" s="7">
        <f ca="1">FORECAST(Réservoir!$E$12-DL44,OFFSET(Réservoir!$D$5:$D$13,MATCH(Réservoir!$E$12-DL44,Réservoir!$E$5:$E$13,1)-1,0,2),OFFSET(Réservoir!$E$5:$E$13,MATCH(Réservoir!$E$12-DL44,Réservoir!$E$5:$E$13,1)-1,0,2))</f>
        <v>692</v>
      </c>
      <c r="DM26" s="7">
        <f ca="1">FORECAST(Réservoir!$E$12-DM44,OFFSET(Réservoir!$D$5:$D$13,MATCH(Réservoir!$E$12-DM44,Réservoir!$E$5:$E$13,1)-1,0,2),OFFSET(Réservoir!$E$5:$E$13,MATCH(Réservoir!$E$12-DM44,Réservoir!$E$5:$E$13,1)-1,0,2))</f>
        <v>692</v>
      </c>
      <c r="DN26" s="7">
        <f ca="1">FORECAST(Réservoir!$E$12-DN44,OFFSET(Réservoir!$D$5:$D$13,MATCH(Réservoir!$E$12-DN44,Réservoir!$E$5:$E$13,1)-1,0,2),OFFSET(Réservoir!$E$5:$E$13,MATCH(Réservoir!$E$12-DN44,Réservoir!$E$5:$E$13,1)-1,0,2))</f>
        <v>692</v>
      </c>
      <c r="DO26" s="7">
        <f ca="1">FORECAST(Réservoir!$E$12-DO44,OFFSET(Réservoir!$D$5:$D$13,MATCH(Réservoir!$E$12-DO44,Réservoir!$E$5:$E$13,1)-1,0,2),OFFSET(Réservoir!$E$5:$E$13,MATCH(Réservoir!$E$12-DO44,Réservoir!$E$5:$E$13,1)-1,0,2))</f>
        <v>692</v>
      </c>
      <c r="DP26" s="7">
        <f ca="1">FORECAST(Réservoir!$E$12-DP44,OFFSET(Réservoir!$D$5:$D$13,MATCH(Réservoir!$E$12-DP44,Réservoir!$E$5:$E$13,1)-1,0,2),OFFSET(Réservoir!$E$5:$E$13,MATCH(Réservoir!$E$12-DP44,Réservoir!$E$5:$E$13,1)-1,0,2))</f>
        <v>692</v>
      </c>
      <c r="DQ26" s="7">
        <f ca="1">FORECAST(Réservoir!$E$12-DQ44,OFFSET(Réservoir!$D$5:$D$13,MATCH(Réservoir!$E$12-DQ44,Réservoir!$E$5:$E$13,1)-1,0,2),OFFSET(Réservoir!$E$5:$E$13,MATCH(Réservoir!$E$12-DQ44,Réservoir!$E$5:$E$13,1)-1,0,2))</f>
        <v>692</v>
      </c>
      <c r="DR26" s="7">
        <f ca="1">FORECAST(Réservoir!$E$12-DR44,OFFSET(Réservoir!$D$5:$D$13,MATCH(Réservoir!$E$12-DR44,Réservoir!$E$5:$E$13,1)-1,0,2),OFFSET(Réservoir!$E$5:$E$13,MATCH(Réservoir!$E$12-DR44,Réservoir!$E$5:$E$13,1)-1,0,2))</f>
        <v>692</v>
      </c>
      <c r="DS26" s="7">
        <f ca="1">FORECAST(Réservoir!$E$12-DS44,OFFSET(Réservoir!$D$5:$D$13,MATCH(Réservoir!$E$12-DS44,Réservoir!$E$5:$E$13,1)-1,0,2),OFFSET(Réservoir!$E$5:$E$13,MATCH(Réservoir!$E$12-DS44,Réservoir!$E$5:$E$13,1)-1,0,2))</f>
        <v>692</v>
      </c>
      <c r="DT26" s="106">
        <f ca="1">FORECAST(Réservoir!$E$12-DT44,OFFSET(Réservoir!$D$5:$D$13,MATCH(Réservoir!$E$12-DT44,Réservoir!$E$5:$E$13,1)-1,0,2),OFFSET(Réservoir!$E$5:$E$13,MATCH(Réservoir!$E$12-DT44,Réservoir!$E$5:$E$13,1)-1,0,2))</f>
        <v>692</v>
      </c>
      <c r="DU26" s="7">
        <f ca="1">FORECAST(Réservoir!$E$12-DU44,OFFSET(Réservoir!$D$5:$D$13,MATCH(Réservoir!$E$12-DU44,Réservoir!$E$5:$E$13,1)-1,0,2),OFFSET(Réservoir!$E$5:$E$13,MATCH(Réservoir!$E$12-DU44,Réservoir!$E$5:$E$13,1)-1,0,2))</f>
        <v>692</v>
      </c>
      <c r="DV26" s="7">
        <f ca="1">FORECAST(Réservoir!$E$12-DV44,OFFSET(Réservoir!$D$5:$D$13,MATCH(Réservoir!$E$12-DV44,Réservoir!$E$5:$E$13,1)-1,0,2),OFFSET(Réservoir!$E$5:$E$13,MATCH(Réservoir!$E$12-DV44,Réservoir!$E$5:$E$13,1)-1,0,2))</f>
        <v>692</v>
      </c>
      <c r="DW26" s="7">
        <f ca="1">FORECAST(Réservoir!$E$12-DW44,OFFSET(Réservoir!$D$5:$D$13,MATCH(Réservoir!$E$12-DW44,Réservoir!$E$5:$E$13,1)-1,0,2),OFFSET(Réservoir!$E$5:$E$13,MATCH(Réservoir!$E$12-DW44,Réservoir!$E$5:$E$13,1)-1,0,2))</f>
        <v>692</v>
      </c>
      <c r="DX26" s="7">
        <f ca="1">FORECAST(Réservoir!$E$12-DX44,OFFSET(Réservoir!$D$5:$D$13,MATCH(Réservoir!$E$12-DX44,Réservoir!$E$5:$E$13,1)-1,0,2),OFFSET(Réservoir!$E$5:$E$13,MATCH(Réservoir!$E$12-DX44,Réservoir!$E$5:$E$13,1)-1,0,2))</f>
        <v>692</v>
      </c>
      <c r="DY26" s="7">
        <f ca="1">FORECAST(Réservoir!$E$12-DY44,OFFSET(Réservoir!$D$5:$D$13,MATCH(Réservoir!$E$12-DY44,Réservoir!$E$5:$E$13,1)-1,0,2),OFFSET(Réservoir!$E$5:$E$13,MATCH(Réservoir!$E$12-DY44,Réservoir!$E$5:$E$13,1)-1,0,2))</f>
        <v>692</v>
      </c>
      <c r="DZ26" s="7">
        <f ca="1">FORECAST(Réservoir!$E$12-DZ44,OFFSET(Réservoir!$D$5:$D$13,MATCH(Réservoir!$E$12-DZ44,Réservoir!$E$5:$E$13,1)-1,0,2),OFFSET(Réservoir!$E$5:$E$13,MATCH(Réservoir!$E$12-DZ44,Réservoir!$E$5:$E$13,1)-1,0,2))</f>
        <v>692</v>
      </c>
      <c r="EA26" s="7">
        <f ca="1">FORECAST(Réservoir!$E$12-EA44,OFFSET(Réservoir!$D$5:$D$13,MATCH(Réservoir!$E$12-EA44,Réservoir!$E$5:$E$13,1)-1,0,2),OFFSET(Réservoir!$E$5:$E$13,MATCH(Réservoir!$E$12-EA44,Réservoir!$E$5:$E$13,1)-1,0,2))</f>
        <v>692</v>
      </c>
      <c r="EB26" s="7">
        <f ca="1">FORECAST(Réservoir!$E$12-EB44,OFFSET(Réservoir!$D$5:$D$13,MATCH(Réservoir!$E$12-EB44,Réservoir!$E$5:$E$13,1)-1,0,2),OFFSET(Réservoir!$E$5:$E$13,MATCH(Réservoir!$E$12-EB44,Réservoir!$E$5:$E$13,1)-1,0,2))</f>
        <v>692</v>
      </c>
      <c r="EC26" s="7">
        <f ca="1">FORECAST(Réservoir!$E$12-EC44,OFFSET(Réservoir!$D$5:$D$13,MATCH(Réservoir!$E$12-EC44,Réservoir!$E$5:$E$13,1)-1,0,2),OFFSET(Réservoir!$E$5:$E$13,MATCH(Réservoir!$E$12-EC44,Réservoir!$E$5:$E$13,1)-1,0,2))</f>
        <v>692</v>
      </c>
      <c r="ED26" s="7">
        <f ca="1">FORECAST(Réservoir!$E$12-ED44,OFFSET(Réservoir!$D$5:$D$13,MATCH(Réservoir!$E$12-ED44,Réservoir!$E$5:$E$13,1)-1,0,2),OFFSET(Réservoir!$E$5:$E$13,MATCH(Réservoir!$E$12-ED44,Réservoir!$E$5:$E$13,1)-1,0,2))</f>
        <v>692</v>
      </c>
      <c r="EE26" s="7">
        <f ca="1">FORECAST(Réservoir!$E$12-EE44,OFFSET(Réservoir!$D$5:$D$13,MATCH(Réservoir!$E$12-EE44,Réservoir!$E$5:$E$13,1)-1,0,2),OFFSET(Réservoir!$E$5:$E$13,MATCH(Réservoir!$E$12-EE44,Réservoir!$E$5:$E$13,1)-1,0,2))</f>
        <v>692</v>
      </c>
      <c r="EF26" s="7">
        <f ca="1">FORECAST(Réservoir!$E$12-EF44,OFFSET(Réservoir!$D$5:$D$13,MATCH(Réservoir!$E$12-EF44,Réservoir!$E$5:$E$13,1)-1,0,2),OFFSET(Réservoir!$E$5:$E$13,MATCH(Réservoir!$E$12-EF44,Réservoir!$E$5:$E$13,1)-1,0,2))</f>
        <v>692</v>
      </c>
      <c r="EG26" s="7">
        <f ca="1">FORECAST(Réservoir!$E$12-EG44,OFFSET(Réservoir!$D$5:$D$13,MATCH(Réservoir!$E$12-EG44,Réservoir!$E$5:$E$13,1)-1,0,2),OFFSET(Réservoir!$E$5:$E$13,MATCH(Réservoir!$E$12-EG44,Réservoir!$E$5:$E$13,1)-1,0,2))</f>
        <v>692</v>
      </c>
      <c r="EH26" s="7">
        <f ca="1">FORECAST(Réservoir!$E$12-EH44,OFFSET(Réservoir!$D$5:$D$13,MATCH(Réservoir!$E$12-EH44,Réservoir!$E$5:$E$13,1)-1,0,2),OFFSET(Réservoir!$E$5:$E$13,MATCH(Réservoir!$E$12-EH44,Réservoir!$E$5:$E$13,1)-1,0,2))</f>
        <v>692</v>
      </c>
      <c r="EI26" s="7">
        <f ca="1">FORECAST(Réservoir!$E$12-EI44,OFFSET(Réservoir!$D$5:$D$13,MATCH(Réservoir!$E$12-EI44,Réservoir!$E$5:$E$13,1)-1,0,2),OFFSET(Réservoir!$E$5:$E$13,MATCH(Réservoir!$E$12-EI44,Réservoir!$E$5:$E$13,1)-1,0,2))</f>
        <v>692</v>
      </c>
      <c r="EJ26" s="7">
        <f ca="1">FORECAST(Réservoir!$E$12-EJ44,OFFSET(Réservoir!$D$5:$D$13,MATCH(Réservoir!$E$12-EJ44,Réservoir!$E$5:$E$13,1)-1,0,2),OFFSET(Réservoir!$E$5:$E$13,MATCH(Réservoir!$E$12-EJ44,Réservoir!$E$5:$E$13,1)-1,0,2))</f>
        <v>692</v>
      </c>
      <c r="EK26" s="7">
        <f ca="1">FORECAST(Réservoir!$E$12-EK44,OFFSET(Réservoir!$D$5:$D$13,MATCH(Réservoir!$E$12-EK44,Réservoir!$E$5:$E$13,1)-1,0,2),OFFSET(Réservoir!$E$5:$E$13,MATCH(Réservoir!$E$12-EK44,Réservoir!$E$5:$E$13,1)-1,0,2))</f>
        <v>692</v>
      </c>
      <c r="EL26" s="7">
        <f ca="1">FORECAST(Réservoir!$E$12-EL44,OFFSET(Réservoir!$D$5:$D$13,MATCH(Réservoir!$E$12-EL44,Réservoir!$E$5:$E$13,1)-1,0,2),OFFSET(Réservoir!$E$5:$E$13,MATCH(Réservoir!$E$12-EL44,Réservoir!$E$5:$E$13,1)-1,0,2))</f>
        <v>692</v>
      </c>
      <c r="EM26" s="7">
        <f ca="1">FORECAST(Réservoir!$E$12-EM44,OFFSET(Réservoir!$D$5:$D$13,MATCH(Réservoir!$E$12-EM44,Réservoir!$E$5:$E$13,1)-1,0,2),OFFSET(Réservoir!$E$5:$E$13,MATCH(Réservoir!$E$12-EM44,Réservoir!$E$5:$E$13,1)-1,0,2))</f>
        <v>692</v>
      </c>
      <c r="EN26" s="7">
        <f ca="1">FORECAST(Réservoir!$E$12-EN44,OFFSET(Réservoir!$D$5:$D$13,MATCH(Réservoir!$E$12-EN44,Réservoir!$E$5:$E$13,1)-1,0,2),OFFSET(Réservoir!$E$5:$E$13,MATCH(Réservoir!$E$12-EN44,Réservoir!$E$5:$E$13,1)-1,0,2))</f>
        <v>692</v>
      </c>
      <c r="EO26" s="7">
        <f ca="1">FORECAST(Réservoir!$E$12-EO44,OFFSET(Réservoir!$D$5:$D$13,MATCH(Réservoir!$E$12-EO44,Réservoir!$E$5:$E$13,1)-1,0,2),OFFSET(Réservoir!$E$5:$E$13,MATCH(Réservoir!$E$12-EO44,Réservoir!$E$5:$E$13,1)-1,0,2))</f>
        <v>692</v>
      </c>
      <c r="EP26" s="7">
        <f ca="1">FORECAST(Réservoir!$E$12-EP44,OFFSET(Réservoir!$D$5:$D$13,MATCH(Réservoir!$E$12-EP44,Réservoir!$E$5:$E$13,1)-1,0,2),OFFSET(Réservoir!$E$5:$E$13,MATCH(Réservoir!$E$12-EP44,Réservoir!$E$5:$E$13,1)-1,0,2))</f>
        <v>692</v>
      </c>
      <c r="EQ26" s="93">
        <f ca="1">FORECAST(Réservoir!$E$12-EQ44,OFFSET(Réservoir!$D$5:$D$13,MATCH(Réservoir!$E$12-EQ44,Réservoir!$E$5:$E$13,1)-1,0,2),OFFSET(Réservoir!$E$5:$E$13,MATCH(Réservoir!$E$12-EQ44,Réservoir!$E$5:$E$13,1)-1,0,2))</f>
        <v>692</v>
      </c>
      <c r="ER26" s="7">
        <f ca="1">FORECAST(Réservoir!$E$12-ER44,OFFSET(Réservoir!$D$5:$D$13,MATCH(Réservoir!$E$12-ER44,Réservoir!$E$5:$E$13,1)-1,0,2),OFFSET(Réservoir!$E$5:$E$13,MATCH(Réservoir!$E$12-ER44,Réservoir!$E$5:$E$13,1)-1,0,2))</f>
        <v>692</v>
      </c>
      <c r="ES26" s="7">
        <f ca="1">FORECAST(Réservoir!$E$12-ES44,OFFSET(Réservoir!$D$5:$D$13,MATCH(Réservoir!$E$12-ES44,Réservoir!$E$5:$E$13,1)-1,0,2),OFFSET(Réservoir!$E$5:$E$13,MATCH(Réservoir!$E$12-ES44,Réservoir!$E$5:$E$13,1)-1,0,2))</f>
        <v>692</v>
      </c>
      <c r="ET26" s="7">
        <f ca="1">FORECAST(Réservoir!$E$12-ET44,OFFSET(Réservoir!$D$5:$D$13,MATCH(Réservoir!$E$12-ET44,Réservoir!$E$5:$E$13,1)-1,0,2),OFFSET(Réservoir!$E$5:$E$13,MATCH(Réservoir!$E$12-ET44,Réservoir!$E$5:$E$13,1)-1,0,2))</f>
        <v>692</v>
      </c>
      <c r="EU26" s="7">
        <f ca="1">FORECAST(Réservoir!$E$12-EU44,OFFSET(Réservoir!$D$5:$D$13,MATCH(Réservoir!$E$12-EU44,Réservoir!$E$5:$E$13,1)-1,0,2),OFFSET(Réservoir!$E$5:$E$13,MATCH(Réservoir!$E$12-EU44,Réservoir!$E$5:$E$13,1)-1,0,2))</f>
        <v>692</v>
      </c>
      <c r="EV26" s="7">
        <f ca="1">FORECAST(Réservoir!$E$12-EV44,OFFSET(Réservoir!$D$5:$D$13,MATCH(Réservoir!$E$12-EV44,Réservoir!$E$5:$E$13,1)-1,0,2),OFFSET(Réservoir!$E$5:$E$13,MATCH(Réservoir!$E$12-EV44,Réservoir!$E$5:$E$13,1)-1,0,2))</f>
        <v>692</v>
      </c>
      <c r="EW26" s="7">
        <f ca="1">FORECAST(Réservoir!$E$12-EW44,OFFSET(Réservoir!$D$5:$D$13,MATCH(Réservoir!$E$12-EW44,Réservoir!$E$5:$E$13,1)-1,0,2),OFFSET(Réservoir!$E$5:$E$13,MATCH(Réservoir!$E$12-EW44,Réservoir!$E$5:$E$13,1)-1,0,2))</f>
        <v>692</v>
      </c>
      <c r="EX26" s="7">
        <f ca="1">FORECAST(Réservoir!$E$12-EX44,OFFSET(Réservoir!$D$5:$D$13,MATCH(Réservoir!$E$12-EX44,Réservoir!$E$5:$E$13,1)-1,0,2),OFFSET(Réservoir!$E$5:$E$13,MATCH(Réservoir!$E$12-EX44,Réservoir!$E$5:$E$13,1)-1,0,2))</f>
        <v>692</v>
      </c>
      <c r="EY26" s="7">
        <f ca="1">FORECAST(Réservoir!$E$12-EY44,OFFSET(Réservoir!$D$5:$D$13,MATCH(Réservoir!$E$12-EY44,Réservoir!$E$5:$E$13,1)-1,0,2),OFFSET(Réservoir!$E$5:$E$13,MATCH(Réservoir!$E$12-EY44,Réservoir!$E$5:$E$13,1)-1,0,2))</f>
        <v>692</v>
      </c>
      <c r="EZ26" s="7">
        <f ca="1">FORECAST(Réservoir!$E$12-EZ44,OFFSET(Réservoir!$D$5:$D$13,MATCH(Réservoir!$E$12-EZ44,Réservoir!$E$5:$E$13,1)-1,0,2),OFFSET(Réservoir!$E$5:$E$13,MATCH(Réservoir!$E$12-EZ44,Réservoir!$E$5:$E$13,1)-1,0,2))</f>
        <v>692</v>
      </c>
      <c r="FA26" s="7">
        <f ca="1">FORECAST(Réservoir!$E$12-FA44,OFFSET(Réservoir!$D$5:$D$13,MATCH(Réservoir!$E$12-FA44,Réservoir!$E$5:$E$13,1)-1,0,2),OFFSET(Réservoir!$E$5:$E$13,MATCH(Réservoir!$E$12-FA44,Réservoir!$E$5:$E$13,1)-1,0,2))</f>
        <v>692</v>
      </c>
      <c r="FB26" s="7">
        <f ca="1">FORECAST(Réservoir!$E$12-FB44,OFFSET(Réservoir!$D$5:$D$13,MATCH(Réservoir!$E$12-FB44,Réservoir!$E$5:$E$13,1)-1,0,2),OFFSET(Réservoir!$E$5:$E$13,MATCH(Réservoir!$E$12-FB44,Réservoir!$E$5:$E$13,1)-1,0,2))</f>
        <v>692</v>
      </c>
      <c r="FC26" s="7">
        <f ca="1">FORECAST(Réservoir!$E$12-FC44,OFFSET(Réservoir!$D$5:$D$13,MATCH(Réservoir!$E$12-FC44,Réservoir!$E$5:$E$13,1)-1,0,2),OFFSET(Réservoir!$E$5:$E$13,MATCH(Réservoir!$E$12-FC44,Réservoir!$E$5:$E$13,1)-1,0,2))</f>
        <v>692</v>
      </c>
      <c r="FD26" s="7">
        <f ca="1">FORECAST(Réservoir!$E$12-FD44,OFFSET(Réservoir!$D$5:$D$13,MATCH(Réservoir!$E$12-FD44,Réservoir!$E$5:$E$13,1)-1,0,2),OFFSET(Réservoir!$E$5:$E$13,MATCH(Réservoir!$E$12-FD44,Réservoir!$E$5:$E$13,1)-1,0,2))</f>
        <v>692</v>
      </c>
      <c r="FE26" s="7">
        <f ca="1">FORECAST(Réservoir!$E$12-FE44,OFFSET(Réservoir!$D$5:$D$13,MATCH(Réservoir!$E$12-FE44,Réservoir!$E$5:$E$13,1)-1,0,2),OFFSET(Réservoir!$E$5:$E$13,MATCH(Réservoir!$E$12-FE44,Réservoir!$E$5:$E$13,1)-1,0,2))</f>
        <v>692</v>
      </c>
      <c r="FF26" s="7">
        <f ca="1">FORECAST(Réservoir!$E$12-FF44,OFFSET(Réservoir!$D$5:$D$13,MATCH(Réservoir!$E$12-FF44,Réservoir!$E$5:$E$13,1)-1,0,2),OFFSET(Réservoir!$E$5:$E$13,MATCH(Réservoir!$E$12-FF44,Réservoir!$E$5:$E$13,1)-1,0,2))</f>
        <v>692</v>
      </c>
      <c r="FG26" s="7">
        <f ca="1">FORECAST(Réservoir!$E$12-FG44,OFFSET(Réservoir!$D$5:$D$13,MATCH(Réservoir!$E$12-FG44,Réservoir!$E$5:$E$13,1)-1,0,2),OFFSET(Réservoir!$E$5:$E$13,MATCH(Réservoir!$E$12-FG44,Réservoir!$E$5:$E$13,1)-1,0,2))</f>
        <v>692</v>
      </c>
      <c r="FH26" s="7">
        <f ca="1">FORECAST(Réservoir!$E$12-FH44,OFFSET(Réservoir!$D$5:$D$13,MATCH(Réservoir!$E$12-FH44,Réservoir!$E$5:$E$13,1)-1,0,2),OFFSET(Réservoir!$E$5:$E$13,MATCH(Réservoir!$E$12-FH44,Réservoir!$E$5:$E$13,1)-1,0,2))</f>
        <v>692</v>
      </c>
      <c r="FI26" s="7">
        <f ca="1">FORECAST(Réservoir!$E$12-FI44,OFFSET(Réservoir!$D$5:$D$13,MATCH(Réservoir!$E$12-FI44,Réservoir!$E$5:$E$13,1)-1,0,2),OFFSET(Réservoir!$E$5:$E$13,MATCH(Réservoir!$E$12-FI44,Réservoir!$E$5:$E$13,1)-1,0,2))</f>
        <v>692</v>
      </c>
      <c r="FJ26" s="7">
        <f ca="1">FORECAST(Réservoir!$E$12-FJ44,OFFSET(Réservoir!$D$5:$D$13,MATCH(Réservoir!$E$12-FJ44,Réservoir!$E$5:$E$13,1)-1,0,2),OFFSET(Réservoir!$E$5:$E$13,MATCH(Réservoir!$E$12-FJ44,Réservoir!$E$5:$E$13,1)-1,0,2))</f>
        <v>692</v>
      </c>
      <c r="FK26" s="7">
        <f ca="1">FORECAST(Réservoir!$E$12-FK44,OFFSET(Réservoir!$D$5:$D$13,MATCH(Réservoir!$E$12-FK44,Réservoir!$E$5:$E$13,1)-1,0,2),OFFSET(Réservoir!$E$5:$E$13,MATCH(Réservoir!$E$12-FK44,Réservoir!$E$5:$E$13,1)-1,0,2))</f>
        <v>692</v>
      </c>
      <c r="FL26" s="7">
        <f ca="1">FORECAST(Réservoir!$E$12-FL44,OFFSET(Réservoir!$D$5:$D$13,MATCH(Réservoir!$E$12-FL44,Réservoir!$E$5:$E$13,1)-1,0,2),OFFSET(Réservoir!$E$5:$E$13,MATCH(Réservoir!$E$12-FL44,Réservoir!$E$5:$E$13,1)-1,0,2))</f>
        <v>692</v>
      </c>
      <c r="FM26" s="7">
        <f ca="1">FORECAST(Réservoir!$E$12-FM44,OFFSET(Réservoir!$D$5:$D$13,MATCH(Réservoir!$E$12-FM44,Réservoir!$E$5:$E$13,1)-1,0,2),OFFSET(Réservoir!$E$5:$E$13,MATCH(Réservoir!$E$12-FM44,Réservoir!$E$5:$E$13,1)-1,0,2))</f>
        <v>692</v>
      </c>
      <c r="FN26" s="7">
        <f ca="1">FORECAST(Réservoir!$E$12-FN44,OFFSET(Réservoir!$D$5:$D$13,MATCH(Réservoir!$E$12-FN44,Réservoir!$E$5:$E$13,1)-1,0,2),OFFSET(Réservoir!$E$5:$E$13,MATCH(Réservoir!$E$12-FN44,Réservoir!$E$5:$E$13,1)-1,0,2))</f>
        <v>692</v>
      </c>
      <c r="FO26" s="7">
        <f ca="1">FORECAST(Réservoir!$E$12-FO44,OFFSET(Réservoir!$D$5:$D$13,MATCH(Réservoir!$E$12-FO44,Réservoir!$E$5:$E$13,1)-1,0,2),OFFSET(Réservoir!$E$5:$E$13,MATCH(Réservoir!$E$12-FO44,Réservoir!$E$5:$E$13,1)-1,0,2))</f>
        <v>692</v>
      </c>
      <c r="FP26" s="106">
        <f ca="1">FORECAST(Réservoir!$E$12-FP44,OFFSET(Réservoir!$D$5:$D$13,MATCH(Réservoir!$E$12-FP44,Réservoir!$E$5:$E$13,1)-1,0,2),OFFSET(Réservoir!$E$5:$E$13,MATCH(Réservoir!$E$12-FP44,Réservoir!$E$5:$E$13,1)-1,0,2))</f>
        <v>692</v>
      </c>
      <c r="FQ26" s="7">
        <f ca="1">FORECAST(Réservoir!$E$12-FQ44,OFFSET(Réservoir!$D$5:$D$13,MATCH(Réservoir!$E$12-FQ44,Réservoir!$E$5:$E$13,1)-1,0,2),OFFSET(Réservoir!$E$5:$E$13,MATCH(Réservoir!$E$12-FQ44,Réservoir!$E$5:$E$13,1)-1,0,2))</f>
        <v>692</v>
      </c>
      <c r="FR26" s="7">
        <f ca="1">FORECAST(Réservoir!$E$12-FR44,OFFSET(Réservoir!$D$5:$D$13,MATCH(Réservoir!$E$12-FR44,Réservoir!$E$5:$E$13,1)-1,0,2),OFFSET(Réservoir!$E$5:$E$13,MATCH(Réservoir!$E$12-FR44,Réservoir!$E$5:$E$13,1)-1,0,2))</f>
        <v>692</v>
      </c>
      <c r="FS26" s="7">
        <f ca="1">FORECAST(Réservoir!$E$12-FS44,OFFSET(Réservoir!$D$5:$D$13,MATCH(Réservoir!$E$12-FS44,Réservoir!$E$5:$E$13,1)-1,0,2),OFFSET(Réservoir!$E$5:$E$13,MATCH(Réservoir!$E$12-FS44,Réservoir!$E$5:$E$13,1)-1,0,2))</f>
        <v>692</v>
      </c>
      <c r="FT26" s="7">
        <f ca="1">FORECAST(Réservoir!$E$12-FT44,OFFSET(Réservoir!$D$5:$D$13,MATCH(Réservoir!$E$12-FT44,Réservoir!$E$5:$E$13,1)-1,0,2),OFFSET(Réservoir!$E$5:$E$13,MATCH(Réservoir!$E$12-FT44,Réservoir!$E$5:$E$13,1)-1,0,2))</f>
        <v>692</v>
      </c>
      <c r="FU26" s="7">
        <f ca="1">FORECAST(Réservoir!$E$12-FU44,OFFSET(Réservoir!$D$5:$D$13,MATCH(Réservoir!$E$12-FU44,Réservoir!$E$5:$E$13,1)-1,0,2),OFFSET(Réservoir!$E$5:$E$13,MATCH(Réservoir!$E$12-FU44,Réservoir!$E$5:$E$13,1)-1,0,2))</f>
        <v>692</v>
      </c>
      <c r="FV26" s="7">
        <f ca="1">FORECAST(Réservoir!$E$12-FV44,OFFSET(Réservoir!$D$5:$D$13,MATCH(Réservoir!$E$12-FV44,Réservoir!$E$5:$E$13,1)-1,0,2),OFFSET(Réservoir!$E$5:$E$13,MATCH(Réservoir!$E$12-FV44,Réservoir!$E$5:$E$13,1)-1,0,2))</f>
        <v>692</v>
      </c>
      <c r="FW26" s="7">
        <f ca="1">FORECAST(Réservoir!$E$12-FW44,OFFSET(Réservoir!$D$5:$D$13,MATCH(Réservoir!$E$12-FW44,Réservoir!$E$5:$E$13,1)-1,0,2),OFFSET(Réservoir!$E$5:$E$13,MATCH(Réservoir!$E$12-FW44,Réservoir!$E$5:$E$13,1)-1,0,2))</f>
        <v>692</v>
      </c>
      <c r="FX26" s="7">
        <f ca="1">FORECAST(Réservoir!$E$12-FX44,OFFSET(Réservoir!$D$5:$D$13,MATCH(Réservoir!$E$12-FX44,Réservoir!$E$5:$E$13,1)-1,0,2),OFFSET(Réservoir!$E$5:$E$13,MATCH(Réservoir!$E$12-FX44,Réservoir!$E$5:$E$13,1)-1,0,2))</f>
        <v>692</v>
      </c>
      <c r="FY26" s="7">
        <f ca="1">FORECAST(Réservoir!$E$12-FY44,OFFSET(Réservoir!$D$5:$D$13,MATCH(Réservoir!$E$12-FY44,Réservoir!$E$5:$E$13,1)-1,0,2),OFFSET(Réservoir!$E$5:$E$13,MATCH(Réservoir!$E$12-FY44,Réservoir!$E$5:$E$13,1)-1,0,2))</f>
        <v>692</v>
      </c>
      <c r="FZ26" s="7">
        <f ca="1">FORECAST(Réservoir!$E$12-FZ44,OFFSET(Réservoir!$D$5:$D$13,MATCH(Réservoir!$E$12-FZ44,Réservoir!$E$5:$E$13,1)-1,0,2),OFFSET(Réservoir!$E$5:$E$13,MATCH(Réservoir!$E$12-FZ44,Réservoir!$E$5:$E$13,1)-1,0,2))</f>
        <v>692</v>
      </c>
      <c r="GA26" s="7">
        <f ca="1">FORECAST(Réservoir!$E$12-GA44,OFFSET(Réservoir!$D$5:$D$13,MATCH(Réservoir!$E$12-GA44,Réservoir!$E$5:$E$13,1)-1,0,2),OFFSET(Réservoir!$E$5:$E$13,MATCH(Réservoir!$E$12-GA44,Réservoir!$E$5:$E$13,1)-1,0,2))</f>
        <v>692</v>
      </c>
      <c r="GB26" s="7">
        <f ca="1">FORECAST(Réservoir!$E$12-GB44,OFFSET(Réservoir!$D$5:$D$13,MATCH(Réservoir!$E$12-GB44,Réservoir!$E$5:$E$13,1)-1,0,2),OFFSET(Réservoir!$E$5:$E$13,MATCH(Réservoir!$E$12-GB44,Réservoir!$E$5:$E$13,1)-1,0,2))</f>
        <v>692</v>
      </c>
      <c r="GC26" s="7">
        <f ca="1">FORECAST(Réservoir!$E$12-GC44,OFFSET(Réservoir!$D$5:$D$13,MATCH(Réservoir!$E$12-GC44,Réservoir!$E$5:$E$13,1)-1,0,2),OFFSET(Réservoir!$E$5:$E$13,MATCH(Réservoir!$E$12-GC44,Réservoir!$E$5:$E$13,1)-1,0,2))</f>
        <v>692</v>
      </c>
      <c r="GD26" s="7">
        <f ca="1">FORECAST(Réservoir!$E$12-GD44,OFFSET(Réservoir!$D$5:$D$13,MATCH(Réservoir!$E$12-GD44,Réservoir!$E$5:$E$13,1)-1,0,2),OFFSET(Réservoir!$E$5:$E$13,MATCH(Réservoir!$E$12-GD44,Réservoir!$E$5:$E$13,1)-1,0,2))</f>
        <v>692</v>
      </c>
      <c r="GE26" s="7">
        <f ca="1">FORECAST(Réservoir!$E$12-GE44,OFFSET(Réservoir!$D$5:$D$13,MATCH(Réservoir!$E$12-GE44,Réservoir!$E$5:$E$13,1)-1,0,2),OFFSET(Réservoir!$E$5:$E$13,MATCH(Réservoir!$E$12-GE44,Réservoir!$E$5:$E$13,1)-1,0,2))</f>
        <v>692</v>
      </c>
      <c r="GF26" s="7">
        <f ca="1">FORECAST(Réservoir!$E$12-GF44,OFFSET(Réservoir!$D$5:$D$13,MATCH(Réservoir!$E$12-GF44,Réservoir!$E$5:$E$13,1)-1,0,2),OFFSET(Réservoir!$E$5:$E$13,MATCH(Réservoir!$E$12-GF44,Réservoir!$E$5:$E$13,1)-1,0,2))</f>
        <v>692</v>
      </c>
      <c r="GG26" s="7">
        <f ca="1">FORECAST(Réservoir!$E$12-GG44,OFFSET(Réservoir!$D$5:$D$13,MATCH(Réservoir!$E$12-GG44,Réservoir!$E$5:$E$13,1)-1,0,2),OFFSET(Réservoir!$E$5:$E$13,MATCH(Réservoir!$E$12-GG44,Réservoir!$E$5:$E$13,1)-1,0,2))</f>
        <v>692</v>
      </c>
      <c r="GH26" s="7">
        <f ca="1">FORECAST(Réservoir!$E$12-GH44,OFFSET(Réservoir!$D$5:$D$13,MATCH(Réservoir!$E$12-GH44,Réservoir!$E$5:$E$13,1)-1,0,2),OFFSET(Réservoir!$E$5:$E$13,MATCH(Réservoir!$E$12-GH44,Réservoir!$E$5:$E$13,1)-1,0,2))</f>
        <v>692</v>
      </c>
      <c r="GI26" s="7">
        <f ca="1">FORECAST(Réservoir!$E$12-GI44,OFFSET(Réservoir!$D$5:$D$13,MATCH(Réservoir!$E$12-GI44,Réservoir!$E$5:$E$13,1)-1,0,2),OFFSET(Réservoir!$E$5:$E$13,MATCH(Réservoir!$E$12-GI44,Réservoir!$E$5:$E$13,1)-1,0,2))</f>
        <v>692</v>
      </c>
      <c r="GJ26" s="7">
        <f ca="1">FORECAST(Réservoir!$E$12-GJ44,OFFSET(Réservoir!$D$5:$D$13,MATCH(Réservoir!$E$12-GJ44,Réservoir!$E$5:$E$13,1)-1,0,2),OFFSET(Réservoir!$E$5:$E$13,MATCH(Réservoir!$E$12-GJ44,Réservoir!$E$5:$E$13,1)-1,0,2))</f>
        <v>692</v>
      </c>
      <c r="GK26" s="7">
        <f ca="1">FORECAST(Réservoir!$E$12-GK44,OFFSET(Réservoir!$D$5:$D$13,MATCH(Réservoir!$E$12-GK44,Réservoir!$E$5:$E$13,1)-1,0,2),OFFSET(Réservoir!$E$5:$E$13,MATCH(Réservoir!$E$12-GK44,Réservoir!$E$5:$E$13,1)-1,0,2))</f>
        <v>692</v>
      </c>
      <c r="GL26" s="7">
        <f ca="1">FORECAST(Réservoir!$E$12-GL44,OFFSET(Réservoir!$D$5:$D$13,MATCH(Réservoir!$E$12-GL44,Réservoir!$E$5:$E$13,1)-1,0,2),OFFSET(Réservoir!$E$5:$E$13,MATCH(Réservoir!$E$12-GL44,Réservoir!$E$5:$E$13,1)-1,0,2))</f>
        <v>692</v>
      </c>
      <c r="GM26" s="93">
        <f ca="1">FORECAST(Réservoir!$E$12-GM44,OFFSET(Réservoir!$D$5:$D$13,MATCH(Réservoir!$E$12-GM44,Réservoir!$E$5:$E$13,1)-1,0,2),OFFSET(Réservoir!$E$5:$E$13,MATCH(Réservoir!$E$12-GM44,Réservoir!$E$5:$E$13,1)-1,0,2))</f>
        <v>692</v>
      </c>
    </row>
    <row r="27" spans="1:195" x14ac:dyDescent="0.25">
      <c r="B27" t="s">
        <v>560</v>
      </c>
      <c r="C27" t="s">
        <v>25</v>
      </c>
      <c r="D27" s="32">
        <f ca="1">IF(D138&lt;=$L$3,Réservoir!K9,"")</f>
        <v>689.0501708984375</v>
      </c>
      <c r="E27" s="32">
        <f ca="1">IF(E138&lt;=$L$3,Réservoir!L9,"")</f>
        <v>689.190185546875</v>
      </c>
      <c r="F27" s="32">
        <f ca="1">IF(F138&lt;=$L$3,Réservoir!M9,"")</f>
        <v>689.3302001953125</v>
      </c>
      <c r="G27" s="32">
        <f ca="1">IF(G138&lt;=$L$3,Réservoir!N9,"")</f>
        <v>689.460205078125</v>
      </c>
      <c r="H27" s="32">
        <f ca="1">IF(H138&lt;=$L$3,Réservoir!O9,"")</f>
        <v>689.5902099609375</v>
      </c>
      <c r="I27" s="32">
        <f ca="1">IF(I138&lt;=$L$3,Réservoir!P9,"")</f>
        <v>689.730224609375</v>
      </c>
      <c r="J27" s="32">
        <f ca="1">IF(J138&lt;=$L$3,Réservoir!Q9,"")</f>
        <v>689.8502197265625</v>
      </c>
      <c r="K27" s="32">
        <f ca="1">IF(K138&lt;=$L$3,Réservoir!R9,"")</f>
        <v>689.9501953125</v>
      </c>
      <c r="L27" s="32">
        <f ca="1">IF(L138&lt;=$L$3,Réservoir!S9,"")</f>
        <v>689.78021240234375</v>
      </c>
      <c r="M27" s="32">
        <f ca="1">IF(M138&lt;=$L$3,Réservoir!T9,"")</f>
        <v>689.6102294921875</v>
      </c>
      <c r="N27" s="32">
        <f ca="1">IF(N138&lt;=$L$3,Réservoir!U9,"")</f>
        <v>689.43017578125</v>
      </c>
      <c r="O27" s="32">
        <f ca="1">IF(O138&lt;=$L$3,Réservoir!V9,"")</f>
        <v>689.23205075142118</v>
      </c>
      <c r="P27" s="32">
        <f ca="1">IF(P138&lt;=$L$3,Réservoir!W9,"")</f>
        <v>689.0570526350723</v>
      </c>
      <c r="Q27" s="32">
        <f ca="1">IF(Q138&lt;=$L$3,Réservoir!X9,"")</f>
        <v>688.88039955577096</v>
      </c>
      <c r="R27" s="32">
        <f ca="1">IF(R138&lt;=$L$3,Réservoir!Y9,"")</f>
        <v>688.7023908585245</v>
      </c>
      <c r="S27" s="25">
        <f ca="1">IF(S138&lt;=$L$3,Réservoir!Z9,"")</f>
        <v>688.52324854177118</v>
      </c>
      <c r="T27" s="32">
        <f ca="1">IF(T138&lt;=$L$3,Réservoir!AA9,"")</f>
        <v>688.34313641040603</v>
      </c>
      <c r="U27" s="32">
        <f ca="1">IF(U138&lt;=$L$3,Réservoir!AB9,"")</f>
        <v>688.14871520700558</v>
      </c>
      <c r="V27" s="32">
        <f ca="1">IF(V138&lt;=$L$3,Réservoir!AC9,"")</f>
        <v>687.7286244428567</v>
      </c>
      <c r="W27" s="32">
        <f ca="1">IF(W138&lt;=$L$3,Réservoir!AD9,"")</f>
        <v>687.44959403619828</v>
      </c>
      <c r="X27" s="32">
        <f ca="1">IF(X138&lt;=$L$3,Réservoir!AE9,"")</f>
        <v>687.23187290147837</v>
      </c>
      <c r="Y27" s="32">
        <f ca="1">IF(Y138&lt;=$L$3,Réservoir!AF9,"")</f>
        <v>686.99321388410794</v>
      </c>
      <c r="Z27" s="32">
        <f ca="1">IF(Z138&lt;=$L$3,Réservoir!AG9,"")</f>
        <v>686.94873512445179</v>
      </c>
      <c r="AA27" s="32">
        <f ca="1">IF(AA138&lt;=$L$3,Réservoir!AH9,"")</f>
        <v>686.90907340617002</v>
      </c>
      <c r="AB27" s="105">
        <f ca="1">IF(AB138&lt;=$L$3,Réservoir!AI9,"")</f>
        <v>686.92771085776849</v>
      </c>
      <c r="AC27" s="32">
        <f ca="1">IF(AC138&lt;=$L$3,Réservoir!AJ9,"")</f>
        <v>687.08121920249812</v>
      </c>
      <c r="AD27" s="32">
        <f ca="1">IF(AD138&lt;=$L$3,Réservoir!AK9,"")</f>
        <v>687.20832286147254</v>
      </c>
      <c r="AE27" s="32">
        <f ca="1">IF(AE138&lt;=$L$3,Réservoir!AL9,"")</f>
        <v>687.32056422789617</v>
      </c>
      <c r="AF27" s="32">
        <f ca="1">IF(AF138&lt;=$L$3,Réservoir!AM9,"")</f>
        <v>687.4209409513486</v>
      </c>
      <c r="AG27" s="32">
        <f ca="1">IF(AG138&lt;=$L$3,Réservoir!AN9,"")</f>
        <v>687.52236718502115</v>
      </c>
      <c r="AH27" s="32">
        <f ca="1">IF(AH138&lt;=$L$3,Réservoir!AO9,"")</f>
        <v>687.62357285859537</v>
      </c>
      <c r="AI27" s="166">
        <f ca="1">IF(AI138&lt;=$L$3,Réservoir!AP9,"")</f>
        <v>687.72482160917275</v>
      </c>
      <c r="AJ27" s="32">
        <f ca="1">IF(AJ138&lt;=$L$3,Réservoir!AQ9,"")</f>
        <v>687.82606180863797</v>
      </c>
      <c r="AK27" s="32">
        <f ca="1">IF(AK138&lt;=$L$3,Réservoir!AR9,"")</f>
        <v>687.42526006317428</v>
      </c>
      <c r="AL27" s="32">
        <f ca="1">IF(AL138&lt;=$L$3,Réservoir!AS9,"")</f>
        <v>687.12954021277574</v>
      </c>
      <c r="AM27" s="32">
        <f ca="1">IF(AM138&lt;=$L$3,Réservoir!AT9,"")</f>
        <v>687.07474889601406</v>
      </c>
      <c r="AN27" s="32">
        <f ca="1">IF(AN138&lt;=$L$3,Réservoir!AU9,"")</f>
        <v>687.06499637876607</v>
      </c>
      <c r="AO27" s="32">
        <f ca="1">IF(AO138&lt;=$L$3,Réservoir!AV9,"")</f>
        <v>687.18420553682154</v>
      </c>
      <c r="AP27" s="32">
        <f ca="1">IF(AP138&lt;=$L$3,Réservoir!AW9,"")</f>
        <v>687.30072211083325</v>
      </c>
      <c r="AQ27" s="32">
        <f ca="1">IF(AQ138&lt;=$L$3,Réservoir!AX9,"")</f>
        <v>687.40047683850605</v>
      </c>
      <c r="AR27" s="32">
        <f ca="1">IF(AR138&lt;=$L$3,Réservoir!AY9,"")</f>
        <v>687.5020521923517</v>
      </c>
      <c r="AS27" s="32">
        <f ca="1">IF(AS138&lt;=$L$3,Réservoir!AZ9,"")</f>
        <v>687.60322973803807</v>
      </c>
      <c r="AT27" s="32">
        <f ca="1">IF(AT138&lt;=$L$3,Réservoir!BA9,"")</f>
        <v>687.36547106214891</v>
      </c>
      <c r="AU27" s="32">
        <f ca="1">IF(AU138&lt;=$L$3,Réservoir!BB9,"")</f>
        <v>687.07454444770019</v>
      </c>
      <c r="AV27" s="32">
        <f ca="1">IF(AV138&lt;=$L$3,Réservoir!BC9,"")</f>
        <v>687.02580112001749</v>
      </c>
      <c r="AW27" s="32">
        <f ca="1">IF(AW138&lt;=$L$3,Réservoir!BD9,"")</f>
        <v>687.04725943404446</v>
      </c>
      <c r="AX27" s="32">
        <f ca="1">IF(AX138&lt;=$L$3,Réservoir!BE9,"")</f>
        <v>687.19219454601318</v>
      </c>
      <c r="AY27" s="32">
        <f ca="1">IF(AY138&lt;=$L$3,Réservoir!BF9,"")</f>
        <v>687.31177494768258</v>
      </c>
      <c r="AZ27" s="105">
        <f ca="1">IF(AZ138&lt;=$L$3,Réservoir!BG9,"")</f>
        <v>687.41077190500857</v>
      </c>
      <c r="BA27" s="32">
        <f ca="1">IF(BA138&lt;=$L$3,Réservoir!BH9,"")</f>
        <v>687.50879776875342</v>
      </c>
      <c r="BB27" s="32">
        <f ca="1">IF(BB138&lt;=$L$3,Réservoir!BI9,"")</f>
        <v>687.60427567834472</v>
      </c>
      <c r="BC27" s="32">
        <f ca="1">IF(BC138&lt;=$L$3,Réservoir!BJ9,"")</f>
        <v>687.70036811845148</v>
      </c>
      <c r="BD27" s="32">
        <f ca="1">IF(BD138&lt;=$L$3,Réservoir!BK9,"")</f>
        <v>687.79629006322637</v>
      </c>
      <c r="BE27" s="32">
        <f ca="1">IF(BE138&lt;=$L$3,Réservoir!BL9,"")</f>
        <v>687.89225792094317</v>
      </c>
      <c r="BF27" s="32">
        <f ca="1">IF(BF138&lt;=$L$3,Réservoir!BM9,"")</f>
        <v>687.98821330916724</v>
      </c>
      <c r="BG27" s="32">
        <f ca="1">IF(BG138&lt;=$L$3,Réservoir!BN9,"")</f>
        <v>688.08182872833549</v>
      </c>
      <c r="BH27" s="32">
        <f ca="1">IF(BH138&lt;=$L$3,Réservoir!BO9,"")</f>
        <v>688.17561958934846</v>
      </c>
      <c r="BI27" s="32">
        <f ca="1">IF(BI138&lt;=$L$3,Réservoir!BP9,"")</f>
        <v>688.26938541546428</v>
      </c>
      <c r="BJ27" s="32">
        <f ca="1">IF(BJ138&lt;=$L$3,Réservoir!BQ9,"")</f>
        <v>688.35770608991845</v>
      </c>
      <c r="BK27" s="32">
        <f ca="1">IF(BK138&lt;=$L$3,Réservoir!BR9,"")</f>
        <v>688.44402270669013</v>
      </c>
      <c r="BL27" s="32">
        <f ca="1">IF(BL138&lt;=$L$3,Réservoir!BS9,"")</f>
        <v>688.53057244420108</v>
      </c>
      <c r="BM27" s="32">
        <f ca="1">IF(BM138&lt;=$L$3,Réservoir!BT9,"")</f>
        <v>688.61710142127026</v>
      </c>
      <c r="BN27" s="32">
        <f ca="1">IF(BN138&lt;=$L$3,Réservoir!BU9,"")</f>
        <v>688.7036321469327</v>
      </c>
      <c r="BO27" s="32">
        <f ca="1">IF(BO138&lt;=$L$3,Réservoir!BV9,"")</f>
        <v>688.79016272455976</v>
      </c>
      <c r="BP27" s="32">
        <f ca="1">IF(BP138&lt;=$L$3,Réservoir!BW9,"")</f>
        <v>688.87669331471398</v>
      </c>
      <c r="BQ27" s="32">
        <f ca="1">IF(BQ138&lt;=$L$3,Réservoir!BX9,"")</f>
        <v>688.96322390380817</v>
      </c>
      <c r="BR27" s="32">
        <f ca="1">IF(BR138&lt;=$L$3,Réservoir!BY9,"")</f>
        <v>689.0489500388237</v>
      </c>
      <c r="BS27" s="32">
        <f ca="1">IF(BS138&lt;=$L$3,Réservoir!BZ9,"")</f>
        <v>689.1342761776724</v>
      </c>
      <c r="BT27" s="32">
        <f ca="1">IF(BT138&lt;=$L$3,Réservoir!CA9,"")</f>
        <v>689.21960929494162</v>
      </c>
      <c r="BU27" s="32">
        <f ca="1">IF(BU138&lt;=$L$3,Réservoir!CB9,"")</f>
        <v>689.30417306992626</v>
      </c>
      <c r="BV27" s="32">
        <f ca="1">IF(BV138&lt;=$L$3,Réservoir!CC9,"")</f>
        <v>689.37630399160867</v>
      </c>
      <c r="BW27" s="32">
        <f ca="1">IF(BW138&lt;=$L$3,Réservoir!CD9,"")</f>
        <v>689.44966187198975</v>
      </c>
      <c r="BX27" s="105">
        <f ca="1">IF(BX138&lt;=$L$3,Réservoir!CE9,"")</f>
        <v>689.52305591505137</v>
      </c>
      <c r="BY27" s="32">
        <f ca="1">IF(BY138&lt;=$L$3,Réservoir!CF9,"")</f>
        <v>689.5938067509187</v>
      </c>
      <c r="BZ27" s="32">
        <f ca="1">IF(BZ138&lt;=$L$3,Réservoir!CG9,"")</f>
        <v>689.66340086117089</v>
      </c>
      <c r="CA27" s="32">
        <f ca="1">IF(CA138&lt;=$L$3,Réservoir!CH9,"")</f>
        <v>689.73295379500837</v>
      </c>
      <c r="CB27" s="32">
        <f ca="1">IF(CB138&lt;=$L$3,Réservoir!CI9,"")</f>
        <v>689.8025066658588</v>
      </c>
      <c r="CC27" s="32">
        <f ca="1">IF(CC138&lt;=$L$3,Réservoir!CJ9,"")</f>
        <v>689.87205953668695</v>
      </c>
      <c r="CD27" s="32">
        <f ca="1">IF(CD138&lt;=$L$3,Réservoir!CK9,"")</f>
        <v>689.94161240751498</v>
      </c>
      <c r="CE27" s="32">
        <f ca="1">IF(CE138&lt;=$L$3,Réservoir!CL9,"")</f>
        <v>690.01086013966483</v>
      </c>
      <c r="CF27" s="32">
        <f ca="1">IF(CF138&lt;=$L$3,Réservoir!CM9,"")</f>
        <v>690.079628583984</v>
      </c>
      <c r="CG27" s="32">
        <f ca="1">IF(CG138&lt;=$L$3,Réservoir!CN9,"")</f>
        <v>690.14836493549205</v>
      </c>
      <c r="CH27" s="32">
        <f ca="1">IF(CH138&lt;=$L$3,Réservoir!CO9,"")</f>
        <v>690.21709962604552</v>
      </c>
      <c r="CI27" s="32">
        <f ca="1">IF(CI138&lt;=$L$3,Réservoir!CP9,"")</f>
        <v>690.28583423230657</v>
      </c>
      <c r="CJ27" s="32">
        <f ca="1">IF(CJ138&lt;=$L$3,Réservoir!CQ9,"")</f>
        <v>690.34818651449382</v>
      </c>
      <c r="CK27" s="32">
        <f ca="1">IF(CK138&lt;=$L$3,Réservoir!CR9,"")</f>
        <v>690.40946831128497</v>
      </c>
      <c r="CL27" s="32">
        <f ca="1">IF(CL138&lt;=$L$3,Réservoir!CS9,"")</f>
        <v>690.47094494972043</v>
      </c>
      <c r="CM27" s="32">
        <f ca="1">IF(CM138&lt;=$L$3,Réservoir!CT9,"")</f>
        <v>690.53244181260629</v>
      </c>
      <c r="CN27" s="32">
        <f ca="1">IF(CN138&lt;=$L$3,Réservoir!CU9,"")</f>
        <v>690.59394091280274</v>
      </c>
      <c r="CO27" s="32">
        <f ca="1">IF(CO138&lt;=$L$3,Réservoir!CV9,"")</f>
        <v>690.65544026209182</v>
      </c>
      <c r="CP27" s="32">
        <f ca="1">IF(CP138&lt;=$L$3,Réservoir!CW9,"")</f>
        <v>690.71693963913344</v>
      </c>
      <c r="CQ27" s="32">
        <f ca="1">IF(CQ138&lt;=$L$3,Réservoir!CX9,"")</f>
        <v>690.77843901926735</v>
      </c>
      <c r="CR27" s="32">
        <f ca="1">IF(CR138&lt;=$L$3,Réservoir!CY9,"")</f>
        <v>690.83993839974585</v>
      </c>
      <c r="CS27" s="32">
        <f ca="1">IF(CS138&lt;=$L$3,Réservoir!CZ9,"")</f>
        <v>690.90143778026265</v>
      </c>
      <c r="CT27" s="32">
        <f ca="1">IF(CT138&lt;=$L$3,Réservoir!DA9,"")</f>
        <v>690.96293716078389</v>
      </c>
      <c r="CU27" s="152">
        <f ca="1">IF(CU138&lt;=$L$3,Réservoir!DB9,"")</f>
        <v>691.02420987869027</v>
      </c>
      <c r="CV27" s="32">
        <f ca="1">IF(CV138&lt;=$L$3,Réservoir!DC9,"")</f>
        <v>691.08540029177311</v>
      </c>
      <c r="CW27" s="32">
        <f ca="1">IF(CW138&lt;=$L$3,Réservoir!DD9,"")</f>
        <v>691.13426071677952</v>
      </c>
      <c r="CX27" s="32">
        <f ca="1">IF(CX138&lt;=$L$3,Réservoir!DE9,"")</f>
        <v>691.18312114178582</v>
      </c>
      <c r="CY27" s="32">
        <f ca="1">IF(CY138&lt;=$L$3,Réservoir!DF9,"")</f>
        <v>691.23198156679211</v>
      </c>
      <c r="CZ27" s="32">
        <f ca="1">IF(CZ138&lt;=$L$3,Réservoir!DG9,"")</f>
        <v>691.28084199179841</v>
      </c>
      <c r="DA27" s="32">
        <f ca="1">IF(DA138&lt;=$L$3,Réservoir!DH9,"")</f>
        <v>691.3274546663439</v>
      </c>
      <c r="DB27" s="32">
        <f ca="1">IF(DB138&lt;=$L$3,Réservoir!DI9,"")</f>
        <v>691.37261754567407</v>
      </c>
      <c r="DC27" s="32">
        <f ca="1">IF(DC138&lt;=$L$3,Réservoir!DJ9,"")</f>
        <v>691.41778042500425</v>
      </c>
      <c r="DD27" s="32">
        <f ca="1">IF(DD138&lt;=$L$3,Réservoir!DK9,"")</f>
        <v>691.46294330433432</v>
      </c>
      <c r="DE27" s="32">
        <f ca="1">IF(DE138&lt;=$L$3,Réservoir!DL9,"")</f>
        <v>691.50810618366449</v>
      </c>
      <c r="DF27" s="32">
        <f ca="1">IF(DF138&lt;=$L$3,Réservoir!DM9,"")</f>
        <v>691.55326906299467</v>
      </c>
      <c r="DG27" s="32">
        <f ca="1">IF(DG138&lt;=$L$3,Réservoir!DN9,"")</f>
        <v>691.59843194232485</v>
      </c>
      <c r="DH27" s="32">
        <f ca="1">IF(DH138&lt;=$L$3,Réservoir!DO9,"")</f>
        <v>691.64359482165503</v>
      </c>
      <c r="DI27" s="32">
        <f ca="1">IF(DI138&lt;=$L$3,Réservoir!DP9,"")</f>
        <v>691.68875770098521</v>
      </c>
      <c r="DJ27" s="32">
        <f ca="1">IF(DJ138&lt;=$L$3,Réservoir!DQ9,"")</f>
        <v>691.73392058031538</v>
      </c>
      <c r="DK27" s="32">
        <f ca="1">IF(DK138&lt;=$L$3,Réservoir!DR9,"")</f>
        <v>691.77908345964556</v>
      </c>
      <c r="DL27" s="32">
        <f ca="1">IF(DL138&lt;=$L$3,Réservoir!DS9,"")</f>
        <v>691.82424633897574</v>
      </c>
      <c r="DM27" s="32">
        <f ca="1">IF(DM138&lt;=$L$3,Réservoir!DT9,"")</f>
        <v>691.86940921830592</v>
      </c>
      <c r="DN27" s="32">
        <f ca="1">IF(DN138&lt;=$L$3,Réservoir!DU9,"")</f>
        <v>691.9145720976361</v>
      </c>
      <c r="DO27" s="32">
        <f ca="1">IF(DO138&lt;=$L$3,Réservoir!DV9,"")</f>
        <v>691.95973497696627</v>
      </c>
      <c r="DP27" s="32">
        <f ca="1">IF(DP138&lt;=$L$3,Réservoir!DW9,"")</f>
        <v>692.00483255154586</v>
      </c>
      <c r="DQ27" s="32">
        <f ca="1">IF(DQ138&lt;=$L$3,Réservoir!DX9,"")</f>
        <v>692.04939325915154</v>
      </c>
      <c r="DR27" s="32">
        <f ca="1">IF(DR138&lt;=$L$3,Réservoir!DY9,"")</f>
        <v>692.09395396675734</v>
      </c>
      <c r="DS27" s="32">
        <f ca="1">IF(DS138&lt;=$L$3,Réservoir!DZ9,"")</f>
        <v>692.13851467436314</v>
      </c>
      <c r="DT27" s="105">
        <f ca="1">IF(DT138&lt;=$L$3,Réservoir!EA9,"")</f>
        <v>692.18307538196893</v>
      </c>
      <c r="DU27" s="32">
        <f ca="1">IF(DU138&lt;=$L$3,Réservoir!EB9,"")</f>
        <v>692.22723338997855</v>
      </c>
      <c r="DV27" s="32">
        <f ca="1">IF(DV138&lt;=$L$3,Réservoir!EC9,"")</f>
        <v>692.27139139798828</v>
      </c>
      <c r="DW27" s="32">
        <f ca="1">IF(DW138&lt;=$L$3,Réservoir!ED9,"")</f>
        <v>692.31554940599801</v>
      </c>
      <c r="DX27" s="32">
        <f ca="1">IF(DX138&lt;=$L$3,Réservoir!EE9,"")</f>
        <v>692.35970741400763</v>
      </c>
      <c r="DY27" s="32">
        <f ca="1">IF(DY138&lt;=$L$3,Réservoir!EF9,"")</f>
        <v>692.40386542201736</v>
      </c>
      <c r="DZ27" s="32">
        <f ca="1">IF(DZ138&lt;=$L$3,Réservoir!EG9,"")</f>
        <v>692.44802343002709</v>
      </c>
      <c r="EA27" s="32">
        <f ca="1">IF(EA138&lt;=$L$3,Réservoir!EH9,"")</f>
        <v>692.49218143803682</v>
      </c>
      <c r="EB27" s="32">
        <f ca="1">IF(EB138&lt;=$L$3,Réservoir!EI9,"")</f>
        <v>692.53633944604644</v>
      </c>
      <c r="EC27" s="32">
        <f ca="1">IF(EC138&lt;=$L$3,Réservoir!EJ9,"")</f>
        <v>692.58049745405617</v>
      </c>
      <c r="ED27" s="32">
        <f ca="1">IF(ED138&lt;=$L$3,Réservoir!EK9,"")</f>
        <v>692.6246554620659</v>
      </c>
      <c r="EE27" s="32">
        <f ca="1">IF(EE138&lt;=$L$3,Réservoir!EL9,"")</f>
        <v>692.66881347007552</v>
      </c>
      <c r="EF27" s="32">
        <f ca="1">IF(EF138&lt;=$L$3,Réservoir!EM9,"")</f>
        <v>692.71297147808525</v>
      </c>
      <c r="EG27" s="32">
        <f ca="1">IF(EG138&lt;=$L$3,Réservoir!EN9,"")</f>
        <v>692.75712948609498</v>
      </c>
      <c r="EH27" s="32">
        <f ca="1">IF(EH138&lt;=$L$3,Réservoir!EO9,"")</f>
        <v>692.8012874941046</v>
      </c>
      <c r="EI27" s="32">
        <f ca="1">IF(EI138&lt;=$L$3,Réservoir!EP9,"")</f>
        <v>692.84544550211433</v>
      </c>
      <c r="EJ27" s="32">
        <f ca="1">IF(EJ138&lt;=$L$3,Réservoir!EQ9,"")</f>
        <v>692.88960351012406</v>
      </c>
      <c r="EK27" s="32">
        <f ca="1">IF(EK138&lt;=$L$3,Réservoir!ER9,"")</f>
        <v>692.93376151813379</v>
      </c>
      <c r="EL27" s="32">
        <f ca="1">IF(EL138&lt;=$L$3,Réservoir!ES9,"")</f>
        <v>692.97791952614341</v>
      </c>
      <c r="EM27" s="32">
        <f ca="1">IF(EM138&lt;=$L$3,Réservoir!ET9,"")</f>
        <v>693.02207753415314</v>
      </c>
      <c r="EN27" s="32">
        <f ca="1">IF(EN138&lt;=$L$3,Réservoir!EU9,"")</f>
        <v>693.06623554216287</v>
      </c>
      <c r="EO27" s="32">
        <f ca="1">IF(EO138&lt;=$L$3,Réservoir!EV9,"")</f>
        <v>693.11039355017249</v>
      </c>
      <c r="EP27" s="32">
        <f ca="1">IF(EP138&lt;=$L$3,Réservoir!EW9,"")</f>
        <v>693.15455155818222</v>
      </c>
      <c r="EQ27" s="152">
        <f ca="1">IF(EQ138&lt;=$L$3,Réservoir!EX9,"")</f>
        <v>693.19870956619195</v>
      </c>
      <c r="ER27" s="32">
        <f ca="1">IF(ER138&lt;=$L$3,Réservoir!EY9,"")</f>
        <v>693.24286757420168</v>
      </c>
      <c r="ES27" s="32">
        <f ca="1">IF(ES138&lt;=$L$3,Réservoir!EZ9,"")</f>
        <v>693.28220462620766</v>
      </c>
      <c r="ET27" s="32">
        <f ca="1">IF(ET138&lt;=$L$3,Réservoir!FA9,"")</f>
        <v>693.32154167821363</v>
      </c>
      <c r="EU27" s="32">
        <f ca="1">IF(EU138&lt;=$L$3,Réservoir!FB9,"")</f>
        <v>693.36087873021961</v>
      </c>
      <c r="EV27" s="32">
        <f ca="1">IF(EV138&lt;=$L$3,Réservoir!FC9,"")</f>
        <v>693.4002157822257</v>
      </c>
      <c r="EW27" s="32">
        <f ca="1">IF(EW138&lt;=$L$3,Réservoir!FD9,"")</f>
        <v>693.43955283423168</v>
      </c>
      <c r="EX27" s="32">
        <f ca="1">IF(EX138&lt;=$L$3,Réservoir!FE9,"")</f>
        <v>693.47888988623765</v>
      </c>
      <c r="EY27" s="32">
        <f ca="1">IF(EY138&lt;=$L$3,Réservoir!FF9,"")</f>
        <v>693.51822693824374</v>
      </c>
      <c r="EZ27" s="32">
        <f ca="1">IF(EZ138&lt;=$L$3,Réservoir!FG9,"")</f>
        <v>693.55756399024972</v>
      </c>
      <c r="FA27" s="32">
        <f ca="1">IF(FA138&lt;=$L$3,Réservoir!FH9,"")</f>
        <v>693.59690104225569</v>
      </c>
      <c r="FB27" s="32">
        <f ca="1">IF(FB138&lt;=$L$3,Réservoir!FI9,"")</f>
        <v>693.63623809426167</v>
      </c>
      <c r="FC27" s="32">
        <f ca="1">IF(FC138&lt;=$L$3,Réservoir!FJ9,"")</f>
        <v>693.67557514626776</v>
      </c>
      <c r="FD27" s="32">
        <f ca="1">IF(FD138&lt;=$L$3,Réservoir!FK9,"")</f>
        <v>693.71491219827374</v>
      </c>
      <c r="FE27" s="32">
        <f ca="1">IF(FE138&lt;=$L$3,Réservoir!FL9,"")</f>
        <v>693.75424925027971</v>
      </c>
      <c r="FF27" s="32">
        <f ca="1">IF(FF138&lt;=$L$3,Réservoir!FM9,"")</f>
        <v>693.7935863022858</v>
      </c>
      <c r="FG27" s="32">
        <f ca="1">IF(FG138&lt;=$L$3,Réservoir!FN9,"")</f>
        <v>693.83292335429178</v>
      </c>
      <c r="FH27" s="32">
        <f ca="1">IF(FH138&lt;=$L$3,Réservoir!FO9,"")</f>
        <v>693.87226040629776</v>
      </c>
      <c r="FI27" s="32">
        <f ca="1">IF(FI138&lt;=$L$3,Réservoir!FP9,"")</f>
        <v>693.91159745830373</v>
      </c>
      <c r="FJ27" s="32">
        <f ca="1">IF(FJ138&lt;=$L$3,Réservoir!FQ9,"")</f>
        <v>693.95093451030982</v>
      </c>
      <c r="FK27" s="32">
        <f ca="1">IF(FK138&lt;=$L$3,Réservoir!FR9,"")</f>
        <v>693.9902715623158</v>
      </c>
      <c r="FL27" s="32">
        <f ca="1">IF(FL138&lt;=$L$3,Réservoir!FS9,"")</f>
        <v>694.02960861432177</v>
      </c>
      <c r="FM27" s="32">
        <f ca="1">IF(FM138&lt;=$L$3,Réservoir!FT9,"")</f>
        <v>694.06894566632786</v>
      </c>
      <c r="FN27" s="32">
        <f ca="1">IF(FN138&lt;=$L$3,Réservoir!FU9,"")</f>
        <v>694.10828271833384</v>
      </c>
      <c r="FO27" s="32">
        <f ca="1">IF(FO138&lt;=$L$3,Réservoir!FV9,"")</f>
        <v>694.14761977033982</v>
      </c>
      <c r="FP27" s="105" t="str">
        <f>IF(FP138&lt;=$L$3,Réservoir!FW9,"")</f>
        <v/>
      </c>
      <c r="FQ27" s="32" t="str">
        <f>IF(FQ138&lt;=$L$3,Réservoir!FX9,"")</f>
        <v/>
      </c>
      <c r="FR27" s="32" t="str">
        <f>IF(FR138&lt;=$L$3,Réservoir!FY9,"")</f>
        <v/>
      </c>
      <c r="FS27" s="32" t="str">
        <f>IF(FS138&lt;=$L$3,Réservoir!FZ9,"")</f>
        <v/>
      </c>
      <c r="FT27" s="32" t="str">
        <f>IF(FT138&lt;=$L$3,Réservoir!GA9,"")</f>
        <v/>
      </c>
      <c r="FU27" s="32" t="str">
        <f>IF(FU138&lt;=$L$3,Réservoir!GB9,"")</f>
        <v/>
      </c>
      <c r="FV27" s="32" t="str">
        <f>IF(FV138&lt;=$L$3,Réservoir!GC9,"")</f>
        <v/>
      </c>
      <c r="FW27" s="32" t="str">
        <f>IF(FW138&lt;=$L$3,Réservoir!GD9,"")</f>
        <v/>
      </c>
      <c r="FX27" s="32" t="str">
        <f>IF(FX138&lt;=$L$3,Réservoir!GE9,"")</f>
        <v/>
      </c>
      <c r="FY27" s="32" t="str">
        <f>IF(FY138&lt;=$L$3,Réservoir!GF9,"")</f>
        <v/>
      </c>
      <c r="FZ27" s="32" t="str">
        <f>IF(FZ138&lt;=$L$3,Réservoir!GG9,"")</f>
        <v/>
      </c>
      <c r="GA27" s="32" t="str">
        <f>IF(GA138&lt;=$L$3,Réservoir!GH9,"")</f>
        <v/>
      </c>
      <c r="GB27" s="32" t="str">
        <f>IF(GB138&lt;=$L$3,Réservoir!GI9,"")</f>
        <v/>
      </c>
      <c r="GC27" s="32" t="str">
        <f>IF(GC138&lt;=$L$3,Réservoir!GJ9,"")</f>
        <v/>
      </c>
      <c r="GD27" s="32" t="str">
        <f>IF(GD138&lt;=$L$3,Réservoir!GK9,"")</f>
        <v/>
      </c>
      <c r="GE27" s="32" t="str">
        <f>IF(GE138&lt;=$L$3,Réservoir!GL9,"")</f>
        <v/>
      </c>
      <c r="GF27" s="32" t="str">
        <f>IF(GF138&lt;=$L$3,Réservoir!GM9,"")</f>
        <v/>
      </c>
      <c r="GG27" s="32" t="str">
        <f>IF(GG138&lt;=$L$3,Réservoir!GN9,"")</f>
        <v/>
      </c>
      <c r="GH27" s="32" t="str">
        <f>IF(GH138&lt;=$L$3,Réservoir!GO9,"")</f>
        <v/>
      </c>
      <c r="GI27" s="32" t="str">
        <f>IF(GI138&lt;=$L$3,Réservoir!GP9,"")</f>
        <v/>
      </c>
      <c r="GJ27" s="32" t="str">
        <f>IF(GJ138&lt;=$L$3,Réservoir!GQ9,"")</f>
        <v/>
      </c>
      <c r="GK27" s="32" t="str">
        <f>IF(GK138&lt;=$L$3,Réservoir!GR9,"")</f>
        <v/>
      </c>
      <c r="GL27" s="32" t="str">
        <f>IF(GL138&lt;=$L$3,Réservoir!GS9,"")</f>
        <v/>
      </c>
      <c r="GM27" s="152" t="str">
        <f>IF(GM138&lt;=$L$3,Réservoir!GT9,"")</f>
        <v/>
      </c>
    </row>
    <row r="28" spans="1:195" x14ac:dyDescent="0.25">
      <c r="B28" t="s">
        <v>570</v>
      </c>
      <c r="C28" t="s">
        <v>25</v>
      </c>
      <c r="D28" s="40">
        <f ca="1">IFERROR(1*INDEX('PI Data'!$S$7:$S$78,MATCH(TRUE,INDEX('PI Data'!$G$7:$G$78= Horaire!D135,0),0)),D36)</f>
        <v>689.0501708984375</v>
      </c>
      <c r="E28" s="40">
        <f ca="1">IFERROR(1*INDEX('PI Data'!$S$7:$S$78,MATCH(TRUE,INDEX('PI Data'!$G$7:$G$78= Horaire!E135,0),0)),E36)</f>
        <v>689.190185546875</v>
      </c>
      <c r="F28" s="40">
        <f ca="1">IFERROR(1*INDEX('PI Data'!$S$7:$S$78,MATCH(TRUE,INDEX('PI Data'!$G$7:$G$78= Horaire!F135,0),0)),F36)</f>
        <v>689.3302001953125</v>
      </c>
      <c r="G28" s="40">
        <f ca="1">IFERROR(1*INDEX('PI Data'!$S$7:$S$78,MATCH(TRUE,INDEX('PI Data'!$G$7:$G$78= Horaire!G135,0),0)),G36)</f>
        <v>689.460205078125</v>
      </c>
      <c r="H28" s="40">
        <f ca="1">IFERROR(1*INDEX('PI Data'!$S$7:$S$78,MATCH(TRUE,INDEX('PI Data'!$G$7:$G$78= Horaire!H135,0),0)),H36)</f>
        <v>689.5902099609375</v>
      </c>
      <c r="I28" s="40">
        <f ca="1">IFERROR(1*INDEX('PI Data'!$S$7:$S$78,MATCH(TRUE,INDEX('PI Data'!$G$7:$G$78= Horaire!I135,0),0)),I36)</f>
        <v>689.730224609375</v>
      </c>
      <c r="J28" s="40">
        <f ca="1">IFERROR(1*INDEX('PI Data'!$S$7:$S$78,MATCH(TRUE,INDEX('PI Data'!$G$7:$G$78= Horaire!J135,0),0)),J36)</f>
        <v>689.8502197265625</v>
      </c>
      <c r="K28" s="40">
        <f ca="1">IFERROR(1*INDEX('PI Data'!$S$7:$S$78,MATCH(TRUE,INDEX('PI Data'!$G$7:$G$78= Horaire!K135,0),0)),K36)</f>
        <v>689.9501953125</v>
      </c>
      <c r="L28" s="40">
        <f ca="1">IFERROR(1*INDEX('PI Data'!$S$7:$S$78,MATCH(TRUE,INDEX('PI Data'!$G$7:$G$78= Horaire!L135,0),0)),L36)</f>
        <v>689.78021240234375</v>
      </c>
      <c r="M28" s="40">
        <f ca="1">IFERROR(1*INDEX('PI Data'!$S$7:$S$78,MATCH(TRUE,INDEX('PI Data'!$G$7:$G$78= Horaire!M135,0),0)),M36)</f>
        <v>689.6102294921875</v>
      </c>
      <c r="N28" s="40">
        <f ca="1">IFERROR(1*INDEX('PI Data'!$S$7:$S$78,MATCH(TRUE,INDEX('PI Data'!$G$7:$G$78= Horaire!N135,0),0)),N36)</f>
        <v>689.43017578125</v>
      </c>
      <c r="O28" s="40" t="str">
        <f ca="1">IFERROR(1*INDEX('PI Data'!$S$7:$S$78,MATCH(TRUE,INDEX('PI Data'!$G$7:$G$78= Horaire!O135,0),0)),O36)</f>
        <v/>
      </c>
      <c r="P28" s="40" t="str">
        <f ca="1">IFERROR(1*INDEX('PI Data'!$S$7:$S$78,MATCH(TRUE,INDEX('PI Data'!$G$7:$G$78= Horaire!P135,0),0)),P36)</f>
        <v/>
      </c>
      <c r="Q28" s="40" t="str">
        <f ca="1">IFERROR(1*INDEX('PI Data'!$S$7:$S$78,MATCH(TRUE,INDEX('PI Data'!$G$7:$G$78= Horaire!Q135,0),0)),Q36)</f>
        <v/>
      </c>
      <c r="R28" s="40" t="str">
        <f ca="1">IFERROR(1*INDEX('PI Data'!$S$7:$S$78,MATCH(TRUE,INDEX('PI Data'!$G$7:$G$78= Horaire!R135,0),0)),R36)</f>
        <v/>
      </c>
      <c r="S28" s="40" t="str">
        <f ca="1">IFERROR(1*INDEX('PI Data'!$S$7:$S$78,MATCH(TRUE,INDEX('PI Data'!$G$7:$G$78= Horaire!S135,0),0)),S36)</f>
        <v/>
      </c>
      <c r="T28" s="40" t="str">
        <f ca="1">IFERROR(1*INDEX('PI Data'!$S$7:$S$78,MATCH(TRUE,INDEX('PI Data'!$G$7:$G$78= Horaire!T135,0),0)),T36)</f>
        <v/>
      </c>
      <c r="U28" s="40" t="str">
        <f ca="1">IFERROR(1*INDEX('PI Data'!$S$7:$S$78,MATCH(TRUE,INDEX('PI Data'!$G$7:$G$78= Horaire!U135,0),0)),U36)</f>
        <v/>
      </c>
      <c r="V28" s="40" t="str">
        <f ca="1">IFERROR(1*INDEX('PI Data'!$S$7:$S$78,MATCH(TRUE,INDEX('PI Data'!$G$7:$G$78= Horaire!V135,0),0)),V36)</f>
        <v/>
      </c>
      <c r="W28" s="40" t="str">
        <f ca="1">IFERROR(1*INDEX('PI Data'!$S$7:$S$78,MATCH(TRUE,INDEX('PI Data'!$G$7:$G$78= Horaire!W135,0),0)),W36)</f>
        <v/>
      </c>
      <c r="X28" s="40" t="str">
        <f ca="1">IFERROR(1*INDEX('PI Data'!$S$7:$S$78,MATCH(TRUE,INDEX('PI Data'!$G$7:$G$78= Horaire!X135,0),0)),X36)</f>
        <v/>
      </c>
      <c r="Y28" s="40" t="str">
        <f ca="1">IFERROR(1*INDEX('PI Data'!$S$7:$S$78,MATCH(TRUE,INDEX('PI Data'!$G$7:$G$78= Horaire!Y135,0),0)),Y36)</f>
        <v/>
      </c>
      <c r="Z28" s="40" t="str">
        <f ca="1">IFERROR(1*INDEX('PI Data'!$S$7:$S$78,MATCH(TRUE,INDEX('PI Data'!$G$7:$G$78= Horaire!Z135,0),0)),Z36)</f>
        <v/>
      </c>
      <c r="AA28" s="40" t="str">
        <f ca="1">IFERROR(1*INDEX('PI Data'!$S$7:$S$78,MATCH(TRUE,INDEX('PI Data'!$G$7:$G$78= Horaire!AA135,0),0)),AA36)</f>
        <v/>
      </c>
      <c r="AB28" s="102" t="str">
        <f ca="1">IFERROR(1*INDEX('PI Data'!$S$7:$S$78,MATCH(TRUE,INDEX('PI Data'!$G$7:$G$78= Horaire!AB135,0),0)),"")</f>
        <v/>
      </c>
      <c r="AC28" s="40" t="str">
        <f ca="1">IFERROR(1*INDEX('PI Data'!$S$7:$S$78,MATCH(TRUE,INDEX('PI Data'!$G$7:$G$78= Horaire!AC135,0),0)),"")</f>
        <v/>
      </c>
      <c r="AD28" s="40" t="str">
        <f ca="1">IFERROR(1*INDEX('PI Data'!$S$7:$S$78,MATCH(TRUE,INDEX('PI Data'!$G$7:$G$78= Horaire!AD135,0),0)),"")</f>
        <v/>
      </c>
      <c r="AE28" s="40" t="str">
        <f ca="1">IFERROR(1*INDEX('PI Data'!$S$7:$S$78,MATCH(TRUE,INDEX('PI Data'!$G$7:$G$78= Horaire!AE135,0),0)),"")</f>
        <v/>
      </c>
      <c r="AF28" s="40" t="str">
        <f ca="1">IFERROR(1*INDEX('PI Data'!$S$7:$S$78,MATCH(TRUE,INDEX('PI Data'!$G$7:$G$78= Horaire!AF135,0),0)),"")</f>
        <v/>
      </c>
      <c r="AG28" s="40" t="str">
        <f ca="1">IFERROR(1*INDEX('PI Data'!$S$7:$S$78,MATCH(TRUE,INDEX('PI Data'!$G$7:$G$78= Horaire!AG135,0),0)),"")</f>
        <v/>
      </c>
      <c r="AH28" s="40" t="str">
        <f ca="1">IFERROR(1*INDEX('PI Data'!$S$7:$S$78,MATCH(TRUE,INDEX('PI Data'!$G$7:$G$78= Horaire!AH135,0),0)),"")</f>
        <v/>
      </c>
      <c r="AI28" s="40" t="str">
        <f ca="1">IFERROR(1*INDEX('PI Data'!$S$7:$S$78,MATCH(TRUE,INDEX('PI Data'!$G$7:$G$78= Horaire!AI135,0),0)),"")</f>
        <v/>
      </c>
      <c r="AJ28" s="40" t="str">
        <f ca="1">IFERROR(1*INDEX('PI Data'!$S$7:$S$78,MATCH(TRUE,INDEX('PI Data'!$G$7:$G$78= Horaire!AJ135,0),0)),"")</f>
        <v/>
      </c>
      <c r="AK28" s="40" t="str">
        <f ca="1">IFERROR(1*INDEX('PI Data'!$S$7:$S$78,MATCH(TRUE,INDEX('PI Data'!$G$7:$G$78= Horaire!AK135,0),0)),"")</f>
        <v/>
      </c>
      <c r="AL28" s="40" t="str">
        <f ca="1">IFERROR(1*INDEX('PI Data'!$S$7:$S$78,MATCH(TRUE,INDEX('PI Data'!$G$7:$G$78= Horaire!AL135,0),0)),"")</f>
        <v/>
      </c>
      <c r="AM28" s="40" t="str">
        <f ca="1">IFERROR(1*INDEX('PI Data'!$S$7:$S$78,MATCH(TRUE,INDEX('PI Data'!$G$7:$G$78= Horaire!AM135,0),0)),"")</f>
        <v/>
      </c>
      <c r="AN28" s="40" t="str">
        <f ca="1">IFERROR(1*INDEX('PI Data'!$S$7:$S$78,MATCH(TRUE,INDEX('PI Data'!$G$7:$G$78= Horaire!AN135,0),0)),"")</f>
        <v/>
      </c>
      <c r="AO28" s="40" t="str">
        <f ca="1">IFERROR(1*INDEX('PI Data'!$S$7:$S$78,MATCH(TRUE,INDEX('PI Data'!$G$7:$G$78= Horaire!AO135,0),0)),"")</f>
        <v/>
      </c>
      <c r="AP28" s="40" t="str">
        <f ca="1">IFERROR(1*INDEX('PI Data'!$S$7:$S$78,MATCH(TRUE,INDEX('PI Data'!$G$7:$G$78= Horaire!AP135,0),0)),"")</f>
        <v/>
      </c>
      <c r="AQ28" s="40" t="str">
        <f ca="1">IFERROR(1*INDEX('PI Data'!$S$7:$S$78,MATCH(TRUE,INDEX('PI Data'!$G$7:$G$78= Horaire!AQ135,0),0)),"")</f>
        <v/>
      </c>
      <c r="AR28" s="40" t="str">
        <f ca="1">IFERROR(1*INDEX('PI Data'!$S$7:$S$78,MATCH(TRUE,INDEX('PI Data'!$G$7:$G$78= Horaire!AR135,0),0)),"")</f>
        <v/>
      </c>
      <c r="AS28" s="40" t="str">
        <f ca="1">IFERROR(1*INDEX('PI Data'!$S$7:$S$78,MATCH(TRUE,INDEX('PI Data'!$G$7:$G$78= Horaire!AS135,0),0)),"")</f>
        <v/>
      </c>
      <c r="AT28" s="40" t="str">
        <f ca="1">IFERROR(1*INDEX('PI Data'!$S$7:$S$78,MATCH(TRUE,INDEX('PI Data'!$G$7:$G$78= Horaire!AT135,0),0)),"")</f>
        <v/>
      </c>
      <c r="AU28" s="40" t="str">
        <f ca="1">IFERROR(1*INDEX('PI Data'!$S$7:$S$78,MATCH(TRUE,INDEX('PI Data'!$G$7:$G$78= Horaire!AU135,0),0)),"")</f>
        <v/>
      </c>
      <c r="AV28" s="40" t="str">
        <f ca="1">IFERROR(1*INDEX('PI Data'!$S$7:$S$78,MATCH(TRUE,INDEX('PI Data'!$G$7:$G$78= Horaire!AV135,0),0)),"")</f>
        <v/>
      </c>
      <c r="AW28" s="40" t="str">
        <f ca="1">IFERROR(1*INDEX('PI Data'!$S$7:$S$78,MATCH(TRUE,INDEX('PI Data'!$G$7:$G$78= Horaire!AW135,0),0)),"")</f>
        <v/>
      </c>
      <c r="AX28" s="40" t="str">
        <f ca="1">IFERROR(1*INDEX('PI Data'!$S$7:$S$78,MATCH(TRUE,INDEX('PI Data'!$G$7:$G$78= Horaire!AX135,0),0)),"")</f>
        <v/>
      </c>
      <c r="AY28" s="40" t="str">
        <f ca="1">IFERROR(1*INDEX('PI Data'!$S$7:$S$78,MATCH(TRUE,INDEX('PI Data'!$G$7:$G$78= Horaire!AY135,0),0)),"")</f>
        <v/>
      </c>
      <c r="AZ28" s="102" t="str">
        <f ca="1">IFERROR(1*INDEX('PI Data'!$S$7:$S$78,MATCH(TRUE,INDEX('PI Data'!$G$7:$G$78= Horaire!AZ135,0),0)),"")</f>
        <v/>
      </c>
      <c r="BA28" s="40" t="str">
        <f ca="1">IFERROR(1*INDEX('PI Data'!$S$7:$S$78,MATCH(TRUE,INDEX('PI Data'!$G$7:$G$78= Horaire!BA135,0),0)),"")</f>
        <v/>
      </c>
      <c r="BB28" s="40" t="str">
        <f ca="1">IFERROR(1*INDEX('PI Data'!$S$7:$S$78,MATCH(TRUE,INDEX('PI Data'!$G$7:$G$78= Horaire!BB135,0),0)),"")</f>
        <v/>
      </c>
      <c r="BC28" s="40" t="str">
        <f ca="1">IFERROR(1*INDEX('PI Data'!$S$7:$S$78,MATCH(TRUE,INDEX('PI Data'!$G$7:$G$78= Horaire!BC135,0),0)),"")</f>
        <v/>
      </c>
      <c r="BD28" s="40" t="str">
        <f ca="1">IFERROR(1*INDEX('PI Data'!$S$7:$S$78,MATCH(TRUE,INDEX('PI Data'!$G$7:$G$78= Horaire!BD135,0),0)),"")</f>
        <v/>
      </c>
      <c r="BE28" s="40" t="str">
        <f ca="1">IFERROR(1*INDEX('PI Data'!$S$7:$S$78,MATCH(TRUE,INDEX('PI Data'!$G$7:$G$78= Horaire!BE135,0),0)),"")</f>
        <v/>
      </c>
      <c r="BF28" s="40" t="str">
        <f ca="1">IFERROR(1*INDEX('PI Data'!$S$7:$S$78,MATCH(TRUE,INDEX('PI Data'!$G$7:$G$78= Horaire!BF135,0),0)),"")</f>
        <v/>
      </c>
      <c r="BG28" s="40" t="str">
        <f ca="1">IFERROR(1*INDEX('PI Data'!$S$7:$S$78,MATCH(TRUE,INDEX('PI Data'!$G$7:$G$78= Horaire!BG135,0),0)),"")</f>
        <v/>
      </c>
      <c r="BH28" s="40" t="str">
        <f ca="1">IFERROR(1*INDEX('PI Data'!$S$7:$S$78,MATCH(TRUE,INDEX('PI Data'!$G$7:$G$78= Horaire!BH135,0),0)),"")</f>
        <v/>
      </c>
      <c r="BI28" s="40" t="str">
        <f ca="1">IFERROR(1*INDEX('PI Data'!$S$7:$S$78,MATCH(TRUE,INDEX('PI Data'!$G$7:$G$78= Horaire!BI135,0),0)),"")</f>
        <v/>
      </c>
      <c r="BJ28" s="40" t="str">
        <f ca="1">IFERROR(1*INDEX('PI Data'!$S$7:$S$78,MATCH(TRUE,INDEX('PI Data'!$G$7:$G$78= Horaire!BJ135,0),0)),"")</f>
        <v/>
      </c>
      <c r="BK28" s="40" t="str">
        <f ca="1">IFERROR(1*INDEX('PI Data'!$S$7:$S$78,MATCH(TRUE,INDEX('PI Data'!$G$7:$G$78= Horaire!BK135,0),0)),"")</f>
        <v/>
      </c>
      <c r="BL28" s="40" t="str">
        <f ca="1">IFERROR(1*INDEX('PI Data'!$S$7:$S$78,MATCH(TRUE,INDEX('PI Data'!$G$7:$G$78= Horaire!BL135,0),0)),"")</f>
        <v/>
      </c>
      <c r="BM28" s="40" t="str">
        <f ca="1">IFERROR(1*INDEX('PI Data'!$S$7:$S$78,MATCH(TRUE,INDEX('PI Data'!$G$7:$G$78= Horaire!BM135,0),0)),"")</f>
        <v/>
      </c>
      <c r="BN28" s="40" t="str">
        <f ca="1">IFERROR(1*INDEX('PI Data'!$S$7:$S$78,MATCH(TRUE,INDEX('PI Data'!$G$7:$G$78= Horaire!BN135,0),0)),"")</f>
        <v/>
      </c>
      <c r="BO28" s="40" t="str">
        <f ca="1">IFERROR(1*INDEX('PI Data'!$S$7:$S$78,MATCH(TRUE,INDEX('PI Data'!$G$7:$G$78= Horaire!BO135,0),0)),"")</f>
        <v/>
      </c>
      <c r="BP28" s="40" t="str">
        <f ca="1">IFERROR(1*INDEX('PI Data'!$S$7:$S$78,MATCH(TRUE,INDEX('PI Data'!$G$7:$G$78= Horaire!BP135,0),0)),"")</f>
        <v/>
      </c>
      <c r="BQ28" s="40" t="str">
        <f ca="1">IFERROR(1*INDEX('PI Data'!$S$7:$S$78,MATCH(TRUE,INDEX('PI Data'!$G$7:$G$78= Horaire!BQ135,0),0)),"")</f>
        <v/>
      </c>
      <c r="BR28" s="40" t="str">
        <f ca="1">IFERROR(1*INDEX('PI Data'!$S$7:$S$78,MATCH(TRUE,INDEX('PI Data'!$G$7:$G$78= Horaire!BR135,0),0)),"")</f>
        <v/>
      </c>
      <c r="BS28" s="40" t="str">
        <f ca="1">IFERROR(1*INDEX('PI Data'!$S$7:$S$78,MATCH(TRUE,INDEX('PI Data'!$G$7:$G$78= Horaire!BS135,0),0)),"")</f>
        <v/>
      </c>
      <c r="BT28" s="40" t="str">
        <f ca="1">IFERROR(1*INDEX('PI Data'!$S$7:$S$78,MATCH(TRUE,INDEX('PI Data'!$G$7:$G$78= Horaire!BT135,0),0)),"")</f>
        <v/>
      </c>
      <c r="BU28" s="40" t="str">
        <f ca="1">IFERROR(1*INDEX('PI Data'!$S$7:$S$78,MATCH(TRUE,INDEX('PI Data'!$G$7:$G$78= Horaire!BU135,0),0)),"")</f>
        <v/>
      </c>
      <c r="BV28" s="40" t="str">
        <f ca="1">IFERROR(1*INDEX('PI Data'!$S$7:$S$78,MATCH(TRUE,INDEX('PI Data'!$G$7:$G$78= Horaire!BV135,0),0)),"")</f>
        <v/>
      </c>
      <c r="BW28" s="40" t="str">
        <f ca="1">IFERROR(1*INDEX('PI Data'!$S$7:$S$78,MATCH(TRUE,INDEX('PI Data'!$G$7:$G$78= Horaire!BW135,0),0)),"")</f>
        <v/>
      </c>
      <c r="BX28" s="102" t="str">
        <f ca="1">IFERROR(1*INDEX('PI Data'!$S$7:$S$78,MATCH(TRUE,INDEX('PI Data'!$G$7:$G$78= Horaire!BX135,0),0)),"")</f>
        <v/>
      </c>
      <c r="BY28" s="40" t="str">
        <f ca="1">IFERROR(1*INDEX('PI Data'!$S$7:$S$78,MATCH(TRUE,INDEX('PI Data'!$G$7:$G$78= Horaire!BY135,0),0)),"")</f>
        <v/>
      </c>
      <c r="BZ28" s="40" t="str">
        <f ca="1">IFERROR(1*INDEX('PI Data'!$S$7:$S$78,MATCH(TRUE,INDEX('PI Data'!$G$7:$G$78= Horaire!BZ135,0),0)),"")</f>
        <v/>
      </c>
      <c r="CA28" s="40" t="str">
        <f ca="1">IFERROR(1*INDEX('PI Data'!$S$7:$S$78,MATCH(TRUE,INDEX('PI Data'!$G$7:$G$78= Horaire!CA135,0),0)),"")</f>
        <v/>
      </c>
      <c r="CB28" s="40" t="str">
        <f ca="1">IFERROR(1*INDEX('PI Data'!$S$7:$S$78,MATCH(TRUE,INDEX('PI Data'!$G$7:$G$78= Horaire!CB135,0),0)),"")</f>
        <v/>
      </c>
      <c r="CC28" s="40" t="str">
        <f ca="1">IFERROR(1*INDEX('PI Data'!$S$7:$S$78,MATCH(TRUE,INDEX('PI Data'!$G$7:$G$78= Horaire!CC135,0),0)),"")</f>
        <v/>
      </c>
      <c r="CD28" s="40" t="str">
        <f ca="1">IFERROR(1*INDEX('PI Data'!$S$7:$S$78,MATCH(TRUE,INDEX('PI Data'!$G$7:$G$78= Horaire!CD135,0),0)),"")</f>
        <v/>
      </c>
      <c r="CE28" s="40" t="str">
        <f ca="1">IFERROR(1*INDEX('PI Data'!$S$7:$S$78,MATCH(TRUE,INDEX('PI Data'!$G$7:$G$78= Horaire!CE135,0),0)),"")</f>
        <v/>
      </c>
      <c r="CF28" s="40" t="str">
        <f ca="1">IFERROR(1*INDEX('PI Data'!$S$7:$S$78,MATCH(TRUE,INDEX('PI Data'!$G$7:$G$78= Horaire!CF135,0),0)),"")</f>
        <v/>
      </c>
      <c r="CG28" s="40" t="str">
        <f ca="1">IFERROR(1*INDEX('PI Data'!$S$7:$S$78,MATCH(TRUE,INDEX('PI Data'!$G$7:$G$78= Horaire!CG135,0),0)),"")</f>
        <v/>
      </c>
      <c r="CH28" s="40" t="str">
        <f ca="1">IFERROR(1*INDEX('PI Data'!$S$7:$S$78,MATCH(TRUE,INDEX('PI Data'!$G$7:$G$78= Horaire!CH135,0),0)),"")</f>
        <v/>
      </c>
      <c r="CI28" s="40" t="str">
        <f ca="1">IFERROR(1*INDEX('PI Data'!$S$7:$S$78,MATCH(TRUE,INDEX('PI Data'!$G$7:$G$78= Horaire!CI135,0),0)),"")</f>
        <v/>
      </c>
      <c r="CJ28" s="40" t="str">
        <f ca="1">IFERROR(1*INDEX('PI Data'!$S$7:$S$78,MATCH(TRUE,INDEX('PI Data'!$G$7:$G$78= Horaire!CJ135,0),0)),"")</f>
        <v/>
      </c>
      <c r="CK28" s="40" t="str">
        <f ca="1">IFERROR(1*INDEX('PI Data'!$S$7:$S$78,MATCH(TRUE,INDEX('PI Data'!$G$7:$G$78= Horaire!CK135,0),0)),"")</f>
        <v/>
      </c>
      <c r="CL28" s="40" t="str">
        <f ca="1">IFERROR(1*INDEX('PI Data'!$S$7:$S$78,MATCH(TRUE,INDEX('PI Data'!$G$7:$G$78= Horaire!CL135,0),0)),"")</f>
        <v/>
      </c>
      <c r="CM28" s="40" t="str">
        <f ca="1">IFERROR(1*INDEX('PI Data'!$S$7:$S$78,MATCH(TRUE,INDEX('PI Data'!$G$7:$G$78= Horaire!CM135,0),0)),"")</f>
        <v/>
      </c>
      <c r="CN28" s="40" t="str">
        <f ca="1">IFERROR(1*INDEX('PI Data'!$S$7:$S$78,MATCH(TRUE,INDEX('PI Data'!$G$7:$G$78= Horaire!CN135,0),0)),"")</f>
        <v/>
      </c>
      <c r="CO28" s="40" t="str">
        <f ca="1">IFERROR(1*INDEX('PI Data'!$S$7:$S$78,MATCH(TRUE,INDEX('PI Data'!$G$7:$G$78= Horaire!CO135,0),0)),"")</f>
        <v/>
      </c>
      <c r="CP28" s="40" t="str">
        <f ca="1">IFERROR(1*INDEX('PI Data'!$S$7:$S$78,MATCH(TRUE,INDEX('PI Data'!$G$7:$G$78= Horaire!CP135,0),0)),"")</f>
        <v/>
      </c>
      <c r="CQ28" s="40" t="str">
        <f ca="1">IFERROR(1*INDEX('PI Data'!$S$7:$S$78,MATCH(TRUE,INDEX('PI Data'!$G$7:$G$78= Horaire!CQ135,0),0)),"")</f>
        <v/>
      </c>
      <c r="CR28" s="40" t="str">
        <f ca="1">IFERROR(1*INDEX('PI Data'!$S$7:$S$78,MATCH(TRUE,INDEX('PI Data'!$G$7:$G$78= Horaire!CR135,0),0)),"")</f>
        <v/>
      </c>
      <c r="CS28" s="40" t="str">
        <f ca="1">IFERROR(1*INDEX('PI Data'!$S$7:$S$78,MATCH(TRUE,INDEX('PI Data'!$G$7:$G$78= Horaire!CS135,0),0)),"")</f>
        <v/>
      </c>
      <c r="CT28" s="40" t="str">
        <f ca="1">IFERROR(1*INDEX('PI Data'!$S$7:$S$78,MATCH(TRUE,INDEX('PI Data'!$G$7:$G$78= Horaire!CT135,0),0)),"")</f>
        <v/>
      </c>
      <c r="CU28" s="149" t="str">
        <f ca="1">IFERROR(1*INDEX('PI Data'!$S$7:$S$78,MATCH(TRUE,INDEX('PI Data'!$G$7:$G$78= Horaire!CU135,0),0)),"")</f>
        <v/>
      </c>
      <c r="CV28" s="40" t="str">
        <f ca="1">IFERROR(1*INDEX('PI Data'!$S$7:$S$78,MATCH(TRUE,INDEX('PI Data'!$G$7:$G$78= Horaire!CV135,0),0)),"")</f>
        <v/>
      </c>
      <c r="CW28" s="40" t="str">
        <f ca="1">IFERROR(1*INDEX('PI Data'!$S$7:$S$78,MATCH(TRUE,INDEX('PI Data'!$G$7:$G$78= Horaire!CW135,0),0)),"")</f>
        <v/>
      </c>
      <c r="CX28" s="40" t="str">
        <f ca="1">IFERROR(1*INDEX('PI Data'!$S$7:$S$78,MATCH(TRUE,INDEX('PI Data'!$G$7:$G$78= Horaire!CX135,0),0)),"")</f>
        <v/>
      </c>
      <c r="CY28" s="40" t="str">
        <f ca="1">IFERROR(1*INDEX('PI Data'!$S$7:$S$78,MATCH(TRUE,INDEX('PI Data'!$G$7:$G$78= Horaire!CY135,0),0)),"")</f>
        <v/>
      </c>
      <c r="CZ28" s="40" t="str">
        <f ca="1">IFERROR(1*INDEX('PI Data'!$S$7:$S$78,MATCH(TRUE,INDEX('PI Data'!$G$7:$G$78= Horaire!CZ135,0),0)),"")</f>
        <v/>
      </c>
      <c r="DA28" s="40" t="str">
        <f ca="1">IFERROR(1*INDEX('PI Data'!$S$7:$S$78,MATCH(TRUE,INDEX('PI Data'!$G$7:$G$78= Horaire!DA135,0),0)),"")</f>
        <v/>
      </c>
      <c r="DB28" s="40" t="str">
        <f ca="1">IFERROR(1*INDEX('PI Data'!$S$7:$S$78,MATCH(TRUE,INDEX('PI Data'!$G$7:$G$78= Horaire!DB135,0),0)),"")</f>
        <v/>
      </c>
      <c r="DC28" s="40" t="str">
        <f ca="1">IFERROR(1*INDEX('PI Data'!$S$7:$S$78,MATCH(TRUE,INDEX('PI Data'!$G$7:$G$78= Horaire!DC135,0),0)),"")</f>
        <v/>
      </c>
      <c r="DD28" s="40" t="str">
        <f ca="1">IFERROR(1*INDEX('PI Data'!$S$7:$S$78,MATCH(TRUE,INDEX('PI Data'!$G$7:$G$78= Horaire!DD135,0),0)),"")</f>
        <v/>
      </c>
      <c r="DE28" s="40" t="str">
        <f ca="1">IFERROR(1*INDEX('PI Data'!$S$7:$S$78,MATCH(TRUE,INDEX('PI Data'!$G$7:$G$78= Horaire!DE135,0),0)),"")</f>
        <v/>
      </c>
      <c r="DF28" s="40" t="str">
        <f ca="1">IFERROR(1*INDEX('PI Data'!$S$7:$S$78,MATCH(TRUE,INDEX('PI Data'!$G$7:$G$78= Horaire!DF135,0),0)),"")</f>
        <v/>
      </c>
      <c r="DG28" s="40" t="str">
        <f ca="1">IFERROR(1*INDEX('PI Data'!$S$7:$S$78,MATCH(TRUE,INDEX('PI Data'!$G$7:$G$78= Horaire!DG135,0),0)),"")</f>
        <v/>
      </c>
      <c r="DH28" s="40" t="str">
        <f ca="1">IFERROR(1*INDEX('PI Data'!$S$7:$S$78,MATCH(TRUE,INDEX('PI Data'!$G$7:$G$78= Horaire!DH135,0),0)),"")</f>
        <v/>
      </c>
      <c r="DI28" s="40" t="str">
        <f ca="1">IFERROR(1*INDEX('PI Data'!$S$7:$S$78,MATCH(TRUE,INDEX('PI Data'!$G$7:$G$78= Horaire!DI135,0),0)),"")</f>
        <v/>
      </c>
      <c r="DJ28" s="40" t="str">
        <f ca="1">IFERROR(1*INDEX('PI Data'!$S$7:$S$78,MATCH(TRUE,INDEX('PI Data'!$G$7:$G$78= Horaire!DJ135,0),0)),"")</f>
        <v/>
      </c>
      <c r="DK28" s="40" t="str">
        <f ca="1">IFERROR(1*INDEX('PI Data'!$S$7:$S$78,MATCH(TRUE,INDEX('PI Data'!$G$7:$G$78= Horaire!DK135,0),0)),"")</f>
        <v/>
      </c>
      <c r="DL28" s="40" t="str">
        <f ca="1">IFERROR(1*INDEX('PI Data'!$S$7:$S$78,MATCH(TRUE,INDEX('PI Data'!$G$7:$G$78= Horaire!DL135,0),0)),"")</f>
        <v/>
      </c>
      <c r="DM28" s="40" t="str">
        <f ca="1">IFERROR(1*INDEX('PI Data'!$S$7:$S$78,MATCH(TRUE,INDEX('PI Data'!$G$7:$G$78= Horaire!DM135,0),0)),"")</f>
        <v/>
      </c>
      <c r="DN28" s="40" t="str">
        <f ca="1">IFERROR(1*INDEX('PI Data'!$S$7:$S$78,MATCH(TRUE,INDEX('PI Data'!$G$7:$G$78= Horaire!DN135,0),0)),"")</f>
        <v/>
      </c>
      <c r="DO28" s="40" t="str">
        <f ca="1">IFERROR(1*INDEX('PI Data'!$S$7:$S$78,MATCH(TRUE,INDEX('PI Data'!$G$7:$G$78= Horaire!DO135,0),0)),"")</f>
        <v/>
      </c>
      <c r="DP28" s="40" t="str">
        <f ca="1">IFERROR(1*INDEX('PI Data'!$S$7:$S$78,MATCH(TRUE,INDEX('PI Data'!$G$7:$G$78= Horaire!DP135,0),0)),"")</f>
        <v/>
      </c>
      <c r="DQ28" s="40" t="str">
        <f ca="1">IFERROR(1*INDEX('PI Data'!$S$7:$S$78,MATCH(TRUE,INDEX('PI Data'!$G$7:$G$78= Horaire!DQ135,0),0)),"")</f>
        <v/>
      </c>
      <c r="DR28" s="40" t="str">
        <f ca="1">IFERROR(1*INDEX('PI Data'!$S$7:$S$78,MATCH(TRUE,INDEX('PI Data'!$G$7:$G$78= Horaire!DR135,0),0)),"")</f>
        <v/>
      </c>
      <c r="DS28" s="40" t="str">
        <f ca="1">IFERROR(1*INDEX('PI Data'!$S$7:$S$78,MATCH(TRUE,INDEX('PI Data'!$G$7:$G$78= Horaire!DS135,0),0)),"")</f>
        <v/>
      </c>
      <c r="DT28" s="102" t="str">
        <f ca="1">IFERROR(1*INDEX('PI Data'!$S$7:$S$78,MATCH(TRUE,INDEX('PI Data'!$G$7:$G$78= Horaire!DT135,0),0)),"")</f>
        <v/>
      </c>
      <c r="DU28" s="40" t="str">
        <f ca="1">IFERROR(1*INDEX('PI Data'!$S$7:$S$78,MATCH(TRUE,INDEX('PI Data'!$G$7:$G$78= Horaire!DU135,0),0)),"")</f>
        <v/>
      </c>
      <c r="DV28" s="40" t="str">
        <f ca="1">IFERROR(1*INDEX('PI Data'!$S$7:$S$78,MATCH(TRUE,INDEX('PI Data'!$G$7:$G$78= Horaire!DV135,0),0)),"")</f>
        <v/>
      </c>
      <c r="DW28" s="40" t="str">
        <f ca="1">IFERROR(1*INDEX('PI Data'!$S$7:$S$78,MATCH(TRUE,INDEX('PI Data'!$G$7:$G$78= Horaire!DW135,0),0)),"")</f>
        <v/>
      </c>
      <c r="DX28" s="40" t="str">
        <f ca="1">IFERROR(1*INDEX('PI Data'!$S$7:$S$78,MATCH(TRUE,INDEX('PI Data'!$G$7:$G$78= Horaire!DX135,0),0)),"")</f>
        <v/>
      </c>
      <c r="DY28" s="40" t="str">
        <f ca="1">IFERROR(1*INDEX('PI Data'!$S$7:$S$78,MATCH(TRUE,INDEX('PI Data'!$G$7:$G$78= Horaire!DY135,0),0)),"")</f>
        <v/>
      </c>
      <c r="DZ28" s="40" t="str">
        <f ca="1">IFERROR(1*INDEX('PI Data'!$S$7:$S$78,MATCH(TRUE,INDEX('PI Data'!$G$7:$G$78= Horaire!DZ135,0),0)),"")</f>
        <v/>
      </c>
      <c r="EA28" s="40" t="str">
        <f ca="1">IFERROR(1*INDEX('PI Data'!$S$7:$S$78,MATCH(TRUE,INDEX('PI Data'!$G$7:$G$78= Horaire!EA135,0),0)),"")</f>
        <v/>
      </c>
      <c r="EB28" s="40" t="str">
        <f ca="1">IFERROR(1*INDEX('PI Data'!$S$7:$S$78,MATCH(TRUE,INDEX('PI Data'!$G$7:$G$78= Horaire!EB135,0),0)),"")</f>
        <v/>
      </c>
      <c r="EC28" s="40" t="str">
        <f ca="1">IFERROR(1*INDEX('PI Data'!$S$7:$S$78,MATCH(TRUE,INDEX('PI Data'!$G$7:$G$78= Horaire!EC135,0),0)),"")</f>
        <v/>
      </c>
      <c r="ED28" s="40" t="str">
        <f ca="1">IFERROR(1*INDEX('PI Data'!$S$7:$S$78,MATCH(TRUE,INDEX('PI Data'!$G$7:$G$78= Horaire!ED135,0),0)),"")</f>
        <v/>
      </c>
      <c r="EE28" s="40" t="str">
        <f ca="1">IFERROR(1*INDEX('PI Data'!$S$7:$S$78,MATCH(TRUE,INDEX('PI Data'!$G$7:$G$78= Horaire!EE135,0),0)),"")</f>
        <v/>
      </c>
      <c r="EF28" s="40" t="str">
        <f ca="1">IFERROR(1*INDEX('PI Data'!$S$7:$S$78,MATCH(TRUE,INDEX('PI Data'!$G$7:$G$78= Horaire!EF135,0),0)),"")</f>
        <v/>
      </c>
      <c r="EG28" s="40" t="str">
        <f ca="1">IFERROR(1*INDEX('PI Data'!$S$7:$S$78,MATCH(TRUE,INDEX('PI Data'!$G$7:$G$78= Horaire!EG135,0),0)),"")</f>
        <v/>
      </c>
      <c r="EH28" s="40" t="str">
        <f ca="1">IFERROR(1*INDEX('PI Data'!$S$7:$S$78,MATCH(TRUE,INDEX('PI Data'!$G$7:$G$78= Horaire!EH135,0),0)),"")</f>
        <v/>
      </c>
      <c r="EI28" s="40" t="str">
        <f ca="1">IFERROR(1*INDEX('PI Data'!$S$7:$S$78,MATCH(TRUE,INDEX('PI Data'!$G$7:$G$78= Horaire!EI135,0),0)),"")</f>
        <v/>
      </c>
      <c r="EJ28" s="40" t="str">
        <f ca="1">IFERROR(1*INDEX('PI Data'!$S$7:$S$78,MATCH(TRUE,INDEX('PI Data'!$G$7:$G$78= Horaire!EJ135,0),0)),"")</f>
        <v/>
      </c>
      <c r="EK28" s="40" t="str">
        <f ca="1">IFERROR(1*INDEX('PI Data'!$S$7:$S$78,MATCH(TRUE,INDEX('PI Data'!$G$7:$G$78= Horaire!EK135,0),0)),"")</f>
        <v/>
      </c>
      <c r="EL28" s="40" t="str">
        <f ca="1">IFERROR(1*INDEX('PI Data'!$S$7:$S$78,MATCH(TRUE,INDEX('PI Data'!$G$7:$G$78= Horaire!EL135,0),0)),"")</f>
        <v/>
      </c>
      <c r="EM28" s="40" t="str">
        <f ca="1">IFERROR(1*INDEX('PI Data'!$S$7:$S$78,MATCH(TRUE,INDEX('PI Data'!$G$7:$G$78= Horaire!EM135,0),0)),"")</f>
        <v/>
      </c>
      <c r="EN28" s="40" t="str">
        <f ca="1">IFERROR(1*INDEX('PI Data'!$S$7:$S$78,MATCH(TRUE,INDEX('PI Data'!$G$7:$G$78= Horaire!EN135,0),0)),"")</f>
        <v/>
      </c>
      <c r="EO28" s="40" t="str">
        <f ca="1">IFERROR(1*INDEX('PI Data'!$S$7:$S$78,MATCH(TRUE,INDEX('PI Data'!$G$7:$G$78= Horaire!EO135,0),0)),"")</f>
        <v/>
      </c>
      <c r="EP28" s="40" t="str">
        <f ca="1">IFERROR(1*INDEX('PI Data'!$S$7:$S$78,MATCH(TRUE,INDEX('PI Data'!$G$7:$G$78= Horaire!EP135,0),0)),"")</f>
        <v/>
      </c>
      <c r="EQ28" s="149" t="str">
        <f ca="1">IFERROR(1*INDEX('PI Data'!$S$7:$S$78,MATCH(TRUE,INDEX('PI Data'!$G$7:$G$78= Horaire!EQ135,0),0)),"")</f>
        <v/>
      </c>
      <c r="ER28" s="40" t="str">
        <f ca="1">IFERROR(1*INDEX('PI Data'!$S$7:$S$78,MATCH(TRUE,INDEX('PI Data'!$G$7:$G$78= Horaire!ER135,0),0)),"")</f>
        <v/>
      </c>
      <c r="ES28" s="40" t="str">
        <f ca="1">IFERROR(1*INDEX('PI Data'!$S$7:$S$78,MATCH(TRUE,INDEX('PI Data'!$G$7:$G$78= Horaire!ES135,0),0)),"")</f>
        <v/>
      </c>
      <c r="ET28" s="40" t="str">
        <f ca="1">IFERROR(1*INDEX('PI Data'!$S$7:$S$78,MATCH(TRUE,INDEX('PI Data'!$G$7:$G$78= Horaire!ET135,0),0)),"")</f>
        <v/>
      </c>
      <c r="EU28" s="40" t="str">
        <f ca="1">IFERROR(1*INDEX('PI Data'!$S$7:$S$78,MATCH(TRUE,INDEX('PI Data'!$G$7:$G$78= Horaire!EU135,0),0)),"")</f>
        <v/>
      </c>
      <c r="EV28" s="40" t="str">
        <f ca="1">IFERROR(1*INDEX('PI Data'!$S$7:$S$78,MATCH(TRUE,INDEX('PI Data'!$G$7:$G$78= Horaire!EV135,0),0)),"")</f>
        <v/>
      </c>
      <c r="EW28" s="40" t="str">
        <f ca="1">IFERROR(1*INDEX('PI Data'!$S$7:$S$78,MATCH(TRUE,INDEX('PI Data'!$G$7:$G$78= Horaire!EW135,0),0)),"")</f>
        <v/>
      </c>
      <c r="EX28" s="40" t="str">
        <f ca="1">IFERROR(1*INDEX('PI Data'!$S$7:$S$78,MATCH(TRUE,INDEX('PI Data'!$G$7:$G$78= Horaire!EX135,0),0)),"")</f>
        <v/>
      </c>
      <c r="EY28" s="40" t="str">
        <f ca="1">IFERROR(1*INDEX('PI Data'!$S$7:$S$78,MATCH(TRUE,INDEX('PI Data'!$G$7:$G$78= Horaire!EY135,0),0)),"")</f>
        <v/>
      </c>
      <c r="EZ28" s="40" t="str">
        <f ca="1">IFERROR(1*INDEX('PI Data'!$S$7:$S$78,MATCH(TRUE,INDEX('PI Data'!$G$7:$G$78= Horaire!EZ135,0),0)),"")</f>
        <v/>
      </c>
      <c r="FA28" s="40" t="str">
        <f ca="1">IFERROR(1*INDEX('PI Data'!$S$7:$S$78,MATCH(TRUE,INDEX('PI Data'!$G$7:$G$78= Horaire!FA135,0),0)),"")</f>
        <v/>
      </c>
      <c r="FB28" s="40" t="str">
        <f ca="1">IFERROR(1*INDEX('PI Data'!$S$7:$S$78,MATCH(TRUE,INDEX('PI Data'!$G$7:$G$78= Horaire!FB135,0),0)),"")</f>
        <v/>
      </c>
      <c r="FC28" s="40" t="str">
        <f ca="1">IFERROR(1*INDEX('PI Data'!$S$7:$S$78,MATCH(TRUE,INDEX('PI Data'!$G$7:$G$78= Horaire!FC135,0),0)),"")</f>
        <v/>
      </c>
      <c r="FD28" s="40" t="str">
        <f ca="1">IFERROR(1*INDEX('PI Data'!$S$7:$S$78,MATCH(TRUE,INDEX('PI Data'!$G$7:$G$78= Horaire!FD135,0),0)),"")</f>
        <v/>
      </c>
      <c r="FE28" s="40" t="str">
        <f ca="1">IFERROR(1*INDEX('PI Data'!$S$7:$S$78,MATCH(TRUE,INDEX('PI Data'!$G$7:$G$78= Horaire!FE135,0),0)),"")</f>
        <v/>
      </c>
      <c r="FF28" s="40" t="str">
        <f ca="1">IFERROR(1*INDEX('PI Data'!$S$7:$S$78,MATCH(TRUE,INDEX('PI Data'!$G$7:$G$78= Horaire!FF135,0),0)),"")</f>
        <v/>
      </c>
      <c r="FG28" s="40" t="str">
        <f ca="1">IFERROR(1*INDEX('PI Data'!$S$7:$S$78,MATCH(TRUE,INDEX('PI Data'!$G$7:$G$78= Horaire!FG135,0),0)),"")</f>
        <v/>
      </c>
      <c r="FH28" s="40" t="str">
        <f ca="1">IFERROR(1*INDEX('PI Data'!$S$7:$S$78,MATCH(TRUE,INDEX('PI Data'!$G$7:$G$78= Horaire!FH135,0),0)),"")</f>
        <v/>
      </c>
      <c r="FI28" s="40" t="str">
        <f ca="1">IFERROR(1*INDEX('PI Data'!$S$7:$S$78,MATCH(TRUE,INDEX('PI Data'!$G$7:$G$78= Horaire!FI135,0),0)),"")</f>
        <v/>
      </c>
      <c r="FJ28" s="40" t="str">
        <f ca="1">IFERROR(1*INDEX('PI Data'!$S$7:$S$78,MATCH(TRUE,INDEX('PI Data'!$G$7:$G$78= Horaire!FJ135,0),0)),"")</f>
        <v/>
      </c>
      <c r="FK28" s="40" t="str">
        <f ca="1">IFERROR(1*INDEX('PI Data'!$S$7:$S$78,MATCH(TRUE,INDEX('PI Data'!$G$7:$G$78= Horaire!FK135,0),0)),"")</f>
        <v/>
      </c>
      <c r="FL28" s="40" t="str">
        <f ca="1">IFERROR(1*INDEX('PI Data'!$S$7:$S$78,MATCH(TRUE,INDEX('PI Data'!$G$7:$G$78= Horaire!FL135,0),0)),"")</f>
        <v/>
      </c>
      <c r="FM28" s="40" t="str">
        <f ca="1">IFERROR(1*INDEX('PI Data'!$S$7:$S$78,MATCH(TRUE,INDEX('PI Data'!$G$7:$G$78= Horaire!FM135,0),0)),"")</f>
        <v/>
      </c>
      <c r="FN28" s="40" t="str">
        <f ca="1">IFERROR(1*INDEX('PI Data'!$S$7:$S$78,MATCH(TRUE,INDEX('PI Data'!$G$7:$G$78= Horaire!FN135,0),0)),"")</f>
        <v/>
      </c>
      <c r="FO28" s="40" t="str">
        <f ca="1">IFERROR(1*INDEX('PI Data'!$S$7:$S$78,MATCH(TRUE,INDEX('PI Data'!$G$7:$G$78= Horaire!FO135,0),0)),"")</f>
        <v/>
      </c>
      <c r="FP28" s="102" t="str">
        <f ca="1">IFERROR(1*INDEX('PI Data'!$S$7:$S$78,MATCH(TRUE,INDEX('PI Data'!$G$7:$G$78= Horaire!FP135,0),0)),"")</f>
        <v/>
      </c>
      <c r="FQ28" s="40" t="str">
        <f ca="1">IFERROR(1*INDEX('PI Data'!$S$7:$S$78,MATCH(TRUE,INDEX('PI Data'!$G$7:$G$78= Horaire!FQ135,0),0)),"")</f>
        <v/>
      </c>
      <c r="FR28" s="40" t="str">
        <f ca="1">IFERROR(1*INDEX('PI Data'!$S$7:$S$78,MATCH(TRUE,INDEX('PI Data'!$G$7:$G$78= Horaire!FR135,0),0)),"")</f>
        <v/>
      </c>
      <c r="FS28" s="40" t="str">
        <f ca="1">IFERROR(1*INDEX('PI Data'!$S$7:$S$78,MATCH(TRUE,INDEX('PI Data'!$G$7:$G$78= Horaire!FS135,0),0)),"")</f>
        <v/>
      </c>
      <c r="FT28" s="40" t="str">
        <f ca="1">IFERROR(1*INDEX('PI Data'!$S$7:$S$78,MATCH(TRUE,INDEX('PI Data'!$G$7:$G$78= Horaire!FT135,0),0)),"")</f>
        <v/>
      </c>
      <c r="FU28" s="40" t="str">
        <f ca="1">IFERROR(1*INDEX('PI Data'!$S$7:$S$78,MATCH(TRUE,INDEX('PI Data'!$G$7:$G$78= Horaire!FU135,0),0)),"")</f>
        <v/>
      </c>
      <c r="FV28" s="40" t="str">
        <f ca="1">IFERROR(1*INDEX('PI Data'!$S$7:$S$78,MATCH(TRUE,INDEX('PI Data'!$G$7:$G$78= Horaire!FV135,0),0)),"")</f>
        <v/>
      </c>
      <c r="FW28" s="40" t="str">
        <f ca="1">IFERROR(1*INDEX('PI Data'!$S$7:$S$78,MATCH(TRUE,INDEX('PI Data'!$G$7:$G$78= Horaire!FW135,0),0)),"")</f>
        <v/>
      </c>
      <c r="FX28" s="40" t="str">
        <f ca="1">IFERROR(1*INDEX('PI Data'!$S$7:$S$78,MATCH(TRUE,INDEX('PI Data'!$G$7:$G$78= Horaire!FX135,0),0)),"")</f>
        <v/>
      </c>
      <c r="FY28" s="40" t="str">
        <f ca="1">IFERROR(1*INDEX('PI Data'!$S$7:$S$78,MATCH(TRUE,INDEX('PI Data'!$G$7:$G$78= Horaire!FY135,0),0)),"")</f>
        <v/>
      </c>
      <c r="FZ28" s="40" t="str">
        <f ca="1">IFERROR(1*INDEX('PI Data'!$S$7:$S$78,MATCH(TRUE,INDEX('PI Data'!$G$7:$G$78= Horaire!FZ135,0),0)),"")</f>
        <v/>
      </c>
      <c r="GA28" s="40" t="str">
        <f ca="1">IFERROR(1*INDEX('PI Data'!$S$7:$S$78,MATCH(TRUE,INDEX('PI Data'!$G$7:$G$78= Horaire!GA135,0),0)),"")</f>
        <v/>
      </c>
      <c r="GB28" s="40" t="str">
        <f ca="1">IFERROR(1*INDEX('PI Data'!$S$7:$S$78,MATCH(TRUE,INDEX('PI Data'!$G$7:$G$78= Horaire!GB135,0),0)),"")</f>
        <v/>
      </c>
      <c r="GC28" s="40" t="str">
        <f ca="1">IFERROR(1*INDEX('PI Data'!$S$7:$S$78,MATCH(TRUE,INDEX('PI Data'!$G$7:$G$78= Horaire!GC135,0),0)),"")</f>
        <v/>
      </c>
      <c r="GD28" s="40" t="str">
        <f ca="1">IFERROR(1*INDEX('PI Data'!$S$7:$S$78,MATCH(TRUE,INDEX('PI Data'!$G$7:$G$78= Horaire!GD135,0),0)),"")</f>
        <v/>
      </c>
      <c r="GE28" s="40" t="str">
        <f ca="1">IFERROR(1*INDEX('PI Data'!$S$7:$S$78,MATCH(TRUE,INDEX('PI Data'!$G$7:$G$78= Horaire!GE135,0),0)),"")</f>
        <v/>
      </c>
      <c r="GF28" s="40" t="str">
        <f ca="1">IFERROR(1*INDEX('PI Data'!$S$7:$S$78,MATCH(TRUE,INDEX('PI Data'!$G$7:$G$78= Horaire!GF135,0),0)),"")</f>
        <v/>
      </c>
      <c r="GG28" s="40" t="str">
        <f ca="1">IFERROR(1*INDEX('PI Data'!$S$7:$S$78,MATCH(TRUE,INDEX('PI Data'!$G$7:$G$78= Horaire!GG135,0),0)),"")</f>
        <v/>
      </c>
      <c r="GH28" s="40" t="str">
        <f ca="1">IFERROR(1*INDEX('PI Data'!$S$7:$S$78,MATCH(TRUE,INDEX('PI Data'!$G$7:$G$78= Horaire!GH135,0),0)),"")</f>
        <v/>
      </c>
      <c r="GI28" s="40" t="str">
        <f ca="1">IFERROR(1*INDEX('PI Data'!$S$7:$S$78,MATCH(TRUE,INDEX('PI Data'!$G$7:$G$78= Horaire!GI135,0),0)),"")</f>
        <v/>
      </c>
      <c r="GJ28" s="40" t="str">
        <f ca="1">IFERROR(1*INDEX('PI Data'!$S$7:$S$78,MATCH(TRUE,INDEX('PI Data'!$G$7:$G$78= Horaire!GJ135,0),0)),"")</f>
        <v/>
      </c>
      <c r="GK28" s="40" t="str">
        <f ca="1">IFERROR(1*INDEX('PI Data'!$S$7:$S$78,MATCH(TRUE,INDEX('PI Data'!$G$7:$G$78= Horaire!GK135,0),0)),"")</f>
        <v/>
      </c>
      <c r="GL28" s="40" t="str">
        <f ca="1">IFERROR(1*INDEX('PI Data'!$S$7:$S$78,MATCH(TRUE,INDEX('PI Data'!$G$7:$G$78= Horaire!GL135,0),0)),"")</f>
        <v/>
      </c>
      <c r="GM28" s="149" t="str">
        <f ca="1">IFERROR(1*INDEX('PI Data'!$S$7:$S$78,MATCH(TRUE,INDEX('PI Data'!$G$7:$G$78= Horaire!GM135,0),0)),"")</f>
        <v/>
      </c>
    </row>
    <row r="29" spans="1:195" x14ac:dyDescent="0.25">
      <c r="B29" t="s">
        <v>573</v>
      </c>
      <c r="C29" t="s">
        <v>25</v>
      </c>
      <c r="D29">
        <f ca="1">FORECAST(D45,OFFSET(Réservoir!$D$5:$D$13,MATCH(D45,Réservoir!$E$5:$E$13,1)-1,0,2),OFFSET(Réservoir!$E$5:$E$13,MATCH(D45,Réservoir!$E$5:$E$13,1)-1,0,2))</f>
        <v>686.28</v>
      </c>
      <c r="E29">
        <f ca="1">FORECAST(E45,OFFSET(Réservoir!$D$5:$D$13,MATCH(E45,Réservoir!$E$5:$E$13,1)-1,0,2),OFFSET(Réservoir!$E$5:$E$13,MATCH(E45,Réservoir!$E$5:$E$13,1)-1,0,2))</f>
        <v>686.28</v>
      </c>
      <c r="F29">
        <f ca="1">FORECAST(F45,OFFSET(Réservoir!$D$5:$D$13,MATCH(F45,Réservoir!$E$5:$E$13,1)-1,0,2),OFFSET(Réservoir!$E$5:$E$13,MATCH(F45,Réservoir!$E$5:$E$13,1)-1,0,2))</f>
        <v>686.28</v>
      </c>
      <c r="G29">
        <f ca="1">FORECAST(G45,OFFSET(Réservoir!$D$5:$D$13,MATCH(G45,Réservoir!$E$5:$E$13,1)-1,0,2),OFFSET(Réservoir!$E$5:$E$13,MATCH(G45,Réservoir!$E$5:$E$13,1)-1,0,2))</f>
        <v>686.28</v>
      </c>
      <c r="H29">
        <f ca="1">FORECAST(H45,OFFSET(Réservoir!$D$5:$D$13,MATCH(H45,Réservoir!$E$5:$E$13,1)-1,0,2),OFFSET(Réservoir!$E$5:$E$13,MATCH(H45,Réservoir!$E$5:$E$13,1)-1,0,2))</f>
        <v>686.28</v>
      </c>
      <c r="I29">
        <f ca="1">FORECAST(I45,OFFSET(Réservoir!$D$5:$D$13,MATCH(I45,Réservoir!$E$5:$E$13,1)-1,0,2),OFFSET(Réservoir!$E$5:$E$13,MATCH(I45,Réservoir!$E$5:$E$13,1)-1,0,2))</f>
        <v>686.28</v>
      </c>
      <c r="J29">
        <f ca="1">FORECAST(J45,OFFSET(Réservoir!$D$5:$D$13,MATCH(J45,Réservoir!$E$5:$E$13,1)-1,0,2),OFFSET(Réservoir!$E$5:$E$13,MATCH(J45,Réservoir!$E$5:$E$13,1)-1,0,2))</f>
        <v>686.28</v>
      </c>
      <c r="K29">
        <f ca="1">FORECAST(K45,OFFSET(Réservoir!$D$5:$D$13,MATCH(K45,Réservoir!$E$5:$E$13,1)-1,0,2),OFFSET(Réservoir!$E$5:$E$13,MATCH(K45,Réservoir!$E$5:$E$13,1)-1,0,2))</f>
        <v>686.28</v>
      </c>
      <c r="L29">
        <f ca="1">FORECAST(L45,OFFSET(Réservoir!$D$5:$D$13,MATCH(L45,Réservoir!$E$5:$E$13,1)-1,0,2),OFFSET(Réservoir!$E$5:$E$13,MATCH(L45,Réservoir!$E$5:$E$13,1)-1,0,2))</f>
        <v>686.28</v>
      </c>
      <c r="M29">
        <f ca="1">FORECAST(M45,OFFSET(Réservoir!$D$5:$D$13,MATCH(M45,Réservoir!$E$5:$E$13,1)-1,0,2),OFFSET(Réservoir!$E$5:$E$13,MATCH(M45,Réservoir!$E$5:$E$13,1)-1,0,2))</f>
        <v>686.28</v>
      </c>
      <c r="N29">
        <f ca="1">FORECAST(N45,OFFSET(Réservoir!$D$5:$D$13,MATCH(N45,Réservoir!$E$5:$E$13,1)-1,0,2),OFFSET(Réservoir!$E$5:$E$13,MATCH(N45,Réservoir!$E$5:$E$13,1)-1,0,2))</f>
        <v>686.28</v>
      </c>
      <c r="O29">
        <f ca="1">FORECAST(O45,OFFSET(Réservoir!$D$5:$D$13,MATCH(O45,Réservoir!$E$5:$E$13,1)-1,0,2),OFFSET(Réservoir!$E$5:$E$13,MATCH(O45,Réservoir!$E$5:$E$13,1)-1,0,2))</f>
        <v>686.28</v>
      </c>
      <c r="P29">
        <f ca="1">FORECAST(P45,OFFSET(Réservoir!$D$5:$D$13,MATCH(P45,Réservoir!$E$5:$E$13,1)-1,0,2),OFFSET(Réservoir!$E$5:$E$13,MATCH(P45,Réservoir!$E$5:$E$13,1)-1,0,2))</f>
        <v>686.28</v>
      </c>
      <c r="Q29">
        <f ca="1">FORECAST(Q45,OFFSET(Réservoir!$D$5:$D$13,MATCH(Q45,Réservoir!$E$5:$E$13,1)-1,0,2),OFFSET(Réservoir!$E$5:$E$13,MATCH(Q45,Réservoir!$E$5:$E$13,1)-1,0,2))</f>
        <v>686.28</v>
      </c>
      <c r="R29">
        <f ca="1">FORECAST(R45,OFFSET(Réservoir!$D$5:$D$13,MATCH(R45,Réservoir!$E$5:$E$13,1)-1,0,2),OFFSET(Réservoir!$E$5:$E$13,MATCH(R45,Réservoir!$E$5:$E$13,1)-1,0,2))</f>
        <v>686.28</v>
      </c>
      <c r="S29">
        <f ca="1">FORECAST(S45,OFFSET(Réservoir!$D$5:$D$13,MATCH(S45,Réservoir!$E$5:$E$13,1)-1,0,2),OFFSET(Réservoir!$E$5:$E$13,MATCH(S45,Réservoir!$E$5:$E$13,1)-1,0,2))</f>
        <v>686.28</v>
      </c>
      <c r="T29">
        <f ca="1">FORECAST(T45,OFFSET(Réservoir!$D$5:$D$13,MATCH(T45,Réservoir!$E$5:$E$13,1)-1,0,2),OFFSET(Réservoir!$E$5:$E$13,MATCH(T45,Réservoir!$E$5:$E$13,1)-1,0,2))</f>
        <v>686.28</v>
      </c>
      <c r="U29">
        <f ca="1">FORECAST(U45,OFFSET(Réservoir!$D$5:$D$13,MATCH(U45,Réservoir!$E$5:$E$13,1)-1,0,2),OFFSET(Réservoir!$E$5:$E$13,MATCH(U45,Réservoir!$E$5:$E$13,1)-1,0,2))</f>
        <v>686.28</v>
      </c>
      <c r="V29">
        <f ca="1">FORECAST(V45,OFFSET(Réservoir!$D$5:$D$13,MATCH(V45,Réservoir!$E$5:$E$13,1)-1,0,2),OFFSET(Réservoir!$E$5:$E$13,MATCH(V45,Réservoir!$E$5:$E$13,1)-1,0,2))</f>
        <v>686.28</v>
      </c>
      <c r="W29">
        <f ca="1">FORECAST(W45,OFFSET(Réservoir!$D$5:$D$13,MATCH(W45,Réservoir!$E$5:$E$13,1)-1,0,2),OFFSET(Réservoir!$E$5:$E$13,MATCH(W45,Réservoir!$E$5:$E$13,1)-1,0,2))</f>
        <v>686.28</v>
      </c>
      <c r="X29">
        <f ca="1">FORECAST(X45,OFFSET(Réservoir!$D$5:$D$13,MATCH(X45,Réservoir!$E$5:$E$13,1)-1,0,2),OFFSET(Réservoir!$E$5:$E$13,MATCH(X45,Réservoir!$E$5:$E$13,1)-1,0,2))</f>
        <v>686.28</v>
      </c>
      <c r="Y29">
        <f ca="1">FORECAST(Y45,OFFSET(Réservoir!$D$5:$D$13,MATCH(Y45,Réservoir!$E$5:$E$13,1)-1,0,2),OFFSET(Réservoir!$E$5:$E$13,MATCH(Y45,Réservoir!$E$5:$E$13,1)-1,0,2))</f>
        <v>686.28</v>
      </c>
      <c r="Z29">
        <f ca="1">FORECAST(Z45,OFFSET(Réservoir!$D$5:$D$13,MATCH(Z45,Réservoir!$E$5:$E$13,1)-1,0,2),OFFSET(Réservoir!$E$5:$E$13,MATCH(Z45,Réservoir!$E$5:$E$13,1)-1,0,2))</f>
        <v>686.28</v>
      </c>
      <c r="AA29">
        <f ca="1">FORECAST(AA45,OFFSET(Réservoir!$D$5:$D$13,MATCH(AA45,Réservoir!$E$5:$E$13,1)-1,0,2),OFFSET(Réservoir!$E$5:$E$13,MATCH(AA45,Réservoir!$E$5:$E$13,1)-1,0,2))</f>
        <v>686.28</v>
      </c>
      <c r="AB29" s="87">
        <f ca="1">FORECAST(AB45,OFFSET(Réservoir!$D$5:$D$13,MATCH(AB45,Réservoir!$E$5:$E$13,1)-1,0,2),OFFSET(Réservoir!$E$5:$E$13,MATCH(AB45,Réservoir!$E$5:$E$13,1)-1,0,2))</f>
        <v>686.28</v>
      </c>
      <c r="AC29">
        <f ca="1">FORECAST(AC45,OFFSET(Réservoir!$D$5:$D$13,MATCH(AC45,Réservoir!$E$5:$E$13,1)-1,0,2),OFFSET(Réservoir!$E$5:$E$13,MATCH(AC45,Réservoir!$E$5:$E$13,1)-1,0,2))</f>
        <v>686.28</v>
      </c>
      <c r="AD29">
        <f ca="1">FORECAST(AD45,OFFSET(Réservoir!$D$5:$D$13,MATCH(AD45,Réservoir!$E$5:$E$13,1)-1,0,2),OFFSET(Réservoir!$E$5:$E$13,MATCH(AD45,Réservoir!$E$5:$E$13,1)-1,0,2))</f>
        <v>686.28</v>
      </c>
      <c r="AE29">
        <f ca="1">FORECAST(AE45,OFFSET(Réservoir!$D$5:$D$13,MATCH(AE45,Réservoir!$E$5:$E$13,1)-1,0,2),OFFSET(Réservoir!$E$5:$E$13,MATCH(AE45,Réservoir!$E$5:$E$13,1)-1,0,2))</f>
        <v>686.28</v>
      </c>
      <c r="AF29">
        <f ca="1">FORECAST(AF45,OFFSET(Réservoir!$D$5:$D$13,MATCH(AF45,Réservoir!$E$5:$E$13,1)-1,0,2),OFFSET(Réservoir!$E$5:$E$13,MATCH(AF45,Réservoir!$E$5:$E$13,1)-1,0,2))</f>
        <v>686.28</v>
      </c>
      <c r="AG29">
        <f ca="1">FORECAST(AG45,OFFSET(Réservoir!$D$5:$D$13,MATCH(AG45,Réservoir!$E$5:$E$13,1)-1,0,2),OFFSET(Réservoir!$E$5:$E$13,MATCH(AG45,Réservoir!$E$5:$E$13,1)-1,0,2))</f>
        <v>686.28</v>
      </c>
      <c r="AH29">
        <f ca="1">FORECAST(AH45,OFFSET(Réservoir!$D$5:$D$13,MATCH(AH45,Réservoir!$E$5:$E$13,1)-1,0,2),OFFSET(Réservoir!$E$5:$E$13,MATCH(AH45,Réservoir!$E$5:$E$13,1)-1,0,2))</f>
        <v>686.28</v>
      </c>
      <c r="AI29">
        <f ca="1">FORECAST(AI45,OFFSET(Réservoir!$D$5:$D$13,MATCH(AI45,Réservoir!$E$5:$E$13,1)-1,0,2),OFFSET(Réservoir!$E$5:$E$13,MATCH(AI45,Réservoir!$E$5:$E$13,1)-1,0,2))</f>
        <v>686.28</v>
      </c>
      <c r="AJ29">
        <f ca="1">FORECAST(AJ45,OFFSET(Réservoir!$D$5:$D$13,MATCH(AJ45,Réservoir!$E$5:$E$13,1)-1,0,2),OFFSET(Réservoir!$E$5:$E$13,MATCH(AJ45,Réservoir!$E$5:$E$13,1)-1,0,2))</f>
        <v>686.28</v>
      </c>
      <c r="AK29">
        <f ca="1">FORECAST(AK45,OFFSET(Réservoir!$D$5:$D$13,MATCH(AK45,Réservoir!$E$5:$E$13,1)-1,0,2),OFFSET(Réservoir!$E$5:$E$13,MATCH(AK45,Réservoir!$E$5:$E$13,1)-1,0,2))</f>
        <v>686.28</v>
      </c>
      <c r="AL29">
        <f ca="1">FORECAST(AL45,OFFSET(Réservoir!$D$5:$D$13,MATCH(AL45,Réservoir!$E$5:$E$13,1)-1,0,2),OFFSET(Réservoir!$E$5:$E$13,MATCH(AL45,Réservoir!$E$5:$E$13,1)-1,0,2))</f>
        <v>686.28</v>
      </c>
      <c r="AM29">
        <f ca="1">FORECAST(AM45,OFFSET(Réservoir!$D$5:$D$13,MATCH(AM45,Réservoir!$E$5:$E$13,1)-1,0,2),OFFSET(Réservoir!$E$5:$E$13,MATCH(AM45,Réservoir!$E$5:$E$13,1)-1,0,2))</f>
        <v>686.28</v>
      </c>
      <c r="AN29">
        <f ca="1">FORECAST(AN45,OFFSET(Réservoir!$D$5:$D$13,MATCH(AN45,Réservoir!$E$5:$E$13,1)-1,0,2),OFFSET(Réservoir!$E$5:$E$13,MATCH(AN45,Réservoir!$E$5:$E$13,1)-1,0,2))</f>
        <v>686.28</v>
      </c>
      <c r="AO29">
        <f ca="1">FORECAST(AO45,OFFSET(Réservoir!$D$5:$D$13,MATCH(AO45,Réservoir!$E$5:$E$13,1)-1,0,2),OFFSET(Réservoir!$E$5:$E$13,MATCH(AO45,Réservoir!$E$5:$E$13,1)-1,0,2))</f>
        <v>686.28</v>
      </c>
      <c r="AP29">
        <f ca="1">FORECAST(AP45,OFFSET(Réservoir!$D$5:$D$13,MATCH(AP45,Réservoir!$E$5:$E$13,1)-1,0,2),OFFSET(Réservoir!$E$5:$E$13,MATCH(AP45,Réservoir!$E$5:$E$13,1)-1,0,2))</f>
        <v>686.28</v>
      </c>
      <c r="AQ29">
        <f ca="1">FORECAST(AQ45,OFFSET(Réservoir!$D$5:$D$13,MATCH(AQ45,Réservoir!$E$5:$E$13,1)-1,0,2),OFFSET(Réservoir!$E$5:$E$13,MATCH(AQ45,Réservoir!$E$5:$E$13,1)-1,0,2))</f>
        <v>686.28</v>
      </c>
      <c r="AR29">
        <f ca="1">FORECAST(AR45,OFFSET(Réservoir!$D$5:$D$13,MATCH(AR45,Réservoir!$E$5:$E$13,1)-1,0,2),OFFSET(Réservoir!$E$5:$E$13,MATCH(AR45,Réservoir!$E$5:$E$13,1)-1,0,2))</f>
        <v>686.28</v>
      </c>
      <c r="AS29">
        <f ca="1">FORECAST(AS45,OFFSET(Réservoir!$D$5:$D$13,MATCH(AS45,Réservoir!$E$5:$E$13,1)-1,0,2),OFFSET(Réservoir!$E$5:$E$13,MATCH(AS45,Réservoir!$E$5:$E$13,1)-1,0,2))</f>
        <v>686.28</v>
      </c>
      <c r="AT29">
        <f ca="1">FORECAST(AT45,OFFSET(Réservoir!$D$5:$D$13,MATCH(AT45,Réservoir!$E$5:$E$13,1)-1,0,2),OFFSET(Réservoir!$E$5:$E$13,MATCH(AT45,Réservoir!$E$5:$E$13,1)-1,0,2))</f>
        <v>686.28</v>
      </c>
      <c r="AU29">
        <f ca="1">FORECAST(AU45,OFFSET(Réservoir!$D$5:$D$13,MATCH(AU45,Réservoir!$E$5:$E$13,1)-1,0,2),OFFSET(Réservoir!$E$5:$E$13,MATCH(AU45,Réservoir!$E$5:$E$13,1)-1,0,2))</f>
        <v>686.28</v>
      </c>
      <c r="AV29">
        <f ca="1">FORECAST(AV45,OFFSET(Réservoir!$D$5:$D$13,MATCH(AV45,Réservoir!$E$5:$E$13,1)-1,0,2),OFFSET(Réservoir!$E$5:$E$13,MATCH(AV45,Réservoir!$E$5:$E$13,1)-1,0,2))</f>
        <v>686.28</v>
      </c>
      <c r="AW29">
        <f ca="1">FORECAST(AW45,OFFSET(Réservoir!$D$5:$D$13,MATCH(AW45,Réservoir!$E$5:$E$13,1)-1,0,2),OFFSET(Réservoir!$E$5:$E$13,MATCH(AW45,Réservoir!$E$5:$E$13,1)-1,0,2))</f>
        <v>686.28</v>
      </c>
      <c r="AX29">
        <f ca="1">FORECAST(AX45,OFFSET(Réservoir!$D$5:$D$13,MATCH(AX45,Réservoir!$E$5:$E$13,1)-1,0,2),OFFSET(Réservoir!$E$5:$E$13,MATCH(AX45,Réservoir!$E$5:$E$13,1)-1,0,2))</f>
        <v>686.28</v>
      </c>
      <c r="AY29">
        <f ca="1">FORECAST(AY45,OFFSET(Réservoir!$D$5:$D$13,MATCH(AY45,Réservoir!$E$5:$E$13,1)-1,0,2),OFFSET(Réservoir!$E$5:$E$13,MATCH(AY45,Réservoir!$E$5:$E$13,1)-1,0,2))</f>
        <v>686.28</v>
      </c>
      <c r="AZ29" s="87">
        <f ca="1">FORECAST(AZ45,OFFSET(Réservoir!$D$5:$D$13,MATCH(AZ45,Réservoir!$E$5:$E$13,1)-1,0,2),OFFSET(Réservoir!$E$5:$E$13,MATCH(AZ45,Réservoir!$E$5:$E$13,1)-1,0,2))</f>
        <v>686.28</v>
      </c>
      <c r="BA29">
        <f ca="1">FORECAST(BA45,OFFSET(Réservoir!$D$5:$D$13,MATCH(BA45,Réservoir!$E$5:$E$13,1)-1,0,2),OFFSET(Réservoir!$E$5:$E$13,MATCH(BA45,Réservoir!$E$5:$E$13,1)-1,0,2))</f>
        <v>686.28</v>
      </c>
      <c r="BB29">
        <f ca="1">FORECAST(BB45,OFFSET(Réservoir!$D$5:$D$13,MATCH(BB45,Réservoir!$E$5:$E$13,1)-1,0,2),OFFSET(Réservoir!$E$5:$E$13,MATCH(BB45,Réservoir!$E$5:$E$13,1)-1,0,2))</f>
        <v>686.28</v>
      </c>
      <c r="BC29">
        <f ca="1">FORECAST(BC45,OFFSET(Réservoir!$D$5:$D$13,MATCH(BC45,Réservoir!$E$5:$E$13,1)-1,0,2),OFFSET(Réservoir!$E$5:$E$13,MATCH(BC45,Réservoir!$E$5:$E$13,1)-1,0,2))</f>
        <v>686.28</v>
      </c>
      <c r="BD29">
        <f ca="1">FORECAST(BD45,OFFSET(Réservoir!$D$5:$D$13,MATCH(BD45,Réservoir!$E$5:$E$13,1)-1,0,2),OFFSET(Réservoir!$E$5:$E$13,MATCH(BD45,Réservoir!$E$5:$E$13,1)-1,0,2))</f>
        <v>686.28</v>
      </c>
      <c r="BE29">
        <f ca="1">FORECAST(BE45,OFFSET(Réservoir!$D$5:$D$13,MATCH(BE45,Réservoir!$E$5:$E$13,1)-1,0,2),OFFSET(Réservoir!$E$5:$E$13,MATCH(BE45,Réservoir!$E$5:$E$13,1)-1,0,2))</f>
        <v>686.28</v>
      </c>
      <c r="BF29">
        <f ca="1">FORECAST(BF45,OFFSET(Réservoir!$D$5:$D$13,MATCH(BF45,Réservoir!$E$5:$E$13,1)-1,0,2),OFFSET(Réservoir!$E$5:$E$13,MATCH(BF45,Réservoir!$E$5:$E$13,1)-1,0,2))</f>
        <v>686.28</v>
      </c>
      <c r="BG29">
        <f ca="1">FORECAST(BG45,OFFSET(Réservoir!$D$5:$D$13,MATCH(BG45,Réservoir!$E$5:$E$13,1)-1,0,2),OFFSET(Réservoir!$E$5:$E$13,MATCH(BG45,Réservoir!$E$5:$E$13,1)-1,0,2))</f>
        <v>686.28</v>
      </c>
      <c r="BH29">
        <f ca="1">FORECAST(BH45,OFFSET(Réservoir!$D$5:$D$13,MATCH(BH45,Réservoir!$E$5:$E$13,1)-1,0,2),OFFSET(Réservoir!$E$5:$E$13,MATCH(BH45,Réservoir!$E$5:$E$13,1)-1,0,2))</f>
        <v>686.28</v>
      </c>
      <c r="BI29">
        <f ca="1">FORECAST(BI45,OFFSET(Réservoir!$D$5:$D$13,MATCH(BI45,Réservoir!$E$5:$E$13,1)-1,0,2),OFFSET(Réservoir!$E$5:$E$13,MATCH(BI45,Réservoir!$E$5:$E$13,1)-1,0,2))</f>
        <v>686.28</v>
      </c>
      <c r="BJ29">
        <f ca="1">FORECAST(BJ45,OFFSET(Réservoir!$D$5:$D$13,MATCH(BJ45,Réservoir!$E$5:$E$13,1)-1,0,2),OFFSET(Réservoir!$E$5:$E$13,MATCH(BJ45,Réservoir!$E$5:$E$13,1)-1,0,2))</f>
        <v>686.28</v>
      </c>
      <c r="BK29">
        <f ca="1">FORECAST(BK45,OFFSET(Réservoir!$D$5:$D$13,MATCH(BK45,Réservoir!$E$5:$E$13,1)-1,0,2),OFFSET(Réservoir!$E$5:$E$13,MATCH(BK45,Réservoir!$E$5:$E$13,1)-1,0,2))</f>
        <v>686.28</v>
      </c>
      <c r="BL29">
        <f ca="1">FORECAST(BL45,OFFSET(Réservoir!$D$5:$D$13,MATCH(BL45,Réservoir!$E$5:$E$13,1)-1,0,2),OFFSET(Réservoir!$E$5:$E$13,MATCH(BL45,Réservoir!$E$5:$E$13,1)-1,0,2))</f>
        <v>686.28</v>
      </c>
      <c r="BM29">
        <f ca="1">FORECAST(BM45,OFFSET(Réservoir!$D$5:$D$13,MATCH(BM45,Réservoir!$E$5:$E$13,1)-1,0,2),OFFSET(Réservoir!$E$5:$E$13,MATCH(BM45,Réservoir!$E$5:$E$13,1)-1,0,2))</f>
        <v>686.28</v>
      </c>
      <c r="BN29">
        <f ca="1">FORECAST(BN45,OFFSET(Réservoir!$D$5:$D$13,MATCH(BN45,Réservoir!$E$5:$E$13,1)-1,0,2),OFFSET(Réservoir!$E$5:$E$13,MATCH(BN45,Réservoir!$E$5:$E$13,1)-1,0,2))</f>
        <v>686.28</v>
      </c>
      <c r="BO29">
        <f ca="1">FORECAST(BO45,OFFSET(Réservoir!$D$5:$D$13,MATCH(BO45,Réservoir!$E$5:$E$13,1)-1,0,2),OFFSET(Réservoir!$E$5:$E$13,MATCH(BO45,Réservoir!$E$5:$E$13,1)-1,0,2))</f>
        <v>686.28</v>
      </c>
      <c r="BP29">
        <f ca="1">FORECAST(BP45,OFFSET(Réservoir!$D$5:$D$13,MATCH(BP45,Réservoir!$E$5:$E$13,1)-1,0,2),OFFSET(Réservoir!$E$5:$E$13,MATCH(BP45,Réservoir!$E$5:$E$13,1)-1,0,2))</f>
        <v>686.28</v>
      </c>
      <c r="BQ29">
        <f ca="1">FORECAST(BQ45,OFFSET(Réservoir!$D$5:$D$13,MATCH(BQ45,Réservoir!$E$5:$E$13,1)-1,0,2),OFFSET(Réservoir!$E$5:$E$13,MATCH(BQ45,Réservoir!$E$5:$E$13,1)-1,0,2))</f>
        <v>686.28</v>
      </c>
      <c r="BR29">
        <f ca="1">FORECAST(BR45,OFFSET(Réservoir!$D$5:$D$13,MATCH(BR45,Réservoir!$E$5:$E$13,1)-1,0,2),OFFSET(Réservoir!$E$5:$E$13,MATCH(BR45,Réservoir!$E$5:$E$13,1)-1,0,2))</f>
        <v>686.28</v>
      </c>
      <c r="BS29">
        <f ca="1">FORECAST(BS45,OFFSET(Réservoir!$D$5:$D$13,MATCH(BS45,Réservoir!$E$5:$E$13,1)-1,0,2),OFFSET(Réservoir!$E$5:$E$13,MATCH(BS45,Réservoir!$E$5:$E$13,1)-1,0,2))</f>
        <v>686.28</v>
      </c>
      <c r="BT29">
        <f ca="1">FORECAST(BT45,OFFSET(Réservoir!$D$5:$D$13,MATCH(BT45,Réservoir!$E$5:$E$13,1)-1,0,2),OFFSET(Réservoir!$E$5:$E$13,MATCH(BT45,Réservoir!$E$5:$E$13,1)-1,0,2))</f>
        <v>686.28</v>
      </c>
      <c r="BU29">
        <f ca="1">FORECAST(BU45,OFFSET(Réservoir!$D$5:$D$13,MATCH(BU45,Réservoir!$E$5:$E$13,1)-1,0,2),OFFSET(Réservoir!$E$5:$E$13,MATCH(BU45,Réservoir!$E$5:$E$13,1)-1,0,2))</f>
        <v>686.28</v>
      </c>
      <c r="BV29">
        <f ca="1">FORECAST(BV45,OFFSET(Réservoir!$D$5:$D$13,MATCH(BV45,Réservoir!$E$5:$E$13,1)-1,0,2),OFFSET(Réservoir!$E$5:$E$13,MATCH(BV45,Réservoir!$E$5:$E$13,1)-1,0,2))</f>
        <v>686.28</v>
      </c>
      <c r="BW29">
        <f ca="1">FORECAST(BW45,OFFSET(Réservoir!$D$5:$D$13,MATCH(BW45,Réservoir!$E$5:$E$13,1)-1,0,2),OFFSET(Réservoir!$E$5:$E$13,MATCH(BW45,Réservoir!$E$5:$E$13,1)-1,0,2))</f>
        <v>686.28</v>
      </c>
      <c r="BX29" s="87">
        <f ca="1">FORECAST(BX45,OFFSET(Réservoir!$D$5:$D$13,MATCH(BX45,Réservoir!$E$5:$E$13,1)-1,0,2),OFFSET(Réservoir!$E$5:$E$13,MATCH(BX45,Réservoir!$E$5:$E$13,1)-1,0,2))</f>
        <v>686.28</v>
      </c>
      <c r="BY29">
        <f ca="1">FORECAST(BY45,OFFSET(Réservoir!$D$5:$D$13,MATCH(BY45,Réservoir!$E$5:$E$13,1)-1,0,2),OFFSET(Réservoir!$E$5:$E$13,MATCH(BY45,Réservoir!$E$5:$E$13,1)-1,0,2))</f>
        <v>686.28</v>
      </c>
      <c r="BZ29">
        <f ca="1">FORECAST(BZ45,OFFSET(Réservoir!$D$5:$D$13,MATCH(BZ45,Réservoir!$E$5:$E$13,1)-1,0,2),OFFSET(Réservoir!$E$5:$E$13,MATCH(BZ45,Réservoir!$E$5:$E$13,1)-1,0,2))</f>
        <v>686.28</v>
      </c>
      <c r="CA29">
        <f ca="1">FORECAST(CA45,OFFSET(Réservoir!$D$5:$D$13,MATCH(CA45,Réservoir!$E$5:$E$13,1)-1,0,2),OFFSET(Réservoir!$E$5:$E$13,MATCH(CA45,Réservoir!$E$5:$E$13,1)-1,0,2))</f>
        <v>686.28</v>
      </c>
      <c r="CB29">
        <f ca="1">FORECAST(CB45,OFFSET(Réservoir!$D$5:$D$13,MATCH(CB45,Réservoir!$E$5:$E$13,1)-1,0,2),OFFSET(Réservoir!$E$5:$E$13,MATCH(CB45,Réservoir!$E$5:$E$13,1)-1,0,2))</f>
        <v>686.28</v>
      </c>
      <c r="CC29">
        <f ca="1">FORECAST(CC45,OFFSET(Réservoir!$D$5:$D$13,MATCH(CC45,Réservoir!$E$5:$E$13,1)-1,0,2),OFFSET(Réservoir!$E$5:$E$13,MATCH(CC45,Réservoir!$E$5:$E$13,1)-1,0,2))</f>
        <v>686.28</v>
      </c>
      <c r="CD29">
        <f ca="1">FORECAST(CD45,OFFSET(Réservoir!$D$5:$D$13,MATCH(CD45,Réservoir!$E$5:$E$13,1)-1,0,2),OFFSET(Réservoir!$E$5:$E$13,MATCH(CD45,Réservoir!$E$5:$E$13,1)-1,0,2))</f>
        <v>686.28</v>
      </c>
      <c r="CE29">
        <f ca="1">FORECAST(CE45,OFFSET(Réservoir!$D$5:$D$13,MATCH(CE45,Réservoir!$E$5:$E$13,1)-1,0,2),OFFSET(Réservoir!$E$5:$E$13,MATCH(CE45,Réservoir!$E$5:$E$13,1)-1,0,2))</f>
        <v>686.28</v>
      </c>
      <c r="CF29">
        <f ca="1">FORECAST(CF45,OFFSET(Réservoir!$D$5:$D$13,MATCH(CF45,Réservoir!$E$5:$E$13,1)-1,0,2),OFFSET(Réservoir!$E$5:$E$13,MATCH(CF45,Réservoir!$E$5:$E$13,1)-1,0,2))</f>
        <v>686.28</v>
      </c>
      <c r="CG29">
        <f ca="1">FORECAST(CG45,OFFSET(Réservoir!$D$5:$D$13,MATCH(CG45,Réservoir!$E$5:$E$13,1)-1,0,2),OFFSET(Réservoir!$E$5:$E$13,MATCH(CG45,Réservoir!$E$5:$E$13,1)-1,0,2))</f>
        <v>686.28</v>
      </c>
      <c r="CH29">
        <f ca="1">FORECAST(CH45,OFFSET(Réservoir!$D$5:$D$13,MATCH(CH45,Réservoir!$E$5:$E$13,1)-1,0,2),OFFSET(Réservoir!$E$5:$E$13,MATCH(CH45,Réservoir!$E$5:$E$13,1)-1,0,2))</f>
        <v>686.28</v>
      </c>
      <c r="CI29">
        <f ca="1">FORECAST(CI45,OFFSET(Réservoir!$D$5:$D$13,MATCH(CI45,Réservoir!$E$5:$E$13,1)-1,0,2),OFFSET(Réservoir!$E$5:$E$13,MATCH(CI45,Réservoir!$E$5:$E$13,1)-1,0,2))</f>
        <v>686.28</v>
      </c>
      <c r="CJ29">
        <f ca="1">FORECAST(CJ45,OFFSET(Réservoir!$D$5:$D$13,MATCH(CJ45,Réservoir!$E$5:$E$13,1)-1,0,2),OFFSET(Réservoir!$E$5:$E$13,MATCH(CJ45,Réservoir!$E$5:$E$13,1)-1,0,2))</f>
        <v>686.28</v>
      </c>
      <c r="CK29">
        <f ca="1">FORECAST(CK45,OFFSET(Réservoir!$D$5:$D$13,MATCH(CK45,Réservoir!$E$5:$E$13,1)-1,0,2),OFFSET(Réservoir!$E$5:$E$13,MATCH(CK45,Réservoir!$E$5:$E$13,1)-1,0,2))</f>
        <v>686.28</v>
      </c>
      <c r="CL29">
        <f ca="1">FORECAST(CL45,OFFSET(Réservoir!$D$5:$D$13,MATCH(CL45,Réservoir!$E$5:$E$13,1)-1,0,2),OFFSET(Réservoir!$E$5:$E$13,MATCH(CL45,Réservoir!$E$5:$E$13,1)-1,0,2))</f>
        <v>686.28</v>
      </c>
      <c r="CM29">
        <f ca="1">FORECAST(CM45,OFFSET(Réservoir!$D$5:$D$13,MATCH(CM45,Réservoir!$E$5:$E$13,1)-1,0,2),OFFSET(Réservoir!$E$5:$E$13,MATCH(CM45,Réservoir!$E$5:$E$13,1)-1,0,2))</f>
        <v>686.28</v>
      </c>
      <c r="CN29">
        <f ca="1">FORECAST(CN45,OFFSET(Réservoir!$D$5:$D$13,MATCH(CN45,Réservoir!$E$5:$E$13,1)-1,0,2),OFFSET(Réservoir!$E$5:$E$13,MATCH(CN45,Réservoir!$E$5:$E$13,1)-1,0,2))</f>
        <v>686.28</v>
      </c>
      <c r="CO29">
        <f ca="1">FORECAST(CO45,OFFSET(Réservoir!$D$5:$D$13,MATCH(CO45,Réservoir!$E$5:$E$13,1)-1,0,2),OFFSET(Réservoir!$E$5:$E$13,MATCH(CO45,Réservoir!$E$5:$E$13,1)-1,0,2))</f>
        <v>686.28</v>
      </c>
      <c r="CP29">
        <f ca="1">FORECAST(CP45,OFFSET(Réservoir!$D$5:$D$13,MATCH(CP45,Réservoir!$E$5:$E$13,1)-1,0,2),OFFSET(Réservoir!$E$5:$E$13,MATCH(CP45,Réservoir!$E$5:$E$13,1)-1,0,2))</f>
        <v>686.28</v>
      </c>
      <c r="CQ29">
        <f ca="1">FORECAST(CQ45,OFFSET(Réservoir!$D$5:$D$13,MATCH(CQ45,Réservoir!$E$5:$E$13,1)-1,0,2),OFFSET(Réservoir!$E$5:$E$13,MATCH(CQ45,Réservoir!$E$5:$E$13,1)-1,0,2))</f>
        <v>686.28</v>
      </c>
      <c r="CR29">
        <f ca="1">FORECAST(CR45,OFFSET(Réservoir!$D$5:$D$13,MATCH(CR45,Réservoir!$E$5:$E$13,1)-1,0,2),OFFSET(Réservoir!$E$5:$E$13,MATCH(CR45,Réservoir!$E$5:$E$13,1)-1,0,2))</f>
        <v>686.28</v>
      </c>
      <c r="CS29">
        <f ca="1">FORECAST(CS45,OFFSET(Réservoir!$D$5:$D$13,MATCH(CS45,Réservoir!$E$5:$E$13,1)-1,0,2),OFFSET(Réservoir!$E$5:$E$13,MATCH(CS45,Réservoir!$E$5:$E$13,1)-1,0,2))</f>
        <v>686.28</v>
      </c>
      <c r="CT29">
        <f ca="1">FORECAST(CT45,OFFSET(Réservoir!$D$5:$D$13,MATCH(CT45,Réservoir!$E$5:$E$13,1)-1,0,2),OFFSET(Réservoir!$E$5:$E$13,MATCH(CT45,Réservoir!$E$5:$E$13,1)-1,0,2))</f>
        <v>686.28</v>
      </c>
      <c r="CU29" s="88">
        <f ca="1">FORECAST(CU45,OFFSET(Réservoir!$D$5:$D$13,MATCH(CU45,Réservoir!$E$5:$E$13,1)-1,0,2),OFFSET(Réservoir!$E$5:$E$13,MATCH(CU45,Réservoir!$E$5:$E$13,1)-1,0,2))</f>
        <v>686.28</v>
      </c>
      <c r="CV29">
        <f ca="1">FORECAST(CV45,OFFSET(Réservoir!$D$5:$D$13,MATCH(CV45,Réservoir!$E$5:$E$13,1)-1,0,2),OFFSET(Réservoir!$E$5:$E$13,MATCH(CV45,Réservoir!$E$5:$E$13,1)-1,0,2))</f>
        <v>686.28</v>
      </c>
      <c r="CW29">
        <f ca="1">FORECAST(CW45,OFFSET(Réservoir!$D$5:$D$13,MATCH(CW45,Réservoir!$E$5:$E$13,1)-1,0,2),OFFSET(Réservoir!$E$5:$E$13,MATCH(CW45,Réservoir!$E$5:$E$13,1)-1,0,2))</f>
        <v>686.28</v>
      </c>
      <c r="CX29">
        <f ca="1">FORECAST(CX45,OFFSET(Réservoir!$D$5:$D$13,MATCH(CX45,Réservoir!$E$5:$E$13,1)-1,0,2),OFFSET(Réservoir!$E$5:$E$13,MATCH(CX45,Réservoir!$E$5:$E$13,1)-1,0,2))</f>
        <v>686.28</v>
      </c>
      <c r="CY29">
        <f ca="1">FORECAST(CY45,OFFSET(Réservoir!$D$5:$D$13,MATCH(CY45,Réservoir!$E$5:$E$13,1)-1,0,2),OFFSET(Réservoir!$E$5:$E$13,MATCH(CY45,Réservoir!$E$5:$E$13,1)-1,0,2))</f>
        <v>686.28</v>
      </c>
      <c r="CZ29">
        <f ca="1">FORECAST(CZ45,OFFSET(Réservoir!$D$5:$D$13,MATCH(CZ45,Réservoir!$E$5:$E$13,1)-1,0,2),OFFSET(Réservoir!$E$5:$E$13,MATCH(CZ45,Réservoir!$E$5:$E$13,1)-1,0,2))</f>
        <v>686.28</v>
      </c>
      <c r="DA29">
        <f ca="1">FORECAST(DA45,OFFSET(Réservoir!$D$5:$D$13,MATCH(DA45,Réservoir!$E$5:$E$13,1)-1,0,2),OFFSET(Réservoir!$E$5:$E$13,MATCH(DA45,Réservoir!$E$5:$E$13,1)-1,0,2))</f>
        <v>686.28</v>
      </c>
      <c r="DB29">
        <f ca="1">FORECAST(DB45,OFFSET(Réservoir!$D$5:$D$13,MATCH(DB45,Réservoir!$E$5:$E$13,1)-1,0,2),OFFSET(Réservoir!$E$5:$E$13,MATCH(DB45,Réservoir!$E$5:$E$13,1)-1,0,2))</f>
        <v>686.28</v>
      </c>
      <c r="DC29">
        <f ca="1">FORECAST(DC45,OFFSET(Réservoir!$D$5:$D$13,MATCH(DC45,Réservoir!$E$5:$E$13,1)-1,0,2),OFFSET(Réservoir!$E$5:$E$13,MATCH(DC45,Réservoir!$E$5:$E$13,1)-1,0,2))</f>
        <v>686.28</v>
      </c>
      <c r="DD29">
        <f ca="1">FORECAST(DD45,OFFSET(Réservoir!$D$5:$D$13,MATCH(DD45,Réservoir!$E$5:$E$13,1)-1,0,2),OFFSET(Réservoir!$E$5:$E$13,MATCH(DD45,Réservoir!$E$5:$E$13,1)-1,0,2))</f>
        <v>686.28</v>
      </c>
      <c r="DE29">
        <f ca="1">FORECAST(DE45,OFFSET(Réservoir!$D$5:$D$13,MATCH(DE45,Réservoir!$E$5:$E$13,1)-1,0,2),OFFSET(Réservoir!$E$5:$E$13,MATCH(DE45,Réservoir!$E$5:$E$13,1)-1,0,2))</f>
        <v>686.28</v>
      </c>
      <c r="DF29">
        <f ca="1">FORECAST(DF45,OFFSET(Réservoir!$D$5:$D$13,MATCH(DF45,Réservoir!$E$5:$E$13,1)-1,0,2),OFFSET(Réservoir!$E$5:$E$13,MATCH(DF45,Réservoir!$E$5:$E$13,1)-1,0,2))</f>
        <v>686.28</v>
      </c>
      <c r="DG29">
        <f ca="1">FORECAST(DG45,OFFSET(Réservoir!$D$5:$D$13,MATCH(DG45,Réservoir!$E$5:$E$13,1)-1,0,2),OFFSET(Réservoir!$E$5:$E$13,MATCH(DG45,Réservoir!$E$5:$E$13,1)-1,0,2))</f>
        <v>686.28</v>
      </c>
      <c r="DH29">
        <f ca="1">FORECAST(DH45,OFFSET(Réservoir!$D$5:$D$13,MATCH(DH45,Réservoir!$E$5:$E$13,1)-1,0,2),OFFSET(Réservoir!$E$5:$E$13,MATCH(DH45,Réservoir!$E$5:$E$13,1)-1,0,2))</f>
        <v>686.28</v>
      </c>
      <c r="DI29">
        <f ca="1">FORECAST(DI45,OFFSET(Réservoir!$D$5:$D$13,MATCH(DI45,Réservoir!$E$5:$E$13,1)-1,0,2),OFFSET(Réservoir!$E$5:$E$13,MATCH(DI45,Réservoir!$E$5:$E$13,1)-1,0,2))</f>
        <v>686.28</v>
      </c>
      <c r="DJ29">
        <f ca="1">FORECAST(DJ45,OFFSET(Réservoir!$D$5:$D$13,MATCH(DJ45,Réservoir!$E$5:$E$13,1)-1,0,2),OFFSET(Réservoir!$E$5:$E$13,MATCH(DJ45,Réservoir!$E$5:$E$13,1)-1,0,2))</f>
        <v>686.28</v>
      </c>
      <c r="DK29">
        <f ca="1">FORECAST(DK45,OFFSET(Réservoir!$D$5:$D$13,MATCH(DK45,Réservoir!$E$5:$E$13,1)-1,0,2),OFFSET(Réservoir!$E$5:$E$13,MATCH(DK45,Réservoir!$E$5:$E$13,1)-1,0,2))</f>
        <v>686.28</v>
      </c>
      <c r="DL29">
        <f ca="1">FORECAST(DL45,OFFSET(Réservoir!$D$5:$D$13,MATCH(DL45,Réservoir!$E$5:$E$13,1)-1,0,2),OFFSET(Réservoir!$E$5:$E$13,MATCH(DL45,Réservoir!$E$5:$E$13,1)-1,0,2))</f>
        <v>686.28</v>
      </c>
      <c r="DM29">
        <f ca="1">FORECAST(DM45,OFFSET(Réservoir!$D$5:$D$13,MATCH(DM45,Réservoir!$E$5:$E$13,1)-1,0,2),OFFSET(Réservoir!$E$5:$E$13,MATCH(DM45,Réservoir!$E$5:$E$13,1)-1,0,2))</f>
        <v>686.28</v>
      </c>
      <c r="DN29">
        <f ca="1">FORECAST(DN45,OFFSET(Réservoir!$D$5:$D$13,MATCH(DN45,Réservoir!$E$5:$E$13,1)-1,0,2),OFFSET(Réservoir!$E$5:$E$13,MATCH(DN45,Réservoir!$E$5:$E$13,1)-1,0,2))</f>
        <v>686.28</v>
      </c>
      <c r="DO29">
        <f ca="1">FORECAST(DO45,OFFSET(Réservoir!$D$5:$D$13,MATCH(DO45,Réservoir!$E$5:$E$13,1)-1,0,2),OFFSET(Réservoir!$E$5:$E$13,MATCH(DO45,Réservoir!$E$5:$E$13,1)-1,0,2))</f>
        <v>686.28</v>
      </c>
      <c r="DP29">
        <f ca="1">FORECAST(DP45,OFFSET(Réservoir!$D$5:$D$13,MATCH(DP45,Réservoir!$E$5:$E$13,1)-1,0,2),OFFSET(Réservoir!$E$5:$E$13,MATCH(DP45,Réservoir!$E$5:$E$13,1)-1,0,2))</f>
        <v>686.28</v>
      </c>
      <c r="DQ29">
        <f ca="1">FORECAST(DQ45,OFFSET(Réservoir!$D$5:$D$13,MATCH(DQ45,Réservoir!$E$5:$E$13,1)-1,0,2),OFFSET(Réservoir!$E$5:$E$13,MATCH(DQ45,Réservoir!$E$5:$E$13,1)-1,0,2))</f>
        <v>686.28</v>
      </c>
      <c r="DR29">
        <f ca="1">FORECAST(DR45,OFFSET(Réservoir!$D$5:$D$13,MATCH(DR45,Réservoir!$E$5:$E$13,1)-1,0,2),OFFSET(Réservoir!$E$5:$E$13,MATCH(DR45,Réservoir!$E$5:$E$13,1)-1,0,2))</f>
        <v>686.28</v>
      </c>
      <c r="DS29">
        <f ca="1">FORECAST(DS45,OFFSET(Réservoir!$D$5:$D$13,MATCH(DS45,Réservoir!$E$5:$E$13,1)-1,0,2),OFFSET(Réservoir!$E$5:$E$13,MATCH(DS45,Réservoir!$E$5:$E$13,1)-1,0,2))</f>
        <v>686.28</v>
      </c>
      <c r="DT29" s="87">
        <f ca="1">FORECAST(DT45,OFFSET(Réservoir!$D$5:$D$13,MATCH(DT45,Réservoir!$E$5:$E$13,1)-1,0,2),OFFSET(Réservoir!$E$5:$E$13,MATCH(DT45,Réservoir!$E$5:$E$13,1)-1,0,2))</f>
        <v>686.28</v>
      </c>
      <c r="DU29">
        <f ca="1">FORECAST(DU45,OFFSET(Réservoir!$D$5:$D$13,MATCH(DU45,Réservoir!$E$5:$E$13,1)-1,0,2),OFFSET(Réservoir!$E$5:$E$13,MATCH(DU45,Réservoir!$E$5:$E$13,1)-1,0,2))</f>
        <v>686.28</v>
      </c>
      <c r="DV29">
        <f ca="1">FORECAST(DV45,OFFSET(Réservoir!$D$5:$D$13,MATCH(DV45,Réservoir!$E$5:$E$13,1)-1,0,2),OFFSET(Réservoir!$E$5:$E$13,MATCH(DV45,Réservoir!$E$5:$E$13,1)-1,0,2))</f>
        <v>686.28</v>
      </c>
      <c r="DW29">
        <f ca="1">FORECAST(DW45,OFFSET(Réservoir!$D$5:$D$13,MATCH(DW45,Réservoir!$E$5:$E$13,1)-1,0,2),OFFSET(Réservoir!$E$5:$E$13,MATCH(DW45,Réservoir!$E$5:$E$13,1)-1,0,2))</f>
        <v>686.28</v>
      </c>
      <c r="DX29">
        <f ca="1">FORECAST(DX45,OFFSET(Réservoir!$D$5:$D$13,MATCH(DX45,Réservoir!$E$5:$E$13,1)-1,0,2),OFFSET(Réservoir!$E$5:$E$13,MATCH(DX45,Réservoir!$E$5:$E$13,1)-1,0,2))</f>
        <v>686.28</v>
      </c>
      <c r="DY29">
        <f ca="1">FORECAST(DY45,OFFSET(Réservoir!$D$5:$D$13,MATCH(DY45,Réservoir!$E$5:$E$13,1)-1,0,2),OFFSET(Réservoir!$E$5:$E$13,MATCH(DY45,Réservoir!$E$5:$E$13,1)-1,0,2))</f>
        <v>686.28</v>
      </c>
      <c r="DZ29">
        <f ca="1">FORECAST(DZ45,OFFSET(Réservoir!$D$5:$D$13,MATCH(DZ45,Réservoir!$E$5:$E$13,1)-1,0,2),OFFSET(Réservoir!$E$5:$E$13,MATCH(DZ45,Réservoir!$E$5:$E$13,1)-1,0,2))</f>
        <v>686.28</v>
      </c>
      <c r="EA29">
        <f ca="1">FORECAST(EA45,OFFSET(Réservoir!$D$5:$D$13,MATCH(EA45,Réservoir!$E$5:$E$13,1)-1,0,2),OFFSET(Réservoir!$E$5:$E$13,MATCH(EA45,Réservoir!$E$5:$E$13,1)-1,0,2))</f>
        <v>686.28</v>
      </c>
      <c r="EB29">
        <f ca="1">FORECAST(EB45,OFFSET(Réservoir!$D$5:$D$13,MATCH(EB45,Réservoir!$E$5:$E$13,1)-1,0,2),OFFSET(Réservoir!$E$5:$E$13,MATCH(EB45,Réservoir!$E$5:$E$13,1)-1,0,2))</f>
        <v>686.28</v>
      </c>
      <c r="EC29">
        <f ca="1">FORECAST(EC45,OFFSET(Réservoir!$D$5:$D$13,MATCH(EC45,Réservoir!$E$5:$E$13,1)-1,0,2),OFFSET(Réservoir!$E$5:$E$13,MATCH(EC45,Réservoir!$E$5:$E$13,1)-1,0,2))</f>
        <v>686.28</v>
      </c>
      <c r="ED29">
        <f ca="1">FORECAST(ED45,OFFSET(Réservoir!$D$5:$D$13,MATCH(ED45,Réservoir!$E$5:$E$13,1)-1,0,2),OFFSET(Réservoir!$E$5:$E$13,MATCH(ED45,Réservoir!$E$5:$E$13,1)-1,0,2))</f>
        <v>686.28</v>
      </c>
      <c r="EE29">
        <f ca="1">FORECAST(EE45,OFFSET(Réservoir!$D$5:$D$13,MATCH(EE45,Réservoir!$E$5:$E$13,1)-1,0,2),OFFSET(Réservoir!$E$5:$E$13,MATCH(EE45,Réservoir!$E$5:$E$13,1)-1,0,2))</f>
        <v>686.28</v>
      </c>
      <c r="EF29">
        <f ca="1">FORECAST(EF45,OFFSET(Réservoir!$D$5:$D$13,MATCH(EF45,Réservoir!$E$5:$E$13,1)-1,0,2),OFFSET(Réservoir!$E$5:$E$13,MATCH(EF45,Réservoir!$E$5:$E$13,1)-1,0,2))</f>
        <v>686.28</v>
      </c>
      <c r="EG29">
        <f ca="1">FORECAST(EG45,OFFSET(Réservoir!$D$5:$D$13,MATCH(EG45,Réservoir!$E$5:$E$13,1)-1,0,2),OFFSET(Réservoir!$E$5:$E$13,MATCH(EG45,Réservoir!$E$5:$E$13,1)-1,0,2))</f>
        <v>686.28</v>
      </c>
      <c r="EH29">
        <f ca="1">FORECAST(EH45,OFFSET(Réservoir!$D$5:$D$13,MATCH(EH45,Réservoir!$E$5:$E$13,1)-1,0,2),OFFSET(Réservoir!$E$5:$E$13,MATCH(EH45,Réservoir!$E$5:$E$13,1)-1,0,2))</f>
        <v>686.28</v>
      </c>
      <c r="EI29">
        <f ca="1">FORECAST(EI45,OFFSET(Réservoir!$D$5:$D$13,MATCH(EI45,Réservoir!$E$5:$E$13,1)-1,0,2),OFFSET(Réservoir!$E$5:$E$13,MATCH(EI45,Réservoir!$E$5:$E$13,1)-1,0,2))</f>
        <v>686.28</v>
      </c>
      <c r="EJ29">
        <f ca="1">FORECAST(EJ45,OFFSET(Réservoir!$D$5:$D$13,MATCH(EJ45,Réservoir!$E$5:$E$13,1)-1,0,2),OFFSET(Réservoir!$E$5:$E$13,MATCH(EJ45,Réservoir!$E$5:$E$13,1)-1,0,2))</f>
        <v>686.28</v>
      </c>
      <c r="EK29">
        <f ca="1">FORECAST(EK45,OFFSET(Réservoir!$D$5:$D$13,MATCH(EK45,Réservoir!$E$5:$E$13,1)-1,0,2),OFFSET(Réservoir!$E$5:$E$13,MATCH(EK45,Réservoir!$E$5:$E$13,1)-1,0,2))</f>
        <v>686.28</v>
      </c>
      <c r="EL29">
        <f ca="1">FORECAST(EL45,OFFSET(Réservoir!$D$5:$D$13,MATCH(EL45,Réservoir!$E$5:$E$13,1)-1,0,2),OFFSET(Réservoir!$E$5:$E$13,MATCH(EL45,Réservoir!$E$5:$E$13,1)-1,0,2))</f>
        <v>686.28</v>
      </c>
      <c r="EM29">
        <f ca="1">FORECAST(EM45,OFFSET(Réservoir!$D$5:$D$13,MATCH(EM45,Réservoir!$E$5:$E$13,1)-1,0,2),OFFSET(Réservoir!$E$5:$E$13,MATCH(EM45,Réservoir!$E$5:$E$13,1)-1,0,2))</f>
        <v>686.28</v>
      </c>
      <c r="EN29">
        <f ca="1">FORECAST(EN45,OFFSET(Réservoir!$D$5:$D$13,MATCH(EN45,Réservoir!$E$5:$E$13,1)-1,0,2),OFFSET(Réservoir!$E$5:$E$13,MATCH(EN45,Réservoir!$E$5:$E$13,1)-1,0,2))</f>
        <v>686.28</v>
      </c>
      <c r="EO29">
        <f ca="1">FORECAST(EO45,OFFSET(Réservoir!$D$5:$D$13,MATCH(EO45,Réservoir!$E$5:$E$13,1)-1,0,2),OFFSET(Réservoir!$E$5:$E$13,MATCH(EO45,Réservoir!$E$5:$E$13,1)-1,0,2))</f>
        <v>686.28</v>
      </c>
      <c r="EP29">
        <f ca="1">FORECAST(EP45,OFFSET(Réservoir!$D$5:$D$13,MATCH(EP45,Réservoir!$E$5:$E$13,1)-1,0,2),OFFSET(Réservoir!$E$5:$E$13,MATCH(EP45,Réservoir!$E$5:$E$13,1)-1,0,2))</f>
        <v>686.28</v>
      </c>
      <c r="EQ29" s="88">
        <f ca="1">FORECAST(EQ45,OFFSET(Réservoir!$D$5:$D$13,MATCH(EQ45,Réservoir!$E$5:$E$13,1)-1,0,2),OFFSET(Réservoir!$E$5:$E$13,MATCH(EQ45,Réservoir!$E$5:$E$13,1)-1,0,2))</f>
        <v>686.28</v>
      </c>
      <c r="ER29">
        <f ca="1">FORECAST(ER45,OFFSET(Réservoir!$D$5:$D$13,MATCH(ER45,Réservoir!$E$5:$E$13,1)-1,0,2),OFFSET(Réservoir!$E$5:$E$13,MATCH(ER45,Réservoir!$E$5:$E$13,1)-1,0,2))</f>
        <v>686.28</v>
      </c>
      <c r="ES29">
        <f ca="1">FORECAST(ES45,OFFSET(Réservoir!$D$5:$D$13,MATCH(ES45,Réservoir!$E$5:$E$13,1)-1,0,2),OFFSET(Réservoir!$E$5:$E$13,MATCH(ES45,Réservoir!$E$5:$E$13,1)-1,0,2))</f>
        <v>686.28</v>
      </c>
      <c r="ET29">
        <f ca="1">FORECAST(ET45,OFFSET(Réservoir!$D$5:$D$13,MATCH(ET45,Réservoir!$E$5:$E$13,1)-1,0,2),OFFSET(Réservoir!$E$5:$E$13,MATCH(ET45,Réservoir!$E$5:$E$13,1)-1,0,2))</f>
        <v>686.28</v>
      </c>
      <c r="EU29">
        <f ca="1">FORECAST(EU45,OFFSET(Réservoir!$D$5:$D$13,MATCH(EU45,Réservoir!$E$5:$E$13,1)-1,0,2),OFFSET(Réservoir!$E$5:$E$13,MATCH(EU45,Réservoir!$E$5:$E$13,1)-1,0,2))</f>
        <v>686.28</v>
      </c>
      <c r="EV29">
        <f ca="1">FORECAST(EV45,OFFSET(Réservoir!$D$5:$D$13,MATCH(EV45,Réservoir!$E$5:$E$13,1)-1,0,2),OFFSET(Réservoir!$E$5:$E$13,MATCH(EV45,Réservoir!$E$5:$E$13,1)-1,0,2))</f>
        <v>686.28</v>
      </c>
      <c r="EW29">
        <f ca="1">FORECAST(EW45,OFFSET(Réservoir!$D$5:$D$13,MATCH(EW45,Réservoir!$E$5:$E$13,1)-1,0,2),OFFSET(Réservoir!$E$5:$E$13,MATCH(EW45,Réservoir!$E$5:$E$13,1)-1,0,2))</f>
        <v>686.28</v>
      </c>
      <c r="EX29">
        <f ca="1">FORECAST(EX45,OFFSET(Réservoir!$D$5:$D$13,MATCH(EX45,Réservoir!$E$5:$E$13,1)-1,0,2),OFFSET(Réservoir!$E$5:$E$13,MATCH(EX45,Réservoir!$E$5:$E$13,1)-1,0,2))</f>
        <v>686.28</v>
      </c>
      <c r="EY29">
        <f ca="1">FORECAST(EY45,OFFSET(Réservoir!$D$5:$D$13,MATCH(EY45,Réservoir!$E$5:$E$13,1)-1,0,2),OFFSET(Réservoir!$E$5:$E$13,MATCH(EY45,Réservoir!$E$5:$E$13,1)-1,0,2))</f>
        <v>686.28</v>
      </c>
      <c r="EZ29">
        <f ca="1">FORECAST(EZ45,OFFSET(Réservoir!$D$5:$D$13,MATCH(EZ45,Réservoir!$E$5:$E$13,1)-1,0,2),OFFSET(Réservoir!$E$5:$E$13,MATCH(EZ45,Réservoir!$E$5:$E$13,1)-1,0,2))</f>
        <v>686.28</v>
      </c>
      <c r="FA29">
        <f ca="1">FORECAST(FA45,OFFSET(Réservoir!$D$5:$D$13,MATCH(FA45,Réservoir!$E$5:$E$13,1)-1,0,2),OFFSET(Réservoir!$E$5:$E$13,MATCH(FA45,Réservoir!$E$5:$E$13,1)-1,0,2))</f>
        <v>686.28</v>
      </c>
      <c r="FB29">
        <f ca="1">FORECAST(FB45,OFFSET(Réservoir!$D$5:$D$13,MATCH(FB45,Réservoir!$E$5:$E$13,1)-1,0,2),OFFSET(Réservoir!$E$5:$E$13,MATCH(FB45,Réservoir!$E$5:$E$13,1)-1,0,2))</f>
        <v>686.28</v>
      </c>
      <c r="FC29">
        <f ca="1">FORECAST(FC45,OFFSET(Réservoir!$D$5:$D$13,MATCH(FC45,Réservoir!$E$5:$E$13,1)-1,0,2),OFFSET(Réservoir!$E$5:$E$13,MATCH(FC45,Réservoir!$E$5:$E$13,1)-1,0,2))</f>
        <v>686.28</v>
      </c>
      <c r="FD29">
        <f ca="1">FORECAST(FD45,OFFSET(Réservoir!$D$5:$D$13,MATCH(FD45,Réservoir!$E$5:$E$13,1)-1,0,2),OFFSET(Réservoir!$E$5:$E$13,MATCH(FD45,Réservoir!$E$5:$E$13,1)-1,0,2))</f>
        <v>686.28</v>
      </c>
      <c r="FE29">
        <f ca="1">FORECAST(FE45,OFFSET(Réservoir!$D$5:$D$13,MATCH(FE45,Réservoir!$E$5:$E$13,1)-1,0,2),OFFSET(Réservoir!$E$5:$E$13,MATCH(FE45,Réservoir!$E$5:$E$13,1)-1,0,2))</f>
        <v>686.28</v>
      </c>
      <c r="FF29">
        <f ca="1">FORECAST(FF45,OFFSET(Réservoir!$D$5:$D$13,MATCH(FF45,Réservoir!$E$5:$E$13,1)-1,0,2),OFFSET(Réservoir!$E$5:$E$13,MATCH(FF45,Réservoir!$E$5:$E$13,1)-1,0,2))</f>
        <v>686.28</v>
      </c>
      <c r="FG29">
        <f ca="1">FORECAST(FG45,OFFSET(Réservoir!$D$5:$D$13,MATCH(FG45,Réservoir!$E$5:$E$13,1)-1,0,2),OFFSET(Réservoir!$E$5:$E$13,MATCH(FG45,Réservoir!$E$5:$E$13,1)-1,0,2))</f>
        <v>686.28</v>
      </c>
      <c r="FH29">
        <f ca="1">FORECAST(FH45,OFFSET(Réservoir!$D$5:$D$13,MATCH(FH45,Réservoir!$E$5:$E$13,1)-1,0,2),OFFSET(Réservoir!$E$5:$E$13,MATCH(FH45,Réservoir!$E$5:$E$13,1)-1,0,2))</f>
        <v>686.28</v>
      </c>
      <c r="FI29">
        <f ca="1">FORECAST(FI45,OFFSET(Réservoir!$D$5:$D$13,MATCH(FI45,Réservoir!$E$5:$E$13,1)-1,0,2),OFFSET(Réservoir!$E$5:$E$13,MATCH(FI45,Réservoir!$E$5:$E$13,1)-1,0,2))</f>
        <v>686.28</v>
      </c>
      <c r="FJ29">
        <f ca="1">FORECAST(FJ45,OFFSET(Réservoir!$D$5:$D$13,MATCH(FJ45,Réservoir!$E$5:$E$13,1)-1,0,2),OFFSET(Réservoir!$E$5:$E$13,MATCH(FJ45,Réservoir!$E$5:$E$13,1)-1,0,2))</f>
        <v>686.28</v>
      </c>
      <c r="FK29">
        <f ca="1">FORECAST(FK45,OFFSET(Réservoir!$D$5:$D$13,MATCH(FK45,Réservoir!$E$5:$E$13,1)-1,0,2),OFFSET(Réservoir!$E$5:$E$13,MATCH(FK45,Réservoir!$E$5:$E$13,1)-1,0,2))</f>
        <v>686.28</v>
      </c>
      <c r="FL29">
        <f ca="1">FORECAST(FL45,OFFSET(Réservoir!$D$5:$D$13,MATCH(FL45,Réservoir!$E$5:$E$13,1)-1,0,2),OFFSET(Réservoir!$E$5:$E$13,MATCH(FL45,Réservoir!$E$5:$E$13,1)-1,0,2))</f>
        <v>686.28</v>
      </c>
      <c r="FM29">
        <f ca="1">FORECAST(FM45,OFFSET(Réservoir!$D$5:$D$13,MATCH(FM45,Réservoir!$E$5:$E$13,1)-1,0,2),OFFSET(Réservoir!$E$5:$E$13,MATCH(FM45,Réservoir!$E$5:$E$13,1)-1,0,2))</f>
        <v>686.28</v>
      </c>
      <c r="FN29">
        <f ca="1">FORECAST(FN45,OFFSET(Réservoir!$D$5:$D$13,MATCH(FN45,Réservoir!$E$5:$E$13,1)-1,0,2),OFFSET(Réservoir!$E$5:$E$13,MATCH(FN45,Réservoir!$E$5:$E$13,1)-1,0,2))</f>
        <v>686.28</v>
      </c>
      <c r="FO29">
        <f ca="1">FORECAST(FO45,OFFSET(Réservoir!$D$5:$D$13,MATCH(FO45,Réservoir!$E$5:$E$13,1)-1,0,2),OFFSET(Réservoir!$E$5:$E$13,MATCH(FO45,Réservoir!$E$5:$E$13,1)-1,0,2))</f>
        <v>686.28</v>
      </c>
      <c r="FP29" s="87">
        <f ca="1">FORECAST(FP45,OFFSET(Réservoir!$D$5:$D$13,MATCH(FP45,Réservoir!$E$5:$E$13,1)-1,0,2),OFFSET(Réservoir!$E$5:$E$13,MATCH(FP45,Réservoir!$E$5:$E$13,1)-1,0,2))</f>
        <v>686.28</v>
      </c>
      <c r="FQ29">
        <f ca="1">FORECAST(FQ45,OFFSET(Réservoir!$D$5:$D$13,MATCH(FQ45,Réservoir!$E$5:$E$13,1)-1,0,2),OFFSET(Réservoir!$E$5:$E$13,MATCH(FQ45,Réservoir!$E$5:$E$13,1)-1,0,2))</f>
        <v>686.28</v>
      </c>
      <c r="FR29">
        <f ca="1">FORECAST(FR45,OFFSET(Réservoir!$D$5:$D$13,MATCH(FR45,Réservoir!$E$5:$E$13,1)-1,0,2),OFFSET(Réservoir!$E$5:$E$13,MATCH(FR45,Réservoir!$E$5:$E$13,1)-1,0,2))</f>
        <v>686.28</v>
      </c>
      <c r="FS29">
        <f ca="1">FORECAST(FS45,OFFSET(Réservoir!$D$5:$D$13,MATCH(FS45,Réservoir!$E$5:$E$13,1)-1,0,2),OFFSET(Réservoir!$E$5:$E$13,MATCH(FS45,Réservoir!$E$5:$E$13,1)-1,0,2))</f>
        <v>686.28</v>
      </c>
      <c r="FT29">
        <f ca="1">FORECAST(FT45,OFFSET(Réservoir!$D$5:$D$13,MATCH(FT45,Réservoir!$E$5:$E$13,1)-1,0,2),OFFSET(Réservoir!$E$5:$E$13,MATCH(FT45,Réservoir!$E$5:$E$13,1)-1,0,2))</f>
        <v>686.28</v>
      </c>
      <c r="FU29">
        <f ca="1">FORECAST(FU45,OFFSET(Réservoir!$D$5:$D$13,MATCH(FU45,Réservoir!$E$5:$E$13,1)-1,0,2),OFFSET(Réservoir!$E$5:$E$13,MATCH(FU45,Réservoir!$E$5:$E$13,1)-1,0,2))</f>
        <v>686.28</v>
      </c>
      <c r="FV29">
        <f ca="1">FORECAST(FV45,OFFSET(Réservoir!$D$5:$D$13,MATCH(FV45,Réservoir!$E$5:$E$13,1)-1,0,2),OFFSET(Réservoir!$E$5:$E$13,MATCH(FV45,Réservoir!$E$5:$E$13,1)-1,0,2))</f>
        <v>686.28</v>
      </c>
      <c r="FW29">
        <f ca="1">FORECAST(FW45,OFFSET(Réservoir!$D$5:$D$13,MATCH(FW45,Réservoir!$E$5:$E$13,1)-1,0,2),OFFSET(Réservoir!$E$5:$E$13,MATCH(FW45,Réservoir!$E$5:$E$13,1)-1,0,2))</f>
        <v>686.28</v>
      </c>
      <c r="FX29">
        <f ca="1">FORECAST(FX45,OFFSET(Réservoir!$D$5:$D$13,MATCH(FX45,Réservoir!$E$5:$E$13,1)-1,0,2),OFFSET(Réservoir!$E$5:$E$13,MATCH(FX45,Réservoir!$E$5:$E$13,1)-1,0,2))</f>
        <v>686.28</v>
      </c>
      <c r="FY29">
        <f ca="1">FORECAST(FY45,OFFSET(Réservoir!$D$5:$D$13,MATCH(FY45,Réservoir!$E$5:$E$13,1)-1,0,2),OFFSET(Réservoir!$E$5:$E$13,MATCH(FY45,Réservoir!$E$5:$E$13,1)-1,0,2))</f>
        <v>686.28</v>
      </c>
      <c r="FZ29">
        <f ca="1">FORECAST(FZ45,OFFSET(Réservoir!$D$5:$D$13,MATCH(FZ45,Réservoir!$E$5:$E$13,1)-1,0,2),OFFSET(Réservoir!$E$5:$E$13,MATCH(FZ45,Réservoir!$E$5:$E$13,1)-1,0,2))</f>
        <v>686.28</v>
      </c>
      <c r="GA29">
        <f ca="1">FORECAST(GA45,OFFSET(Réservoir!$D$5:$D$13,MATCH(GA45,Réservoir!$E$5:$E$13,1)-1,0,2),OFFSET(Réservoir!$E$5:$E$13,MATCH(GA45,Réservoir!$E$5:$E$13,1)-1,0,2))</f>
        <v>686.28</v>
      </c>
      <c r="GB29">
        <f ca="1">FORECAST(GB45,OFFSET(Réservoir!$D$5:$D$13,MATCH(GB45,Réservoir!$E$5:$E$13,1)-1,0,2),OFFSET(Réservoir!$E$5:$E$13,MATCH(GB45,Réservoir!$E$5:$E$13,1)-1,0,2))</f>
        <v>686.28</v>
      </c>
      <c r="GC29">
        <f ca="1">FORECAST(GC45,OFFSET(Réservoir!$D$5:$D$13,MATCH(GC45,Réservoir!$E$5:$E$13,1)-1,0,2),OFFSET(Réservoir!$E$5:$E$13,MATCH(GC45,Réservoir!$E$5:$E$13,1)-1,0,2))</f>
        <v>686.28</v>
      </c>
      <c r="GD29">
        <f ca="1">FORECAST(GD45,OFFSET(Réservoir!$D$5:$D$13,MATCH(GD45,Réservoir!$E$5:$E$13,1)-1,0,2),OFFSET(Réservoir!$E$5:$E$13,MATCH(GD45,Réservoir!$E$5:$E$13,1)-1,0,2))</f>
        <v>686.28</v>
      </c>
      <c r="GE29">
        <f ca="1">FORECAST(GE45,OFFSET(Réservoir!$D$5:$D$13,MATCH(GE45,Réservoir!$E$5:$E$13,1)-1,0,2),OFFSET(Réservoir!$E$5:$E$13,MATCH(GE45,Réservoir!$E$5:$E$13,1)-1,0,2))</f>
        <v>686.28</v>
      </c>
      <c r="GF29">
        <f ca="1">FORECAST(GF45,OFFSET(Réservoir!$D$5:$D$13,MATCH(GF45,Réservoir!$E$5:$E$13,1)-1,0,2),OFFSET(Réservoir!$E$5:$E$13,MATCH(GF45,Réservoir!$E$5:$E$13,1)-1,0,2))</f>
        <v>686.28</v>
      </c>
      <c r="GG29">
        <f ca="1">FORECAST(GG45,OFFSET(Réservoir!$D$5:$D$13,MATCH(GG45,Réservoir!$E$5:$E$13,1)-1,0,2),OFFSET(Réservoir!$E$5:$E$13,MATCH(GG45,Réservoir!$E$5:$E$13,1)-1,0,2))</f>
        <v>686.28</v>
      </c>
      <c r="GH29">
        <f ca="1">FORECAST(GH45,OFFSET(Réservoir!$D$5:$D$13,MATCH(GH45,Réservoir!$E$5:$E$13,1)-1,0,2),OFFSET(Réservoir!$E$5:$E$13,MATCH(GH45,Réservoir!$E$5:$E$13,1)-1,0,2))</f>
        <v>686.28</v>
      </c>
      <c r="GI29">
        <f ca="1">FORECAST(GI45,OFFSET(Réservoir!$D$5:$D$13,MATCH(GI45,Réservoir!$E$5:$E$13,1)-1,0,2),OFFSET(Réservoir!$E$5:$E$13,MATCH(GI45,Réservoir!$E$5:$E$13,1)-1,0,2))</f>
        <v>686.28</v>
      </c>
      <c r="GJ29">
        <f ca="1">FORECAST(GJ45,OFFSET(Réservoir!$D$5:$D$13,MATCH(GJ45,Réservoir!$E$5:$E$13,1)-1,0,2),OFFSET(Réservoir!$E$5:$E$13,MATCH(GJ45,Réservoir!$E$5:$E$13,1)-1,0,2))</f>
        <v>686.28</v>
      </c>
      <c r="GK29">
        <f ca="1">FORECAST(GK45,OFFSET(Réservoir!$D$5:$D$13,MATCH(GK45,Réservoir!$E$5:$E$13,1)-1,0,2),OFFSET(Réservoir!$E$5:$E$13,MATCH(GK45,Réservoir!$E$5:$E$13,1)-1,0,2))</f>
        <v>686.28</v>
      </c>
      <c r="GL29">
        <f ca="1">FORECAST(GL45,OFFSET(Réservoir!$D$5:$D$13,MATCH(GL45,Réservoir!$E$5:$E$13,1)-1,0,2),OFFSET(Réservoir!$E$5:$E$13,MATCH(GL45,Réservoir!$E$5:$E$13,1)-1,0,2))</f>
        <v>686.28</v>
      </c>
      <c r="GM29" s="88">
        <f ca="1">FORECAST(GM45,OFFSET(Réservoir!$D$5:$D$13,MATCH(GM45,Réservoir!$E$5:$E$13,1)-1,0,2),OFFSET(Réservoir!$E$5:$E$13,MATCH(GM45,Réservoir!$E$5:$E$13,1)-1,0,2))</f>
        <v>686.28</v>
      </c>
    </row>
    <row r="30" spans="1:195" x14ac:dyDescent="0.25">
      <c r="AB30" s="87"/>
      <c r="AZ30" s="87"/>
      <c r="BX30" s="87"/>
      <c r="CU30" s="88"/>
      <c r="DT30" s="87"/>
      <c r="EQ30" s="88"/>
      <c r="FP30" s="87"/>
      <c r="GM30" s="88"/>
    </row>
    <row r="31" spans="1:195" x14ac:dyDescent="0.25">
      <c r="B31" t="s">
        <v>574</v>
      </c>
      <c r="C31" t="s">
        <v>25</v>
      </c>
      <c r="D31" s="7">
        <f ca="1">FORECAST(Réservoir!$E$35-D48,OFFSET(Réservoir!$D$25:$D$36,MATCH(Réservoir!$E$35-D48,Réservoir!$E$25:$E$36,1)-1,0,2),OFFSET(Réservoir!$E$25:$E$36,MATCH(Réservoir!$E$35-D48,Réservoir!$E$25:$E$36,1)-1,0,2))</f>
        <v>693</v>
      </c>
      <c r="E31" s="7">
        <f ca="1">FORECAST(Réservoir!$E$35-E48,OFFSET(Réservoir!$D$25:$D$36,MATCH(Réservoir!$E$35-E48,Réservoir!$E$25:$E$36,1)-1,0,2),OFFSET(Réservoir!$E$25:$E$36,MATCH(Réservoir!$E$35-E48,Réservoir!$E$25:$E$36,1)-1,0,2))</f>
        <v>693</v>
      </c>
      <c r="F31" s="7">
        <f ca="1">FORECAST(Réservoir!$E$35-F48,OFFSET(Réservoir!$D$25:$D$36,MATCH(Réservoir!$E$35-F48,Réservoir!$E$25:$E$36,1)-1,0,2),OFFSET(Réservoir!$E$25:$E$36,MATCH(Réservoir!$E$35-F48,Réservoir!$E$25:$E$36,1)-1,0,2))</f>
        <v>693</v>
      </c>
      <c r="G31" s="7">
        <f ca="1">FORECAST(Réservoir!$E$35-G48,OFFSET(Réservoir!$D$25:$D$36,MATCH(Réservoir!$E$35-G48,Réservoir!$E$25:$E$36,1)-1,0,2),OFFSET(Réservoir!$E$25:$E$36,MATCH(Réservoir!$E$35-G48,Réservoir!$E$25:$E$36,1)-1,0,2))</f>
        <v>693</v>
      </c>
      <c r="H31" s="7">
        <f ca="1">FORECAST(Réservoir!$E$35-H48,OFFSET(Réservoir!$D$25:$D$36,MATCH(Réservoir!$E$35-H48,Réservoir!$E$25:$E$36,1)-1,0,2),OFFSET(Réservoir!$E$25:$E$36,MATCH(Réservoir!$E$35-H48,Réservoir!$E$25:$E$36,1)-1,0,2))</f>
        <v>693</v>
      </c>
      <c r="I31" s="7">
        <f ca="1">FORECAST(Réservoir!$E$35-I48,OFFSET(Réservoir!$D$25:$D$36,MATCH(Réservoir!$E$35-I48,Réservoir!$E$25:$E$36,1)-1,0,2),OFFSET(Réservoir!$E$25:$E$36,MATCH(Réservoir!$E$35-I48,Réservoir!$E$25:$E$36,1)-1,0,2))</f>
        <v>693</v>
      </c>
      <c r="J31" s="7">
        <f ca="1">FORECAST(Réservoir!$E$35-J48,OFFSET(Réservoir!$D$25:$D$36,MATCH(Réservoir!$E$35-J48,Réservoir!$E$25:$E$36,1)-1,0,2),OFFSET(Réservoir!$E$25:$E$36,MATCH(Réservoir!$E$35-J48,Réservoir!$E$25:$E$36,1)-1,0,2))</f>
        <v>693</v>
      </c>
      <c r="K31" s="7">
        <f ca="1">FORECAST(Réservoir!$E$35-K48,OFFSET(Réservoir!$D$25:$D$36,MATCH(Réservoir!$E$35-K48,Réservoir!$E$25:$E$36,1)-1,0,2),OFFSET(Réservoir!$E$25:$E$36,MATCH(Réservoir!$E$35-K48,Réservoir!$E$25:$E$36,1)-1,0,2))</f>
        <v>693</v>
      </c>
      <c r="L31" s="7">
        <f ca="1">FORECAST(Réservoir!$E$35-L48,OFFSET(Réservoir!$D$25:$D$36,MATCH(Réservoir!$E$35-L48,Réservoir!$E$25:$E$36,1)-1,0,2),OFFSET(Réservoir!$E$25:$E$36,MATCH(Réservoir!$E$35-L48,Réservoir!$E$25:$E$36,1)-1,0,2))</f>
        <v>693</v>
      </c>
      <c r="M31" s="7">
        <f ca="1">FORECAST(Réservoir!$E$35-M48,OFFSET(Réservoir!$D$25:$D$36,MATCH(Réservoir!$E$35-M48,Réservoir!$E$25:$E$36,1)-1,0,2),OFFSET(Réservoir!$E$25:$E$36,MATCH(Réservoir!$E$35-M48,Réservoir!$E$25:$E$36,1)-1,0,2))</f>
        <v>693</v>
      </c>
      <c r="N31" s="7">
        <f ca="1">FORECAST(Réservoir!$E$35-N48,OFFSET(Réservoir!$D$25:$D$36,MATCH(Réservoir!$E$35-N48,Réservoir!$E$25:$E$36,1)-1,0,2),OFFSET(Réservoir!$E$25:$E$36,MATCH(Réservoir!$E$35-N48,Réservoir!$E$25:$E$36,1)-1,0,2))</f>
        <v>693</v>
      </c>
      <c r="O31" s="7">
        <f ca="1">FORECAST(Réservoir!$E$35-O48,OFFSET(Réservoir!$D$25:$D$36,MATCH(Réservoir!$E$35-O48,Réservoir!$E$25:$E$36,1)-1,0,2),OFFSET(Réservoir!$E$25:$E$36,MATCH(Réservoir!$E$35-O48,Réservoir!$E$25:$E$36,1)-1,0,2))</f>
        <v>693</v>
      </c>
      <c r="P31" s="7">
        <f ca="1">FORECAST(Réservoir!$E$35-P48,OFFSET(Réservoir!$D$25:$D$36,MATCH(Réservoir!$E$35-P48,Réservoir!$E$25:$E$36,1)-1,0,2),OFFSET(Réservoir!$E$25:$E$36,MATCH(Réservoir!$E$35-P48,Réservoir!$E$25:$E$36,1)-1,0,2))</f>
        <v>693</v>
      </c>
      <c r="Q31" s="7">
        <f ca="1">FORECAST(Réservoir!$E$35-Q48,OFFSET(Réservoir!$D$25:$D$36,MATCH(Réservoir!$E$35-Q48,Réservoir!$E$25:$E$36,1)-1,0,2),OFFSET(Réservoir!$E$25:$E$36,MATCH(Réservoir!$E$35-Q48,Réservoir!$E$25:$E$36,1)-1,0,2))</f>
        <v>693</v>
      </c>
      <c r="R31" s="7">
        <f ca="1">FORECAST(Réservoir!$E$35-R48,OFFSET(Réservoir!$D$25:$D$36,MATCH(Réservoir!$E$35-R48,Réservoir!$E$25:$E$36,1)-1,0,2),OFFSET(Réservoir!$E$25:$E$36,MATCH(Réservoir!$E$35-R48,Réservoir!$E$25:$E$36,1)-1,0,2))</f>
        <v>693</v>
      </c>
      <c r="S31" s="7">
        <f ca="1">FORECAST(Réservoir!$E$35-S48,OFFSET(Réservoir!$D$25:$D$36,MATCH(Réservoir!$E$35-S48,Réservoir!$E$25:$E$36,1)-1,0,2),OFFSET(Réservoir!$E$25:$E$36,MATCH(Réservoir!$E$35-S48,Réservoir!$E$25:$E$36,1)-1,0,2))</f>
        <v>693</v>
      </c>
      <c r="T31" s="7">
        <f ca="1">FORECAST(Réservoir!$E$35-T48,OFFSET(Réservoir!$D$25:$D$36,MATCH(Réservoir!$E$35-T48,Réservoir!$E$25:$E$36,1)-1,0,2),OFFSET(Réservoir!$E$25:$E$36,MATCH(Réservoir!$E$35-T48,Réservoir!$E$25:$E$36,1)-1,0,2))</f>
        <v>693</v>
      </c>
      <c r="U31" s="7">
        <f ca="1">FORECAST(Réservoir!$E$35-U48,OFFSET(Réservoir!$D$25:$D$36,MATCH(Réservoir!$E$35-U48,Réservoir!$E$25:$E$36,1)-1,0,2),OFFSET(Réservoir!$E$25:$E$36,MATCH(Réservoir!$E$35-U48,Réservoir!$E$25:$E$36,1)-1,0,2))</f>
        <v>693</v>
      </c>
      <c r="V31" s="7">
        <f ca="1">FORECAST(Réservoir!$E$35-V48,OFFSET(Réservoir!$D$25:$D$36,MATCH(Réservoir!$E$35-V48,Réservoir!$E$25:$E$36,1)-1,0,2),OFFSET(Réservoir!$E$25:$E$36,MATCH(Réservoir!$E$35-V48,Réservoir!$E$25:$E$36,1)-1,0,2))</f>
        <v>693</v>
      </c>
      <c r="W31" s="7">
        <f ca="1">FORECAST(Réservoir!$E$35-W48,OFFSET(Réservoir!$D$25:$D$36,MATCH(Réservoir!$E$35-W48,Réservoir!$E$25:$E$36,1)-1,0,2),OFFSET(Réservoir!$E$25:$E$36,MATCH(Réservoir!$E$35-W48,Réservoir!$E$25:$E$36,1)-1,0,2))</f>
        <v>693</v>
      </c>
      <c r="X31" s="7">
        <f ca="1">FORECAST(Réservoir!$E$35-X48,OFFSET(Réservoir!$D$25:$D$36,MATCH(Réservoir!$E$35-X48,Réservoir!$E$25:$E$36,1)-1,0,2),OFFSET(Réservoir!$E$25:$E$36,MATCH(Réservoir!$E$35-X48,Réservoir!$E$25:$E$36,1)-1,0,2))</f>
        <v>693</v>
      </c>
      <c r="Y31" s="7">
        <f ca="1">FORECAST(Réservoir!$E$35-Y48,OFFSET(Réservoir!$D$25:$D$36,MATCH(Réservoir!$E$35-Y48,Réservoir!$E$25:$E$36,1)-1,0,2),OFFSET(Réservoir!$E$25:$E$36,MATCH(Réservoir!$E$35-Y48,Réservoir!$E$25:$E$36,1)-1,0,2))</f>
        <v>693</v>
      </c>
      <c r="Z31" s="7">
        <f ca="1">FORECAST(Réservoir!$E$35-Z48,OFFSET(Réservoir!$D$25:$D$36,MATCH(Réservoir!$E$35-Z48,Réservoir!$E$25:$E$36,1)-1,0,2),OFFSET(Réservoir!$E$25:$E$36,MATCH(Réservoir!$E$35-Z48,Réservoir!$E$25:$E$36,1)-1,0,2))</f>
        <v>693</v>
      </c>
      <c r="AA31" s="7">
        <f ca="1">FORECAST(Réservoir!$E$35-AA48,OFFSET(Réservoir!$D$25:$D$36,MATCH(Réservoir!$E$35-AA48,Réservoir!$E$25:$E$36,1)-1,0,2),OFFSET(Réservoir!$E$25:$E$36,MATCH(Réservoir!$E$35-AA48,Réservoir!$E$25:$E$36,1)-1,0,2))</f>
        <v>693</v>
      </c>
      <c r="AB31" s="106">
        <f ca="1">FORECAST(Réservoir!$E$35-AB48,OFFSET(Réservoir!$D$25:$D$36,MATCH(Réservoir!$E$35-AB48,Réservoir!$E$25:$E$36,1)-1,0,2),OFFSET(Réservoir!$E$25:$E$36,MATCH(Réservoir!$E$35-AB48,Réservoir!$E$25:$E$36,1)-1,0,2))</f>
        <v>693</v>
      </c>
      <c r="AC31" s="7">
        <f ca="1">FORECAST(Réservoir!$E$35-AC48,OFFSET(Réservoir!$D$25:$D$36,MATCH(Réservoir!$E$35-AC48,Réservoir!$E$25:$E$36,1)-1,0,2),OFFSET(Réservoir!$E$25:$E$36,MATCH(Réservoir!$E$35-AC48,Réservoir!$E$25:$E$36,1)-1,0,2))</f>
        <v>693</v>
      </c>
      <c r="AD31" s="7">
        <f ca="1">FORECAST(Réservoir!$E$35-AD48,OFFSET(Réservoir!$D$25:$D$36,MATCH(Réservoir!$E$35-AD48,Réservoir!$E$25:$E$36,1)-1,0,2),OFFSET(Réservoir!$E$25:$E$36,MATCH(Réservoir!$E$35-AD48,Réservoir!$E$25:$E$36,1)-1,0,2))</f>
        <v>693</v>
      </c>
      <c r="AE31" s="7">
        <f ca="1">FORECAST(Réservoir!$E$35-AE48,OFFSET(Réservoir!$D$25:$D$36,MATCH(Réservoir!$E$35-AE48,Réservoir!$E$25:$E$36,1)-1,0,2),OFFSET(Réservoir!$E$25:$E$36,MATCH(Réservoir!$E$35-AE48,Réservoir!$E$25:$E$36,1)-1,0,2))</f>
        <v>693</v>
      </c>
      <c r="AF31" s="7">
        <f ca="1">FORECAST(Réservoir!$E$35-AF48,OFFSET(Réservoir!$D$25:$D$36,MATCH(Réservoir!$E$35-AF48,Réservoir!$E$25:$E$36,1)-1,0,2),OFFSET(Réservoir!$E$25:$E$36,MATCH(Réservoir!$E$35-AF48,Réservoir!$E$25:$E$36,1)-1,0,2))</f>
        <v>693</v>
      </c>
      <c r="AG31" s="7">
        <f ca="1">FORECAST(Réservoir!$E$35-AG48,OFFSET(Réservoir!$D$25:$D$36,MATCH(Réservoir!$E$35-AG48,Réservoir!$E$25:$E$36,1)-1,0,2),OFFSET(Réservoir!$E$25:$E$36,MATCH(Réservoir!$E$35-AG48,Réservoir!$E$25:$E$36,1)-1,0,2))</f>
        <v>693</v>
      </c>
      <c r="AH31" s="7">
        <f ca="1">FORECAST(Réservoir!$E$35-AH48,OFFSET(Réservoir!$D$25:$D$36,MATCH(Réservoir!$E$35-AH48,Réservoir!$E$25:$E$36,1)-1,0,2),OFFSET(Réservoir!$E$25:$E$36,MATCH(Réservoir!$E$35-AH48,Réservoir!$E$25:$E$36,1)-1,0,2))</f>
        <v>693</v>
      </c>
      <c r="AI31" s="7">
        <f ca="1">FORECAST(Réservoir!$E$35-AI48,OFFSET(Réservoir!$D$25:$D$36,MATCH(Réservoir!$E$35-AI48,Réservoir!$E$25:$E$36,1)-1,0,2),OFFSET(Réservoir!$E$25:$E$36,MATCH(Réservoir!$E$35-AI48,Réservoir!$E$25:$E$36,1)-1,0,2))</f>
        <v>693</v>
      </c>
      <c r="AJ31" s="7">
        <f ca="1">FORECAST(Réservoir!$E$35-AJ48,OFFSET(Réservoir!$D$25:$D$36,MATCH(Réservoir!$E$35-AJ48,Réservoir!$E$25:$E$36,1)-1,0,2),OFFSET(Réservoir!$E$25:$E$36,MATCH(Réservoir!$E$35-AJ48,Réservoir!$E$25:$E$36,1)-1,0,2))</f>
        <v>693</v>
      </c>
      <c r="AK31" s="7">
        <f ca="1">FORECAST(Réservoir!$E$35-AK48,OFFSET(Réservoir!$D$25:$D$36,MATCH(Réservoir!$E$35-AK48,Réservoir!$E$25:$E$36,1)-1,0,2),OFFSET(Réservoir!$E$25:$E$36,MATCH(Réservoir!$E$35-AK48,Réservoir!$E$25:$E$36,1)-1,0,2))</f>
        <v>693</v>
      </c>
      <c r="AL31" s="7">
        <f ca="1">FORECAST(Réservoir!$E$35-AL48,OFFSET(Réservoir!$D$25:$D$36,MATCH(Réservoir!$E$35-AL48,Réservoir!$E$25:$E$36,1)-1,0,2),OFFSET(Réservoir!$E$25:$E$36,MATCH(Réservoir!$E$35-AL48,Réservoir!$E$25:$E$36,1)-1,0,2))</f>
        <v>693</v>
      </c>
      <c r="AM31" s="7">
        <f ca="1">FORECAST(Réservoir!$E$35-AM48,OFFSET(Réservoir!$D$25:$D$36,MATCH(Réservoir!$E$35-AM48,Réservoir!$E$25:$E$36,1)-1,0,2),OFFSET(Réservoir!$E$25:$E$36,MATCH(Réservoir!$E$35-AM48,Réservoir!$E$25:$E$36,1)-1,0,2))</f>
        <v>693</v>
      </c>
      <c r="AN31" s="7">
        <f ca="1">FORECAST(Réservoir!$E$35-AN48,OFFSET(Réservoir!$D$25:$D$36,MATCH(Réservoir!$E$35-AN48,Réservoir!$E$25:$E$36,1)-1,0,2),OFFSET(Réservoir!$E$25:$E$36,MATCH(Réservoir!$E$35-AN48,Réservoir!$E$25:$E$36,1)-1,0,2))</f>
        <v>693</v>
      </c>
      <c r="AO31" s="7">
        <f ca="1">FORECAST(Réservoir!$E$35-AO48,OFFSET(Réservoir!$D$25:$D$36,MATCH(Réservoir!$E$35-AO48,Réservoir!$E$25:$E$36,1)-1,0,2),OFFSET(Réservoir!$E$25:$E$36,MATCH(Réservoir!$E$35-AO48,Réservoir!$E$25:$E$36,1)-1,0,2))</f>
        <v>693</v>
      </c>
      <c r="AP31" s="7">
        <f ca="1">FORECAST(Réservoir!$E$35-AP48,OFFSET(Réservoir!$D$25:$D$36,MATCH(Réservoir!$E$35-AP48,Réservoir!$E$25:$E$36,1)-1,0,2),OFFSET(Réservoir!$E$25:$E$36,MATCH(Réservoir!$E$35-AP48,Réservoir!$E$25:$E$36,1)-1,0,2))</f>
        <v>693</v>
      </c>
      <c r="AQ31" s="7">
        <f ca="1">FORECAST(Réservoir!$E$35-AQ48,OFFSET(Réservoir!$D$25:$D$36,MATCH(Réservoir!$E$35-AQ48,Réservoir!$E$25:$E$36,1)-1,0,2),OFFSET(Réservoir!$E$25:$E$36,MATCH(Réservoir!$E$35-AQ48,Réservoir!$E$25:$E$36,1)-1,0,2))</f>
        <v>693</v>
      </c>
      <c r="AR31" s="7">
        <f ca="1">FORECAST(Réservoir!$E$35-AR48,OFFSET(Réservoir!$D$25:$D$36,MATCH(Réservoir!$E$35-AR48,Réservoir!$E$25:$E$36,1)-1,0,2),OFFSET(Réservoir!$E$25:$E$36,MATCH(Réservoir!$E$35-AR48,Réservoir!$E$25:$E$36,1)-1,0,2))</f>
        <v>693</v>
      </c>
      <c r="AS31" s="7">
        <f ca="1">FORECAST(Réservoir!$E$35-AS48,OFFSET(Réservoir!$D$25:$D$36,MATCH(Réservoir!$E$35-AS48,Réservoir!$E$25:$E$36,1)-1,0,2),OFFSET(Réservoir!$E$25:$E$36,MATCH(Réservoir!$E$35-AS48,Réservoir!$E$25:$E$36,1)-1,0,2))</f>
        <v>693</v>
      </c>
      <c r="AT31" s="7">
        <f ca="1">FORECAST(Réservoir!$E$35-AT48,OFFSET(Réservoir!$D$25:$D$36,MATCH(Réservoir!$E$35-AT48,Réservoir!$E$25:$E$36,1)-1,0,2),OFFSET(Réservoir!$E$25:$E$36,MATCH(Réservoir!$E$35-AT48,Réservoir!$E$25:$E$36,1)-1,0,2))</f>
        <v>693</v>
      </c>
      <c r="AU31" s="7">
        <f ca="1">FORECAST(Réservoir!$E$35-AU48,OFFSET(Réservoir!$D$25:$D$36,MATCH(Réservoir!$E$35-AU48,Réservoir!$E$25:$E$36,1)-1,0,2),OFFSET(Réservoir!$E$25:$E$36,MATCH(Réservoir!$E$35-AU48,Réservoir!$E$25:$E$36,1)-1,0,2))</f>
        <v>693</v>
      </c>
      <c r="AV31" s="7">
        <f ca="1">FORECAST(Réservoir!$E$35-AV48,OFFSET(Réservoir!$D$25:$D$36,MATCH(Réservoir!$E$35-AV48,Réservoir!$E$25:$E$36,1)-1,0,2),OFFSET(Réservoir!$E$25:$E$36,MATCH(Réservoir!$E$35-AV48,Réservoir!$E$25:$E$36,1)-1,0,2))</f>
        <v>693</v>
      </c>
      <c r="AW31" s="7">
        <f ca="1">FORECAST(Réservoir!$E$35-AW48,OFFSET(Réservoir!$D$25:$D$36,MATCH(Réservoir!$E$35-AW48,Réservoir!$E$25:$E$36,1)-1,0,2),OFFSET(Réservoir!$E$25:$E$36,MATCH(Réservoir!$E$35-AW48,Réservoir!$E$25:$E$36,1)-1,0,2))</f>
        <v>693</v>
      </c>
      <c r="AX31" s="7">
        <f ca="1">FORECAST(Réservoir!$E$35-AX48,OFFSET(Réservoir!$D$25:$D$36,MATCH(Réservoir!$E$35-AX48,Réservoir!$E$25:$E$36,1)-1,0,2),OFFSET(Réservoir!$E$25:$E$36,MATCH(Réservoir!$E$35-AX48,Réservoir!$E$25:$E$36,1)-1,0,2))</f>
        <v>693</v>
      </c>
      <c r="AY31" s="7">
        <f ca="1">FORECAST(Réservoir!$E$35-AY48,OFFSET(Réservoir!$D$25:$D$36,MATCH(Réservoir!$E$35-AY48,Réservoir!$E$25:$E$36,1)-1,0,2),OFFSET(Réservoir!$E$25:$E$36,MATCH(Réservoir!$E$35-AY48,Réservoir!$E$25:$E$36,1)-1,0,2))</f>
        <v>693</v>
      </c>
      <c r="AZ31" s="106">
        <f ca="1">FORECAST(Réservoir!$E$35-AZ48,OFFSET(Réservoir!$D$25:$D$36,MATCH(Réservoir!$E$35-AZ48,Réservoir!$E$25:$E$36,1)-1,0,2),OFFSET(Réservoir!$E$25:$E$36,MATCH(Réservoir!$E$35-AZ48,Réservoir!$E$25:$E$36,1)-1,0,2))</f>
        <v>693</v>
      </c>
      <c r="BA31" s="7">
        <f ca="1">FORECAST(Réservoir!$E$35-BA48,OFFSET(Réservoir!$D$25:$D$36,MATCH(Réservoir!$E$35-BA48,Réservoir!$E$25:$E$36,1)-1,0,2),OFFSET(Réservoir!$E$25:$E$36,MATCH(Réservoir!$E$35-BA48,Réservoir!$E$25:$E$36,1)-1,0,2))</f>
        <v>693</v>
      </c>
      <c r="BB31" s="7">
        <f ca="1">FORECAST(Réservoir!$E$35-BB48,OFFSET(Réservoir!$D$25:$D$36,MATCH(Réservoir!$E$35-BB48,Réservoir!$E$25:$E$36,1)-1,0,2),OFFSET(Réservoir!$E$25:$E$36,MATCH(Réservoir!$E$35-BB48,Réservoir!$E$25:$E$36,1)-1,0,2))</f>
        <v>693</v>
      </c>
      <c r="BC31" s="7">
        <f ca="1">FORECAST(Réservoir!$E$35-BC48,OFFSET(Réservoir!$D$25:$D$36,MATCH(Réservoir!$E$35-BC48,Réservoir!$E$25:$E$36,1)-1,0,2),OFFSET(Réservoir!$E$25:$E$36,MATCH(Réservoir!$E$35-BC48,Réservoir!$E$25:$E$36,1)-1,0,2))</f>
        <v>693</v>
      </c>
      <c r="BD31" s="7">
        <f ca="1">FORECAST(Réservoir!$E$35-BD48,OFFSET(Réservoir!$D$25:$D$36,MATCH(Réservoir!$E$35-BD48,Réservoir!$E$25:$E$36,1)-1,0,2),OFFSET(Réservoir!$E$25:$E$36,MATCH(Réservoir!$E$35-BD48,Réservoir!$E$25:$E$36,1)-1,0,2))</f>
        <v>693</v>
      </c>
      <c r="BE31" s="7">
        <f ca="1">FORECAST(Réservoir!$E$35-BE48,OFFSET(Réservoir!$D$25:$D$36,MATCH(Réservoir!$E$35-BE48,Réservoir!$E$25:$E$36,1)-1,0,2),OFFSET(Réservoir!$E$25:$E$36,MATCH(Réservoir!$E$35-BE48,Réservoir!$E$25:$E$36,1)-1,0,2))</f>
        <v>693</v>
      </c>
      <c r="BF31" s="7">
        <f ca="1">FORECAST(Réservoir!$E$35-BF48,OFFSET(Réservoir!$D$25:$D$36,MATCH(Réservoir!$E$35-BF48,Réservoir!$E$25:$E$36,1)-1,0,2),OFFSET(Réservoir!$E$25:$E$36,MATCH(Réservoir!$E$35-BF48,Réservoir!$E$25:$E$36,1)-1,0,2))</f>
        <v>693</v>
      </c>
      <c r="BG31" s="7">
        <f ca="1">FORECAST(Réservoir!$E$35-BG48,OFFSET(Réservoir!$D$25:$D$36,MATCH(Réservoir!$E$35-BG48,Réservoir!$E$25:$E$36,1)-1,0,2),OFFSET(Réservoir!$E$25:$E$36,MATCH(Réservoir!$E$35-BG48,Réservoir!$E$25:$E$36,1)-1,0,2))</f>
        <v>693</v>
      </c>
      <c r="BH31" s="7">
        <f ca="1">FORECAST(Réservoir!$E$35-BH48,OFFSET(Réservoir!$D$25:$D$36,MATCH(Réservoir!$E$35-BH48,Réservoir!$E$25:$E$36,1)-1,0,2),OFFSET(Réservoir!$E$25:$E$36,MATCH(Réservoir!$E$35-BH48,Réservoir!$E$25:$E$36,1)-1,0,2))</f>
        <v>693</v>
      </c>
      <c r="BI31" s="7">
        <f ca="1">FORECAST(Réservoir!$E$35-BI48,OFFSET(Réservoir!$D$25:$D$36,MATCH(Réservoir!$E$35-BI48,Réservoir!$E$25:$E$36,1)-1,0,2),OFFSET(Réservoir!$E$25:$E$36,MATCH(Réservoir!$E$35-BI48,Réservoir!$E$25:$E$36,1)-1,0,2))</f>
        <v>693</v>
      </c>
      <c r="BJ31" s="7">
        <f ca="1">FORECAST(Réservoir!$E$35-BJ48,OFFSET(Réservoir!$D$25:$D$36,MATCH(Réservoir!$E$35-BJ48,Réservoir!$E$25:$E$36,1)-1,0,2),OFFSET(Réservoir!$E$25:$E$36,MATCH(Réservoir!$E$35-BJ48,Réservoir!$E$25:$E$36,1)-1,0,2))</f>
        <v>693</v>
      </c>
      <c r="BK31" s="7">
        <f ca="1">FORECAST(Réservoir!$E$35-BK48,OFFSET(Réservoir!$D$25:$D$36,MATCH(Réservoir!$E$35-BK48,Réservoir!$E$25:$E$36,1)-1,0,2),OFFSET(Réservoir!$E$25:$E$36,MATCH(Réservoir!$E$35-BK48,Réservoir!$E$25:$E$36,1)-1,0,2))</f>
        <v>693</v>
      </c>
      <c r="BL31" s="7">
        <f ca="1">FORECAST(Réservoir!$E$35-BL48,OFFSET(Réservoir!$D$25:$D$36,MATCH(Réservoir!$E$35-BL48,Réservoir!$E$25:$E$36,1)-1,0,2),OFFSET(Réservoir!$E$25:$E$36,MATCH(Réservoir!$E$35-BL48,Réservoir!$E$25:$E$36,1)-1,0,2))</f>
        <v>693</v>
      </c>
      <c r="BM31" s="7">
        <f ca="1">FORECAST(Réservoir!$E$35-BM48,OFFSET(Réservoir!$D$25:$D$36,MATCH(Réservoir!$E$35-BM48,Réservoir!$E$25:$E$36,1)-1,0,2),OFFSET(Réservoir!$E$25:$E$36,MATCH(Réservoir!$E$35-BM48,Réservoir!$E$25:$E$36,1)-1,0,2))</f>
        <v>693</v>
      </c>
      <c r="BN31" s="7">
        <f ca="1">FORECAST(Réservoir!$E$35-BN48,OFFSET(Réservoir!$D$25:$D$36,MATCH(Réservoir!$E$35-BN48,Réservoir!$E$25:$E$36,1)-1,0,2),OFFSET(Réservoir!$E$25:$E$36,MATCH(Réservoir!$E$35-BN48,Réservoir!$E$25:$E$36,1)-1,0,2))</f>
        <v>693</v>
      </c>
      <c r="BO31" s="7">
        <f ca="1">FORECAST(Réservoir!$E$35-BO48,OFFSET(Réservoir!$D$25:$D$36,MATCH(Réservoir!$E$35-BO48,Réservoir!$E$25:$E$36,1)-1,0,2),OFFSET(Réservoir!$E$25:$E$36,MATCH(Réservoir!$E$35-BO48,Réservoir!$E$25:$E$36,1)-1,0,2))</f>
        <v>693</v>
      </c>
      <c r="BP31" s="7">
        <f ca="1">FORECAST(Réservoir!$E$35-BP48,OFFSET(Réservoir!$D$25:$D$36,MATCH(Réservoir!$E$35-BP48,Réservoir!$E$25:$E$36,1)-1,0,2),OFFSET(Réservoir!$E$25:$E$36,MATCH(Réservoir!$E$35-BP48,Réservoir!$E$25:$E$36,1)-1,0,2))</f>
        <v>693</v>
      </c>
      <c r="BQ31" s="7">
        <f ca="1">FORECAST(Réservoir!$E$35-BQ48,OFFSET(Réservoir!$D$25:$D$36,MATCH(Réservoir!$E$35-BQ48,Réservoir!$E$25:$E$36,1)-1,0,2),OFFSET(Réservoir!$E$25:$E$36,MATCH(Réservoir!$E$35-BQ48,Réservoir!$E$25:$E$36,1)-1,0,2))</f>
        <v>693</v>
      </c>
      <c r="BR31" s="7">
        <f ca="1">FORECAST(Réservoir!$E$35-BR48,OFFSET(Réservoir!$D$25:$D$36,MATCH(Réservoir!$E$35-BR48,Réservoir!$E$25:$E$36,1)-1,0,2),OFFSET(Réservoir!$E$25:$E$36,MATCH(Réservoir!$E$35-BR48,Réservoir!$E$25:$E$36,1)-1,0,2))</f>
        <v>693</v>
      </c>
      <c r="BS31" s="7">
        <f ca="1">FORECAST(Réservoir!$E$35-BS48,OFFSET(Réservoir!$D$25:$D$36,MATCH(Réservoir!$E$35-BS48,Réservoir!$E$25:$E$36,1)-1,0,2),OFFSET(Réservoir!$E$25:$E$36,MATCH(Réservoir!$E$35-BS48,Réservoir!$E$25:$E$36,1)-1,0,2))</f>
        <v>693</v>
      </c>
      <c r="BT31" s="7">
        <f ca="1">FORECAST(Réservoir!$E$35-BT48,OFFSET(Réservoir!$D$25:$D$36,MATCH(Réservoir!$E$35-BT48,Réservoir!$E$25:$E$36,1)-1,0,2),OFFSET(Réservoir!$E$25:$E$36,MATCH(Réservoir!$E$35-BT48,Réservoir!$E$25:$E$36,1)-1,0,2))</f>
        <v>693</v>
      </c>
      <c r="BU31" s="7">
        <f ca="1">FORECAST(Réservoir!$E$35-BU48,OFFSET(Réservoir!$D$25:$D$36,MATCH(Réservoir!$E$35-BU48,Réservoir!$E$25:$E$36,1)-1,0,2),OFFSET(Réservoir!$E$25:$E$36,MATCH(Réservoir!$E$35-BU48,Réservoir!$E$25:$E$36,1)-1,0,2))</f>
        <v>693</v>
      </c>
      <c r="BV31" s="7">
        <f ca="1">FORECAST(Réservoir!$E$35-BV48,OFFSET(Réservoir!$D$25:$D$36,MATCH(Réservoir!$E$35-BV48,Réservoir!$E$25:$E$36,1)-1,0,2),OFFSET(Réservoir!$E$25:$E$36,MATCH(Réservoir!$E$35-BV48,Réservoir!$E$25:$E$36,1)-1,0,2))</f>
        <v>693</v>
      </c>
      <c r="BW31" s="7">
        <f ca="1">FORECAST(Réservoir!$E$35-BW48,OFFSET(Réservoir!$D$25:$D$36,MATCH(Réservoir!$E$35-BW48,Réservoir!$E$25:$E$36,1)-1,0,2),OFFSET(Réservoir!$E$25:$E$36,MATCH(Réservoir!$E$35-BW48,Réservoir!$E$25:$E$36,1)-1,0,2))</f>
        <v>693</v>
      </c>
      <c r="BX31" s="106">
        <f ca="1">FORECAST(Réservoir!$E$35-BX48,OFFSET(Réservoir!$D$25:$D$36,MATCH(Réservoir!$E$35-BX48,Réservoir!$E$25:$E$36,1)-1,0,2),OFFSET(Réservoir!$E$25:$E$36,MATCH(Réservoir!$E$35-BX48,Réservoir!$E$25:$E$36,1)-1,0,2))</f>
        <v>693</v>
      </c>
      <c r="BY31" s="7">
        <f ca="1">FORECAST(Réservoir!$E$35-BY48,OFFSET(Réservoir!$D$25:$D$36,MATCH(Réservoir!$E$35-BY48,Réservoir!$E$25:$E$36,1)-1,0,2),OFFSET(Réservoir!$E$25:$E$36,MATCH(Réservoir!$E$35-BY48,Réservoir!$E$25:$E$36,1)-1,0,2))</f>
        <v>693</v>
      </c>
      <c r="BZ31" s="7">
        <f ca="1">FORECAST(Réservoir!$E$35-BZ48,OFFSET(Réservoir!$D$25:$D$36,MATCH(Réservoir!$E$35-BZ48,Réservoir!$E$25:$E$36,1)-1,0,2),OFFSET(Réservoir!$E$25:$E$36,MATCH(Réservoir!$E$35-BZ48,Réservoir!$E$25:$E$36,1)-1,0,2))</f>
        <v>693</v>
      </c>
      <c r="CA31" s="7">
        <f ca="1">FORECAST(Réservoir!$E$35-CA48,OFFSET(Réservoir!$D$25:$D$36,MATCH(Réservoir!$E$35-CA48,Réservoir!$E$25:$E$36,1)-1,0,2),OFFSET(Réservoir!$E$25:$E$36,MATCH(Réservoir!$E$35-CA48,Réservoir!$E$25:$E$36,1)-1,0,2))</f>
        <v>693</v>
      </c>
      <c r="CB31" s="7">
        <f ca="1">FORECAST(Réservoir!$E$35-CB48,OFFSET(Réservoir!$D$25:$D$36,MATCH(Réservoir!$E$35-CB48,Réservoir!$E$25:$E$36,1)-1,0,2),OFFSET(Réservoir!$E$25:$E$36,MATCH(Réservoir!$E$35-CB48,Réservoir!$E$25:$E$36,1)-1,0,2))</f>
        <v>693</v>
      </c>
      <c r="CC31" s="7">
        <f ca="1">FORECAST(Réservoir!$E$35-CC48,OFFSET(Réservoir!$D$25:$D$36,MATCH(Réservoir!$E$35-CC48,Réservoir!$E$25:$E$36,1)-1,0,2),OFFSET(Réservoir!$E$25:$E$36,MATCH(Réservoir!$E$35-CC48,Réservoir!$E$25:$E$36,1)-1,0,2))</f>
        <v>693</v>
      </c>
      <c r="CD31" s="7">
        <f ca="1">FORECAST(Réservoir!$E$35-CD48,OFFSET(Réservoir!$D$25:$D$36,MATCH(Réservoir!$E$35-CD48,Réservoir!$E$25:$E$36,1)-1,0,2),OFFSET(Réservoir!$E$25:$E$36,MATCH(Réservoir!$E$35-CD48,Réservoir!$E$25:$E$36,1)-1,0,2))</f>
        <v>693</v>
      </c>
      <c r="CE31" s="7">
        <f ca="1">FORECAST(Réservoir!$E$35-CE48,OFFSET(Réservoir!$D$25:$D$36,MATCH(Réservoir!$E$35-CE48,Réservoir!$E$25:$E$36,1)-1,0,2),OFFSET(Réservoir!$E$25:$E$36,MATCH(Réservoir!$E$35-CE48,Réservoir!$E$25:$E$36,1)-1,0,2))</f>
        <v>693</v>
      </c>
      <c r="CF31" s="7">
        <f ca="1">FORECAST(Réservoir!$E$35-CF48,OFFSET(Réservoir!$D$25:$D$36,MATCH(Réservoir!$E$35-CF48,Réservoir!$E$25:$E$36,1)-1,0,2),OFFSET(Réservoir!$E$25:$E$36,MATCH(Réservoir!$E$35-CF48,Réservoir!$E$25:$E$36,1)-1,0,2))</f>
        <v>693</v>
      </c>
      <c r="CG31" s="7">
        <f ca="1">FORECAST(Réservoir!$E$35-CG48,OFFSET(Réservoir!$D$25:$D$36,MATCH(Réservoir!$E$35-CG48,Réservoir!$E$25:$E$36,1)-1,0,2),OFFSET(Réservoir!$E$25:$E$36,MATCH(Réservoir!$E$35-CG48,Réservoir!$E$25:$E$36,1)-1,0,2))</f>
        <v>693</v>
      </c>
      <c r="CH31" s="7">
        <f ca="1">FORECAST(Réservoir!$E$35-CH48,OFFSET(Réservoir!$D$25:$D$36,MATCH(Réservoir!$E$35-CH48,Réservoir!$E$25:$E$36,1)-1,0,2),OFFSET(Réservoir!$E$25:$E$36,MATCH(Réservoir!$E$35-CH48,Réservoir!$E$25:$E$36,1)-1,0,2))</f>
        <v>693</v>
      </c>
      <c r="CI31" s="7">
        <f ca="1">FORECAST(Réservoir!$E$35-CI48,OFFSET(Réservoir!$D$25:$D$36,MATCH(Réservoir!$E$35-CI48,Réservoir!$E$25:$E$36,1)-1,0,2),OFFSET(Réservoir!$E$25:$E$36,MATCH(Réservoir!$E$35-CI48,Réservoir!$E$25:$E$36,1)-1,0,2))</f>
        <v>693</v>
      </c>
      <c r="CJ31" s="7">
        <f ca="1">FORECAST(Réservoir!$E$35-CJ48,OFFSET(Réservoir!$D$25:$D$36,MATCH(Réservoir!$E$35-CJ48,Réservoir!$E$25:$E$36,1)-1,0,2),OFFSET(Réservoir!$E$25:$E$36,MATCH(Réservoir!$E$35-CJ48,Réservoir!$E$25:$E$36,1)-1,0,2))</f>
        <v>693</v>
      </c>
      <c r="CK31" s="7">
        <f ca="1">FORECAST(Réservoir!$E$35-CK48,OFFSET(Réservoir!$D$25:$D$36,MATCH(Réservoir!$E$35-CK48,Réservoir!$E$25:$E$36,1)-1,0,2),OFFSET(Réservoir!$E$25:$E$36,MATCH(Réservoir!$E$35-CK48,Réservoir!$E$25:$E$36,1)-1,0,2))</f>
        <v>693</v>
      </c>
      <c r="CL31" s="7">
        <f ca="1">FORECAST(Réservoir!$E$35-CL48,OFFSET(Réservoir!$D$25:$D$36,MATCH(Réservoir!$E$35-CL48,Réservoir!$E$25:$E$36,1)-1,0,2),OFFSET(Réservoir!$E$25:$E$36,MATCH(Réservoir!$E$35-CL48,Réservoir!$E$25:$E$36,1)-1,0,2))</f>
        <v>693</v>
      </c>
      <c r="CM31" s="7">
        <f ca="1">FORECAST(Réservoir!$E$35-CM48,OFFSET(Réservoir!$D$25:$D$36,MATCH(Réservoir!$E$35-CM48,Réservoir!$E$25:$E$36,1)-1,0,2),OFFSET(Réservoir!$E$25:$E$36,MATCH(Réservoir!$E$35-CM48,Réservoir!$E$25:$E$36,1)-1,0,2))</f>
        <v>693</v>
      </c>
      <c r="CN31" s="7">
        <f ca="1">FORECAST(Réservoir!$E$35-CN48,OFFSET(Réservoir!$D$25:$D$36,MATCH(Réservoir!$E$35-CN48,Réservoir!$E$25:$E$36,1)-1,0,2),OFFSET(Réservoir!$E$25:$E$36,MATCH(Réservoir!$E$35-CN48,Réservoir!$E$25:$E$36,1)-1,0,2))</f>
        <v>693</v>
      </c>
      <c r="CO31" s="7">
        <f ca="1">FORECAST(Réservoir!$E$35-CO48,OFFSET(Réservoir!$D$25:$D$36,MATCH(Réservoir!$E$35-CO48,Réservoir!$E$25:$E$36,1)-1,0,2),OFFSET(Réservoir!$E$25:$E$36,MATCH(Réservoir!$E$35-CO48,Réservoir!$E$25:$E$36,1)-1,0,2))</f>
        <v>693</v>
      </c>
      <c r="CP31" s="7">
        <f ca="1">FORECAST(Réservoir!$E$35-CP48,OFFSET(Réservoir!$D$25:$D$36,MATCH(Réservoir!$E$35-CP48,Réservoir!$E$25:$E$36,1)-1,0,2),OFFSET(Réservoir!$E$25:$E$36,MATCH(Réservoir!$E$35-CP48,Réservoir!$E$25:$E$36,1)-1,0,2))</f>
        <v>693</v>
      </c>
      <c r="CQ31" s="7">
        <f ca="1">FORECAST(Réservoir!$E$35-CQ48,OFFSET(Réservoir!$D$25:$D$36,MATCH(Réservoir!$E$35-CQ48,Réservoir!$E$25:$E$36,1)-1,0,2),OFFSET(Réservoir!$E$25:$E$36,MATCH(Réservoir!$E$35-CQ48,Réservoir!$E$25:$E$36,1)-1,0,2))</f>
        <v>693</v>
      </c>
      <c r="CR31" s="7">
        <f ca="1">FORECAST(Réservoir!$E$35-CR48,OFFSET(Réservoir!$D$25:$D$36,MATCH(Réservoir!$E$35-CR48,Réservoir!$E$25:$E$36,1)-1,0,2),OFFSET(Réservoir!$E$25:$E$36,MATCH(Réservoir!$E$35-CR48,Réservoir!$E$25:$E$36,1)-1,0,2))</f>
        <v>693</v>
      </c>
      <c r="CS31" s="7">
        <f ca="1">FORECAST(Réservoir!$E$35-CS48,OFFSET(Réservoir!$D$25:$D$36,MATCH(Réservoir!$E$35-CS48,Réservoir!$E$25:$E$36,1)-1,0,2),OFFSET(Réservoir!$E$25:$E$36,MATCH(Réservoir!$E$35-CS48,Réservoir!$E$25:$E$36,1)-1,0,2))</f>
        <v>693</v>
      </c>
      <c r="CT31" s="7">
        <f ca="1">FORECAST(Réservoir!$E$35-CT48,OFFSET(Réservoir!$D$25:$D$36,MATCH(Réservoir!$E$35-CT48,Réservoir!$E$25:$E$36,1)-1,0,2),OFFSET(Réservoir!$E$25:$E$36,MATCH(Réservoir!$E$35-CT48,Réservoir!$E$25:$E$36,1)-1,0,2))</f>
        <v>693</v>
      </c>
      <c r="CU31" s="93">
        <f ca="1">FORECAST(Réservoir!$E$35-CU48,OFFSET(Réservoir!$D$25:$D$36,MATCH(Réservoir!$E$35-CU48,Réservoir!$E$25:$E$36,1)-1,0,2),OFFSET(Réservoir!$E$25:$E$36,MATCH(Réservoir!$E$35-CU48,Réservoir!$E$25:$E$36,1)-1,0,2))</f>
        <v>693</v>
      </c>
      <c r="CV31" s="7">
        <f ca="1">FORECAST(Réservoir!$E$35-CV48,OFFSET(Réservoir!$D$25:$D$36,MATCH(Réservoir!$E$35-CV48,Réservoir!$E$25:$E$36,1)-1,0,2),OFFSET(Réservoir!$E$25:$E$36,MATCH(Réservoir!$E$35-CV48,Réservoir!$E$25:$E$36,1)-1,0,2))</f>
        <v>693</v>
      </c>
      <c r="CW31" s="7">
        <f ca="1">FORECAST(Réservoir!$E$35-CW48,OFFSET(Réservoir!$D$25:$D$36,MATCH(Réservoir!$E$35-CW48,Réservoir!$E$25:$E$36,1)-1,0,2),OFFSET(Réservoir!$E$25:$E$36,MATCH(Réservoir!$E$35-CW48,Réservoir!$E$25:$E$36,1)-1,0,2))</f>
        <v>693</v>
      </c>
      <c r="CX31" s="7">
        <f ca="1">FORECAST(Réservoir!$E$35-CX48,OFFSET(Réservoir!$D$25:$D$36,MATCH(Réservoir!$E$35-CX48,Réservoir!$E$25:$E$36,1)-1,0,2),OFFSET(Réservoir!$E$25:$E$36,MATCH(Réservoir!$E$35-CX48,Réservoir!$E$25:$E$36,1)-1,0,2))</f>
        <v>693</v>
      </c>
      <c r="CY31" s="7">
        <f ca="1">FORECAST(Réservoir!$E$35-CY48,OFFSET(Réservoir!$D$25:$D$36,MATCH(Réservoir!$E$35-CY48,Réservoir!$E$25:$E$36,1)-1,0,2),OFFSET(Réservoir!$E$25:$E$36,MATCH(Réservoir!$E$35-CY48,Réservoir!$E$25:$E$36,1)-1,0,2))</f>
        <v>693</v>
      </c>
      <c r="CZ31" s="7">
        <f ca="1">FORECAST(Réservoir!$E$35-CZ48,OFFSET(Réservoir!$D$25:$D$36,MATCH(Réservoir!$E$35-CZ48,Réservoir!$E$25:$E$36,1)-1,0,2),OFFSET(Réservoir!$E$25:$E$36,MATCH(Réservoir!$E$35-CZ48,Réservoir!$E$25:$E$36,1)-1,0,2))</f>
        <v>693</v>
      </c>
      <c r="DA31" s="7">
        <f ca="1">FORECAST(Réservoir!$E$35-DA48,OFFSET(Réservoir!$D$25:$D$36,MATCH(Réservoir!$E$35-DA48,Réservoir!$E$25:$E$36,1)-1,0,2),OFFSET(Réservoir!$E$25:$E$36,MATCH(Réservoir!$E$35-DA48,Réservoir!$E$25:$E$36,1)-1,0,2))</f>
        <v>693</v>
      </c>
      <c r="DB31" s="7">
        <f ca="1">FORECAST(Réservoir!$E$35-DB48,OFFSET(Réservoir!$D$25:$D$36,MATCH(Réservoir!$E$35-DB48,Réservoir!$E$25:$E$36,1)-1,0,2),OFFSET(Réservoir!$E$25:$E$36,MATCH(Réservoir!$E$35-DB48,Réservoir!$E$25:$E$36,1)-1,0,2))</f>
        <v>693</v>
      </c>
      <c r="DC31" s="7">
        <f ca="1">FORECAST(Réservoir!$E$35-DC48,OFFSET(Réservoir!$D$25:$D$36,MATCH(Réservoir!$E$35-DC48,Réservoir!$E$25:$E$36,1)-1,0,2),OFFSET(Réservoir!$E$25:$E$36,MATCH(Réservoir!$E$35-DC48,Réservoir!$E$25:$E$36,1)-1,0,2))</f>
        <v>693</v>
      </c>
      <c r="DD31" s="7">
        <f ca="1">FORECAST(Réservoir!$E$35-DD48,OFFSET(Réservoir!$D$25:$D$36,MATCH(Réservoir!$E$35-DD48,Réservoir!$E$25:$E$36,1)-1,0,2),OFFSET(Réservoir!$E$25:$E$36,MATCH(Réservoir!$E$35-DD48,Réservoir!$E$25:$E$36,1)-1,0,2))</f>
        <v>693</v>
      </c>
      <c r="DE31" s="7">
        <f ca="1">FORECAST(Réservoir!$E$35-DE48,OFFSET(Réservoir!$D$25:$D$36,MATCH(Réservoir!$E$35-DE48,Réservoir!$E$25:$E$36,1)-1,0,2),OFFSET(Réservoir!$E$25:$E$36,MATCH(Réservoir!$E$35-DE48,Réservoir!$E$25:$E$36,1)-1,0,2))</f>
        <v>693</v>
      </c>
      <c r="DF31" s="7">
        <f ca="1">FORECAST(Réservoir!$E$35-DF48,OFFSET(Réservoir!$D$25:$D$36,MATCH(Réservoir!$E$35-DF48,Réservoir!$E$25:$E$36,1)-1,0,2),OFFSET(Réservoir!$E$25:$E$36,MATCH(Réservoir!$E$35-DF48,Réservoir!$E$25:$E$36,1)-1,0,2))</f>
        <v>693</v>
      </c>
      <c r="DG31" s="7">
        <f ca="1">FORECAST(Réservoir!$E$35-DG48,OFFSET(Réservoir!$D$25:$D$36,MATCH(Réservoir!$E$35-DG48,Réservoir!$E$25:$E$36,1)-1,0,2),OFFSET(Réservoir!$E$25:$E$36,MATCH(Réservoir!$E$35-DG48,Réservoir!$E$25:$E$36,1)-1,0,2))</f>
        <v>693</v>
      </c>
      <c r="DH31" s="7">
        <f ca="1">FORECAST(Réservoir!$E$35-DH48,OFFSET(Réservoir!$D$25:$D$36,MATCH(Réservoir!$E$35-DH48,Réservoir!$E$25:$E$36,1)-1,0,2),OFFSET(Réservoir!$E$25:$E$36,MATCH(Réservoir!$E$35-DH48,Réservoir!$E$25:$E$36,1)-1,0,2))</f>
        <v>693</v>
      </c>
      <c r="DI31" s="7">
        <f ca="1">FORECAST(Réservoir!$E$35-DI48,OFFSET(Réservoir!$D$25:$D$36,MATCH(Réservoir!$E$35-DI48,Réservoir!$E$25:$E$36,1)-1,0,2),OFFSET(Réservoir!$E$25:$E$36,MATCH(Réservoir!$E$35-DI48,Réservoir!$E$25:$E$36,1)-1,0,2))</f>
        <v>693</v>
      </c>
      <c r="DJ31" s="7">
        <f ca="1">FORECAST(Réservoir!$E$35-DJ48,OFFSET(Réservoir!$D$25:$D$36,MATCH(Réservoir!$E$35-DJ48,Réservoir!$E$25:$E$36,1)-1,0,2),OFFSET(Réservoir!$E$25:$E$36,MATCH(Réservoir!$E$35-DJ48,Réservoir!$E$25:$E$36,1)-1,0,2))</f>
        <v>693</v>
      </c>
      <c r="DK31" s="7">
        <f ca="1">FORECAST(Réservoir!$E$35-DK48,OFFSET(Réservoir!$D$25:$D$36,MATCH(Réservoir!$E$35-DK48,Réservoir!$E$25:$E$36,1)-1,0,2),OFFSET(Réservoir!$E$25:$E$36,MATCH(Réservoir!$E$35-DK48,Réservoir!$E$25:$E$36,1)-1,0,2))</f>
        <v>693</v>
      </c>
      <c r="DL31" s="7">
        <f ca="1">FORECAST(Réservoir!$E$35-DL48,OFFSET(Réservoir!$D$25:$D$36,MATCH(Réservoir!$E$35-DL48,Réservoir!$E$25:$E$36,1)-1,0,2),OFFSET(Réservoir!$E$25:$E$36,MATCH(Réservoir!$E$35-DL48,Réservoir!$E$25:$E$36,1)-1,0,2))</f>
        <v>693</v>
      </c>
      <c r="DM31" s="7">
        <f ca="1">FORECAST(Réservoir!$E$35-DM48,OFFSET(Réservoir!$D$25:$D$36,MATCH(Réservoir!$E$35-DM48,Réservoir!$E$25:$E$36,1)-1,0,2),OFFSET(Réservoir!$E$25:$E$36,MATCH(Réservoir!$E$35-DM48,Réservoir!$E$25:$E$36,1)-1,0,2))</f>
        <v>693</v>
      </c>
      <c r="DN31" s="7">
        <f ca="1">FORECAST(Réservoir!$E$35-DN48,OFFSET(Réservoir!$D$25:$D$36,MATCH(Réservoir!$E$35-DN48,Réservoir!$E$25:$E$36,1)-1,0,2),OFFSET(Réservoir!$E$25:$E$36,MATCH(Réservoir!$E$35-DN48,Réservoir!$E$25:$E$36,1)-1,0,2))</f>
        <v>693</v>
      </c>
      <c r="DO31" s="7">
        <f ca="1">FORECAST(Réservoir!$E$35-DO48,OFFSET(Réservoir!$D$25:$D$36,MATCH(Réservoir!$E$35-DO48,Réservoir!$E$25:$E$36,1)-1,0,2),OFFSET(Réservoir!$E$25:$E$36,MATCH(Réservoir!$E$35-DO48,Réservoir!$E$25:$E$36,1)-1,0,2))</f>
        <v>693</v>
      </c>
      <c r="DP31" s="7">
        <f ca="1">FORECAST(Réservoir!$E$35-DP48,OFFSET(Réservoir!$D$25:$D$36,MATCH(Réservoir!$E$35-DP48,Réservoir!$E$25:$E$36,1)-1,0,2),OFFSET(Réservoir!$E$25:$E$36,MATCH(Réservoir!$E$35-DP48,Réservoir!$E$25:$E$36,1)-1,0,2))</f>
        <v>693</v>
      </c>
      <c r="DQ31" s="7">
        <f ca="1">FORECAST(Réservoir!$E$35-DQ48,OFFSET(Réservoir!$D$25:$D$36,MATCH(Réservoir!$E$35-DQ48,Réservoir!$E$25:$E$36,1)-1,0,2),OFFSET(Réservoir!$E$25:$E$36,MATCH(Réservoir!$E$35-DQ48,Réservoir!$E$25:$E$36,1)-1,0,2))</f>
        <v>693</v>
      </c>
      <c r="DR31" s="7">
        <f ca="1">FORECAST(Réservoir!$E$35-DR48,OFFSET(Réservoir!$D$25:$D$36,MATCH(Réservoir!$E$35-DR48,Réservoir!$E$25:$E$36,1)-1,0,2),OFFSET(Réservoir!$E$25:$E$36,MATCH(Réservoir!$E$35-DR48,Réservoir!$E$25:$E$36,1)-1,0,2))</f>
        <v>693</v>
      </c>
      <c r="DS31" s="7">
        <f ca="1">FORECAST(Réservoir!$E$35-DS48,OFFSET(Réservoir!$D$25:$D$36,MATCH(Réservoir!$E$35-DS48,Réservoir!$E$25:$E$36,1)-1,0,2),OFFSET(Réservoir!$E$25:$E$36,MATCH(Réservoir!$E$35-DS48,Réservoir!$E$25:$E$36,1)-1,0,2))</f>
        <v>693</v>
      </c>
      <c r="DT31" s="106">
        <f ca="1">FORECAST(Réservoir!$E$35-DT48,OFFSET(Réservoir!$D$25:$D$36,MATCH(Réservoir!$E$35-DT48,Réservoir!$E$25:$E$36,1)-1,0,2),OFFSET(Réservoir!$E$25:$E$36,MATCH(Réservoir!$E$35-DT48,Réservoir!$E$25:$E$36,1)-1,0,2))</f>
        <v>693</v>
      </c>
      <c r="DU31" s="7">
        <f ca="1">FORECAST(Réservoir!$E$35-DU48,OFFSET(Réservoir!$D$25:$D$36,MATCH(Réservoir!$E$35-DU48,Réservoir!$E$25:$E$36,1)-1,0,2),OFFSET(Réservoir!$E$25:$E$36,MATCH(Réservoir!$E$35-DU48,Réservoir!$E$25:$E$36,1)-1,0,2))</f>
        <v>693</v>
      </c>
      <c r="DV31" s="7">
        <f ca="1">FORECAST(Réservoir!$E$35-DV48,OFFSET(Réservoir!$D$25:$D$36,MATCH(Réservoir!$E$35-DV48,Réservoir!$E$25:$E$36,1)-1,0,2),OFFSET(Réservoir!$E$25:$E$36,MATCH(Réservoir!$E$35-DV48,Réservoir!$E$25:$E$36,1)-1,0,2))</f>
        <v>693</v>
      </c>
      <c r="DW31" s="7">
        <f ca="1">FORECAST(Réservoir!$E$35-DW48,OFFSET(Réservoir!$D$25:$D$36,MATCH(Réservoir!$E$35-DW48,Réservoir!$E$25:$E$36,1)-1,0,2),OFFSET(Réservoir!$E$25:$E$36,MATCH(Réservoir!$E$35-DW48,Réservoir!$E$25:$E$36,1)-1,0,2))</f>
        <v>693</v>
      </c>
      <c r="DX31" s="7">
        <f ca="1">FORECAST(Réservoir!$E$35-DX48,OFFSET(Réservoir!$D$25:$D$36,MATCH(Réservoir!$E$35-DX48,Réservoir!$E$25:$E$36,1)-1,0,2),OFFSET(Réservoir!$E$25:$E$36,MATCH(Réservoir!$E$35-DX48,Réservoir!$E$25:$E$36,1)-1,0,2))</f>
        <v>693</v>
      </c>
      <c r="DY31" s="7">
        <f ca="1">FORECAST(Réservoir!$E$35-DY48,OFFSET(Réservoir!$D$25:$D$36,MATCH(Réservoir!$E$35-DY48,Réservoir!$E$25:$E$36,1)-1,0,2),OFFSET(Réservoir!$E$25:$E$36,MATCH(Réservoir!$E$35-DY48,Réservoir!$E$25:$E$36,1)-1,0,2))</f>
        <v>693</v>
      </c>
      <c r="DZ31" s="7">
        <f ca="1">FORECAST(Réservoir!$E$35-DZ48,OFFSET(Réservoir!$D$25:$D$36,MATCH(Réservoir!$E$35-DZ48,Réservoir!$E$25:$E$36,1)-1,0,2),OFFSET(Réservoir!$E$25:$E$36,MATCH(Réservoir!$E$35-DZ48,Réservoir!$E$25:$E$36,1)-1,0,2))</f>
        <v>693</v>
      </c>
      <c r="EA31" s="7">
        <f ca="1">FORECAST(Réservoir!$E$35-EA48,OFFSET(Réservoir!$D$25:$D$36,MATCH(Réservoir!$E$35-EA48,Réservoir!$E$25:$E$36,1)-1,0,2),OFFSET(Réservoir!$E$25:$E$36,MATCH(Réservoir!$E$35-EA48,Réservoir!$E$25:$E$36,1)-1,0,2))</f>
        <v>693</v>
      </c>
      <c r="EB31" s="7">
        <f ca="1">FORECAST(Réservoir!$E$35-EB48,OFFSET(Réservoir!$D$25:$D$36,MATCH(Réservoir!$E$35-EB48,Réservoir!$E$25:$E$36,1)-1,0,2),OFFSET(Réservoir!$E$25:$E$36,MATCH(Réservoir!$E$35-EB48,Réservoir!$E$25:$E$36,1)-1,0,2))</f>
        <v>693</v>
      </c>
      <c r="EC31" s="7">
        <f ca="1">FORECAST(Réservoir!$E$35-EC48,OFFSET(Réservoir!$D$25:$D$36,MATCH(Réservoir!$E$35-EC48,Réservoir!$E$25:$E$36,1)-1,0,2),OFFSET(Réservoir!$E$25:$E$36,MATCH(Réservoir!$E$35-EC48,Réservoir!$E$25:$E$36,1)-1,0,2))</f>
        <v>693</v>
      </c>
      <c r="ED31" s="7">
        <f ca="1">FORECAST(Réservoir!$E$35-ED48,OFFSET(Réservoir!$D$25:$D$36,MATCH(Réservoir!$E$35-ED48,Réservoir!$E$25:$E$36,1)-1,0,2),OFFSET(Réservoir!$E$25:$E$36,MATCH(Réservoir!$E$35-ED48,Réservoir!$E$25:$E$36,1)-1,0,2))</f>
        <v>693</v>
      </c>
      <c r="EE31" s="7">
        <f ca="1">FORECAST(Réservoir!$E$35-EE48,OFFSET(Réservoir!$D$25:$D$36,MATCH(Réservoir!$E$35-EE48,Réservoir!$E$25:$E$36,1)-1,0,2),OFFSET(Réservoir!$E$25:$E$36,MATCH(Réservoir!$E$35-EE48,Réservoir!$E$25:$E$36,1)-1,0,2))</f>
        <v>693</v>
      </c>
      <c r="EF31" s="7">
        <f ca="1">FORECAST(Réservoir!$E$35-EF48,OFFSET(Réservoir!$D$25:$D$36,MATCH(Réservoir!$E$35-EF48,Réservoir!$E$25:$E$36,1)-1,0,2),OFFSET(Réservoir!$E$25:$E$36,MATCH(Réservoir!$E$35-EF48,Réservoir!$E$25:$E$36,1)-1,0,2))</f>
        <v>693</v>
      </c>
      <c r="EG31" s="7">
        <f ca="1">FORECAST(Réservoir!$E$35-EG48,OFFSET(Réservoir!$D$25:$D$36,MATCH(Réservoir!$E$35-EG48,Réservoir!$E$25:$E$36,1)-1,0,2),OFFSET(Réservoir!$E$25:$E$36,MATCH(Réservoir!$E$35-EG48,Réservoir!$E$25:$E$36,1)-1,0,2))</f>
        <v>693</v>
      </c>
      <c r="EH31" s="7">
        <f ca="1">FORECAST(Réservoir!$E$35-EH48,OFFSET(Réservoir!$D$25:$D$36,MATCH(Réservoir!$E$35-EH48,Réservoir!$E$25:$E$36,1)-1,0,2),OFFSET(Réservoir!$E$25:$E$36,MATCH(Réservoir!$E$35-EH48,Réservoir!$E$25:$E$36,1)-1,0,2))</f>
        <v>693</v>
      </c>
      <c r="EI31" s="7">
        <f ca="1">FORECAST(Réservoir!$E$35-EI48,OFFSET(Réservoir!$D$25:$D$36,MATCH(Réservoir!$E$35-EI48,Réservoir!$E$25:$E$36,1)-1,0,2),OFFSET(Réservoir!$E$25:$E$36,MATCH(Réservoir!$E$35-EI48,Réservoir!$E$25:$E$36,1)-1,0,2))</f>
        <v>693</v>
      </c>
      <c r="EJ31" s="7">
        <f ca="1">FORECAST(Réservoir!$E$35-EJ48,OFFSET(Réservoir!$D$25:$D$36,MATCH(Réservoir!$E$35-EJ48,Réservoir!$E$25:$E$36,1)-1,0,2),OFFSET(Réservoir!$E$25:$E$36,MATCH(Réservoir!$E$35-EJ48,Réservoir!$E$25:$E$36,1)-1,0,2))</f>
        <v>693</v>
      </c>
      <c r="EK31" s="7">
        <f ca="1">FORECAST(Réservoir!$E$35-EK48,OFFSET(Réservoir!$D$25:$D$36,MATCH(Réservoir!$E$35-EK48,Réservoir!$E$25:$E$36,1)-1,0,2),OFFSET(Réservoir!$E$25:$E$36,MATCH(Réservoir!$E$35-EK48,Réservoir!$E$25:$E$36,1)-1,0,2))</f>
        <v>693</v>
      </c>
      <c r="EL31" s="7">
        <f ca="1">FORECAST(Réservoir!$E$35-EL48,OFFSET(Réservoir!$D$25:$D$36,MATCH(Réservoir!$E$35-EL48,Réservoir!$E$25:$E$36,1)-1,0,2),OFFSET(Réservoir!$E$25:$E$36,MATCH(Réservoir!$E$35-EL48,Réservoir!$E$25:$E$36,1)-1,0,2))</f>
        <v>693</v>
      </c>
      <c r="EM31" s="7">
        <f ca="1">FORECAST(Réservoir!$E$35-EM48,OFFSET(Réservoir!$D$25:$D$36,MATCH(Réservoir!$E$35-EM48,Réservoir!$E$25:$E$36,1)-1,0,2),OFFSET(Réservoir!$E$25:$E$36,MATCH(Réservoir!$E$35-EM48,Réservoir!$E$25:$E$36,1)-1,0,2))</f>
        <v>693</v>
      </c>
      <c r="EN31" s="7">
        <f ca="1">FORECAST(Réservoir!$E$35-EN48,OFFSET(Réservoir!$D$25:$D$36,MATCH(Réservoir!$E$35-EN48,Réservoir!$E$25:$E$36,1)-1,0,2),OFFSET(Réservoir!$E$25:$E$36,MATCH(Réservoir!$E$35-EN48,Réservoir!$E$25:$E$36,1)-1,0,2))</f>
        <v>693</v>
      </c>
      <c r="EO31" s="7">
        <f ca="1">FORECAST(Réservoir!$E$35-EO48,OFFSET(Réservoir!$D$25:$D$36,MATCH(Réservoir!$E$35-EO48,Réservoir!$E$25:$E$36,1)-1,0,2),OFFSET(Réservoir!$E$25:$E$36,MATCH(Réservoir!$E$35-EO48,Réservoir!$E$25:$E$36,1)-1,0,2))</f>
        <v>693</v>
      </c>
      <c r="EP31" s="7">
        <f ca="1">FORECAST(Réservoir!$E$35-EP48,OFFSET(Réservoir!$D$25:$D$36,MATCH(Réservoir!$E$35-EP48,Réservoir!$E$25:$E$36,1)-1,0,2),OFFSET(Réservoir!$E$25:$E$36,MATCH(Réservoir!$E$35-EP48,Réservoir!$E$25:$E$36,1)-1,0,2))</f>
        <v>693</v>
      </c>
      <c r="EQ31" s="93">
        <f ca="1">FORECAST(Réservoir!$E$35-EQ48,OFFSET(Réservoir!$D$25:$D$36,MATCH(Réservoir!$E$35-EQ48,Réservoir!$E$25:$E$36,1)-1,0,2),OFFSET(Réservoir!$E$25:$E$36,MATCH(Réservoir!$E$35-EQ48,Réservoir!$E$25:$E$36,1)-1,0,2))</f>
        <v>693</v>
      </c>
      <c r="ER31" s="7">
        <f ca="1">FORECAST(Réservoir!$E$35-ER48,OFFSET(Réservoir!$D$25:$D$36,MATCH(Réservoir!$E$35-ER48,Réservoir!$E$25:$E$36,1)-1,0,2),OFFSET(Réservoir!$E$25:$E$36,MATCH(Réservoir!$E$35-ER48,Réservoir!$E$25:$E$36,1)-1,0,2))</f>
        <v>693</v>
      </c>
      <c r="ES31" s="7">
        <f ca="1">FORECAST(Réservoir!$E$35-ES48,OFFSET(Réservoir!$D$25:$D$36,MATCH(Réservoir!$E$35-ES48,Réservoir!$E$25:$E$36,1)-1,0,2),OFFSET(Réservoir!$E$25:$E$36,MATCH(Réservoir!$E$35-ES48,Réservoir!$E$25:$E$36,1)-1,0,2))</f>
        <v>693</v>
      </c>
      <c r="ET31" s="7">
        <f ca="1">FORECAST(Réservoir!$E$35-ET48,OFFSET(Réservoir!$D$25:$D$36,MATCH(Réservoir!$E$35-ET48,Réservoir!$E$25:$E$36,1)-1,0,2),OFFSET(Réservoir!$E$25:$E$36,MATCH(Réservoir!$E$35-ET48,Réservoir!$E$25:$E$36,1)-1,0,2))</f>
        <v>693</v>
      </c>
      <c r="EU31" s="7">
        <f ca="1">FORECAST(Réservoir!$E$35-EU48,OFFSET(Réservoir!$D$25:$D$36,MATCH(Réservoir!$E$35-EU48,Réservoir!$E$25:$E$36,1)-1,0,2),OFFSET(Réservoir!$E$25:$E$36,MATCH(Réservoir!$E$35-EU48,Réservoir!$E$25:$E$36,1)-1,0,2))</f>
        <v>693</v>
      </c>
      <c r="EV31" s="7">
        <f ca="1">FORECAST(Réservoir!$E$35-EV48,OFFSET(Réservoir!$D$25:$D$36,MATCH(Réservoir!$E$35-EV48,Réservoir!$E$25:$E$36,1)-1,0,2),OFFSET(Réservoir!$E$25:$E$36,MATCH(Réservoir!$E$35-EV48,Réservoir!$E$25:$E$36,1)-1,0,2))</f>
        <v>693</v>
      </c>
      <c r="EW31" s="7">
        <f ca="1">FORECAST(Réservoir!$E$35-EW48,OFFSET(Réservoir!$D$25:$D$36,MATCH(Réservoir!$E$35-EW48,Réservoir!$E$25:$E$36,1)-1,0,2),OFFSET(Réservoir!$E$25:$E$36,MATCH(Réservoir!$E$35-EW48,Réservoir!$E$25:$E$36,1)-1,0,2))</f>
        <v>693</v>
      </c>
      <c r="EX31" s="7">
        <f ca="1">FORECAST(Réservoir!$E$35-EX48,OFFSET(Réservoir!$D$25:$D$36,MATCH(Réservoir!$E$35-EX48,Réservoir!$E$25:$E$36,1)-1,0,2),OFFSET(Réservoir!$E$25:$E$36,MATCH(Réservoir!$E$35-EX48,Réservoir!$E$25:$E$36,1)-1,0,2))</f>
        <v>693</v>
      </c>
      <c r="EY31" s="7">
        <f ca="1">FORECAST(Réservoir!$E$35-EY48,OFFSET(Réservoir!$D$25:$D$36,MATCH(Réservoir!$E$35-EY48,Réservoir!$E$25:$E$36,1)-1,0,2),OFFSET(Réservoir!$E$25:$E$36,MATCH(Réservoir!$E$35-EY48,Réservoir!$E$25:$E$36,1)-1,0,2))</f>
        <v>693</v>
      </c>
      <c r="EZ31" s="7">
        <f ca="1">FORECAST(Réservoir!$E$35-EZ48,OFFSET(Réservoir!$D$25:$D$36,MATCH(Réservoir!$E$35-EZ48,Réservoir!$E$25:$E$36,1)-1,0,2),OFFSET(Réservoir!$E$25:$E$36,MATCH(Réservoir!$E$35-EZ48,Réservoir!$E$25:$E$36,1)-1,0,2))</f>
        <v>693</v>
      </c>
      <c r="FA31" s="7">
        <f ca="1">FORECAST(Réservoir!$E$35-FA48,OFFSET(Réservoir!$D$25:$D$36,MATCH(Réservoir!$E$35-FA48,Réservoir!$E$25:$E$36,1)-1,0,2),OFFSET(Réservoir!$E$25:$E$36,MATCH(Réservoir!$E$35-FA48,Réservoir!$E$25:$E$36,1)-1,0,2))</f>
        <v>693</v>
      </c>
      <c r="FB31" s="7">
        <f ca="1">FORECAST(Réservoir!$E$35-FB48,OFFSET(Réservoir!$D$25:$D$36,MATCH(Réservoir!$E$35-FB48,Réservoir!$E$25:$E$36,1)-1,0,2),OFFSET(Réservoir!$E$25:$E$36,MATCH(Réservoir!$E$35-FB48,Réservoir!$E$25:$E$36,1)-1,0,2))</f>
        <v>693</v>
      </c>
      <c r="FC31" s="7">
        <f ca="1">FORECAST(Réservoir!$E$35-FC48,OFFSET(Réservoir!$D$25:$D$36,MATCH(Réservoir!$E$35-FC48,Réservoir!$E$25:$E$36,1)-1,0,2),OFFSET(Réservoir!$E$25:$E$36,MATCH(Réservoir!$E$35-FC48,Réservoir!$E$25:$E$36,1)-1,0,2))</f>
        <v>693</v>
      </c>
      <c r="FD31" s="7">
        <f ca="1">FORECAST(Réservoir!$E$35-FD48,OFFSET(Réservoir!$D$25:$D$36,MATCH(Réservoir!$E$35-FD48,Réservoir!$E$25:$E$36,1)-1,0,2),OFFSET(Réservoir!$E$25:$E$36,MATCH(Réservoir!$E$35-FD48,Réservoir!$E$25:$E$36,1)-1,0,2))</f>
        <v>693</v>
      </c>
      <c r="FE31" s="7">
        <f ca="1">FORECAST(Réservoir!$E$35-FE48,OFFSET(Réservoir!$D$25:$D$36,MATCH(Réservoir!$E$35-FE48,Réservoir!$E$25:$E$36,1)-1,0,2),OFFSET(Réservoir!$E$25:$E$36,MATCH(Réservoir!$E$35-FE48,Réservoir!$E$25:$E$36,1)-1,0,2))</f>
        <v>693</v>
      </c>
      <c r="FF31" s="7">
        <f ca="1">FORECAST(Réservoir!$E$35-FF48,OFFSET(Réservoir!$D$25:$D$36,MATCH(Réservoir!$E$35-FF48,Réservoir!$E$25:$E$36,1)-1,0,2),OFFSET(Réservoir!$E$25:$E$36,MATCH(Réservoir!$E$35-FF48,Réservoir!$E$25:$E$36,1)-1,0,2))</f>
        <v>693</v>
      </c>
      <c r="FG31" s="7">
        <f ca="1">FORECAST(Réservoir!$E$35-FG48,OFFSET(Réservoir!$D$25:$D$36,MATCH(Réservoir!$E$35-FG48,Réservoir!$E$25:$E$36,1)-1,0,2),OFFSET(Réservoir!$E$25:$E$36,MATCH(Réservoir!$E$35-FG48,Réservoir!$E$25:$E$36,1)-1,0,2))</f>
        <v>693</v>
      </c>
      <c r="FH31" s="7">
        <f ca="1">FORECAST(Réservoir!$E$35-FH48,OFFSET(Réservoir!$D$25:$D$36,MATCH(Réservoir!$E$35-FH48,Réservoir!$E$25:$E$36,1)-1,0,2),OFFSET(Réservoir!$E$25:$E$36,MATCH(Réservoir!$E$35-FH48,Réservoir!$E$25:$E$36,1)-1,0,2))</f>
        <v>693</v>
      </c>
      <c r="FI31" s="7">
        <f ca="1">FORECAST(Réservoir!$E$35-FI48,OFFSET(Réservoir!$D$25:$D$36,MATCH(Réservoir!$E$35-FI48,Réservoir!$E$25:$E$36,1)-1,0,2),OFFSET(Réservoir!$E$25:$E$36,MATCH(Réservoir!$E$35-FI48,Réservoir!$E$25:$E$36,1)-1,0,2))</f>
        <v>693</v>
      </c>
      <c r="FJ31" s="7">
        <f ca="1">FORECAST(Réservoir!$E$35-FJ48,OFFSET(Réservoir!$D$25:$D$36,MATCH(Réservoir!$E$35-FJ48,Réservoir!$E$25:$E$36,1)-1,0,2),OFFSET(Réservoir!$E$25:$E$36,MATCH(Réservoir!$E$35-FJ48,Réservoir!$E$25:$E$36,1)-1,0,2))</f>
        <v>693</v>
      </c>
      <c r="FK31" s="7">
        <f ca="1">FORECAST(Réservoir!$E$35-FK48,OFFSET(Réservoir!$D$25:$D$36,MATCH(Réservoir!$E$35-FK48,Réservoir!$E$25:$E$36,1)-1,0,2),OFFSET(Réservoir!$E$25:$E$36,MATCH(Réservoir!$E$35-FK48,Réservoir!$E$25:$E$36,1)-1,0,2))</f>
        <v>693</v>
      </c>
      <c r="FL31" s="7">
        <f ca="1">FORECAST(Réservoir!$E$35-FL48,OFFSET(Réservoir!$D$25:$D$36,MATCH(Réservoir!$E$35-FL48,Réservoir!$E$25:$E$36,1)-1,0,2),OFFSET(Réservoir!$E$25:$E$36,MATCH(Réservoir!$E$35-FL48,Réservoir!$E$25:$E$36,1)-1,0,2))</f>
        <v>693</v>
      </c>
      <c r="FM31" s="7">
        <f ca="1">FORECAST(Réservoir!$E$35-FM48,OFFSET(Réservoir!$D$25:$D$36,MATCH(Réservoir!$E$35-FM48,Réservoir!$E$25:$E$36,1)-1,0,2),OFFSET(Réservoir!$E$25:$E$36,MATCH(Réservoir!$E$35-FM48,Réservoir!$E$25:$E$36,1)-1,0,2))</f>
        <v>693</v>
      </c>
      <c r="FN31" s="7">
        <f ca="1">FORECAST(Réservoir!$E$35-FN48,OFFSET(Réservoir!$D$25:$D$36,MATCH(Réservoir!$E$35-FN48,Réservoir!$E$25:$E$36,1)-1,0,2),OFFSET(Réservoir!$E$25:$E$36,MATCH(Réservoir!$E$35-FN48,Réservoir!$E$25:$E$36,1)-1,0,2))</f>
        <v>693</v>
      </c>
      <c r="FO31" s="7">
        <f ca="1">FORECAST(Réservoir!$E$35-FO48,OFFSET(Réservoir!$D$25:$D$36,MATCH(Réservoir!$E$35-FO48,Réservoir!$E$25:$E$36,1)-1,0,2),OFFSET(Réservoir!$E$25:$E$36,MATCH(Réservoir!$E$35-FO48,Réservoir!$E$25:$E$36,1)-1,0,2))</f>
        <v>693</v>
      </c>
      <c r="FP31" s="106">
        <f ca="1">FORECAST(Réservoir!$E$35-FP48,OFFSET(Réservoir!$D$25:$D$36,MATCH(Réservoir!$E$35-FP48,Réservoir!$E$25:$E$36,1)-1,0,2),OFFSET(Réservoir!$E$25:$E$36,MATCH(Réservoir!$E$35-FP48,Réservoir!$E$25:$E$36,1)-1,0,2))</f>
        <v>693</v>
      </c>
      <c r="FQ31" s="7">
        <f ca="1">FORECAST(Réservoir!$E$35-FQ48,OFFSET(Réservoir!$D$25:$D$36,MATCH(Réservoir!$E$35-FQ48,Réservoir!$E$25:$E$36,1)-1,0,2),OFFSET(Réservoir!$E$25:$E$36,MATCH(Réservoir!$E$35-FQ48,Réservoir!$E$25:$E$36,1)-1,0,2))</f>
        <v>693</v>
      </c>
      <c r="FR31" s="7">
        <f ca="1">FORECAST(Réservoir!$E$35-FR48,OFFSET(Réservoir!$D$25:$D$36,MATCH(Réservoir!$E$35-FR48,Réservoir!$E$25:$E$36,1)-1,0,2),OFFSET(Réservoir!$E$25:$E$36,MATCH(Réservoir!$E$35-FR48,Réservoir!$E$25:$E$36,1)-1,0,2))</f>
        <v>693</v>
      </c>
      <c r="FS31" s="7">
        <f ca="1">FORECAST(Réservoir!$E$35-FS48,OFFSET(Réservoir!$D$25:$D$36,MATCH(Réservoir!$E$35-FS48,Réservoir!$E$25:$E$36,1)-1,0,2),OFFSET(Réservoir!$E$25:$E$36,MATCH(Réservoir!$E$35-FS48,Réservoir!$E$25:$E$36,1)-1,0,2))</f>
        <v>693</v>
      </c>
      <c r="FT31" s="7">
        <f ca="1">FORECAST(Réservoir!$E$35-FT48,OFFSET(Réservoir!$D$25:$D$36,MATCH(Réservoir!$E$35-FT48,Réservoir!$E$25:$E$36,1)-1,0,2),OFFSET(Réservoir!$E$25:$E$36,MATCH(Réservoir!$E$35-FT48,Réservoir!$E$25:$E$36,1)-1,0,2))</f>
        <v>693</v>
      </c>
      <c r="FU31" s="7">
        <f ca="1">FORECAST(Réservoir!$E$35-FU48,OFFSET(Réservoir!$D$25:$D$36,MATCH(Réservoir!$E$35-FU48,Réservoir!$E$25:$E$36,1)-1,0,2),OFFSET(Réservoir!$E$25:$E$36,MATCH(Réservoir!$E$35-FU48,Réservoir!$E$25:$E$36,1)-1,0,2))</f>
        <v>693</v>
      </c>
      <c r="FV31" s="7">
        <f ca="1">FORECAST(Réservoir!$E$35-FV48,OFFSET(Réservoir!$D$25:$D$36,MATCH(Réservoir!$E$35-FV48,Réservoir!$E$25:$E$36,1)-1,0,2),OFFSET(Réservoir!$E$25:$E$36,MATCH(Réservoir!$E$35-FV48,Réservoir!$E$25:$E$36,1)-1,0,2))</f>
        <v>693</v>
      </c>
      <c r="FW31" s="7">
        <f ca="1">FORECAST(Réservoir!$E$35-FW48,OFFSET(Réservoir!$D$25:$D$36,MATCH(Réservoir!$E$35-FW48,Réservoir!$E$25:$E$36,1)-1,0,2),OFFSET(Réservoir!$E$25:$E$36,MATCH(Réservoir!$E$35-FW48,Réservoir!$E$25:$E$36,1)-1,0,2))</f>
        <v>693</v>
      </c>
      <c r="FX31" s="7">
        <f ca="1">FORECAST(Réservoir!$E$35-FX48,OFFSET(Réservoir!$D$25:$D$36,MATCH(Réservoir!$E$35-FX48,Réservoir!$E$25:$E$36,1)-1,0,2),OFFSET(Réservoir!$E$25:$E$36,MATCH(Réservoir!$E$35-FX48,Réservoir!$E$25:$E$36,1)-1,0,2))</f>
        <v>693</v>
      </c>
      <c r="FY31" s="7">
        <f ca="1">FORECAST(Réservoir!$E$35-FY48,OFFSET(Réservoir!$D$25:$D$36,MATCH(Réservoir!$E$35-FY48,Réservoir!$E$25:$E$36,1)-1,0,2),OFFSET(Réservoir!$E$25:$E$36,MATCH(Réservoir!$E$35-FY48,Réservoir!$E$25:$E$36,1)-1,0,2))</f>
        <v>693</v>
      </c>
      <c r="FZ31" s="7">
        <f ca="1">FORECAST(Réservoir!$E$35-FZ48,OFFSET(Réservoir!$D$25:$D$36,MATCH(Réservoir!$E$35-FZ48,Réservoir!$E$25:$E$36,1)-1,0,2),OFFSET(Réservoir!$E$25:$E$36,MATCH(Réservoir!$E$35-FZ48,Réservoir!$E$25:$E$36,1)-1,0,2))</f>
        <v>693</v>
      </c>
      <c r="GA31" s="7">
        <f ca="1">FORECAST(Réservoir!$E$35-GA48,OFFSET(Réservoir!$D$25:$D$36,MATCH(Réservoir!$E$35-GA48,Réservoir!$E$25:$E$36,1)-1,0,2),OFFSET(Réservoir!$E$25:$E$36,MATCH(Réservoir!$E$35-GA48,Réservoir!$E$25:$E$36,1)-1,0,2))</f>
        <v>693</v>
      </c>
      <c r="GB31" s="7">
        <f ca="1">FORECAST(Réservoir!$E$35-GB48,OFFSET(Réservoir!$D$25:$D$36,MATCH(Réservoir!$E$35-GB48,Réservoir!$E$25:$E$36,1)-1,0,2),OFFSET(Réservoir!$E$25:$E$36,MATCH(Réservoir!$E$35-GB48,Réservoir!$E$25:$E$36,1)-1,0,2))</f>
        <v>693</v>
      </c>
      <c r="GC31" s="7">
        <f ca="1">FORECAST(Réservoir!$E$35-GC48,OFFSET(Réservoir!$D$25:$D$36,MATCH(Réservoir!$E$35-GC48,Réservoir!$E$25:$E$36,1)-1,0,2),OFFSET(Réservoir!$E$25:$E$36,MATCH(Réservoir!$E$35-GC48,Réservoir!$E$25:$E$36,1)-1,0,2))</f>
        <v>693</v>
      </c>
      <c r="GD31" s="7">
        <f ca="1">FORECAST(Réservoir!$E$35-GD48,OFFSET(Réservoir!$D$25:$D$36,MATCH(Réservoir!$E$35-GD48,Réservoir!$E$25:$E$36,1)-1,0,2),OFFSET(Réservoir!$E$25:$E$36,MATCH(Réservoir!$E$35-GD48,Réservoir!$E$25:$E$36,1)-1,0,2))</f>
        <v>693</v>
      </c>
      <c r="GE31" s="7">
        <f ca="1">FORECAST(Réservoir!$E$35-GE48,OFFSET(Réservoir!$D$25:$D$36,MATCH(Réservoir!$E$35-GE48,Réservoir!$E$25:$E$36,1)-1,0,2),OFFSET(Réservoir!$E$25:$E$36,MATCH(Réservoir!$E$35-GE48,Réservoir!$E$25:$E$36,1)-1,0,2))</f>
        <v>693</v>
      </c>
      <c r="GF31" s="7">
        <f ca="1">FORECAST(Réservoir!$E$35-GF48,OFFSET(Réservoir!$D$25:$D$36,MATCH(Réservoir!$E$35-GF48,Réservoir!$E$25:$E$36,1)-1,0,2),OFFSET(Réservoir!$E$25:$E$36,MATCH(Réservoir!$E$35-GF48,Réservoir!$E$25:$E$36,1)-1,0,2))</f>
        <v>693</v>
      </c>
      <c r="GG31" s="7">
        <f ca="1">FORECAST(Réservoir!$E$35-GG48,OFFSET(Réservoir!$D$25:$D$36,MATCH(Réservoir!$E$35-GG48,Réservoir!$E$25:$E$36,1)-1,0,2),OFFSET(Réservoir!$E$25:$E$36,MATCH(Réservoir!$E$35-GG48,Réservoir!$E$25:$E$36,1)-1,0,2))</f>
        <v>693</v>
      </c>
      <c r="GH31" s="7">
        <f ca="1">FORECAST(Réservoir!$E$35-GH48,OFFSET(Réservoir!$D$25:$D$36,MATCH(Réservoir!$E$35-GH48,Réservoir!$E$25:$E$36,1)-1,0,2),OFFSET(Réservoir!$E$25:$E$36,MATCH(Réservoir!$E$35-GH48,Réservoir!$E$25:$E$36,1)-1,0,2))</f>
        <v>693</v>
      </c>
      <c r="GI31" s="7">
        <f ca="1">FORECAST(Réservoir!$E$35-GI48,OFFSET(Réservoir!$D$25:$D$36,MATCH(Réservoir!$E$35-GI48,Réservoir!$E$25:$E$36,1)-1,0,2),OFFSET(Réservoir!$E$25:$E$36,MATCH(Réservoir!$E$35-GI48,Réservoir!$E$25:$E$36,1)-1,0,2))</f>
        <v>693</v>
      </c>
      <c r="GJ31" s="7">
        <f ca="1">FORECAST(Réservoir!$E$35-GJ48,OFFSET(Réservoir!$D$25:$D$36,MATCH(Réservoir!$E$35-GJ48,Réservoir!$E$25:$E$36,1)-1,0,2),OFFSET(Réservoir!$E$25:$E$36,MATCH(Réservoir!$E$35-GJ48,Réservoir!$E$25:$E$36,1)-1,0,2))</f>
        <v>693</v>
      </c>
      <c r="GK31" s="7">
        <f ca="1">FORECAST(Réservoir!$E$35-GK48,OFFSET(Réservoir!$D$25:$D$36,MATCH(Réservoir!$E$35-GK48,Réservoir!$E$25:$E$36,1)-1,0,2),OFFSET(Réservoir!$E$25:$E$36,MATCH(Réservoir!$E$35-GK48,Réservoir!$E$25:$E$36,1)-1,0,2))</f>
        <v>693</v>
      </c>
      <c r="GL31" s="7">
        <f ca="1">FORECAST(Réservoir!$E$35-GL48,OFFSET(Réservoir!$D$25:$D$36,MATCH(Réservoir!$E$35-GL48,Réservoir!$E$25:$E$36,1)-1,0,2),OFFSET(Réservoir!$E$25:$E$36,MATCH(Réservoir!$E$35-GL48,Réservoir!$E$25:$E$36,1)-1,0,2))</f>
        <v>693</v>
      </c>
      <c r="GM31" s="93">
        <f ca="1">FORECAST(Réservoir!$E$35-GM48,OFFSET(Réservoir!$D$25:$D$36,MATCH(Réservoir!$E$35-GM48,Réservoir!$E$25:$E$36,1)-1,0,2),OFFSET(Réservoir!$E$25:$E$36,MATCH(Réservoir!$E$35-GM48,Réservoir!$E$25:$E$36,1)-1,0,2))</f>
        <v>693</v>
      </c>
    </row>
    <row r="32" spans="1:195" x14ac:dyDescent="0.25">
      <c r="B32" t="s">
        <v>561</v>
      </c>
      <c r="C32" t="s">
        <v>25</v>
      </c>
      <c r="D32" s="32">
        <f ca="1">D33</f>
        <v>689.33026123046875</v>
      </c>
      <c r="E32" s="32">
        <f ca="1">IF(E138&lt;=$L$3,Réservoir!L29,"")</f>
        <v>689.50030517578125</v>
      </c>
      <c r="F32" s="32">
        <f ca="1">IF(F138&lt;=$L$3,Réservoir!M29,"")</f>
        <v>689.6502685546875</v>
      </c>
      <c r="G32" s="32">
        <f ca="1">IF(G138&lt;=$L$3,Réservoir!N29,"")</f>
        <v>689.790283203125</v>
      </c>
      <c r="H32" s="32">
        <f ca="1">IF(H138&lt;=$L$3,Réservoir!O29,"")</f>
        <v>689.9302978515625</v>
      </c>
      <c r="I32" s="32">
        <f ca="1">IF(I138&lt;=$L$3,Réservoir!P29,"")</f>
        <v>690.060302734375</v>
      </c>
      <c r="J32" s="32">
        <f ca="1">IF(J138&lt;=$L$3,Réservoir!Q29,"")</f>
        <v>690.1903076171875</v>
      </c>
      <c r="K32" s="32">
        <f ca="1">IF(K138&lt;=$L$3,Réservoir!R29,"")</f>
        <v>690.2103271484375</v>
      </c>
      <c r="L32" s="32">
        <f ca="1">IF(L138&lt;=$L$3,Réservoir!S29,"")</f>
        <v>689.4403076171875</v>
      </c>
      <c r="M32" s="32">
        <f ca="1">IF(M138&lt;=$L$3,Réservoir!T29,"")</f>
        <v>688.6302490234375</v>
      </c>
      <c r="N32" s="32">
        <f ca="1">IF(N138&lt;=$L$3,Réservoir!U29,"")</f>
        <v>687.81024169921875</v>
      </c>
      <c r="O32" s="32">
        <f ca="1">IF(O138&lt;=$L$3,Réservoir!V29,"")</f>
        <v>686.92044371459872</v>
      </c>
      <c r="P32" s="32">
        <f ca="1">IF(P138&lt;=$L$3,Réservoir!W29,"")</f>
        <v>686.67968640590914</v>
      </c>
      <c r="Q32" s="32">
        <f ca="1">IF(Q138&lt;=$L$3,Réservoir!X29,"")</f>
        <v>686.4513752397379</v>
      </c>
      <c r="R32" s="32">
        <f ca="1">IF(R138&lt;=$L$3,Réservoir!Y29,"")</f>
        <v>686.23212116922173</v>
      </c>
      <c r="S32" s="32">
        <f ca="1">IF(S138&lt;=$L$3,Réservoir!Z29,"")</f>
        <v>686.0194005455586</v>
      </c>
      <c r="T32" s="32">
        <f ca="1">IF(T138&lt;=$L$3,Réservoir!AA29,"")</f>
        <v>685.79247495831908</v>
      </c>
      <c r="U32" s="32">
        <f ca="1">IF(U138&lt;=$L$3,Réservoir!AB29,"")</f>
        <v>685.57216772919878</v>
      </c>
      <c r="V32" s="32">
        <f ca="1">IF(V138&lt;=$L$3,Réservoir!AC29,"")</f>
        <v>684.62759542863932</v>
      </c>
      <c r="W32" s="32">
        <f ca="1">IF(W138&lt;=$L$3,Réservoir!AD29,"")</f>
        <v>684.5758583969473</v>
      </c>
      <c r="X32" s="32">
        <f ca="1">IF(X138&lt;=$L$3,Réservoir!AE29,"")</f>
        <v>684.56716067881212</v>
      </c>
      <c r="Y32" s="32">
        <f ca="1">IF(Y138&lt;=$L$3,Réservoir!AF29,"")</f>
        <v>684.55507818689227</v>
      </c>
      <c r="Z32" s="32">
        <f ca="1">IF(Z138&lt;=$L$3,Réservoir!AG29,"")</f>
        <v>684.67329826753007</v>
      </c>
      <c r="AA32" s="32">
        <f ca="1">IF(AA138&lt;=$L$3,Réservoir!AH29,"")</f>
        <v>686.15731982978639</v>
      </c>
      <c r="AB32" s="105">
        <f ca="1">IF(AB138&lt;=$L$3,Réservoir!AI29,"")</f>
        <v>687.45141962448849</v>
      </c>
      <c r="AC32" s="32">
        <f ca="1">IF(AC138&lt;=$L$3,Réservoir!AJ29,"")</f>
        <v>687.26885387751224</v>
      </c>
      <c r="AD32" s="32">
        <f ca="1">IF(AD138&lt;=$L$3,Réservoir!AK29,"")</f>
        <v>687.30416993292795</v>
      </c>
      <c r="AE32" s="32">
        <f ca="1">IF(AE138&lt;=$L$3,Réservoir!AL29,"")</f>
        <v>687.43216828934283</v>
      </c>
      <c r="AF32" s="32">
        <f ca="1">IF(AF138&lt;=$L$3,Réservoir!AM29,"")</f>
        <v>687.54180652683112</v>
      </c>
      <c r="AG32" s="32">
        <f ca="1">IF(AG138&lt;=$L$3,Réservoir!AN29,"")</f>
        <v>687.64125576926472</v>
      </c>
      <c r="AH32" s="32">
        <f ca="1">IF(AH138&lt;=$L$3,Réservoir!AO29,"")</f>
        <v>687.74284628265366</v>
      </c>
      <c r="AI32" s="32">
        <f ca="1">IF(AI138&lt;=$L$3,Réservoir!AP29,"")</f>
        <v>687.8440185901361</v>
      </c>
      <c r="AJ32" s="32">
        <f ca="1">IF(AJ138&lt;=$L$3,Réservoir!AQ29,"")</f>
        <v>687.94527391466693</v>
      </c>
      <c r="AK32" s="32">
        <f ca="1">IF(AK138&lt;=$L$3,Réservoir!AR29,"")</f>
        <v>685.44908595679442</v>
      </c>
      <c r="AL32" s="32">
        <f ca="1">IF(AL138&lt;=$L$3,Réservoir!AS29,"")</f>
        <v>684.67068779641681</v>
      </c>
      <c r="AM32" s="32">
        <f ca="1">IF(AM138&lt;=$L$3,Réservoir!AT29,"")</f>
        <v>685.92438986226557</v>
      </c>
      <c r="AN32" s="32">
        <f ca="1">IF(AN138&lt;=$L$3,Réservoir!AU29,"")</f>
        <v>687.18492801567481</v>
      </c>
      <c r="AO32" s="32">
        <f ca="1">IF(AO138&lt;=$L$3,Réservoir!AV29,"")</f>
        <v>687.28538660318236</v>
      </c>
      <c r="AP32" s="32">
        <f ca="1">IF(AP138&lt;=$L$3,Réservoir!AW29,"")</f>
        <v>687.40701151031965</v>
      </c>
      <c r="AQ32" s="32">
        <f ca="1">IF(AQ138&lt;=$L$3,Réservoir!AX29,"")</f>
        <v>687.5226882901685</v>
      </c>
      <c r="AR32" s="32">
        <f ca="1">IF(AR138&lt;=$L$3,Réservoir!AY29,"")</f>
        <v>687.62068982425478</v>
      </c>
      <c r="AS32" s="32">
        <f ca="1">IF(AS138&lt;=$L$3,Réservoir!AZ29,"")</f>
        <v>687.72255341255504</v>
      </c>
      <c r="AT32" s="32">
        <f ca="1">IF(AT138&lt;=$L$3,Réservoir!BA29,"")</f>
        <v>686.24371747047712</v>
      </c>
      <c r="AU32" s="32">
        <f ca="1">IF(AU138&lt;=$L$3,Réservoir!BB29,"")</f>
        <v>684.81994676482759</v>
      </c>
      <c r="AV32" s="32">
        <f ca="1">IF(AV138&lt;=$L$3,Réservoir!BC29,"")</f>
        <v>686.49412568380649</v>
      </c>
      <c r="AW32" s="32">
        <f ca="1">IF(AW138&lt;=$L$3,Réservoir!BD29,"")</f>
        <v>687.44334465116742</v>
      </c>
      <c r="AX32" s="32">
        <f ca="1">IF(AX138&lt;=$L$3,Réservoir!BE29,"")</f>
        <v>687.33152208301851</v>
      </c>
      <c r="AY32" s="32">
        <f ca="1">IF(AY138&lt;=$L$3,Réservoir!BF29,"")</f>
        <v>687.41176474551139</v>
      </c>
      <c r="AZ32" s="105">
        <f ca="1">IF(AZ138&lt;=$L$3,Réservoir!BG29,"")</f>
        <v>687.53479821247686</v>
      </c>
      <c r="BA32" s="32">
        <f ca="1">IF(BA138&lt;=$L$3,Réservoir!BH29,"")</f>
        <v>687.61068119842957</v>
      </c>
      <c r="BB32" s="32">
        <f ca="1">IF(BB138&lt;=$L$3,Réservoir!BI29,"")</f>
        <v>687.71130057262189</v>
      </c>
      <c r="BC32" s="32">
        <f ca="1">IF(BC138&lt;=$L$3,Réservoir!BJ29,"")</f>
        <v>687.80595387972801</v>
      </c>
      <c r="BD32" s="32">
        <f ca="1">IF(BD138&lt;=$L$3,Réservoir!BK29,"")</f>
        <v>687.90226241234677</v>
      </c>
      <c r="BE32" s="32">
        <f ca="1">IF(BE138&lt;=$L$3,Réservoir!BL29,"")</f>
        <v>687.99812520682099</v>
      </c>
      <c r="BF32" s="32">
        <f ca="1">IF(BF138&lt;=$L$3,Réservoir!BM29,"")</f>
        <v>688.07528724743065</v>
      </c>
      <c r="BG32" s="32">
        <f ca="1">IF(BG138&lt;=$L$3,Réservoir!BN29,"")</f>
        <v>688.17024808907024</v>
      </c>
      <c r="BH32" s="32">
        <f ca="1">IF(BH138&lt;=$L$3,Réservoir!BO29,"")</f>
        <v>688.26384633238297</v>
      </c>
      <c r="BI32" s="32">
        <f ca="1">IF(BI138&lt;=$L$3,Réservoir!BP29,"")</f>
        <v>688.35763901339749</v>
      </c>
      <c r="BJ32" s="32">
        <f ca="1">IF(BJ138&lt;=$L$3,Réservoir!BQ29,"")</f>
        <v>688.45140457304308</v>
      </c>
      <c r="BK32" s="32">
        <f ca="1">IF(BK138&lt;=$L$3,Réservoir!BR29,"")</f>
        <v>688.53975392766404</v>
      </c>
      <c r="BL32" s="32">
        <f ca="1">IF(BL138&lt;=$L$3,Réservoir!BS29,"")</f>
        <v>688.62612175600157</v>
      </c>
      <c r="BM32" s="32">
        <f ca="1">IF(BM138&lt;=$L$3,Réservoir!BT29,"")</f>
        <v>688.71266604809387</v>
      </c>
      <c r="BN32" s="32">
        <f ca="1">IF(BN138&lt;=$L$3,Réservoir!BU29,"")</f>
        <v>688.79919547714326</v>
      </c>
      <c r="BO32" s="32">
        <f ca="1">IF(BO138&lt;=$L$3,Réservoir!BV29,"")</f>
        <v>688.8857261644938</v>
      </c>
      <c r="BP32" s="32">
        <f ca="1">IF(BP138&lt;=$L$3,Réservoir!BW29,"")</f>
        <v>688.97225674536253</v>
      </c>
      <c r="BQ32" s="32">
        <f ca="1">IF(BQ138&lt;=$L$3,Réservoir!BX29,"")</f>
        <v>689.05187117815501</v>
      </c>
      <c r="BR32" s="32">
        <f ca="1">IF(BR138&lt;=$L$3,Réservoir!BY29,"")</f>
        <v>689.13425510422712</v>
      </c>
      <c r="BS32" s="32">
        <f ca="1">IF(BS138&lt;=$L$3,Réservoir!BZ29,"")</f>
        <v>689.21963900155026</v>
      </c>
      <c r="BT32" s="32">
        <f ca="1">IF(BT138&lt;=$L$3,Réservoir!CA29,"")</f>
        <v>689.30497056071931</v>
      </c>
      <c r="BU32" s="32">
        <f ca="1">IF(BU138&lt;=$L$3,Réservoir!CB29,"")</f>
        <v>689.3903035315368</v>
      </c>
      <c r="BV32" s="32">
        <f ca="1">IF(BV138&lt;=$L$3,Réservoir!CC29,"")</f>
        <v>689.4749411658695</v>
      </c>
      <c r="BW32" s="32">
        <f ca="1">IF(BW138&lt;=$L$3,Réservoir!CD29,"")</f>
        <v>689.54868051999665</v>
      </c>
      <c r="BX32" s="105">
        <f ca="1">IF(BX138&lt;=$L$3,Réservoir!CE29,"")</f>
        <v>689.62209866443197</v>
      </c>
      <c r="BY32" s="32">
        <f ca="1">IF(BY138&lt;=$L$3,Réservoir!CF29,"")</f>
        <v>689.68101078697032</v>
      </c>
      <c r="BZ32" s="32">
        <f ca="1">IF(BZ138&lt;=$L$3,Réservoir!CG29,"")</f>
        <v>689.75019735467868</v>
      </c>
      <c r="CA32" s="32">
        <f ca="1">IF(CA138&lt;=$L$3,Réservoir!CH29,"")</f>
        <v>689.81974966583516</v>
      </c>
      <c r="CB32" s="32">
        <f ca="1">IF(CB138&lt;=$L$3,Réservoir!CI29,"")</f>
        <v>689.88930253646436</v>
      </c>
      <c r="CC32" s="32">
        <f ca="1">IF(CC138&lt;=$L$3,Réservoir!CJ29,"")</f>
        <v>689.95885540729228</v>
      </c>
      <c r="CD32" s="32">
        <f ca="1">IF(CD138&lt;=$L$3,Réservoir!CK29,"")</f>
        <v>690.025417933055</v>
      </c>
      <c r="CE32" s="32">
        <f ca="1">IF(CE138&lt;=$L$3,Réservoir!CL29,"")</f>
        <v>690.09007449855449</v>
      </c>
      <c r="CF32" s="32">
        <f ca="1">IF(CF138&lt;=$L$3,Réservoir!CM29,"")</f>
        <v>690.15854014102467</v>
      </c>
      <c r="CG32" s="32">
        <f ca="1">IF(CG138&lt;=$L$3,Réservoir!CN29,"")</f>
        <v>690.22726083688804</v>
      </c>
      <c r="CH32" s="32">
        <f ca="1">IF(CH138&lt;=$L$3,Réservoir!CO29,"")</f>
        <v>690.29599473296935</v>
      </c>
      <c r="CI32" s="32">
        <f ca="1">IF(CI138&lt;=$L$3,Réservoir!CP29,"")</f>
        <v>690.36472929895297</v>
      </c>
      <c r="CJ32" s="32">
        <f ca="1">IF(CJ138&lt;=$L$3,Réservoir!CQ29,"")</f>
        <v>690.43346389889882</v>
      </c>
      <c r="CK32" s="32">
        <f ca="1">IF(CK138&lt;=$L$3,Réservoir!CR29,"")</f>
        <v>690.4969215329952</v>
      </c>
      <c r="CL32" s="32">
        <f ca="1">IF(CL138&lt;=$L$3,Réservoir!CS29,"")</f>
        <v>690.5586255922932</v>
      </c>
      <c r="CM32" s="32">
        <f ca="1">IF(CM138&lt;=$L$3,Réservoir!CT29,"")</f>
        <v>690.62014763153718</v>
      </c>
      <c r="CN32" s="32">
        <f ca="1">IF(CN138&lt;=$L$3,Réservoir!CU29,"")</f>
        <v>690.68164953498581</v>
      </c>
      <c r="CO32" s="32">
        <f ca="1">IF(CO138&lt;=$L$3,Réservoir!CV29,"")</f>
        <v>690.74314919660071</v>
      </c>
      <c r="CP32" s="32">
        <f ca="1">IF(CP138&lt;=$L$3,Réservoir!CW29,"")</f>
        <v>690.80464860844268</v>
      </c>
      <c r="CQ32" s="32">
        <f ca="1">IF(CQ138&lt;=$L$3,Réservoir!CX29,"")</f>
        <v>690.86614799245433</v>
      </c>
      <c r="CR32" s="32">
        <f ca="1">IF(CR138&lt;=$L$3,Réservoir!CY29,"")</f>
        <v>690.92764737336472</v>
      </c>
      <c r="CS32" s="32">
        <f ca="1">IF(CS138&lt;=$L$3,Réservoir!CZ29,"")</f>
        <v>690.98914675392984</v>
      </c>
      <c r="CT32" s="32">
        <f ca="1">IF(CT138&lt;=$L$3,Réservoir!DA29,"")</f>
        <v>691.04811382773335</v>
      </c>
      <c r="CU32" s="152">
        <f ca="1">IF(CU138&lt;=$L$3,Réservoir!DB29,"")</f>
        <v>691.10847620458924</v>
      </c>
      <c r="CV32" s="32">
        <f ca="1">IF(CV138&lt;=$L$3,Réservoir!DC29,"")</f>
        <v>691.1695422876868</v>
      </c>
      <c r="CW32" s="32">
        <f ca="1">IF(CW138&lt;=$L$3,Réservoir!DD29,"")</f>
        <v>691.35656619150109</v>
      </c>
      <c r="CX32" s="32">
        <f ca="1">IF(CX138&lt;=$L$3,Réservoir!DE29,"")</f>
        <v>691.54359009531527</v>
      </c>
      <c r="CY32" s="32">
        <f ca="1">IF(CY138&lt;=$L$3,Réservoir!DF29,"")</f>
        <v>691.73061399912956</v>
      </c>
      <c r="CZ32" s="32">
        <f ca="1">IF(CZ138&lt;=$L$3,Réservoir!DG29,"")</f>
        <v>691.91763790294374</v>
      </c>
      <c r="DA32" s="32">
        <f ca="1">IF(DA138&lt;=$L$3,Réservoir!DH29,"")</f>
        <v>692.08721817229832</v>
      </c>
      <c r="DB32" s="32">
        <f ca="1">IF(DB138&lt;=$L$3,Réservoir!DI29,"")</f>
        <v>692.24307142547684</v>
      </c>
      <c r="DC32" s="32">
        <f ca="1">IF(DC138&lt;=$L$3,Réservoir!DJ29,"")</f>
        <v>692.39892467865548</v>
      </c>
      <c r="DD32" s="32">
        <f ca="1">IF(DD138&lt;=$L$3,Réservoir!DK29,"")</f>
        <v>692.554777931834</v>
      </c>
      <c r="DE32" s="32">
        <f ca="1">IF(DE138&lt;=$L$3,Réservoir!DL29,"")</f>
        <v>692.71063118501252</v>
      </c>
      <c r="DF32" s="32">
        <f ca="1">IF(DF138&lt;=$L$3,Réservoir!DM29,"")</f>
        <v>692.86648443819104</v>
      </c>
      <c r="DG32" s="32">
        <f ca="1">IF(DG138&lt;=$L$3,Réservoir!DN29,"")</f>
        <v>693.00250182143338</v>
      </c>
      <c r="DH32" s="32">
        <f ca="1">IF(DH138&lt;=$L$3,Réservoir!DO29,"")</f>
        <v>693.01995738578944</v>
      </c>
      <c r="DI32" s="32">
        <f ca="1">IF(DI138&lt;=$L$3,Réservoir!DP29,"")</f>
        <v>693.03741295014538</v>
      </c>
      <c r="DJ32" s="32">
        <f ca="1">IF(DJ138&lt;=$L$3,Réservoir!DQ29,"")</f>
        <v>693.05486851450144</v>
      </c>
      <c r="DK32" s="32">
        <f ca="1">IF(DK138&lt;=$L$3,Réservoir!DR29,"")</f>
        <v>693.07232407885738</v>
      </c>
      <c r="DL32" s="32">
        <f ca="1">IF(DL138&lt;=$L$3,Réservoir!DS29,"")</f>
        <v>693.08977964321332</v>
      </c>
      <c r="DM32" s="32">
        <f ca="1">IF(DM138&lt;=$L$3,Réservoir!DT29,"")</f>
        <v>693.10723520756937</v>
      </c>
      <c r="DN32" s="32">
        <f ca="1">IF(DN138&lt;=$L$3,Réservoir!DU29,"")</f>
        <v>693.12469077192532</v>
      </c>
      <c r="DO32" s="32">
        <f ca="1">IF(DO138&lt;=$L$3,Réservoir!DV29,"")</f>
        <v>693.14214633628137</v>
      </c>
      <c r="DP32" s="32">
        <f ca="1">IF(DP138&lt;=$L$3,Réservoir!DW29,"")</f>
        <v>693.15960190063731</v>
      </c>
      <c r="DQ32" s="32">
        <f ca="1">IF(DQ138&lt;=$L$3,Réservoir!DX29,"")</f>
        <v>693.17705746499337</v>
      </c>
      <c r="DR32" s="32">
        <f ca="1">IF(DR138&lt;=$L$3,Réservoir!DY29,"")</f>
        <v>693.19451302934931</v>
      </c>
      <c r="DS32" s="32">
        <f ca="1">IF(DS138&lt;=$L$3,Réservoir!DZ29,"")</f>
        <v>693.21196859370536</v>
      </c>
      <c r="DT32" s="105">
        <f ca="1">IF(DT138&lt;=$L$3,Réservoir!EA29,"")</f>
        <v>693.22942415806131</v>
      </c>
      <c r="DU32" s="32">
        <f ca="1">IF(DU138&lt;=$L$3,Réservoir!EB29,"")</f>
        <v>693.24603204199684</v>
      </c>
      <c r="DV32" s="32">
        <f ca="1">IF(DV138&lt;=$L$3,Réservoir!EC29,"")</f>
        <v>693.26263992593238</v>
      </c>
      <c r="DW32" s="32">
        <f ca="1">IF(DW138&lt;=$L$3,Réservoir!ED29,"")</f>
        <v>693.2792478098678</v>
      </c>
      <c r="DX32" s="32">
        <f ca="1">IF(DX138&lt;=$L$3,Réservoir!EE29,"")</f>
        <v>693.29585569380333</v>
      </c>
      <c r="DY32" s="32">
        <f ca="1">IF(DY138&lt;=$L$3,Réservoir!EF29,"")</f>
        <v>693.31246357773887</v>
      </c>
      <c r="DZ32" s="32">
        <f ca="1">IF(DZ138&lt;=$L$3,Réservoir!EG29,"")</f>
        <v>693.32907146167429</v>
      </c>
      <c r="EA32" s="32">
        <f ca="1">IF(EA138&lt;=$L$3,Réservoir!EH29,"")</f>
        <v>693.34567934560982</v>
      </c>
      <c r="EB32" s="32">
        <f ca="1">IF(EB138&lt;=$L$3,Réservoir!EI29,"")</f>
        <v>693.36228722954525</v>
      </c>
      <c r="EC32" s="32">
        <f ca="1">IF(EC138&lt;=$L$3,Réservoir!EJ29,"")</f>
        <v>693.37889511348078</v>
      </c>
      <c r="ED32" s="32">
        <f ca="1">IF(ED138&lt;=$L$3,Réservoir!EK29,"")</f>
        <v>693.39550299741632</v>
      </c>
      <c r="EE32" s="32">
        <f ca="1">IF(EE138&lt;=$L$3,Réservoir!EL29,"")</f>
        <v>693.41211088135174</v>
      </c>
      <c r="EF32" s="32">
        <f ca="1">IF(EF138&lt;=$L$3,Réservoir!EM29,"")</f>
        <v>693.42871876528727</v>
      </c>
      <c r="EG32" s="32">
        <f ca="1">IF(EG138&lt;=$L$3,Réservoir!EN29,"")</f>
        <v>693.44532664922281</v>
      </c>
      <c r="EH32" s="32">
        <f ca="1">IF(EH138&lt;=$L$3,Réservoir!EO29,"")</f>
        <v>693.46193453315823</v>
      </c>
      <c r="EI32" s="32">
        <f ca="1">IF(EI138&lt;=$L$3,Réservoir!EP29,"")</f>
        <v>693.47854241709376</v>
      </c>
      <c r="EJ32" s="32">
        <f ca="1">IF(EJ138&lt;=$L$3,Réservoir!EQ29,"")</f>
        <v>693.49515030102918</v>
      </c>
      <c r="EK32" s="32">
        <f ca="1">IF(EK138&lt;=$L$3,Réservoir!ER29,"")</f>
        <v>693.51175818496472</v>
      </c>
      <c r="EL32" s="32">
        <f ca="1">IF(EL138&lt;=$L$3,Réservoir!ES29,"")</f>
        <v>693.52836606890025</v>
      </c>
      <c r="EM32" s="32">
        <f ca="1">IF(EM138&lt;=$L$3,Réservoir!ET29,"")</f>
        <v>693.54497395283568</v>
      </c>
      <c r="EN32" s="32">
        <f ca="1">IF(EN138&lt;=$L$3,Réservoir!EU29,"")</f>
        <v>693.56158183677121</v>
      </c>
      <c r="EO32" s="32">
        <f ca="1">IF(EO138&lt;=$L$3,Réservoir!EV29,"")</f>
        <v>693.57818972070675</v>
      </c>
      <c r="EP32" s="32">
        <f ca="1">IF(EP138&lt;=$L$3,Réservoir!EW29,"")</f>
        <v>693.59479760464217</v>
      </c>
      <c r="EQ32" s="152">
        <f ca="1">IF(EQ138&lt;=$L$3,Réservoir!EX29,"")</f>
        <v>693.6114054885777</v>
      </c>
      <c r="ER32" s="32">
        <f ca="1">IF(ER138&lt;=$L$3,Réservoir!EY29,"")</f>
        <v>693.62801337251324</v>
      </c>
      <c r="ES32" s="32">
        <f ca="1">IF(ES138&lt;=$L$3,Réservoir!EZ29,"")</f>
        <v>693.6436920330035</v>
      </c>
      <c r="ET32" s="32">
        <f ca="1">IF(ET138&lt;=$L$3,Réservoir!FA29,"")</f>
        <v>693.65937069349388</v>
      </c>
      <c r="EU32" s="32">
        <f ca="1">IF(EU138&lt;=$L$3,Réservoir!FB29,"")</f>
        <v>693.67504935398415</v>
      </c>
      <c r="EV32" s="32">
        <f ca="1">IF(EV138&lt;=$L$3,Réservoir!FC29,"")</f>
        <v>693.69072801447453</v>
      </c>
      <c r="EW32" s="32">
        <f ca="1">IF(EW138&lt;=$L$3,Réservoir!FD29,"")</f>
        <v>693.7064066749648</v>
      </c>
      <c r="EX32" s="32">
        <f ca="1">IF(EX138&lt;=$L$3,Réservoir!FE29,"")</f>
        <v>693.72208533545518</v>
      </c>
      <c r="EY32" s="32">
        <f ca="1">IF(EY138&lt;=$L$3,Réservoir!FF29,"")</f>
        <v>693.73776399594544</v>
      </c>
      <c r="EZ32" s="32">
        <f ca="1">IF(EZ138&lt;=$L$3,Réservoir!FG29,"")</f>
        <v>693.75344265643582</v>
      </c>
      <c r="FA32" s="32">
        <f ca="1">IF(FA138&lt;=$L$3,Réservoir!FH29,"")</f>
        <v>693.76912131692609</v>
      </c>
      <c r="FB32" s="32">
        <f ca="1">IF(FB138&lt;=$L$3,Réservoir!FI29,"")</f>
        <v>693.78479997741647</v>
      </c>
      <c r="FC32" s="32">
        <f ca="1">IF(FC138&lt;=$L$3,Réservoir!FJ29,"")</f>
        <v>693.80047863790674</v>
      </c>
      <c r="FD32" s="32">
        <f ca="1">IF(FD138&lt;=$L$3,Réservoir!FK29,"")</f>
        <v>693.81615729839712</v>
      </c>
      <c r="FE32" s="32">
        <f ca="1">IF(FE138&lt;=$L$3,Réservoir!FL29,"")</f>
        <v>693.83183595888738</v>
      </c>
      <c r="FF32" s="32">
        <f ca="1">IF(FF138&lt;=$L$3,Réservoir!FM29,"")</f>
        <v>693.84751461937776</v>
      </c>
      <c r="FG32" s="32">
        <f ca="1">IF(FG138&lt;=$L$3,Réservoir!FN29,"")</f>
        <v>693.86319327986803</v>
      </c>
      <c r="FH32" s="32">
        <f ca="1">IF(FH138&lt;=$L$3,Réservoir!FO29,"")</f>
        <v>693.87887194035841</v>
      </c>
      <c r="FI32" s="32">
        <f ca="1">IF(FI138&lt;=$L$3,Réservoir!FP29,"")</f>
        <v>693.89455060084867</v>
      </c>
      <c r="FJ32" s="32">
        <f ca="1">IF(FJ138&lt;=$L$3,Réservoir!FQ29,"")</f>
        <v>693.91022926133905</v>
      </c>
      <c r="FK32" s="32">
        <f ca="1">IF(FK138&lt;=$L$3,Réservoir!FR29,"")</f>
        <v>693.92590792182932</v>
      </c>
      <c r="FL32" s="32">
        <f ca="1">IF(FL138&lt;=$L$3,Réservoir!FS29,"")</f>
        <v>693.9415865823197</v>
      </c>
      <c r="FM32" s="32">
        <f ca="1">IF(FM138&lt;=$L$3,Réservoir!FT29,"")</f>
        <v>693.95726524280997</v>
      </c>
      <c r="FN32" s="32">
        <f ca="1">IF(FN138&lt;=$L$3,Réservoir!FU29,"")</f>
        <v>693.97294390330035</v>
      </c>
      <c r="FO32" s="32">
        <f ca="1">IF(FO138&lt;=$L$3,Réservoir!FV29,"")</f>
        <v>693.98862256379073</v>
      </c>
      <c r="FP32" s="105" t="str">
        <f>IF(FP138&lt;=$L$3,Réservoir!FW29,"")</f>
        <v/>
      </c>
      <c r="FQ32" s="32" t="str">
        <f>IF(FQ138&lt;=$L$3,Réservoir!FX29,"")</f>
        <v/>
      </c>
      <c r="FR32" s="32" t="str">
        <f>IF(FR138&lt;=$L$3,Réservoir!FY29,"")</f>
        <v/>
      </c>
      <c r="FS32" s="32" t="str">
        <f>IF(FS138&lt;=$L$3,Réservoir!FZ29,"")</f>
        <v/>
      </c>
      <c r="FT32" s="32" t="str">
        <f>IF(FT138&lt;=$L$3,Réservoir!GA29,"")</f>
        <v/>
      </c>
      <c r="FU32" s="32" t="str">
        <f>IF(FU138&lt;=$L$3,Réservoir!GB29,"")</f>
        <v/>
      </c>
      <c r="FV32" s="32" t="str">
        <f>IF(FV138&lt;=$L$3,Réservoir!GC29,"")</f>
        <v/>
      </c>
      <c r="FW32" s="32" t="str">
        <f>IF(FW138&lt;=$L$3,Réservoir!GD29,"")</f>
        <v/>
      </c>
      <c r="FX32" s="32" t="str">
        <f>IF(FX138&lt;=$L$3,Réservoir!GE29,"")</f>
        <v/>
      </c>
      <c r="FY32" s="32" t="str">
        <f>IF(FY138&lt;=$L$3,Réservoir!GF29,"")</f>
        <v/>
      </c>
      <c r="FZ32" s="32" t="str">
        <f>IF(FZ138&lt;=$L$3,Réservoir!GG29,"")</f>
        <v/>
      </c>
      <c r="GA32" s="32" t="str">
        <f>IF(GA138&lt;=$L$3,Réservoir!GH29,"")</f>
        <v/>
      </c>
      <c r="GB32" s="32" t="str">
        <f>IF(GB138&lt;=$L$3,Réservoir!GI29,"")</f>
        <v/>
      </c>
      <c r="GC32" s="32" t="str">
        <f>IF(GC138&lt;=$L$3,Réservoir!GJ29,"")</f>
        <v/>
      </c>
      <c r="GD32" s="32" t="str">
        <f>IF(GD138&lt;=$L$3,Réservoir!GK29,"")</f>
        <v/>
      </c>
      <c r="GE32" s="32" t="str">
        <f>IF(GE138&lt;=$L$3,Réservoir!GL29,"")</f>
        <v/>
      </c>
      <c r="GF32" s="32" t="str">
        <f>IF(GF138&lt;=$L$3,Réservoir!GM29,"")</f>
        <v/>
      </c>
      <c r="GG32" s="32" t="str">
        <f>IF(GG138&lt;=$L$3,Réservoir!GN29,"")</f>
        <v/>
      </c>
      <c r="GH32" s="32" t="str">
        <f>IF(GH138&lt;=$L$3,Réservoir!GO29,"")</f>
        <v/>
      </c>
      <c r="GI32" s="32" t="str">
        <f>IF(GI138&lt;=$L$3,Réservoir!GP29,"")</f>
        <v/>
      </c>
      <c r="GJ32" s="32" t="str">
        <f>IF(GJ138&lt;=$L$3,Réservoir!GQ29,"")</f>
        <v/>
      </c>
      <c r="GK32" s="32" t="str">
        <f>IF(GK138&lt;=$L$3,Réservoir!GR29,"")</f>
        <v/>
      </c>
      <c r="GL32" s="32" t="str">
        <f>IF(GL138&lt;=$L$3,Réservoir!GS29,"")</f>
        <v/>
      </c>
      <c r="GM32" s="152" t="str">
        <f>IF(GM138&lt;=$L$3,Réservoir!GT29,"")</f>
        <v/>
      </c>
    </row>
    <row r="33" spans="1:195" x14ac:dyDescent="0.25">
      <c r="B33" t="s">
        <v>571</v>
      </c>
      <c r="C33" t="s">
        <v>25</v>
      </c>
      <c r="D33" s="40">
        <f ca="1">IFERROR(1*INDEX('PI Data'!$R$7:$R$78,MATCH(TRUE,INDEX('PI Data'!$G$7:$G$78= Horaire!D135,0),0)),D37)</f>
        <v>689.33026123046875</v>
      </c>
      <c r="E33" s="40">
        <f ca="1">IFERROR(1*INDEX('PI Data'!$R$7:$R$78,MATCH(TRUE,INDEX('PI Data'!$G$7:$G$78= Horaire!E135,0),0)),E37)</f>
        <v>689.50030517578125</v>
      </c>
      <c r="F33" s="40">
        <f ca="1">IFERROR(1*INDEX('PI Data'!$R$7:$R$78,MATCH(TRUE,INDEX('PI Data'!$G$7:$G$78= Horaire!F135,0),0)),F37)</f>
        <v>689.6502685546875</v>
      </c>
      <c r="G33" s="40">
        <f ca="1">IFERROR(1*INDEX('PI Data'!$R$7:$R$78,MATCH(TRUE,INDEX('PI Data'!$G$7:$G$78= Horaire!G135,0),0)),G37)</f>
        <v>689.790283203125</v>
      </c>
      <c r="H33" s="40">
        <f ca="1">IFERROR(1*INDEX('PI Data'!$R$7:$R$78,MATCH(TRUE,INDEX('PI Data'!$G$7:$G$78= Horaire!H135,0),0)),H37)</f>
        <v>689.9302978515625</v>
      </c>
      <c r="I33" s="40">
        <f ca="1">IFERROR(1*INDEX('PI Data'!$R$7:$R$78,MATCH(TRUE,INDEX('PI Data'!$G$7:$G$78= Horaire!I135,0),0)),I37)</f>
        <v>690.060302734375</v>
      </c>
      <c r="J33" s="40">
        <f ca="1">IFERROR(1*INDEX('PI Data'!$R$7:$R$78,MATCH(TRUE,INDEX('PI Data'!$G$7:$G$78= Horaire!J135,0),0)),J37)</f>
        <v>690.1903076171875</v>
      </c>
      <c r="K33" s="40">
        <f ca="1">IFERROR(1*INDEX('PI Data'!$R$7:$R$78,MATCH(TRUE,INDEX('PI Data'!$G$7:$G$78= Horaire!K135,0),0)),K37)</f>
        <v>690.2103271484375</v>
      </c>
      <c r="L33" s="40">
        <f ca="1">IFERROR(1*INDEX('PI Data'!$R$7:$R$78,MATCH(TRUE,INDEX('PI Data'!$G$7:$G$78= Horaire!L135,0),0)),L37)</f>
        <v>689.4403076171875</v>
      </c>
      <c r="M33" s="40">
        <f ca="1">IFERROR(1*INDEX('PI Data'!$R$7:$R$78,MATCH(TRUE,INDEX('PI Data'!$G$7:$G$78= Horaire!M135,0),0)),M37)</f>
        <v>688.6302490234375</v>
      </c>
      <c r="N33" s="40">
        <f ca="1">IFERROR(1*INDEX('PI Data'!$R$7:$R$78,MATCH(TRUE,INDEX('PI Data'!$G$7:$G$78= Horaire!N135,0),0)),N37)</f>
        <v>687.81024169921875</v>
      </c>
      <c r="O33" s="40" t="str">
        <f ca="1">IFERROR(1*INDEX('PI Data'!$R$7:$R$78,MATCH(TRUE,INDEX('PI Data'!$G$7:$G$78= Horaire!O135,0),0)),O37)</f>
        <v/>
      </c>
      <c r="P33" s="40" t="str">
        <f ca="1">IFERROR(1*INDEX('PI Data'!$R$7:$R$78,MATCH(TRUE,INDEX('PI Data'!$G$7:$G$78= Horaire!P135,0),0)),P37)</f>
        <v/>
      </c>
      <c r="Q33" s="40" t="str">
        <f ca="1">IFERROR(1*INDEX('PI Data'!$R$7:$R$78,MATCH(TRUE,INDEX('PI Data'!$G$7:$G$78= Horaire!Q135,0),0)),Q37)</f>
        <v/>
      </c>
      <c r="R33" s="40" t="str">
        <f ca="1">IFERROR(1*INDEX('PI Data'!$R$7:$R$78,MATCH(TRUE,INDEX('PI Data'!$G$7:$G$78= Horaire!R135,0),0)),R37)</f>
        <v/>
      </c>
      <c r="S33" s="40" t="str">
        <f ca="1">IFERROR(1*INDEX('PI Data'!$R$7:$R$78,MATCH(TRUE,INDEX('PI Data'!$G$7:$G$78= Horaire!S135,0),0)),S37)</f>
        <v/>
      </c>
      <c r="T33" s="40" t="str">
        <f ca="1">IFERROR(1*INDEX('PI Data'!$R$7:$R$78,MATCH(TRUE,INDEX('PI Data'!$G$7:$G$78= Horaire!T135,0),0)),T37)</f>
        <v/>
      </c>
      <c r="U33" s="40" t="str">
        <f ca="1">IFERROR(1*INDEX('PI Data'!$R$7:$R$78,MATCH(TRUE,INDEX('PI Data'!$G$7:$G$78= Horaire!U135,0),0)),U37)</f>
        <v/>
      </c>
      <c r="V33" s="40" t="str">
        <f ca="1">IFERROR(1*INDEX('PI Data'!$R$7:$R$78,MATCH(TRUE,INDEX('PI Data'!$G$7:$G$78= Horaire!V135,0),0)),V37)</f>
        <v/>
      </c>
      <c r="W33" s="40" t="str">
        <f ca="1">IFERROR(1*INDEX('PI Data'!$R$7:$R$78,MATCH(TRUE,INDEX('PI Data'!$G$7:$G$78= Horaire!W135,0),0)),W37)</f>
        <v/>
      </c>
      <c r="X33" s="40" t="str">
        <f ca="1">IFERROR(1*INDEX('PI Data'!$R$7:$R$78,MATCH(TRUE,INDEX('PI Data'!$G$7:$G$78= Horaire!X135,0),0)),X37)</f>
        <v/>
      </c>
      <c r="Y33" s="40" t="str">
        <f ca="1">IFERROR(1*INDEX('PI Data'!$R$7:$R$78,MATCH(TRUE,INDEX('PI Data'!$G$7:$G$78= Horaire!Y135,0),0)),Y37)</f>
        <v/>
      </c>
      <c r="Z33" s="40" t="str">
        <f ca="1">IFERROR(1*INDEX('PI Data'!$R$7:$R$78,MATCH(TRUE,INDEX('PI Data'!$G$7:$G$78= Horaire!Z135,0),0)),Z37)</f>
        <v/>
      </c>
      <c r="AA33" s="40" t="str">
        <f ca="1">IFERROR(1*INDEX('PI Data'!$R$7:$R$78,MATCH(TRUE,INDEX('PI Data'!$G$7:$G$78= Horaire!AA135,0),0)),AA37)</f>
        <v/>
      </c>
      <c r="AB33" s="102" t="str">
        <f ca="1">IFERROR(1*INDEX('PI Data'!$R$7:$R$78,MATCH(TRUE,INDEX('PI Data'!$G$7:$G$78= Horaire!AB135,0),0)),"")</f>
        <v/>
      </c>
      <c r="AC33" s="40" t="str">
        <f ca="1">IFERROR(1*INDEX('PI Data'!$R$7:$R$78,MATCH(TRUE,INDEX('PI Data'!$G$7:$G$78= Horaire!AC135,0),0)),"")</f>
        <v/>
      </c>
      <c r="AD33" s="40" t="str">
        <f ca="1">IFERROR(1*INDEX('PI Data'!$R$7:$R$78,MATCH(TRUE,INDEX('PI Data'!$G$7:$G$78= Horaire!AD135,0),0)),"")</f>
        <v/>
      </c>
      <c r="AE33" s="40" t="str">
        <f ca="1">IFERROR(1*INDEX('PI Data'!$R$7:$R$78,MATCH(TRUE,INDEX('PI Data'!$G$7:$G$78= Horaire!AE135,0),0)),"")</f>
        <v/>
      </c>
      <c r="AF33" s="40" t="str">
        <f ca="1">IFERROR(1*INDEX('PI Data'!$R$7:$R$78,MATCH(TRUE,INDEX('PI Data'!$G$7:$G$78= Horaire!AF135,0),0)),"")</f>
        <v/>
      </c>
      <c r="AG33" s="40" t="str">
        <f ca="1">IFERROR(1*INDEX('PI Data'!$R$7:$R$78,MATCH(TRUE,INDEX('PI Data'!$G$7:$G$78= Horaire!AG135,0),0)),"")</f>
        <v/>
      </c>
      <c r="AH33" s="40" t="str">
        <f ca="1">IFERROR(1*INDEX('PI Data'!$R$7:$R$78,MATCH(TRUE,INDEX('PI Data'!$G$7:$G$78= Horaire!AH135,0),0)),"")</f>
        <v/>
      </c>
      <c r="AI33" s="40" t="str">
        <f ca="1">IFERROR(1*INDEX('PI Data'!$R$7:$R$78,MATCH(TRUE,INDEX('PI Data'!$G$7:$G$78= Horaire!AI135,0),0)),"")</f>
        <v/>
      </c>
      <c r="AJ33" s="40" t="str">
        <f ca="1">IFERROR(1*INDEX('PI Data'!$R$7:$R$78,MATCH(TRUE,INDEX('PI Data'!$G$7:$G$78= Horaire!AJ135,0),0)),"")</f>
        <v/>
      </c>
      <c r="AK33" s="40" t="str">
        <f ca="1">IFERROR(1*INDEX('PI Data'!$R$7:$R$78,MATCH(TRUE,INDEX('PI Data'!$G$7:$G$78= Horaire!AK135,0),0)),"")</f>
        <v/>
      </c>
      <c r="AL33" s="40" t="str">
        <f ca="1">IFERROR(1*INDEX('PI Data'!$R$7:$R$78,MATCH(TRUE,INDEX('PI Data'!$G$7:$G$78= Horaire!AL135,0),0)),"")</f>
        <v/>
      </c>
      <c r="AM33" s="40" t="str">
        <f ca="1">IFERROR(1*INDEX('PI Data'!$R$7:$R$78,MATCH(TRUE,INDEX('PI Data'!$G$7:$G$78= Horaire!AM135,0),0)),"")</f>
        <v/>
      </c>
      <c r="AN33" s="40" t="str">
        <f ca="1">IFERROR(1*INDEX('PI Data'!$R$7:$R$78,MATCH(TRUE,INDEX('PI Data'!$G$7:$G$78= Horaire!AN135,0),0)),"")</f>
        <v/>
      </c>
      <c r="AO33" s="40" t="str">
        <f ca="1">IFERROR(1*INDEX('PI Data'!$R$7:$R$78,MATCH(TRUE,INDEX('PI Data'!$G$7:$G$78= Horaire!AO135,0),0)),"")</f>
        <v/>
      </c>
      <c r="AP33" s="40" t="str">
        <f ca="1">IFERROR(1*INDEX('PI Data'!$R$7:$R$78,MATCH(TRUE,INDEX('PI Data'!$G$7:$G$78= Horaire!AP135,0),0)),"")</f>
        <v/>
      </c>
      <c r="AQ33" s="40" t="str">
        <f ca="1">IFERROR(1*INDEX('PI Data'!$R$7:$R$78,MATCH(TRUE,INDEX('PI Data'!$G$7:$G$78= Horaire!AQ135,0),0)),"")</f>
        <v/>
      </c>
      <c r="AR33" s="40" t="str">
        <f ca="1">IFERROR(1*INDEX('PI Data'!$R$7:$R$78,MATCH(TRUE,INDEX('PI Data'!$G$7:$G$78= Horaire!AR135,0),0)),"")</f>
        <v/>
      </c>
      <c r="AS33" s="40" t="str">
        <f ca="1">IFERROR(1*INDEX('PI Data'!$R$7:$R$78,MATCH(TRUE,INDEX('PI Data'!$G$7:$G$78= Horaire!AS135,0),0)),"")</f>
        <v/>
      </c>
      <c r="AT33" s="40" t="str">
        <f ca="1">IFERROR(1*INDEX('PI Data'!$R$7:$R$78,MATCH(TRUE,INDEX('PI Data'!$G$7:$G$78= Horaire!AT135,0),0)),"")</f>
        <v/>
      </c>
      <c r="AU33" s="40" t="str">
        <f ca="1">IFERROR(1*INDEX('PI Data'!$R$7:$R$78,MATCH(TRUE,INDEX('PI Data'!$G$7:$G$78= Horaire!AU135,0),0)),"")</f>
        <v/>
      </c>
      <c r="AV33" s="40" t="str">
        <f ca="1">IFERROR(1*INDEX('PI Data'!$R$7:$R$78,MATCH(TRUE,INDEX('PI Data'!$G$7:$G$78= Horaire!AV135,0),0)),"")</f>
        <v/>
      </c>
      <c r="AW33" s="40" t="str">
        <f ca="1">IFERROR(1*INDEX('PI Data'!$R$7:$R$78,MATCH(TRUE,INDEX('PI Data'!$G$7:$G$78= Horaire!AW135,0),0)),"")</f>
        <v/>
      </c>
      <c r="AX33" s="40" t="str">
        <f ca="1">IFERROR(1*INDEX('PI Data'!$R$7:$R$78,MATCH(TRUE,INDEX('PI Data'!$G$7:$G$78= Horaire!AX135,0),0)),"")</f>
        <v/>
      </c>
      <c r="AY33" s="40" t="str">
        <f ca="1">IFERROR(1*INDEX('PI Data'!$R$7:$R$78,MATCH(TRUE,INDEX('PI Data'!$G$7:$G$78= Horaire!AY135,0),0)),"")</f>
        <v/>
      </c>
      <c r="AZ33" s="102" t="str">
        <f ca="1">IFERROR(1*INDEX('PI Data'!$R$7:$R$78,MATCH(TRUE,INDEX('PI Data'!$G$7:$G$78= Horaire!AZ135,0),0)),"")</f>
        <v/>
      </c>
      <c r="BA33" s="40" t="str">
        <f ca="1">IFERROR(1*INDEX('PI Data'!$R$7:$R$78,MATCH(TRUE,INDEX('PI Data'!$G$7:$G$78= Horaire!BA135,0),0)),"")</f>
        <v/>
      </c>
      <c r="BB33" s="40" t="str">
        <f ca="1">IFERROR(1*INDEX('PI Data'!$R$7:$R$78,MATCH(TRUE,INDEX('PI Data'!$G$7:$G$78= Horaire!BB135,0),0)),"")</f>
        <v/>
      </c>
      <c r="BC33" s="40" t="str">
        <f ca="1">IFERROR(1*INDEX('PI Data'!$R$7:$R$78,MATCH(TRUE,INDEX('PI Data'!$G$7:$G$78= Horaire!BC135,0),0)),"")</f>
        <v/>
      </c>
      <c r="BD33" s="40" t="str">
        <f ca="1">IFERROR(1*INDEX('PI Data'!$R$7:$R$78,MATCH(TRUE,INDEX('PI Data'!$G$7:$G$78= Horaire!BD135,0),0)),"")</f>
        <v/>
      </c>
      <c r="BE33" s="40" t="str">
        <f ca="1">IFERROR(1*INDEX('PI Data'!$R$7:$R$78,MATCH(TRUE,INDEX('PI Data'!$G$7:$G$78= Horaire!BE135,0),0)),"")</f>
        <v/>
      </c>
      <c r="BF33" s="40" t="str">
        <f ca="1">IFERROR(1*INDEX('PI Data'!$R$7:$R$78,MATCH(TRUE,INDEX('PI Data'!$G$7:$G$78= Horaire!BF135,0),0)),"")</f>
        <v/>
      </c>
      <c r="BG33" s="40" t="str">
        <f ca="1">IFERROR(1*INDEX('PI Data'!$R$7:$R$78,MATCH(TRUE,INDEX('PI Data'!$G$7:$G$78= Horaire!BG135,0),0)),"")</f>
        <v/>
      </c>
      <c r="BH33" s="40" t="str">
        <f ca="1">IFERROR(1*INDEX('PI Data'!$R$7:$R$78,MATCH(TRUE,INDEX('PI Data'!$G$7:$G$78= Horaire!BH135,0),0)),"")</f>
        <v/>
      </c>
      <c r="BI33" s="40" t="str">
        <f ca="1">IFERROR(1*INDEX('PI Data'!$R$7:$R$78,MATCH(TRUE,INDEX('PI Data'!$G$7:$G$78= Horaire!BI135,0),0)),"")</f>
        <v/>
      </c>
      <c r="BJ33" s="40" t="str">
        <f ca="1">IFERROR(1*INDEX('PI Data'!$R$7:$R$78,MATCH(TRUE,INDEX('PI Data'!$G$7:$G$78= Horaire!BJ135,0),0)),"")</f>
        <v/>
      </c>
      <c r="BK33" s="40" t="str">
        <f ca="1">IFERROR(1*INDEX('PI Data'!$R$7:$R$78,MATCH(TRUE,INDEX('PI Data'!$G$7:$G$78= Horaire!BK135,0),0)),"")</f>
        <v/>
      </c>
      <c r="BL33" s="40" t="str">
        <f ca="1">IFERROR(1*INDEX('PI Data'!$R$7:$R$78,MATCH(TRUE,INDEX('PI Data'!$G$7:$G$78= Horaire!BL135,0),0)),"")</f>
        <v/>
      </c>
      <c r="BM33" s="40" t="str">
        <f ca="1">IFERROR(1*INDEX('PI Data'!$R$7:$R$78,MATCH(TRUE,INDEX('PI Data'!$G$7:$G$78= Horaire!BM135,0),0)),"")</f>
        <v/>
      </c>
      <c r="BN33" s="40" t="str">
        <f ca="1">IFERROR(1*INDEX('PI Data'!$R$7:$R$78,MATCH(TRUE,INDEX('PI Data'!$G$7:$G$78= Horaire!BN135,0),0)),"")</f>
        <v/>
      </c>
      <c r="BO33" s="40" t="str">
        <f ca="1">IFERROR(1*INDEX('PI Data'!$R$7:$R$78,MATCH(TRUE,INDEX('PI Data'!$G$7:$G$78= Horaire!BO135,0),0)),"")</f>
        <v/>
      </c>
      <c r="BP33" s="40" t="str">
        <f ca="1">IFERROR(1*INDEX('PI Data'!$R$7:$R$78,MATCH(TRUE,INDEX('PI Data'!$G$7:$G$78= Horaire!BP135,0),0)),"")</f>
        <v/>
      </c>
      <c r="BQ33" s="40" t="str">
        <f ca="1">IFERROR(1*INDEX('PI Data'!$R$7:$R$78,MATCH(TRUE,INDEX('PI Data'!$G$7:$G$78= Horaire!BQ135,0),0)),"")</f>
        <v/>
      </c>
      <c r="BR33" s="40" t="str">
        <f ca="1">IFERROR(1*INDEX('PI Data'!$R$7:$R$78,MATCH(TRUE,INDEX('PI Data'!$G$7:$G$78= Horaire!BR135,0),0)),"")</f>
        <v/>
      </c>
      <c r="BS33" s="40" t="str">
        <f ca="1">IFERROR(1*INDEX('PI Data'!$R$7:$R$78,MATCH(TRUE,INDEX('PI Data'!$G$7:$G$78= Horaire!BS135,0),0)),"")</f>
        <v/>
      </c>
      <c r="BT33" s="40" t="str">
        <f ca="1">IFERROR(1*INDEX('PI Data'!$R$7:$R$78,MATCH(TRUE,INDEX('PI Data'!$G$7:$G$78= Horaire!BT135,0),0)),"")</f>
        <v/>
      </c>
      <c r="BU33" s="40" t="str">
        <f ca="1">IFERROR(1*INDEX('PI Data'!$R$7:$R$78,MATCH(TRUE,INDEX('PI Data'!$G$7:$G$78= Horaire!BU135,0),0)),"")</f>
        <v/>
      </c>
      <c r="BV33" s="40" t="str">
        <f ca="1">IFERROR(1*INDEX('PI Data'!$R$7:$R$78,MATCH(TRUE,INDEX('PI Data'!$G$7:$G$78= Horaire!BV135,0),0)),"")</f>
        <v/>
      </c>
      <c r="BW33" s="40" t="str">
        <f ca="1">IFERROR(1*INDEX('PI Data'!$R$7:$R$78,MATCH(TRUE,INDEX('PI Data'!$G$7:$G$78= Horaire!BW135,0),0)),"")</f>
        <v/>
      </c>
      <c r="BX33" s="102" t="str">
        <f ca="1">IFERROR(1*INDEX('PI Data'!$R$7:$R$78,MATCH(TRUE,INDEX('PI Data'!$G$7:$G$78= Horaire!BX135,0),0)),"")</f>
        <v/>
      </c>
      <c r="BY33" s="40" t="str">
        <f ca="1">IFERROR(1*INDEX('PI Data'!$R$7:$R$78,MATCH(TRUE,INDEX('PI Data'!$G$7:$G$78= Horaire!BY135,0),0)),"")</f>
        <v/>
      </c>
      <c r="BZ33" s="40" t="str">
        <f ca="1">IFERROR(1*INDEX('PI Data'!$R$7:$R$78,MATCH(TRUE,INDEX('PI Data'!$G$7:$G$78= Horaire!BZ135,0),0)),"")</f>
        <v/>
      </c>
      <c r="CA33" s="40" t="str">
        <f ca="1">IFERROR(1*INDEX('PI Data'!$R$7:$R$78,MATCH(TRUE,INDEX('PI Data'!$G$7:$G$78= Horaire!CA135,0),0)),"")</f>
        <v/>
      </c>
      <c r="CB33" s="40" t="str">
        <f ca="1">IFERROR(1*INDEX('PI Data'!$R$7:$R$78,MATCH(TRUE,INDEX('PI Data'!$G$7:$G$78= Horaire!CB135,0),0)),"")</f>
        <v/>
      </c>
      <c r="CC33" s="40" t="str">
        <f ca="1">IFERROR(1*INDEX('PI Data'!$R$7:$R$78,MATCH(TRUE,INDEX('PI Data'!$G$7:$G$78= Horaire!CC135,0),0)),"")</f>
        <v/>
      </c>
      <c r="CD33" s="40" t="str">
        <f ca="1">IFERROR(1*INDEX('PI Data'!$R$7:$R$78,MATCH(TRUE,INDEX('PI Data'!$G$7:$G$78= Horaire!CD135,0),0)),"")</f>
        <v/>
      </c>
      <c r="CE33" s="40" t="str">
        <f ca="1">IFERROR(1*INDEX('PI Data'!$R$7:$R$78,MATCH(TRUE,INDEX('PI Data'!$G$7:$G$78= Horaire!CE135,0),0)),"")</f>
        <v/>
      </c>
      <c r="CF33" s="40" t="str">
        <f ca="1">IFERROR(1*INDEX('PI Data'!$R$7:$R$78,MATCH(TRUE,INDEX('PI Data'!$G$7:$G$78= Horaire!CF135,0),0)),"")</f>
        <v/>
      </c>
      <c r="CG33" s="40" t="str">
        <f ca="1">IFERROR(1*INDEX('PI Data'!$R$7:$R$78,MATCH(TRUE,INDEX('PI Data'!$G$7:$G$78= Horaire!CG135,0),0)),"")</f>
        <v/>
      </c>
      <c r="CH33" s="40" t="str">
        <f ca="1">IFERROR(1*INDEX('PI Data'!$R$7:$R$78,MATCH(TRUE,INDEX('PI Data'!$G$7:$G$78= Horaire!CH135,0),0)),"")</f>
        <v/>
      </c>
      <c r="CI33" s="40" t="str">
        <f ca="1">IFERROR(1*INDEX('PI Data'!$R$7:$R$78,MATCH(TRUE,INDEX('PI Data'!$G$7:$G$78= Horaire!CI135,0),0)),"")</f>
        <v/>
      </c>
      <c r="CJ33" s="40" t="str">
        <f ca="1">IFERROR(1*INDEX('PI Data'!$R$7:$R$78,MATCH(TRUE,INDEX('PI Data'!$G$7:$G$78= Horaire!CJ135,0),0)),"")</f>
        <v/>
      </c>
      <c r="CK33" s="40" t="str">
        <f ca="1">IFERROR(1*INDEX('PI Data'!$R$7:$R$78,MATCH(TRUE,INDEX('PI Data'!$G$7:$G$78= Horaire!CK135,0),0)),"")</f>
        <v/>
      </c>
      <c r="CL33" s="40" t="str">
        <f ca="1">IFERROR(1*INDEX('PI Data'!$R$7:$R$78,MATCH(TRUE,INDEX('PI Data'!$G$7:$G$78= Horaire!CL135,0),0)),"")</f>
        <v/>
      </c>
      <c r="CM33" s="40" t="str">
        <f ca="1">IFERROR(1*INDEX('PI Data'!$R$7:$R$78,MATCH(TRUE,INDEX('PI Data'!$G$7:$G$78= Horaire!CM135,0),0)),"")</f>
        <v/>
      </c>
      <c r="CN33" s="40" t="str">
        <f ca="1">IFERROR(1*INDEX('PI Data'!$R$7:$R$78,MATCH(TRUE,INDEX('PI Data'!$G$7:$G$78= Horaire!CN135,0),0)),"")</f>
        <v/>
      </c>
      <c r="CO33" s="40" t="str">
        <f ca="1">IFERROR(1*INDEX('PI Data'!$R$7:$R$78,MATCH(TRUE,INDEX('PI Data'!$G$7:$G$78= Horaire!CO135,0),0)),"")</f>
        <v/>
      </c>
      <c r="CP33" s="40" t="str">
        <f ca="1">IFERROR(1*INDEX('PI Data'!$R$7:$R$78,MATCH(TRUE,INDEX('PI Data'!$G$7:$G$78= Horaire!CP135,0),0)),"")</f>
        <v/>
      </c>
      <c r="CQ33" s="40" t="str">
        <f ca="1">IFERROR(1*INDEX('PI Data'!$R$7:$R$78,MATCH(TRUE,INDEX('PI Data'!$G$7:$G$78= Horaire!CQ135,0),0)),"")</f>
        <v/>
      </c>
      <c r="CR33" s="40" t="str">
        <f ca="1">IFERROR(1*INDEX('PI Data'!$R$7:$R$78,MATCH(TRUE,INDEX('PI Data'!$G$7:$G$78= Horaire!CR135,0),0)),"")</f>
        <v/>
      </c>
      <c r="CS33" s="40" t="str">
        <f ca="1">IFERROR(1*INDEX('PI Data'!$R$7:$R$78,MATCH(TRUE,INDEX('PI Data'!$G$7:$G$78= Horaire!CS135,0),0)),"")</f>
        <v/>
      </c>
      <c r="CT33" s="40" t="str">
        <f ca="1">IFERROR(1*INDEX('PI Data'!$R$7:$R$78,MATCH(TRUE,INDEX('PI Data'!$G$7:$G$78= Horaire!CT135,0),0)),"")</f>
        <v/>
      </c>
      <c r="CU33" s="149" t="str">
        <f ca="1">IFERROR(1*INDEX('PI Data'!$R$7:$R$78,MATCH(TRUE,INDEX('PI Data'!$G$7:$G$78= Horaire!CU135,0),0)),"")</f>
        <v/>
      </c>
      <c r="CV33" s="40" t="str">
        <f ca="1">IFERROR(1*INDEX('PI Data'!$R$7:$R$78,MATCH(TRUE,INDEX('PI Data'!$G$7:$G$78= Horaire!CV135,0),0)),"")</f>
        <v/>
      </c>
      <c r="CW33" s="40" t="str">
        <f ca="1">IFERROR(1*INDEX('PI Data'!$R$7:$R$78,MATCH(TRUE,INDEX('PI Data'!$G$7:$G$78= Horaire!CW135,0),0)),"")</f>
        <v/>
      </c>
      <c r="CX33" s="40" t="str">
        <f ca="1">IFERROR(1*INDEX('PI Data'!$R$7:$R$78,MATCH(TRUE,INDEX('PI Data'!$G$7:$G$78= Horaire!CX135,0),0)),"")</f>
        <v/>
      </c>
      <c r="CY33" s="40" t="str">
        <f ca="1">IFERROR(1*INDEX('PI Data'!$R$7:$R$78,MATCH(TRUE,INDEX('PI Data'!$G$7:$G$78= Horaire!CY135,0),0)),"")</f>
        <v/>
      </c>
      <c r="CZ33" s="40" t="str">
        <f ca="1">IFERROR(1*INDEX('PI Data'!$R$7:$R$78,MATCH(TRUE,INDEX('PI Data'!$G$7:$G$78= Horaire!CZ135,0),0)),"")</f>
        <v/>
      </c>
      <c r="DA33" s="40" t="str">
        <f ca="1">IFERROR(1*INDEX('PI Data'!$R$7:$R$78,MATCH(TRUE,INDEX('PI Data'!$G$7:$G$78= Horaire!DA135,0),0)),"")</f>
        <v/>
      </c>
      <c r="DB33" s="40" t="str">
        <f ca="1">IFERROR(1*INDEX('PI Data'!$R$7:$R$78,MATCH(TRUE,INDEX('PI Data'!$G$7:$G$78= Horaire!DB135,0),0)),"")</f>
        <v/>
      </c>
      <c r="DC33" s="40" t="str">
        <f ca="1">IFERROR(1*INDEX('PI Data'!$R$7:$R$78,MATCH(TRUE,INDEX('PI Data'!$G$7:$G$78= Horaire!DC135,0),0)),"")</f>
        <v/>
      </c>
      <c r="DD33" s="40" t="str">
        <f ca="1">IFERROR(1*INDEX('PI Data'!$R$7:$R$78,MATCH(TRUE,INDEX('PI Data'!$G$7:$G$78= Horaire!DD135,0),0)),"")</f>
        <v/>
      </c>
      <c r="DE33" s="40" t="str">
        <f ca="1">IFERROR(1*INDEX('PI Data'!$R$7:$R$78,MATCH(TRUE,INDEX('PI Data'!$G$7:$G$78= Horaire!DE135,0),0)),"")</f>
        <v/>
      </c>
      <c r="DF33" s="40" t="str">
        <f ca="1">IFERROR(1*INDEX('PI Data'!$R$7:$R$78,MATCH(TRUE,INDEX('PI Data'!$G$7:$G$78= Horaire!DF135,0),0)),"")</f>
        <v/>
      </c>
      <c r="DG33" s="40" t="str">
        <f ca="1">IFERROR(1*INDEX('PI Data'!$R$7:$R$78,MATCH(TRUE,INDEX('PI Data'!$G$7:$G$78= Horaire!DG135,0),0)),"")</f>
        <v/>
      </c>
      <c r="DH33" s="40" t="str">
        <f ca="1">IFERROR(1*INDEX('PI Data'!$R$7:$R$78,MATCH(TRUE,INDEX('PI Data'!$G$7:$G$78= Horaire!DH135,0),0)),"")</f>
        <v/>
      </c>
      <c r="DI33" s="40" t="str">
        <f ca="1">IFERROR(1*INDEX('PI Data'!$R$7:$R$78,MATCH(TRUE,INDEX('PI Data'!$G$7:$G$78= Horaire!DI135,0),0)),"")</f>
        <v/>
      </c>
      <c r="DJ33" s="40" t="str">
        <f ca="1">IFERROR(1*INDEX('PI Data'!$R$7:$R$78,MATCH(TRUE,INDEX('PI Data'!$G$7:$G$78= Horaire!DJ135,0),0)),"")</f>
        <v/>
      </c>
      <c r="DK33" s="40" t="str">
        <f ca="1">IFERROR(1*INDEX('PI Data'!$R$7:$R$78,MATCH(TRUE,INDEX('PI Data'!$G$7:$G$78= Horaire!DK135,0),0)),"")</f>
        <v/>
      </c>
      <c r="DL33" s="40" t="str">
        <f ca="1">IFERROR(1*INDEX('PI Data'!$R$7:$R$78,MATCH(TRUE,INDEX('PI Data'!$G$7:$G$78= Horaire!DL135,0),0)),"")</f>
        <v/>
      </c>
      <c r="DM33" s="40" t="str">
        <f ca="1">IFERROR(1*INDEX('PI Data'!$R$7:$R$78,MATCH(TRUE,INDEX('PI Data'!$G$7:$G$78= Horaire!DM135,0),0)),"")</f>
        <v/>
      </c>
      <c r="DN33" s="40" t="str">
        <f ca="1">IFERROR(1*INDEX('PI Data'!$R$7:$R$78,MATCH(TRUE,INDEX('PI Data'!$G$7:$G$78= Horaire!DN135,0),0)),"")</f>
        <v/>
      </c>
      <c r="DO33" s="40" t="str">
        <f ca="1">IFERROR(1*INDEX('PI Data'!$R$7:$R$78,MATCH(TRUE,INDEX('PI Data'!$G$7:$G$78= Horaire!DO135,0),0)),"")</f>
        <v/>
      </c>
      <c r="DP33" s="40" t="str">
        <f ca="1">IFERROR(1*INDEX('PI Data'!$R$7:$R$78,MATCH(TRUE,INDEX('PI Data'!$G$7:$G$78= Horaire!DP135,0),0)),"")</f>
        <v/>
      </c>
      <c r="DQ33" s="40" t="str">
        <f ca="1">IFERROR(1*INDEX('PI Data'!$R$7:$R$78,MATCH(TRUE,INDEX('PI Data'!$G$7:$G$78= Horaire!DQ135,0),0)),"")</f>
        <v/>
      </c>
      <c r="DR33" s="40" t="str">
        <f ca="1">IFERROR(1*INDEX('PI Data'!$R$7:$R$78,MATCH(TRUE,INDEX('PI Data'!$G$7:$G$78= Horaire!DR135,0),0)),"")</f>
        <v/>
      </c>
      <c r="DS33" s="40" t="str">
        <f ca="1">IFERROR(1*INDEX('PI Data'!$R$7:$R$78,MATCH(TRUE,INDEX('PI Data'!$G$7:$G$78= Horaire!DS135,0),0)),"")</f>
        <v/>
      </c>
      <c r="DT33" s="102" t="str">
        <f ca="1">IFERROR(1*INDEX('PI Data'!$R$7:$R$78,MATCH(TRUE,INDEX('PI Data'!$G$7:$G$78= Horaire!DT135,0),0)),"")</f>
        <v/>
      </c>
      <c r="DU33" s="40" t="str">
        <f ca="1">IFERROR(1*INDEX('PI Data'!$R$7:$R$78,MATCH(TRUE,INDEX('PI Data'!$G$7:$G$78= Horaire!DU135,0),0)),"")</f>
        <v/>
      </c>
      <c r="DV33" s="40" t="str">
        <f ca="1">IFERROR(1*INDEX('PI Data'!$R$7:$R$78,MATCH(TRUE,INDEX('PI Data'!$G$7:$G$78= Horaire!DV135,0),0)),"")</f>
        <v/>
      </c>
      <c r="DW33" s="40" t="str">
        <f ca="1">IFERROR(1*INDEX('PI Data'!$R$7:$R$78,MATCH(TRUE,INDEX('PI Data'!$G$7:$G$78= Horaire!DW135,0),0)),"")</f>
        <v/>
      </c>
      <c r="DX33" s="40" t="str">
        <f ca="1">IFERROR(1*INDEX('PI Data'!$R$7:$R$78,MATCH(TRUE,INDEX('PI Data'!$G$7:$G$78= Horaire!DX135,0),0)),"")</f>
        <v/>
      </c>
      <c r="DY33" s="40" t="str">
        <f ca="1">IFERROR(1*INDEX('PI Data'!$R$7:$R$78,MATCH(TRUE,INDEX('PI Data'!$G$7:$G$78= Horaire!DY135,0),0)),"")</f>
        <v/>
      </c>
      <c r="DZ33" s="40" t="str">
        <f ca="1">IFERROR(1*INDEX('PI Data'!$R$7:$R$78,MATCH(TRUE,INDEX('PI Data'!$G$7:$G$78= Horaire!DZ135,0),0)),"")</f>
        <v/>
      </c>
      <c r="EA33" s="40" t="str">
        <f ca="1">IFERROR(1*INDEX('PI Data'!$R$7:$R$78,MATCH(TRUE,INDEX('PI Data'!$G$7:$G$78= Horaire!EA135,0),0)),"")</f>
        <v/>
      </c>
      <c r="EB33" s="40" t="str">
        <f ca="1">IFERROR(1*INDEX('PI Data'!$R$7:$R$78,MATCH(TRUE,INDEX('PI Data'!$G$7:$G$78= Horaire!EB135,0),0)),"")</f>
        <v/>
      </c>
      <c r="EC33" s="40" t="str">
        <f ca="1">IFERROR(1*INDEX('PI Data'!$R$7:$R$78,MATCH(TRUE,INDEX('PI Data'!$G$7:$G$78= Horaire!EC135,0),0)),"")</f>
        <v/>
      </c>
      <c r="ED33" s="40" t="str">
        <f ca="1">IFERROR(1*INDEX('PI Data'!$R$7:$R$78,MATCH(TRUE,INDEX('PI Data'!$G$7:$G$78= Horaire!ED135,0),0)),"")</f>
        <v/>
      </c>
      <c r="EE33" s="40" t="str">
        <f ca="1">IFERROR(1*INDEX('PI Data'!$R$7:$R$78,MATCH(TRUE,INDEX('PI Data'!$G$7:$G$78= Horaire!EE135,0),0)),"")</f>
        <v/>
      </c>
      <c r="EF33" s="40" t="str">
        <f ca="1">IFERROR(1*INDEX('PI Data'!$R$7:$R$78,MATCH(TRUE,INDEX('PI Data'!$G$7:$G$78= Horaire!EF135,0),0)),"")</f>
        <v/>
      </c>
      <c r="EG33" s="40" t="str">
        <f ca="1">IFERROR(1*INDEX('PI Data'!$R$7:$R$78,MATCH(TRUE,INDEX('PI Data'!$G$7:$G$78= Horaire!EG135,0),0)),"")</f>
        <v/>
      </c>
      <c r="EH33" s="40" t="str">
        <f ca="1">IFERROR(1*INDEX('PI Data'!$R$7:$R$78,MATCH(TRUE,INDEX('PI Data'!$G$7:$G$78= Horaire!EH135,0),0)),"")</f>
        <v/>
      </c>
      <c r="EI33" s="40" t="str">
        <f ca="1">IFERROR(1*INDEX('PI Data'!$R$7:$R$78,MATCH(TRUE,INDEX('PI Data'!$G$7:$G$78= Horaire!EI135,0),0)),"")</f>
        <v/>
      </c>
      <c r="EJ33" s="40" t="str">
        <f ca="1">IFERROR(1*INDEX('PI Data'!$R$7:$R$78,MATCH(TRUE,INDEX('PI Data'!$G$7:$G$78= Horaire!EJ135,0),0)),"")</f>
        <v/>
      </c>
      <c r="EK33" s="40" t="str">
        <f ca="1">IFERROR(1*INDEX('PI Data'!$R$7:$R$78,MATCH(TRUE,INDEX('PI Data'!$G$7:$G$78= Horaire!EK135,0),0)),"")</f>
        <v/>
      </c>
      <c r="EL33" s="40" t="str">
        <f ca="1">IFERROR(1*INDEX('PI Data'!$R$7:$R$78,MATCH(TRUE,INDEX('PI Data'!$G$7:$G$78= Horaire!EL135,0),0)),"")</f>
        <v/>
      </c>
      <c r="EM33" s="40" t="str">
        <f ca="1">IFERROR(1*INDEX('PI Data'!$R$7:$R$78,MATCH(TRUE,INDEX('PI Data'!$G$7:$G$78= Horaire!EM135,0),0)),"")</f>
        <v/>
      </c>
      <c r="EN33" s="40" t="str">
        <f ca="1">IFERROR(1*INDEX('PI Data'!$R$7:$R$78,MATCH(TRUE,INDEX('PI Data'!$G$7:$G$78= Horaire!EN135,0),0)),"")</f>
        <v/>
      </c>
      <c r="EO33" s="40" t="str">
        <f ca="1">IFERROR(1*INDEX('PI Data'!$R$7:$R$78,MATCH(TRUE,INDEX('PI Data'!$G$7:$G$78= Horaire!EO135,0),0)),"")</f>
        <v/>
      </c>
      <c r="EP33" s="40" t="str">
        <f ca="1">IFERROR(1*INDEX('PI Data'!$R$7:$R$78,MATCH(TRUE,INDEX('PI Data'!$G$7:$G$78= Horaire!EP135,0),0)),"")</f>
        <v/>
      </c>
      <c r="EQ33" s="149" t="str">
        <f ca="1">IFERROR(1*INDEX('PI Data'!$R$7:$R$78,MATCH(TRUE,INDEX('PI Data'!$G$7:$G$78= Horaire!EQ135,0),0)),"")</f>
        <v/>
      </c>
      <c r="ER33" s="40" t="str">
        <f ca="1">IFERROR(1*INDEX('PI Data'!$R$7:$R$78,MATCH(TRUE,INDEX('PI Data'!$G$7:$G$78= Horaire!ER135,0),0)),"")</f>
        <v/>
      </c>
      <c r="ES33" s="40" t="str">
        <f ca="1">IFERROR(1*INDEX('PI Data'!$R$7:$R$78,MATCH(TRUE,INDEX('PI Data'!$G$7:$G$78= Horaire!ES135,0),0)),"")</f>
        <v/>
      </c>
      <c r="ET33" s="40" t="str">
        <f ca="1">IFERROR(1*INDEX('PI Data'!$R$7:$R$78,MATCH(TRUE,INDEX('PI Data'!$G$7:$G$78= Horaire!ET135,0),0)),"")</f>
        <v/>
      </c>
      <c r="EU33" s="40" t="str">
        <f ca="1">IFERROR(1*INDEX('PI Data'!$R$7:$R$78,MATCH(TRUE,INDEX('PI Data'!$G$7:$G$78= Horaire!EU135,0),0)),"")</f>
        <v/>
      </c>
      <c r="EV33" s="40" t="str">
        <f ca="1">IFERROR(1*INDEX('PI Data'!$R$7:$R$78,MATCH(TRUE,INDEX('PI Data'!$G$7:$G$78= Horaire!EV135,0),0)),"")</f>
        <v/>
      </c>
      <c r="EW33" s="40" t="str">
        <f ca="1">IFERROR(1*INDEX('PI Data'!$R$7:$R$78,MATCH(TRUE,INDEX('PI Data'!$G$7:$G$78= Horaire!EW135,0),0)),"")</f>
        <v/>
      </c>
      <c r="EX33" s="40" t="str">
        <f ca="1">IFERROR(1*INDEX('PI Data'!$R$7:$R$78,MATCH(TRUE,INDEX('PI Data'!$G$7:$G$78= Horaire!EX135,0),0)),"")</f>
        <v/>
      </c>
      <c r="EY33" s="40" t="str">
        <f ca="1">IFERROR(1*INDEX('PI Data'!$R$7:$R$78,MATCH(TRUE,INDEX('PI Data'!$G$7:$G$78= Horaire!EY135,0),0)),"")</f>
        <v/>
      </c>
      <c r="EZ33" s="40" t="str">
        <f ca="1">IFERROR(1*INDEX('PI Data'!$R$7:$R$78,MATCH(TRUE,INDEX('PI Data'!$G$7:$G$78= Horaire!EZ135,0),0)),"")</f>
        <v/>
      </c>
      <c r="FA33" s="40" t="str">
        <f ca="1">IFERROR(1*INDEX('PI Data'!$R$7:$R$78,MATCH(TRUE,INDEX('PI Data'!$G$7:$G$78= Horaire!FA135,0),0)),"")</f>
        <v/>
      </c>
      <c r="FB33" s="40" t="str">
        <f ca="1">IFERROR(1*INDEX('PI Data'!$R$7:$R$78,MATCH(TRUE,INDEX('PI Data'!$G$7:$G$78= Horaire!FB135,0),0)),"")</f>
        <v/>
      </c>
      <c r="FC33" s="40" t="str">
        <f ca="1">IFERROR(1*INDEX('PI Data'!$R$7:$R$78,MATCH(TRUE,INDEX('PI Data'!$G$7:$G$78= Horaire!FC135,0),0)),"")</f>
        <v/>
      </c>
      <c r="FD33" s="40" t="str">
        <f ca="1">IFERROR(1*INDEX('PI Data'!$R$7:$R$78,MATCH(TRUE,INDEX('PI Data'!$G$7:$G$78= Horaire!FD135,0),0)),"")</f>
        <v/>
      </c>
      <c r="FE33" s="40" t="str">
        <f ca="1">IFERROR(1*INDEX('PI Data'!$R$7:$R$78,MATCH(TRUE,INDEX('PI Data'!$G$7:$G$78= Horaire!FE135,0),0)),"")</f>
        <v/>
      </c>
      <c r="FF33" s="40" t="str">
        <f ca="1">IFERROR(1*INDEX('PI Data'!$R$7:$R$78,MATCH(TRUE,INDEX('PI Data'!$G$7:$G$78= Horaire!FF135,0),0)),"")</f>
        <v/>
      </c>
      <c r="FG33" s="40" t="str">
        <f ca="1">IFERROR(1*INDEX('PI Data'!$R$7:$R$78,MATCH(TRUE,INDEX('PI Data'!$G$7:$G$78= Horaire!FG135,0),0)),"")</f>
        <v/>
      </c>
      <c r="FH33" s="40" t="str">
        <f ca="1">IFERROR(1*INDEX('PI Data'!$R$7:$R$78,MATCH(TRUE,INDEX('PI Data'!$G$7:$G$78= Horaire!FH135,0),0)),"")</f>
        <v/>
      </c>
      <c r="FI33" s="40" t="str">
        <f ca="1">IFERROR(1*INDEX('PI Data'!$R$7:$R$78,MATCH(TRUE,INDEX('PI Data'!$G$7:$G$78= Horaire!FI135,0),0)),"")</f>
        <v/>
      </c>
      <c r="FJ33" s="40" t="str">
        <f ca="1">IFERROR(1*INDEX('PI Data'!$R$7:$R$78,MATCH(TRUE,INDEX('PI Data'!$G$7:$G$78= Horaire!FJ135,0),0)),"")</f>
        <v/>
      </c>
      <c r="FK33" s="40" t="str">
        <f ca="1">IFERROR(1*INDEX('PI Data'!$R$7:$R$78,MATCH(TRUE,INDEX('PI Data'!$G$7:$G$78= Horaire!FK135,0),0)),"")</f>
        <v/>
      </c>
      <c r="FL33" s="40" t="str">
        <f ca="1">IFERROR(1*INDEX('PI Data'!$R$7:$R$78,MATCH(TRUE,INDEX('PI Data'!$G$7:$G$78= Horaire!FL135,0),0)),"")</f>
        <v/>
      </c>
      <c r="FM33" s="40" t="str">
        <f ca="1">IFERROR(1*INDEX('PI Data'!$R$7:$R$78,MATCH(TRUE,INDEX('PI Data'!$G$7:$G$78= Horaire!FM135,0),0)),"")</f>
        <v/>
      </c>
      <c r="FN33" s="40" t="str">
        <f ca="1">IFERROR(1*INDEX('PI Data'!$R$7:$R$78,MATCH(TRUE,INDEX('PI Data'!$G$7:$G$78= Horaire!FN135,0),0)),"")</f>
        <v/>
      </c>
      <c r="FO33" s="40" t="str">
        <f ca="1">IFERROR(1*INDEX('PI Data'!$R$7:$R$78,MATCH(TRUE,INDEX('PI Data'!$G$7:$G$78= Horaire!FO135,0),0)),"")</f>
        <v/>
      </c>
      <c r="FP33" s="102" t="str">
        <f ca="1">IFERROR(1*INDEX('PI Data'!$R$7:$R$78,MATCH(TRUE,INDEX('PI Data'!$G$7:$G$78= Horaire!FP135,0),0)),"")</f>
        <v/>
      </c>
      <c r="FQ33" s="40" t="str">
        <f ca="1">IFERROR(1*INDEX('PI Data'!$R$7:$R$78,MATCH(TRUE,INDEX('PI Data'!$G$7:$G$78= Horaire!FQ135,0),0)),"")</f>
        <v/>
      </c>
      <c r="FR33" s="40" t="str">
        <f ca="1">IFERROR(1*INDEX('PI Data'!$R$7:$R$78,MATCH(TRUE,INDEX('PI Data'!$G$7:$G$78= Horaire!FR135,0),0)),"")</f>
        <v/>
      </c>
      <c r="FS33" s="40" t="str">
        <f ca="1">IFERROR(1*INDEX('PI Data'!$R$7:$R$78,MATCH(TRUE,INDEX('PI Data'!$G$7:$G$78= Horaire!FS135,0),0)),"")</f>
        <v/>
      </c>
      <c r="FT33" s="40" t="str">
        <f ca="1">IFERROR(1*INDEX('PI Data'!$R$7:$R$78,MATCH(TRUE,INDEX('PI Data'!$G$7:$G$78= Horaire!FT135,0),0)),"")</f>
        <v/>
      </c>
      <c r="FU33" s="40" t="str">
        <f ca="1">IFERROR(1*INDEX('PI Data'!$R$7:$R$78,MATCH(TRUE,INDEX('PI Data'!$G$7:$G$78= Horaire!FU135,0),0)),"")</f>
        <v/>
      </c>
      <c r="FV33" s="40" t="str">
        <f ca="1">IFERROR(1*INDEX('PI Data'!$R$7:$R$78,MATCH(TRUE,INDEX('PI Data'!$G$7:$G$78= Horaire!FV135,0),0)),"")</f>
        <v/>
      </c>
      <c r="FW33" s="40" t="str">
        <f ca="1">IFERROR(1*INDEX('PI Data'!$R$7:$R$78,MATCH(TRUE,INDEX('PI Data'!$G$7:$G$78= Horaire!FW135,0),0)),"")</f>
        <v/>
      </c>
      <c r="FX33" s="40" t="str">
        <f ca="1">IFERROR(1*INDEX('PI Data'!$R$7:$R$78,MATCH(TRUE,INDEX('PI Data'!$G$7:$G$78= Horaire!FX135,0),0)),"")</f>
        <v/>
      </c>
      <c r="FY33" s="40" t="str">
        <f ca="1">IFERROR(1*INDEX('PI Data'!$R$7:$R$78,MATCH(TRUE,INDEX('PI Data'!$G$7:$G$78= Horaire!FY135,0),0)),"")</f>
        <v/>
      </c>
      <c r="FZ33" s="40" t="str">
        <f ca="1">IFERROR(1*INDEX('PI Data'!$R$7:$R$78,MATCH(TRUE,INDEX('PI Data'!$G$7:$G$78= Horaire!FZ135,0),0)),"")</f>
        <v/>
      </c>
      <c r="GA33" s="40" t="str">
        <f ca="1">IFERROR(1*INDEX('PI Data'!$R$7:$R$78,MATCH(TRUE,INDEX('PI Data'!$G$7:$G$78= Horaire!GA135,0),0)),"")</f>
        <v/>
      </c>
      <c r="GB33" s="40" t="str">
        <f ca="1">IFERROR(1*INDEX('PI Data'!$R$7:$R$78,MATCH(TRUE,INDEX('PI Data'!$G$7:$G$78= Horaire!GB135,0),0)),"")</f>
        <v/>
      </c>
      <c r="GC33" s="40" t="str">
        <f ca="1">IFERROR(1*INDEX('PI Data'!$R$7:$R$78,MATCH(TRUE,INDEX('PI Data'!$G$7:$G$78= Horaire!GC135,0),0)),"")</f>
        <v/>
      </c>
      <c r="GD33" s="40" t="str">
        <f ca="1">IFERROR(1*INDEX('PI Data'!$R$7:$R$78,MATCH(TRUE,INDEX('PI Data'!$G$7:$G$78= Horaire!GD135,0),0)),"")</f>
        <v/>
      </c>
      <c r="GE33" s="40" t="str">
        <f ca="1">IFERROR(1*INDEX('PI Data'!$R$7:$R$78,MATCH(TRUE,INDEX('PI Data'!$G$7:$G$78= Horaire!GE135,0),0)),"")</f>
        <v/>
      </c>
      <c r="GF33" s="40" t="str">
        <f ca="1">IFERROR(1*INDEX('PI Data'!$R$7:$R$78,MATCH(TRUE,INDEX('PI Data'!$G$7:$G$78= Horaire!GF135,0),0)),"")</f>
        <v/>
      </c>
      <c r="GG33" s="40" t="str">
        <f ca="1">IFERROR(1*INDEX('PI Data'!$R$7:$R$78,MATCH(TRUE,INDEX('PI Data'!$G$7:$G$78= Horaire!GG135,0),0)),"")</f>
        <v/>
      </c>
      <c r="GH33" s="40" t="str">
        <f ca="1">IFERROR(1*INDEX('PI Data'!$R$7:$R$78,MATCH(TRUE,INDEX('PI Data'!$G$7:$G$78= Horaire!GH135,0),0)),"")</f>
        <v/>
      </c>
      <c r="GI33" s="40" t="str">
        <f ca="1">IFERROR(1*INDEX('PI Data'!$R$7:$R$78,MATCH(TRUE,INDEX('PI Data'!$G$7:$G$78= Horaire!GI135,0),0)),"")</f>
        <v/>
      </c>
      <c r="GJ33" s="40" t="str">
        <f ca="1">IFERROR(1*INDEX('PI Data'!$R$7:$R$78,MATCH(TRUE,INDEX('PI Data'!$G$7:$G$78= Horaire!GJ135,0),0)),"")</f>
        <v/>
      </c>
      <c r="GK33" s="40" t="str">
        <f ca="1">IFERROR(1*INDEX('PI Data'!$R$7:$R$78,MATCH(TRUE,INDEX('PI Data'!$G$7:$G$78= Horaire!GK135,0),0)),"")</f>
        <v/>
      </c>
      <c r="GL33" s="40" t="str">
        <f ca="1">IFERROR(1*INDEX('PI Data'!$R$7:$R$78,MATCH(TRUE,INDEX('PI Data'!$G$7:$G$78= Horaire!GL135,0),0)),"")</f>
        <v/>
      </c>
      <c r="GM33" s="149" t="str">
        <f ca="1">IFERROR(1*INDEX('PI Data'!$R$7:$R$78,MATCH(TRUE,INDEX('PI Data'!$G$7:$G$78= Horaire!GM135,0),0)),"")</f>
        <v/>
      </c>
    </row>
    <row r="34" spans="1:195" x14ac:dyDescent="0.25">
      <c r="B34" t="s">
        <v>575</v>
      </c>
      <c r="C34" t="s">
        <v>25</v>
      </c>
      <c r="D34" s="7">
        <f ca="1">FORECAST(D49,OFFSET(Réservoir!$D$25:$D$36,MATCH(D49,Réservoir!$E$25:$E$36,1)-1,0,2),OFFSET(Réservoir!$E$25:$E$36,MATCH(D49,Réservoir!$E$25:$E$36,1)-1,0,2))</f>
        <v>684.7</v>
      </c>
      <c r="E34" s="7">
        <f ca="1">FORECAST(E49,OFFSET(Réservoir!$D$25:$D$36,MATCH(E49,Réservoir!$E$25:$E$36,1)-1,0,2),OFFSET(Réservoir!$E$25:$E$36,MATCH(E49,Réservoir!$E$25:$E$36,1)-1,0,2))</f>
        <v>684.7</v>
      </c>
      <c r="F34" s="7">
        <f ca="1">FORECAST(F49,OFFSET(Réservoir!$D$25:$D$36,MATCH(F49,Réservoir!$E$25:$E$36,1)-1,0,2),OFFSET(Réservoir!$E$25:$E$36,MATCH(F49,Réservoir!$E$25:$E$36,1)-1,0,2))</f>
        <v>684.7</v>
      </c>
      <c r="G34" s="7">
        <f ca="1">FORECAST(G49,OFFSET(Réservoir!$D$25:$D$36,MATCH(G49,Réservoir!$E$25:$E$36,1)-1,0,2),OFFSET(Réservoir!$E$25:$E$36,MATCH(G49,Réservoir!$E$25:$E$36,1)-1,0,2))</f>
        <v>684.7</v>
      </c>
      <c r="H34" s="7">
        <f ca="1">FORECAST(H49,OFFSET(Réservoir!$D$25:$D$36,MATCH(H49,Réservoir!$E$25:$E$36,1)-1,0,2),OFFSET(Réservoir!$E$25:$E$36,MATCH(H49,Réservoir!$E$25:$E$36,1)-1,0,2))</f>
        <v>684.7</v>
      </c>
      <c r="I34" s="7">
        <f ca="1">FORECAST(I49,OFFSET(Réservoir!$D$25:$D$36,MATCH(I49,Réservoir!$E$25:$E$36,1)-1,0,2),OFFSET(Réservoir!$E$25:$E$36,MATCH(I49,Réservoir!$E$25:$E$36,1)-1,0,2))</f>
        <v>684.7</v>
      </c>
      <c r="J34" s="7">
        <f ca="1">FORECAST(J49,OFFSET(Réservoir!$D$25:$D$36,MATCH(J49,Réservoir!$E$25:$E$36,1)-1,0,2),OFFSET(Réservoir!$E$25:$E$36,MATCH(J49,Réservoir!$E$25:$E$36,1)-1,0,2))</f>
        <v>684.7</v>
      </c>
      <c r="K34" s="7">
        <f ca="1">FORECAST(K49,OFFSET(Réservoir!$D$25:$D$36,MATCH(K49,Réservoir!$E$25:$E$36,1)-1,0,2),OFFSET(Réservoir!$E$25:$E$36,MATCH(K49,Réservoir!$E$25:$E$36,1)-1,0,2))</f>
        <v>684.7</v>
      </c>
      <c r="L34" s="7">
        <f ca="1">FORECAST(L49,OFFSET(Réservoir!$D$25:$D$36,MATCH(L49,Réservoir!$E$25:$E$36,1)-1,0,2),OFFSET(Réservoir!$E$25:$E$36,MATCH(L49,Réservoir!$E$25:$E$36,1)-1,0,2))</f>
        <v>684.7</v>
      </c>
      <c r="M34" s="7">
        <f ca="1">FORECAST(M49,OFFSET(Réservoir!$D$25:$D$36,MATCH(M49,Réservoir!$E$25:$E$36,1)-1,0,2),OFFSET(Réservoir!$E$25:$E$36,MATCH(M49,Réservoir!$E$25:$E$36,1)-1,0,2))</f>
        <v>684.7</v>
      </c>
      <c r="N34" s="7">
        <f ca="1">FORECAST(N49,OFFSET(Réservoir!$D$25:$D$36,MATCH(N49,Réservoir!$E$25:$E$36,1)-1,0,2),OFFSET(Réservoir!$E$25:$E$36,MATCH(N49,Réservoir!$E$25:$E$36,1)-1,0,2))</f>
        <v>684.7</v>
      </c>
      <c r="O34" s="7">
        <f ca="1">FORECAST(O49,OFFSET(Réservoir!$D$25:$D$36,MATCH(O49,Réservoir!$E$25:$E$36,1)-1,0,2),OFFSET(Réservoir!$E$25:$E$36,MATCH(O49,Réservoir!$E$25:$E$36,1)-1,0,2))</f>
        <v>684.7</v>
      </c>
      <c r="P34" s="7">
        <f ca="1">FORECAST(P49,OFFSET(Réservoir!$D$25:$D$36,MATCH(P49,Réservoir!$E$25:$E$36,1)-1,0,2),OFFSET(Réservoir!$E$25:$E$36,MATCH(P49,Réservoir!$E$25:$E$36,1)-1,0,2))</f>
        <v>684.7</v>
      </c>
      <c r="Q34" s="7">
        <f ca="1">FORECAST(Q49,OFFSET(Réservoir!$D$25:$D$36,MATCH(Q49,Réservoir!$E$25:$E$36,1)-1,0,2),OFFSET(Réservoir!$E$25:$E$36,MATCH(Q49,Réservoir!$E$25:$E$36,1)-1,0,2))</f>
        <v>684.7</v>
      </c>
      <c r="R34" s="7">
        <f ca="1">FORECAST(R49,OFFSET(Réservoir!$D$25:$D$36,MATCH(R49,Réservoir!$E$25:$E$36,1)-1,0,2),OFFSET(Réservoir!$E$25:$E$36,MATCH(R49,Réservoir!$E$25:$E$36,1)-1,0,2))</f>
        <v>684.7</v>
      </c>
      <c r="S34" s="7">
        <f ca="1">FORECAST(S49,OFFSET(Réservoir!$D$25:$D$36,MATCH(S49,Réservoir!$E$25:$E$36,1)-1,0,2),OFFSET(Réservoir!$E$25:$E$36,MATCH(S49,Réservoir!$E$25:$E$36,1)-1,0,2))</f>
        <v>684.7</v>
      </c>
      <c r="T34" s="7">
        <f ca="1">FORECAST(T49,OFFSET(Réservoir!$D$25:$D$36,MATCH(T49,Réservoir!$E$25:$E$36,1)-1,0,2),OFFSET(Réservoir!$E$25:$E$36,MATCH(T49,Réservoir!$E$25:$E$36,1)-1,0,2))</f>
        <v>684.7</v>
      </c>
      <c r="U34" s="7">
        <f ca="1">FORECAST(U49,OFFSET(Réservoir!$D$25:$D$36,MATCH(U49,Réservoir!$E$25:$E$36,1)-1,0,2),OFFSET(Réservoir!$E$25:$E$36,MATCH(U49,Réservoir!$E$25:$E$36,1)-1,0,2))</f>
        <v>684.7</v>
      </c>
      <c r="V34" s="7">
        <f ca="1">FORECAST(V49,OFFSET(Réservoir!$D$25:$D$36,MATCH(V49,Réservoir!$E$25:$E$36,1)-1,0,2),OFFSET(Réservoir!$E$25:$E$36,MATCH(V49,Réservoir!$E$25:$E$36,1)-1,0,2))</f>
        <v>684.7</v>
      </c>
      <c r="W34" s="7">
        <f ca="1">FORECAST(W49,OFFSET(Réservoir!$D$25:$D$36,MATCH(W49,Réservoir!$E$25:$E$36,1)-1,0,2),OFFSET(Réservoir!$E$25:$E$36,MATCH(W49,Réservoir!$E$25:$E$36,1)-1,0,2))</f>
        <v>684.7</v>
      </c>
      <c r="X34" s="7">
        <f ca="1">FORECAST(X49,OFFSET(Réservoir!$D$25:$D$36,MATCH(X49,Réservoir!$E$25:$E$36,1)-1,0,2),OFFSET(Réservoir!$E$25:$E$36,MATCH(X49,Réservoir!$E$25:$E$36,1)-1,0,2))</f>
        <v>684.7</v>
      </c>
      <c r="Y34" s="7">
        <f ca="1">FORECAST(Y49,OFFSET(Réservoir!$D$25:$D$36,MATCH(Y49,Réservoir!$E$25:$E$36,1)-1,0,2),OFFSET(Réservoir!$E$25:$E$36,MATCH(Y49,Réservoir!$E$25:$E$36,1)-1,0,2))</f>
        <v>684.7</v>
      </c>
      <c r="Z34" s="7">
        <f ca="1">FORECAST(Z49,OFFSET(Réservoir!$D$25:$D$36,MATCH(Z49,Réservoir!$E$25:$E$36,1)-1,0,2),OFFSET(Réservoir!$E$25:$E$36,MATCH(Z49,Réservoir!$E$25:$E$36,1)-1,0,2))</f>
        <v>684.7</v>
      </c>
      <c r="AA34" s="7">
        <f ca="1">FORECAST(AA49,OFFSET(Réservoir!$D$25:$D$36,MATCH(AA49,Réservoir!$E$25:$E$36,1)-1,0,2),OFFSET(Réservoir!$E$25:$E$36,MATCH(AA49,Réservoir!$E$25:$E$36,1)-1,0,2))</f>
        <v>684.7</v>
      </c>
      <c r="AB34" s="106">
        <f ca="1">FORECAST(AB49,OFFSET(Réservoir!$D$25:$D$36,MATCH(AB49,Réservoir!$E$25:$E$36,1)-1,0,2),OFFSET(Réservoir!$E$25:$E$36,MATCH(AB49,Réservoir!$E$25:$E$36,1)-1,0,2))</f>
        <v>684.7</v>
      </c>
      <c r="AC34" s="7">
        <f ca="1">FORECAST(AC49,OFFSET(Réservoir!$D$25:$D$36,MATCH(AC49,Réservoir!$E$25:$E$36,1)-1,0,2),OFFSET(Réservoir!$E$25:$E$36,MATCH(AC49,Réservoir!$E$25:$E$36,1)-1,0,2))</f>
        <v>684.7</v>
      </c>
      <c r="AD34" s="7">
        <f ca="1">FORECAST(AD49,OFFSET(Réservoir!$D$25:$D$36,MATCH(AD49,Réservoir!$E$25:$E$36,1)-1,0,2),OFFSET(Réservoir!$E$25:$E$36,MATCH(AD49,Réservoir!$E$25:$E$36,1)-1,0,2))</f>
        <v>684.7</v>
      </c>
      <c r="AE34" s="7">
        <f ca="1">FORECAST(AE49,OFFSET(Réservoir!$D$25:$D$36,MATCH(AE49,Réservoir!$E$25:$E$36,1)-1,0,2),OFFSET(Réservoir!$E$25:$E$36,MATCH(AE49,Réservoir!$E$25:$E$36,1)-1,0,2))</f>
        <v>684.7</v>
      </c>
      <c r="AF34" s="7">
        <f ca="1">FORECAST(AF49,OFFSET(Réservoir!$D$25:$D$36,MATCH(AF49,Réservoir!$E$25:$E$36,1)-1,0,2),OFFSET(Réservoir!$E$25:$E$36,MATCH(AF49,Réservoir!$E$25:$E$36,1)-1,0,2))</f>
        <v>684.7</v>
      </c>
      <c r="AG34" s="7">
        <f ca="1">FORECAST(AG49,OFFSET(Réservoir!$D$25:$D$36,MATCH(AG49,Réservoir!$E$25:$E$36,1)-1,0,2),OFFSET(Réservoir!$E$25:$E$36,MATCH(AG49,Réservoir!$E$25:$E$36,1)-1,0,2))</f>
        <v>684.7</v>
      </c>
      <c r="AH34" s="7">
        <f ca="1">FORECAST(AH49,OFFSET(Réservoir!$D$25:$D$36,MATCH(AH49,Réservoir!$E$25:$E$36,1)-1,0,2),OFFSET(Réservoir!$E$25:$E$36,MATCH(AH49,Réservoir!$E$25:$E$36,1)-1,0,2))</f>
        <v>684.7</v>
      </c>
      <c r="AI34" s="7">
        <f ca="1">FORECAST(AI49,OFFSET(Réservoir!$D$25:$D$36,MATCH(AI49,Réservoir!$E$25:$E$36,1)-1,0,2),OFFSET(Réservoir!$E$25:$E$36,MATCH(AI49,Réservoir!$E$25:$E$36,1)-1,0,2))</f>
        <v>684.7</v>
      </c>
      <c r="AJ34" s="7">
        <f ca="1">FORECAST(AJ49,OFFSET(Réservoir!$D$25:$D$36,MATCH(AJ49,Réservoir!$E$25:$E$36,1)-1,0,2),OFFSET(Réservoir!$E$25:$E$36,MATCH(AJ49,Réservoir!$E$25:$E$36,1)-1,0,2))</f>
        <v>684.7</v>
      </c>
      <c r="AK34" s="7">
        <f ca="1">FORECAST(AK49,OFFSET(Réservoir!$D$25:$D$36,MATCH(AK49,Réservoir!$E$25:$E$36,1)-1,0,2),OFFSET(Réservoir!$E$25:$E$36,MATCH(AK49,Réservoir!$E$25:$E$36,1)-1,0,2))</f>
        <v>684.7</v>
      </c>
      <c r="AL34" s="7">
        <f ca="1">FORECAST(AL49,OFFSET(Réservoir!$D$25:$D$36,MATCH(AL49,Réservoir!$E$25:$E$36,1)-1,0,2),OFFSET(Réservoir!$E$25:$E$36,MATCH(AL49,Réservoir!$E$25:$E$36,1)-1,0,2))</f>
        <v>684.7</v>
      </c>
      <c r="AM34" s="7">
        <f ca="1">FORECAST(AM49,OFFSET(Réservoir!$D$25:$D$36,MATCH(AM49,Réservoir!$E$25:$E$36,1)-1,0,2),OFFSET(Réservoir!$E$25:$E$36,MATCH(AM49,Réservoir!$E$25:$E$36,1)-1,0,2))</f>
        <v>684.7</v>
      </c>
      <c r="AN34" s="7">
        <f ca="1">FORECAST(AN49,OFFSET(Réservoir!$D$25:$D$36,MATCH(AN49,Réservoir!$E$25:$E$36,1)-1,0,2),OFFSET(Réservoir!$E$25:$E$36,MATCH(AN49,Réservoir!$E$25:$E$36,1)-1,0,2))</f>
        <v>684.7</v>
      </c>
      <c r="AO34" s="7">
        <f ca="1">FORECAST(AO49,OFFSET(Réservoir!$D$25:$D$36,MATCH(AO49,Réservoir!$E$25:$E$36,1)-1,0,2),OFFSET(Réservoir!$E$25:$E$36,MATCH(AO49,Réservoir!$E$25:$E$36,1)-1,0,2))</f>
        <v>684.7</v>
      </c>
      <c r="AP34" s="7">
        <f ca="1">FORECAST(AP49,OFFSET(Réservoir!$D$25:$D$36,MATCH(AP49,Réservoir!$E$25:$E$36,1)-1,0,2),OFFSET(Réservoir!$E$25:$E$36,MATCH(AP49,Réservoir!$E$25:$E$36,1)-1,0,2))</f>
        <v>684.7</v>
      </c>
      <c r="AQ34" s="7">
        <f ca="1">FORECAST(AQ49,OFFSET(Réservoir!$D$25:$D$36,MATCH(AQ49,Réservoir!$E$25:$E$36,1)-1,0,2),OFFSET(Réservoir!$E$25:$E$36,MATCH(AQ49,Réservoir!$E$25:$E$36,1)-1,0,2))</f>
        <v>684.7</v>
      </c>
      <c r="AR34" s="7">
        <f ca="1">FORECAST(AR49,OFFSET(Réservoir!$D$25:$D$36,MATCH(AR49,Réservoir!$E$25:$E$36,1)-1,0,2),OFFSET(Réservoir!$E$25:$E$36,MATCH(AR49,Réservoir!$E$25:$E$36,1)-1,0,2))</f>
        <v>684.7</v>
      </c>
      <c r="AS34" s="7">
        <f ca="1">FORECAST(AS49,OFFSET(Réservoir!$D$25:$D$36,MATCH(AS49,Réservoir!$E$25:$E$36,1)-1,0,2),OFFSET(Réservoir!$E$25:$E$36,MATCH(AS49,Réservoir!$E$25:$E$36,1)-1,0,2))</f>
        <v>684.7</v>
      </c>
      <c r="AT34" s="7">
        <f ca="1">FORECAST(AT49,OFFSET(Réservoir!$D$25:$D$36,MATCH(AT49,Réservoir!$E$25:$E$36,1)-1,0,2),OFFSET(Réservoir!$E$25:$E$36,MATCH(AT49,Réservoir!$E$25:$E$36,1)-1,0,2))</f>
        <v>684.7</v>
      </c>
      <c r="AU34" s="7">
        <f ca="1">FORECAST(AU49,OFFSET(Réservoir!$D$25:$D$36,MATCH(AU49,Réservoir!$E$25:$E$36,1)-1,0,2),OFFSET(Réservoir!$E$25:$E$36,MATCH(AU49,Réservoir!$E$25:$E$36,1)-1,0,2))</f>
        <v>684.7</v>
      </c>
      <c r="AV34" s="7">
        <f ca="1">FORECAST(AV49,OFFSET(Réservoir!$D$25:$D$36,MATCH(AV49,Réservoir!$E$25:$E$36,1)-1,0,2),OFFSET(Réservoir!$E$25:$E$36,MATCH(AV49,Réservoir!$E$25:$E$36,1)-1,0,2))</f>
        <v>684.7</v>
      </c>
      <c r="AW34" s="7">
        <f ca="1">FORECAST(AW49,OFFSET(Réservoir!$D$25:$D$36,MATCH(AW49,Réservoir!$E$25:$E$36,1)-1,0,2),OFFSET(Réservoir!$E$25:$E$36,MATCH(AW49,Réservoir!$E$25:$E$36,1)-1,0,2))</f>
        <v>684.7</v>
      </c>
      <c r="AX34" s="7">
        <f ca="1">FORECAST(AX49,OFFSET(Réservoir!$D$25:$D$36,MATCH(AX49,Réservoir!$E$25:$E$36,1)-1,0,2),OFFSET(Réservoir!$E$25:$E$36,MATCH(AX49,Réservoir!$E$25:$E$36,1)-1,0,2))</f>
        <v>684.7</v>
      </c>
      <c r="AY34" s="7">
        <f ca="1">FORECAST(AY49,OFFSET(Réservoir!$D$25:$D$36,MATCH(AY49,Réservoir!$E$25:$E$36,1)-1,0,2),OFFSET(Réservoir!$E$25:$E$36,MATCH(AY49,Réservoir!$E$25:$E$36,1)-1,0,2))</f>
        <v>684.7</v>
      </c>
      <c r="AZ34" s="106">
        <f ca="1">FORECAST(AZ49,OFFSET(Réservoir!$D$25:$D$36,MATCH(AZ49,Réservoir!$E$25:$E$36,1)-1,0,2),OFFSET(Réservoir!$E$25:$E$36,MATCH(AZ49,Réservoir!$E$25:$E$36,1)-1,0,2))</f>
        <v>684.7</v>
      </c>
      <c r="BA34" s="7">
        <f ca="1">FORECAST(BA49,OFFSET(Réservoir!$D$25:$D$36,MATCH(BA49,Réservoir!$E$25:$E$36,1)-1,0,2),OFFSET(Réservoir!$E$25:$E$36,MATCH(BA49,Réservoir!$E$25:$E$36,1)-1,0,2))</f>
        <v>684.7</v>
      </c>
      <c r="BB34" s="7">
        <f ca="1">FORECAST(BB49,OFFSET(Réservoir!$D$25:$D$36,MATCH(BB49,Réservoir!$E$25:$E$36,1)-1,0,2),OFFSET(Réservoir!$E$25:$E$36,MATCH(BB49,Réservoir!$E$25:$E$36,1)-1,0,2))</f>
        <v>684.7</v>
      </c>
      <c r="BC34" s="7">
        <f ca="1">FORECAST(BC49,OFFSET(Réservoir!$D$25:$D$36,MATCH(BC49,Réservoir!$E$25:$E$36,1)-1,0,2),OFFSET(Réservoir!$E$25:$E$36,MATCH(BC49,Réservoir!$E$25:$E$36,1)-1,0,2))</f>
        <v>684.7</v>
      </c>
      <c r="BD34" s="7">
        <f ca="1">FORECAST(BD49,OFFSET(Réservoir!$D$25:$D$36,MATCH(BD49,Réservoir!$E$25:$E$36,1)-1,0,2),OFFSET(Réservoir!$E$25:$E$36,MATCH(BD49,Réservoir!$E$25:$E$36,1)-1,0,2))</f>
        <v>684.7</v>
      </c>
      <c r="BE34" s="7">
        <f ca="1">FORECAST(BE49,OFFSET(Réservoir!$D$25:$D$36,MATCH(BE49,Réservoir!$E$25:$E$36,1)-1,0,2),OFFSET(Réservoir!$E$25:$E$36,MATCH(BE49,Réservoir!$E$25:$E$36,1)-1,0,2))</f>
        <v>684.7</v>
      </c>
      <c r="BF34" s="7">
        <f ca="1">FORECAST(BF49,OFFSET(Réservoir!$D$25:$D$36,MATCH(BF49,Réservoir!$E$25:$E$36,1)-1,0,2),OFFSET(Réservoir!$E$25:$E$36,MATCH(BF49,Réservoir!$E$25:$E$36,1)-1,0,2))</f>
        <v>684.7</v>
      </c>
      <c r="BG34" s="7">
        <f ca="1">FORECAST(BG49,OFFSET(Réservoir!$D$25:$D$36,MATCH(BG49,Réservoir!$E$25:$E$36,1)-1,0,2),OFFSET(Réservoir!$E$25:$E$36,MATCH(BG49,Réservoir!$E$25:$E$36,1)-1,0,2))</f>
        <v>684.7</v>
      </c>
      <c r="BH34" s="7">
        <f ca="1">FORECAST(BH49,OFFSET(Réservoir!$D$25:$D$36,MATCH(BH49,Réservoir!$E$25:$E$36,1)-1,0,2),OFFSET(Réservoir!$E$25:$E$36,MATCH(BH49,Réservoir!$E$25:$E$36,1)-1,0,2))</f>
        <v>684.7</v>
      </c>
      <c r="BI34" s="7">
        <f ca="1">FORECAST(BI49,OFFSET(Réservoir!$D$25:$D$36,MATCH(BI49,Réservoir!$E$25:$E$36,1)-1,0,2),OFFSET(Réservoir!$E$25:$E$36,MATCH(BI49,Réservoir!$E$25:$E$36,1)-1,0,2))</f>
        <v>684.7</v>
      </c>
      <c r="BJ34" s="7">
        <f ca="1">FORECAST(BJ49,OFFSET(Réservoir!$D$25:$D$36,MATCH(BJ49,Réservoir!$E$25:$E$36,1)-1,0,2),OFFSET(Réservoir!$E$25:$E$36,MATCH(BJ49,Réservoir!$E$25:$E$36,1)-1,0,2))</f>
        <v>684.7</v>
      </c>
      <c r="BK34" s="7">
        <f ca="1">FORECAST(BK49,OFFSET(Réservoir!$D$25:$D$36,MATCH(BK49,Réservoir!$E$25:$E$36,1)-1,0,2),OFFSET(Réservoir!$E$25:$E$36,MATCH(BK49,Réservoir!$E$25:$E$36,1)-1,0,2))</f>
        <v>684.7</v>
      </c>
      <c r="BL34" s="7">
        <f ca="1">FORECAST(BL49,OFFSET(Réservoir!$D$25:$D$36,MATCH(BL49,Réservoir!$E$25:$E$36,1)-1,0,2),OFFSET(Réservoir!$E$25:$E$36,MATCH(BL49,Réservoir!$E$25:$E$36,1)-1,0,2))</f>
        <v>684.7</v>
      </c>
      <c r="BM34" s="7">
        <f ca="1">FORECAST(BM49,OFFSET(Réservoir!$D$25:$D$36,MATCH(BM49,Réservoir!$E$25:$E$36,1)-1,0,2),OFFSET(Réservoir!$E$25:$E$36,MATCH(BM49,Réservoir!$E$25:$E$36,1)-1,0,2))</f>
        <v>684.7</v>
      </c>
      <c r="BN34" s="7">
        <f ca="1">FORECAST(BN49,OFFSET(Réservoir!$D$25:$D$36,MATCH(BN49,Réservoir!$E$25:$E$36,1)-1,0,2),OFFSET(Réservoir!$E$25:$E$36,MATCH(BN49,Réservoir!$E$25:$E$36,1)-1,0,2))</f>
        <v>684.7</v>
      </c>
      <c r="BO34" s="7">
        <f ca="1">FORECAST(BO49,OFFSET(Réservoir!$D$25:$D$36,MATCH(BO49,Réservoir!$E$25:$E$36,1)-1,0,2),OFFSET(Réservoir!$E$25:$E$36,MATCH(BO49,Réservoir!$E$25:$E$36,1)-1,0,2))</f>
        <v>684.7</v>
      </c>
      <c r="BP34" s="7">
        <f ca="1">FORECAST(BP49,OFFSET(Réservoir!$D$25:$D$36,MATCH(BP49,Réservoir!$E$25:$E$36,1)-1,0,2),OFFSET(Réservoir!$E$25:$E$36,MATCH(BP49,Réservoir!$E$25:$E$36,1)-1,0,2))</f>
        <v>684.7</v>
      </c>
      <c r="BQ34" s="7">
        <f ca="1">FORECAST(BQ49,OFFSET(Réservoir!$D$25:$D$36,MATCH(BQ49,Réservoir!$E$25:$E$36,1)-1,0,2),OFFSET(Réservoir!$E$25:$E$36,MATCH(BQ49,Réservoir!$E$25:$E$36,1)-1,0,2))</f>
        <v>684.7</v>
      </c>
      <c r="BR34" s="7">
        <f ca="1">FORECAST(BR49,OFFSET(Réservoir!$D$25:$D$36,MATCH(BR49,Réservoir!$E$25:$E$36,1)-1,0,2),OFFSET(Réservoir!$E$25:$E$36,MATCH(BR49,Réservoir!$E$25:$E$36,1)-1,0,2))</f>
        <v>684.7</v>
      </c>
      <c r="BS34" s="7">
        <f ca="1">FORECAST(BS49,OFFSET(Réservoir!$D$25:$D$36,MATCH(BS49,Réservoir!$E$25:$E$36,1)-1,0,2),OFFSET(Réservoir!$E$25:$E$36,MATCH(BS49,Réservoir!$E$25:$E$36,1)-1,0,2))</f>
        <v>684.7</v>
      </c>
      <c r="BT34" s="7">
        <f ca="1">FORECAST(BT49,OFFSET(Réservoir!$D$25:$D$36,MATCH(BT49,Réservoir!$E$25:$E$36,1)-1,0,2),OFFSET(Réservoir!$E$25:$E$36,MATCH(BT49,Réservoir!$E$25:$E$36,1)-1,0,2))</f>
        <v>684.7</v>
      </c>
      <c r="BU34" s="7">
        <f ca="1">FORECAST(BU49,OFFSET(Réservoir!$D$25:$D$36,MATCH(BU49,Réservoir!$E$25:$E$36,1)-1,0,2),OFFSET(Réservoir!$E$25:$E$36,MATCH(BU49,Réservoir!$E$25:$E$36,1)-1,0,2))</f>
        <v>684.7</v>
      </c>
      <c r="BV34" s="7">
        <f ca="1">FORECAST(BV49,OFFSET(Réservoir!$D$25:$D$36,MATCH(BV49,Réservoir!$E$25:$E$36,1)-1,0,2),OFFSET(Réservoir!$E$25:$E$36,MATCH(BV49,Réservoir!$E$25:$E$36,1)-1,0,2))</f>
        <v>684.7</v>
      </c>
      <c r="BW34" s="7">
        <f ca="1">FORECAST(BW49,OFFSET(Réservoir!$D$25:$D$36,MATCH(BW49,Réservoir!$E$25:$E$36,1)-1,0,2),OFFSET(Réservoir!$E$25:$E$36,MATCH(BW49,Réservoir!$E$25:$E$36,1)-1,0,2))</f>
        <v>684.7</v>
      </c>
      <c r="BX34" s="106">
        <f ca="1">FORECAST(BX49,OFFSET(Réservoir!$D$25:$D$36,MATCH(BX49,Réservoir!$E$25:$E$36,1)-1,0,2),OFFSET(Réservoir!$E$25:$E$36,MATCH(BX49,Réservoir!$E$25:$E$36,1)-1,0,2))</f>
        <v>684.7</v>
      </c>
      <c r="BY34" s="7">
        <f ca="1">FORECAST(BY49,OFFSET(Réservoir!$D$25:$D$36,MATCH(BY49,Réservoir!$E$25:$E$36,1)-1,0,2),OFFSET(Réservoir!$E$25:$E$36,MATCH(BY49,Réservoir!$E$25:$E$36,1)-1,0,2))</f>
        <v>684.7</v>
      </c>
      <c r="BZ34" s="7">
        <f ca="1">FORECAST(BZ49,OFFSET(Réservoir!$D$25:$D$36,MATCH(BZ49,Réservoir!$E$25:$E$36,1)-1,0,2),OFFSET(Réservoir!$E$25:$E$36,MATCH(BZ49,Réservoir!$E$25:$E$36,1)-1,0,2))</f>
        <v>684.7</v>
      </c>
      <c r="CA34" s="7">
        <f ca="1">FORECAST(CA49,OFFSET(Réservoir!$D$25:$D$36,MATCH(CA49,Réservoir!$E$25:$E$36,1)-1,0,2),OFFSET(Réservoir!$E$25:$E$36,MATCH(CA49,Réservoir!$E$25:$E$36,1)-1,0,2))</f>
        <v>684.7</v>
      </c>
      <c r="CB34" s="7">
        <f ca="1">FORECAST(CB49,OFFSET(Réservoir!$D$25:$D$36,MATCH(CB49,Réservoir!$E$25:$E$36,1)-1,0,2),OFFSET(Réservoir!$E$25:$E$36,MATCH(CB49,Réservoir!$E$25:$E$36,1)-1,0,2))</f>
        <v>684.7</v>
      </c>
      <c r="CC34" s="7">
        <f ca="1">FORECAST(CC49,OFFSET(Réservoir!$D$25:$D$36,MATCH(CC49,Réservoir!$E$25:$E$36,1)-1,0,2),OFFSET(Réservoir!$E$25:$E$36,MATCH(CC49,Réservoir!$E$25:$E$36,1)-1,0,2))</f>
        <v>684.7</v>
      </c>
      <c r="CD34" s="7">
        <f ca="1">FORECAST(CD49,OFFSET(Réservoir!$D$25:$D$36,MATCH(CD49,Réservoir!$E$25:$E$36,1)-1,0,2),OFFSET(Réservoir!$E$25:$E$36,MATCH(CD49,Réservoir!$E$25:$E$36,1)-1,0,2))</f>
        <v>684.7</v>
      </c>
      <c r="CE34" s="7">
        <f ca="1">FORECAST(CE49,OFFSET(Réservoir!$D$25:$D$36,MATCH(CE49,Réservoir!$E$25:$E$36,1)-1,0,2),OFFSET(Réservoir!$E$25:$E$36,MATCH(CE49,Réservoir!$E$25:$E$36,1)-1,0,2))</f>
        <v>684.7</v>
      </c>
      <c r="CF34" s="7">
        <f ca="1">FORECAST(CF49,OFFSET(Réservoir!$D$25:$D$36,MATCH(CF49,Réservoir!$E$25:$E$36,1)-1,0,2),OFFSET(Réservoir!$E$25:$E$36,MATCH(CF49,Réservoir!$E$25:$E$36,1)-1,0,2))</f>
        <v>684.7</v>
      </c>
      <c r="CG34" s="7">
        <f ca="1">FORECAST(CG49,OFFSET(Réservoir!$D$25:$D$36,MATCH(CG49,Réservoir!$E$25:$E$36,1)-1,0,2),OFFSET(Réservoir!$E$25:$E$36,MATCH(CG49,Réservoir!$E$25:$E$36,1)-1,0,2))</f>
        <v>684.7</v>
      </c>
      <c r="CH34" s="7">
        <f ca="1">FORECAST(CH49,OFFSET(Réservoir!$D$25:$D$36,MATCH(CH49,Réservoir!$E$25:$E$36,1)-1,0,2),OFFSET(Réservoir!$E$25:$E$36,MATCH(CH49,Réservoir!$E$25:$E$36,1)-1,0,2))</f>
        <v>684.7</v>
      </c>
      <c r="CI34" s="7">
        <f ca="1">FORECAST(CI49,OFFSET(Réservoir!$D$25:$D$36,MATCH(CI49,Réservoir!$E$25:$E$36,1)-1,0,2),OFFSET(Réservoir!$E$25:$E$36,MATCH(CI49,Réservoir!$E$25:$E$36,1)-1,0,2))</f>
        <v>684.7</v>
      </c>
      <c r="CJ34" s="7">
        <f ca="1">FORECAST(CJ49,OFFSET(Réservoir!$D$25:$D$36,MATCH(CJ49,Réservoir!$E$25:$E$36,1)-1,0,2),OFFSET(Réservoir!$E$25:$E$36,MATCH(CJ49,Réservoir!$E$25:$E$36,1)-1,0,2))</f>
        <v>684.7</v>
      </c>
      <c r="CK34" s="7">
        <f ca="1">FORECAST(CK49,OFFSET(Réservoir!$D$25:$D$36,MATCH(CK49,Réservoir!$E$25:$E$36,1)-1,0,2),OFFSET(Réservoir!$E$25:$E$36,MATCH(CK49,Réservoir!$E$25:$E$36,1)-1,0,2))</f>
        <v>684.7</v>
      </c>
      <c r="CL34" s="7">
        <f ca="1">FORECAST(CL49,OFFSET(Réservoir!$D$25:$D$36,MATCH(CL49,Réservoir!$E$25:$E$36,1)-1,0,2),OFFSET(Réservoir!$E$25:$E$36,MATCH(CL49,Réservoir!$E$25:$E$36,1)-1,0,2))</f>
        <v>684.7</v>
      </c>
      <c r="CM34" s="7">
        <f ca="1">FORECAST(CM49,OFFSET(Réservoir!$D$25:$D$36,MATCH(CM49,Réservoir!$E$25:$E$36,1)-1,0,2),OFFSET(Réservoir!$E$25:$E$36,MATCH(CM49,Réservoir!$E$25:$E$36,1)-1,0,2))</f>
        <v>684.7</v>
      </c>
      <c r="CN34" s="7">
        <f ca="1">FORECAST(CN49,OFFSET(Réservoir!$D$25:$D$36,MATCH(CN49,Réservoir!$E$25:$E$36,1)-1,0,2),OFFSET(Réservoir!$E$25:$E$36,MATCH(CN49,Réservoir!$E$25:$E$36,1)-1,0,2))</f>
        <v>684.7</v>
      </c>
      <c r="CO34" s="7">
        <f ca="1">FORECAST(CO49,OFFSET(Réservoir!$D$25:$D$36,MATCH(CO49,Réservoir!$E$25:$E$36,1)-1,0,2),OFFSET(Réservoir!$E$25:$E$36,MATCH(CO49,Réservoir!$E$25:$E$36,1)-1,0,2))</f>
        <v>684.7</v>
      </c>
      <c r="CP34" s="7">
        <f ca="1">FORECAST(CP49,OFFSET(Réservoir!$D$25:$D$36,MATCH(CP49,Réservoir!$E$25:$E$36,1)-1,0,2),OFFSET(Réservoir!$E$25:$E$36,MATCH(CP49,Réservoir!$E$25:$E$36,1)-1,0,2))</f>
        <v>684.7</v>
      </c>
      <c r="CQ34" s="7">
        <f ca="1">FORECAST(CQ49,OFFSET(Réservoir!$D$25:$D$36,MATCH(CQ49,Réservoir!$E$25:$E$36,1)-1,0,2),OFFSET(Réservoir!$E$25:$E$36,MATCH(CQ49,Réservoir!$E$25:$E$36,1)-1,0,2))</f>
        <v>684.7</v>
      </c>
      <c r="CR34" s="7">
        <f ca="1">FORECAST(CR49,OFFSET(Réservoir!$D$25:$D$36,MATCH(CR49,Réservoir!$E$25:$E$36,1)-1,0,2),OFFSET(Réservoir!$E$25:$E$36,MATCH(CR49,Réservoir!$E$25:$E$36,1)-1,0,2))</f>
        <v>684.7</v>
      </c>
      <c r="CS34" s="7">
        <f ca="1">FORECAST(CS49,OFFSET(Réservoir!$D$25:$D$36,MATCH(CS49,Réservoir!$E$25:$E$36,1)-1,0,2),OFFSET(Réservoir!$E$25:$E$36,MATCH(CS49,Réservoir!$E$25:$E$36,1)-1,0,2))</f>
        <v>684.7</v>
      </c>
      <c r="CT34" s="7">
        <f ca="1">FORECAST(CT49,OFFSET(Réservoir!$D$25:$D$36,MATCH(CT49,Réservoir!$E$25:$E$36,1)-1,0,2),OFFSET(Réservoir!$E$25:$E$36,MATCH(CT49,Réservoir!$E$25:$E$36,1)-1,0,2))</f>
        <v>684.7</v>
      </c>
      <c r="CU34" s="93">
        <f ca="1">FORECAST(CU49,OFFSET(Réservoir!$D$25:$D$36,MATCH(CU49,Réservoir!$E$25:$E$36,1)-1,0,2),OFFSET(Réservoir!$E$25:$E$36,MATCH(CU49,Réservoir!$E$25:$E$36,1)-1,0,2))</f>
        <v>684.7</v>
      </c>
      <c r="CV34" s="7">
        <f ca="1">FORECAST(CV49,OFFSET(Réservoir!$D$25:$D$36,MATCH(CV49,Réservoir!$E$25:$E$36,1)-1,0,2),OFFSET(Réservoir!$E$25:$E$36,MATCH(CV49,Réservoir!$E$25:$E$36,1)-1,0,2))</f>
        <v>684.7</v>
      </c>
      <c r="CW34" s="7">
        <f ca="1">FORECAST(CW49,OFFSET(Réservoir!$D$25:$D$36,MATCH(CW49,Réservoir!$E$25:$E$36,1)-1,0,2),OFFSET(Réservoir!$E$25:$E$36,MATCH(CW49,Réservoir!$E$25:$E$36,1)-1,0,2))</f>
        <v>684.7</v>
      </c>
      <c r="CX34" s="7">
        <f ca="1">FORECAST(CX49,OFFSET(Réservoir!$D$25:$D$36,MATCH(CX49,Réservoir!$E$25:$E$36,1)-1,0,2),OFFSET(Réservoir!$E$25:$E$36,MATCH(CX49,Réservoir!$E$25:$E$36,1)-1,0,2))</f>
        <v>684.7</v>
      </c>
      <c r="CY34" s="7">
        <f ca="1">FORECAST(CY49,OFFSET(Réservoir!$D$25:$D$36,MATCH(CY49,Réservoir!$E$25:$E$36,1)-1,0,2),OFFSET(Réservoir!$E$25:$E$36,MATCH(CY49,Réservoir!$E$25:$E$36,1)-1,0,2))</f>
        <v>684.7</v>
      </c>
      <c r="CZ34" s="7">
        <f ca="1">FORECAST(CZ49,OFFSET(Réservoir!$D$25:$D$36,MATCH(CZ49,Réservoir!$E$25:$E$36,1)-1,0,2),OFFSET(Réservoir!$E$25:$E$36,MATCH(CZ49,Réservoir!$E$25:$E$36,1)-1,0,2))</f>
        <v>684.7</v>
      </c>
      <c r="DA34" s="7">
        <f ca="1">FORECAST(DA49,OFFSET(Réservoir!$D$25:$D$36,MATCH(DA49,Réservoir!$E$25:$E$36,1)-1,0,2),OFFSET(Réservoir!$E$25:$E$36,MATCH(DA49,Réservoir!$E$25:$E$36,1)-1,0,2))</f>
        <v>684.7</v>
      </c>
      <c r="DB34" s="7">
        <f ca="1">FORECAST(DB49,OFFSET(Réservoir!$D$25:$D$36,MATCH(DB49,Réservoir!$E$25:$E$36,1)-1,0,2),OFFSET(Réservoir!$E$25:$E$36,MATCH(DB49,Réservoir!$E$25:$E$36,1)-1,0,2))</f>
        <v>684.7</v>
      </c>
      <c r="DC34" s="7">
        <f ca="1">FORECAST(DC49,OFFSET(Réservoir!$D$25:$D$36,MATCH(DC49,Réservoir!$E$25:$E$36,1)-1,0,2),OFFSET(Réservoir!$E$25:$E$36,MATCH(DC49,Réservoir!$E$25:$E$36,1)-1,0,2))</f>
        <v>684.7</v>
      </c>
      <c r="DD34" s="7">
        <f ca="1">FORECAST(DD49,OFFSET(Réservoir!$D$25:$D$36,MATCH(DD49,Réservoir!$E$25:$E$36,1)-1,0,2),OFFSET(Réservoir!$E$25:$E$36,MATCH(DD49,Réservoir!$E$25:$E$36,1)-1,0,2))</f>
        <v>684.7</v>
      </c>
      <c r="DE34" s="7">
        <f ca="1">FORECAST(DE49,OFFSET(Réservoir!$D$25:$D$36,MATCH(DE49,Réservoir!$E$25:$E$36,1)-1,0,2),OFFSET(Réservoir!$E$25:$E$36,MATCH(DE49,Réservoir!$E$25:$E$36,1)-1,0,2))</f>
        <v>684.7</v>
      </c>
      <c r="DF34" s="7">
        <f ca="1">FORECAST(DF49,OFFSET(Réservoir!$D$25:$D$36,MATCH(DF49,Réservoir!$E$25:$E$36,1)-1,0,2),OFFSET(Réservoir!$E$25:$E$36,MATCH(DF49,Réservoir!$E$25:$E$36,1)-1,0,2))</f>
        <v>684.7</v>
      </c>
      <c r="DG34" s="7">
        <f ca="1">FORECAST(DG49,OFFSET(Réservoir!$D$25:$D$36,MATCH(DG49,Réservoir!$E$25:$E$36,1)-1,0,2),OFFSET(Réservoir!$E$25:$E$36,MATCH(DG49,Réservoir!$E$25:$E$36,1)-1,0,2))</f>
        <v>684.7</v>
      </c>
      <c r="DH34" s="7">
        <f ca="1">FORECAST(DH49,OFFSET(Réservoir!$D$25:$D$36,MATCH(DH49,Réservoir!$E$25:$E$36,1)-1,0,2),OFFSET(Réservoir!$E$25:$E$36,MATCH(DH49,Réservoir!$E$25:$E$36,1)-1,0,2))</f>
        <v>684.7</v>
      </c>
      <c r="DI34" s="7">
        <f ca="1">FORECAST(DI49,OFFSET(Réservoir!$D$25:$D$36,MATCH(DI49,Réservoir!$E$25:$E$36,1)-1,0,2),OFFSET(Réservoir!$E$25:$E$36,MATCH(DI49,Réservoir!$E$25:$E$36,1)-1,0,2))</f>
        <v>684.7</v>
      </c>
      <c r="DJ34" s="7">
        <f ca="1">FORECAST(DJ49,OFFSET(Réservoir!$D$25:$D$36,MATCH(DJ49,Réservoir!$E$25:$E$36,1)-1,0,2),OFFSET(Réservoir!$E$25:$E$36,MATCH(DJ49,Réservoir!$E$25:$E$36,1)-1,0,2))</f>
        <v>684.7</v>
      </c>
      <c r="DK34" s="7">
        <f ca="1">FORECAST(DK49,OFFSET(Réservoir!$D$25:$D$36,MATCH(DK49,Réservoir!$E$25:$E$36,1)-1,0,2),OFFSET(Réservoir!$E$25:$E$36,MATCH(DK49,Réservoir!$E$25:$E$36,1)-1,0,2))</f>
        <v>684.7</v>
      </c>
      <c r="DL34" s="7">
        <f ca="1">FORECAST(DL49,OFFSET(Réservoir!$D$25:$D$36,MATCH(DL49,Réservoir!$E$25:$E$36,1)-1,0,2),OFFSET(Réservoir!$E$25:$E$36,MATCH(DL49,Réservoir!$E$25:$E$36,1)-1,0,2))</f>
        <v>684.7</v>
      </c>
      <c r="DM34" s="7">
        <f ca="1">FORECAST(DM49,OFFSET(Réservoir!$D$25:$D$36,MATCH(DM49,Réservoir!$E$25:$E$36,1)-1,0,2),OFFSET(Réservoir!$E$25:$E$36,MATCH(DM49,Réservoir!$E$25:$E$36,1)-1,0,2))</f>
        <v>684.7</v>
      </c>
      <c r="DN34" s="7">
        <f ca="1">FORECAST(DN49,OFFSET(Réservoir!$D$25:$D$36,MATCH(DN49,Réservoir!$E$25:$E$36,1)-1,0,2),OFFSET(Réservoir!$E$25:$E$36,MATCH(DN49,Réservoir!$E$25:$E$36,1)-1,0,2))</f>
        <v>684.7</v>
      </c>
      <c r="DO34" s="7">
        <f ca="1">FORECAST(DO49,OFFSET(Réservoir!$D$25:$D$36,MATCH(DO49,Réservoir!$E$25:$E$36,1)-1,0,2),OFFSET(Réservoir!$E$25:$E$36,MATCH(DO49,Réservoir!$E$25:$E$36,1)-1,0,2))</f>
        <v>684.7</v>
      </c>
      <c r="DP34" s="7">
        <f ca="1">FORECAST(DP49,OFFSET(Réservoir!$D$25:$D$36,MATCH(DP49,Réservoir!$E$25:$E$36,1)-1,0,2),OFFSET(Réservoir!$E$25:$E$36,MATCH(DP49,Réservoir!$E$25:$E$36,1)-1,0,2))</f>
        <v>684.7</v>
      </c>
      <c r="DQ34" s="7">
        <f ca="1">FORECAST(DQ49,OFFSET(Réservoir!$D$25:$D$36,MATCH(DQ49,Réservoir!$E$25:$E$36,1)-1,0,2),OFFSET(Réservoir!$E$25:$E$36,MATCH(DQ49,Réservoir!$E$25:$E$36,1)-1,0,2))</f>
        <v>684.7</v>
      </c>
      <c r="DR34" s="7">
        <f ca="1">FORECAST(DR49,OFFSET(Réservoir!$D$25:$D$36,MATCH(DR49,Réservoir!$E$25:$E$36,1)-1,0,2),OFFSET(Réservoir!$E$25:$E$36,MATCH(DR49,Réservoir!$E$25:$E$36,1)-1,0,2))</f>
        <v>684.7</v>
      </c>
      <c r="DS34" s="7">
        <f ca="1">FORECAST(DS49,OFFSET(Réservoir!$D$25:$D$36,MATCH(DS49,Réservoir!$E$25:$E$36,1)-1,0,2),OFFSET(Réservoir!$E$25:$E$36,MATCH(DS49,Réservoir!$E$25:$E$36,1)-1,0,2))</f>
        <v>684.7</v>
      </c>
      <c r="DT34" s="106">
        <f ca="1">FORECAST(DT49,OFFSET(Réservoir!$D$25:$D$36,MATCH(DT49,Réservoir!$E$25:$E$36,1)-1,0,2),OFFSET(Réservoir!$E$25:$E$36,MATCH(DT49,Réservoir!$E$25:$E$36,1)-1,0,2))</f>
        <v>684.7</v>
      </c>
      <c r="DU34" s="7">
        <f ca="1">FORECAST(DU49,OFFSET(Réservoir!$D$25:$D$36,MATCH(DU49,Réservoir!$E$25:$E$36,1)-1,0,2),OFFSET(Réservoir!$E$25:$E$36,MATCH(DU49,Réservoir!$E$25:$E$36,1)-1,0,2))</f>
        <v>684.7</v>
      </c>
      <c r="DV34" s="7">
        <f ca="1">FORECAST(DV49,OFFSET(Réservoir!$D$25:$D$36,MATCH(DV49,Réservoir!$E$25:$E$36,1)-1,0,2),OFFSET(Réservoir!$E$25:$E$36,MATCH(DV49,Réservoir!$E$25:$E$36,1)-1,0,2))</f>
        <v>684.7</v>
      </c>
      <c r="DW34" s="7">
        <f ca="1">FORECAST(DW49,OFFSET(Réservoir!$D$25:$D$36,MATCH(DW49,Réservoir!$E$25:$E$36,1)-1,0,2),OFFSET(Réservoir!$E$25:$E$36,MATCH(DW49,Réservoir!$E$25:$E$36,1)-1,0,2))</f>
        <v>684.7</v>
      </c>
      <c r="DX34" s="7">
        <f ca="1">FORECAST(DX49,OFFSET(Réservoir!$D$25:$D$36,MATCH(DX49,Réservoir!$E$25:$E$36,1)-1,0,2),OFFSET(Réservoir!$E$25:$E$36,MATCH(DX49,Réservoir!$E$25:$E$36,1)-1,0,2))</f>
        <v>684.7</v>
      </c>
      <c r="DY34" s="7">
        <f ca="1">FORECAST(DY49,OFFSET(Réservoir!$D$25:$D$36,MATCH(DY49,Réservoir!$E$25:$E$36,1)-1,0,2),OFFSET(Réservoir!$E$25:$E$36,MATCH(DY49,Réservoir!$E$25:$E$36,1)-1,0,2))</f>
        <v>684.7</v>
      </c>
      <c r="DZ34" s="7">
        <f ca="1">FORECAST(DZ49,OFFSET(Réservoir!$D$25:$D$36,MATCH(DZ49,Réservoir!$E$25:$E$36,1)-1,0,2),OFFSET(Réservoir!$E$25:$E$36,MATCH(DZ49,Réservoir!$E$25:$E$36,1)-1,0,2))</f>
        <v>684.7</v>
      </c>
      <c r="EA34" s="7">
        <f ca="1">FORECAST(EA49,OFFSET(Réservoir!$D$25:$D$36,MATCH(EA49,Réservoir!$E$25:$E$36,1)-1,0,2),OFFSET(Réservoir!$E$25:$E$36,MATCH(EA49,Réservoir!$E$25:$E$36,1)-1,0,2))</f>
        <v>684.7</v>
      </c>
      <c r="EB34" s="7">
        <f ca="1">FORECAST(EB49,OFFSET(Réservoir!$D$25:$D$36,MATCH(EB49,Réservoir!$E$25:$E$36,1)-1,0,2),OFFSET(Réservoir!$E$25:$E$36,MATCH(EB49,Réservoir!$E$25:$E$36,1)-1,0,2))</f>
        <v>684.7</v>
      </c>
      <c r="EC34" s="7">
        <f ca="1">FORECAST(EC49,OFFSET(Réservoir!$D$25:$D$36,MATCH(EC49,Réservoir!$E$25:$E$36,1)-1,0,2),OFFSET(Réservoir!$E$25:$E$36,MATCH(EC49,Réservoir!$E$25:$E$36,1)-1,0,2))</f>
        <v>684.7</v>
      </c>
      <c r="ED34" s="7">
        <f ca="1">FORECAST(ED49,OFFSET(Réservoir!$D$25:$D$36,MATCH(ED49,Réservoir!$E$25:$E$36,1)-1,0,2),OFFSET(Réservoir!$E$25:$E$36,MATCH(ED49,Réservoir!$E$25:$E$36,1)-1,0,2))</f>
        <v>684.7</v>
      </c>
      <c r="EE34" s="7">
        <f ca="1">FORECAST(EE49,OFFSET(Réservoir!$D$25:$D$36,MATCH(EE49,Réservoir!$E$25:$E$36,1)-1,0,2),OFFSET(Réservoir!$E$25:$E$36,MATCH(EE49,Réservoir!$E$25:$E$36,1)-1,0,2))</f>
        <v>684.7</v>
      </c>
      <c r="EF34" s="7">
        <f ca="1">FORECAST(EF49,OFFSET(Réservoir!$D$25:$D$36,MATCH(EF49,Réservoir!$E$25:$E$36,1)-1,0,2),OFFSET(Réservoir!$E$25:$E$36,MATCH(EF49,Réservoir!$E$25:$E$36,1)-1,0,2))</f>
        <v>684.7</v>
      </c>
      <c r="EG34" s="7">
        <f ca="1">FORECAST(EG49,OFFSET(Réservoir!$D$25:$D$36,MATCH(EG49,Réservoir!$E$25:$E$36,1)-1,0,2),OFFSET(Réservoir!$E$25:$E$36,MATCH(EG49,Réservoir!$E$25:$E$36,1)-1,0,2))</f>
        <v>684.7</v>
      </c>
      <c r="EH34" s="7">
        <f ca="1">FORECAST(EH49,OFFSET(Réservoir!$D$25:$D$36,MATCH(EH49,Réservoir!$E$25:$E$36,1)-1,0,2),OFFSET(Réservoir!$E$25:$E$36,MATCH(EH49,Réservoir!$E$25:$E$36,1)-1,0,2))</f>
        <v>684.7</v>
      </c>
      <c r="EI34" s="7">
        <f ca="1">FORECAST(EI49,OFFSET(Réservoir!$D$25:$D$36,MATCH(EI49,Réservoir!$E$25:$E$36,1)-1,0,2),OFFSET(Réservoir!$E$25:$E$36,MATCH(EI49,Réservoir!$E$25:$E$36,1)-1,0,2))</f>
        <v>684.7</v>
      </c>
      <c r="EJ34" s="7">
        <f ca="1">FORECAST(EJ49,OFFSET(Réservoir!$D$25:$D$36,MATCH(EJ49,Réservoir!$E$25:$E$36,1)-1,0,2),OFFSET(Réservoir!$E$25:$E$36,MATCH(EJ49,Réservoir!$E$25:$E$36,1)-1,0,2))</f>
        <v>684.7</v>
      </c>
      <c r="EK34" s="7">
        <f ca="1">FORECAST(EK49,OFFSET(Réservoir!$D$25:$D$36,MATCH(EK49,Réservoir!$E$25:$E$36,1)-1,0,2),OFFSET(Réservoir!$E$25:$E$36,MATCH(EK49,Réservoir!$E$25:$E$36,1)-1,0,2))</f>
        <v>684.7</v>
      </c>
      <c r="EL34" s="7">
        <f ca="1">FORECAST(EL49,OFFSET(Réservoir!$D$25:$D$36,MATCH(EL49,Réservoir!$E$25:$E$36,1)-1,0,2),OFFSET(Réservoir!$E$25:$E$36,MATCH(EL49,Réservoir!$E$25:$E$36,1)-1,0,2))</f>
        <v>684.7</v>
      </c>
      <c r="EM34" s="7">
        <f ca="1">FORECAST(EM49,OFFSET(Réservoir!$D$25:$D$36,MATCH(EM49,Réservoir!$E$25:$E$36,1)-1,0,2),OFFSET(Réservoir!$E$25:$E$36,MATCH(EM49,Réservoir!$E$25:$E$36,1)-1,0,2))</f>
        <v>684.7</v>
      </c>
      <c r="EN34" s="7">
        <f ca="1">FORECAST(EN49,OFFSET(Réservoir!$D$25:$D$36,MATCH(EN49,Réservoir!$E$25:$E$36,1)-1,0,2),OFFSET(Réservoir!$E$25:$E$36,MATCH(EN49,Réservoir!$E$25:$E$36,1)-1,0,2))</f>
        <v>684.7</v>
      </c>
      <c r="EO34" s="7">
        <f ca="1">FORECAST(EO49,OFFSET(Réservoir!$D$25:$D$36,MATCH(EO49,Réservoir!$E$25:$E$36,1)-1,0,2),OFFSET(Réservoir!$E$25:$E$36,MATCH(EO49,Réservoir!$E$25:$E$36,1)-1,0,2))</f>
        <v>684.7</v>
      </c>
      <c r="EP34" s="7">
        <f ca="1">FORECAST(EP49,OFFSET(Réservoir!$D$25:$D$36,MATCH(EP49,Réservoir!$E$25:$E$36,1)-1,0,2),OFFSET(Réservoir!$E$25:$E$36,MATCH(EP49,Réservoir!$E$25:$E$36,1)-1,0,2))</f>
        <v>684.7</v>
      </c>
      <c r="EQ34" s="93">
        <f ca="1">FORECAST(EQ49,OFFSET(Réservoir!$D$25:$D$36,MATCH(EQ49,Réservoir!$E$25:$E$36,1)-1,0,2),OFFSET(Réservoir!$E$25:$E$36,MATCH(EQ49,Réservoir!$E$25:$E$36,1)-1,0,2))</f>
        <v>684.7</v>
      </c>
      <c r="ER34" s="7">
        <f ca="1">FORECAST(ER49,OFFSET(Réservoir!$D$25:$D$36,MATCH(ER49,Réservoir!$E$25:$E$36,1)-1,0,2),OFFSET(Réservoir!$E$25:$E$36,MATCH(ER49,Réservoir!$E$25:$E$36,1)-1,0,2))</f>
        <v>684.7</v>
      </c>
      <c r="ES34" s="7">
        <f ca="1">FORECAST(ES49,OFFSET(Réservoir!$D$25:$D$36,MATCH(ES49,Réservoir!$E$25:$E$36,1)-1,0,2),OFFSET(Réservoir!$E$25:$E$36,MATCH(ES49,Réservoir!$E$25:$E$36,1)-1,0,2))</f>
        <v>684.7</v>
      </c>
      <c r="ET34" s="7">
        <f ca="1">FORECAST(ET49,OFFSET(Réservoir!$D$25:$D$36,MATCH(ET49,Réservoir!$E$25:$E$36,1)-1,0,2),OFFSET(Réservoir!$E$25:$E$36,MATCH(ET49,Réservoir!$E$25:$E$36,1)-1,0,2))</f>
        <v>684.7</v>
      </c>
      <c r="EU34" s="7">
        <f ca="1">FORECAST(EU49,OFFSET(Réservoir!$D$25:$D$36,MATCH(EU49,Réservoir!$E$25:$E$36,1)-1,0,2),OFFSET(Réservoir!$E$25:$E$36,MATCH(EU49,Réservoir!$E$25:$E$36,1)-1,0,2))</f>
        <v>684.7</v>
      </c>
      <c r="EV34" s="7">
        <f ca="1">FORECAST(EV49,OFFSET(Réservoir!$D$25:$D$36,MATCH(EV49,Réservoir!$E$25:$E$36,1)-1,0,2),OFFSET(Réservoir!$E$25:$E$36,MATCH(EV49,Réservoir!$E$25:$E$36,1)-1,0,2))</f>
        <v>684.7</v>
      </c>
      <c r="EW34" s="7">
        <f ca="1">FORECAST(EW49,OFFSET(Réservoir!$D$25:$D$36,MATCH(EW49,Réservoir!$E$25:$E$36,1)-1,0,2),OFFSET(Réservoir!$E$25:$E$36,MATCH(EW49,Réservoir!$E$25:$E$36,1)-1,0,2))</f>
        <v>684.7</v>
      </c>
      <c r="EX34" s="7">
        <f ca="1">FORECAST(EX49,OFFSET(Réservoir!$D$25:$D$36,MATCH(EX49,Réservoir!$E$25:$E$36,1)-1,0,2),OFFSET(Réservoir!$E$25:$E$36,MATCH(EX49,Réservoir!$E$25:$E$36,1)-1,0,2))</f>
        <v>684.7</v>
      </c>
      <c r="EY34" s="7">
        <f ca="1">FORECAST(EY49,OFFSET(Réservoir!$D$25:$D$36,MATCH(EY49,Réservoir!$E$25:$E$36,1)-1,0,2),OFFSET(Réservoir!$E$25:$E$36,MATCH(EY49,Réservoir!$E$25:$E$36,1)-1,0,2))</f>
        <v>684.7</v>
      </c>
      <c r="EZ34" s="7">
        <f ca="1">FORECAST(EZ49,OFFSET(Réservoir!$D$25:$D$36,MATCH(EZ49,Réservoir!$E$25:$E$36,1)-1,0,2),OFFSET(Réservoir!$E$25:$E$36,MATCH(EZ49,Réservoir!$E$25:$E$36,1)-1,0,2))</f>
        <v>684.7</v>
      </c>
      <c r="FA34" s="7">
        <f ca="1">FORECAST(FA49,OFFSET(Réservoir!$D$25:$D$36,MATCH(FA49,Réservoir!$E$25:$E$36,1)-1,0,2),OFFSET(Réservoir!$E$25:$E$36,MATCH(FA49,Réservoir!$E$25:$E$36,1)-1,0,2))</f>
        <v>684.7</v>
      </c>
      <c r="FB34" s="7">
        <f ca="1">FORECAST(FB49,OFFSET(Réservoir!$D$25:$D$36,MATCH(FB49,Réservoir!$E$25:$E$36,1)-1,0,2),OFFSET(Réservoir!$E$25:$E$36,MATCH(FB49,Réservoir!$E$25:$E$36,1)-1,0,2))</f>
        <v>684.7</v>
      </c>
      <c r="FC34" s="7">
        <f ca="1">FORECAST(FC49,OFFSET(Réservoir!$D$25:$D$36,MATCH(FC49,Réservoir!$E$25:$E$36,1)-1,0,2),OFFSET(Réservoir!$E$25:$E$36,MATCH(FC49,Réservoir!$E$25:$E$36,1)-1,0,2))</f>
        <v>684.7</v>
      </c>
      <c r="FD34" s="7">
        <f ca="1">FORECAST(FD49,OFFSET(Réservoir!$D$25:$D$36,MATCH(FD49,Réservoir!$E$25:$E$36,1)-1,0,2),OFFSET(Réservoir!$E$25:$E$36,MATCH(FD49,Réservoir!$E$25:$E$36,1)-1,0,2))</f>
        <v>684.7</v>
      </c>
      <c r="FE34" s="7">
        <f ca="1">FORECAST(FE49,OFFSET(Réservoir!$D$25:$D$36,MATCH(FE49,Réservoir!$E$25:$E$36,1)-1,0,2),OFFSET(Réservoir!$E$25:$E$36,MATCH(FE49,Réservoir!$E$25:$E$36,1)-1,0,2))</f>
        <v>684.7</v>
      </c>
      <c r="FF34" s="7">
        <f ca="1">FORECAST(FF49,OFFSET(Réservoir!$D$25:$D$36,MATCH(FF49,Réservoir!$E$25:$E$36,1)-1,0,2),OFFSET(Réservoir!$E$25:$E$36,MATCH(FF49,Réservoir!$E$25:$E$36,1)-1,0,2))</f>
        <v>684.7</v>
      </c>
      <c r="FG34" s="7">
        <f ca="1">FORECAST(FG49,OFFSET(Réservoir!$D$25:$D$36,MATCH(FG49,Réservoir!$E$25:$E$36,1)-1,0,2),OFFSET(Réservoir!$E$25:$E$36,MATCH(FG49,Réservoir!$E$25:$E$36,1)-1,0,2))</f>
        <v>684.7</v>
      </c>
      <c r="FH34" s="7">
        <f ca="1">FORECAST(FH49,OFFSET(Réservoir!$D$25:$D$36,MATCH(FH49,Réservoir!$E$25:$E$36,1)-1,0,2),OFFSET(Réservoir!$E$25:$E$36,MATCH(FH49,Réservoir!$E$25:$E$36,1)-1,0,2))</f>
        <v>684.7</v>
      </c>
      <c r="FI34" s="7">
        <f ca="1">FORECAST(FI49,OFFSET(Réservoir!$D$25:$D$36,MATCH(FI49,Réservoir!$E$25:$E$36,1)-1,0,2),OFFSET(Réservoir!$E$25:$E$36,MATCH(FI49,Réservoir!$E$25:$E$36,1)-1,0,2))</f>
        <v>684.7</v>
      </c>
      <c r="FJ34" s="7">
        <f ca="1">FORECAST(FJ49,OFFSET(Réservoir!$D$25:$D$36,MATCH(FJ49,Réservoir!$E$25:$E$36,1)-1,0,2),OFFSET(Réservoir!$E$25:$E$36,MATCH(FJ49,Réservoir!$E$25:$E$36,1)-1,0,2))</f>
        <v>684.7</v>
      </c>
      <c r="FK34" s="7">
        <f ca="1">FORECAST(FK49,OFFSET(Réservoir!$D$25:$D$36,MATCH(FK49,Réservoir!$E$25:$E$36,1)-1,0,2),OFFSET(Réservoir!$E$25:$E$36,MATCH(FK49,Réservoir!$E$25:$E$36,1)-1,0,2))</f>
        <v>684.7</v>
      </c>
      <c r="FL34" s="7">
        <f ca="1">FORECAST(FL49,OFFSET(Réservoir!$D$25:$D$36,MATCH(FL49,Réservoir!$E$25:$E$36,1)-1,0,2),OFFSET(Réservoir!$E$25:$E$36,MATCH(FL49,Réservoir!$E$25:$E$36,1)-1,0,2))</f>
        <v>684.7</v>
      </c>
      <c r="FM34" s="7">
        <f ca="1">FORECAST(FM49,OFFSET(Réservoir!$D$25:$D$36,MATCH(FM49,Réservoir!$E$25:$E$36,1)-1,0,2),OFFSET(Réservoir!$E$25:$E$36,MATCH(FM49,Réservoir!$E$25:$E$36,1)-1,0,2))</f>
        <v>684.7</v>
      </c>
      <c r="FN34" s="7">
        <f ca="1">FORECAST(FN49,OFFSET(Réservoir!$D$25:$D$36,MATCH(FN49,Réservoir!$E$25:$E$36,1)-1,0,2),OFFSET(Réservoir!$E$25:$E$36,MATCH(FN49,Réservoir!$E$25:$E$36,1)-1,0,2))</f>
        <v>684.7</v>
      </c>
      <c r="FO34" s="7">
        <f ca="1">FORECAST(FO49,OFFSET(Réservoir!$D$25:$D$36,MATCH(FO49,Réservoir!$E$25:$E$36,1)-1,0,2),OFFSET(Réservoir!$E$25:$E$36,MATCH(FO49,Réservoir!$E$25:$E$36,1)-1,0,2))</f>
        <v>684.7</v>
      </c>
      <c r="FP34" s="106">
        <f ca="1">FORECAST(FP49,OFFSET(Réservoir!$D$25:$D$36,MATCH(FP49,Réservoir!$E$25:$E$36,1)-1,0,2),OFFSET(Réservoir!$E$25:$E$36,MATCH(FP49,Réservoir!$E$25:$E$36,1)-1,0,2))</f>
        <v>684.7</v>
      </c>
      <c r="FQ34" s="7">
        <f ca="1">FORECAST(FQ49,OFFSET(Réservoir!$D$25:$D$36,MATCH(FQ49,Réservoir!$E$25:$E$36,1)-1,0,2),OFFSET(Réservoir!$E$25:$E$36,MATCH(FQ49,Réservoir!$E$25:$E$36,1)-1,0,2))</f>
        <v>684.7</v>
      </c>
      <c r="FR34" s="7">
        <f ca="1">FORECAST(FR49,OFFSET(Réservoir!$D$25:$D$36,MATCH(FR49,Réservoir!$E$25:$E$36,1)-1,0,2),OFFSET(Réservoir!$E$25:$E$36,MATCH(FR49,Réservoir!$E$25:$E$36,1)-1,0,2))</f>
        <v>684.7</v>
      </c>
      <c r="FS34" s="7">
        <f ca="1">FORECAST(FS49,OFFSET(Réservoir!$D$25:$D$36,MATCH(FS49,Réservoir!$E$25:$E$36,1)-1,0,2),OFFSET(Réservoir!$E$25:$E$36,MATCH(FS49,Réservoir!$E$25:$E$36,1)-1,0,2))</f>
        <v>684.7</v>
      </c>
      <c r="FT34" s="7">
        <f ca="1">FORECAST(FT49,OFFSET(Réservoir!$D$25:$D$36,MATCH(FT49,Réservoir!$E$25:$E$36,1)-1,0,2),OFFSET(Réservoir!$E$25:$E$36,MATCH(FT49,Réservoir!$E$25:$E$36,1)-1,0,2))</f>
        <v>684.7</v>
      </c>
      <c r="FU34" s="7">
        <f ca="1">FORECAST(FU49,OFFSET(Réservoir!$D$25:$D$36,MATCH(FU49,Réservoir!$E$25:$E$36,1)-1,0,2),OFFSET(Réservoir!$E$25:$E$36,MATCH(FU49,Réservoir!$E$25:$E$36,1)-1,0,2))</f>
        <v>684.7</v>
      </c>
      <c r="FV34" s="7">
        <f ca="1">FORECAST(FV49,OFFSET(Réservoir!$D$25:$D$36,MATCH(FV49,Réservoir!$E$25:$E$36,1)-1,0,2),OFFSET(Réservoir!$E$25:$E$36,MATCH(FV49,Réservoir!$E$25:$E$36,1)-1,0,2))</f>
        <v>684.7</v>
      </c>
      <c r="FW34" s="7">
        <f ca="1">FORECAST(FW49,OFFSET(Réservoir!$D$25:$D$36,MATCH(FW49,Réservoir!$E$25:$E$36,1)-1,0,2),OFFSET(Réservoir!$E$25:$E$36,MATCH(FW49,Réservoir!$E$25:$E$36,1)-1,0,2))</f>
        <v>684.7</v>
      </c>
      <c r="FX34" s="7">
        <f ca="1">FORECAST(FX49,OFFSET(Réservoir!$D$25:$D$36,MATCH(FX49,Réservoir!$E$25:$E$36,1)-1,0,2),OFFSET(Réservoir!$E$25:$E$36,MATCH(FX49,Réservoir!$E$25:$E$36,1)-1,0,2))</f>
        <v>684.7</v>
      </c>
      <c r="FY34" s="7">
        <f ca="1">FORECAST(FY49,OFFSET(Réservoir!$D$25:$D$36,MATCH(FY49,Réservoir!$E$25:$E$36,1)-1,0,2),OFFSET(Réservoir!$E$25:$E$36,MATCH(FY49,Réservoir!$E$25:$E$36,1)-1,0,2))</f>
        <v>684.7</v>
      </c>
      <c r="FZ34" s="7">
        <f ca="1">FORECAST(FZ49,OFFSET(Réservoir!$D$25:$D$36,MATCH(FZ49,Réservoir!$E$25:$E$36,1)-1,0,2),OFFSET(Réservoir!$E$25:$E$36,MATCH(FZ49,Réservoir!$E$25:$E$36,1)-1,0,2))</f>
        <v>684.7</v>
      </c>
      <c r="GA34" s="7">
        <f ca="1">FORECAST(GA49,OFFSET(Réservoir!$D$25:$D$36,MATCH(GA49,Réservoir!$E$25:$E$36,1)-1,0,2),OFFSET(Réservoir!$E$25:$E$36,MATCH(GA49,Réservoir!$E$25:$E$36,1)-1,0,2))</f>
        <v>684.7</v>
      </c>
      <c r="GB34" s="7">
        <f ca="1">FORECAST(GB49,OFFSET(Réservoir!$D$25:$D$36,MATCH(GB49,Réservoir!$E$25:$E$36,1)-1,0,2),OFFSET(Réservoir!$E$25:$E$36,MATCH(GB49,Réservoir!$E$25:$E$36,1)-1,0,2))</f>
        <v>684.7</v>
      </c>
      <c r="GC34" s="7">
        <f ca="1">FORECAST(GC49,OFFSET(Réservoir!$D$25:$D$36,MATCH(GC49,Réservoir!$E$25:$E$36,1)-1,0,2),OFFSET(Réservoir!$E$25:$E$36,MATCH(GC49,Réservoir!$E$25:$E$36,1)-1,0,2))</f>
        <v>684.7</v>
      </c>
      <c r="GD34" s="7">
        <f ca="1">FORECAST(GD49,OFFSET(Réservoir!$D$25:$D$36,MATCH(GD49,Réservoir!$E$25:$E$36,1)-1,0,2),OFFSET(Réservoir!$E$25:$E$36,MATCH(GD49,Réservoir!$E$25:$E$36,1)-1,0,2))</f>
        <v>684.7</v>
      </c>
      <c r="GE34" s="7">
        <f ca="1">FORECAST(GE49,OFFSET(Réservoir!$D$25:$D$36,MATCH(GE49,Réservoir!$E$25:$E$36,1)-1,0,2),OFFSET(Réservoir!$E$25:$E$36,MATCH(GE49,Réservoir!$E$25:$E$36,1)-1,0,2))</f>
        <v>684.7</v>
      </c>
      <c r="GF34" s="7">
        <f ca="1">FORECAST(GF49,OFFSET(Réservoir!$D$25:$D$36,MATCH(GF49,Réservoir!$E$25:$E$36,1)-1,0,2),OFFSET(Réservoir!$E$25:$E$36,MATCH(GF49,Réservoir!$E$25:$E$36,1)-1,0,2))</f>
        <v>684.7</v>
      </c>
      <c r="GG34" s="7">
        <f ca="1">FORECAST(GG49,OFFSET(Réservoir!$D$25:$D$36,MATCH(GG49,Réservoir!$E$25:$E$36,1)-1,0,2),OFFSET(Réservoir!$E$25:$E$36,MATCH(GG49,Réservoir!$E$25:$E$36,1)-1,0,2))</f>
        <v>684.7</v>
      </c>
      <c r="GH34" s="7">
        <f ca="1">FORECAST(GH49,OFFSET(Réservoir!$D$25:$D$36,MATCH(GH49,Réservoir!$E$25:$E$36,1)-1,0,2),OFFSET(Réservoir!$E$25:$E$36,MATCH(GH49,Réservoir!$E$25:$E$36,1)-1,0,2))</f>
        <v>684.7</v>
      </c>
      <c r="GI34" s="7">
        <f ca="1">FORECAST(GI49,OFFSET(Réservoir!$D$25:$D$36,MATCH(GI49,Réservoir!$E$25:$E$36,1)-1,0,2),OFFSET(Réservoir!$E$25:$E$36,MATCH(GI49,Réservoir!$E$25:$E$36,1)-1,0,2))</f>
        <v>684.7</v>
      </c>
      <c r="GJ34" s="7">
        <f ca="1">FORECAST(GJ49,OFFSET(Réservoir!$D$25:$D$36,MATCH(GJ49,Réservoir!$E$25:$E$36,1)-1,0,2),OFFSET(Réservoir!$E$25:$E$36,MATCH(GJ49,Réservoir!$E$25:$E$36,1)-1,0,2))</f>
        <v>684.7</v>
      </c>
      <c r="GK34" s="7">
        <f ca="1">FORECAST(GK49,OFFSET(Réservoir!$D$25:$D$36,MATCH(GK49,Réservoir!$E$25:$E$36,1)-1,0,2),OFFSET(Réservoir!$E$25:$E$36,MATCH(GK49,Réservoir!$E$25:$E$36,1)-1,0,2))</f>
        <v>684.7</v>
      </c>
      <c r="GL34" s="7">
        <f ca="1">FORECAST(GL49,OFFSET(Réservoir!$D$25:$D$36,MATCH(GL49,Réservoir!$E$25:$E$36,1)-1,0,2),OFFSET(Réservoir!$E$25:$E$36,MATCH(GL49,Réservoir!$E$25:$E$36,1)-1,0,2))</f>
        <v>684.7</v>
      </c>
      <c r="GM34" s="93">
        <f ca="1">FORECAST(GM49,OFFSET(Réservoir!$D$25:$D$36,MATCH(GM49,Réservoir!$E$25:$E$36,1)-1,0,2),OFFSET(Réservoir!$E$25:$E$36,MATCH(GM49,Réservoir!$E$25:$E$36,1)-1,0,2))</f>
        <v>684.7</v>
      </c>
    </row>
    <row r="35" spans="1:195" x14ac:dyDescent="0.25"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106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06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106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93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106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93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106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93"/>
    </row>
    <row r="36" spans="1:195" x14ac:dyDescent="0.25">
      <c r="B36" t="s">
        <v>27</v>
      </c>
      <c r="C36" t="s">
        <v>25</v>
      </c>
      <c r="D36" s="125">
        <v>690</v>
      </c>
      <c r="E36">
        <f t="shared" ref="E36:AA36" ca="1" si="39">IF(HOUR($D$141)&gt;=E138,$D$36,"")</f>
        <v>690</v>
      </c>
      <c r="F36">
        <f t="shared" ca="1" si="39"/>
        <v>690</v>
      </c>
      <c r="G36">
        <f t="shared" ca="1" si="39"/>
        <v>690</v>
      </c>
      <c r="H36">
        <f t="shared" ca="1" si="39"/>
        <v>690</v>
      </c>
      <c r="I36">
        <f t="shared" ca="1" si="39"/>
        <v>690</v>
      </c>
      <c r="J36">
        <f t="shared" ca="1" si="39"/>
        <v>690</v>
      </c>
      <c r="K36">
        <f t="shared" ca="1" si="39"/>
        <v>690</v>
      </c>
      <c r="L36">
        <f t="shared" ca="1" si="39"/>
        <v>690</v>
      </c>
      <c r="M36">
        <f t="shared" ca="1" si="39"/>
        <v>690</v>
      </c>
      <c r="N36" t="str">
        <f t="shared" ca="1" si="39"/>
        <v/>
      </c>
      <c r="O36" t="str">
        <f t="shared" ca="1" si="39"/>
        <v/>
      </c>
      <c r="P36" t="str">
        <f t="shared" ca="1" si="39"/>
        <v/>
      </c>
      <c r="Q36" t="str">
        <f t="shared" ca="1" si="39"/>
        <v/>
      </c>
      <c r="R36" t="str">
        <f t="shared" ca="1" si="39"/>
        <v/>
      </c>
      <c r="S36" t="str">
        <f t="shared" ca="1" si="39"/>
        <v/>
      </c>
      <c r="T36" t="str">
        <f t="shared" ca="1" si="39"/>
        <v/>
      </c>
      <c r="U36" t="str">
        <f t="shared" ca="1" si="39"/>
        <v/>
      </c>
      <c r="V36" t="str">
        <f t="shared" ca="1" si="39"/>
        <v/>
      </c>
      <c r="W36" t="str">
        <f t="shared" ca="1" si="39"/>
        <v/>
      </c>
      <c r="X36" t="str">
        <f t="shared" ca="1" si="39"/>
        <v/>
      </c>
      <c r="Y36" t="str">
        <f t="shared" ca="1" si="39"/>
        <v/>
      </c>
      <c r="Z36" t="str">
        <f t="shared" ca="1" si="39"/>
        <v/>
      </c>
      <c r="AA36" t="str">
        <f t="shared" ca="1" si="39"/>
        <v/>
      </c>
      <c r="AB36" s="87"/>
      <c r="AZ36" s="87"/>
      <c r="BX36" s="87"/>
      <c r="CU36" s="88"/>
      <c r="DT36" s="87"/>
      <c r="EQ36" s="88"/>
      <c r="FP36" s="87"/>
      <c r="GM36" s="88"/>
    </row>
    <row r="37" spans="1:195" x14ac:dyDescent="0.25">
      <c r="B37" t="s">
        <v>28</v>
      </c>
      <c r="C37" t="s">
        <v>25</v>
      </c>
      <c r="D37" s="125">
        <v>690</v>
      </c>
      <c r="E37">
        <f t="shared" ref="E37:AA37" ca="1" si="40">IF(HOUR($D$141)&gt;=E138,$D$37,"")</f>
        <v>690</v>
      </c>
      <c r="F37">
        <f t="shared" ca="1" si="40"/>
        <v>690</v>
      </c>
      <c r="G37">
        <f t="shared" ca="1" si="40"/>
        <v>690</v>
      </c>
      <c r="H37">
        <f t="shared" ca="1" si="40"/>
        <v>690</v>
      </c>
      <c r="I37">
        <f t="shared" ca="1" si="40"/>
        <v>690</v>
      </c>
      <c r="J37">
        <f t="shared" ca="1" si="40"/>
        <v>690</v>
      </c>
      <c r="K37">
        <f t="shared" ca="1" si="40"/>
        <v>690</v>
      </c>
      <c r="L37">
        <f t="shared" ca="1" si="40"/>
        <v>690</v>
      </c>
      <c r="M37">
        <f t="shared" ca="1" si="40"/>
        <v>690</v>
      </c>
      <c r="N37" t="str">
        <f t="shared" ca="1" si="40"/>
        <v/>
      </c>
      <c r="O37" t="str">
        <f t="shared" ca="1" si="40"/>
        <v/>
      </c>
      <c r="P37" t="str">
        <f t="shared" ca="1" si="40"/>
        <v/>
      </c>
      <c r="Q37" t="str">
        <f t="shared" ca="1" si="40"/>
        <v/>
      </c>
      <c r="R37" t="str">
        <f t="shared" ca="1" si="40"/>
        <v/>
      </c>
      <c r="S37" t="str">
        <f t="shared" ca="1" si="40"/>
        <v/>
      </c>
      <c r="T37" t="str">
        <f t="shared" ca="1" si="40"/>
        <v/>
      </c>
      <c r="U37" t="str">
        <f t="shared" ca="1" si="40"/>
        <v/>
      </c>
      <c r="V37" t="str">
        <f t="shared" ca="1" si="40"/>
        <v/>
      </c>
      <c r="W37" t="str">
        <f t="shared" ca="1" si="40"/>
        <v/>
      </c>
      <c r="X37" t="str">
        <f t="shared" ca="1" si="40"/>
        <v/>
      </c>
      <c r="Y37" t="str">
        <f t="shared" ca="1" si="40"/>
        <v/>
      </c>
      <c r="Z37" t="str">
        <f t="shared" ca="1" si="40"/>
        <v/>
      </c>
      <c r="AA37" t="str">
        <f t="shared" ca="1" si="40"/>
        <v/>
      </c>
      <c r="AB37" s="87"/>
      <c r="AZ37" s="87"/>
      <c r="BX37" s="87"/>
      <c r="CU37" s="88"/>
      <c r="DT37" s="87"/>
      <c r="EQ37" s="88"/>
      <c r="FP37" s="87"/>
      <c r="GM37" s="88"/>
    </row>
    <row r="38" spans="1:195" x14ac:dyDescent="0.25">
      <c r="B38" t="s">
        <v>78</v>
      </c>
      <c r="D38" t="s">
        <v>332</v>
      </c>
      <c r="AB38" s="87"/>
      <c r="AK38" s="41"/>
      <c r="AZ38" s="87"/>
      <c r="BX38" s="87"/>
      <c r="CU38" s="88"/>
      <c r="DT38" s="87"/>
      <c r="EQ38" s="88"/>
      <c r="FP38" s="87"/>
      <c r="GM38" s="88"/>
    </row>
    <row r="39" spans="1:195" x14ac:dyDescent="0.25">
      <c r="B39" t="s">
        <v>576</v>
      </c>
      <c r="D39">
        <v>686</v>
      </c>
      <c r="AB39" s="87"/>
      <c r="AZ39" s="87"/>
      <c r="BX39" s="87"/>
      <c r="CU39" s="88"/>
      <c r="DT39" s="87"/>
      <c r="EQ39" s="88"/>
      <c r="FP39" s="87"/>
      <c r="GM39" s="88"/>
    </row>
    <row r="40" spans="1:195" ht="15.75" thickBot="1" x14ac:dyDescent="0.3"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106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106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106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93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106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93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106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93"/>
    </row>
    <row r="41" spans="1:195" ht="15.75" thickBot="1" x14ac:dyDescent="0.3">
      <c r="A41" s="65"/>
      <c r="B41" s="66" t="s">
        <v>423</v>
      </c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104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76"/>
      <c r="AQ41" s="76"/>
      <c r="AR41" s="60"/>
      <c r="AS41" s="60"/>
      <c r="AT41" s="60"/>
      <c r="AU41" s="60"/>
      <c r="AV41" s="60"/>
      <c r="AW41" s="60"/>
      <c r="AX41" s="60"/>
      <c r="AY41" s="60"/>
      <c r="AZ41" s="104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104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151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104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151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104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151"/>
    </row>
    <row r="42" spans="1:195" x14ac:dyDescent="0.25">
      <c r="B42" t="s">
        <v>31</v>
      </c>
      <c r="C42" t="s">
        <v>26</v>
      </c>
      <c r="D42" s="77">
        <f ca="1">D43</f>
        <v>626293.57910157414</v>
      </c>
      <c r="E42" s="77">
        <f t="shared" ref="E42:AJ42" ca="1" si="41">IF(E138&lt;=$L$3,IF(AND(E43&lt;&gt;"",F43=""),E43,D42+(D58-D82-D71)*3600*$D$3),"")</f>
        <v>661997.31445313664</v>
      </c>
      <c r="F42" s="77">
        <f t="shared" ca="1" si="41"/>
        <v>699120.45898438874</v>
      </c>
      <c r="G42" s="77">
        <f t="shared" ca="1" si="41"/>
        <v>738381.93359376374</v>
      </c>
      <c r="H42" s="77">
        <f t="shared" ca="1" si="41"/>
        <v>777643.40820313874</v>
      </c>
      <c r="I42" s="77">
        <f t="shared" ca="1" si="41"/>
        <v>819927.83203126374</v>
      </c>
      <c r="J42" s="77">
        <f t="shared" ca="1" si="41"/>
        <v>856166.35742188874</v>
      </c>
      <c r="K42" s="77">
        <f t="shared" ca="1" si="41"/>
        <v>886358.98437501374</v>
      </c>
      <c r="L42" s="77">
        <f t="shared" ca="1" si="41"/>
        <v>835024.14550782624</v>
      </c>
      <c r="M42" s="77">
        <f t="shared" ca="1" si="41"/>
        <v>783689.30664063874</v>
      </c>
      <c r="N42" s="77">
        <f t="shared" ca="1" si="41"/>
        <v>729313.08593751374</v>
      </c>
      <c r="O42" s="77">
        <f t="shared" ca="1" si="41"/>
        <v>672672.94161241956</v>
      </c>
      <c r="P42" s="77">
        <f t="shared" ca="1" si="41"/>
        <v>628048.4219434578</v>
      </c>
      <c r="Q42" s="77">
        <f t="shared" ca="1" si="41"/>
        <v>583001.88672159368</v>
      </c>
      <c r="R42" s="77">
        <f t="shared" ca="1" si="41"/>
        <v>537609.66892377171</v>
      </c>
      <c r="S42" s="77">
        <f t="shared" ca="1" si="41"/>
        <v>491928.37815165834</v>
      </c>
      <c r="T42" s="77">
        <f t="shared" ca="1" si="41"/>
        <v>445999.78465355287</v>
      </c>
      <c r="U42" s="77">
        <f t="shared" ca="1" si="41"/>
        <v>399750.64323230274</v>
      </c>
      <c r="V42" s="77">
        <f t="shared" ca="1" si="41"/>
        <v>301869.49518561328</v>
      </c>
      <c r="W42" s="77">
        <f t="shared" ca="1" si="41"/>
        <v>236855.41043419676</v>
      </c>
      <c r="X42" s="77">
        <f t="shared" ca="1" si="41"/>
        <v>188508.16284180619</v>
      </c>
      <c r="Y42" s="77">
        <f t="shared" ca="1" si="41"/>
        <v>141244.31822531472</v>
      </c>
      <c r="Z42" s="77">
        <f t="shared" ca="1" si="41"/>
        <v>132435.77954829318</v>
      </c>
      <c r="AA42" s="77">
        <f t="shared" ca="1" si="41"/>
        <v>124581.20396700251</v>
      </c>
      <c r="AB42" s="107">
        <f t="shared" ca="1" si="41"/>
        <v>128272.15026396594</v>
      </c>
      <c r="AC42" s="77">
        <f t="shared" ca="1" si="41"/>
        <v>158672.82245551771</v>
      </c>
      <c r="AD42" s="77">
        <f t="shared" ca="1" si="41"/>
        <v>183844.3313896599</v>
      </c>
      <c r="AE42" s="77">
        <f t="shared" ca="1" si="41"/>
        <v>206791.46509982416</v>
      </c>
      <c r="AF42" s="77">
        <f t="shared" ca="1" si="41"/>
        <v>230179.24166422343</v>
      </c>
      <c r="AG42" s="77">
        <f t="shared" ca="1" si="41"/>
        <v>253811.55410993809</v>
      </c>
      <c r="AH42" s="77">
        <f t="shared" ca="1" si="41"/>
        <v>277392.47605272423</v>
      </c>
      <c r="AI42" s="77">
        <f t="shared" ca="1" si="41"/>
        <v>300983.43493726704</v>
      </c>
      <c r="AJ42" s="77">
        <f t="shared" ca="1" si="41"/>
        <v>324572.40141264786</v>
      </c>
      <c r="AK42" s="77">
        <f t="shared" ref="AK42:BP42" ca="1" si="42">IF(AK138&lt;=$L$3,IF(AND(AK43&lt;&gt;"",AL43=""),AK43,AJ42+(AJ58-AJ82-AJ71)*3600*$D$3),"")</f>
        <v>231185.59471963032</v>
      </c>
      <c r="AL42" s="77">
        <f t="shared" ca="1" si="42"/>
        <v>168242.27743206109</v>
      </c>
      <c r="AM42" s="77">
        <f t="shared" ca="1" si="42"/>
        <v>157391.44803416124</v>
      </c>
      <c r="AN42" s="77">
        <f t="shared" ca="1" si="42"/>
        <v>155460.06716739756</v>
      </c>
      <c r="AO42" s="77">
        <f t="shared" ca="1" si="42"/>
        <v>179068.15533133631</v>
      </c>
      <c r="AP42" s="77">
        <f t="shared" ca="1" si="42"/>
        <v>202168.25182416308</v>
      </c>
      <c r="AQ42" s="77">
        <f t="shared" ca="1" si="42"/>
        <v>225411.10337191014</v>
      </c>
      <c r="AR42" s="77">
        <f t="shared" ca="1" si="42"/>
        <v>249078.16081796089</v>
      </c>
      <c r="AS42" s="77">
        <f t="shared" ca="1" si="42"/>
        <v>272652.52896287362</v>
      </c>
      <c r="AT42" s="77">
        <f t="shared" ca="1" si="42"/>
        <v>217254.75748071179</v>
      </c>
      <c r="AU42" s="77">
        <f t="shared" ca="1" si="42"/>
        <v>157350.95925044693</v>
      </c>
      <c r="AV42" s="77">
        <f t="shared" ca="1" si="42"/>
        <v>147697.86886622524</v>
      </c>
      <c r="AW42" s="77">
        <f t="shared" ca="1" si="42"/>
        <v>151947.45654607035</v>
      </c>
      <c r="AX42" s="77">
        <f t="shared" ca="1" si="42"/>
        <v>180650.29244576275</v>
      </c>
      <c r="AY42" s="77">
        <f t="shared" ca="1" si="42"/>
        <v>204743.56281005451</v>
      </c>
      <c r="AZ42" s="107">
        <f t="shared" ca="1" si="42"/>
        <v>227809.85386700457</v>
      </c>
      <c r="BA42" s="77">
        <f t="shared" ca="1" si="42"/>
        <v>250649.88011954632</v>
      </c>
      <c r="BB42" s="77">
        <f t="shared" ca="1" si="42"/>
        <v>272896.23305433634</v>
      </c>
      <c r="BC42" s="77">
        <f t="shared" ca="1" si="42"/>
        <v>295285.77159919799</v>
      </c>
      <c r="BD42" s="77">
        <f t="shared" ca="1" si="42"/>
        <v>317635.5847317545</v>
      </c>
      <c r="BE42" s="77">
        <f t="shared" ca="1" si="42"/>
        <v>339996.09557977819</v>
      </c>
      <c r="BF42" s="77">
        <f t="shared" ca="1" si="42"/>
        <v>362353.70103596977</v>
      </c>
      <c r="BG42" s="77">
        <f t="shared" ca="1" si="42"/>
        <v>384166.09370218898</v>
      </c>
      <c r="BH42" s="77">
        <f t="shared" ca="1" si="42"/>
        <v>406019.36431821348</v>
      </c>
      <c r="BI42" s="77">
        <f t="shared" ca="1" si="42"/>
        <v>427866.80180318659</v>
      </c>
      <c r="BJ42" s="77">
        <f t="shared" ca="1" si="42"/>
        <v>449715.05292922509</v>
      </c>
      <c r="BK42" s="77">
        <f t="shared" ca="1" si="42"/>
        <v>471725.79020600254</v>
      </c>
      <c r="BL42" s="77">
        <f t="shared" ca="1" si="42"/>
        <v>493795.97327128303</v>
      </c>
      <c r="BM42" s="77">
        <f t="shared" ca="1" si="42"/>
        <v>515860.8624239217</v>
      </c>
      <c r="BN42" s="77">
        <f t="shared" ca="1" si="42"/>
        <v>537926.19746784423</v>
      </c>
      <c r="BO42" s="77">
        <f t="shared" ca="1" si="42"/>
        <v>559991.49476273754</v>
      </c>
      <c r="BP42" s="77">
        <f t="shared" ca="1" si="42"/>
        <v>582056.79525208275</v>
      </c>
      <c r="BQ42" s="77">
        <f t="shared" ref="BQ42:CV42" ca="1" si="43">IF(BQ138&lt;=$L$3,IF(AND(BQ43&lt;&gt;"",BR43=""),BQ43,BP42+(BP58-BP82-BP71)*3600*$D$3),"")</f>
        <v>604122.09547109355</v>
      </c>
      <c r="BR42" s="77">
        <f t="shared" ca="1" si="43"/>
        <v>625982.25990004779</v>
      </c>
      <c r="BS42" s="77">
        <f t="shared" ca="1" si="43"/>
        <v>647740.4253064685</v>
      </c>
      <c r="BT42" s="77">
        <f t="shared" ca="1" si="43"/>
        <v>669500.3702101286</v>
      </c>
      <c r="BU42" s="77">
        <f t="shared" ca="1" si="43"/>
        <v>691260.2671177407</v>
      </c>
      <c r="BV42" s="77">
        <f t="shared" ca="1" si="43"/>
        <v>713043.80546583468</v>
      </c>
      <c r="BW42" s="77">
        <f t="shared" ca="1" si="43"/>
        <v>735197.88534091902</v>
      </c>
      <c r="BX42" s="107">
        <f t="shared" ca="1" si="43"/>
        <v>757362.88634552562</v>
      </c>
      <c r="BY42" s="77">
        <f t="shared" ca="1" si="43"/>
        <v>778729.6387774559</v>
      </c>
      <c r="BZ42" s="77">
        <f t="shared" ca="1" si="43"/>
        <v>799747.06007360946</v>
      </c>
      <c r="CA42" s="77">
        <f t="shared" ca="1" si="43"/>
        <v>820752.04609252734</v>
      </c>
      <c r="CB42" s="77">
        <f t="shared" ca="1" si="43"/>
        <v>841757.01308937359</v>
      </c>
      <c r="CC42" s="77">
        <f t="shared" ca="1" si="43"/>
        <v>862761.98007946147</v>
      </c>
      <c r="CD42" s="77">
        <f t="shared" ca="1" si="43"/>
        <v>883766.94706954237</v>
      </c>
      <c r="CE42" s="77">
        <f t="shared" ca="1" si="43"/>
        <v>904679.76217880298</v>
      </c>
      <c r="CF42" s="77">
        <f t="shared" ca="1" si="43"/>
        <v>925447.83236316941</v>
      </c>
      <c r="CG42" s="77">
        <f t="shared" ca="1" si="43"/>
        <v>946206.21051860088</v>
      </c>
      <c r="CH42" s="77">
        <f t="shared" ca="1" si="43"/>
        <v>966964.08706574701</v>
      </c>
      <c r="CI42" s="77">
        <f t="shared" ca="1" si="43"/>
        <v>987721.93815660593</v>
      </c>
      <c r="CJ42" s="77">
        <f t="shared" ca="1" si="43"/>
        <v>1008479.7879569017</v>
      </c>
      <c r="CK42" s="77">
        <f t="shared" ca="1" si="43"/>
        <v>1029438.1624594786</v>
      </c>
      <c r="CL42" s="77">
        <f t="shared" ca="1" si="43"/>
        <v>1050463.1728043878</v>
      </c>
      <c r="CM42" s="77">
        <f t="shared" ca="1" si="43"/>
        <v>1071495.0999113563</v>
      </c>
      <c r="CN42" s="77">
        <f t="shared" ca="1" si="43"/>
        <v>1092527.7921785442</v>
      </c>
      <c r="CO42" s="77">
        <f t="shared" ca="1" si="43"/>
        <v>1113560.5696354154</v>
      </c>
      <c r="CP42" s="77">
        <f t="shared" ca="1" si="43"/>
        <v>1134593.356583656</v>
      </c>
      <c r="CQ42" s="77">
        <f t="shared" ca="1" si="43"/>
        <v>1155626.1445894542</v>
      </c>
      <c r="CR42" s="77">
        <f t="shared" ca="1" si="43"/>
        <v>1176658.9327130942</v>
      </c>
      <c r="CS42" s="77">
        <f t="shared" ca="1" si="43"/>
        <v>1197691.7208498593</v>
      </c>
      <c r="CT42" s="77">
        <f t="shared" ca="1" si="43"/>
        <v>1218724.5089880927</v>
      </c>
      <c r="CU42" s="153">
        <f t="shared" ca="1" si="43"/>
        <v>1239679.7785120946</v>
      </c>
      <c r="CV42" s="77">
        <f t="shared" ca="1" si="43"/>
        <v>1260606.8997864309</v>
      </c>
      <c r="CW42" s="77">
        <f t="shared" ref="CW42:EB42" ca="1" si="44">IF(CW138&lt;=$L$3,IF(AND(CW43&lt;&gt;"",CX43=""),CW43,CV42+(CV58-CV82-CV71)*3600*$D$3),"")</f>
        <v>1277317.1651385934</v>
      </c>
      <c r="CX42" s="77">
        <f t="shared" ca="1" si="44"/>
        <v>1294027.4304907559</v>
      </c>
      <c r="CY42" s="77">
        <f t="shared" ca="1" si="44"/>
        <v>1310737.6958429185</v>
      </c>
      <c r="CZ42" s="77">
        <f t="shared" ca="1" si="44"/>
        <v>1327447.961195081</v>
      </c>
      <c r="DA42" s="77">
        <f t="shared" ca="1" si="44"/>
        <v>1344158.2265472435</v>
      </c>
      <c r="DB42" s="77">
        <f t="shared" ca="1" si="44"/>
        <v>1360868.4918994061</v>
      </c>
      <c r="DC42" s="77">
        <f t="shared" ca="1" si="44"/>
        <v>1377578.7572515686</v>
      </c>
      <c r="DD42" s="77">
        <f t="shared" ca="1" si="44"/>
        <v>1394289.0226037311</v>
      </c>
      <c r="DE42" s="77">
        <f t="shared" ca="1" si="44"/>
        <v>1410999.2879558937</v>
      </c>
      <c r="DF42" s="77">
        <f t="shared" ca="1" si="44"/>
        <v>1427709.5533080562</v>
      </c>
      <c r="DG42" s="77">
        <f t="shared" ca="1" si="44"/>
        <v>1444419.8186602187</v>
      </c>
      <c r="DH42" s="77">
        <f t="shared" ca="1" si="44"/>
        <v>1461130.0840123813</v>
      </c>
      <c r="DI42" s="77">
        <f t="shared" ca="1" si="44"/>
        <v>1477840.3493645438</v>
      </c>
      <c r="DJ42" s="77">
        <f t="shared" ca="1" si="44"/>
        <v>1494550.6147167063</v>
      </c>
      <c r="DK42" s="77">
        <f t="shared" ca="1" si="44"/>
        <v>1511260.8800688689</v>
      </c>
      <c r="DL42" s="77">
        <f t="shared" ca="1" si="44"/>
        <v>1527971.1454210314</v>
      </c>
      <c r="DM42" s="77">
        <f t="shared" ca="1" si="44"/>
        <v>1544681.4107731939</v>
      </c>
      <c r="DN42" s="77">
        <f t="shared" ca="1" si="44"/>
        <v>1561391.6761253565</v>
      </c>
      <c r="DO42" s="77">
        <f t="shared" ca="1" si="44"/>
        <v>1578101.941477519</v>
      </c>
      <c r="DP42" s="77">
        <f t="shared" ca="1" si="44"/>
        <v>1594812.2068296815</v>
      </c>
      <c r="DQ42" s="77">
        <f t="shared" ca="1" si="44"/>
        <v>1611522.4721818441</v>
      </c>
      <c r="DR42" s="77">
        <f t="shared" ca="1" si="44"/>
        <v>1628232.7375340066</v>
      </c>
      <c r="DS42" s="77">
        <f t="shared" ca="1" si="44"/>
        <v>1644943.0028861691</v>
      </c>
      <c r="DT42" s="107">
        <f t="shared" ca="1" si="44"/>
        <v>1661653.2682383317</v>
      </c>
      <c r="DU42" s="77">
        <f t="shared" ca="1" si="44"/>
        <v>1678212.5212419683</v>
      </c>
      <c r="DV42" s="77">
        <f t="shared" ca="1" si="44"/>
        <v>1694771.7742456049</v>
      </c>
      <c r="DW42" s="77">
        <f t="shared" ca="1" si="44"/>
        <v>1711331.0272492415</v>
      </c>
      <c r="DX42" s="77">
        <f t="shared" ca="1" si="44"/>
        <v>1727890.2802528781</v>
      </c>
      <c r="DY42" s="77">
        <f t="shared" ca="1" si="44"/>
        <v>1744449.5332565147</v>
      </c>
      <c r="DZ42" s="77">
        <f t="shared" ca="1" si="44"/>
        <v>1761008.7862601513</v>
      </c>
      <c r="EA42" s="77">
        <f t="shared" ca="1" si="44"/>
        <v>1777568.0392637879</v>
      </c>
      <c r="EB42" s="77">
        <f t="shared" ca="1" si="44"/>
        <v>1794127.2922674245</v>
      </c>
      <c r="EC42" s="77">
        <f t="shared" ref="EC42:FH42" ca="1" si="45">IF(EC138&lt;=$L$3,IF(AND(EC43&lt;&gt;"",ED43=""),EC43,EB42+(EB58-EB82-EB71)*3600*$D$3),"")</f>
        <v>1810686.5452710611</v>
      </c>
      <c r="ED42" s="77">
        <f t="shared" ca="1" si="45"/>
        <v>1827245.7982746977</v>
      </c>
      <c r="EE42" s="77">
        <f t="shared" ca="1" si="45"/>
        <v>1843805.0512783343</v>
      </c>
      <c r="EF42" s="77">
        <f t="shared" ca="1" si="45"/>
        <v>1860364.304281971</v>
      </c>
      <c r="EG42" s="77">
        <f t="shared" ca="1" si="45"/>
        <v>1876923.5572856076</v>
      </c>
      <c r="EH42" s="77">
        <f t="shared" ca="1" si="45"/>
        <v>1893482.8102892442</v>
      </c>
      <c r="EI42" s="77">
        <f t="shared" ca="1" si="45"/>
        <v>1910042.0632928808</v>
      </c>
      <c r="EJ42" s="77">
        <f t="shared" ca="1" si="45"/>
        <v>1926601.3162965174</v>
      </c>
      <c r="EK42" s="77">
        <f t="shared" ca="1" si="45"/>
        <v>1943160.569300154</v>
      </c>
      <c r="EL42" s="77">
        <f t="shared" ca="1" si="45"/>
        <v>1959719.8223037906</v>
      </c>
      <c r="EM42" s="77">
        <f t="shared" ca="1" si="45"/>
        <v>1976279.0753074272</v>
      </c>
      <c r="EN42" s="77">
        <f t="shared" ca="1" si="45"/>
        <v>1992838.3283110638</v>
      </c>
      <c r="EO42" s="77">
        <f t="shared" ca="1" si="45"/>
        <v>2009397.5813147004</v>
      </c>
      <c r="EP42" s="77">
        <f t="shared" ca="1" si="45"/>
        <v>2025956.834318337</v>
      </c>
      <c r="EQ42" s="153">
        <f t="shared" ca="1" si="45"/>
        <v>2042516.0873219736</v>
      </c>
      <c r="ER42" s="77">
        <f t="shared" ca="1" si="45"/>
        <v>2059075.3403256102</v>
      </c>
      <c r="ES42" s="77">
        <f t="shared" ca="1" si="45"/>
        <v>2073826.7348278638</v>
      </c>
      <c r="ET42" s="77">
        <f t="shared" ca="1" si="45"/>
        <v>2088578.1293301173</v>
      </c>
      <c r="EU42" s="77">
        <f t="shared" ca="1" si="45"/>
        <v>2103329.5238323705</v>
      </c>
      <c r="EV42" s="77">
        <f t="shared" ca="1" si="45"/>
        <v>2118080.9183346238</v>
      </c>
      <c r="EW42" s="77">
        <f t="shared" ca="1" si="45"/>
        <v>2132832.3128368771</v>
      </c>
      <c r="EX42" s="77">
        <f t="shared" ca="1" si="45"/>
        <v>2147583.7073391303</v>
      </c>
      <c r="EY42" s="77">
        <f t="shared" ca="1" si="45"/>
        <v>2162335.1018413836</v>
      </c>
      <c r="EZ42" s="77">
        <f t="shared" ca="1" si="45"/>
        <v>2177086.4963436369</v>
      </c>
      <c r="FA42" s="77">
        <f t="shared" ca="1" si="45"/>
        <v>2191837.8908458902</v>
      </c>
      <c r="FB42" s="77">
        <f t="shared" ca="1" si="45"/>
        <v>2206589.2853481434</v>
      </c>
      <c r="FC42" s="77">
        <f t="shared" ca="1" si="45"/>
        <v>2221340.6798503967</v>
      </c>
      <c r="FD42" s="77">
        <f t="shared" ca="1" si="45"/>
        <v>2236092.07435265</v>
      </c>
      <c r="FE42" s="77">
        <f t="shared" ca="1" si="45"/>
        <v>2250843.4688549032</v>
      </c>
      <c r="FF42" s="77">
        <f t="shared" ca="1" si="45"/>
        <v>2265594.8633571565</v>
      </c>
      <c r="FG42" s="77">
        <f t="shared" ca="1" si="45"/>
        <v>2280346.2578594098</v>
      </c>
      <c r="FH42" s="77">
        <f t="shared" ca="1" si="45"/>
        <v>2295097.6523616631</v>
      </c>
      <c r="FI42" s="77">
        <f t="shared" ref="FI42:GM42" ca="1" si="46">IF(FI138&lt;=$L$3,IF(AND(FI43&lt;&gt;"",FJ43=""),FI43,FH42+(FH58-FH82-FH71)*3600*$D$3),"")</f>
        <v>2309849.0468639163</v>
      </c>
      <c r="FJ42" s="77">
        <f t="shared" ca="1" si="46"/>
        <v>2324600.4413661696</v>
      </c>
      <c r="FK42" s="77">
        <f t="shared" ca="1" si="46"/>
        <v>2339351.8358684229</v>
      </c>
      <c r="FL42" s="77">
        <f t="shared" ca="1" si="46"/>
        <v>2354103.2303706761</v>
      </c>
      <c r="FM42" s="77">
        <f t="shared" ca="1" si="46"/>
        <v>2368854.6248729294</v>
      </c>
      <c r="FN42" s="77">
        <f t="shared" ca="1" si="46"/>
        <v>2383606.0193751827</v>
      </c>
      <c r="FO42" s="77">
        <f t="shared" ca="1" si="46"/>
        <v>2398357.413877436</v>
      </c>
      <c r="FP42" s="107" t="str">
        <f t="shared" si="46"/>
        <v/>
      </c>
      <c r="FQ42" s="77" t="str">
        <f t="shared" si="46"/>
        <v/>
      </c>
      <c r="FR42" s="77" t="str">
        <f t="shared" si="46"/>
        <v/>
      </c>
      <c r="FS42" s="77" t="str">
        <f t="shared" si="46"/>
        <v/>
      </c>
      <c r="FT42" s="77" t="str">
        <f t="shared" si="46"/>
        <v/>
      </c>
      <c r="FU42" s="77" t="str">
        <f t="shared" si="46"/>
        <v/>
      </c>
      <c r="FV42" s="77" t="str">
        <f t="shared" si="46"/>
        <v/>
      </c>
      <c r="FW42" s="77" t="str">
        <f t="shared" si="46"/>
        <v/>
      </c>
      <c r="FX42" s="77" t="str">
        <f t="shared" si="46"/>
        <v/>
      </c>
      <c r="FY42" s="77" t="str">
        <f t="shared" si="46"/>
        <v/>
      </c>
      <c r="FZ42" s="77" t="str">
        <f t="shared" si="46"/>
        <v/>
      </c>
      <c r="GA42" s="77" t="str">
        <f t="shared" si="46"/>
        <v/>
      </c>
      <c r="GB42" s="77" t="str">
        <f t="shared" si="46"/>
        <v/>
      </c>
      <c r="GC42" s="77" t="str">
        <f t="shared" si="46"/>
        <v/>
      </c>
      <c r="GD42" s="77" t="str">
        <f t="shared" si="46"/>
        <v/>
      </c>
      <c r="GE42" s="77" t="str">
        <f t="shared" si="46"/>
        <v/>
      </c>
      <c r="GF42" s="77" t="str">
        <f t="shared" si="46"/>
        <v/>
      </c>
      <c r="GG42" s="77" t="str">
        <f t="shared" si="46"/>
        <v/>
      </c>
      <c r="GH42" s="77" t="str">
        <f t="shared" si="46"/>
        <v/>
      </c>
      <c r="GI42" s="77" t="str">
        <f t="shared" si="46"/>
        <v/>
      </c>
      <c r="GJ42" s="77" t="str">
        <f t="shared" si="46"/>
        <v/>
      </c>
      <c r="GK42" s="77" t="str">
        <f t="shared" si="46"/>
        <v/>
      </c>
      <c r="GL42" s="77" t="str">
        <f t="shared" si="46"/>
        <v/>
      </c>
      <c r="GM42" s="153" t="str">
        <f t="shared" si="46"/>
        <v/>
      </c>
    </row>
    <row r="43" spans="1:195" x14ac:dyDescent="0.25">
      <c r="B43" t="s">
        <v>341</v>
      </c>
      <c r="C43" t="s">
        <v>26</v>
      </c>
      <c r="D43" s="78">
        <f ca="1">IFERROR(Réservoir!K17,"")</f>
        <v>626293.57910157414</v>
      </c>
      <c r="E43" s="78">
        <f ca="1">IFERROR(Réservoir!L17,"")</f>
        <v>661997.31445313664</v>
      </c>
      <c r="F43" s="78">
        <f ca="1">IFERROR(Réservoir!M17,"")</f>
        <v>699120.45898438874</v>
      </c>
      <c r="G43" s="78">
        <f ca="1">IFERROR(Réservoir!N17,"")</f>
        <v>738381.93359376374</v>
      </c>
      <c r="H43" s="78">
        <f ca="1">IFERROR(Réservoir!O17,"")</f>
        <v>777643.40820313874</v>
      </c>
      <c r="I43" s="78">
        <f ca="1">IFERROR(Réservoir!P17,"")</f>
        <v>819927.83203126374</v>
      </c>
      <c r="J43" s="78">
        <f ca="1">IFERROR(Réservoir!Q17,"")</f>
        <v>856166.35742188874</v>
      </c>
      <c r="K43" s="78">
        <f ca="1">IFERROR(Réservoir!R17,"")</f>
        <v>886358.98437501374</v>
      </c>
      <c r="L43" s="78">
        <f ca="1">IFERROR(Réservoir!S17,"")</f>
        <v>835024.14550782624</v>
      </c>
      <c r="M43" s="78">
        <f ca="1">IFERROR(Réservoir!T17,"")</f>
        <v>783689.30664063874</v>
      </c>
      <c r="N43" s="78">
        <f ca="1">IFERROR(Réservoir!U17,"")</f>
        <v>729313.08593751374</v>
      </c>
      <c r="O43" s="78" t="str">
        <f ca="1">IFERROR(Réservoir!V17,"")</f>
        <v/>
      </c>
      <c r="P43" s="78" t="str">
        <f ca="1">IFERROR(Réservoir!W17,"")</f>
        <v/>
      </c>
      <c r="Q43" s="78" t="str">
        <f ca="1">IFERROR(Réservoir!X17,"")</f>
        <v/>
      </c>
      <c r="R43" s="78" t="str">
        <f ca="1">IFERROR(Réservoir!Y17,"")</f>
        <v/>
      </c>
      <c r="S43" s="78" t="str">
        <f ca="1">IFERROR(Réservoir!Z17,"")</f>
        <v/>
      </c>
      <c r="T43" s="78" t="str">
        <f ca="1">IFERROR(Réservoir!AA17,"")</f>
        <v/>
      </c>
      <c r="U43" s="78" t="str">
        <f ca="1">IFERROR(Réservoir!AB17,"")</f>
        <v/>
      </c>
      <c r="V43" s="78" t="str">
        <f ca="1">IFERROR(Réservoir!AC17,"")</f>
        <v/>
      </c>
      <c r="W43" s="78" t="str">
        <f ca="1">IFERROR(Réservoir!AD17,"")</f>
        <v/>
      </c>
      <c r="X43" s="78" t="str">
        <f ca="1">IFERROR(Réservoir!AE17,"")</f>
        <v/>
      </c>
      <c r="Y43" s="78" t="str">
        <f ca="1">IFERROR(Réservoir!AF17,"")</f>
        <v/>
      </c>
      <c r="Z43" s="78" t="str">
        <f ca="1">IFERROR(Réservoir!AG17,"")</f>
        <v/>
      </c>
      <c r="AA43" s="78" t="str">
        <f ca="1">IFERROR(Réservoir!AH17,"")</f>
        <v/>
      </c>
      <c r="AB43" s="108" t="str">
        <f ca="1">IFERROR(Réservoir!AI17,"")</f>
        <v/>
      </c>
      <c r="AC43" s="78" t="str">
        <f ca="1">IFERROR(Réservoir!AJ17,"")</f>
        <v/>
      </c>
      <c r="AD43" s="78" t="str">
        <f ca="1">IFERROR(Réservoir!AK17,"")</f>
        <v/>
      </c>
      <c r="AE43" s="78" t="str">
        <f ca="1">IFERROR(Réservoir!AL17,"")</f>
        <v/>
      </c>
      <c r="AF43" s="78" t="str">
        <f ca="1">IFERROR(Réservoir!AM17,"")</f>
        <v/>
      </c>
      <c r="AG43" s="78" t="str">
        <f ca="1">IFERROR(Réservoir!AN17,"")</f>
        <v/>
      </c>
      <c r="AH43" s="78" t="str">
        <f ca="1">IFERROR(Réservoir!AO17,"")</f>
        <v/>
      </c>
      <c r="AI43" s="78" t="str">
        <f ca="1">IFERROR(Réservoir!AP17,"")</f>
        <v/>
      </c>
      <c r="AJ43" s="78" t="str">
        <f ca="1">IFERROR(Réservoir!AQ17,"")</f>
        <v/>
      </c>
      <c r="AK43" s="78" t="str">
        <f ca="1">IFERROR(Réservoir!AR17,"")</f>
        <v/>
      </c>
      <c r="AL43" s="78" t="str">
        <f ca="1">IFERROR(Réservoir!AS17,"")</f>
        <v/>
      </c>
      <c r="AM43" s="78" t="str">
        <f ca="1">IFERROR(Réservoir!AT17,"")</f>
        <v/>
      </c>
      <c r="AN43" s="78" t="str">
        <f ca="1">IFERROR(Réservoir!AU17,"")</f>
        <v/>
      </c>
      <c r="AO43" s="78" t="str">
        <f ca="1">IFERROR(Réservoir!AV17,"")</f>
        <v/>
      </c>
      <c r="AP43" s="78" t="str">
        <f ca="1">IFERROR(Réservoir!AW17,"")</f>
        <v/>
      </c>
      <c r="AQ43" s="78" t="str">
        <f ca="1">IFERROR(Réservoir!AX17,"")</f>
        <v/>
      </c>
      <c r="AR43" s="78" t="str">
        <f ca="1">IFERROR(Réservoir!AY17,"")</f>
        <v/>
      </c>
      <c r="AS43" s="78" t="str">
        <f ca="1">IFERROR(Réservoir!AZ17,"")</f>
        <v/>
      </c>
      <c r="AT43" s="78" t="str">
        <f ca="1">IFERROR(Réservoir!BA17,"")</f>
        <v/>
      </c>
      <c r="AU43" s="78" t="str">
        <f ca="1">IFERROR(Réservoir!BB17,"")</f>
        <v/>
      </c>
      <c r="AV43" s="78" t="str">
        <f ca="1">IFERROR(Réservoir!BC17,"")</f>
        <v/>
      </c>
      <c r="AW43" s="78" t="str">
        <f ca="1">IFERROR(Réservoir!BD17,"")</f>
        <v/>
      </c>
      <c r="AX43" s="78" t="str">
        <f ca="1">IFERROR(Réservoir!BE17,"")</f>
        <v/>
      </c>
      <c r="AY43" s="78" t="str">
        <f ca="1">IFERROR(Réservoir!BF17,"")</f>
        <v/>
      </c>
      <c r="AZ43" s="108" t="str">
        <f ca="1">IFERROR(Réservoir!BG17,"")</f>
        <v/>
      </c>
      <c r="BA43" s="78" t="str">
        <f ca="1">IFERROR(Réservoir!BH17,"")</f>
        <v/>
      </c>
      <c r="BB43" s="78" t="str">
        <f ca="1">IFERROR(Réservoir!BI17,"")</f>
        <v/>
      </c>
      <c r="BC43" s="78" t="str">
        <f ca="1">IFERROR(Réservoir!BJ17,"")</f>
        <v/>
      </c>
      <c r="BD43" s="78" t="str">
        <f ca="1">IFERROR(Réservoir!BK17,"")</f>
        <v/>
      </c>
      <c r="BE43" s="78" t="str">
        <f ca="1">IFERROR(Réservoir!BL17,"")</f>
        <v/>
      </c>
      <c r="BF43" s="78" t="str">
        <f ca="1">IFERROR(Réservoir!BM17,"")</f>
        <v/>
      </c>
      <c r="BG43" s="78" t="str">
        <f ca="1">IFERROR(Réservoir!BN17,"")</f>
        <v/>
      </c>
      <c r="BH43" s="78" t="str">
        <f ca="1">IFERROR(Réservoir!BO17,"")</f>
        <v/>
      </c>
      <c r="BI43" s="78" t="str">
        <f ca="1">IFERROR(Réservoir!BP17,"")</f>
        <v/>
      </c>
      <c r="BJ43" s="78" t="str">
        <f ca="1">IFERROR(Réservoir!BQ17,"")</f>
        <v/>
      </c>
      <c r="BK43" s="78" t="str">
        <f ca="1">IFERROR(Réservoir!BR17,"")</f>
        <v/>
      </c>
      <c r="BL43" s="78" t="str">
        <f ca="1">IFERROR(Réservoir!BS17,"")</f>
        <v/>
      </c>
      <c r="BM43" s="78" t="str">
        <f ca="1">IFERROR(Réservoir!BT17,"")</f>
        <v/>
      </c>
      <c r="BN43" s="78" t="str">
        <f ca="1">IFERROR(Réservoir!BU17,"")</f>
        <v/>
      </c>
      <c r="BO43" s="78" t="str">
        <f ca="1">IFERROR(Réservoir!BV17,"")</f>
        <v/>
      </c>
      <c r="BP43" s="78" t="str">
        <f ca="1">IFERROR(Réservoir!BW17,"")</f>
        <v/>
      </c>
      <c r="BQ43" s="78" t="str">
        <f ca="1">IFERROR(Réservoir!BX17,"")</f>
        <v/>
      </c>
      <c r="BR43" s="78" t="str">
        <f ca="1">IFERROR(Réservoir!BY17,"")</f>
        <v/>
      </c>
      <c r="BS43" s="78" t="str">
        <f ca="1">IFERROR(Réservoir!BZ17,"")</f>
        <v/>
      </c>
      <c r="BT43" s="78" t="str">
        <f ca="1">IFERROR(Réservoir!CA17,"")</f>
        <v/>
      </c>
      <c r="BU43" s="78" t="str">
        <f ca="1">IFERROR(Réservoir!CB17,"")</f>
        <v/>
      </c>
      <c r="BV43" s="78" t="str">
        <f ca="1">IFERROR(Réservoir!CC17,"")</f>
        <v/>
      </c>
      <c r="BW43" s="78" t="str">
        <f ca="1">IFERROR(Réservoir!CD17,"")</f>
        <v/>
      </c>
      <c r="BX43" s="108" t="str">
        <f ca="1">IFERROR(Réservoir!CE17,"")</f>
        <v/>
      </c>
      <c r="BY43" s="78" t="str">
        <f ca="1">IFERROR(Réservoir!CF17,"")</f>
        <v/>
      </c>
      <c r="BZ43" s="78" t="str">
        <f ca="1">IFERROR(Réservoir!CG17,"")</f>
        <v/>
      </c>
      <c r="CA43" s="78" t="str">
        <f ca="1">IFERROR(Réservoir!CH17,"")</f>
        <v/>
      </c>
      <c r="CB43" s="78" t="str">
        <f ca="1">IFERROR(Réservoir!CI17,"")</f>
        <v/>
      </c>
      <c r="CC43" s="78" t="str">
        <f ca="1">IFERROR(Réservoir!CJ17,"")</f>
        <v/>
      </c>
      <c r="CD43" s="78" t="str">
        <f ca="1">IFERROR(Réservoir!CK17,"")</f>
        <v/>
      </c>
      <c r="CE43" s="78" t="str">
        <f ca="1">IFERROR(Réservoir!CL17,"")</f>
        <v/>
      </c>
      <c r="CF43" s="78" t="str">
        <f ca="1">IFERROR(Réservoir!CM17,"")</f>
        <v/>
      </c>
      <c r="CG43" s="78" t="str">
        <f ca="1">IFERROR(Réservoir!CN17,"")</f>
        <v/>
      </c>
      <c r="CH43" s="78" t="str">
        <f ca="1">IFERROR(Réservoir!CO17,"")</f>
        <v/>
      </c>
      <c r="CI43" s="78" t="str">
        <f ca="1">IFERROR(Réservoir!CP17,"")</f>
        <v/>
      </c>
      <c r="CJ43" s="78" t="str">
        <f ca="1">IFERROR(Réservoir!CQ17,"")</f>
        <v/>
      </c>
      <c r="CK43" s="78" t="str">
        <f ca="1">IFERROR(Réservoir!CR17,"")</f>
        <v/>
      </c>
      <c r="CL43" s="78" t="str">
        <f ca="1">IFERROR(Réservoir!CS17,"")</f>
        <v/>
      </c>
      <c r="CM43" s="78" t="str">
        <f ca="1">IFERROR(Réservoir!CT17,"")</f>
        <v/>
      </c>
      <c r="CN43" s="78" t="str">
        <f ca="1">IFERROR(Réservoir!CU17,"")</f>
        <v/>
      </c>
      <c r="CO43" s="78" t="str">
        <f ca="1">IFERROR(Réservoir!CV17,"")</f>
        <v/>
      </c>
      <c r="CP43" s="78" t="str">
        <f ca="1">IFERROR(Réservoir!CW17,"")</f>
        <v/>
      </c>
      <c r="CQ43" s="78" t="str">
        <f ca="1">IFERROR(Réservoir!CX17,"")</f>
        <v/>
      </c>
      <c r="CR43" s="78" t="str">
        <f ca="1">IFERROR(Réservoir!CY17,"")</f>
        <v/>
      </c>
      <c r="CS43" s="78" t="str">
        <f ca="1">IFERROR(Réservoir!CZ17,"")</f>
        <v/>
      </c>
      <c r="CT43" s="78" t="str">
        <f ca="1">IFERROR(Réservoir!DA17,"")</f>
        <v/>
      </c>
      <c r="CU43" s="154" t="str">
        <f ca="1">IFERROR(Réservoir!DB17,"")</f>
        <v/>
      </c>
      <c r="CV43" s="78" t="str">
        <f ca="1">IFERROR(Réservoir!DC17,"")</f>
        <v/>
      </c>
      <c r="CW43" s="78" t="str">
        <f ca="1">IFERROR(Réservoir!DD17,"")</f>
        <v/>
      </c>
      <c r="CX43" s="78" t="str">
        <f ca="1">IFERROR(Réservoir!DE17,"")</f>
        <v/>
      </c>
      <c r="CY43" s="78" t="str">
        <f ca="1">IFERROR(Réservoir!DF17,"")</f>
        <v/>
      </c>
      <c r="CZ43" s="78" t="str">
        <f ca="1">IFERROR(Réservoir!DG17,"")</f>
        <v/>
      </c>
      <c r="DA43" s="78" t="str">
        <f ca="1">IFERROR(Réservoir!DH17,"")</f>
        <v/>
      </c>
      <c r="DB43" s="78" t="str">
        <f ca="1">IFERROR(Réservoir!DI17,"")</f>
        <v/>
      </c>
      <c r="DC43" s="78" t="str">
        <f ca="1">IFERROR(Réservoir!DJ17,"")</f>
        <v/>
      </c>
      <c r="DD43" s="78" t="str">
        <f ca="1">IFERROR(Réservoir!DK17,"")</f>
        <v/>
      </c>
      <c r="DE43" s="78" t="str">
        <f ca="1">IFERROR(Réservoir!DL17,"")</f>
        <v/>
      </c>
      <c r="DF43" s="78" t="str">
        <f ca="1">IFERROR(Réservoir!DM17,"")</f>
        <v/>
      </c>
      <c r="DG43" s="78" t="str">
        <f ca="1">IFERROR(Réservoir!DN17,"")</f>
        <v/>
      </c>
      <c r="DH43" s="78" t="str">
        <f ca="1">IFERROR(Réservoir!DO17,"")</f>
        <v/>
      </c>
      <c r="DI43" s="78" t="str">
        <f ca="1">IFERROR(Réservoir!DP17,"")</f>
        <v/>
      </c>
      <c r="DJ43" s="78" t="str">
        <f ca="1">IFERROR(Réservoir!DQ17,"")</f>
        <v/>
      </c>
      <c r="DK43" s="78" t="str">
        <f ca="1">IFERROR(Réservoir!DR17,"")</f>
        <v/>
      </c>
      <c r="DL43" s="78" t="str">
        <f ca="1">IFERROR(Réservoir!DS17,"")</f>
        <v/>
      </c>
      <c r="DM43" s="78" t="str">
        <f ca="1">IFERROR(Réservoir!DT17,"")</f>
        <v/>
      </c>
      <c r="DN43" s="78" t="str">
        <f ca="1">IFERROR(Réservoir!DU17,"")</f>
        <v/>
      </c>
      <c r="DO43" s="78" t="str">
        <f ca="1">IFERROR(Réservoir!DV17,"")</f>
        <v/>
      </c>
      <c r="DP43" s="78" t="str">
        <f ca="1">IFERROR(Réservoir!DW17,"")</f>
        <v/>
      </c>
      <c r="DQ43" s="78" t="str">
        <f ca="1">IFERROR(Réservoir!DX17,"")</f>
        <v/>
      </c>
      <c r="DR43" s="78" t="str">
        <f ca="1">IFERROR(Réservoir!DY17,"")</f>
        <v/>
      </c>
      <c r="DS43" s="78" t="str">
        <f ca="1">IFERROR(Réservoir!DZ17,"")</f>
        <v/>
      </c>
      <c r="DT43" s="108" t="str">
        <f ca="1">IFERROR(Réservoir!EA17,"")</f>
        <v/>
      </c>
      <c r="DU43" s="78" t="str">
        <f ca="1">IFERROR(Réservoir!EB17,"")</f>
        <v/>
      </c>
      <c r="DV43" s="78" t="str">
        <f ca="1">IFERROR(Réservoir!EC17,"")</f>
        <v/>
      </c>
      <c r="DW43" s="78" t="str">
        <f ca="1">IFERROR(Réservoir!ED17,"")</f>
        <v/>
      </c>
      <c r="DX43" s="78" t="str">
        <f ca="1">IFERROR(Réservoir!EE17,"")</f>
        <v/>
      </c>
      <c r="DY43" s="78" t="str">
        <f ca="1">IFERROR(Réservoir!EF17,"")</f>
        <v/>
      </c>
      <c r="DZ43" s="78" t="str">
        <f ca="1">IFERROR(Réservoir!EG17,"")</f>
        <v/>
      </c>
      <c r="EA43" s="78" t="str">
        <f ca="1">IFERROR(Réservoir!EH17,"")</f>
        <v/>
      </c>
      <c r="EB43" s="78" t="str">
        <f ca="1">IFERROR(Réservoir!EI17,"")</f>
        <v/>
      </c>
      <c r="EC43" s="78" t="str">
        <f ca="1">IFERROR(Réservoir!EJ17,"")</f>
        <v/>
      </c>
      <c r="ED43" s="78" t="str">
        <f ca="1">IFERROR(Réservoir!EK17,"")</f>
        <v/>
      </c>
      <c r="EE43" s="78" t="str">
        <f ca="1">IFERROR(Réservoir!EL17,"")</f>
        <v/>
      </c>
      <c r="EF43" s="78" t="str">
        <f ca="1">IFERROR(Réservoir!EM17,"")</f>
        <v/>
      </c>
      <c r="EG43" s="78" t="str">
        <f ca="1">IFERROR(Réservoir!EN17,"")</f>
        <v/>
      </c>
      <c r="EH43" s="78" t="str">
        <f ca="1">IFERROR(Réservoir!EO17,"")</f>
        <v/>
      </c>
      <c r="EI43" s="78" t="str">
        <f ca="1">IFERROR(Réservoir!EP17,"")</f>
        <v/>
      </c>
      <c r="EJ43" s="78" t="str">
        <f ca="1">IFERROR(Réservoir!EQ17,"")</f>
        <v/>
      </c>
      <c r="EK43" s="78" t="str">
        <f ca="1">IFERROR(Réservoir!ER17,"")</f>
        <v/>
      </c>
      <c r="EL43" s="78" t="str">
        <f ca="1">IFERROR(Réservoir!ES17,"")</f>
        <v/>
      </c>
      <c r="EM43" s="78" t="str">
        <f ca="1">IFERROR(Réservoir!ET17,"")</f>
        <v/>
      </c>
      <c r="EN43" s="78" t="str">
        <f ca="1">IFERROR(Réservoir!EU17,"")</f>
        <v/>
      </c>
      <c r="EO43" s="78" t="str">
        <f ca="1">IFERROR(Réservoir!EV17,"")</f>
        <v/>
      </c>
      <c r="EP43" s="78" t="str">
        <f ca="1">IFERROR(Réservoir!EW17,"")</f>
        <v/>
      </c>
      <c r="EQ43" s="154" t="str">
        <f ca="1">IFERROR(Réservoir!EX17,"")</f>
        <v/>
      </c>
      <c r="ER43" s="78" t="str">
        <f ca="1">IFERROR(Réservoir!EY17,"")</f>
        <v/>
      </c>
      <c r="ES43" s="78" t="str">
        <f ca="1">IFERROR(Réservoir!EZ17,"")</f>
        <v/>
      </c>
      <c r="ET43" s="78" t="str">
        <f ca="1">IFERROR(Réservoir!FA17,"")</f>
        <v/>
      </c>
      <c r="EU43" s="78" t="str">
        <f ca="1">IFERROR(Réservoir!FB17,"")</f>
        <v/>
      </c>
      <c r="EV43" s="78" t="str">
        <f ca="1">IFERROR(Réservoir!FC17,"")</f>
        <v/>
      </c>
      <c r="EW43" s="78" t="str">
        <f ca="1">IFERROR(Réservoir!FD17,"")</f>
        <v/>
      </c>
      <c r="EX43" s="78" t="str">
        <f ca="1">IFERROR(Réservoir!FE17,"")</f>
        <v/>
      </c>
      <c r="EY43" s="78" t="str">
        <f ca="1">IFERROR(Réservoir!FF17,"")</f>
        <v/>
      </c>
      <c r="EZ43" s="78" t="str">
        <f ca="1">IFERROR(Réservoir!FG17,"")</f>
        <v/>
      </c>
      <c r="FA43" s="78" t="str">
        <f ca="1">IFERROR(Réservoir!FH17,"")</f>
        <v/>
      </c>
      <c r="FB43" s="78" t="str">
        <f ca="1">IFERROR(Réservoir!FI17,"")</f>
        <v/>
      </c>
      <c r="FC43" s="78" t="str">
        <f ca="1">IFERROR(Réservoir!FJ17,"")</f>
        <v/>
      </c>
      <c r="FD43" s="78" t="str">
        <f ca="1">IFERROR(Réservoir!FK17,"")</f>
        <v/>
      </c>
      <c r="FE43" s="78" t="str">
        <f ca="1">IFERROR(Réservoir!FL17,"")</f>
        <v/>
      </c>
      <c r="FF43" s="78" t="str">
        <f ca="1">IFERROR(Réservoir!FM17,"")</f>
        <v/>
      </c>
      <c r="FG43" s="78" t="str">
        <f ca="1">IFERROR(Réservoir!FN17,"")</f>
        <v/>
      </c>
      <c r="FH43" s="78" t="str">
        <f ca="1">IFERROR(Réservoir!FO17,"")</f>
        <v/>
      </c>
      <c r="FI43" s="78" t="str">
        <f ca="1">IFERROR(Réservoir!FP17,"")</f>
        <v/>
      </c>
      <c r="FJ43" s="78" t="str">
        <f ca="1">IFERROR(Réservoir!FQ17,"")</f>
        <v/>
      </c>
      <c r="FK43" s="78" t="str">
        <f ca="1">IFERROR(Réservoir!FR17,"")</f>
        <v/>
      </c>
      <c r="FL43" s="78" t="str">
        <f ca="1">IFERROR(Réservoir!FS17,"")</f>
        <v/>
      </c>
      <c r="FM43" s="78" t="str">
        <f ca="1">IFERROR(Réservoir!FT17,"")</f>
        <v/>
      </c>
      <c r="FN43" s="78" t="str">
        <f ca="1">IFERROR(Réservoir!FU17,"")</f>
        <v/>
      </c>
      <c r="FO43" s="78" t="str">
        <f ca="1">IFERROR(Réservoir!FV17,"")</f>
        <v/>
      </c>
      <c r="FP43" s="108" t="str">
        <f ca="1">IFERROR(Réservoir!FW17,"")</f>
        <v/>
      </c>
      <c r="FQ43" s="78" t="str">
        <f ca="1">IFERROR(Réservoir!FX17,"")</f>
        <v/>
      </c>
      <c r="FR43" s="78" t="str">
        <f ca="1">IFERROR(Réservoir!FY17,"")</f>
        <v/>
      </c>
      <c r="FS43" s="78" t="str">
        <f ca="1">IFERROR(Réservoir!FZ17,"")</f>
        <v/>
      </c>
      <c r="FT43" s="78" t="str">
        <f ca="1">IFERROR(Réservoir!GA17,"")</f>
        <v/>
      </c>
      <c r="FU43" s="78" t="str">
        <f ca="1">IFERROR(Réservoir!GB17,"")</f>
        <v/>
      </c>
      <c r="FV43" s="78" t="str">
        <f ca="1">IFERROR(Réservoir!GC17,"")</f>
        <v/>
      </c>
      <c r="FW43" s="78" t="str">
        <f ca="1">IFERROR(Réservoir!GD17,"")</f>
        <v/>
      </c>
      <c r="FX43" s="78" t="str">
        <f ca="1">IFERROR(Réservoir!GE17,"")</f>
        <v/>
      </c>
      <c r="FY43" s="78" t="str">
        <f ca="1">IFERROR(Réservoir!GF17,"")</f>
        <v/>
      </c>
      <c r="FZ43" s="78" t="str">
        <f ca="1">IFERROR(Réservoir!GG17,"")</f>
        <v/>
      </c>
      <c r="GA43" s="78" t="str">
        <f ca="1">IFERROR(Réservoir!GH17,"")</f>
        <v/>
      </c>
      <c r="GB43" s="78" t="str">
        <f ca="1">IFERROR(Réservoir!GI17,"")</f>
        <v/>
      </c>
      <c r="GC43" s="78" t="str">
        <f ca="1">IFERROR(Réservoir!GJ17,"")</f>
        <v/>
      </c>
      <c r="GD43" s="78" t="str">
        <f ca="1">IFERROR(Réservoir!GK17,"")</f>
        <v/>
      </c>
      <c r="GE43" s="78" t="str">
        <f ca="1">IFERROR(Réservoir!GL17,"")</f>
        <v/>
      </c>
      <c r="GF43" s="78" t="str">
        <f ca="1">IFERROR(Réservoir!GM17,"")</f>
        <v/>
      </c>
      <c r="GG43" s="78" t="str">
        <f ca="1">IFERROR(Réservoir!GN17,"")</f>
        <v/>
      </c>
      <c r="GH43" s="78" t="str">
        <f ca="1">IFERROR(Réservoir!GO17,"")</f>
        <v/>
      </c>
      <c r="GI43" s="78" t="str">
        <f ca="1">IFERROR(Réservoir!GP17,"")</f>
        <v/>
      </c>
      <c r="GJ43" s="78" t="str">
        <f ca="1">IFERROR(Réservoir!GQ17,"")</f>
        <v/>
      </c>
      <c r="GK43" s="78" t="str">
        <f ca="1">IFERROR(Réservoir!GR17,"")</f>
        <v/>
      </c>
      <c r="GL43" s="78" t="str">
        <f ca="1">IFERROR(Réservoir!GS17,"")</f>
        <v/>
      </c>
      <c r="GM43" s="154" t="str">
        <f ca="1">IFERROR(Réservoir!GT17,"")</f>
        <v/>
      </c>
    </row>
    <row r="44" spans="1:195" x14ac:dyDescent="0.25">
      <c r="B44" t="s">
        <v>451</v>
      </c>
      <c r="C44" t="s">
        <v>26</v>
      </c>
      <c r="D44" s="77">
        <f>IFERROR(INDEX(Hdx_Data!$AA$6:$AA$366,D140),"")</f>
        <v>0</v>
      </c>
      <c r="E44" s="77">
        <f>IFERROR(INDEX(Hdx_Data!$AA$6:$AA$366,E140),"")</f>
        <v>0</v>
      </c>
      <c r="F44" s="77">
        <f>IFERROR(INDEX(Hdx_Data!$AA$6:$AA$366,F140),"")</f>
        <v>0</v>
      </c>
      <c r="G44" s="77">
        <f>IFERROR(INDEX(Hdx_Data!$AA$6:$AA$366,G140),"")</f>
        <v>0</v>
      </c>
      <c r="H44" s="77">
        <f>IFERROR(INDEX(Hdx_Data!$AA$6:$AA$366,H140),"")</f>
        <v>0</v>
      </c>
      <c r="I44" s="77">
        <f>IFERROR(INDEX(Hdx_Data!$AA$6:$AA$366,I140),"")</f>
        <v>0</v>
      </c>
      <c r="J44" s="77">
        <f>IFERROR(INDEX(Hdx_Data!$AA$6:$AA$366,J140),"")</f>
        <v>0</v>
      </c>
      <c r="K44" s="77">
        <f>IFERROR(INDEX(Hdx_Data!$AA$6:$AA$366,K140),"")</f>
        <v>0</v>
      </c>
      <c r="L44" s="77">
        <f>IFERROR(INDEX(Hdx_Data!$AA$6:$AA$366,L140),"")</f>
        <v>0</v>
      </c>
      <c r="M44" s="77">
        <f>IFERROR(INDEX(Hdx_Data!$AA$6:$AA$366,M140),"")</f>
        <v>0</v>
      </c>
      <c r="N44" s="77">
        <f>IFERROR(INDEX(Hdx_Data!$AA$6:$AA$366,N140),"")</f>
        <v>0</v>
      </c>
      <c r="O44" s="77">
        <f>IFERROR(INDEX(Hdx_Data!$AA$6:$AA$366,O140),"")</f>
        <v>0</v>
      </c>
      <c r="P44" s="77">
        <f>IFERROR(INDEX(Hdx_Data!$AA$6:$AA$366,P140),"")</f>
        <v>0</v>
      </c>
      <c r="Q44" s="77">
        <f>IFERROR(INDEX(Hdx_Data!$AA$6:$AA$366,Q140),"")</f>
        <v>0</v>
      </c>
      <c r="R44" s="77">
        <f>IFERROR(INDEX(Hdx_Data!$AA$6:$AA$366,R140),"")</f>
        <v>0</v>
      </c>
      <c r="S44" s="77">
        <f>IFERROR(INDEX(Hdx_Data!$AA$6:$AA$366,S140),"")</f>
        <v>0</v>
      </c>
      <c r="T44" s="77">
        <f>IFERROR(INDEX(Hdx_Data!$AA$6:$AA$366,T140),"")</f>
        <v>0</v>
      </c>
      <c r="U44" s="77">
        <f>IFERROR(INDEX(Hdx_Data!$AA$6:$AA$366,U140),"")</f>
        <v>0</v>
      </c>
      <c r="V44" s="77">
        <f>IFERROR(INDEX(Hdx_Data!$AA$6:$AA$366,V140),"")</f>
        <v>0</v>
      </c>
      <c r="W44" s="77">
        <f>IFERROR(INDEX(Hdx_Data!$AA$6:$AA$366,W140),"")</f>
        <v>0</v>
      </c>
      <c r="X44" s="77">
        <f>IFERROR(INDEX(Hdx_Data!$AA$6:$AA$366,X140),"")</f>
        <v>0</v>
      </c>
      <c r="Y44" s="77">
        <f>IFERROR(INDEX(Hdx_Data!$AA$6:$AA$366,Y140),"")</f>
        <v>0</v>
      </c>
      <c r="Z44" s="77">
        <f>IFERROR(INDEX(Hdx_Data!$AA$6:$AA$366,Z140),"")</f>
        <v>0</v>
      </c>
      <c r="AA44" s="77">
        <f>IFERROR(INDEX(Hdx_Data!$AA$6:$AA$366,AA140),"")</f>
        <v>0</v>
      </c>
      <c r="AB44" s="107">
        <f>IFERROR(INDEX(Hdx_Data!$AA$6:$AA$366,AB140),"")</f>
        <v>0</v>
      </c>
      <c r="AC44" s="77">
        <f>IFERROR(INDEX(Hdx_Data!$AA$6:$AA$366,AC140),"")</f>
        <v>0</v>
      </c>
      <c r="AD44" s="77">
        <f>IFERROR(INDEX(Hdx_Data!$AA$6:$AA$366,AD140),"")</f>
        <v>0</v>
      </c>
      <c r="AE44" s="77">
        <f>IFERROR(INDEX(Hdx_Data!$AA$6:$AA$366,AE140),"")</f>
        <v>0</v>
      </c>
      <c r="AF44" s="77">
        <f>IFERROR(INDEX(Hdx_Data!$AA$6:$AA$366,AF140),"")</f>
        <v>0</v>
      </c>
      <c r="AG44" s="77">
        <f>IFERROR(INDEX(Hdx_Data!$AA$6:$AA$366,AG140),"")</f>
        <v>0</v>
      </c>
      <c r="AH44" s="77">
        <f>IFERROR(INDEX(Hdx_Data!$AA$6:$AA$366,AH140),"")</f>
        <v>0</v>
      </c>
      <c r="AI44" s="77">
        <f>IFERROR(INDEX(Hdx_Data!$AA$6:$AA$366,AI140),"")</f>
        <v>0</v>
      </c>
      <c r="AJ44" s="77">
        <f>IFERROR(INDEX(Hdx_Data!$AA$6:$AA$366,AJ140),"")</f>
        <v>0</v>
      </c>
      <c r="AK44" s="77">
        <f>IFERROR(INDEX(Hdx_Data!$AA$6:$AA$366,AK140),"")</f>
        <v>0</v>
      </c>
      <c r="AL44" s="77">
        <f>IFERROR(INDEX(Hdx_Data!$AA$6:$AA$366,AL140),"")</f>
        <v>0</v>
      </c>
      <c r="AM44" s="77">
        <f>IFERROR(INDEX(Hdx_Data!$AA$6:$AA$366,AM140),"")</f>
        <v>0</v>
      </c>
      <c r="AN44" s="77">
        <f>IFERROR(INDEX(Hdx_Data!$AA$6:$AA$366,AN140),"")</f>
        <v>0</v>
      </c>
      <c r="AO44" s="77">
        <f>IFERROR(INDEX(Hdx_Data!$AA$6:$AA$366,AO140),"")</f>
        <v>0</v>
      </c>
      <c r="AP44" s="77">
        <f>IFERROR(INDEX(Hdx_Data!$AA$6:$AA$366,AP140),"")</f>
        <v>0</v>
      </c>
      <c r="AQ44" s="77">
        <f>IFERROR(INDEX(Hdx_Data!$AA$6:$AA$366,AQ140),"")</f>
        <v>0</v>
      </c>
      <c r="AR44" s="77">
        <f>IFERROR(INDEX(Hdx_Data!$AA$6:$AA$366,AR140),"")</f>
        <v>0</v>
      </c>
      <c r="AS44" s="77">
        <f>IFERROR(INDEX(Hdx_Data!$AA$6:$AA$366,AS140),"")</f>
        <v>0</v>
      </c>
      <c r="AT44" s="77">
        <f>IFERROR(INDEX(Hdx_Data!$AA$6:$AA$366,AT140),"")</f>
        <v>0</v>
      </c>
      <c r="AU44" s="77">
        <f>IFERROR(INDEX(Hdx_Data!$AA$6:$AA$366,AU140),"")</f>
        <v>0</v>
      </c>
      <c r="AV44" s="77">
        <f>IFERROR(INDEX(Hdx_Data!$AA$6:$AA$366,AV140),"")</f>
        <v>0</v>
      </c>
      <c r="AW44" s="77">
        <f>IFERROR(INDEX(Hdx_Data!$AA$6:$AA$366,AW140),"")</f>
        <v>0</v>
      </c>
      <c r="AX44" s="77">
        <f>IFERROR(INDEX(Hdx_Data!$AA$6:$AA$366,AX140),"")</f>
        <v>0</v>
      </c>
      <c r="AY44" s="77">
        <f>IFERROR(INDEX(Hdx_Data!$AA$6:$AA$366,AY140),"")</f>
        <v>0</v>
      </c>
      <c r="AZ44" s="107">
        <f>IFERROR(INDEX(Hdx_Data!$AA$6:$AA$366,AZ140),"")</f>
        <v>0</v>
      </c>
      <c r="BA44" s="77">
        <f>IFERROR(INDEX(Hdx_Data!$AA$6:$AA$366,BA140),"")</f>
        <v>0</v>
      </c>
      <c r="BB44" s="77">
        <f>IFERROR(INDEX(Hdx_Data!$AA$6:$AA$366,BB140),"")</f>
        <v>0</v>
      </c>
      <c r="BC44" s="77">
        <f>IFERROR(INDEX(Hdx_Data!$AA$6:$AA$366,BC140),"")</f>
        <v>0</v>
      </c>
      <c r="BD44" s="77">
        <f>IFERROR(INDEX(Hdx_Data!$AA$6:$AA$366,BD140),"")</f>
        <v>0</v>
      </c>
      <c r="BE44" s="77">
        <f>IFERROR(INDEX(Hdx_Data!$AA$6:$AA$366,BE140),"")</f>
        <v>0</v>
      </c>
      <c r="BF44" s="77">
        <f>IFERROR(INDEX(Hdx_Data!$AA$6:$AA$366,BF140),"")</f>
        <v>0</v>
      </c>
      <c r="BG44" s="77">
        <f>IFERROR(INDEX(Hdx_Data!$AA$6:$AA$366,BG140),"")</f>
        <v>0</v>
      </c>
      <c r="BH44" s="77">
        <f>IFERROR(INDEX(Hdx_Data!$AA$6:$AA$366,BH140),"")</f>
        <v>0</v>
      </c>
      <c r="BI44" s="77">
        <f>IFERROR(INDEX(Hdx_Data!$AA$6:$AA$366,BI140),"")</f>
        <v>0</v>
      </c>
      <c r="BJ44" s="77">
        <f>IFERROR(INDEX(Hdx_Data!$AA$6:$AA$366,BJ140),"")</f>
        <v>0</v>
      </c>
      <c r="BK44" s="77">
        <f>IFERROR(INDEX(Hdx_Data!$AA$6:$AA$366,BK140),"")</f>
        <v>0</v>
      </c>
      <c r="BL44" s="77">
        <f>IFERROR(INDEX(Hdx_Data!$AA$6:$AA$366,BL140),"")</f>
        <v>0</v>
      </c>
      <c r="BM44" s="77">
        <f>IFERROR(INDEX(Hdx_Data!$AA$6:$AA$366,BM140),"")</f>
        <v>0</v>
      </c>
      <c r="BN44" s="77">
        <f>IFERROR(INDEX(Hdx_Data!$AA$6:$AA$366,BN140),"")</f>
        <v>0</v>
      </c>
      <c r="BO44" s="77">
        <f>IFERROR(INDEX(Hdx_Data!$AA$6:$AA$366,BO140),"")</f>
        <v>0</v>
      </c>
      <c r="BP44" s="77">
        <f>IFERROR(INDEX(Hdx_Data!$AA$6:$AA$366,BP140),"")</f>
        <v>0</v>
      </c>
      <c r="BQ44" s="77">
        <f>IFERROR(INDEX(Hdx_Data!$AA$6:$AA$366,BQ140),"")</f>
        <v>0</v>
      </c>
      <c r="BR44" s="77">
        <f>IFERROR(INDEX(Hdx_Data!$AA$6:$AA$366,BR140),"")</f>
        <v>0</v>
      </c>
      <c r="BS44" s="77">
        <f>IFERROR(INDEX(Hdx_Data!$AA$6:$AA$366,BS140),"")</f>
        <v>0</v>
      </c>
      <c r="BT44" s="77">
        <f>IFERROR(INDEX(Hdx_Data!$AA$6:$AA$366,BT140),"")</f>
        <v>0</v>
      </c>
      <c r="BU44" s="77">
        <f>IFERROR(INDEX(Hdx_Data!$AA$6:$AA$366,BU140),"")</f>
        <v>0</v>
      </c>
      <c r="BV44" s="77">
        <f>IFERROR(INDEX(Hdx_Data!$AA$6:$AA$366,BV140),"")</f>
        <v>0</v>
      </c>
      <c r="BW44" s="77">
        <f>IFERROR(INDEX(Hdx_Data!$AA$6:$AA$366,BW140),"")</f>
        <v>0</v>
      </c>
      <c r="BX44" s="107">
        <f>IFERROR(INDEX(Hdx_Data!$AA$6:$AA$366,BX140),"")</f>
        <v>0</v>
      </c>
      <c r="BY44" s="77">
        <f>IFERROR(INDEX(Hdx_Data!$AA$6:$AA$366,BY140),"")</f>
        <v>0</v>
      </c>
      <c r="BZ44" s="77">
        <f>IFERROR(INDEX(Hdx_Data!$AA$6:$AA$366,BZ140),"")</f>
        <v>0</v>
      </c>
      <c r="CA44" s="77">
        <f>IFERROR(INDEX(Hdx_Data!$AA$6:$AA$366,CA140),"")</f>
        <v>0</v>
      </c>
      <c r="CB44" s="77">
        <f>IFERROR(INDEX(Hdx_Data!$AA$6:$AA$366,CB140),"")</f>
        <v>0</v>
      </c>
      <c r="CC44" s="77">
        <f>IFERROR(INDEX(Hdx_Data!$AA$6:$AA$366,CC140),"")</f>
        <v>0</v>
      </c>
      <c r="CD44" s="77">
        <f>IFERROR(INDEX(Hdx_Data!$AA$6:$AA$366,CD140),"")</f>
        <v>0</v>
      </c>
      <c r="CE44" s="77">
        <f>IFERROR(INDEX(Hdx_Data!$AA$6:$AA$366,CE140),"")</f>
        <v>0</v>
      </c>
      <c r="CF44" s="77">
        <f>IFERROR(INDEX(Hdx_Data!$AA$6:$AA$366,CF140),"")</f>
        <v>0</v>
      </c>
      <c r="CG44" s="77">
        <f>IFERROR(INDEX(Hdx_Data!$AA$6:$AA$366,CG140),"")</f>
        <v>0</v>
      </c>
      <c r="CH44" s="77">
        <f>IFERROR(INDEX(Hdx_Data!$AA$6:$AA$366,CH140),"")</f>
        <v>0</v>
      </c>
      <c r="CI44" s="77">
        <f>IFERROR(INDEX(Hdx_Data!$AA$6:$AA$366,CI140),"")</f>
        <v>0</v>
      </c>
      <c r="CJ44" s="77">
        <f>IFERROR(INDEX(Hdx_Data!$AA$6:$AA$366,CJ140),"")</f>
        <v>0</v>
      </c>
      <c r="CK44" s="77">
        <f>IFERROR(INDEX(Hdx_Data!$AA$6:$AA$366,CK140),"")</f>
        <v>0</v>
      </c>
      <c r="CL44" s="77">
        <f>IFERROR(INDEX(Hdx_Data!$AA$6:$AA$366,CL140),"")</f>
        <v>0</v>
      </c>
      <c r="CM44" s="77">
        <f>IFERROR(INDEX(Hdx_Data!$AA$6:$AA$366,CM140),"")</f>
        <v>0</v>
      </c>
      <c r="CN44" s="77">
        <f>IFERROR(INDEX(Hdx_Data!$AA$6:$AA$366,CN140),"")</f>
        <v>0</v>
      </c>
      <c r="CO44" s="77">
        <f>IFERROR(INDEX(Hdx_Data!$AA$6:$AA$366,CO140),"")</f>
        <v>0</v>
      </c>
      <c r="CP44" s="77">
        <f>IFERROR(INDEX(Hdx_Data!$AA$6:$AA$366,CP140),"")</f>
        <v>0</v>
      </c>
      <c r="CQ44" s="77">
        <f>IFERROR(INDEX(Hdx_Data!$AA$6:$AA$366,CQ140),"")</f>
        <v>0</v>
      </c>
      <c r="CR44" s="77">
        <f>IFERROR(INDEX(Hdx_Data!$AA$6:$AA$366,CR140),"")</f>
        <v>0</v>
      </c>
      <c r="CS44" s="77">
        <f>IFERROR(INDEX(Hdx_Data!$AA$6:$AA$366,CS140),"")</f>
        <v>0</v>
      </c>
      <c r="CT44" s="77">
        <f>IFERROR(INDEX(Hdx_Data!$AA$6:$AA$366,CT140),"")</f>
        <v>0</v>
      </c>
      <c r="CU44" s="153">
        <f>IFERROR(INDEX(Hdx_Data!$AA$6:$AA$366,CU140),"")</f>
        <v>0</v>
      </c>
      <c r="CV44" s="77">
        <f>IFERROR(INDEX(Hdx_Data!$AA$6:$AA$366,CV140),"")</f>
        <v>0</v>
      </c>
      <c r="CW44" s="77">
        <f>IFERROR(INDEX(Hdx_Data!$AA$6:$AA$366,CW140),"")</f>
        <v>0</v>
      </c>
      <c r="CX44" s="77">
        <f>IFERROR(INDEX(Hdx_Data!$AA$6:$AA$366,CX140),"")</f>
        <v>0</v>
      </c>
      <c r="CY44" s="77">
        <f>IFERROR(INDEX(Hdx_Data!$AA$6:$AA$366,CY140),"")</f>
        <v>0</v>
      </c>
      <c r="CZ44" s="77">
        <f>IFERROR(INDEX(Hdx_Data!$AA$6:$AA$366,CZ140),"")</f>
        <v>0</v>
      </c>
      <c r="DA44" s="77">
        <f>IFERROR(INDEX(Hdx_Data!$AA$6:$AA$366,DA140),"")</f>
        <v>0</v>
      </c>
      <c r="DB44" s="77">
        <f>IFERROR(INDEX(Hdx_Data!$AA$6:$AA$366,DB140),"")</f>
        <v>0</v>
      </c>
      <c r="DC44" s="77">
        <f>IFERROR(INDEX(Hdx_Data!$AA$6:$AA$366,DC140),"")</f>
        <v>0</v>
      </c>
      <c r="DD44" s="77">
        <f>IFERROR(INDEX(Hdx_Data!$AA$6:$AA$366,DD140),"")</f>
        <v>0</v>
      </c>
      <c r="DE44" s="77">
        <f>IFERROR(INDEX(Hdx_Data!$AA$6:$AA$366,DE140),"")</f>
        <v>0</v>
      </c>
      <c r="DF44" s="77">
        <f>IFERROR(INDEX(Hdx_Data!$AA$6:$AA$366,DF140),"")</f>
        <v>0</v>
      </c>
      <c r="DG44" s="77">
        <f>IFERROR(INDEX(Hdx_Data!$AA$6:$AA$366,DG140),"")</f>
        <v>0</v>
      </c>
      <c r="DH44" s="77">
        <f>IFERROR(INDEX(Hdx_Data!$AA$6:$AA$366,DH140),"")</f>
        <v>0</v>
      </c>
      <c r="DI44" s="77">
        <f>IFERROR(INDEX(Hdx_Data!$AA$6:$AA$366,DI140),"")</f>
        <v>0</v>
      </c>
      <c r="DJ44" s="77">
        <f>IFERROR(INDEX(Hdx_Data!$AA$6:$AA$366,DJ140),"")</f>
        <v>0</v>
      </c>
      <c r="DK44" s="77">
        <f>IFERROR(INDEX(Hdx_Data!$AA$6:$AA$366,DK140),"")</f>
        <v>0</v>
      </c>
      <c r="DL44" s="77">
        <f>IFERROR(INDEX(Hdx_Data!$AA$6:$AA$366,DL140),"")</f>
        <v>0</v>
      </c>
      <c r="DM44" s="77">
        <f>IFERROR(INDEX(Hdx_Data!$AA$6:$AA$366,DM140),"")</f>
        <v>0</v>
      </c>
      <c r="DN44" s="77">
        <f>IFERROR(INDEX(Hdx_Data!$AA$6:$AA$366,DN140),"")</f>
        <v>0</v>
      </c>
      <c r="DO44" s="77">
        <f>IFERROR(INDEX(Hdx_Data!$AA$6:$AA$366,DO140),"")</f>
        <v>0</v>
      </c>
      <c r="DP44" s="77">
        <f>IFERROR(INDEX(Hdx_Data!$AA$6:$AA$366,DP140),"")</f>
        <v>0</v>
      </c>
      <c r="DQ44" s="77">
        <f>IFERROR(INDEX(Hdx_Data!$AA$6:$AA$366,DQ140),"")</f>
        <v>0</v>
      </c>
      <c r="DR44" s="77">
        <f>IFERROR(INDEX(Hdx_Data!$AA$6:$AA$366,DR140),"")</f>
        <v>0</v>
      </c>
      <c r="DS44" s="77">
        <f>IFERROR(INDEX(Hdx_Data!$AA$6:$AA$366,DS140),"")</f>
        <v>0</v>
      </c>
      <c r="DT44" s="107">
        <f>IFERROR(INDEX(Hdx_Data!$AA$6:$AA$366,DT140),"")</f>
        <v>0</v>
      </c>
      <c r="DU44" s="77">
        <f>IFERROR(INDEX(Hdx_Data!$AA$6:$AA$366,DU140),"")</f>
        <v>0</v>
      </c>
      <c r="DV44" s="77">
        <f>IFERROR(INDEX(Hdx_Data!$AA$6:$AA$366,DV140),"")</f>
        <v>0</v>
      </c>
      <c r="DW44" s="77">
        <f>IFERROR(INDEX(Hdx_Data!$AA$6:$AA$366,DW140),"")</f>
        <v>0</v>
      </c>
      <c r="DX44" s="77">
        <f>IFERROR(INDEX(Hdx_Data!$AA$6:$AA$366,DX140),"")</f>
        <v>0</v>
      </c>
      <c r="DY44" s="77">
        <f>IFERROR(INDEX(Hdx_Data!$AA$6:$AA$366,DY140),"")</f>
        <v>0</v>
      </c>
      <c r="DZ44" s="77">
        <f>IFERROR(INDEX(Hdx_Data!$AA$6:$AA$366,DZ140),"")</f>
        <v>0</v>
      </c>
      <c r="EA44" s="77">
        <f>IFERROR(INDEX(Hdx_Data!$AA$6:$AA$366,EA140),"")</f>
        <v>0</v>
      </c>
      <c r="EB44" s="77">
        <f>IFERROR(INDEX(Hdx_Data!$AA$6:$AA$366,EB140),"")</f>
        <v>0</v>
      </c>
      <c r="EC44" s="77">
        <f>IFERROR(INDEX(Hdx_Data!$AA$6:$AA$366,EC140),"")</f>
        <v>0</v>
      </c>
      <c r="ED44" s="77">
        <f>IFERROR(INDEX(Hdx_Data!$AA$6:$AA$366,ED140),"")</f>
        <v>0</v>
      </c>
      <c r="EE44" s="77">
        <f>IFERROR(INDEX(Hdx_Data!$AA$6:$AA$366,EE140),"")</f>
        <v>0</v>
      </c>
      <c r="EF44" s="77">
        <f>IFERROR(INDEX(Hdx_Data!$AA$6:$AA$366,EF140),"")</f>
        <v>0</v>
      </c>
      <c r="EG44" s="77">
        <f>IFERROR(INDEX(Hdx_Data!$AA$6:$AA$366,EG140),"")</f>
        <v>0</v>
      </c>
      <c r="EH44" s="77">
        <f>IFERROR(INDEX(Hdx_Data!$AA$6:$AA$366,EH140),"")</f>
        <v>0</v>
      </c>
      <c r="EI44" s="77">
        <f>IFERROR(INDEX(Hdx_Data!$AA$6:$AA$366,EI140),"")</f>
        <v>0</v>
      </c>
      <c r="EJ44" s="77">
        <f>IFERROR(INDEX(Hdx_Data!$AA$6:$AA$366,EJ140),"")</f>
        <v>0</v>
      </c>
      <c r="EK44" s="77">
        <f>IFERROR(INDEX(Hdx_Data!$AA$6:$AA$366,EK140),"")</f>
        <v>0</v>
      </c>
      <c r="EL44" s="77">
        <f>IFERROR(INDEX(Hdx_Data!$AA$6:$AA$366,EL140),"")</f>
        <v>0</v>
      </c>
      <c r="EM44" s="77">
        <f>IFERROR(INDEX(Hdx_Data!$AA$6:$AA$366,EM140),"")</f>
        <v>0</v>
      </c>
      <c r="EN44" s="77">
        <f>IFERROR(INDEX(Hdx_Data!$AA$6:$AA$366,EN140),"")</f>
        <v>0</v>
      </c>
      <c r="EO44" s="77">
        <f>IFERROR(INDEX(Hdx_Data!$AA$6:$AA$366,EO140),"")</f>
        <v>0</v>
      </c>
      <c r="EP44" s="77">
        <f>IFERROR(INDEX(Hdx_Data!$AA$6:$AA$366,EP140),"")</f>
        <v>0</v>
      </c>
      <c r="EQ44" s="153">
        <f>IFERROR(INDEX(Hdx_Data!$AA$6:$AA$366,EQ140),"")</f>
        <v>0</v>
      </c>
      <c r="ER44" s="77">
        <f>IFERROR(INDEX(Hdx_Data!$AA$6:$AA$366,ER140),"")</f>
        <v>0</v>
      </c>
      <c r="ES44" s="77">
        <f>IFERROR(INDEX(Hdx_Data!$AA$6:$AA$366,ES140),"")</f>
        <v>0</v>
      </c>
      <c r="ET44" s="77">
        <f>IFERROR(INDEX(Hdx_Data!$AA$6:$AA$366,ET140),"")</f>
        <v>0</v>
      </c>
      <c r="EU44" s="77">
        <f>IFERROR(INDEX(Hdx_Data!$AA$6:$AA$366,EU140),"")</f>
        <v>0</v>
      </c>
      <c r="EV44" s="77">
        <f>IFERROR(INDEX(Hdx_Data!$AA$6:$AA$366,EV140),"")</f>
        <v>0</v>
      </c>
      <c r="EW44" s="77">
        <f>IFERROR(INDEX(Hdx_Data!$AA$6:$AA$366,EW140),"")</f>
        <v>0</v>
      </c>
      <c r="EX44" s="77">
        <f>IFERROR(INDEX(Hdx_Data!$AA$6:$AA$366,EX140),"")</f>
        <v>0</v>
      </c>
      <c r="EY44" s="77">
        <f>IFERROR(INDEX(Hdx_Data!$AA$6:$AA$366,EY140),"")</f>
        <v>0</v>
      </c>
      <c r="EZ44" s="77">
        <f>IFERROR(INDEX(Hdx_Data!$AA$6:$AA$366,EZ140),"")</f>
        <v>0</v>
      </c>
      <c r="FA44" s="77">
        <f>IFERROR(INDEX(Hdx_Data!$AA$6:$AA$366,FA140),"")</f>
        <v>0</v>
      </c>
      <c r="FB44" s="77">
        <f>IFERROR(INDEX(Hdx_Data!$AA$6:$AA$366,FB140),"")</f>
        <v>0</v>
      </c>
      <c r="FC44" s="77">
        <f>IFERROR(INDEX(Hdx_Data!$AA$6:$AA$366,FC140),"")</f>
        <v>0</v>
      </c>
      <c r="FD44" s="77">
        <f>IFERROR(INDEX(Hdx_Data!$AA$6:$AA$366,FD140),"")</f>
        <v>0</v>
      </c>
      <c r="FE44" s="77">
        <f>IFERROR(INDEX(Hdx_Data!$AA$6:$AA$366,FE140),"")</f>
        <v>0</v>
      </c>
      <c r="FF44" s="77">
        <f>IFERROR(INDEX(Hdx_Data!$AA$6:$AA$366,FF140),"")</f>
        <v>0</v>
      </c>
      <c r="FG44" s="77">
        <f>IFERROR(INDEX(Hdx_Data!$AA$6:$AA$366,FG140),"")</f>
        <v>0</v>
      </c>
      <c r="FH44" s="77">
        <f>IFERROR(INDEX(Hdx_Data!$AA$6:$AA$366,FH140),"")</f>
        <v>0</v>
      </c>
      <c r="FI44" s="77">
        <f>IFERROR(INDEX(Hdx_Data!$AA$6:$AA$366,FI140),"")</f>
        <v>0</v>
      </c>
      <c r="FJ44" s="77">
        <f>IFERROR(INDEX(Hdx_Data!$AA$6:$AA$366,FJ140),"")</f>
        <v>0</v>
      </c>
      <c r="FK44" s="77">
        <f>IFERROR(INDEX(Hdx_Data!$AA$6:$AA$366,FK140),"")</f>
        <v>0</v>
      </c>
      <c r="FL44" s="77">
        <f>IFERROR(INDEX(Hdx_Data!$AA$6:$AA$366,FL140),"")</f>
        <v>0</v>
      </c>
      <c r="FM44" s="77">
        <f>IFERROR(INDEX(Hdx_Data!$AA$6:$AA$366,FM140),"")</f>
        <v>0</v>
      </c>
      <c r="FN44" s="77">
        <f>IFERROR(INDEX(Hdx_Data!$AA$6:$AA$366,FN140),"")</f>
        <v>0</v>
      </c>
      <c r="FO44" s="77">
        <f>IFERROR(INDEX(Hdx_Data!$AA$6:$AA$366,FO140),"")</f>
        <v>0</v>
      </c>
      <c r="FP44" s="107">
        <f>IFERROR(INDEX(Hdx_Data!$AA$6:$AA$366,FP140),"")</f>
        <v>0</v>
      </c>
      <c r="FQ44" s="77">
        <f>IFERROR(INDEX(Hdx_Data!$AA$6:$AA$366,FQ140),"")</f>
        <v>0</v>
      </c>
      <c r="FR44" s="77">
        <f>IFERROR(INDEX(Hdx_Data!$AA$6:$AA$366,FR140),"")</f>
        <v>0</v>
      </c>
      <c r="FS44" s="77">
        <f>IFERROR(INDEX(Hdx_Data!$AA$6:$AA$366,FS140),"")</f>
        <v>0</v>
      </c>
      <c r="FT44" s="77">
        <f>IFERROR(INDEX(Hdx_Data!$AA$6:$AA$366,FT140),"")</f>
        <v>0</v>
      </c>
      <c r="FU44" s="77">
        <f>IFERROR(INDEX(Hdx_Data!$AA$6:$AA$366,FU140),"")</f>
        <v>0</v>
      </c>
      <c r="FV44" s="77">
        <f>IFERROR(INDEX(Hdx_Data!$AA$6:$AA$366,FV140),"")</f>
        <v>0</v>
      </c>
      <c r="FW44" s="77">
        <f>IFERROR(INDEX(Hdx_Data!$AA$6:$AA$366,FW140),"")</f>
        <v>0</v>
      </c>
      <c r="FX44" s="77">
        <f>IFERROR(INDEX(Hdx_Data!$AA$6:$AA$366,FX140),"")</f>
        <v>0</v>
      </c>
      <c r="FY44" s="77">
        <f>IFERROR(INDEX(Hdx_Data!$AA$6:$AA$366,FY140),"")</f>
        <v>0</v>
      </c>
      <c r="FZ44" s="77">
        <f>IFERROR(INDEX(Hdx_Data!$AA$6:$AA$366,FZ140),"")</f>
        <v>0</v>
      </c>
      <c r="GA44" s="77">
        <f>IFERROR(INDEX(Hdx_Data!$AA$6:$AA$366,GA140),"")</f>
        <v>0</v>
      </c>
      <c r="GB44" s="77">
        <f>IFERROR(INDEX(Hdx_Data!$AA$6:$AA$366,GB140),"")</f>
        <v>0</v>
      </c>
      <c r="GC44" s="77">
        <f>IFERROR(INDEX(Hdx_Data!$AA$6:$AA$366,GC140),"")</f>
        <v>0</v>
      </c>
      <c r="GD44" s="77">
        <f>IFERROR(INDEX(Hdx_Data!$AA$6:$AA$366,GD140),"")</f>
        <v>0</v>
      </c>
      <c r="GE44" s="77">
        <f>IFERROR(INDEX(Hdx_Data!$AA$6:$AA$366,GE140),"")</f>
        <v>0</v>
      </c>
      <c r="GF44" s="77">
        <f>IFERROR(INDEX(Hdx_Data!$AA$6:$AA$366,GF140),"")</f>
        <v>0</v>
      </c>
      <c r="GG44" s="77">
        <f>IFERROR(INDEX(Hdx_Data!$AA$6:$AA$366,GG140),"")</f>
        <v>0</v>
      </c>
      <c r="GH44" s="77">
        <f>IFERROR(INDEX(Hdx_Data!$AA$6:$AA$366,GH140),"")</f>
        <v>0</v>
      </c>
      <c r="GI44" s="77">
        <f>IFERROR(INDEX(Hdx_Data!$AA$6:$AA$366,GI140),"")</f>
        <v>0</v>
      </c>
      <c r="GJ44" s="77">
        <f>IFERROR(INDEX(Hdx_Data!$AA$6:$AA$366,GJ140),"")</f>
        <v>0</v>
      </c>
      <c r="GK44" s="77">
        <f>IFERROR(INDEX(Hdx_Data!$AA$6:$AA$366,GK140),"")</f>
        <v>0</v>
      </c>
      <c r="GL44" s="77">
        <f>IFERROR(INDEX(Hdx_Data!$AA$6:$AA$366,GL140),"")</f>
        <v>0</v>
      </c>
      <c r="GM44" s="153">
        <f>IFERROR(INDEX(Hdx_Data!$AA$6:$AA$366,GM140),"")</f>
        <v>0</v>
      </c>
    </row>
    <row r="45" spans="1:195" x14ac:dyDescent="0.25">
      <c r="B45" t="s">
        <v>452</v>
      </c>
      <c r="C45" t="s">
        <v>26</v>
      </c>
      <c r="D45" s="77">
        <f>IFERROR(INDEX(Hdx_Data!$AE$6:$AE$366,D140),"")</f>
        <v>0</v>
      </c>
      <c r="E45" s="77">
        <f>IFERROR(INDEX(Hdx_Data!$AE$6:$AE$366,E140),"")</f>
        <v>0</v>
      </c>
      <c r="F45" s="77">
        <f>IFERROR(INDEX(Hdx_Data!$AE$6:$AE$366,F140),"")</f>
        <v>0</v>
      </c>
      <c r="G45" s="77">
        <f>IFERROR(INDEX(Hdx_Data!$AE$6:$AE$366,G140),"")</f>
        <v>0</v>
      </c>
      <c r="H45" s="77">
        <f>IFERROR(INDEX(Hdx_Data!$AE$6:$AE$366,H140),"")</f>
        <v>0</v>
      </c>
      <c r="I45" s="77">
        <f>IFERROR(INDEX(Hdx_Data!$AE$6:$AE$366,I140),"")</f>
        <v>0</v>
      </c>
      <c r="J45" s="77">
        <f>IFERROR(INDEX(Hdx_Data!$AE$6:$AE$366,J140),"")</f>
        <v>0</v>
      </c>
      <c r="K45" s="77">
        <f>IFERROR(INDEX(Hdx_Data!$AE$6:$AE$366,K140),"")</f>
        <v>0</v>
      </c>
      <c r="L45" s="77">
        <f>IFERROR(INDEX(Hdx_Data!$AE$6:$AE$366,L140),"")</f>
        <v>0</v>
      </c>
      <c r="M45" s="77">
        <f>IFERROR(INDEX(Hdx_Data!$AE$6:$AE$366,M140),"")</f>
        <v>0</v>
      </c>
      <c r="N45" s="77">
        <f>IFERROR(INDEX(Hdx_Data!$AE$6:$AE$366,N140),"")</f>
        <v>0</v>
      </c>
      <c r="O45" s="77">
        <f>IFERROR(INDEX(Hdx_Data!$AE$6:$AE$366,O140),"")</f>
        <v>0</v>
      </c>
      <c r="P45" s="77">
        <f>IFERROR(INDEX(Hdx_Data!$AE$6:$AE$366,P140),"")</f>
        <v>0</v>
      </c>
      <c r="Q45" s="77">
        <f>IFERROR(INDEX(Hdx_Data!$AE$6:$AE$366,Q140),"")</f>
        <v>0</v>
      </c>
      <c r="R45" s="77">
        <f>IFERROR(INDEX(Hdx_Data!$AE$6:$AE$366,R140),"")</f>
        <v>0</v>
      </c>
      <c r="S45" s="77">
        <f>IFERROR(INDEX(Hdx_Data!$AE$6:$AE$366,S140),"")</f>
        <v>0</v>
      </c>
      <c r="T45" s="77">
        <f>IFERROR(INDEX(Hdx_Data!$AE$6:$AE$366,T140),"")</f>
        <v>0</v>
      </c>
      <c r="U45" s="77">
        <f>IFERROR(INDEX(Hdx_Data!$AE$6:$AE$366,U140),"")</f>
        <v>0</v>
      </c>
      <c r="V45" s="77">
        <f>IFERROR(INDEX(Hdx_Data!$AE$6:$AE$366,V140),"")</f>
        <v>0</v>
      </c>
      <c r="W45" s="77">
        <f>IFERROR(INDEX(Hdx_Data!$AE$6:$AE$366,W140),"")</f>
        <v>0</v>
      </c>
      <c r="X45" s="77">
        <f>IFERROR(INDEX(Hdx_Data!$AE$6:$AE$366,X140),"")</f>
        <v>0</v>
      </c>
      <c r="Y45" s="77">
        <f>IFERROR(INDEX(Hdx_Data!$AE$6:$AE$366,Y140),"")</f>
        <v>0</v>
      </c>
      <c r="Z45" s="77">
        <f>IFERROR(INDEX(Hdx_Data!$AE$6:$AE$366,Z140),"")</f>
        <v>0</v>
      </c>
      <c r="AA45" s="77">
        <f>IFERROR(INDEX(Hdx_Data!$AE$6:$AE$366,AA140),"")</f>
        <v>0</v>
      </c>
      <c r="AB45" s="107">
        <f>IFERROR(INDEX(Hdx_Data!$AE$6:$AE$366,AB140),"")</f>
        <v>0</v>
      </c>
      <c r="AC45" s="77">
        <f>IFERROR(INDEX(Hdx_Data!$AE$6:$AE$366,AC140),"")</f>
        <v>0</v>
      </c>
      <c r="AD45" s="77">
        <f>IFERROR(INDEX(Hdx_Data!$AE$6:$AE$366,AD140),"")</f>
        <v>0</v>
      </c>
      <c r="AE45" s="77">
        <f>IFERROR(INDEX(Hdx_Data!$AE$6:$AE$366,AE140),"")</f>
        <v>0</v>
      </c>
      <c r="AF45" s="77">
        <f>IFERROR(INDEX(Hdx_Data!$AE$6:$AE$366,AF140),"")</f>
        <v>0</v>
      </c>
      <c r="AG45" s="77">
        <f>IFERROR(INDEX(Hdx_Data!$AE$6:$AE$366,AG140),"")</f>
        <v>0</v>
      </c>
      <c r="AH45" s="77">
        <f>IFERROR(INDEX(Hdx_Data!$AE$6:$AE$366,AH140),"")</f>
        <v>0</v>
      </c>
      <c r="AI45" s="77">
        <f>IFERROR(INDEX(Hdx_Data!$AE$6:$AE$366,AI140),"")</f>
        <v>0</v>
      </c>
      <c r="AJ45" s="77">
        <f>IFERROR(INDEX(Hdx_Data!$AE$6:$AE$366,AJ140),"")</f>
        <v>0</v>
      </c>
      <c r="AK45" s="77">
        <f>IFERROR(INDEX(Hdx_Data!$AE$6:$AE$366,AK140),"")</f>
        <v>0</v>
      </c>
      <c r="AL45" s="77">
        <f>IFERROR(INDEX(Hdx_Data!$AE$6:$AE$366,AL140),"")</f>
        <v>0</v>
      </c>
      <c r="AM45" s="77">
        <f>IFERROR(INDEX(Hdx_Data!$AE$6:$AE$366,AM140),"")</f>
        <v>0</v>
      </c>
      <c r="AN45" s="77">
        <f>IFERROR(INDEX(Hdx_Data!$AE$6:$AE$366,AN140),"")</f>
        <v>0</v>
      </c>
      <c r="AO45" s="77">
        <f>IFERROR(INDEX(Hdx_Data!$AE$6:$AE$366,AO140),"")</f>
        <v>0</v>
      </c>
      <c r="AP45" s="77">
        <f>IFERROR(INDEX(Hdx_Data!$AE$6:$AE$366,AP140),"")</f>
        <v>0</v>
      </c>
      <c r="AQ45" s="77">
        <f>IFERROR(INDEX(Hdx_Data!$AE$6:$AE$366,AQ140),"")</f>
        <v>0</v>
      </c>
      <c r="AR45" s="77">
        <f>IFERROR(INDEX(Hdx_Data!$AE$6:$AE$366,AR140),"")</f>
        <v>0</v>
      </c>
      <c r="AS45" s="77">
        <f>IFERROR(INDEX(Hdx_Data!$AE$6:$AE$366,AS140),"")</f>
        <v>0</v>
      </c>
      <c r="AT45" s="77">
        <f>IFERROR(INDEX(Hdx_Data!$AE$6:$AE$366,AT140),"")</f>
        <v>0</v>
      </c>
      <c r="AU45" s="77">
        <f>IFERROR(INDEX(Hdx_Data!$AE$6:$AE$366,AU140),"")</f>
        <v>0</v>
      </c>
      <c r="AV45" s="77">
        <f>IFERROR(INDEX(Hdx_Data!$AE$6:$AE$366,AV140),"")</f>
        <v>0</v>
      </c>
      <c r="AW45" s="77">
        <f>IFERROR(INDEX(Hdx_Data!$AE$6:$AE$366,AW140),"")</f>
        <v>0</v>
      </c>
      <c r="AX45" s="77">
        <f>IFERROR(INDEX(Hdx_Data!$AE$6:$AE$366,AX140),"")</f>
        <v>0</v>
      </c>
      <c r="AY45" s="77">
        <f>IFERROR(INDEX(Hdx_Data!$AE$6:$AE$366,AY140),"")</f>
        <v>0</v>
      </c>
      <c r="AZ45" s="107">
        <f>IFERROR(INDEX(Hdx_Data!$AE$6:$AE$366,AZ140),"")</f>
        <v>0</v>
      </c>
      <c r="BA45" s="77">
        <f>IFERROR(INDEX(Hdx_Data!$AE$6:$AE$366,BA140),"")</f>
        <v>0</v>
      </c>
      <c r="BB45" s="77">
        <f>IFERROR(INDEX(Hdx_Data!$AE$6:$AE$366,BB140),"")</f>
        <v>0</v>
      </c>
      <c r="BC45" s="77">
        <f>IFERROR(INDEX(Hdx_Data!$AE$6:$AE$366,BC140),"")</f>
        <v>0</v>
      </c>
      <c r="BD45" s="77">
        <f>IFERROR(INDEX(Hdx_Data!$AE$6:$AE$366,BD140),"")</f>
        <v>0</v>
      </c>
      <c r="BE45" s="77">
        <f>IFERROR(INDEX(Hdx_Data!$AE$6:$AE$366,BE140),"")</f>
        <v>0</v>
      </c>
      <c r="BF45" s="77">
        <f>IFERROR(INDEX(Hdx_Data!$AE$6:$AE$366,BF140),"")</f>
        <v>0</v>
      </c>
      <c r="BG45" s="77">
        <f>IFERROR(INDEX(Hdx_Data!$AE$6:$AE$366,BG140),"")</f>
        <v>0</v>
      </c>
      <c r="BH45" s="77">
        <f>IFERROR(INDEX(Hdx_Data!$AE$6:$AE$366,BH140),"")</f>
        <v>0</v>
      </c>
      <c r="BI45" s="77">
        <f>IFERROR(INDEX(Hdx_Data!$AE$6:$AE$366,BI140),"")</f>
        <v>0</v>
      </c>
      <c r="BJ45" s="77">
        <f>IFERROR(INDEX(Hdx_Data!$AE$6:$AE$366,BJ140),"")</f>
        <v>0</v>
      </c>
      <c r="BK45" s="77">
        <f>IFERROR(INDEX(Hdx_Data!$AE$6:$AE$366,BK140),"")</f>
        <v>0</v>
      </c>
      <c r="BL45" s="77">
        <f>IFERROR(INDEX(Hdx_Data!$AE$6:$AE$366,BL140),"")</f>
        <v>0</v>
      </c>
      <c r="BM45" s="77">
        <f>IFERROR(INDEX(Hdx_Data!$AE$6:$AE$366,BM140),"")</f>
        <v>0</v>
      </c>
      <c r="BN45" s="77">
        <f>IFERROR(INDEX(Hdx_Data!$AE$6:$AE$366,BN140),"")</f>
        <v>0</v>
      </c>
      <c r="BO45" s="77">
        <f>IFERROR(INDEX(Hdx_Data!$AE$6:$AE$366,BO140),"")</f>
        <v>0</v>
      </c>
      <c r="BP45" s="77">
        <f>IFERROR(INDEX(Hdx_Data!$AE$6:$AE$366,BP140),"")</f>
        <v>0</v>
      </c>
      <c r="BQ45" s="77">
        <f>IFERROR(INDEX(Hdx_Data!$AE$6:$AE$366,BQ140),"")</f>
        <v>0</v>
      </c>
      <c r="BR45" s="77">
        <f>IFERROR(INDEX(Hdx_Data!$AE$6:$AE$366,BR140),"")</f>
        <v>0</v>
      </c>
      <c r="BS45" s="77">
        <f>IFERROR(INDEX(Hdx_Data!$AE$6:$AE$366,BS140),"")</f>
        <v>0</v>
      </c>
      <c r="BT45" s="77">
        <f>IFERROR(INDEX(Hdx_Data!$AE$6:$AE$366,BT140),"")</f>
        <v>0</v>
      </c>
      <c r="BU45" s="77">
        <f>IFERROR(INDEX(Hdx_Data!$AE$6:$AE$366,BU140),"")</f>
        <v>0</v>
      </c>
      <c r="BV45" s="77">
        <f>IFERROR(INDEX(Hdx_Data!$AE$6:$AE$366,BV140),"")</f>
        <v>0</v>
      </c>
      <c r="BW45" s="77">
        <f>IFERROR(INDEX(Hdx_Data!$AE$6:$AE$366,BW140),"")</f>
        <v>0</v>
      </c>
      <c r="BX45" s="107">
        <f>IFERROR(INDEX(Hdx_Data!$AE$6:$AE$366,BX140),"")</f>
        <v>0</v>
      </c>
      <c r="BY45" s="77">
        <f>IFERROR(INDEX(Hdx_Data!$AE$6:$AE$366,BY140),"")</f>
        <v>0</v>
      </c>
      <c r="BZ45" s="77">
        <f>IFERROR(INDEX(Hdx_Data!$AE$6:$AE$366,BZ140),"")</f>
        <v>0</v>
      </c>
      <c r="CA45" s="77">
        <f>IFERROR(INDEX(Hdx_Data!$AE$6:$AE$366,CA140),"")</f>
        <v>0</v>
      </c>
      <c r="CB45" s="77">
        <f>IFERROR(INDEX(Hdx_Data!$AE$6:$AE$366,CB140),"")</f>
        <v>0</v>
      </c>
      <c r="CC45" s="77">
        <f>IFERROR(INDEX(Hdx_Data!$AE$6:$AE$366,CC140),"")</f>
        <v>0</v>
      </c>
      <c r="CD45" s="77">
        <f>IFERROR(INDEX(Hdx_Data!$AE$6:$AE$366,CD140),"")</f>
        <v>0</v>
      </c>
      <c r="CE45" s="77">
        <f>IFERROR(INDEX(Hdx_Data!$AE$6:$AE$366,CE140),"")</f>
        <v>0</v>
      </c>
      <c r="CF45" s="77">
        <f>IFERROR(INDEX(Hdx_Data!$AE$6:$AE$366,CF140),"")</f>
        <v>0</v>
      </c>
      <c r="CG45" s="77">
        <f>IFERROR(INDEX(Hdx_Data!$AE$6:$AE$366,CG140),"")</f>
        <v>0</v>
      </c>
      <c r="CH45" s="77">
        <f>IFERROR(INDEX(Hdx_Data!$AE$6:$AE$366,CH140),"")</f>
        <v>0</v>
      </c>
      <c r="CI45" s="77">
        <f>IFERROR(INDEX(Hdx_Data!$AE$6:$AE$366,CI140),"")</f>
        <v>0</v>
      </c>
      <c r="CJ45" s="77">
        <f>IFERROR(INDEX(Hdx_Data!$AE$6:$AE$366,CJ140),"")</f>
        <v>0</v>
      </c>
      <c r="CK45" s="77">
        <f>IFERROR(INDEX(Hdx_Data!$AE$6:$AE$366,CK140),"")</f>
        <v>0</v>
      </c>
      <c r="CL45" s="77">
        <f>IFERROR(INDEX(Hdx_Data!$AE$6:$AE$366,CL140),"")</f>
        <v>0</v>
      </c>
      <c r="CM45" s="77">
        <f>IFERROR(INDEX(Hdx_Data!$AE$6:$AE$366,CM140),"")</f>
        <v>0</v>
      </c>
      <c r="CN45" s="77">
        <f>IFERROR(INDEX(Hdx_Data!$AE$6:$AE$366,CN140),"")</f>
        <v>0</v>
      </c>
      <c r="CO45" s="77">
        <f>IFERROR(INDEX(Hdx_Data!$AE$6:$AE$366,CO140),"")</f>
        <v>0</v>
      </c>
      <c r="CP45" s="77">
        <f>IFERROR(INDEX(Hdx_Data!$AE$6:$AE$366,CP140),"")</f>
        <v>0</v>
      </c>
      <c r="CQ45" s="77">
        <f>IFERROR(INDEX(Hdx_Data!$AE$6:$AE$366,CQ140),"")</f>
        <v>0</v>
      </c>
      <c r="CR45" s="77">
        <f>IFERROR(INDEX(Hdx_Data!$AE$6:$AE$366,CR140),"")</f>
        <v>0</v>
      </c>
      <c r="CS45" s="77">
        <f>IFERROR(INDEX(Hdx_Data!$AE$6:$AE$366,CS140),"")</f>
        <v>0</v>
      </c>
      <c r="CT45" s="77">
        <f>IFERROR(INDEX(Hdx_Data!$AE$6:$AE$366,CT140),"")</f>
        <v>0</v>
      </c>
      <c r="CU45" s="153">
        <f>IFERROR(INDEX(Hdx_Data!$AE$6:$AE$366,CU140),"")</f>
        <v>0</v>
      </c>
      <c r="CV45" s="77">
        <f>IFERROR(INDEX(Hdx_Data!$AE$6:$AE$366,CV140),"")</f>
        <v>0</v>
      </c>
      <c r="CW45" s="77">
        <f>IFERROR(INDEX(Hdx_Data!$AE$6:$AE$366,CW140),"")</f>
        <v>0</v>
      </c>
      <c r="CX45" s="77">
        <f>IFERROR(INDEX(Hdx_Data!$AE$6:$AE$366,CX140),"")</f>
        <v>0</v>
      </c>
      <c r="CY45" s="77">
        <f>IFERROR(INDEX(Hdx_Data!$AE$6:$AE$366,CY140),"")</f>
        <v>0</v>
      </c>
      <c r="CZ45" s="77">
        <f>IFERROR(INDEX(Hdx_Data!$AE$6:$AE$366,CZ140),"")</f>
        <v>0</v>
      </c>
      <c r="DA45" s="77">
        <f>IFERROR(INDEX(Hdx_Data!$AE$6:$AE$366,DA140),"")</f>
        <v>0</v>
      </c>
      <c r="DB45" s="77">
        <f>IFERROR(INDEX(Hdx_Data!$AE$6:$AE$366,DB140),"")</f>
        <v>0</v>
      </c>
      <c r="DC45" s="77">
        <f>IFERROR(INDEX(Hdx_Data!$AE$6:$AE$366,DC140),"")</f>
        <v>0</v>
      </c>
      <c r="DD45" s="77">
        <f>IFERROR(INDEX(Hdx_Data!$AE$6:$AE$366,DD140),"")</f>
        <v>0</v>
      </c>
      <c r="DE45" s="77">
        <f>IFERROR(INDEX(Hdx_Data!$AE$6:$AE$366,DE140),"")</f>
        <v>0</v>
      </c>
      <c r="DF45" s="77">
        <f>IFERROR(INDEX(Hdx_Data!$AE$6:$AE$366,DF140),"")</f>
        <v>0</v>
      </c>
      <c r="DG45" s="77">
        <f>IFERROR(INDEX(Hdx_Data!$AE$6:$AE$366,DG140),"")</f>
        <v>0</v>
      </c>
      <c r="DH45" s="77">
        <f>IFERROR(INDEX(Hdx_Data!$AE$6:$AE$366,DH140),"")</f>
        <v>0</v>
      </c>
      <c r="DI45" s="77">
        <f>IFERROR(INDEX(Hdx_Data!$AE$6:$AE$366,DI140),"")</f>
        <v>0</v>
      </c>
      <c r="DJ45" s="77">
        <f>IFERROR(INDEX(Hdx_Data!$AE$6:$AE$366,DJ140),"")</f>
        <v>0</v>
      </c>
      <c r="DK45" s="77">
        <f>IFERROR(INDEX(Hdx_Data!$AE$6:$AE$366,DK140),"")</f>
        <v>0</v>
      </c>
      <c r="DL45" s="77">
        <f>IFERROR(INDEX(Hdx_Data!$AE$6:$AE$366,DL140),"")</f>
        <v>0</v>
      </c>
      <c r="DM45" s="77">
        <f>IFERROR(INDEX(Hdx_Data!$AE$6:$AE$366,DM140),"")</f>
        <v>0</v>
      </c>
      <c r="DN45" s="77">
        <f>IFERROR(INDEX(Hdx_Data!$AE$6:$AE$366,DN140),"")</f>
        <v>0</v>
      </c>
      <c r="DO45" s="77">
        <f>IFERROR(INDEX(Hdx_Data!$AE$6:$AE$366,DO140),"")</f>
        <v>0</v>
      </c>
      <c r="DP45" s="77">
        <f>IFERROR(INDEX(Hdx_Data!$AE$6:$AE$366,DP140),"")</f>
        <v>0</v>
      </c>
      <c r="DQ45" s="77">
        <f>IFERROR(INDEX(Hdx_Data!$AE$6:$AE$366,DQ140),"")</f>
        <v>0</v>
      </c>
      <c r="DR45" s="77">
        <f>IFERROR(INDEX(Hdx_Data!$AE$6:$AE$366,DR140),"")</f>
        <v>0</v>
      </c>
      <c r="DS45" s="77">
        <f>IFERROR(INDEX(Hdx_Data!$AE$6:$AE$366,DS140),"")</f>
        <v>0</v>
      </c>
      <c r="DT45" s="107">
        <f>IFERROR(INDEX(Hdx_Data!$AE$6:$AE$366,DT140),"")</f>
        <v>0</v>
      </c>
      <c r="DU45" s="77">
        <f>IFERROR(INDEX(Hdx_Data!$AE$6:$AE$366,DU140),"")</f>
        <v>0</v>
      </c>
      <c r="DV45" s="77">
        <f>IFERROR(INDEX(Hdx_Data!$AE$6:$AE$366,DV140),"")</f>
        <v>0</v>
      </c>
      <c r="DW45" s="77">
        <f>IFERROR(INDEX(Hdx_Data!$AE$6:$AE$366,DW140),"")</f>
        <v>0</v>
      </c>
      <c r="DX45" s="77">
        <f>IFERROR(INDEX(Hdx_Data!$AE$6:$AE$366,DX140),"")</f>
        <v>0</v>
      </c>
      <c r="DY45" s="77">
        <f>IFERROR(INDEX(Hdx_Data!$AE$6:$AE$366,DY140),"")</f>
        <v>0</v>
      </c>
      <c r="DZ45" s="77">
        <f>IFERROR(INDEX(Hdx_Data!$AE$6:$AE$366,DZ140),"")</f>
        <v>0</v>
      </c>
      <c r="EA45" s="77">
        <f>IFERROR(INDEX(Hdx_Data!$AE$6:$AE$366,EA140),"")</f>
        <v>0</v>
      </c>
      <c r="EB45" s="77">
        <f>IFERROR(INDEX(Hdx_Data!$AE$6:$AE$366,EB140),"")</f>
        <v>0</v>
      </c>
      <c r="EC45" s="77">
        <f>IFERROR(INDEX(Hdx_Data!$AE$6:$AE$366,EC140),"")</f>
        <v>0</v>
      </c>
      <c r="ED45" s="77">
        <f>IFERROR(INDEX(Hdx_Data!$AE$6:$AE$366,ED140),"")</f>
        <v>0</v>
      </c>
      <c r="EE45" s="77">
        <f>IFERROR(INDEX(Hdx_Data!$AE$6:$AE$366,EE140),"")</f>
        <v>0</v>
      </c>
      <c r="EF45" s="77">
        <f>IFERROR(INDEX(Hdx_Data!$AE$6:$AE$366,EF140),"")</f>
        <v>0</v>
      </c>
      <c r="EG45" s="77">
        <f>IFERROR(INDEX(Hdx_Data!$AE$6:$AE$366,EG140),"")</f>
        <v>0</v>
      </c>
      <c r="EH45" s="77">
        <f>IFERROR(INDEX(Hdx_Data!$AE$6:$AE$366,EH140),"")</f>
        <v>0</v>
      </c>
      <c r="EI45" s="77">
        <f>IFERROR(INDEX(Hdx_Data!$AE$6:$AE$366,EI140),"")</f>
        <v>0</v>
      </c>
      <c r="EJ45" s="77">
        <f>IFERROR(INDEX(Hdx_Data!$AE$6:$AE$366,EJ140),"")</f>
        <v>0</v>
      </c>
      <c r="EK45" s="77">
        <f>IFERROR(INDEX(Hdx_Data!$AE$6:$AE$366,EK140),"")</f>
        <v>0</v>
      </c>
      <c r="EL45" s="77">
        <f>IFERROR(INDEX(Hdx_Data!$AE$6:$AE$366,EL140),"")</f>
        <v>0</v>
      </c>
      <c r="EM45" s="77">
        <f>IFERROR(INDEX(Hdx_Data!$AE$6:$AE$366,EM140),"")</f>
        <v>0</v>
      </c>
      <c r="EN45" s="77">
        <f>IFERROR(INDEX(Hdx_Data!$AE$6:$AE$366,EN140),"")</f>
        <v>0</v>
      </c>
      <c r="EO45" s="77">
        <f>IFERROR(INDEX(Hdx_Data!$AE$6:$AE$366,EO140),"")</f>
        <v>0</v>
      </c>
      <c r="EP45" s="77">
        <f>IFERROR(INDEX(Hdx_Data!$AE$6:$AE$366,EP140),"")</f>
        <v>0</v>
      </c>
      <c r="EQ45" s="153">
        <f>IFERROR(INDEX(Hdx_Data!$AE$6:$AE$366,EQ140),"")</f>
        <v>0</v>
      </c>
      <c r="ER45" s="77">
        <f>IFERROR(INDEX(Hdx_Data!$AE$6:$AE$366,ER140),"")</f>
        <v>0</v>
      </c>
      <c r="ES45" s="77">
        <f>IFERROR(INDEX(Hdx_Data!$AE$6:$AE$366,ES140),"")</f>
        <v>0</v>
      </c>
      <c r="ET45" s="77">
        <f>IFERROR(INDEX(Hdx_Data!$AE$6:$AE$366,ET140),"")</f>
        <v>0</v>
      </c>
      <c r="EU45" s="77">
        <f>IFERROR(INDEX(Hdx_Data!$AE$6:$AE$366,EU140),"")</f>
        <v>0</v>
      </c>
      <c r="EV45" s="77">
        <f>IFERROR(INDEX(Hdx_Data!$AE$6:$AE$366,EV140),"")</f>
        <v>0</v>
      </c>
      <c r="EW45" s="77">
        <f>IFERROR(INDEX(Hdx_Data!$AE$6:$AE$366,EW140),"")</f>
        <v>0</v>
      </c>
      <c r="EX45" s="77">
        <f>IFERROR(INDEX(Hdx_Data!$AE$6:$AE$366,EX140),"")</f>
        <v>0</v>
      </c>
      <c r="EY45" s="77">
        <f>IFERROR(INDEX(Hdx_Data!$AE$6:$AE$366,EY140),"")</f>
        <v>0</v>
      </c>
      <c r="EZ45" s="77">
        <f>IFERROR(INDEX(Hdx_Data!$AE$6:$AE$366,EZ140),"")</f>
        <v>0</v>
      </c>
      <c r="FA45" s="77">
        <f>IFERROR(INDEX(Hdx_Data!$AE$6:$AE$366,FA140),"")</f>
        <v>0</v>
      </c>
      <c r="FB45" s="77">
        <f>IFERROR(INDEX(Hdx_Data!$AE$6:$AE$366,FB140),"")</f>
        <v>0</v>
      </c>
      <c r="FC45" s="77">
        <f>IFERROR(INDEX(Hdx_Data!$AE$6:$AE$366,FC140),"")</f>
        <v>0</v>
      </c>
      <c r="FD45" s="77">
        <f>IFERROR(INDEX(Hdx_Data!$AE$6:$AE$366,FD140),"")</f>
        <v>0</v>
      </c>
      <c r="FE45" s="77">
        <f>IFERROR(INDEX(Hdx_Data!$AE$6:$AE$366,FE140),"")</f>
        <v>0</v>
      </c>
      <c r="FF45" s="77">
        <f>IFERROR(INDEX(Hdx_Data!$AE$6:$AE$366,FF140),"")</f>
        <v>0</v>
      </c>
      <c r="FG45" s="77">
        <f>IFERROR(INDEX(Hdx_Data!$AE$6:$AE$366,FG140),"")</f>
        <v>0</v>
      </c>
      <c r="FH45" s="77">
        <f>IFERROR(INDEX(Hdx_Data!$AE$6:$AE$366,FH140),"")</f>
        <v>0</v>
      </c>
      <c r="FI45" s="77">
        <f>IFERROR(INDEX(Hdx_Data!$AE$6:$AE$366,FI140),"")</f>
        <v>0</v>
      </c>
      <c r="FJ45" s="77">
        <f>IFERROR(INDEX(Hdx_Data!$AE$6:$AE$366,FJ140),"")</f>
        <v>0</v>
      </c>
      <c r="FK45" s="77">
        <f>IFERROR(INDEX(Hdx_Data!$AE$6:$AE$366,FK140),"")</f>
        <v>0</v>
      </c>
      <c r="FL45" s="77">
        <f>IFERROR(INDEX(Hdx_Data!$AE$6:$AE$366,FL140),"")</f>
        <v>0</v>
      </c>
      <c r="FM45" s="77">
        <f>IFERROR(INDEX(Hdx_Data!$AE$6:$AE$366,FM140),"")</f>
        <v>0</v>
      </c>
      <c r="FN45" s="77">
        <f>IFERROR(INDEX(Hdx_Data!$AE$6:$AE$366,FN140),"")</f>
        <v>0</v>
      </c>
      <c r="FO45" s="77">
        <f>IFERROR(INDEX(Hdx_Data!$AE$6:$AE$366,FO140),"")</f>
        <v>0</v>
      </c>
      <c r="FP45" s="107">
        <f>IFERROR(INDEX(Hdx_Data!$AE$6:$AE$366,FP140),"")</f>
        <v>0</v>
      </c>
      <c r="FQ45" s="77">
        <f>IFERROR(INDEX(Hdx_Data!$AE$6:$AE$366,FQ140),"")</f>
        <v>0</v>
      </c>
      <c r="FR45" s="77">
        <f>IFERROR(INDEX(Hdx_Data!$AE$6:$AE$366,FR140),"")</f>
        <v>0</v>
      </c>
      <c r="FS45" s="77">
        <f>IFERROR(INDEX(Hdx_Data!$AE$6:$AE$366,FS140),"")</f>
        <v>0</v>
      </c>
      <c r="FT45" s="77">
        <f>IFERROR(INDEX(Hdx_Data!$AE$6:$AE$366,FT140),"")</f>
        <v>0</v>
      </c>
      <c r="FU45" s="77">
        <f>IFERROR(INDEX(Hdx_Data!$AE$6:$AE$366,FU140),"")</f>
        <v>0</v>
      </c>
      <c r="FV45" s="77">
        <f>IFERROR(INDEX(Hdx_Data!$AE$6:$AE$366,FV140),"")</f>
        <v>0</v>
      </c>
      <c r="FW45" s="77">
        <f>IFERROR(INDEX(Hdx_Data!$AE$6:$AE$366,FW140),"")</f>
        <v>0</v>
      </c>
      <c r="FX45" s="77">
        <f>IFERROR(INDEX(Hdx_Data!$AE$6:$AE$366,FX140),"")</f>
        <v>0</v>
      </c>
      <c r="FY45" s="77">
        <f>IFERROR(INDEX(Hdx_Data!$AE$6:$AE$366,FY140),"")</f>
        <v>0</v>
      </c>
      <c r="FZ45" s="77">
        <f>IFERROR(INDEX(Hdx_Data!$AE$6:$AE$366,FZ140),"")</f>
        <v>0</v>
      </c>
      <c r="GA45" s="77">
        <f>IFERROR(INDEX(Hdx_Data!$AE$6:$AE$366,GA140),"")</f>
        <v>0</v>
      </c>
      <c r="GB45" s="77">
        <f>IFERROR(INDEX(Hdx_Data!$AE$6:$AE$366,GB140),"")</f>
        <v>0</v>
      </c>
      <c r="GC45" s="77">
        <f>IFERROR(INDEX(Hdx_Data!$AE$6:$AE$366,GC140),"")</f>
        <v>0</v>
      </c>
      <c r="GD45" s="77">
        <f>IFERROR(INDEX(Hdx_Data!$AE$6:$AE$366,GD140),"")</f>
        <v>0</v>
      </c>
      <c r="GE45" s="77">
        <f>IFERROR(INDEX(Hdx_Data!$AE$6:$AE$366,GE140),"")</f>
        <v>0</v>
      </c>
      <c r="GF45" s="77">
        <f>IFERROR(INDEX(Hdx_Data!$AE$6:$AE$366,GF140),"")</f>
        <v>0</v>
      </c>
      <c r="GG45" s="77">
        <f>IFERROR(INDEX(Hdx_Data!$AE$6:$AE$366,GG140),"")</f>
        <v>0</v>
      </c>
      <c r="GH45" s="77">
        <f>IFERROR(INDEX(Hdx_Data!$AE$6:$AE$366,GH140),"")</f>
        <v>0</v>
      </c>
      <c r="GI45" s="77">
        <f>IFERROR(INDEX(Hdx_Data!$AE$6:$AE$366,GI140),"")</f>
        <v>0</v>
      </c>
      <c r="GJ45" s="77">
        <f>IFERROR(INDEX(Hdx_Data!$AE$6:$AE$366,GJ140),"")</f>
        <v>0</v>
      </c>
      <c r="GK45" s="77">
        <f>IFERROR(INDEX(Hdx_Data!$AE$6:$AE$366,GK140),"")</f>
        <v>0</v>
      </c>
      <c r="GL45" s="77">
        <f>IFERROR(INDEX(Hdx_Data!$AE$6:$AE$366,GL140),"")</f>
        <v>0</v>
      </c>
      <c r="GM45" s="153">
        <f>IFERROR(INDEX(Hdx_Data!$AE$6:$AE$366,GM140),"")</f>
        <v>0</v>
      </c>
    </row>
    <row r="46" spans="1:195" x14ac:dyDescent="0.25">
      <c r="B46" t="s">
        <v>32</v>
      </c>
      <c r="C46" t="s">
        <v>26</v>
      </c>
      <c r="D46" s="77">
        <f ca="1">D47</f>
        <v>115228.8818359375</v>
      </c>
      <c r="E46" s="77">
        <f t="shared" ref="E46:AJ46" ca="1" si="47">IF(E138&lt;=$L$3,IF(AND(E33&lt;&gt;"",F33=""),E47,D46+(D63-D83-D72)*3600*$D$3),"")</f>
        <v>121010.3759765625</v>
      </c>
      <c r="F46" s="77">
        <f t="shared" ca="1" si="47"/>
        <v>126109.130859375</v>
      </c>
      <c r="G46" s="77">
        <f t="shared" ca="1" si="47"/>
        <v>130869.62890625</v>
      </c>
      <c r="H46" s="77">
        <f t="shared" ca="1" si="47"/>
        <v>135630.126953125</v>
      </c>
      <c r="I46" s="77">
        <f t="shared" ca="1" si="47"/>
        <v>140291.50390625</v>
      </c>
      <c r="J46" s="77">
        <f t="shared" ca="1" si="47"/>
        <v>145231.689453125</v>
      </c>
      <c r="K46" s="77">
        <f t="shared" ca="1" si="47"/>
        <v>145992.431640625</v>
      </c>
      <c r="L46" s="77">
        <f t="shared" ca="1" si="47"/>
        <v>118970.458984375</v>
      </c>
      <c r="M46" s="77">
        <f t="shared" ca="1" si="47"/>
        <v>92907.470703125</v>
      </c>
      <c r="N46" s="77">
        <f t="shared" ca="1" si="47"/>
        <v>69445.80078125</v>
      </c>
      <c r="O46" s="77">
        <f t="shared" ca="1" si="47"/>
        <v>48249.761721171264</v>
      </c>
      <c r="P46" s="77">
        <f t="shared" ca="1" si="47"/>
        <v>42953.100930000917</v>
      </c>
      <c r="Q46" s="77">
        <f t="shared" ca="1" si="47"/>
        <v>37930.255274233808</v>
      </c>
      <c r="R46" s="77">
        <f t="shared" ca="1" si="47"/>
        <v>33106.665722878366</v>
      </c>
      <c r="S46" s="77">
        <f t="shared" ca="1" si="47"/>
        <v>28426.812002288581</v>
      </c>
      <c r="T46" s="77">
        <f t="shared" ca="1" si="47"/>
        <v>23849.49916638073</v>
      </c>
      <c r="U46" s="77">
        <f t="shared" ca="1" si="47"/>
        <v>19443.35458397627</v>
      </c>
      <c r="V46" s="77">
        <f t="shared" ca="1" si="47"/>
        <v>-25645.06659765197</v>
      </c>
      <c r="W46" s="77">
        <f t="shared" ca="1" si="47"/>
        <v>-43969.871211106911</v>
      </c>
      <c r="X46" s="77">
        <f t="shared" ca="1" si="47"/>
        <v>-47050.526985113218</v>
      </c>
      <c r="Y46" s="77">
        <f t="shared" ca="1" si="47"/>
        <v>-51330.040061783788</v>
      </c>
      <c r="Z46" s="77">
        <f t="shared" ca="1" si="47"/>
        <v>-9457.5203553758256</v>
      </c>
      <c r="AA46" s="77">
        <f t="shared" ca="1" si="47"/>
        <v>31461.03625530126</v>
      </c>
      <c r="AB46" s="107">
        <f t="shared" ca="1" si="47"/>
        <v>60834.070987724248</v>
      </c>
      <c r="AC46" s="77">
        <f t="shared" ca="1" si="47"/>
        <v>56452.493060292822</v>
      </c>
      <c r="AD46" s="77">
        <f t="shared" ca="1" si="47"/>
        <v>57300.078390270974</v>
      </c>
      <c r="AE46" s="77">
        <f t="shared" ca="1" si="47"/>
        <v>60372.038944227053</v>
      </c>
      <c r="AF46" s="77">
        <f t="shared" ca="1" si="47"/>
        <v>63003.356643948093</v>
      </c>
      <c r="AG46" s="77">
        <f t="shared" ca="1" si="47"/>
        <v>65390.138462353774</v>
      </c>
      <c r="AH46" s="77">
        <f t="shared" ca="1" si="47"/>
        <v>67828.310783687964</v>
      </c>
      <c r="AI46" s="77">
        <f t="shared" ca="1" si="47"/>
        <v>70256.4461632655</v>
      </c>
      <c r="AJ46" s="77">
        <f t="shared" ca="1" si="47"/>
        <v>72686.573952005027</v>
      </c>
      <c r="AK46" s="77">
        <f t="shared" ref="AK46:BP46" ca="1" si="48">IF(AK138&lt;=$L$3,IF(AND(AK33&lt;&gt;"",AL33=""),AK47,AJ46+(AJ63-AJ83-AJ72)*3600*$D$3),"")</f>
        <v>16981.719135889281</v>
      </c>
      <c r="AL46" s="77">
        <f t="shared" ca="1" si="48"/>
        <v>-10382.126416708456</v>
      </c>
      <c r="AM46" s="77">
        <f t="shared" ca="1" si="48"/>
        <v>26487.797245311744</v>
      </c>
      <c r="AN46" s="77">
        <f t="shared" ca="1" si="48"/>
        <v>54438.272376195753</v>
      </c>
      <c r="AO46" s="77">
        <f t="shared" ca="1" si="48"/>
        <v>56849.278476377331</v>
      </c>
      <c r="AP46" s="77">
        <f t="shared" ca="1" si="48"/>
        <v>59768.276247670896</v>
      </c>
      <c r="AQ46" s="77">
        <f t="shared" ca="1" si="48"/>
        <v>62544.518964044153</v>
      </c>
      <c r="AR46" s="77">
        <f t="shared" ca="1" si="48"/>
        <v>64896.555782113734</v>
      </c>
      <c r="AS46" s="77">
        <f t="shared" ca="1" si="48"/>
        <v>67341.28190132133</v>
      </c>
      <c r="AT46" s="77">
        <f t="shared" ca="1" si="48"/>
        <v>33361.784350496404</v>
      </c>
      <c r="AU46" s="77">
        <f t="shared" ca="1" si="48"/>
        <v>3198.580395400375</v>
      </c>
      <c r="AV46" s="77">
        <f t="shared" ca="1" si="48"/>
        <v>38870.765043742402</v>
      </c>
      <c r="AW46" s="77">
        <f t="shared" ca="1" si="48"/>
        <v>60640.271628017625</v>
      </c>
      <c r="AX46" s="77">
        <f t="shared" ca="1" si="48"/>
        <v>57956.529992445554</v>
      </c>
      <c r="AY46" s="77">
        <f t="shared" ca="1" si="48"/>
        <v>59882.353892274114</v>
      </c>
      <c r="AZ46" s="107">
        <f t="shared" ca="1" si="48"/>
        <v>62835.157099444397</v>
      </c>
      <c r="BA46" s="77">
        <f t="shared" ca="1" si="48"/>
        <v>64656.348762309412</v>
      </c>
      <c r="BB46" s="77">
        <f t="shared" ca="1" si="48"/>
        <v>67071.213742926135</v>
      </c>
      <c r="BC46" s="77">
        <f t="shared" ca="1" si="48"/>
        <v>69342.893113471262</v>
      </c>
      <c r="BD46" s="77">
        <f t="shared" ca="1" si="48"/>
        <v>71654.297896321514</v>
      </c>
      <c r="BE46" s="77">
        <f t="shared" ca="1" si="48"/>
        <v>73955.004963704574</v>
      </c>
      <c r="BF46" s="77">
        <f t="shared" ca="1" si="48"/>
        <v>76258.617422919779</v>
      </c>
      <c r="BG46" s="77">
        <f t="shared" ca="1" si="48"/>
        <v>79107.44267210731</v>
      </c>
      <c r="BH46" s="77">
        <f t="shared" ca="1" si="48"/>
        <v>81915.389971489582</v>
      </c>
      <c r="BI46" s="77">
        <f t="shared" ca="1" si="48"/>
        <v>84729.170401923257</v>
      </c>
      <c r="BJ46" s="77">
        <f t="shared" ca="1" si="48"/>
        <v>87542.137191291506</v>
      </c>
      <c r="BK46" s="77">
        <f t="shared" ca="1" si="48"/>
        <v>90192.617829920782</v>
      </c>
      <c r="BL46" s="77">
        <f t="shared" ca="1" si="48"/>
        <v>92783.652680047016</v>
      </c>
      <c r="BM46" s="77">
        <f t="shared" ca="1" si="48"/>
        <v>95379.981442815115</v>
      </c>
      <c r="BN46" s="77">
        <f t="shared" ca="1" si="48"/>
        <v>97975.864314299382</v>
      </c>
      <c r="BO46" s="77">
        <f t="shared" ca="1" si="48"/>
        <v>100571.78493481281</v>
      </c>
      <c r="BP46" s="77">
        <f t="shared" ca="1" si="48"/>
        <v>103167.70236087436</v>
      </c>
      <c r="BQ46" s="77">
        <f t="shared" ref="BQ46:CV46" ca="1" si="49">IF(BQ138&lt;=$L$3,IF(AND(BQ33&lt;&gt;"",BR33=""),BQ47,BP46+(BP63-BP83-BP72)*3600*$D$3),"")</f>
        <v>105763.62005727029</v>
      </c>
      <c r="BR46" s="77">
        <f t="shared" ca="1" si="49"/>
        <v>108564.67354372286</v>
      </c>
      <c r="BS46" s="77">
        <f t="shared" ca="1" si="49"/>
        <v>111467.72605270888</v>
      </c>
      <c r="BT46" s="77">
        <f t="shared" ca="1" si="49"/>
        <v>114368.99906445558</v>
      </c>
      <c r="BU46" s="77">
        <f t="shared" ca="1" si="49"/>
        <v>117270.32007225021</v>
      </c>
      <c r="BV46" s="77">
        <f t="shared" ca="1" si="49"/>
        <v>120147.99963956294</v>
      </c>
      <c r="BW46" s="77">
        <f t="shared" ca="1" si="49"/>
        <v>122655.13767988537</v>
      </c>
      <c r="BX46" s="107">
        <f t="shared" ca="1" si="49"/>
        <v>125151.35459068553</v>
      </c>
      <c r="BY46" s="77">
        <f t="shared" ca="1" si="49"/>
        <v>127154.36675699241</v>
      </c>
      <c r="BZ46" s="77">
        <f t="shared" ca="1" si="49"/>
        <v>129506.71005907605</v>
      </c>
      <c r="CA46" s="77">
        <f t="shared" ca="1" si="49"/>
        <v>131871.48863839533</v>
      </c>
      <c r="CB46" s="77">
        <f t="shared" ca="1" si="49"/>
        <v>134236.28623978622</v>
      </c>
      <c r="CC46" s="77">
        <f t="shared" ca="1" si="49"/>
        <v>136601.08384793554</v>
      </c>
      <c r="CD46" s="77">
        <f t="shared" ca="1" si="49"/>
        <v>138965.8814560918</v>
      </c>
      <c r="CE46" s="77">
        <f t="shared" ca="1" si="49"/>
        <v>141422.83094506839</v>
      </c>
      <c r="CF46" s="77">
        <f t="shared" ca="1" si="49"/>
        <v>144024.52535893911</v>
      </c>
      <c r="CG46" s="77">
        <f t="shared" ca="1" si="49"/>
        <v>146635.91180174475</v>
      </c>
      <c r="CH46" s="77">
        <f t="shared" ca="1" si="49"/>
        <v>149247.79985283574</v>
      </c>
      <c r="CI46" s="77">
        <f t="shared" ca="1" si="49"/>
        <v>151859.71336021402</v>
      </c>
      <c r="CJ46" s="77">
        <f t="shared" ca="1" si="49"/>
        <v>154471.62815815542</v>
      </c>
      <c r="CK46" s="77">
        <f t="shared" ca="1" si="49"/>
        <v>156883.01825381565</v>
      </c>
      <c r="CL46" s="77">
        <f t="shared" ca="1" si="49"/>
        <v>159227.77250714361</v>
      </c>
      <c r="CM46" s="77">
        <f t="shared" ca="1" si="49"/>
        <v>161565.6099984122</v>
      </c>
      <c r="CN46" s="77">
        <f t="shared" ca="1" si="49"/>
        <v>163902.68232946153</v>
      </c>
      <c r="CO46" s="77">
        <f t="shared" ca="1" si="49"/>
        <v>166239.66947082736</v>
      </c>
      <c r="CP46" s="77">
        <f t="shared" ca="1" si="49"/>
        <v>168576.64712082385</v>
      </c>
      <c r="CQ46" s="77">
        <f t="shared" ca="1" si="49"/>
        <v>170913.62371326284</v>
      </c>
      <c r="CR46" s="77">
        <f t="shared" ca="1" si="49"/>
        <v>173250.60018785993</v>
      </c>
      <c r="CS46" s="77">
        <f t="shared" ca="1" si="49"/>
        <v>175587.57664933201</v>
      </c>
      <c r="CT46" s="77">
        <f t="shared" ca="1" si="49"/>
        <v>177924.55310933577</v>
      </c>
      <c r="CU46" s="153">
        <f t="shared" ca="1" si="49"/>
        <v>180339.04818357088</v>
      </c>
      <c r="CV46" s="77">
        <f t="shared" ca="1" si="49"/>
        <v>182781.69150747175</v>
      </c>
      <c r="CW46" s="77">
        <f t="shared" ref="CW46:EB46" ca="1" si="50">IF(CW138&lt;=$L$3,IF(AND(CW33&lt;&gt;"",CX33=""),CW47,CV46+(CV63-CV83-CV72)*3600*$D$3),"")</f>
        <v>190262.64766004155</v>
      </c>
      <c r="CX46" s="77">
        <f t="shared" ca="1" si="50"/>
        <v>197743.60381261134</v>
      </c>
      <c r="CY46" s="77">
        <f t="shared" ca="1" si="50"/>
        <v>205224.55996518114</v>
      </c>
      <c r="CZ46" s="77">
        <f t="shared" ca="1" si="50"/>
        <v>212705.51611775093</v>
      </c>
      <c r="DA46" s="77">
        <f t="shared" ca="1" si="50"/>
        <v>220186.47227032072</v>
      </c>
      <c r="DB46" s="77">
        <f t="shared" ca="1" si="50"/>
        <v>227667.42842289052</v>
      </c>
      <c r="DC46" s="77">
        <f t="shared" ca="1" si="50"/>
        <v>235148.38457546031</v>
      </c>
      <c r="DD46" s="77">
        <f t="shared" ca="1" si="50"/>
        <v>242629.3407280301</v>
      </c>
      <c r="DE46" s="77">
        <f t="shared" ca="1" si="50"/>
        <v>250110.2968805999</v>
      </c>
      <c r="DF46" s="77">
        <f t="shared" ca="1" si="50"/>
        <v>257591.25303316969</v>
      </c>
      <c r="DG46" s="77">
        <f t="shared" ca="1" si="50"/>
        <v>265072.20918573946</v>
      </c>
      <c r="DH46" s="77">
        <f t="shared" ca="1" si="50"/>
        <v>272553.16533830925</v>
      </c>
      <c r="DI46" s="77">
        <f t="shared" ca="1" si="50"/>
        <v>280034.12149087904</v>
      </c>
      <c r="DJ46" s="77">
        <f t="shared" ca="1" si="50"/>
        <v>287515.07764344884</v>
      </c>
      <c r="DK46" s="77">
        <f t="shared" ca="1" si="50"/>
        <v>294996.03379601863</v>
      </c>
      <c r="DL46" s="77">
        <f t="shared" ca="1" si="50"/>
        <v>302476.98994858842</v>
      </c>
      <c r="DM46" s="77">
        <f t="shared" ca="1" si="50"/>
        <v>309957.94610115822</v>
      </c>
      <c r="DN46" s="77">
        <f t="shared" ca="1" si="50"/>
        <v>317438.90225372801</v>
      </c>
      <c r="DO46" s="77">
        <f t="shared" ca="1" si="50"/>
        <v>324919.8584062978</v>
      </c>
      <c r="DP46" s="77">
        <f t="shared" ca="1" si="50"/>
        <v>332400.8145588676</v>
      </c>
      <c r="DQ46" s="77">
        <f t="shared" ca="1" si="50"/>
        <v>339881.77071143739</v>
      </c>
      <c r="DR46" s="77">
        <f t="shared" ca="1" si="50"/>
        <v>347362.72686400719</v>
      </c>
      <c r="DS46" s="77">
        <f t="shared" ca="1" si="50"/>
        <v>354843.68301657698</v>
      </c>
      <c r="DT46" s="107">
        <f t="shared" ca="1" si="50"/>
        <v>362324.63916914677</v>
      </c>
      <c r="DU46" s="77">
        <f t="shared" ca="1" si="50"/>
        <v>369442.30371292977</v>
      </c>
      <c r="DV46" s="77">
        <f t="shared" ca="1" si="50"/>
        <v>376559.96825671277</v>
      </c>
      <c r="DW46" s="77">
        <f t="shared" ca="1" si="50"/>
        <v>383677.63280049578</v>
      </c>
      <c r="DX46" s="77">
        <f t="shared" ca="1" si="50"/>
        <v>390795.29734427878</v>
      </c>
      <c r="DY46" s="77">
        <f t="shared" ca="1" si="50"/>
        <v>397912.96188806178</v>
      </c>
      <c r="DZ46" s="77">
        <f t="shared" ca="1" si="50"/>
        <v>405030.62643184478</v>
      </c>
      <c r="EA46" s="77">
        <f t="shared" ca="1" si="50"/>
        <v>412148.29097562778</v>
      </c>
      <c r="EB46" s="77">
        <f t="shared" ca="1" si="50"/>
        <v>419265.95551941078</v>
      </c>
      <c r="EC46" s="77">
        <f t="shared" ref="EC46:FH46" ca="1" si="51">IF(EC138&lt;=$L$3,IF(AND(EC33&lt;&gt;"",ED33=""),EC47,EB46+(EB63-EB83-EB72)*3600*$D$3),"")</f>
        <v>426383.62006319378</v>
      </c>
      <c r="ED46" s="77">
        <f t="shared" ca="1" si="51"/>
        <v>433501.28460697678</v>
      </c>
      <c r="EE46" s="77">
        <f t="shared" ca="1" si="51"/>
        <v>440618.94915075978</v>
      </c>
      <c r="EF46" s="77">
        <f t="shared" ca="1" si="51"/>
        <v>447736.61369454279</v>
      </c>
      <c r="EG46" s="77">
        <f t="shared" ca="1" si="51"/>
        <v>454854.27823832579</v>
      </c>
      <c r="EH46" s="77">
        <f t="shared" ca="1" si="51"/>
        <v>461971.94278210879</v>
      </c>
      <c r="EI46" s="77">
        <f t="shared" ca="1" si="51"/>
        <v>469089.60732589179</v>
      </c>
      <c r="EJ46" s="77">
        <f t="shared" ca="1" si="51"/>
        <v>476207.27186967479</v>
      </c>
      <c r="EK46" s="77">
        <f t="shared" ca="1" si="51"/>
        <v>483324.93641345779</v>
      </c>
      <c r="EL46" s="77">
        <f t="shared" ca="1" si="51"/>
        <v>490442.60095724079</v>
      </c>
      <c r="EM46" s="77">
        <f t="shared" ca="1" si="51"/>
        <v>497560.26550102379</v>
      </c>
      <c r="EN46" s="77">
        <f t="shared" ca="1" si="51"/>
        <v>504677.9300448068</v>
      </c>
      <c r="EO46" s="77">
        <f t="shared" ca="1" si="51"/>
        <v>511795.5945885898</v>
      </c>
      <c r="EP46" s="77">
        <f t="shared" ca="1" si="51"/>
        <v>518913.2591323728</v>
      </c>
      <c r="EQ46" s="153">
        <f t="shared" ca="1" si="51"/>
        <v>526030.92367615586</v>
      </c>
      <c r="ER46" s="77">
        <f t="shared" ca="1" si="51"/>
        <v>533148.58821993892</v>
      </c>
      <c r="ES46" s="77">
        <f t="shared" ca="1" si="51"/>
        <v>539868.01414436405</v>
      </c>
      <c r="ET46" s="77">
        <f t="shared" ca="1" si="51"/>
        <v>546587.44006878918</v>
      </c>
      <c r="EU46" s="77">
        <f t="shared" ca="1" si="51"/>
        <v>553306.86599321431</v>
      </c>
      <c r="EV46" s="77">
        <f t="shared" ca="1" si="51"/>
        <v>560026.29191763944</v>
      </c>
      <c r="EW46" s="77">
        <f t="shared" ca="1" si="51"/>
        <v>566745.71784206457</v>
      </c>
      <c r="EX46" s="77">
        <f t="shared" ca="1" si="51"/>
        <v>573465.14376648969</v>
      </c>
      <c r="EY46" s="77">
        <f t="shared" ca="1" si="51"/>
        <v>580184.56969091482</v>
      </c>
      <c r="EZ46" s="77">
        <f t="shared" ca="1" si="51"/>
        <v>586903.99561533995</v>
      </c>
      <c r="FA46" s="77">
        <f t="shared" ca="1" si="51"/>
        <v>593623.42153976508</v>
      </c>
      <c r="FB46" s="77">
        <f t="shared" ca="1" si="51"/>
        <v>600342.84746419021</v>
      </c>
      <c r="FC46" s="77">
        <f t="shared" ca="1" si="51"/>
        <v>607062.27338861534</v>
      </c>
      <c r="FD46" s="77">
        <f t="shared" ca="1" si="51"/>
        <v>613781.69931304047</v>
      </c>
      <c r="FE46" s="77">
        <f t="shared" ca="1" si="51"/>
        <v>620501.1252374656</v>
      </c>
      <c r="FF46" s="77">
        <f t="shared" ca="1" si="51"/>
        <v>627220.55116189073</v>
      </c>
      <c r="FG46" s="77">
        <f t="shared" ca="1" si="51"/>
        <v>633939.97708631586</v>
      </c>
      <c r="FH46" s="77">
        <f t="shared" ca="1" si="51"/>
        <v>640659.40301074099</v>
      </c>
      <c r="FI46" s="77">
        <f t="shared" ref="FI46:GM46" ca="1" si="52">IF(FI138&lt;=$L$3,IF(AND(FI33&lt;&gt;"",FJ33=""),FI47,FH46+(FH63-FH83-FH72)*3600*$D$3),"")</f>
        <v>647378.82893516612</v>
      </c>
      <c r="FJ46" s="77">
        <f t="shared" ca="1" si="52"/>
        <v>654098.25485959125</v>
      </c>
      <c r="FK46" s="77">
        <f t="shared" ca="1" si="52"/>
        <v>660817.68078401638</v>
      </c>
      <c r="FL46" s="77">
        <f t="shared" ca="1" si="52"/>
        <v>667537.10670844151</v>
      </c>
      <c r="FM46" s="77">
        <f t="shared" ca="1" si="52"/>
        <v>674256.53263286664</v>
      </c>
      <c r="FN46" s="77">
        <f t="shared" ca="1" si="52"/>
        <v>680975.95855729177</v>
      </c>
      <c r="FO46" s="77">
        <f t="shared" ca="1" si="52"/>
        <v>687695.3844817169</v>
      </c>
      <c r="FP46" s="107" t="str">
        <f t="shared" si="52"/>
        <v/>
      </c>
      <c r="FQ46" s="77" t="str">
        <f t="shared" si="52"/>
        <v/>
      </c>
      <c r="FR46" s="77" t="str">
        <f t="shared" si="52"/>
        <v/>
      </c>
      <c r="FS46" s="77" t="str">
        <f t="shared" si="52"/>
        <v/>
      </c>
      <c r="FT46" s="77" t="str">
        <f t="shared" si="52"/>
        <v/>
      </c>
      <c r="FU46" s="77" t="str">
        <f t="shared" si="52"/>
        <v/>
      </c>
      <c r="FV46" s="77" t="str">
        <f t="shared" si="52"/>
        <v/>
      </c>
      <c r="FW46" s="77" t="str">
        <f t="shared" si="52"/>
        <v/>
      </c>
      <c r="FX46" s="77" t="str">
        <f t="shared" si="52"/>
        <v/>
      </c>
      <c r="FY46" s="77" t="str">
        <f t="shared" si="52"/>
        <v/>
      </c>
      <c r="FZ46" s="77" t="str">
        <f t="shared" si="52"/>
        <v/>
      </c>
      <c r="GA46" s="77" t="str">
        <f t="shared" si="52"/>
        <v/>
      </c>
      <c r="GB46" s="77" t="str">
        <f t="shared" si="52"/>
        <v/>
      </c>
      <c r="GC46" s="77" t="str">
        <f t="shared" si="52"/>
        <v/>
      </c>
      <c r="GD46" s="77" t="str">
        <f t="shared" si="52"/>
        <v/>
      </c>
      <c r="GE46" s="77" t="str">
        <f t="shared" si="52"/>
        <v/>
      </c>
      <c r="GF46" s="77" t="str">
        <f t="shared" si="52"/>
        <v/>
      </c>
      <c r="GG46" s="77" t="str">
        <f t="shared" si="52"/>
        <v/>
      </c>
      <c r="GH46" s="77" t="str">
        <f t="shared" si="52"/>
        <v/>
      </c>
      <c r="GI46" s="77" t="str">
        <f t="shared" si="52"/>
        <v/>
      </c>
      <c r="GJ46" s="77" t="str">
        <f t="shared" si="52"/>
        <v/>
      </c>
      <c r="GK46" s="77" t="str">
        <f t="shared" si="52"/>
        <v/>
      </c>
      <c r="GL46" s="77" t="str">
        <f t="shared" si="52"/>
        <v/>
      </c>
      <c r="GM46" s="153" t="str">
        <f t="shared" si="52"/>
        <v/>
      </c>
    </row>
    <row r="47" spans="1:195" x14ac:dyDescent="0.25">
      <c r="B47" t="s">
        <v>343</v>
      </c>
      <c r="C47" t="s">
        <v>26</v>
      </c>
      <c r="D47" s="78">
        <f ca="1">IFERROR(Réservoir!K38,"")</f>
        <v>115228.8818359375</v>
      </c>
      <c r="E47" s="78">
        <f ca="1">IFERROR(Réservoir!L38,"")</f>
        <v>121010.3759765625</v>
      </c>
      <c r="F47" s="78">
        <f ca="1">IFERROR(Réservoir!M38,"")</f>
        <v>126109.130859375</v>
      </c>
      <c r="G47" s="78">
        <f ca="1">IFERROR(Réservoir!N38,"")</f>
        <v>130869.62890625</v>
      </c>
      <c r="H47" s="78">
        <f ca="1">IFERROR(Réservoir!O38,"")</f>
        <v>135630.126953125</v>
      </c>
      <c r="I47" s="78">
        <f ca="1">IFERROR(Réservoir!P38,"")</f>
        <v>140291.50390625</v>
      </c>
      <c r="J47" s="78">
        <f ca="1">IFERROR(Réservoir!Q38,"")</f>
        <v>145231.689453125</v>
      </c>
      <c r="K47" s="78">
        <f ca="1">IFERROR(Réservoir!R38,"")</f>
        <v>145992.431640625</v>
      </c>
      <c r="L47" s="78">
        <f ca="1">IFERROR(Réservoir!S38,"")</f>
        <v>118970.458984375</v>
      </c>
      <c r="M47" s="78">
        <f ca="1">IFERROR(Réservoir!T38,"")</f>
        <v>92907.470703125</v>
      </c>
      <c r="N47" s="78">
        <f ca="1">IFERROR(Réservoir!U38,"")</f>
        <v>69445.80078125</v>
      </c>
      <c r="O47" s="78" t="str">
        <f ca="1">IFERROR(Réservoir!V38,"")</f>
        <v/>
      </c>
      <c r="P47" s="78" t="str">
        <f ca="1">IFERROR(Réservoir!W38,"")</f>
        <v/>
      </c>
      <c r="Q47" s="78" t="str">
        <f ca="1">IFERROR(Réservoir!X38,"")</f>
        <v/>
      </c>
      <c r="R47" s="78" t="str">
        <f ca="1">IFERROR(Réservoir!Y38,"")</f>
        <v/>
      </c>
      <c r="S47" s="78" t="str">
        <f ca="1">IFERROR(Réservoir!Z38,"")</f>
        <v/>
      </c>
      <c r="T47" s="78" t="str">
        <f ca="1">IFERROR(Réservoir!AA38,"")</f>
        <v/>
      </c>
      <c r="U47" s="78" t="str">
        <f ca="1">IFERROR(Réservoir!AB38,"")</f>
        <v/>
      </c>
      <c r="V47" s="78" t="str">
        <f ca="1">IFERROR(Réservoir!AC38,"")</f>
        <v/>
      </c>
      <c r="W47" s="78" t="str">
        <f ca="1">IFERROR(Réservoir!AD38,"")</f>
        <v/>
      </c>
      <c r="X47" s="78" t="str">
        <f ca="1">IFERROR(Réservoir!AE38,"")</f>
        <v/>
      </c>
      <c r="Y47" s="78" t="str">
        <f ca="1">IFERROR(Réservoir!AF38,"")</f>
        <v/>
      </c>
      <c r="Z47" s="78" t="str">
        <f ca="1">IFERROR(Réservoir!AG38,"")</f>
        <v/>
      </c>
      <c r="AA47" s="78" t="str">
        <f ca="1">IFERROR(Réservoir!AH38,"")</f>
        <v/>
      </c>
      <c r="AB47" s="108" t="str">
        <f ca="1">IFERROR(Réservoir!AI38,"")</f>
        <v/>
      </c>
      <c r="AC47" s="78" t="str">
        <f ca="1">IFERROR(Réservoir!AJ38,"")</f>
        <v/>
      </c>
      <c r="AD47" s="78" t="str">
        <f ca="1">IFERROR(Réservoir!AK38,"")</f>
        <v/>
      </c>
      <c r="AE47" s="78" t="str">
        <f ca="1">IFERROR(Réservoir!AL38,"")</f>
        <v/>
      </c>
      <c r="AF47" s="78" t="str">
        <f ca="1">IFERROR(Réservoir!AM38,"")</f>
        <v/>
      </c>
      <c r="AG47" s="78" t="str">
        <f ca="1">IFERROR(Réservoir!AN38,"")</f>
        <v/>
      </c>
      <c r="AH47" s="78" t="str">
        <f ca="1">IFERROR(Réservoir!AO38,"")</f>
        <v/>
      </c>
      <c r="AI47" s="78" t="str">
        <f ca="1">IFERROR(Réservoir!AP38,"")</f>
        <v/>
      </c>
      <c r="AJ47" s="78" t="str">
        <f ca="1">IFERROR(Réservoir!AQ38,"")</f>
        <v/>
      </c>
      <c r="AK47" s="78" t="str">
        <f ca="1">IFERROR(Réservoir!AR38,"")</f>
        <v/>
      </c>
      <c r="AL47" s="78" t="str">
        <f ca="1">IFERROR(Réservoir!AS38,"")</f>
        <v/>
      </c>
      <c r="AM47" s="78" t="str">
        <f ca="1">IFERROR(Réservoir!AT38,"")</f>
        <v/>
      </c>
      <c r="AN47" s="78" t="str">
        <f ca="1">IFERROR(Réservoir!AU38,"")</f>
        <v/>
      </c>
      <c r="AO47" s="78" t="str">
        <f ca="1">IFERROR(Réservoir!AV38,"")</f>
        <v/>
      </c>
      <c r="AP47" s="78" t="str">
        <f ca="1">IFERROR(Réservoir!AW38,"")</f>
        <v/>
      </c>
      <c r="AQ47" s="78" t="str">
        <f ca="1">IFERROR(Réservoir!AX38,"")</f>
        <v/>
      </c>
      <c r="AR47" s="78" t="str">
        <f ca="1">IFERROR(Réservoir!AY38,"")</f>
        <v/>
      </c>
      <c r="AS47" s="78" t="str">
        <f ca="1">IFERROR(Réservoir!AZ38,"")</f>
        <v/>
      </c>
      <c r="AT47" s="78" t="str">
        <f ca="1">IFERROR(Réservoir!BA38,"")</f>
        <v/>
      </c>
      <c r="AU47" s="78" t="str">
        <f ca="1">IFERROR(Réservoir!BB38,"")</f>
        <v/>
      </c>
      <c r="AV47" s="78" t="str">
        <f ca="1">IFERROR(Réservoir!BC38,"")</f>
        <v/>
      </c>
      <c r="AW47" s="78" t="str">
        <f ca="1">IFERROR(Réservoir!BD38,"")</f>
        <v/>
      </c>
      <c r="AX47" s="78" t="str">
        <f ca="1">IFERROR(Réservoir!BE38,"")</f>
        <v/>
      </c>
      <c r="AY47" s="78" t="str">
        <f ca="1">IFERROR(Réservoir!BF38,"")</f>
        <v/>
      </c>
      <c r="AZ47" s="108" t="str">
        <f ca="1">IFERROR(Réservoir!BG38,"")</f>
        <v/>
      </c>
      <c r="BA47" s="78" t="str">
        <f ca="1">IFERROR(Réservoir!BH38,"")</f>
        <v/>
      </c>
      <c r="BB47" s="78" t="str">
        <f ca="1">IFERROR(Réservoir!BI38,"")</f>
        <v/>
      </c>
      <c r="BC47" s="78" t="str">
        <f ca="1">IFERROR(Réservoir!BJ38,"")</f>
        <v/>
      </c>
      <c r="BD47" s="78" t="str">
        <f ca="1">IFERROR(Réservoir!BK38,"")</f>
        <v/>
      </c>
      <c r="BE47" s="78" t="str">
        <f ca="1">IFERROR(Réservoir!BL38,"")</f>
        <v/>
      </c>
      <c r="BF47" s="78" t="str">
        <f ca="1">IFERROR(Réservoir!BM38,"")</f>
        <v/>
      </c>
      <c r="BG47" s="78" t="str">
        <f ca="1">IFERROR(Réservoir!BN38,"")</f>
        <v/>
      </c>
      <c r="BH47" s="78" t="str">
        <f ca="1">IFERROR(Réservoir!BO38,"")</f>
        <v/>
      </c>
      <c r="BI47" s="78" t="str">
        <f ca="1">IFERROR(Réservoir!BP38,"")</f>
        <v/>
      </c>
      <c r="BJ47" s="78" t="str">
        <f ca="1">IFERROR(Réservoir!BQ38,"")</f>
        <v/>
      </c>
      <c r="BK47" s="78" t="str">
        <f ca="1">IFERROR(Réservoir!BR38,"")</f>
        <v/>
      </c>
      <c r="BL47" s="78" t="str">
        <f ca="1">IFERROR(Réservoir!BS38,"")</f>
        <v/>
      </c>
      <c r="BM47" s="78" t="str">
        <f ca="1">IFERROR(Réservoir!BT38,"")</f>
        <v/>
      </c>
      <c r="BN47" s="78" t="str">
        <f ca="1">IFERROR(Réservoir!BU38,"")</f>
        <v/>
      </c>
      <c r="BO47" s="78" t="str">
        <f ca="1">IFERROR(Réservoir!BV38,"")</f>
        <v/>
      </c>
      <c r="BP47" s="78" t="str">
        <f ca="1">IFERROR(Réservoir!BW38,"")</f>
        <v/>
      </c>
      <c r="BQ47" s="78" t="str">
        <f ca="1">IFERROR(Réservoir!BX38,"")</f>
        <v/>
      </c>
      <c r="BR47" s="78" t="str">
        <f ca="1">IFERROR(Réservoir!BY38,"")</f>
        <v/>
      </c>
      <c r="BS47" s="78" t="str">
        <f ca="1">IFERROR(Réservoir!BZ38,"")</f>
        <v/>
      </c>
      <c r="BT47" s="78" t="str">
        <f ca="1">IFERROR(Réservoir!CA38,"")</f>
        <v/>
      </c>
      <c r="BU47" s="78" t="str">
        <f ca="1">IFERROR(Réservoir!CB38,"")</f>
        <v/>
      </c>
      <c r="BV47" s="78" t="str">
        <f ca="1">IFERROR(Réservoir!CC38,"")</f>
        <v/>
      </c>
      <c r="BW47" s="78" t="str">
        <f ca="1">IFERROR(Réservoir!CD38,"")</f>
        <v/>
      </c>
      <c r="BX47" s="108" t="str">
        <f ca="1">IFERROR(Réservoir!CE38,"")</f>
        <v/>
      </c>
      <c r="BY47" s="78" t="str">
        <f ca="1">IFERROR(Réservoir!CF38,"")</f>
        <v/>
      </c>
      <c r="BZ47" s="78" t="str">
        <f ca="1">IFERROR(Réservoir!CG38,"")</f>
        <v/>
      </c>
      <c r="CA47" s="78" t="str">
        <f ca="1">IFERROR(Réservoir!CH38,"")</f>
        <v/>
      </c>
      <c r="CB47" s="78" t="str">
        <f ca="1">IFERROR(Réservoir!CI38,"")</f>
        <v/>
      </c>
      <c r="CC47" s="78" t="str">
        <f ca="1">IFERROR(Réservoir!CJ38,"")</f>
        <v/>
      </c>
      <c r="CD47" s="78" t="str">
        <f ca="1">IFERROR(Réservoir!CK38,"")</f>
        <v/>
      </c>
      <c r="CE47" s="78" t="str">
        <f ca="1">IFERROR(Réservoir!CL38,"")</f>
        <v/>
      </c>
      <c r="CF47" s="78" t="str">
        <f ca="1">IFERROR(Réservoir!CM38,"")</f>
        <v/>
      </c>
      <c r="CG47" s="78" t="str">
        <f ca="1">IFERROR(Réservoir!CN38,"")</f>
        <v/>
      </c>
      <c r="CH47" s="78" t="str">
        <f ca="1">IFERROR(Réservoir!CO38,"")</f>
        <v/>
      </c>
      <c r="CI47" s="78" t="str">
        <f ca="1">IFERROR(Réservoir!CP38,"")</f>
        <v/>
      </c>
      <c r="CJ47" s="78" t="str">
        <f ca="1">IFERROR(Réservoir!CQ38,"")</f>
        <v/>
      </c>
      <c r="CK47" s="78" t="str">
        <f ca="1">IFERROR(Réservoir!CR38,"")</f>
        <v/>
      </c>
      <c r="CL47" s="78" t="str">
        <f ca="1">IFERROR(Réservoir!CS38,"")</f>
        <v/>
      </c>
      <c r="CM47" s="78" t="str">
        <f ca="1">IFERROR(Réservoir!CT38,"")</f>
        <v/>
      </c>
      <c r="CN47" s="78" t="str">
        <f ca="1">IFERROR(Réservoir!CU38,"")</f>
        <v/>
      </c>
      <c r="CO47" s="78" t="str">
        <f ca="1">IFERROR(Réservoir!CV38,"")</f>
        <v/>
      </c>
      <c r="CP47" s="78" t="str">
        <f ca="1">IFERROR(Réservoir!CW38,"")</f>
        <v/>
      </c>
      <c r="CQ47" s="78" t="str">
        <f ca="1">IFERROR(Réservoir!CX38,"")</f>
        <v/>
      </c>
      <c r="CR47" s="78" t="str">
        <f ca="1">IFERROR(Réservoir!CY38,"")</f>
        <v/>
      </c>
      <c r="CS47" s="78" t="str">
        <f ca="1">IFERROR(Réservoir!CZ38,"")</f>
        <v/>
      </c>
      <c r="CT47" s="78" t="str">
        <f ca="1">IFERROR(Réservoir!DA38,"")</f>
        <v/>
      </c>
      <c r="CU47" s="154" t="str">
        <f ca="1">IFERROR(Réservoir!DB38,"")</f>
        <v/>
      </c>
      <c r="CV47" s="78" t="str">
        <f ca="1">IFERROR(Réservoir!DC38,"")</f>
        <v/>
      </c>
      <c r="CW47" s="78" t="str">
        <f ca="1">IFERROR(Réservoir!DD38,"")</f>
        <v/>
      </c>
      <c r="CX47" s="78" t="str">
        <f ca="1">IFERROR(Réservoir!DE38,"")</f>
        <v/>
      </c>
      <c r="CY47" s="78" t="str">
        <f ca="1">IFERROR(Réservoir!DF38,"")</f>
        <v/>
      </c>
      <c r="CZ47" s="78" t="str">
        <f ca="1">IFERROR(Réservoir!DG38,"")</f>
        <v/>
      </c>
      <c r="DA47" s="78" t="str">
        <f ca="1">IFERROR(Réservoir!DH38,"")</f>
        <v/>
      </c>
      <c r="DB47" s="78" t="str">
        <f ca="1">IFERROR(Réservoir!DI38,"")</f>
        <v/>
      </c>
      <c r="DC47" s="78" t="str">
        <f ca="1">IFERROR(Réservoir!DJ38,"")</f>
        <v/>
      </c>
      <c r="DD47" s="78" t="str">
        <f ca="1">IFERROR(Réservoir!DK38,"")</f>
        <v/>
      </c>
      <c r="DE47" s="78" t="str">
        <f ca="1">IFERROR(Réservoir!DL38,"")</f>
        <v/>
      </c>
      <c r="DF47" s="78" t="str">
        <f ca="1">IFERROR(Réservoir!DM38,"")</f>
        <v/>
      </c>
      <c r="DG47" s="78" t="str">
        <f ca="1">IFERROR(Réservoir!DN38,"")</f>
        <v/>
      </c>
      <c r="DH47" s="78" t="str">
        <f ca="1">IFERROR(Réservoir!DO38,"")</f>
        <v/>
      </c>
      <c r="DI47" s="78" t="str">
        <f ca="1">IFERROR(Réservoir!DP38,"")</f>
        <v/>
      </c>
      <c r="DJ47" s="78" t="str">
        <f ca="1">IFERROR(Réservoir!DQ38,"")</f>
        <v/>
      </c>
      <c r="DK47" s="78" t="str">
        <f ca="1">IFERROR(Réservoir!DR38,"")</f>
        <v/>
      </c>
      <c r="DL47" s="78" t="str">
        <f ca="1">IFERROR(Réservoir!DS38,"")</f>
        <v/>
      </c>
      <c r="DM47" s="78" t="str">
        <f ca="1">IFERROR(Réservoir!DT38,"")</f>
        <v/>
      </c>
      <c r="DN47" s="78" t="str">
        <f ca="1">IFERROR(Réservoir!DU38,"")</f>
        <v/>
      </c>
      <c r="DO47" s="78" t="str">
        <f ca="1">IFERROR(Réservoir!DV38,"")</f>
        <v/>
      </c>
      <c r="DP47" s="78" t="str">
        <f ca="1">IFERROR(Réservoir!DW38,"")</f>
        <v/>
      </c>
      <c r="DQ47" s="78" t="str">
        <f ca="1">IFERROR(Réservoir!DX38,"")</f>
        <v/>
      </c>
      <c r="DR47" s="78" t="str">
        <f ca="1">IFERROR(Réservoir!DY38,"")</f>
        <v/>
      </c>
      <c r="DS47" s="78" t="str">
        <f ca="1">IFERROR(Réservoir!DZ38,"")</f>
        <v/>
      </c>
      <c r="DT47" s="108" t="str">
        <f ca="1">IFERROR(Réservoir!EA38,"")</f>
        <v/>
      </c>
      <c r="DU47" s="78" t="str">
        <f ca="1">IFERROR(Réservoir!EB38,"")</f>
        <v/>
      </c>
      <c r="DV47" s="78" t="str">
        <f ca="1">IFERROR(Réservoir!EC38,"")</f>
        <v/>
      </c>
      <c r="DW47" s="78" t="str">
        <f ca="1">IFERROR(Réservoir!ED38,"")</f>
        <v/>
      </c>
      <c r="DX47" s="78" t="str">
        <f ca="1">IFERROR(Réservoir!EE38,"")</f>
        <v/>
      </c>
      <c r="DY47" s="78" t="str">
        <f ca="1">IFERROR(Réservoir!EF38,"")</f>
        <v/>
      </c>
      <c r="DZ47" s="78" t="str">
        <f ca="1">IFERROR(Réservoir!EG38,"")</f>
        <v/>
      </c>
      <c r="EA47" s="78" t="str">
        <f ca="1">IFERROR(Réservoir!EH38,"")</f>
        <v/>
      </c>
      <c r="EB47" s="78" t="str">
        <f ca="1">IFERROR(Réservoir!EI38,"")</f>
        <v/>
      </c>
      <c r="EC47" s="78" t="str">
        <f ca="1">IFERROR(Réservoir!EJ38,"")</f>
        <v/>
      </c>
      <c r="ED47" s="78" t="str">
        <f ca="1">IFERROR(Réservoir!EK38,"")</f>
        <v/>
      </c>
      <c r="EE47" s="78" t="str">
        <f ca="1">IFERROR(Réservoir!EL38,"")</f>
        <v/>
      </c>
      <c r="EF47" s="78" t="str">
        <f ca="1">IFERROR(Réservoir!EM38,"")</f>
        <v/>
      </c>
      <c r="EG47" s="78" t="str">
        <f ca="1">IFERROR(Réservoir!EN38,"")</f>
        <v/>
      </c>
      <c r="EH47" s="78" t="str">
        <f ca="1">IFERROR(Réservoir!EO38,"")</f>
        <v/>
      </c>
      <c r="EI47" s="78" t="str">
        <f ca="1">IFERROR(Réservoir!EP38,"")</f>
        <v/>
      </c>
      <c r="EJ47" s="78" t="str">
        <f ca="1">IFERROR(Réservoir!EQ38,"")</f>
        <v/>
      </c>
      <c r="EK47" s="78" t="str">
        <f ca="1">IFERROR(Réservoir!ER38,"")</f>
        <v/>
      </c>
      <c r="EL47" s="78" t="str">
        <f ca="1">IFERROR(Réservoir!ES38,"")</f>
        <v/>
      </c>
      <c r="EM47" s="78" t="str">
        <f ca="1">IFERROR(Réservoir!ET38,"")</f>
        <v/>
      </c>
      <c r="EN47" s="78" t="str">
        <f ca="1">IFERROR(Réservoir!EU38,"")</f>
        <v/>
      </c>
      <c r="EO47" s="78" t="str">
        <f ca="1">IFERROR(Réservoir!EV38,"")</f>
        <v/>
      </c>
      <c r="EP47" s="78" t="str">
        <f ca="1">IFERROR(Réservoir!EW38,"")</f>
        <v/>
      </c>
      <c r="EQ47" s="154" t="str">
        <f ca="1">IFERROR(Réservoir!EX38,"")</f>
        <v/>
      </c>
      <c r="ER47" s="78" t="str">
        <f ca="1">IFERROR(Réservoir!EY38,"")</f>
        <v/>
      </c>
      <c r="ES47" s="78" t="str">
        <f ca="1">IFERROR(Réservoir!EZ38,"")</f>
        <v/>
      </c>
      <c r="ET47" s="78" t="str">
        <f ca="1">IFERROR(Réservoir!FA38,"")</f>
        <v/>
      </c>
      <c r="EU47" s="78" t="str">
        <f ca="1">IFERROR(Réservoir!FB38,"")</f>
        <v/>
      </c>
      <c r="EV47" s="78" t="str">
        <f ca="1">IFERROR(Réservoir!FC38,"")</f>
        <v/>
      </c>
      <c r="EW47" s="78" t="str">
        <f ca="1">IFERROR(Réservoir!FD38,"")</f>
        <v/>
      </c>
      <c r="EX47" s="78" t="str">
        <f ca="1">IFERROR(Réservoir!FE38,"")</f>
        <v/>
      </c>
      <c r="EY47" s="78" t="str">
        <f ca="1">IFERROR(Réservoir!FF38,"")</f>
        <v/>
      </c>
      <c r="EZ47" s="78" t="str">
        <f ca="1">IFERROR(Réservoir!FG38,"")</f>
        <v/>
      </c>
      <c r="FA47" s="78" t="str">
        <f ca="1">IFERROR(Réservoir!FH38,"")</f>
        <v/>
      </c>
      <c r="FB47" s="78" t="str">
        <f ca="1">IFERROR(Réservoir!FI38,"")</f>
        <v/>
      </c>
      <c r="FC47" s="78" t="str">
        <f ca="1">IFERROR(Réservoir!FJ38,"")</f>
        <v/>
      </c>
      <c r="FD47" s="78" t="str">
        <f ca="1">IFERROR(Réservoir!FK38,"")</f>
        <v/>
      </c>
      <c r="FE47" s="78" t="str">
        <f ca="1">IFERROR(Réservoir!FL38,"")</f>
        <v/>
      </c>
      <c r="FF47" s="78" t="str">
        <f ca="1">IFERROR(Réservoir!FM38,"")</f>
        <v/>
      </c>
      <c r="FG47" s="78" t="str">
        <f ca="1">IFERROR(Réservoir!FN38,"")</f>
        <v/>
      </c>
      <c r="FH47" s="78" t="str">
        <f ca="1">IFERROR(Réservoir!FO38,"")</f>
        <v/>
      </c>
      <c r="FI47" s="78" t="str">
        <f ca="1">IFERROR(Réservoir!FP38,"")</f>
        <v/>
      </c>
      <c r="FJ47" s="78" t="str">
        <f ca="1">IFERROR(Réservoir!FQ38,"")</f>
        <v/>
      </c>
      <c r="FK47" s="78" t="str">
        <f ca="1">IFERROR(Réservoir!FR38,"")</f>
        <v/>
      </c>
      <c r="FL47" s="78" t="str">
        <f ca="1">IFERROR(Réservoir!FS38,"")</f>
        <v/>
      </c>
      <c r="FM47" s="78" t="str">
        <f ca="1">IFERROR(Réservoir!FT38,"")</f>
        <v/>
      </c>
      <c r="FN47" s="78" t="str">
        <f ca="1">IFERROR(Réservoir!FU38,"")</f>
        <v/>
      </c>
      <c r="FO47" s="78" t="str">
        <f ca="1">IFERROR(Réservoir!FV38,"")</f>
        <v/>
      </c>
      <c r="FP47" s="108" t="str">
        <f ca="1">IFERROR(Réservoir!FW38,"")</f>
        <v/>
      </c>
      <c r="FQ47" s="78" t="str">
        <f ca="1">IFERROR(Réservoir!FX38,"")</f>
        <v/>
      </c>
      <c r="FR47" s="78" t="str">
        <f ca="1">IFERROR(Réservoir!FY38,"")</f>
        <v/>
      </c>
      <c r="FS47" s="78" t="str">
        <f ca="1">IFERROR(Réservoir!FZ38,"")</f>
        <v/>
      </c>
      <c r="FT47" s="78" t="str">
        <f ca="1">IFERROR(Réservoir!GA38,"")</f>
        <v/>
      </c>
      <c r="FU47" s="78" t="str">
        <f ca="1">IFERROR(Réservoir!GB38,"")</f>
        <v/>
      </c>
      <c r="FV47" s="78" t="str">
        <f ca="1">IFERROR(Réservoir!GC38,"")</f>
        <v/>
      </c>
      <c r="FW47" s="78" t="str">
        <f ca="1">IFERROR(Réservoir!GD38,"")</f>
        <v/>
      </c>
      <c r="FX47" s="78" t="str">
        <f ca="1">IFERROR(Réservoir!GE38,"")</f>
        <v/>
      </c>
      <c r="FY47" s="78" t="str">
        <f ca="1">IFERROR(Réservoir!GF38,"")</f>
        <v/>
      </c>
      <c r="FZ47" s="78" t="str">
        <f ca="1">IFERROR(Réservoir!GG38,"")</f>
        <v/>
      </c>
      <c r="GA47" s="78" t="str">
        <f ca="1">IFERROR(Réservoir!GH38,"")</f>
        <v/>
      </c>
      <c r="GB47" s="78" t="str">
        <f ca="1">IFERROR(Réservoir!GI38,"")</f>
        <v/>
      </c>
      <c r="GC47" s="78" t="str">
        <f ca="1">IFERROR(Réservoir!GJ38,"")</f>
        <v/>
      </c>
      <c r="GD47" s="78" t="str">
        <f ca="1">IFERROR(Réservoir!GK38,"")</f>
        <v/>
      </c>
      <c r="GE47" s="78" t="str">
        <f ca="1">IFERROR(Réservoir!GL38,"")</f>
        <v/>
      </c>
      <c r="GF47" s="78" t="str">
        <f ca="1">IFERROR(Réservoir!GM38,"")</f>
        <v/>
      </c>
      <c r="GG47" s="78" t="str">
        <f ca="1">IFERROR(Réservoir!GN38,"")</f>
        <v/>
      </c>
      <c r="GH47" s="78" t="str">
        <f ca="1">IFERROR(Réservoir!GO38,"")</f>
        <v/>
      </c>
      <c r="GI47" s="78" t="str">
        <f ca="1">IFERROR(Réservoir!GP38,"")</f>
        <v/>
      </c>
      <c r="GJ47" s="78" t="str">
        <f ca="1">IFERROR(Réservoir!GQ38,"")</f>
        <v/>
      </c>
      <c r="GK47" s="78" t="str">
        <f ca="1">IFERROR(Réservoir!GR38,"")</f>
        <v/>
      </c>
      <c r="GL47" s="78" t="str">
        <f ca="1">IFERROR(Réservoir!GS38,"")</f>
        <v/>
      </c>
      <c r="GM47" s="154" t="str">
        <f ca="1">IFERROR(Réservoir!GT38,"")</f>
        <v/>
      </c>
    </row>
    <row r="48" spans="1:195" x14ac:dyDescent="0.25">
      <c r="B48" t="s">
        <v>449</v>
      </c>
      <c r="C48" t="s">
        <v>26</v>
      </c>
      <c r="D48" s="77">
        <f>IFERROR(INDEX(Hdx_Data!$AC$6:$AC$366,D140),"")</f>
        <v>0</v>
      </c>
      <c r="E48" s="77">
        <f>IFERROR(INDEX(Hdx_Data!$AC$6:$AC$366,E140),"")</f>
        <v>0</v>
      </c>
      <c r="F48" s="77">
        <f>IFERROR(INDEX(Hdx_Data!$AC$6:$AC$366,F140),"")</f>
        <v>0</v>
      </c>
      <c r="G48" s="77">
        <f>IFERROR(INDEX(Hdx_Data!$AC$6:$AC$366,G140),"")</f>
        <v>0</v>
      </c>
      <c r="H48" s="77">
        <f>IFERROR(INDEX(Hdx_Data!$AC$6:$AC$366,H140),"")</f>
        <v>0</v>
      </c>
      <c r="I48" s="77">
        <f>IFERROR(INDEX(Hdx_Data!$AC$6:$AC$366,I140),"")</f>
        <v>0</v>
      </c>
      <c r="J48" s="77">
        <f>IFERROR(INDEX(Hdx_Data!$AC$6:$AC$366,J140),"")</f>
        <v>0</v>
      </c>
      <c r="K48" s="77">
        <f>IFERROR(INDEX(Hdx_Data!$AC$6:$AC$366,K140),"")</f>
        <v>0</v>
      </c>
      <c r="L48" s="77">
        <f>IFERROR(INDEX(Hdx_Data!$AC$6:$AC$366,L140),"")</f>
        <v>0</v>
      </c>
      <c r="M48" s="77">
        <f>IFERROR(INDEX(Hdx_Data!$AC$6:$AC$366,M140),"")</f>
        <v>0</v>
      </c>
      <c r="N48" s="77">
        <f>IFERROR(INDEX(Hdx_Data!$AC$6:$AC$366,N140),"")</f>
        <v>0</v>
      </c>
      <c r="O48" s="77">
        <f>IFERROR(INDEX(Hdx_Data!$AC$6:$AC$366,O140),"")</f>
        <v>0</v>
      </c>
      <c r="P48" s="77">
        <f>IFERROR(INDEX(Hdx_Data!$AC$6:$AC$366,P140),"")</f>
        <v>0</v>
      </c>
      <c r="Q48" s="77">
        <f>IFERROR(INDEX(Hdx_Data!$AC$6:$AC$366,Q140),"")</f>
        <v>0</v>
      </c>
      <c r="R48" s="77">
        <f>IFERROR(INDEX(Hdx_Data!$AC$6:$AC$366,R140),"")</f>
        <v>0</v>
      </c>
      <c r="S48" s="77">
        <f>IFERROR(INDEX(Hdx_Data!$AC$6:$AC$366,S140),"")</f>
        <v>0</v>
      </c>
      <c r="T48" s="77">
        <f>IFERROR(INDEX(Hdx_Data!$AC$6:$AC$366,T140),"")</f>
        <v>0</v>
      </c>
      <c r="U48" s="77">
        <f>IFERROR(INDEX(Hdx_Data!$AC$6:$AC$366,U140),"")</f>
        <v>0</v>
      </c>
      <c r="V48" s="77">
        <f>IFERROR(INDEX(Hdx_Data!$AC$6:$AC$366,V140),"")</f>
        <v>0</v>
      </c>
      <c r="W48" s="77">
        <f>IFERROR(INDEX(Hdx_Data!$AC$6:$AC$366,W140),"")</f>
        <v>0</v>
      </c>
      <c r="X48" s="77">
        <f>IFERROR(INDEX(Hdx_Data!$AC$6:$AC$366,X140),"")</f>
        <v>0</v>
      </c>
      <c r="Y48" s="77">
        <f>IFERROR(INDEX(Hdx_Data!$AC$6:$AC$366,Y140),"")</f>
        <v>0</v>
      </c>
      <c r="Z48" s="77">
        <f>IFERROR(INDEX(Hdx_Data!$AC$6:$AC$366,Z140),"")</f>
        <v>0</v>
      </c>
      <c r="AA48" s="77">
        <f>IFERROR(INDEX(Hdx_Data!$AC$6:$AC$366,AA140),"")</f>
        <v>0</v>
      </c>
      <c r="AB48" s="107">
        <f>IFERROR(INDEX(Hdx_Data!$AC$6:$AC$366,AB140),"")</f>
        <v>0</v>
      </c>
      <c r="AC48" s="77">
        <f>IFERROR(INDEX(Hdx_Data!$AC$6:$AC$366,AC140),"")</f>
        <v>0</v>
      </c>
      <c r="AD48" s="77">
        <f>IFERROR(INDEX(Hdx_Data!$AC$6:$AC$366,AD140),"")</f>
        <v>0</v>
      </c>
      <c r="AE48" s="77">
        <f>IFERROR(INDEX(Hdx_Data!$AC$6:$AC$366,AE140),"")</f>
        <v>0</v>
      </c>
      <c r="AF48" s="77">
        <f>IFERROR(INDEX(Hdx_Data!$AC$6:$AC$366,AF140),"")</f>
        <v>0</v>
      </c>
      <c r="AG48" s="77">
        <f>IFERROR(INDEX(Hdx_Data!$AC$6:$AC$366,AG140),"")</f>
        <v>0</v>
      </c>
      <c r="AH48" s="77">
        <f>IFERROR(INDEX(Hdx_Data!$AC$6:$AC$366,AH140),"")</f>
        <v>0</v>
      </c>
      <c r="AI48" s="77">
        <f>IFERROR(INDEX(Hdx_Data!$AC$6:$AC$366,AI140),"")</f>
        <v>0</v>
      </c>
      <c r="AJ48" s="77">
        <f>IFERROR(INDEX(Hdx_Data!$AC$6:$AC$366,AJ140),"")</f>
        <v>0</v>
      </c>
      <c r="AK48" s="77">
        <f>IFERROR(INDEX(Hdx_Data!$AC$6:$AC$366,AK140),"")</f>
        <v>0</v>
      </c>
      <c r="AL48" s="77">
        <f>IFERROR(INDEX(Hdx_Data!$AC$6:$AC$366,AL140),"")</f>
        <v>0</v>
      </c>
      <c r="AM48" s="77">
        <f>IFERROR(INDEX(Hdx_Data!$AC$6:$AC$366,AM140),"")</f>
        <v>0</v>
      </c>
      <c r="AN48" s="77">
        <f>IFERROR(INDEX(Hdx_Data!$AC$6:$AC$366,AN140),"")</f>
        <v>0</v>
      </c>
      <c r="AO48" s="77">
        <f>IFERROR(INDEX(Hdx_Data!$AC$6:$AC$366,AO140),"")</f>
        <v>0</v>
      </c>
      <c r="AP48" s="77">
        <f>IFERROR(INDEX(Hdx_Data!$AC$6:$AC$366,AP140),"")</f>
        <v>0</v>
      </c>
      <c r="AQ48" s="77">
        <f>IFERROR(INDEX(Hdx_Data!$AC$6:$AC$366,AQ140),"")</f>
        <v>0</v>
      </c>
      <c r="AR48" s="77">
        <f>IFERROR(INDEX(Hdx_Data!$AC$6:$AC$366,AR140),"")</f>
        <v>0</v>
      </c>
      <c r="AS48" s="77">
        <f>IFERROR(INDEX(Hdx_Data!$AC$6:$AC$366,AS140),"")</f>
        <v>0</v>
      </c>
      <c r="AT48" s="77">
        <f>IFERROR(INDEX(Hdx_Data!$AC$6:$AC$366,AT140),"")</f>
        <v>0</v>
      </c>
      <c r="AU48" s="77">
        <f>IFERROR(INDEX(Hdx_Data!$AC$6:$AC$366,AU140),"")</f>
        <v>0</v>
      </c>
      <c r="AV48" s="77">
        <f>IFERROR(INDEX(Hdx_Data!$AC$6:$AC$366,AV140),"")</f>
        <v>0</v>
      </c>
      <c r="AW48" s="77">
        <f>IFERROR(INDEX(Hdx_Data!$AC$6:$AC$366,AW140),"")</f>
        <v>0</v>
      </c>
      <c r="AX48" s="77">
        <f>IFERROR(INDEX(Hdx_Data!$AC$6:$AC$366,AX140),"")</f>
        <v>0</v>
      </c>
      <c r="AY48" s="77">
        <f>IFERROR(INDEX(Hdx_Data!$AC$6:$AC$366,AY140),"")</f>
        <v>0</v>
      </c>
      <c r="AZ48" s="107">
        <f>IFERROR(INDEX(Hdx_Data!$AC$6:$AC$366,AZ140),"")</f>
        <v>0</v>
      </c>
      <c r="BA48" s="77">
        <f>IFERROR(INDEX(Hdx_Data!$AC$6:$AC$366,BA140),"")</f>
        <v>0</v>
      </c>
      <c r="BB48" s="77">
        <f>IFERROR(INDEX(Hdx_Data!$AC$6:$AC$366,BB140),"")</f>
        <v>0</v>
      </c>
      <c r="BC48" s="77">
        <f>IFERROR(INDEX(Hdx_Data!$AC$6:$AC$366,BC140),"")</f>
        <v>0</v>
      </c>
      <c r="BD48" s="77">
        <f>IFERROR(INDEX(Hdx_Data!$AC$6:$AC$366,BD140),"")</f>
        <v>0</v>
      </c>
      <c r="BE48" s="77">
        <f>IFERROR(INDEX(Hdx_Data!$AC$6:$AC$366,BE140),"")</f>
        <v>0</v>
      </c>
      <c r="BF48" s="77">
        <f>IFERROR(INDEX(Hdx_Data!$AC$6:$AC$366,BF140),"")</f>
        <v>0</v>
      </c>
      <c r="BG48" s="77">
        <f>IFERROR(INDEX(Hdx_Data!$AC$6:$AC$366,BG140),"")</f>
        <v>0</v>
      </c>
      <c r="BH48" s="77">
        <f>IFERROR(INDEX(Hdx_Data!$AC$6:$AC$366,BH140),"")</f>
        <v>0</v>
      </c>
      <c r="BI48" s="77">
        <f>IFERROR(INDEX(Hdx_Data!$AC$6:$AC$366,BI140),"")</f>
        <v>0</v>
      </c>
      <c r="BJ48" s="77">
        <f>IFERROR(INDEX(Hdx_Data!$AC$6:$AC$366,BJ140),"")</f>
        <v>0</v>
      </c>
      <c r="BK48" s="77">
        <f>IFERROR(INDEX(Hdx_Data!$AC$6:$AC$366,BK140),"")</f>
        <v>0</v>
      </c>
      <c r="BL48" s="77">
        <f>IFERROR(INDEX(Hdx_Data!$AC$6:$AC$366,BL140),"")</f>
        <v>0</v>
      </c>
      <c r="BM48" s="77">
        <f>IFERROR(INDEX(Hdx_Data!$AC$6:$AC$366,BM140),"")</f>
        <v>0</v>
      </c>
      <c r="BN48" s="77">
        <f>IFERROR(INDEX(Hdx_Data!$AC$6:$AC$366,BN140),"")</f>
        <v>0</v>
      </c>
      <c r="BO48" s="77">
        <f>IFERROR(INDEX(Hdx_Data!$AC$6:$AC$366,BO140),"")</f>
        <v>0</v>
      </c>
      <c r="BP48" s="77">
        <f>IFERROR(INDEX(Hdx_Data!$AC$6:$AC$366,BP140),"")</f>
        <v>0</v>
      </c>
      <c r="BQ48" s="77">
        <f>IFERROR(INDEX(Hdx_Data!$AC$6:$AC$366,BQ140),"")</f>
        <v>0</v>
      </c>
      <c r="BR48" s="77">
        <f>IFERROR(INDEX(Hdx_Data!$AC$6:$AC$366,BR140),"")</f>
        <v>0</v>
      </c>
      <c r="BS48" s="77">
        <f>IFERROR(INDEX(Hdx_Data!$AC$6:$AC$366,BS140),"")</f>
        <v>0</v>
      </c>
      <c r="BT48" s="77">
        <f>IFERROR(INDEX(Hdx_Data!$AC$6:$AC$366,BT140),"")</f>
        <v>0</v>
      </c>
      <c r="BU48" s="77">
        <f>IFERROR(INDEX(Hdx_Data!$AC$6:$AC$366,BU140),"")</f>
        <v>0</v>
      </c>
      <c r="BV48" s="77">
        <f>IFERROR(INDEX(Hdx_Data!$AC$6:$AC$366,BV140),"")</f>
        <v>0</v>
      </c>
      <c r="BW48" s="77">
        <f>IFERROR(INDEX(Hdx_Data!$AC$6:$AC$366,BW140),"")</f>
        <v>0</v>
      </c>
      <c r="BX48" s="107">
        <f>IFERROR(INDEX(Hdx_Data!$AC$6:$AC$366,BX140),"")</f>
        <v>0</v>
      </c>
      <c r="BY48" s="77">
        <f>IFERROR(INDEX(Hdx_Data!$AC$6:$AC$366,BY140),"")</f>
        <v>0</v>
      </c>
      <c r="BZ48" s="77">
        <f>IFERROR(INDEX(Hdx_Data!$AC$6:$AC$366,BZ140),"")</f>
        <v>0</v>
      </c>
      <c r="CA48" s="77">
        <f>IFERROR(INDEX(Hdx_Data!$AC$6:$AC$366,CA140),"")</f>
        <v>0</v>
      </c>
      <c r="CB48" s="77">
        <f>IFERROR(INDEX(Hdx_Data!$AC$6:$AC$366,CB140),"")</f>
        <v>0</v>
      </c>
      <c r="CC48" s="77">
        <f>IFERROR(INDEX(Hdx_Data!$AC$6:$AC$366,CC140),"")</f>
        <v>0</v>
      </c>
      <c r="CD48" s="77">
        <f>IFERROR(INDEX(Hdx_Data!$AC$6:$AC$366,CD140),"")</f>
        <v>0</v>
      </c>
      <c r="CE48" s="77">
        <f>IFERROR(INDEX(Hdx_Data!$AC$6:$AC$366,CE140),"")</f>
        <v>0</v>
      </c>
      <c r="CF48" s="77">
        <f>IFERROR(INDEX(Hdx_Data!$AC$6:$AC$366,CF140),"")</f>
        <v>0</v>
      </c>
      <c r="CG48" s="77">
        <f>IFERROR(INDEX(Hdx_Data!$AC$6:$AC$366,CG140),"")</f>
        <v>0</v>
      </c>
      <c r="CH48" s="77">
        <f>IFERROR(INDEX(Hdx_Data!$AC$6:$AC$366,CH140),"")</f>
        <v>0</v>
      </c>
      <c r="CI48" s="77">
        <f>IFERROR(INDEX(Hdx_Data!$AC$6:$AC$366,CI140),"")</f>
        <v>0</v>
      </c>
      <c r="CJ48" s="77">
        <f>IFERROR(INDEX(Hdx_Data!$AC$6:$AC$366,CJ140),"")</f>
        <v>0</v>
      </c>
      <c r="CK48" s="77">
        <f>IFERROR(INDEX(Hdx_Data!$AC$6:$AC$366,CK140),"")</f>
        <v>0</v>
      </c>
      <c r="CL48" s="77">
        <f>IFERROR(INDEX(Hdx_Data!$AC$6:$AC$366,CL140),"")</f>
        <v>0</v>
      </c>
      <c r="CM48" s="77">
        <f>IFERROR(INDEX(Hdx_Data!$AC$6:$AC$366,CM140),"")</f>
        <v>0</v>
      </c>
      <c r="CN48" s="77">
        <f>IFERROR(INDEX(Hdx_Data!$AC$6:$AC$366,CN140),"")</f>
        <v>0</v>
      </c>
      <c r="CO48" s="77">
        <f>IFERROR(INDEX(Hdx_Data!$AC$6:$AC$366,CO140),"")</f>
        <v>0</v>
      </c>
      <c r="CP48" s="77">
        <f>IFERROR(INDEX(Hdx_Data!$AC$6:$AC$366,CP140),"")</f>
        <v>0</v>
      </c>
      <c r="CQ48" s="77">
        <f>IFERROR(INDEX(Hdx_Data!$AC$6:$AC$366,CQ140),"")</f>
        <v>0</v>
      </c>
      <c r="CR48" s="77">
        <f>IFERROR(INDEX(Hdx_Data!$AC$6:$AC$366,CR140),"")</f>
        <v>0</v>
      </c>
      <c r="CS48" s="77">
        <f>IFERROR(INDEX(Hdx_Data!$AC$6:$AC$366,CS140),"")</f>
        <v>0</v>
      </c>
      <c r="CT48" s="77">
        <f>IFERROR(INDEX(Hdx_Data!$AC$6:$AC$366,CT140),"")</f>
        <v>0</v>
      </c>
      <c r="CU48" s="153">
        <f>IFERROR(INDEX(Hdx_Data!$AC$6:$AC$366,CU140),"")</f>
        <v>0</v>
      </c>
      <c r="CV48" s="77">
        <f>IFERROR(INDEX(Hdx_Data!$AC$6:$AC$366,CV140),"")</f>
        <v>0</v>
      </c>
      <c r="CW48" s="77">
        <f>IFERROR(INDEX(Hdx_Data!$AC$6:$AC$366,CW140),"")</f>
        <v>0</v>
      </c>
      <c r="CX48" s="77">
        <f>IFERROR(INDEX(Hdx_Data!$AC$6:$AC$366,CX140),"")</f>
        <v>0</v>
      </c>
      <c r="CY48" s="77">
        <f>IFERROR(INDEX(Hdx_Data!$AC$6:$AC$366,CY140),"")</f>
        <v>0</v>
      </c>
      <c r="CZ48" s="77">
        <f>IFERROR(INDEX(Hdx_Data!$AC$6:$AC$366,CZ140),"")</f>
        <v>0</v>
      </c>
      <c r="DA48" s="77">
        <f>IFERROR(INDEX(Hdx_Data!$AC$6:$AC$366,DA140),"")</f>
        <v>0</v>
      </c>
      <c r="DB48" s="77">
        <f>IFERROR(INDEX(Hdx_Data!$AC$6:$AC$366,DB140),"")</f>
        <v>0</v>
      </c>
      <c r="DC48" s="77">
        <f>IFERROR(INDEX(Hdx_Data!$AC$6:$AC$366,DC140),"")</f>
        <v>0</v>
      </c>
      <c r="DD48" s="77">
        <f>IFERROR(INDEX(Hdx_Data!$AC$6:$AC$366,DD140),"")</f>
        <v>0</v>
      </c>
      <c r="DE48" s="77">
        <f>IFERROR(INDEX(Hdx_Data!$AC$6:$AC$366,DE140),"")</f>
        <v>0</v>
      </c>
      <c r="DF48" s="77">
        <f>IFERROR(INDEX(Hdx_Data!$AC$6:$AC$366,DF140),"")</f>
        <v>0</v>
      </c>
      <c r="DG48" s="77">
        <f>IFERROR(INDEX(Hdx_Data!$AC$6:$AC$366,DG140),"")</f>
        <v>0</v>
      </c>
      <c r="DH48" s="77">
        <f>IFERROR(INDEX(Hdx_Data!$AC$6:$AC$366,DH140),"")</f>
        <v>0</v>
      </c>
      <c r="DI48" s="77">
        <f>IFERROR(INDEX(Hdx_Data!$AC$6:$AC$366,DI140),"")</f>
        <v>0</v>
      </c>
      <c r="DJ48" s="77">
        <f>IFERROR(INDEX(Hdx_Data!$AC$6:$AC$366,DJ140),"")</f>
        <v>0</v>
      </c>
      <c r="DK48" s="77">
        <f>IFERROR(INDEX(Hdx_Data!$AC$6:$AC$366,DK140),"")</f>
        <v>0</v>
      </c>
      <c r="DL48" s="77">
        <f>IFERROR(INDEX(Hdx_Data!$AC$6:$AC$366,DL140),"")</f>
        <v>0</v>
      </c>
      <c r="DM48" s="77">
        <f>IFERROR(INDEX(Hdx_Data!$AC$6:$AC$366,DM140),"")</f>
        <v>0</v>
      </c>
      <c r="DN48" s="77">
        <f>IFERROR(INDEX(Hdx_Data!$AC$6:$AC$366,DN140),"")</f>
        <v>0</v>
      </c>
      <c r="DO48" s="77">
        <f>IFERROR(INDEX(Hdx_Data!$AC$6:$AC$366,DO140),"")</f>
        <v>0</v>
      </c>
      <c r="DP48" s="77">
        <f>IFERROR(INDEX(Hdx_Data!$AC$6:$AC$366,DP140),"")</f>
        <v>0</v>
      </c>
      <c r="DQ48" s="77">
        <f>IFERROR(INDEX(Hdx_Data!$AC$6:$AC$366,DQ140),"")</f>
        <v>0</v>
      </c>
      <c r="DR48" s="77">
        <f>IFERROR(INDEX(Hdx_Data!$AC$6:$AC$366,DR140),"")</f>
        <v>0</v>
      </c>
      <c r="DS48" s="77">
        <f>IFERROR(INDEX(Hdx_Data!$AC$6:$AC$366,DS140),"")</f>
        <v>0</v>
      </c>
      <c r="DT48" s="107">
        <f>IFERROR(INDEX(Hdx_Data!$AC$6:$AC$366,DT140),"")</f>
        <v>0</v>
      </c>
      <c r="DU48" s="77">
        <f>IFERROR(INDEX(Hdx_Data!$AC$6:$AC$366,DU140),"")</f>
        <v>0</v>
      </c>
      <c r="DV48" s="77">
        <f>IFERROR(INDEX(Hdx_Data!$AC$6:$AC$366,DV140),"")</f>
        <v>0</v>
      </c>
      <c r="DW48" s="77">
        <f>IFERROR(INDEX(Hdx_Data!$AC$6:$AC$366,DW140),"")</f>
        <v>0</v>
      </c>
      <c r="DX48" s="77">
        <f>IFERROR(INDEX(Hdx_Data!$AC$6:$AC$366,DX140),"")</f>
        <v>0</v>
      </c>
      <c r="DY48" s="77">
        <f>IFERROR(INDEX(Hdx_Data!$AC$6:$AC$366,DY140),"")</f>
        <v>0</v>
      </c>
      <c r="DZ48" s="77">
        <f>IFERROR(INDEX(Hdx_Data!$AC$6:$AC$366,DZ140),"")</f>
        <v>0</v>
      </c>
      <c r="EA48" s="77">
        <f>IFERROR(INDEX(Hdx_Data!$AC$6:$AC$366,EA140),"")</f>
        <v>0</v>
      </c>
      <c r="EB48" s="77">
        <f>IFERROR(INDEX(Hdx_Data!$AC$6:$AC$366,EB140),"")</f>
        <v>0</v>
      </c>
      <c r="EC48" s="77">
        <f>IFERROR(INDEX(Hdx_Data!$AC$6:$AC$366,EC140),"")</f>
        <v>0</v>
      </c>
      <c r="ED48" s="77">
        <f>IFERROR(INDEX(Hdx_Data!$AC$6:$AC$366,ED140),"")</f>
        <v>0</v>
      </c>
      <c r="EE48" s="77">
        <f>IFERROR(INDEX(Hdx_Data!$AC$6:$AC$366,EE140),"")</f>
        <v>0</v>
      </c>
      <c r="EF48" s="77">
        <f>IFERROR(INDEX(Hdx_Data!$AC$6:$AC$366,EF140),"")</f>
        <v>0</v>
      </c>
      <c r="EG48" s="77">
        <f>IFERROR(INDEX(Hdx_Data!$AC$6:$AC$366,EG140),"")</f>
        <v>0</v>
      </c>
      <c r="EH48" s="77">
        <f>IFERROR(INDEX(Hdx_Data!$AC$6:$AC$366,EH140),"")</f>
        <v>0</v>
      </c>
      <c r="EI48" s="77">
        <f>IFERROR(INDEX(Hdx_Data!$AC$6:$AC$366,EI140),"")</f>
        <v>0</v>
      </c>
      <c r="EJ48" s="77">
        <f>IFERROR(INDEX(Hdx_Data!$AC$6:$AC$366,EJ140),"")</f>
        <v>0</v>
      </c>
      <c r="EK48" s="77">
        <f>IFERROR(INDEX(Hdx_Data!$AC$6:$AC$366,EK140),"")</f>
        <v>0</v>
      </c>
      <c r="EL48" s="77">
        <f>IFERROR(INDEX(Hdx_Data!$AC$6:$AC$366,EL140),"")</f>
        <v>0</v>
      </c>
      <c r="EM48" s="77">
        <f>IFERROR(INDEX(Hdx_Data!$AC$6:$AC$366,EM140),"")</f>
        <v>0</v>
      </c>
      <c r="EN48" s="77">
        <f>IFERROR(INDEX(Hdx_Data!$AC$6:$AC$366,EN140),"")</f>
        <v>0</v>
      </c>
      <c r="EO48" s="77">
        <f>IFERROR(INDEX(Hdx_Data!$AC$6:$AC$366,EO140),"")</f>
        <v>0</v>
      </c>
      <c r="EP48" s="77">
        <f>IFERROR(INDEX(Hdx_Data!$AC$6:$AC$366,EP140),"")</f>
        <v>0</v>
      </c>
      <c r="EQ48" s="153">
        <f>IFERROR(INDEX(Hdx_Data!$AC$6:$AC$366,EQ140),"")</f>
        <v>0</v>
      </c>
      <c r="ER48" s="77">
        <f>IFERROR(INDEX(Hdx_Data!$AC$6:$AC$366,ER140),"")</f>
        <v>0</v>
      </c>
      <c r="ES48" s="77">
        <f>IFERROR(INDEX(Hdx_Data!$AC$6:$AC$366,ES140),"")</f>
        <v>0</v>
      </c>
      <c r="ET48" s="77">
        <f>IFERROR(INDEX(Hdx_Data!$AC$6:$AC$366,ET140),"")</f>
        <v>0</v>
      </c>
      <c r="EU48" s="77">
        <f>IFERROR(INDEX(Hdx_Data!$AC$6:$AC$366,EU140),"")</f>
        <v>0</v>
      </c>
      <c r="EV48" s="77">
        <f>IFERROR(INDEX(Hdx_Data!$AC$6:$AC$366,EV140),"")</f>
        <v>0</v>
      </c>
      <c r="EW48" s="77">
        <f>IFERROR(INDEX(Hdx_Data!$AC$6:$AC$366,EW140),"")</f>
        <v>0</v>
      </c>
      <c r="EX48" s="77">
        <f>IFERROR(INDEX(Hdx_Data!$AC$6:$AC$366,EX140),"")</f>
        <v>0</v>
      </c>
      <c r="EY48" s="77">
        <f>IFERROR(INDEX(Hdx_Data!$AC$6:$AC$366,EY140),"")</f>
        <v>0</v>
      </c>
      <c r="EZ48" s="77">
        <f>IFERROR(INDEX(Hdx_Data!$AC$6:$AC$366,EZ140),"")</f>
        <v>0</v>
      </c>
      <c r="FA48" s="77">
        <f>IFERROR(INDEX(Hdx_Data!$AC$6:$AC$366,FA140),"")</f>
        <v>0</v>
      </c>
      <c r="FB48" s="77">
        <f>IFERROR(INDEX(Hdx_Data!$AC$6:$AC$366,FB140),"")</f>
        <v>0</v>
      </c>
      <c r="FC48" s="77">
        <f>IFERROR(INDEX(Hdx_Data!$AC$6:$AC$366,FC140),"")</f>
        <v>0</v>
      </c>
      <c r="FD48" s="77">
        <f>IFERROR(INDEX(Hdx_Data!$AC$6:$AC$366,FD140),"")</f>
        <v>0</v>
      </c>
      <c r="FE48" s="77">
        <f>IFERROR(INDEX(Hdx_Data!$AC$6:$AC$366,FE140),"")</f>
        <v>0</v>
      </c>
      <c r="FF48" s="77">
        <f>IFERROR(INDEX(Hdx_Data!$AC$6:$AC$366,FF140),"")</f>
        <v>0</v>
      </c>
      <c r="FG48" s="77">
        <f>IFERROR(INDEX(Hdx_Data!$AC$6:$AC$366,FG140),"")</f>
        <v>0</v>
      </c>
      <c r="FH48" s="77">
        <f>IFERROR(INDEX(Hdx_Data!$AC$6:$AC$366,FH140),"")</f>
        <v>0</v>
      </c>
      <c r="FI48" s="77">
        <f>IFERROR(INDEX(Hdx_Data!$AC$6:$AC$366,FI140),"")</f>
        <v>0</v>
      </c>
      <c r="FJ48" s="77">
        <f>IFERROR(INDEX(Hdx_Data!$AC$6:$AC$366,FJ140),"")</f>
        <v>0</v>
      </c>
      <c r="FK48" s="77">
        <f>IFERROR(INDEX(Hdx_Data!$AC$6:$AC$366,FK140),"")</f>
        <v>0</v>
      </c>
      <c r="FL48" s="77">
        <f>IFERROR(INDEX(Hdx_Data!$AC$6:$AC$366,FL140),"")</f>
        <v>0</v>
      </c>
      <c r="FM48" s="77">
        <f>IFERROR(INDEX(Hdx_Data!$AC$6:$AC$366,FM140),"")</f>
        <v>0</v>
      </c>
      <c r="FN48" s="77">
        <f>IFERROR(INDEX(Hdx_Data!$AC$6:$AC$366,FN140),"")</f>
        <v>0</v>
      </c>
      <c r="FO48" s="77">
        <f>IFERROR(INDEX(Hdx_Data!$AC$6:$AC$366,FO140),"")</f>
        <v>0</v>
      </c>
      <c r="FP48" s="107">
        <f>IFERROR(INDEX(Hdx_Data!$AC$6:$AC$366,FP140),"")</f>
        <v>0</v>
      </c>
      <c r="FQ48" s="77">
        <f>IFERROR(INDEX(Hdx_Data!$AC$6:$AC$366,FQ140),"")</f>
        <v>0</v>
      </c>
      <c r="FR48" s="77">
        <f>IFERROR(INDEX(Hdx_Data!$AC$6:$AC$366,FR140),"")</f>
        <v>0</v>
      </c>
      <c r="FS48" s="77">
        <f>IFERROR(INDEX(Hdx_Data!$AC$6:$AC$366,FS140),"")</f>
        <v>0</v>
      </c>
      <c r="FT48" s="77">
        <f>IFERROR(INDEX(Hdx_Data!$AC$6:$AC$366,FT140),"")</f>
        <v>0</v>
      </c>
      <c r="FU48" s="77">
        <f>IFERROR(INDEX(Hdx_Data!$AC$6:$AC$366,FU140),"")</f>
        <v>0</v>
      </c>
      <c r="FV48" s="77">
        <f>IFERROR(INDEX(Hdx_Data!$AC$6:$AC$366,FV140),"")</f>
        <v>0</v>
      </c>
      <c r="FW48" s="77">
        <f>IFERROR(INDEX(Hdx_Data!$AC$6:$AC$366,FW140),"")</f>
        <v>0</v>
      </c>
      <c r="FX48" s="77">
        <f>IFERROR(INDEX(Hdx_Data!$AC$6:$AC$366,FX140),"")</f>
        <v>0</v>
      </c>
      <c r="FY48" s="77">
        <f>IFERROR(INDEX(Hdx_Data!$AC$6:$AC$366,FY140),"")</f>
        <v>0</v>
      </c>
      <c r="FZ48" s="77">
        <f>IFERROR(INDEX(Hdx_Data!$AC$6:$AC$366,FZ140),"")</f>
        <v>0</v>
      </c>
      <c r="GA48" s="77">
        <f>IFERROR(INDEX(Hdx_Data!$AC$6:$AC$366,GA140),"")</f>
        <v>0</v>
      </c>
      <c r="GB48" s="77">
        <f>IFERROR(INDEX(Hdx_Data!$AC$6:$AC$366,GB140),"")</f>
        <v>0</v>
      </c>
      <c r="GC48" s="77">
        <f>IFERROR(INDEX(Hdx_Data!$AC$6:$AC$366,GC140),"")</f>
        <v>0</v>
      </c>
      <c r="GD48" s="77">
        <f>IFERROR(INDEX(Hdx_Data!$AC$6:$AC$366,GD140),"")</f>
        <v>0</v>
      </c>
      <c r="GE48" s="77">
        <f>IFERROR(INDEX(Hdx_Data!$AC$6:$AC$366,GE140),"")</f>
        <v>0</v>
      </c>
      <c r="GF48" s="77">
        <f>IFERROR(INDEX(Hdx_Data!$AC$6:$AC$366,GF140),"")</f>
        <v>0</v>
      </c>
      <c r="GG48" s="77">
        <f>IFERROR(INDEX(Hdx_Data!$AC$6:$AC$366,GG140),"")</f>
        <v>0</v>
      </c>
      <c r="GH48" s="77">
        <f>IFERROR(INDEX(Hdx_Data!$AC$6:$AC$366,GH140),"")</f>
        <v>0</v>
      </c>
      <c r="GI48" s="77">
        <f>IFERROR(INDEX(Hdx_Data!$AC$6:$AC$366,GI140),"")</f>
        <v>0</v>
      </c>
      <c r="GJ48" s="77">
        <f>IFERROR(INDEX(Hdx_Data!$AC$6:$AC$366,GJ140),"")</f>
        <v>0</v>
      </c>
      <c r="GK48" s="77">
        <f>IFERROR(INDEX(Hdx_Data!$AC$6:$AC$366,GK140),"")</f>
        <v>0</v>
      </c>
      <c r="GL48" s="77">
        <f>IFERROR(INDEX(Hdx_Data!$AC$6:$AC$366,GL140),"")</f>
        <v>0</v>
      </c>
      <c r="GM48" s="153">
        <f>IFERROR(INDEX(Hdx_Data!$AC$6:$AC$366,GM140),"")</f>
        <v>0</v>
      </c>
    </row>
    <row r="49" spans="1:195" x14ac:dyDescent="0.25">
      <c r="B49" t="s">
        <v>450</v>
      </c>
      <c r="C49" t="s">
        <v>26</v>
      </c>
      <c r="D49" s="77">
        <f>IFERROR(INDEX(Hdx_Data!$AG$6:$AG$366,D140),"")</f>
        <v>0</v>
      </c>
      <c r="E49" s="77">
        <f>IFERROR(INDEX(Hdx_Data!$AG$6:$AG$366,E140),"")</f>
        <v>0</v>
      </c>
      <c r="F49" s="77">
        <f>IFERROR(INDEX(Hdx_Data!$AG$6:$AG$366,F140),"")</f>
        <v>0</v>
      </c>
      <c r="G49" s="77">
        <f>IFERROR(INDEX(Hdx_Data!$AG$6:$AG$366,G140),"")</f>
        <v>0</v>
      </c>
      <c r="H49" s="77">
        <f>IFERROR(INDEX(Hdx_Data!$AG$6:$AG$366,H140),"")</f>
        <v>0</v>
      </c>
      <c r="I49" s="77">
        <f>IFERROR(INDEX(Hdx_Data!$AG$6:$AG$366,I140),"")</f>
        <v>0</v>
      </c>
      <c r="J49" s="77">
        <f>IFERROR(INDEX(Hdx_Data!$AG$6:$AG$366,J140),"")</f>
        <v>0</v>
      </c>
      <c r="K49" s="77">
        <f>IFERROR(INDEX(Hdx_Data!$AG$6:$AG$366,K140),"")</f>
        <v>0</v>
      </c>
      <c r="L49" s="77">
        <f>IFERROR(INDEX(Hdx_Data!$AG$6:$AG$366,L140),"")</f>
        <v>0</v>
      </c>
      <c r="M49" s="77">
        <f>IFERROR(INDEX(Hdx_Data!$AG$6:$AG$366,M140),"")</f>
        <v>0</v>
      </c>
      <c r="N49" s="77">
        <f>IFERROR(INDEX(Hdx_Data!$AG$6:$AG$366,N140),"")</f>
        <v>0</v>
      </c>
      <c r="O49" s="77">
        <f>IFERROR(INDEX(Hdx_Data!$AG$6:$AG$366,O140),"")</f>
        <v>0</v>
      </c>
      <c r="P49" s="77">
        <f>IFERROR(INDEX(Hdx_Data!$AG$6:$AG$366,P140),"")</f>
        <v>0</v>
      </c>
      <c r="Q49" s="77">
        <f>IFERROR(INDEX(Hdx_Data!$AG$6:$AG$366,Q140),"")</f>
        <v>0</v>
      </c>
      <c r="R49" s="77">
        <f>IFERROR(INDEX(Hdx_Data!$AG$6:$AG$366,R140),"")</f>
        <v>0</v>
      </c>
      <c r="S49" s="77">
        <f>IFERROR(INDEX(Hdx_Data!$AG$6:$AG$366,S140),"")</f>
        <v>0</v>
      </c>
      <c r="T49" s="77">
        <f>IFERROR(INDEX(Hdx_Data!$AG$6:$AG$366,T140),"")</f>
        <v>0</v>
      </c>
      <c r="U49" s="77">
        <f>IFERROR(INDEX(Hdx_Data!$AG$6:$AG$366,U140),"")</f>
        <v>0</v>
      </c>
      <c r="V49" s="77">
        <f>IFERROR(INDEX(Hdx_Data!$AG$6:$AG$366,V140),"")</f>
        <v>0</v>
      </c>
      <c r="W49" s="77">
        <f>IFERROR(INDEX(Hdx_Data!$AG$6:$AG$366,W140),"")</f>
        <v>0</v>
      </c>
      <c r="X49" s="77">
        <f>IFERROR(INDEX(Hdx_Data!$AG$6:$AG$366,X140),"")</f>
        <v>0</v>
      </c>
      <c r="Y49" s="77">
        <f>IFERROR(INDEX(Hdx_Data!$AG$6:$AG$366,Y140),"")</f>
        <v>0</v>
      </c>
      <c r="Z49" s="77">
        <f>IFERROR(INDEX(Hdx_Data!$AG$6:$AG$366,Z140),"")</f>
        <v>0</v>
      </c>
      <c r="AA49" s="77">
        <f>IFERROR(INDEX(Hdx_Data!$AG$6:$AG$366,AA140),"")</f>
        <v>0</v>
      </c>
      <c r="AB49" s="107">
        <f>IFERROR(INDEX(Hdx_Data!$AG$6:$AG$366,AB140),"")</f>
        <v>0</v>
      </c>
      <c r="AC49" s="77">
        <f>IFERROR(INDEX(Hdx_Data!$AG$6:$AG$366,AC140),"")</f>
        <v>0</v>
      </c>
      <c r="AD49" s="77">
        <f>IFERROR(INDEX(Hdx_Data!$AG$6:$AG$366,AD140),"")</f>
        <v>0</v>
      </c>
      <c r="AE49" s="77">
        <f>IFERROR(INDEX(Hdx_Data!$AG$6:$AG$366,AE140),"")</f>
        <v>0</v>
      </c>
      <c r="AF49" s="77">
        <f>IFERROR(INDEX(Hdx_Data!$AG$6:$AG$366,AF140),"")</f>
        <v>0</v>
      </c>
      <c r="AG49" s="77">
        <f>IFERROR(INDEX(Hdx_Data!$AG$6:$AG$366,AG140),"")</f>
        <v>0</v>
      </c>
      <c r="AH49" s="77">
        <f>IFERROR(INDEX(Hdx_Data!$AG$6:$AG$366,AH140),"")</f>
        <v>0</v>
      </c>
      <c r="AI49" s="77">
        <f>IFERROR(INDEX(Hdx_Data!$AG$6:$AG$366,AI140),"")</f>
        <v>0</v>
      </c>
      <c r="AJ49" s="77">
        <f>IFERROR(INDEX(Hdx_Data!$AG$6:$AG$366,AJ140),"")</f>
        <v>0</v>
      </c>
      <c r="AK49" s="77">
        <f>IFERROR(INDEX(Hdx_Data!$AG$6:$AG$366,AK140),"")</f>
        <v>0</v>
      </c>
      <c r="AL49" s="77">
        <f>IFERROR(INDEX(Hdx_Data!$AG$6:$AG$366,AL140),"")</f>
        <v>0</v>
      </c>
      <c r="AM49" s="77">
        <f>IFERROR(INDEX(Hdx_Data!$AG$6:$AG$366,AM140),"")</f>
        <v>0</v>
      </c>
      <c r="AN49" s="77">
        <f>IFERROR(INDEX(Hdx_Data!$AG$6:$AG$366,AN140),"")</f>
        <v>0</v>
      </c>
      <c r="AO49" s="77">
        <f>IFERROR(INDEX(Hdx_Data!$AG$6:$AG$366,AO140),"")</f>
        <v>0</v>
      </c>
      <c r="AP49" s="77">
        <f>IFERROR(INDEX(Hdx_Data!$AG$6:$AG$366,AP140),"")</f>
        <v>0</v>
      </c>
      <c r="AQ49" s="77">
        <f>IFERROR(INDEX(Hdx_Data!$AG$6:$AG$366,AQ140),"")</f>
        <v>0</v>
      </c>
      <c r="AR49" s="77">
        <f>IFERROR(INDEX(Hdx_Data!$AG$6:$AG$366,AR140),"")</f>
        <v>0</v>
      </c>
      <c r="AS49" s="77">
        <f>IFERROR(INDEX(Hdx_Data!$AG$6:$AG$366,AS140),"")</f>
        <v>0</v>
      </c>
      <c r="AT49" s="77">
        <f>IFERROR(INDEX(Hdx_Data!$AG$6:$AG$366,AT140),"")</f>
        <v>0</v>
      </c>
      <c r="AU49" s="77">
        <f>IFERROR(INDEX(Hdx_Data!$AG$6:$AG$366,AU140),"")</f>
        <v>0</v>
      </c>
      <c r="AV49" s="77">
        <f>IFERROR(INDEX(Hdx_Data!$AG$6:$AG$366,AV140),"")</f>
        <v>0</v>
      </c>
      <c r="AW49" s="77">
        <f>IFERROR(INDEX(Hdx_Data!$AG$6:$AG$366,AW140),"")</f>
        <v>0</v>
      </c>
      <c r="AX49" s="77">
        <f>IFERROR(INDEX(Hdx_Data!$AG$6:$AG$366,AX140),"")</f>
        <v>0</v>
      </c>
      <c r="AY49" s="77">
        <f>IFERROR(INDEX(Hdx_Data!$AG$6:$AG$366,AY140),"")</f>
        <v>0</v>
      </c>
      <c r="AZ49" s="107">
        <f>IFERROR(INDEX(Hdx_Data!$AG$6:$AG$366,AZ140),"")</f>
        <v>0</v>
      </c>
      <c r="BA49" s="77">
        <f>IFERROR(INDEX(Hdx_Data!$AG$6:$AG$366,BA140),"")</f>
        <v>0</v>
      </c>
      <c r="BB49" s="77">
        <f>IFERROR(INDEX(Hdx_Data!$AG$6:$AG$366,BB140),"")</f>
        <v>0</v>
      </c>
      <c r="BC49" s="77">
        <f>IFERROR(INDEX(Hdx_Data!$AG$6:$AG$366,BC140),"")</f>
        <v>0</v>
      </c>
      <c r="BD49" s="77">
        <f>IFERROR(INDEX(Hdx_Data!$AG$6:$AG$366,BD140),"")</f>
        <v>0</v>
      </c>
      <c r="BE49" s="77">
        <f>IFERROR(INDEX(Hdx_Data!$AG$6:$AG$366,BE140),"")</f>
        <v>0</v>
      </c>
      <c r="BF49" s="77">
        <f>IFERROR(INDEX(Hdx_Data!$AG$6:$AG$366,BF140),"")</f>
        <v>0</v>
      </c>
      <c r="BG49" s="77">
        <f>IFERROR(INDEX(Hdx_Data!$AG$6:$AG$366,BG140),"")</f>
        <v>0</v>
      </c>
      <c r="BH49" s="77">
        <f>IFERROR(INDEX(Hdx_Data!$AG$6:$AG$366,BH140),"")</f>
        <v>0</v>
      </c>
      <c r="BI49" s="77">
        <f>IFERROR(INDEX(Hdx_Data!$AG$6:$AG$366,BI140),"")</f>
        <v>0</v>
      </c>
      <c r="BJ49" s="77">
        <f>IFERROR(INDEX(Hdx_Data!$AG$6:$AG$366,BJ140),"")</f>
        <v>0</v>
      </c>
      <c r="BK49" s="77">
        <f>IFERROR(INDEX(Hdx_Data!$AG$6:$AG$366,BK140),"")</f>
        <v>0</v>
      </c>
      <c r="BL49" s="77">
        <f>IFERROR(INDEX(Hdx_Data!$AG$6:$AG$366,BL140),"")</f>
        <v>0</v>
      </c>
      <c r="BM49" s="77">
        <f>IFERROR(INDEX(Hdx_Data!$AG$6:$AG$366,BM140),"")</f>
        <v>0</v>
      </c>
      <c r="BN49" s="77">
        <f>IFERROR(INDEX(Hdx_Data!$AG$6:$AG$366,BN140),"")</f>
        <v>0</v>
      </c>
      <c r="BO49" s="77">
        <f>IFERROR(INDEX(Hdx_Data!$AG$6:$AG$366,BO140),"")</f>
        <v>0</v>
      </c>
      <c r="BP49" s="77">
        <f>IFERROR(INDEX(Hdx_Data!$AG$6:$AG$366,BP140),"")</f>
        <v>0</v>
      </c>
      <c r="BQ49" s="77">
        <f>IFERROR(INDEX(Hdx_Data!$AG$6:$AG$366,BQ140),"")</f>
        <v>0</v>
      </c>
      <c r="BR49" s="77">
        <f>IFERROR(INDEX(Hdx_Data!$AG$6:$AG$366,BR140),"")</f>
        <v>0</v>
      </c>
      <c r="BS49" s="77">
        <f>IFERROR(INDEX(Hdx_Data!$AG$6:$AG$366,BS140),"")</f>
        <v>0</v>
      </c>
      <c r="BT49" s="77">
        <f>IFERROR(INDEX(Hdx_Data!$AG$6:$AG$366,BT140),"")</f>
        <v>0</v>
      </c>
      <c r="BU49" s="77">
        <f>IFERROR(INDEX(Hdx_Data!$AG$6:$AG$366,BU140),"")</f>
        <v>0</v>
      </c>
      <c r="BV49" s="77">
        <f>IFERROR(INDEX(Hdx_Data!$AG$6:$AG$366,BV140),"")</f>
        <v>0</v>
      </c>
      <c r="BW49" s="77">
        <f>IFERROR(INDEX(Hdx_Data!$AG$6:$AG$366,BW140),"")</f>
        <v>0</v>
      </c>
      <c r="BX49" s="107">
        <f>IFERROR(INDEX(Hdx_Data!$AG$6:$AG$366,BX140),"")</f>
        <v>0</v>
      </c>
      <c r="BY49" s="77">
        <f>IFERROR(INDEX(Hdx_Data!$AG$6:$AG$366,BY140),"")</f>
        <v>0</v>
      </c>
      <c r="BZ49" s="77">
        <f>IFERROR(INDEX(Hdx_Data!$AG$6:$AG$366,BZ140),"")</f>
        <v>0</v>
      </c>
      <c r="CA49" s="77">
        <f>IFERROR(INDEX(Hdx_Data!$AG$6:$AG$366,CA140),"")</f>
        <v>0</v>
      </c>
      <c r="CB49" s="77">
        <f>IFERROR(INDEX(Hdx_Data!$AG$6:$AG$366,CB140),"")</f>
        <v>0</v>
      </c>
      <c r="CC49" s="77">
        <f>IFERROR(INDEX(Hdx_Data!$AG$6:$AG$366,CC140),"")</f>
        <v>0</v>
      </c>
      <c r="CD49" s="77">
        <f>IFERROR(INDEX(Hdx_Data!$AG$6:$AG$366,CD140),"")</f>
        <v>0</v>
      </c>
      <c r="CE49" s="77">
        <f>IFERROR(INDEX(Hdx_Data!$AG$6:$AG$366,CE140),"")</f>
        <v>0</v>
      </c>
      <c r="CF49" s="77">
        <f>IFERROR(INDEX(Hdx_Data!$AG$6:$AG$366,CF140),"")</f>
        <v>0</v>
      </c>
      <c r="CG49" s="77">
        <f>IFERROR(INDEX(Hdx_Data!$AG$6:$AG$366,CG140),"")</f>
        <v>0</v>
      </c>
      <c r="CH49" s="77">
        <f>IFERROR(INDEX(Hdx_Data!$AG$6:$AG$366,CH140),"")</f>
        <v>0</v>
      </c>
      <c r="CI49" s="77">
        <f>IFERROR(INDEX(Hdx_Data!$AG$6:$AG$366,CI140),"")</f>
        <v>0</v>
      </c>
      <c r="CJ49" s="77">
        <f>IFERROR(INDEX(Hdx_Data!$AG$6:$AG$366,CJ140),"")</f>
        <v>0</v>
      </c>
      <c r="CK49" s="77">
        <f>IFERROR(INDEX(Hdx_Data!$AG$6:$AG$366,CK140),"")</f>
        <v>0</v>
      </c>
      <c r="CL49" s="77">
        <f>IFERROR(INDEX(Hdx_Data!$AG$6:$AG$366,CL140),"")</f>
        <v>0</v>
      </c>
      <c r="CM49" s="77">
        <f>IFERROR(INDEX(Hdx_Data!$AG$6:$AG$366,CM140),"")</f>
        <v>0</v>
      </c>
      <c r="CN49" s="77">
        <f>IFERROR(INDEX(Hdx_Data!$AG$6:$AG$366,CN140),"")</f>
        <v>0</v>
      </c>
      <c r="CO49" s="77">
        <f>IFERROR(INDEX(Hdx_Data!$AG$6:$AG$366,CO140),"")</f>
        <v>0</v>
      </c>
      <c r="CP49" s="77">
        <f>IFERROR(INDEX(Hdx_Data!$AG$6:$AG$366,CP140),"")</f>
        <v>0</v>
      </c>
      <c r="CQ49" s="77">
        <f>IFERROR(INDEX(Hdx_Data!$AG$6:$AG$366,CQ140),"")</f>
        <v>0</v>
      </c>
      <c r="CR49" s="77">
        <f>IFERROR(INDEX(Hdx_Data!$AG$6:$AG$366,CR140),"")</f>
        <v>0</v>
      </c>
      <c r="CS49" s="77">
        <f>IFERROR(INDEX(Hdx_Data!$AG$6:$AG$366,CS140),"")</f>
        <v>0</v>
      </c>
      <c r="CT49" s="77">
        <f>IFERROR(INDEX(Hdx_Data!$AG$6:$AG$366,CT140),"")</f>
        <v>0</v>
      </c>
      <c r="CU49" s="153">
        <f>IFERROR(INDEX(Hdx_Data!$AG$6:$AG$366,CU140),"")</f>
        <v>0</v>
      </c>
      <c r="CV49" s="77">
        <f>IFERROR(INDEX(Hdx_Data!$AG$6:$AG$366,CV140),"")</f>
        <v>0</v>
      </c>
      <c r="CW49" s="77">
        <f>IFERROR(INDEX(Hdx_Data!$AG$6:$AG$366,CW140),"")</f>
        <v>0</v>
      </c>
      <c r="CX49" s="77">
        <f>IFERROR(INDEX(Hdx_Data!$AG$6:$AG$366,CX140),"")</f>
        <v>0</v>
      </c>
      <c r="CY49" s="77">
        <f>IFERROR(INDEX(Hdx_Data!$AG$6:$AG$366,CY140),"")</f>
        <v>0</v>
      </c>
      <c r="CZ49" s="77">
        <f>IFERROR(INDEX(Hdx_Data!$AG$6:$AG$366,CZ140),"")</f>
        <v>0</v>
      </c>
      <c r="DA49" s="77">
        <f>IFERROR(INDEX(Hdx_Data!$AG$6:$AG$366,DA140),"")</f>
        <v>0</v>
      </c>
      <c r="DB49" s="77">
        <f>IFERROR(INDEX(Hdx_Data!$AG$6:$AG$366,DB140),"")</f>
        <v>0</v>
      </c>
      <c r="DC49" s="77">
        <f>IFERROR(INDEX(Hdx_Data!$AG$6:$AG$366,DC140),"")</f>
        <v>0</v>
      </c>
      <c r="DD49" s="77">
        <f>IFERROR(INDEX(Hdx_Data!$AG$6:$AG$366,DD140),"")</f>
        <v>0</v>
      </c>
      <c r="DE49" s="77">
        <f>IFERROR(INDEX(Hdx_Data!$AG$6:$AG$366,DE140),"")</f>
        <v>0</v>
      </c>
      <c r="DF49" s="77">
        <f>IFERROR(INDEX(Hdx_Data!$AG$6:$AG$366,DF140),"")</f>
        <v>0</v>
      </c>
      <c r="DG49" s="77">
        <f>IFERROR(INDEX(Hdx_Data!$AG$6:$AG$366,DG140),"")</f>
        <v>0</v>
      </c>
      <c r="DH49" s="77">
        <f>IFERROR(INDEX(Hdx_Data!$AG$6:$AG$366,DH140),"")</f>
        <v>0</v>
      </c>
      <c r="DI49" s="77">
        <f>IFERROR(INDEX(Hdx_Data!$AG$6:$AG$366,DI140),"")</f>
        <v>0</v>
      </c>
      <c r="DJ49" s="77">
        <f>IFERROR(INDEX(Hdx_Data!$AG$6:$AG$366,DJ140),"")</f>
        <v>0</v>
      </c>
      <c r="DK49" s="77">
        <f>IFERROR(INDEX(Hdx_Data!$AG$6:$AG$366,DK140),"")</f>
        <v>0</v>
      </c>
      <c r="DL49" s="77">
        <f>IFERROR(INDEX(Hdx_Data!$AG$6:$AG$366,DL140),"")</f>
        <v>0</v>
      </c>
      <c r="DM49" s="77">
        <f>IFERROR(INDEX(Hdx_Data!$AG$6:$AG$366,DM140),"")</f>
        <v>0</v>
      </c>
      <c r="DN49" s="77">
        <f>IFERROR(INDEX(Hdx_Data!$AG$6:$AG$366,DN140),"")</f>
        <v>0</v>
      </c>
      <c r="DO49" s="77">
        <f>IFERROR(INDEX(Hdx_Data!$AG$6:$AG$366,DO140),"")</f>
        <v>0</v>
      </c>
      <c r="DP49" s="77">
        <f>IFERROR(INDEX(Hdx_Data!$AG$6:$AG$366,DP140),"")</f>
        <v>0</v>
      </c>
      <c r="DQ49" s="77">
        <f>IFERROR(INDEX(Hdx_Data!$AG$6:$AG$366,DQ140),"")</f>
        <v>0</v>
      </c>
      <c r="DR49" s="77">
        <f>IFERROR(INDEX(Hdx_Data!$AG$6:$AG$366,DR140),"")</f>
        <v>0</v>
      </c>
      <c r="DS49" s="77">
        <f>IFERROR(INDEX(Hdx_Data!$AG$6:$AG$366,DS140),"")</f>
        <v>0</v>
      </c>
      <c r="DT49" s="107">
        <f>IFERROR(INDEX(Hdx_Data!$AG$6:$AG$366,DT140),"")</f>
        <v>0</v>
      </c>
      <c r="DU49" s="77">
        <f>IFERROR(INDEX(Hdx_Data!$AG$6:$AG$366,DU140),"")</f>
        <v>0</v>
      </c>
      <c r="DV49" s="77">
        <f>IFERROR(INDEX(Hdx_Data!$AG$6:$AG$366,DV140),"")</f>
        <v>0</v>
      </c>
      <c r="DW49" s="77">
        <f>IFERROR(INDEX(Hdx_Data!$AG$6:$AG$366,DW140),"")</f>
        <v>0</v>
      </c>
      <c r="DX49" s="77">
        <f>IFERROR(INDEX(Hdx_Data!$AG$6:$AG$366,DX140),"")</f>
        <v>0</v>
      </c>
      <c r="DY49" s="77">
        <f>IFERROR(INDEX(Hdx_Data!$AG$6:$AG$366,DY140),"")</f>
        <v>0</v>
      </c>
      <c r="DZ49" s="77">
        <f>IFERROR(INDEX(Hdx_Data!$AG$6:$AG$366,DZ140),"")</f>
        <v>0</v>
      </c>
      <c r="EA49" s="77">
        <f>IFERROR(INDEX(Hdx_Data!$AG$6:$AG$366,EA140),"")</f>
        <v>0</v>
      </c>
      <c r="EB49" s="77">
        <f>IFERROR(INDEX(Hdx_Data!$AG$6:$AG$366,EB140),"")</f>
        <v>0</v>
      </c>
      <c r="EC49" s="77">
        <f>IFERROR(INDEX(Hdx_Data!$AG$6:$AG$366,EC140),"")</f>
        <v>0</v>
      </c>
      <c r="ED49" s="77">
        <f>IFERROR(INDEX(Hdx_Data!$AG$6:$AG$366,ED140),"")</f>
        <v>0</v>
      </c>
      <c r="EE49" s="77">
        <f>IFERROR(INDEX(Hdx_Data!$AG$6:$AG$366,EE140),"")</f>
        <v>0</v>
      </c>
      <c r="EF49" s="77">
        <f>IFERROR(INDEX(Hdx_Data!$AG$6:$AG$366,EF140),"")</f>
        <v>0</v>
      </c>
      <c r="EG49" s="77">
        <f>IFERROR(INDEX(Hdx_Data!$AG$6:$AG$366,EG140),"")</f>
        <v>0</v>
      </c>
      <c r="EH49" s="77">
        <f>IFERROR(INDEX(Hdx_Data!$AG$6:$AG$366,EH140),"")</f>
        <v>0</v>
      </c>
      <c r="EI49" s="77">
        <f>IFERROR(INDEX(Hdx_Data!$AG$6:$AG$366,EI140),"")</f>
        <v>0</v>
      </c>
      <c r="EJ49" s="77">
        <f>IFERROR(INDEX(Hdx_Data!$AG$6:$AG$366,EJ140),"")</f>
        <v>0</v>
      </c>
      <c r="EK49" s="77">
        <f>IFERROR(INDEX(Hdx_Data!$AG$6:$AG$366,EK140),"")</f>
        <v>0</v>
      </c>
      <c r="EL49" s="77">
        <f>IFERROR(INDEX(Hdx_Data!$AG$6:$AG$366,EL140),"")</f>
        <v>0</v>
      </c>
      <c r="EM49" s="77">
        <f>IFERROR(INDEX(Hdx_Data!$AG$6:$AG$366,EM140),"")</f>
        <v>0</v>
      </c>
      <c r="EN49" s="77">
        <f>IFERROR(INDEX(Hdx_Data!$AG$6:$AG$366,EN140),"")</f>
        <v>0</v>
      </c>
      <c r="EO49" s="77">
        <f>IFERROR(INDEX(Hdx_Data!$AG$6:$AG$366,EO140),"")</f>
        <v>0</v>
      </c>
      <c r="EP49" s="77">
        <f>IFERROR(INDEX(Hdx_Data!$AG$6:$AG$366,EP140),"")</f>
        <v>0</v>
      </c>
      <c r="EQ49" s="153">
        <f>IFERROR(INDEX(Hdx_Data!$AG$6:$AG$366,EQ140),"")</f>
        <v>0</v>
      </c>
      <c r="ER49" s="77">
        <f>IFERROR(INDEX(Hdx_Data!$AG$6:$AG$366,ER140),"")</f>
        <v>0</v>
      </c>
      <c r="ES49" s="77">
        <f>IFERROR(INDEX(Hdx_Data!$AG$6:$AG$366,ES140),"")</f>
        <v>0</v>
      </c>
      <c r="ET49" s="77">
        <f>IFERROR(INDEX(Hdx_Data!$AG$6:$AG$366,ET140),"")</f>
        <v>0</v>
      </c>
      <c r="EU49" s="77">
        <f>IFERROR(INDEX(Hdx_Data!$AG$6:$AG$366,EU140),"")</f>
        <v>0</v>
      </c>
      <c r="EV49" s="77">
        <f>IFERROR(INDEX(Hdx_Data!$AG$6:$AG$366,EV140),"")</f>
        <v>0</v>
      </c>
      <c r="EW49" s="77">
        <f>IFERROR(INDEX(Hdx_Data!$AG$6:$AG$366,EW140),"")</f>
        <v>0</v>
      </c>
      <c r="EX49" s="77">
        <f>IFERROR(INDEX(Hdx_Data!$AG$6:$AG$366,EX140),"")</f>
        <v>0</v>
      </c>
      <c r="EY49" s="77">
        <f>IFERROR(INDEX(Hdx_Data!$AG$6:$AG$366,EY140),"")</f>
        <v>0</v>
      </c>
      <c r="EZ49" s="77">
        <f>IFERROR(INDEX(Hdx_Data!$AG$6:$AG$366,EZ140),"")</f>
        <v>0</v>
      </c>
      <c r="FA49" s="77">
        <f>IFERROR(INDEX(Hdx_Data!$AG$6:$AG$366,FA140),"")</f>
        <v>0</v>
      </c>
      <c r="FB49" s="77">
        <f>IFERROR(INDEX(Hdx_Data!$AG$6:$AG$366,FB140),"")</f>
        <v>0</v>
      </c>
      <c r="FC49" s="77">
        <f>IFERROR(INDEX(Hdx_Data!$AG$6:$AG$366,FC140),"")</f>
        <v>0</v>
      </c>
      <c r="FD49" s="77">
        <f>IFERROR(INDEX(Hdx_Data!$AG$6:$AG$366,FD140),"")</f>
        <v>0</v>
      </c>
      <c r="FE49" s="77">
        <f>IFERROR(INDEX(Hdx_Data!$AG$6:$AG$366,FE140),"")</f>
        <v>0</v>
      </c>
      <c r="FF49" s="77">
        <f>IFERROR(INDEX(Hdx_Data!$AG$6:$AG$366,FF140),"")</f>
        <v>0</v>
      </c>
      <c r="FG49" s="77">
        <f>IFERROR(INDEX(Hdx_Data!$AG$6:$AG$366,FG140),"")</f>
        <v>0</v>
      </c>
      <c r="FH49" s="77">
        <f>IFERROR(INDEX(Hdx_Data!$AG$6:$AG$366,FH140),"")</f>
        <v>0</v>
      </c>
      <c r="FI49" s="77">
        <f>IFERROR(INDEX(Hdx_Data!$AG$6:$AG$366,FI140),"")</f>
        <v>0</v>
      </c>
      <c r="FJ49" s="77">
        <f>IFERROR(INDEX(Hdx_Data!$AG$6:$AG$366,FJ140),"")</f>
        <v>0</v>
      </c>
      <c r="FK49" s="77">
        <f>IFERROR(INDEX(Hdx_Data!$AG$6:$AG$366,FK140),"")</f>
        <v>0</v>
      </c>
      <c r="FL49" s="77">
        <f>IFERROR(INDEX(Hdx_Data!$AG$6:$AG$366,FL140),"")</f>
        <v>0</v>
      </c>
      <c r="FM49" s="77">
        <f>IFERROR(INDEX(Hdx_Data!$AG$6:$AG$366,FM140),"")</f>
        <v>0</v>
      </c>
      <c r="FN49" s="77">
        <f>IFERROR(INDEX(Hdx_Data!$AG$6:$AG$366,FN140),"")</f>
        <v>0</v>
      </c>
      <c r="FO49" s="77">
        <f>IFERROR(INDEX(Hdx_Data!$AG$6:$AG$366,FO140),"")</f>
        <v>0</v>
      </c>
      <c r="FP49" s="107">
        <f>IFERROR(INDEX(Hdx_Data!$AG$6:$AG$366,FP140),"")</f>
        <v>0</v>
      </c>
      <c r="FQ49" s="77">
        <f>IFERROR(INDEX(Hdx_Data!$AG$6:$AG$366,FQ140),"")</f>
        <v>0</v>
      </c>
      <c r="FR49" s="77">
        <f>IFERROR(INDEX(Hdx_Data!$AG$6:$AG$366,FR140),"")</f>
        <v>0</v>
      </c>
      <c r="FS49" s="77">
        <f>IFERROR(INDEX(Hdx_Data!$AG$6:$AG$366,FS140),"")</f>
        <v>0</v>
      </c>
      <c r="FT49" s="77">
        <f>IFERROR(INDEX(Hdx_Data!$AG$6:$AG$366,FT140),"")</f>
        <v>0</v>
      </c>
      <c r="FU49" s="77">
        <f>IFERROR(INDEX(Hdx_Data!$AG$6:$AG$366,FU140),"")</f>
        <v>0</v>
      </c>
      <c r="FV49" s="77">
        <f>IFERROR(INDEX(Hdx_Data!$AG$6:$AG$366,FV140),"")</f>
        <v>0</v>
      </c>
      <c r="FW49" s="77">
        <f>IFERROR(INDEX(Hdx_Data!$AG$6:$AG$366,FW140),"")</f>
        <v>0</v>
      </c>
      <c r="FX49" s="77">
        <f>IFERROR(INDEX(Hdx_Data!$AG$6:$AG$366,FX140),"")</f>
        <v>0</v>
      </c>
      <c r="FY49" s="77">
        <f>IFERROR(INDEX(Hdx_Data!$AG$6:$AG$366,FY140),"")</f>
        <v>0</v>
      </c>
      <c r="FZ49" s="77">
        <f>IFERROR(INDEX(Hdx_Data!$AG$6:$AG$366,FZ140),"")</f>
        <v>0</v>
      </c>
      <c r="GA49" s="77">
        <f>IFERROR(INDEX(Hdx_Data!$AG$6:$AG$366,GA140),"")</f>
        <v>0</v>
      </c>
      <c r="GB49" s="77">
        <f>IFERROR(INDEX(Hdx_Data!$AG$6:$AG$366,GB140),"")</f>
        <v>0</v>
      </c>
      <c r="GC49" s="77">
        <f>IFERROR(INDEX(Hdx_Data!$AG$6:$AG$366,GC140),"")</f>
        <v>0</v>
      </c>
      <c r="GD49" s="77">
        <f>IFERROR(INDEX(Hdx_Data!$AG$6:$AG$366,GD140),"")</f>
        <v>0</v>
      </c>
      <c r="GE49" s="77">
        <f>IFERROR(INDEX(Hdx_Data!$AG$6:$AG$366,GE140),"")</f>
        <v>0</v>
      </c>
      <c r="GF49" s="77">
        <f>IFERROR(INDEX(Hdx_Data!$AG$6:$AG$366,GF140),"")</f>
        <v>0</v>
      </c>
      <c r="GG49" s="77">
        <f>IFERROR(INDEX(Hdx_Data!$AG$6:$AG$366,GG140),"")</f>
        <v>0</v>
      </c>
      <c r="GH49" s="77">
        <f>IFERROR(INDEX(Hdx_Data!$AG$6:$AG$366,GH140),"")</f>
        <v>0</v>
      </c>
      <c r="GI49" s="77">
        <f>IFERROR(INDEX(Hdx_Data!$AG$6:$AG$366,GI140),"")</f>
        <v>0</v>
      </c>
      <c r="GJ49" s="77">
        <f>IFERROR(INDEX(Hdx_Data!$AG$6:$AG$366,GJ140),"")</f>
        <v>0</v>
      </c>
      <c r="GK49" s="77">
        <f>IFERROR(INDEX(Hdx_Data!$AG$6:$AG$366,GK140),"")</f>
        <v>0</v>
      </c>
      <c r="GL49" s="77">
        <f>IFERROR(INDEX(Hdx_Data!$AG$6:$AG$366,GL140),"")</f>
        <v>0</v>
      </c>
      <c r="GM49" s="153">
        <f>IFERROR(INDEX(Hdx_Data!$AG$6:$AG$366,GM140),"")</f>
        <v>0</v>
      </c>
    </row>
    <row r="50" spans="1:195" x14ac:dyDescent="0.25">
      <c r="B50" t="s">
        <v>635</v>
      </c>
      <c r="C50" t="s">
        <v>24</v>
      </c>
      <c r="D50" s="78">
        <f ca="1">IFERROR(IF(E28&lt;&gt;"",
IF(E28+0.05&gt;E26,
IFERROR(1*INDEX('PI Data'!$N$7:$N$78,MATCH(TRUE,INDEX('PI Data'!$G$7:$G$78=Horaire!D135,0),0)),0),0),0),0)</f>
        <v>0</v>
      </c>
      <c r="E50" s="78">
        <f ca="1">IFERROR(IF(F28&lt;&gt;"",
IF(F28+0.05&gt;F26,
IFERROR(1*INDEX('PI Data'!$N$7:$N$78,MATCH(TRUE,INDEX('PI Data'!$G$7:$G$78=Horaire!E135,0),0)),0),0),0),0)</f>
        <v>0</v>
      </c>
      <c r="F50" s="78">
        <f ca="1">IFERROR(IF(G28&lt;&gt;"",
IF(G28+0.05&gt;G26,
IFERROR(1*INDEX('PI Data'!$N$7:$N$78,MATCH(TRUE,INDEX('PI Data'!$G$7:$G$78=Horaire!F135,0),0)),0),0),0),0)</f>
        <v>0</v>
      </c>
      <c r="G50" s="78">
        <f ca="1">IFERROR(IF(H28&lt;&gt;"",
IF(H28+0.05&gt;H26,
IFERROR(1*INDEX('PI Data'!$N$7:$N$78,MATCH(TRUE,INDEX('PI Data'!$G$7:$G$78=Horaire!G135,0),0)),0),0),0),0)</f>
        <v>0</v>
      </c>
      <c r="H50" s="78">
        <f ca="1">IFERROR(IF(I28&lt;&gt;"",
IF(I28+0.05&gt;I26,
IFERROR(1*INDEX('PI Data'!$N$7:$N$78,MATCH(TRUE,INDEX('PI Data'!$G$7:$G$78=Horaire!H135,0),0)),0),0),0),0)</f>
        <v>0</v>
      </c>
      <c r="I50" s="78">
        <f ca="1">IFERROR(IF(J28&lt;&gt;"",
IF(J28+0.05&gt;J26,
IFERROR(1*INDEX('PI Data'!$N$7:$N$78,MATCH(TRUE,INDEX('PI Data'!$G$7:$G$78=Horaire!I135,0),0)),0),0),0),0)</f>
        <v>0</v>
      </c>
      <c r="J50" s="78">
        <f ca="1">IFERROR(IF(K28&lt;&gt;"",
IF(K28+0.05&gt;K26,
IFERROR(1*INDEX('PI Data'!$N$7:$N$78,MATCH(TRUE,INDEX('PI Data'!$G$7:$G$78=Horaire!J135,0),0)),0),0),0),0)</f>
        <v>0</v>
      </c>
      <c r="K50" s="78">
        <f ca="1">IFERROR(IF(L28&lt;&gt;"",
IF(L28+0.05&gt;L26,
IFERROR(1*INDEX('PI Data'!$N$7:$N$78,MATCH(TRUE,INDEX('PI Data'!$G$7:$G$78=Horaire!K135,0),0)),0),0),0),0)</f>
        <v>0</v>
      </c>
      <c r="L50" s="78">
        <f ca="1">IFERROR(IF(M28&lt;&gt;"",
IF(M28+0.05&gt;M26,
IFERROR(1*INDEX('PI Data'!$N$7:$N$78,MATCH(TRUE,INDEX('PI Data'!$G$7:$G$78=Horaire!L135,0),0)),0),0),0),0)</f>
        <v>0</v>
      </c>
      <c r="M50" s="78">
        <f ca="1">IFERROR(IF(N28&lt;&gt;"",
IF(N28+0.05&gt;N26,
IFERROR(1*INDEX('PI Data'!$N$7:$N$78,MATCH(TRUE,INDEX('PI Data'!$G$7:$G$78=Horaire!M135,0),0)),0),0),0),0)</f>
        <v>0</v>
      </c>
      <c r="N50" s="78">
        <f ca="1">IFERROR(IF(O28&lt;&gt;"",
IF(O28+0.05&gt;O26,
IFERROR(1*INDEX('PI Data'!$N$7:$N$78,MATCH(TRUE,INDEX('PI Data'!$G$7:$G$78=Horaire!N135,0),0)),0),0),0),0)</f>
        <v>0</v>
      </c>
      <c r="O50" s="78">
        <f ca="1">IFERROR(IF(P28&lt;&gt;"",
IF(P28+0.05&gt;P26,
IFERROR(1*INDEX('PI Data'!$N$7:$N$78,MATCH(TRUE,INDEX('PI Data'!$G$7:$G$78=Horaire!O135,0),0)),0),0),0),0)</f>
        <v>0</v>
      </c>
      <c r="P50" s="78">
        <f ca="1">IFERROR(IF(Q28&lt;&gt;"",
IF(Q28+0.05&gt;Q26,
IFERROR(1*INDEX('PI Data'!$N$7:$N$78,MATCH(TRUE,INDEX('PI Data'!$G$7:$G$78=Horaire!P135,0),0)),0),0),0),0)</f>
        <v>0</v>
      </c>
      <c r="Q50" s="78">
        <f ca="1">IFERROR(IF(R28&lt;&gt;"",
IF(R28+0.05&gt;R26,
IFERROR(1*INDEX('PI Data'!$N$7:$N$78,MATCH(TRUE,INDEX('PI Data'!$G$7:$G$78=Horaire!Q135,0),0)),0),0),0),0)</f>
        <v>0</v>
      </c>
      <c r="R50" s="78">
        <f ca="1">IFERROR(IF(S28&lt;&gt;"",
IF(S28+0.05&gt;S26,
IFERROR(1*INDEX('PI Data'!$N$7:$N$78,MATCH(TRUE,INDEX('PI Data'!$G$7:$G$78=Horaire!R135,0),0)),0),0),0),0)</f>
        <v>0</v>
      </c>
      <c r="S50" s="78">
        <f ca="1">IFERROR(IF(T28&lt;&gt;"",
IF(T28+0.05&gt;T26,
IFERROR(1*INDEX('PI Data'!$N$7:$N$78,MATCH(TRUE,INDEX('PI Data'!$G$7:$G$78=Horaire!S135,0),0)),0),0),0),0)</f>
        <v>0</v>
      </c>
      <c r="T50" s="78">
        <f ca="1">IFERROR(IF(U28&lt;&gt;"",
IF(U28+0.05&gt;U26,
IFERROR(1*INDEX('PI Data'!$N$7:$N$78,MATCH(TRUE,INDEX('PI Data'!$G$7:$G$78=Horaire!T135,0),0)),0),0),0),0)</f>
        <v>0</v>
      </c>
      <c r="U50" s="78">
        <f ca="1">IFERROR(IF(V28&lt;&gt;"",
IF(V28+0.05&gt;V26,
IFERROR(1*INDEX('PI Data'!$N$7:$N$78,MATCH(TRUE,INDEX('PI Data'!$G$7:$G$78=Horaire!U135,0),0)),0),0),0),0)</f>
        <v>0</v>
      </c>
      <c r="V50" s="78">
        <f ca="1">IFERROR(IF(W28&lt;&gt;"",
IF(W28+0.05&gt;W26,
IFERROR(1*INDEX('PI Data'!$N$7:$N$78,MATCH(TRUE,INDEX('PI Data'!$G$7:$G$78=Horaire!V135,0),0)),0),0),0),0)</f>
        <v>0</v>
      </c>
      <c r="W50" s="78">
        <f ca="1">IFERROR(IF(X28&lt;&gt;"",
IF(X28+0.05&gt;X26,
IFERROR(1*INDEX('PI Data'!$N$7:$N$78,MATCH(TRUE,INDEX('PI Data'!$G$7:$G$78=Horaire!W135,0),0)),0),0),0),0)</f>
        <v>0</v>
      </c>
      <c r="X50" s="78">
        <f ca="1">IFERROR(IF(Y28&lt;&gt;"",
IF(Y28+0.05&gt;Y26,
IFERROR(1*INDEX('PI Data'!$N$7:$N$78,MATCH(TRUE,INDEX('PI Data'!$G$7:$G$78=Horaire!X135,0),0)),0),0),0),0)</f>
        <v>0</v>
      </c>
      <c r="Y50" s="78">
        <f ca="1">IFERROR(IF(Z28&lt;&gt;"",
IF(Z28+0.05&gt;Z26,
IFERROR(1*INDEX('PI Data'!$N$7:$N$78,MATCH(TRUE,INDEX('PI Data'!$G$7:$G$78=Horaire!Y135,0),0)),0),0),0),0)</f>
        <v>0</v>
      </c>
      <c r="Z50" s="78">
        <f ca="1">IFERROR(IF(AA28&lt;&gt;"",
IF(AA28+0.05&gt;AA26,
IFERROR(1*INDEX('PI Data'!$N$7:$N$78,MATCH(TRUE,INDEX('PI Data'!$G$7:$G$78=Horaire!Z135,0),0)),0),0),0),0)</f>
        <v>0</v>
      </c>
      <c r="AA50" s="78">
        <f ca="1">IFERROR(IF(AB28&lt;&gt;"",
IF(AB28+0.05&gt;AB26,
IFERROR(1*INDEX('PI Data'!$N$7:$N$78,MATCH(TRUE,INDEX('PI Data'!$G$7:$G$78=Horaire!AA135,0),0)),0),0),0),0)</f>
        <v>0</v>
      </c>
      <c r="AB50" s="78">
        <f ca="1">IFERROR(IF(AC28&lt;&gt;"",
IF(AC28+0.05&gt;AC26,
IFERROR(1*INDEX('PI Data'!$N$7:$N$78,MATCH(TRUE,INDEX('PI Data'!$G$7:$G$78=Horaire!AB135,0),0)),0),0),0),0)</f>
        <v>0</v>
      </c>
      <c r="AC50" s="78">
        <f ca="1">IFERROR(IF(AD28&lt;&gt;"",
IF(AD28+0.05&gt;AD26,
IFERROR(1*INDEX('PI Data'!$N$7:$N$78,MATCH(TRUE,INDEX('PI Data'!$G$7:$G$78=Horaire!AC135,0),0)),0),0),0),0)</f>
        <v>0</v>
      </c>
      <c r="AD50" s="78">
        <f ca="1">IFERROR(IF(AE28&lt;&gt;"",
IF(AE28+0.05&gt;AE26,
IFERROR(1*INDEX('PI Data'!$N$7:$N$78,MATCH(TRUE,INDEX('PI Data'!$G$7:$G$78=Horaire!AD135,0),0)),0),0),0),0)</f>
        <v>0</v>
      </c>
      <c r="AE50" s="78">
        <f ca="1">IFERROR(IF(AF28&lt;&gt;"",
IF(AF28+0.05&gt;AF26,
IFERROR(1*INDEX('PI Data'!$N$7:$N$78,MATCH(TRUE,INDEX('PI Data'!$G$7:$G$78=Horaire!AE135,0),0)),0),0),0),0)</f>
        <v>0</v>
      </c>
      <c r="AF50" s="78">
        <f ca="1">IFERROR(IF(AG28&lt;&gt;"",
IF(AG28+0.05&gt;AG26,
IFERROR(1*INDEX('PI Data'!$N$7:$N$78,MATCH(TRUE,INDEX('PI Data'!$G$7:$G$78=Horaire!AF135,0),0)),0),0),0),0)</f>
        <v>0</v>
      </c>
      <c r="AG50" s="78">
        <f ca="1">IFERROR(IF(AH28&lt;&gt;"",
IF(AH28+0.05&gt;AH26,
IFERROR(1*INDEX('PI Data'!$N$7:$N$78,MATCH(TRUE,INDEX('PI Data'!$G$7:$G$78=Horaire!AG135,0),0)),0),0),0),0)</f>
        <v>0</v>
      </c>
      <c r="AH50" s="78">
        <f ca="1">IFERROR(IF(AI28&lt;&gt;"",
IF(AI28+0.05&gt;AI26,
IFERROR(1*INDEX('PI Data'!$N$7:$N$78,MATCH(TRUE,INDEX('PI Data'!$G$7:$G$78=Horaire!AH135,0),0)),0),0),0),0)</f>
        <v>0</v>
      </c>
      <c r="AI50" s="78">
        <f ca="1">IFERROR(IF(AJ28&lt;&gt;"",
IF(AJ28+0.05&gt;AJ26,
IFERROR(1*INDEX('PI Data'!$N$7:$N$78,MATCH(TRUE,INDEX('PI Data'!$G$7:$G$78=Horaire!AI135,0),0)),0),0),0),0)</f>
        <v>0</v>
      </c>
      <c r="AJ50" s="78">
        <f ca="1">IFERROR(IF(AK28&lt;&gt;"",
IF(AK28+0.05&gt;AK26,
IFERROR(1*INDEX('PI Data'!$N$7:$N$78,MATCH(TRUE,INDEX('PI Data'!$G$7:$G$78=Horaire!AJ135,0),0)),0),0),0),0)</f>
        <v>0</v>
      </c>
      <c r="AK50" s="78">
        <f ca="1">IFERROR(IF(AL28&lt;&gt;"",
IF(AL28+0.05&gt;AL26,
IFERROR(1*INDEX('PI Data'!$N$7:$N$78,MATCH(TRUE,INDEX('PI Data'!$G$7:$G$78=Horaire!AK135,0),0)),0),0),0),0)</f>
        <v>0</v>
      </c>
      <c r="AL50" s="78">
        <f ca="1">IFERROR(IF(AM28&lt;&gt;"",
IF(AM28+0.05&gt;AM26,
IFERROR(1*INDEX('PI Data'!$N$7:$N$78,MATCH(TRUE,INDEX('PI Data'!$G$7:$G$78=Horaire!AL135,0),0)),0),0),0),0)</f>
        <v>0</v>
      </c>
      <c r="AM50" s="78">
        <f ca="1">IFERROR(IF(AN28&lt;&gt;"",
IF(AN28+0.05&gt;AN26,
IFERROR(1*INDEX('PI Data'!$N$7:$N$78,MATCH(TRUE,INDEX('PI Data'!$G$7:$G$78=Horaire!AM135,0),0)),0),0),0),0)</f>
        <v>0</v>
      </c>
      <c r="AN50" s="78">
        <f ca="1">IFERROR(IF(AO28&lt;&gt;"",
IF(AO28+0.05&gt;AO26,
IFERROR(1*INDEX('PI Data'!$N$7:$N$78,MATCH(TRUE,INDEX('PI Data'!$G$7:$G$78=Horaire!AN135,0),0)),0),0),0),0)</f>
        <v>0</v>
      </c>
      <c r="AO50" s="78">
        <f ca="1">IFERROR(IF(AP28&lt;&gt;"",
IF(AP28+0.05&gt;AP26,
IFERROR(1*INDEX('PI Data'!$N$7:$N$78,MATCH(TRUE,INDEX('PI Data'!$G$7:$G$78=Horaire!AO135,0),0)),0),0),0),0)</f>
        <v>0</v>
      </c>
      <c r="AP50" s="78">
        <f ca="1">IFERROR(IF(AQ28&lt;&gt;"",
IF(AQ28+0.05&gt;AQ26,
IFERROR(1*INDEX('PI Data'!$N$7:$N$78,MATCH(TRUE,INDEX('PI Data'!$G$7:$G$78=Horaire!AP135,0),0)),0),0),0),0)</f>
        <v>0</v>
      </c>
      <c r="AQ50" s="78">
        <f ca="1">IFERROR(IF(AR28&lt;&gt;"",
IF(AR28+0.05&gt;AR26,
IFERROR(1*INDEX('PI Data'!$N$7:$N$78,MATCH(TRUE,INDEX('PI Data'!$G$7:$G$78=Horaire!AQ135,0),0)),0),0),0),0)</f>
        <v>0</v>
      </c>
      <c r="AR50" s="78">
        <f ca="1">IFERROR(IF(AS28&lt;&gt;"",
IF(AS28+0.05&gt;AS26,
IFERROR(1*INDEX('PI Data'!$N$7:$N$78,MATCH(TRUE,INDEX('PI Data'!$G$7:$G$78=Horaire!AR135,0),0)),0),0),0),0)</f>
        <v>0</v>
      </c>
      <c r="AS50" s="78">
        <f ca="1">IFERROR(IF(AT28&lt;&gt;"",
IF(AT28+0.05&gt;AT26,
IFERROR(1*INDEX('PI Data'!$N$7:$N$78,MATCH(TRUE,INDEX('PI Data'!$G$7:$G$78=Horaire!AS135,0),0)),0),0),0),0)</f>
        <v>0</v>
      </c>
      <c r="AT50" s="78">
        <f ca="1">IFERROR(IF(AU28&lt;&gt;"",
IF(AU28+0.05&gt;AU26,
IFERROR(1*INDEX('PI Data'!$N$7:$N$78,MATCH(TRUE,INDEX('PI Data'!$G$7:$G$78=Horaire!AT135,0),0)),0),0),0),0)</f>
        <v>0</v>
      </c>
      <c r="AU50" s="78">
        <f ca="1">IFERROR(IF(AV28&lt;&gt;"",
IF(AV28+0.05&gt;AV26,
IFERROR(1*INDEX('PI Data'!$N$7:$N$78,MATCH(TRUE,INDEX('PI Data'!$G$7:$G$78=Horaire!AU135,0),0)),0),0),0),0)</f>
        <v>0</v>
      </c>
      <c r="AV50" s="78">
        <f ca="1">IFERROR(IF(AW28&lt;&gt;"",
IF(AW28+0.05&gt;AW26,
IFERROR(1*INDEX('PI Data'!$N$7:$N$78,MATCH(TRUE,INDEX('PI Data'!$G$7:$G$78=Horaire!AV135,0),0)),0),0),0),0)</f>
        <v>0</v>
      </c>
      <c r="AW50" s="78">
        <f ca="1">IFERROR(IF(AX28&lt;&gt;"",
IF(AX28+0.05&gt;AX26,
IFERROR(1*INDEX('PI Data'!$N$7:$N$78,MATCH(TRUE,INDEX('PI Data'!$G$7:$G$78=Horaire!AW135,0),0)),0),0),0),0)</f>
        <v>0</v>
      </c>
      <c r="AX50" s="78">
        <f ca="1">IFERROR(IF(AY28&lt;&gt;"",
IF(AY28+0.05&gt;AY26,
IFERROR(1*INDEX('PI Data'!$N$7:$N$78,MATCH(TRUE,INDEX('PI Data'!$G$7:$G$78=Horaire!AX135,0),0)),0),0),0),0)</f>
        <v>0</v>
      </c>
      <c r="AY50" s="78">
        <f ca="1">IFERROR(IF(AZ28&lt;&gt;"",
IF(AZ28+0.05&gt;AZ26,
IFERROR(1*INDEX('PI Data'!$N$7:$N$78,MATCH(TRUE,INDEX('PI Data'!$G$7:$G$78=Horaire!AY135,0),0)),0),0),0),0)</f>
        <v>0</v>
      </c>
      <c r="AZ50" s="78">
        <f ca="1">IFERROR(IF(BA28&lt;&gt;"",
IF(BA28+0.05&gt;BA26,
IFERROR(1*INDEX('PI Data'!$N$7:$N$78,MATCH(TRUE,INDEX('PI Data'!$G$7:$G$78=Horaire!AZ135,0),0)),0),0),0),0)</f>
        <v>0</v>
      </c>
      <c r="BA50" s="78">
        <f ca="1">IFERROR(IF(BB28&lt;&gt;"",
IF(BB28+0.05&gt;BB26,
IFERROR(1*INDEX('PI Data'!$N$7:$N$78,MATCH(TRUE,INDEX('PI Data'!$G$7:$G$78=Horaire!BA135,0),0)),0),0),0),0)</f>
        <v>0</v>
      </c>
      <c r="BB50" s="78">
        <f ca="1">IFERROR(IF(BC28&lt;&gt;"",
IF(BC28+0.05&gt;BC26,
IFERROR(1*INDEX('PI Data'!$N$7:$N$78,MATCH(TRUE,INDEX('PI Data'!$G$7:$G$78=Horaire!BB135,0),0)),0),0),0),0)</f>
        <v>0</v>
      </c>
      <c r="BC50" s="78">
        <f ca="1">IFERROR(IF(BD28&lt;&gt;"",
IF(BD28+0.05&gt;BD26,
IFERROR(1*INDEX('PI Data'!$N$7:$N$78,MATCH(TRUE,INDEX('PI Data'!$G$7:$G$78=Horaire!BC135,0),0)),0),0),0),0)</f>
        <v>0</v>
      </c>
      <c r="BD50" s="78">
        <f ca="1">IFERROR(IF(BE28&lt;&gt;"",
IF(BE28+0.05&gt;BE26,
IFERROR(1*INDEX('PI Data'!$N$7:$N$78,MATCH(TRUE,INDEX('PI Data'!$G$7:$G$78=Horaire!BD135,0),0)),0),0),0),0)</f>
        <v>0</v>
      </c>
      <c r="BE50" s="78">
        <f ca="1">IFERROR(IF(BF28&lt;&gt;"",
IF(BF28+0.05&gt;BF26,
IFERROR(1*INDEX('PI Data'!$N$7:$N$78,MATCH(TRUE,INDEX('PI Data'!$G$7:$G$78=Horaire!BE135,0),0)),0),0),0),0)</f>
        <v>0</v>
      </c>
      <c r="BF50" s="78">
        <f ca="1">IFERROR(IF(BG28&lt;&gt;"",
IF(BG28+0.05&gt;BG26,
IFERROR(1*INDEX('PI Data'!$N$7:$N$78,MATCH(TRUE,INDEX('PI Data'!$G$7:$G$78=Horaire!BF135,0),0)),0),0),0),0)</f>
        <v>0</v>
      </c>
      <c r="BG50" s="78">
        <f ca="1">IFERROR(IF(BH28&lt;&gt;"",
IF(BH28+0.05&gt;BH26,
IFERROR(1*INDEX('PI Data'!$N$7:$N$78,MATCH(TRUE,INDEX('PI Data'!$G$7:$G$78=Horaire!BG135,0),0)),0),0),0),0)</f>
        <v>0</v>
      </c>
      <c r="BH50" s="78">
        <f ca="1">IFERROR(IF(BI28&lt;&gt;"",
IF(BI28+0.05&gt;BI26,
IFERROR(1*INDEX('PI Data'!$N$7:$N$78,MATCH(TRUE,INDEX('PI Data'!$G$7:$G$78=Horaire!BH135,0),0)),0),0),0),0)</f>
        <v>0</v>
      </c>
      <c r="BI50" s="78">
        <f ca="1">IFERROR(IF(BJ28&lt;&gt;"",
IF(BJ28+0.05&gt;BJ26,
IFERROR(1*INDEX('PI Data'!$N$7:$N$78,MATCH(TRUE,INDEX('PI Data'!$G$7:$G$78=Horaire!BI135,0),0)),0),0),0),0)</f>
        <v>0</v>
      </c>
      <c r="BJ50" s="78">
        <f ca="1">IFERROR(IF(BK28&lt;&gt;"",
IF(BK28+0.05&gt;BK26,
IFERROR(1*INDEX('PI Data'!$N$7:$N$78,MATCH(TRUE,INDEX('PI Data'!$G$7:$G$78=Horaire!BJ135,0),0)),0),0),0),0)</f>
        <v>0</v>
      </c>
      <c r="BK50" s="78">
        <f ca="1">IFERROR(IF(BL28&lt;&gt;"",
IF(BL28+0.05&gt;BL26,
IFERROR(1*INDEX('PI Data'!$N$7:$N$78,MATCH(TRUE,INDEX('PI Data'!$G$7:$G$78=Horaire!BK135,0),0)),0),0),0),0)</f>
        <v>0</v>
      </c>
      <c r="BL50" s="78">
        <f ca="1">IFERROR(IF(BM28&lt;&gt;"",
IF(BM28+0.05&gt;BM26,
IFERROR(1*INDEX('PI Data'!$N$7:$N$78,MATCH(TRUE,INDEX('PI Data'!$G$7:$G$78=Horaire!BL135,0),0)),0),0),0),0)</f>
        <v>0</v>
      </c>
      <c r="BM50" s="78">
        <f ca="1">IFERROR(IF(BN28&lt;&gt;"",
IF(BN28+0.05&gt;BN26,
IFERROR(1*INDEX('PI Data'!$N$7:$N$78,MATCH(TRUE,INDEX('PI Data'!$G$7:$G$78=Horaire!BM135,0),0)),0),0),0),0)</f>
        <v>0</v>
      </c>
      <c r="BN50" s="78">
        <f ca="1">IFERROR(IF(BO28&lt;&gt;"",
IF(BO28+0.05&gt;BO26,
IFERROR(1*INDEX('PI Data'!$N$7:$N$78,MATCH(TRUE,INDEX('PI Data'!$G$7:$G$78=Horaire!BN135,0),0)),0),0),0),0)</f>
        <v>0</v>
      </c>
      <c r="BO50" s="78">
        <f ca="1">IFERROR(IF(BP28&lt;&gt;"",
IF(BP28+0.05&gt;BP26,
IFERROR(1*INDEX('PI Data'!$N$7:$N$78,MATCH(TRUE,INDEX('PI Data'!$G$7:$G$78=Horaire!BO135,0),0)),0),0),0),0)</f>
        <v>0</v>
      </c>
      <c r="BP50" s="78">
        <f ca="1">IFERROR(IF(BQ28&lt;&gt;"",
IF(BQ28+0.05&gt;BQ26,
IFERROR(1*INDEX('PI Data'!$N$7:$N$78,MATCH(TRUE,INDEX('PI Data'!$G$7:$G$78=Horaire!BP135,0),0)),0),0),0),0)</f>
        <v>0</v>
      </c>
      <c r="BQ50" s="78">
        <f ca="1">IFERROR(IF(BR28&lt;&gt;"",
IF(BR28+0.05&gt;BR26,
IFERROR(1*INDEX('PI Data'!$N$7:$N$78,MATCH(TRUE,INDEX('PI Data'!$G$7:$G$78=Horaire!BQ135,0),0)),0),0),0),0)</f>
        <v>0</v>
      </c>
      <c r="BR50" s="78">
        <f ca="1">IFERROR(IF(BS28&lt;&gt;"",
IF(BS28+0.05&gt;BS26,
IFERROR(1*INDEX('PI Data'!$N$7:$N$78,MATCH(TRUE,INDEX('PI Data'!$G$7:$G$78=Horaire!BR135,0),0)),0),0),0),0)</f>
        <v>0</v>
      </c>
      <c r="BS50" s="78">
        <f ca="1">IFERROR(IF(BT28&lt;&gt;"",
IF(BT28+0.05&gt;BT26,
IFERROR(1*INDEX('PI Data'!$N$7:$N$78,MATCH(TRUE,INDEX('PI Data'!$G$7:$G$78=Horaire!BS135,0),0)),0),0),0),0)</f>
        <v>0</v>
      </c>
      <c r="BT50" s="78">
        <f ca="1">IFERROR(IF(BU28&lt;&gt;"",
IF(BU28+0.05&gt;BU26,
IFERROR(1*INDEX('PI Data'!$N$7:$N$78,MATCH(TRUE,INDEX('PI Data'!$G$7:$G$78=Horaire!BT135,0),0)),0),0),0),0)</f>
        <v>0</v>
      </c>
      <c r="BU50" s="78">
        <f ca="1">IFERROR(IF(BV28&lt;&gt;"",
IF(BV28+0.05&gt;BV26,
IFERROR(1*INDEX('PI Data'!$N$7:$N$78,MATCH(TRUE,INDEX('PI Data'!$G$7:$G$78=Horaire!BU135,0),0)),0),0),0),0)</f>
        <v>0</v>
      </c>
      <c r="BV50" s="78">
        <f ca="1">IFERROR(IF(BW28&lt;&gt;"",
IF(BW28+0.05&gt;BW26,
IFERROR(1*INDEX('PI Data'!$N$7:$N$78,MATCH(TRUE,INDEX('PI Data'!$G$7:$G$78=Horaire!BV135,0),0)),0),0),0),0)</f>
        <v>0</v>
      </c>
      <c r="BW50" s="78">
        <f ca="1">IFERROR(IF(BX28&lt;&gt;"",
IF(BX28+0.05&gt;BX26,
IFERROR(1*INDEX('PI Data'!$N$7:$N$78,MATCH(TRUE,INDEX('PI Data'!$G$7:$G$78=Horaire!BW135,0),0)),0),0),0),0)</f>
        <v>0</v>
      </c>
      <c r="BX50" s="78">
        <f ca="1">IFERROR(IF(BY28&lt;&gt;"",
IF(BY28+0.05&gt;BY26,
IFERROR(1*INDEX('PI Data'!$N$7:$N$78,MATCH(TRUE,INDEX('PI Data'!$G$7:$G$78=Horaire!BX135,0),0)),0),0),0),0)</f>
        <v>0</v>
      </c>
      <c r="BY50" s="78">
        <f ca="1">IFERROR(IF(BZ28&lt;&gt;"",
IF(BZ28+0.05&gt;BZ26,
IFERROR(1*INDEX('PI Data'!$N$7:$N$78,MATCH(TRUE,INDEX('PI Data'!$G$7:$G$78=Horaire!BY135,0),0)),0),0),0),0)</f>
        <v>0</v>
      </c>
      <c r="BZ50" s="78">
        <f ca="1">IFERROR(IF(CA28&lt;&gt;"",
IF(CA28+0.05&gt;CA26,
IFERROR(1*INDEX('PI Data'!$N$7:$N$78,MATCH(TRUE,INDEX('PI Data'!$G$7:$G$78=Horaire!BZ135,0),0)),0),0),0),0)</f>
        <v>0</v>
      </c>
      <c r="CA50" s="78">
        <f ca="1">IFERROR(IF(CB28&lt;&gt;"",
IF(CB28+0.05&gt;CB26,
IFERROR(1*INDEX('PI Data'!$N$7:$N$78,MATCH(TRUE,INDEX('PI Data'!$G$7:$G$78=Horaire!CA135,0),0)),0),0),0),0)</f>
        <v>0</v>
      </c>
      <c r="CB50" s="78">
        <f ca="1">IFERROR(IF(CC28&lt;&gt;"",
IF(CC28+0.05&gt;CC26,
IFERROR(1*INDEX('PI Data'!$N$7:$N$78,MATCH(TRUE,INDEX('PI Data'!$G$7:$G$78=Horaire!CB135,0),0)),0),0),0),0)</f>
        <v>0</v>
      </c>
      <c r="CC50" s="78">
        <f ca="1">IFERROR(IF(CD28&lt;&gt;"",
IF(CD28+0.05&gt;CD26,
IFERROR(1*INDEX('PI Data'!$N$7:$N$78,MATCH(TRUE,INDEX('PI Data'!$G$7:$G$78=Horaire!CC135,0),0)),0),0),0),0)</f>
        <v>0</v>
      </c>
      <c r="CD50" s="78">
        <f ca="1">IFERROR(IF(CE28&lt;&gt;"",
IF(CE28+0.05&gt;CE26,
IFERROR(1*INDEX('PI Data'!$N$7:$N$78,MATCH(TRUE,INDEX('PI Data'!$G$7:$G$78=Horaire!CD135,0),0)),0),0),0),0)</f>
        <v>0</v>
      </c>
      <c r="CE50" s="78">
        <f ca="1">IFERROR(IF(CF28&lt;&gt;"",
IF(CF28+0.05&gt;CF26,
IFERROR(1*INDEX('PI Data'!$N$7:$N$78,MATCH(TRUE,INDEX('PI Data'!$G$7:$G$78=Horaire!CE135,0),0)),0),0),0),0)</f>
        <v>0</v>
      </c>
      <c r="CF50" s="78">
        <f ca="1">IFERROR(IF(CG28&lt;&gt;"",
IF(CG28+0.05&gt;CG26,
IFERROR(1*INDEX('PI Data'!$N$7:$N$78,MATCH(TRUE,INDEX('PI Data'!$G$7:$G$78=Horaire!CF135,0),0)),0),0),0),0)</f>
        <v>0</v>
      </c>
      <c r="CG50" s="78">
        <f ca="1">IFERROR(IF(CH28&lt;&gt;"",
IF(CH28+0.05&gt;CH26,
IFERROR(1*INDEX('PI Data'!$N$7:$N$78,MATCH(TRUE,INDEX('PI Data'!$G$7:$G$78=Horaire!CG135,0),0)),0),0),0),0)</f>
        <v>0</v>
      </c>
      <c r="CH50" s="78">
        <f ca="1">IFERROR(IF(CI28&lt;&gt;"",
IF(CI28+0.05&gt;CI26,
IFERROR(1*INDEX('PI Data'!$N$7:$N$78,MATCH(TRUE,INDEX('PI Data'!$G$7:$G$78=Horaire!CH135,0),0)),0),0),0),0)</f>
        <v>0</v>
      </c>
      <c r="CI50" s="78">
        <f ca="1">IFERROR(IF(CJ28&lt;&gt;"",
IF(CJ28+0.05&gt;CJ26,
IFERROR(1*INDEX('PI Data'!$N$7:$N$78,MATCH(TRUE,INDEX('PI Data'!$G$7:$G$78=Horaire!CI135,0),0)),0),0),0),0)</f>
        <v>0</v>
      </c>
      <c r="CJ50" s="78">
        <f ca="1">IFERROR(IF(CK28&lt;&gt;"",
IF(CK28+0.05&gt;CK26,
IFERROR(1*INDEX('PI Data'!$N$7:$N$78,MATCH(TRUE,INDEX('PI Data'!$G$7:$G$78=Horaire!CJ135,0),0)),0),0),0),0)</f>
        <v>0</v>
      </c>
      <c r="CK50" s="78">
        <f ca="1">IFERROR(IF(CL28&lt;&gt;"",
IF(CL28+0.05&gt;CL26,
IFERROR(1*INDEX('PI Data'!$N$7:$N$78,MATCH(TRUE,INDEX('PI Data'!$G$7:$G$78=Horaire!CK135,0),0)),0),0),0),0)</f>
        <v>0</v>
      </c>
      <c r="CL50" s="78">
        <f ca="1">IFERROR(IF(CM28&lt;&gt;"",
IF(CM28+0.05&gt;CM26,
IFERROR(1*INDEX('PI Data'!$N$7:$N$78,MATCH(TRUE,INDEX('PI Data'!$G$7:$G$78=Horaire!CL135,0),0)),0),0),0),0)</f>
        <v>0</v>
      </c>
      <c r="CM50" s="78">
        <f ca="1">IFERROR(IF(CN28&lt;&gt;"",
IF(CN28+0.05&gt;CN26,
IFERROR(1*INDEX('PI Data'!$N$7:$N$78,MATCH(TRUE,INDEX('PI Data'!$G$7:$G$78=Horaire!CM135,0),0)),0),0),0),0)</f>
        <v>0</v>
      </c>
      <c r="CN50" s="78">
        <f ca="1">IFERROR(IF(CO28&lt;&gt;"",
IF(CO28+0.05&gt;CO26,
IFERROR(1*INDEX('PI Data'!$N$7:$N$78,MATCH(TRUE,INDEX('PI Data'!$G$7:$G$78=Horaire!CN135,0),0)),0),0),0),0)</f>
        <v>0</v>
      </c>
      <c r="CO50" s="78">
        <f ca="1">IFERROR(IF(CP28&lt;&gt;"",
IF(CP28+0.05&gt;CP26,
IFERROR(1*INDEX('PI Data'!$N$7:$N$78,MATCH(TRUE,INDEX('PI Data'!$G$7:$G$78=Horaire!CO135,0),0)),0),0),0),0)</f>
        <v>0</v>
      </c>
      <c r="CP50" s="78">
        <f ca="1">IFERROR(IF(CQ28&lt;&gt;"",
IF(CQ28+0.05&gt;CQ26,
IFERROR(1*INDEX('PI Data'!$N$7:$N$78,MATCH(TRUE,INDEX('PI Data'!$G$7:$G$78=Horaire!CP135,0),0)),0),0),0),0)</f>
        <v>0</v>
      </c>
      <c r="CQ50" s="78">
        <f ca="1">IFERROR(IF(CR28&lt;&gt;"",
IF(CR28+0.05&gt;CR26,
IFERROR(1*INDEX('PI Data'!$N$7:$N$78,MATCH(TRUE,INDEX('PI Data'!$G$7:$G$78=Horaire!CQ135,0),0)),0),0),0),0)</f>
        <v>0</v>
      </c>
      <c r="CR50" s="78">
        <f ca="1">IFERROR(IF(CS28&lt;&gt;"",
IF(CS28+0.05&gt;CS26,
IFERROR(1*INDEX('PI Data'!$N$7:$N$78,MATCH(TRUE,INDEX('PI Data'!$G$7:$G$78=Horaire!CR135,0),0)),0),0),0),0)</f>
        <v>0</v>
      </c>
      <c r="CS50" s="78">
        <f ca="1">IFERROR(IF(CT28&lt;&gt;"",
IF(CT28+0.05&gt;CT26,
IFERROR(1*INDEX('PI Data'!$N$7:$N$78,MATCH(TRUE,INDEX('PI Data'!$G$7:$G$78=Horaire!CS135,0),0)),0),0),0),0)</f>
        <v>0</v>
      </c>
      <c r="CT50" s="78">
        <f ca="1">IFERROR(IF(CU28&lt;&gt;"",
IF(CU28+0.05&gt;CU26,
IFERROR(1*INDEX('PI Data'!$N$7:$N$78,MATCH(TRUE,INDEX('PI Data'!$G$7:$G$78=Horaire!CT135,0),0)),0),0),0),0)</f>
        <v>0</v>
      </c>
      <c r="CU50" s="78">
        <f ca="1">IFERROR(IF(CV28&lt;&gt;"",
IF(CV28+0.05&gt;CV26,
IFERROR(1*INDEX('PI Data'!$N$7:$N$78,MATCH(TRUE,INDEX('PI Data'!$G$7:$G$78=Horaire!CU135,0),0)),0),0),0),0)</f>
        <v>0</v>
      </c>
      <c r="CV50" s="78">
        <f ca="1">IFERROR(IF(CW28&lt;&gt;"",
IF(CW28+0.05&gt;CW26,
IFERROR(1*INDEX('PI Data'!$N$7:$N$78,MATCH(TRUE,INDEX('PI Data'!$G$7:$G$78=Horaire!CV135,0),0)),0),0),0),0)</f>
        <v>0</v>
      </c>
      <c r="CW50" s="78">
        <f ca="1">IFERROR(IF(CX28&lt;&gt;"",
IF(CX28+0.05&gt;CX26,
IFERROR(1*INDEX('PI Data'!$N$7:$N$78,MATCH(TRUE,INDEX('PI Data'!$G$7:$G$78=Horaire!CW135,0),0)),0),0),0),0)</f>
        <v>0</v>
      </c>
      <c r="CX50" s="78">
        <f ca="1">IFERROR(IF(CY28&lt;&gt;"",
IF(CY28+0.05&gt;CY26,
IFERROR(1*INDEX('PI Data'!$N$7:$N$78,MATCH(TRUE,INDEX('PI Data'!$G$7:$G$78=Horaire!CX135,0),0)),0),0),0),0)</f>
        <v>0</v>
      </c>
      <c r="CY50" s="78">
        <f ca="1">IFERROR(IF(CZ28&lt;&gt;"",
IF(CZ28+0.05&gt;CZ26,
IFERROR(1*INDEX('PI Data'!$N$7:$N$78,MATCH(TRUE,INDEX('PI Data'!$G$7:$G$78=Horaire!CY135,0),0)),0),0),0),0)</f>
        <v>0</v>
      </c>
      <c r="CZ50" s="78">
        <f ca="1">IFERROR(IF(DA28&lt;&gt;"",
IF(DA28+0.05&gt;DA26,
IFERROR(1*INDEX('PI Data'!$N$7:$N$78,MATCH(TRUE,INDEX('PI Data'!$G$7:$G$78=Horaire!CZ135,0),0)),0),0),0),0)</f>
        <v>0</v>
      </c>
      <c r="DA50" s="78">
        <f ca="1">IFERROR(IF(DB28&lt;&gt;"",
IF(DB28+0.05&gt;DB26,
IFERROR(1*INDEX('PI Data'!$N$7:$N$78,MATCH(TRUE,INDEX('PI Data'!$G$7:$G$78=Horaire!DA135,0),0)),0),0),0),0)</f>
        <v>0</v>
      </c>
      <c r="DB50" s="78">
        <f ca="1">IFERROR(IF(DC28&lt;&gt;"",
IF(DC28+0.05&gt;DC26,
IFERROR(1*INDEX('PI Data'!$N$7:$N$78,MATCH(TRUE,INDEX('PI Data'!$G$7:$G$78=Horaire!DB135,0),0)),0),0),0),0)</f>
        <v>0</v>
      </c>
      <c r="DC50" s="78">
        <f ca="1">IFERROR(IF(DD28&lt;&gt;"",
IF(DD28+0.05&gt;DD26,
IFERROR(1*INDEX('PI Data'!$N$7:$N$78,MATCH(TRUE,INDEX('PI Data'!$G$7:$G$78=Horaire!DC135,0),0)),0),0),0),0)</f>
        <v>0</v>
      </c>
      <c r="DD50" s="78">
        <f ca="1">IFERROR(IF(DE28&lt;&gt;"",
IF(DE28+0.05&gt;DE26,
IFERROR(1*INDEX('PI Data'!$N$7:$N$78,MATCH(TRUE,INDEX('PI Data'!$G$7:$G$78=Horaire!DD135,0),0)),0),0),0),0)</f>
        <v>0</v>
      </c>
      <c r="DE50" s="78">
        <f ca="1">IFERROR(IF(DF28&lt;&gt;"",
IF(DF28+0.05&gt;DF26,
IFERROR(1*INDEX('PI Data'!$N$7:$N$78,MATCH(TRUE,INDEX('PI Data'!$G$7:$G$78=Horaire!DE135,0),0)),0),0),0),0)</f>
        <v>0</v>
      </c>
      <c r="DF50" s="78">
        <f ca="1">IFERROR(IF(DG28&lt;&gt;"",
IF(DG28+0.05&gt;DG26,
IFERROR(1*INDEX('PI Data'!$N$7:$N$78,MATCH(TRUE,INDEX('PI Data'!$G$7:$G$78=Horaire!DF135,0),0)),0),0),0),0)</f>
        <v>0</v>
      </c>
      <c r="DG50" s="78">
        <f ca="1">IFERROR(IF(DH28&lt;&gt;"",
IF(DH28+0.05&gt;DH26,
IFERROR(1*INDEX('PI Data'!$N$7:$N$78,MATCH(TRUE,INDEX('PI Data'!$G$7:$G$78=Horaire!DG135,0),0)),0),0),0),0)</f>
        <v>0</v>
      </c>
      <c r="DH50" s="78">
        <f ca="1">IFERROR(IF(DI28&lt;&gt;"",
IF(DI28+0.05&gt;DI26,
IFERROR(1*INDEX('PI Data'!$N$7:$N$78,MATCH(TRUE,INDEX('PI Data'!$G$7:$G$78=Horaire!DH135,0),0)),0),0),0),0)</f>
        <v>0</v>
      </c>
      <c r="DI50" s="78">
        <f ca="1">IFERROR(IF(DJ28&lt;&gt;"",
IF(DJ28+0.05&gt;DJ26,
IFERROR(1*INDEX('PI Data'!$N$7:$N$78,MATCH(TRUE,INDEX('PI Data'!$G$7:$G$78=Horaire!DI135,0),0)),0),0),0),0)</f>
        <v>0</v>
      </c>
      <c r="DJ50" s="78">
        <f ca="1">IFERROR(IF(DK28&lt;&gt;"",
IF(DK28+0.05&gt;DK26,
IFERROR(1*INDEX('PI Data'!$N$7:$N$78,MATCH(TRUE,INDEX('PI Data'!$G$7:$G$78=Horaire!DJ135,0),0)),0),0),0),0)</f>
        <v>0</v>
      </c>
      <c r="DK50" s="78">
        <f ca="1">IFERROR(IF(DL28&lt;&gt;"",
IF(DL28+0.05&gt;DL26,
IFERROR(1*INDEX('PI Data'!$N$7:$N$78,MATCH(TRUE,INDEX('PI Data'!$G$7:$G$78=Horaire!DK135,0),0)),0),0),0),0)</f>
        <v>0</v>
      </c>
      <c r="DL50" s="78">
        <f ca="1">IFERROR(IF(DM28&lt;&gt;"",
IF(DM28+0.05&gt;DM26,
IFERROR(1*INDEX('PI Data'!$N$7:$N$78,MATCH(TRUE,INDEX('PI Data'!$G$7:$G$78=Horaire!DL135,0),0)),0),0),0),0)</f>
        <v>0</v>
      </c>
      <c r="DM50" s="78">
        <f ca="1">IFERROR(IF(DN28&lt;&gt;"",
IF(DN28+0.05&gt;DN26,
IFERROR(1*INDEX('PI Data'!$N$7:$N$78,MATCH(TRUE,INDEX('PI Data'!$G$7:$G$78=Horaire!DM135,0),0)),0),0),0),0)</f>
        <v>0</v>
      </c>
      <c r="DN50" s="78">
        <f ca="1">IFERROR(IF(DO28&lt;&gt;"",
IF(DO28+0.05&gt;DO26,
IFERROR(1*INDEX('PI Data'!$N$7:$N$78,MATCH(TRUE,INDEX('PI Data'!$G$7:$G$78=Horaire!DN135,0),0)),0),0),0),0)</f>
        <v>0</v>
      </c>
      <c r="DO50" s="78">
        <f ca="1">IFERROR(IF(DP28&lt;&gt;"",
IF(DP28+0.05&gt;DP26,
IFERROR(1*INDEX('PI Data'!$N$7:$N$78,MATCH(TRUE,INDEX('PI Data'!$G$7:$G$78=Horaire!DO135,0),0)),0),0),0),0)</f>
        <v>0</v>
      </c>
      <c r="DP50" s="78">
        <f ca="1">IFERROR(IF(DQ28&lt;&gt;"",
IF(DQ28+0.05&gt;DQ26,
IFERROR(1*INDEX('PI Data'!$N$7:$N$78,MATCH(TRUE,INDEX('PI Data'!$G$7:$G$78=Horaire!DP135,0),0)),0),0),0),0)</f>
        <v>0</v>
      </c>
      <c r="DQ50" s="78">
        <f ca="1">IFERROR(IF(DR28&lt;&gt;"",
IF(DR28+0.05&gt;DR26,
IFERROR(1*INDEX('PI Data'!$N$7:$N$78,MATCH(TRUE,INDEX('PI Data'!$G$7:$G$78=Horaire!DQ135,0),0)),0),0),0),0)</f>
        <v>0</v>
      </c>
      <c r="DR50" s="78">
        <f ca="1">IFERROR(IF(DS28&lt;&gt;"",
IF(DS28+0.05&gt;DS26,
IFERROR(1*INDEX('PI Data'!$N$7:$N$78,MATCH(TRUE,INDEX('PI Data'!$G$7:$G$78=Horaire!DR135,0),0)),0),0),0),0)</f>
        <v>0</v>
      </c>
      <c r="DS50" s="78">
        <f ca="1">IFERROR(IF(DT28&lt;&gt;"",
IF(DT28+0.05&gt;DT26,
IFERROR(1*INDEX('PI Data'!$N$7:$N$78,MATCH(TRUE,INDEX('PI Data'!$G$7:$G$78=Horaire!DS135,0),0)),0),0),0),0)</f>
        <v>0</v>
      </c>
      <c r="DT50" s="78">
        <f ca="1">IFERROR(IF(DU28&lt;&gt;"",
IF(DU28+0.05&gt;DU26,
IFERROR(1*INDEX('PI Data'!$N$7:$N$78,MATCH(TRUE,INDEX('PI Data'!$G$7:$G$78=Horaire!DT135,0),0)),0),0),0),0)</f>
        <v>0</v>
      </c>
      <c r="DU50" s="78">
        <f ca="1">IFERROR(IF(DV28&lt;&gt;"",
IF(DV28+0.05&gt;DV26,
IFERROR(1*INDEX('PI Data'!$N$7:$N$78,MATCH(TRUE,INDEX('PI Data'!$G$7:$G$78=Horaire!DU135,0),0)),0),0),0),0)</f>
        <v>0</v>
      </c>
      <c r="DV50" s="78">
        <f ca="1">IFERROR(IF(DW28&lt;&gt;"",
IF(DW28+0.05&gt;DW26,
IFERROR(1*INDEX('PI Data'!$N$7:$N$78,MATCH(TRUE,INDEX('PI Data'!$G$7:$G$78=Horaire!DV135,0),0)),0),0),0),0)</f>
        <v>0</v>
      </c>
      <c r="DW50" s="78">
        <f ca="1">IFERROR(IF(DX28&lt;&gt;"",
IF(DX28+0.05&gt;DX26,
IFERROR(1*INDEX('PI Data'!$N$7:$N$78,MATCH(TRUE,INDEX('PI Data'!$G$7:$G$78=Horaire!DW135,0),0)),0),0),0),0)</f>
        <v>0</v>
      </c>
      <c r="DX50" s="78">
        <f ca="1">IFERROR(IF(DY28&lt;&gt;"",
IF(DY28+0.05&gt;DY26,
IFERROR(1*INDEX('PI Data'!$N$7:$N$78,MATCH(TRUE,INDEX('PI Data'!$G$7:$G$78=Horaire!DX135,0),0)),0),0),0),0)</f>
        <v>0</v>
      </c>
      <c r="DY50" s="78">
        <f ca="1">IFERROR(IF(DZ28&lt;&gt;"",
IF(DZ28+0.05&gt;DZ26,
IFERROR(1*INDEX('PI Data'!$N$7:$N$78,MATCH(TRUE,INDEX('PI Data'!$G$7:$G$78=Horaire!DY135,0),0)),0),0),0),0)</f>
        <v>0</v>
      </c>
      <c r="DZ50" s="78">
        <f ca="1">IFERROR(IF(EA28&lt;&gt;"",
IF(EA28+0.05&gt;EA26,
IFERROR(1*INDEX('PI Data'!$N$7:$N$78,MATCH(TRUE,INDEX('PI Data'!$G$7:$G$78=Horaire!DZ135,0),0)),0),0),0),0)</f>
        <v>0</v>
      </c>
      <c r="EA50" s="78">
        <f ca="1">IFERROR(IF(EB28&lt;&gt;"",
IF(EB28+0.05&gt;EB26,
IFERROR(1*INDEX('PI Data'!$N$7:$N$78,MATCH(TRUE,INDEX('PI Data'!$G$7:$G$78=Horaire!EA135,0),0)),0),0),0),0)</f>
        <v>0</v>
      </c>
      <c r="EB50" s="78">
        <f ca="1">IFERROR(IF(EC28&lt;&gt;"",
IF(EC28+0.05&gt;EC26,
IFERROR(1*INDEX('PI Data'!$N$7:$N$78,MATCH(TRUE,INDEX('PI Data'!$G$7:$G$78=Horaire!EB135,0),0)),0),0),0),0)</f>
        <v>0</v>
      </c>
      <c r="EC50" s="78">
        <f ca="1">IFERROR(IF(ED28&lt;&gt;"",
IF(ED28+0.05&gt;ED26,
IFERROR(1*INDEX('PI Data'!$N$7:$N$78,MATCH(TRUE,INDEX('PI Data'!$G$7:$G$78=Horaire!EC135,0),0)),0),0),0),0)</f>
        <v>0</v>
      </c>
      <c r="ED50" s="78">
        <f ca="1">IFERROR(IF(EE28&lt;&gt;"",
IF(EE28+0.05&gt;EE26,
IFERROR(1*INDEX('PI Data'!$N$7:$N$78,MATCH(TRUE,INDEX('PI Data'!$G$7:$G$78=Horaire!ED135,0),0)),0),0),0),0)</f>
        <v>0</v>
      </c>
      <c r="EE50" s="78">
        <f ca="1">IFERROR(IF(EF28&lt;&gt;"",
IF(EF28+0.05&gt;EF26,
IFERROR(1*INDEX('PI Data'!$N$7:$N$78,MATCH(TRUE,INDEX('PI Data'!$G$7:$G$78=Horaire!EE135,0),0)),0),0),0),0)</f>
        <v>0</v>
      </c>
      <c r="EF50" s="78">
        <f ca="1">IFERROR(IF(EG28&lt;&gt;"",
IF(EG28+0.05&gt;EG26,
IFERROR(1*INDEX('PI Data'!$N$7:$N$78,MATCH(TRUE,INDEX('PI Data'!$G$7:$G$78=Horaire!EF135,0),0)),0),0),0),0)</f>
        <v>0</v>
      </c>
      <c r="EG50" s="78">
        <f ca="1">IFERROR(IF(EH28&lt;&gt;"",
IF(EH28+0.05&gt;EH26,
IFERROR(1*INDEX('PI Data'!$N$7:$N$78,MATCH(TRUE,INDEX('PI Data'!$G$7:$G$78=Horaire!EG135,0),0)),0),0),0),0)</f>
        <v>0</v>
      </c>
      <c r="EH50" s="78">
        <f ca="1">IFERROR(IF(EI28&lt;&gt;"",
IF(EI28+0.05&gt;EI26,
IFERROR(1*INDEX('PI Data'!$N$7:$N$78,MATCH(TRUE,INDEX('PI Data'!$G$7:$G$78=Horaire!EH135,0),0)),0),0),0),0)</f>
        <v>0</v>
      </c>
      <c r="EI50" s="78">
        <f ca="1">IFERROR(IF(EJ28&lt;&gt;"",
IF(EJ28+0.05&gt;EJ26,
IFERROR(1*INDEX('PI Data'!$N$7:$N$78,MATCH(TRUE,INDEX('PI Data'!$G$7:$G$78=Horaire!EI135,0),0)),0),0),0),0)</f>
        <v>0</v>
      </c>
      <c r="EJ50" s="78">
        <f ca="1">IFERROR(IF(EK28&lt;&gt;"",
IF(EK28+0.05&gt;EK26,
IFERROR(1*INDEX('PI Data'!$N$7:$N$78,MATCH(TRUE,INDEX('PI Data'!$G$7:$G$78=Horaire!EJ135,0),0)),0),0),0),0)</f>
        <v>0</v>
      </c>
      <c r="EK50" s="78">
        <f ca="1">IFERROR(IF(EL28&lt;&gt;"",
IF(EL28+0.05&gt;EL26,
IFERROR(1*INDEX('PI Data'!$N$7:$N$78,MATCH(TRUE,INDEX('PI Data'!$G$7:$G$78=Horaire!EK135,0),0)),0),0),0),0)</f>
        <v>0</v>
      </c>
      <c r="EL50" s="78">
        <f ca="1">IFERROR(IF(EM28&lt;&gt;"",
IF(EM28+0.05&gt;EM26,
IFERROR(1*INDEX('PI Data'!$N$7:$N$78,MATCH(TRUE,INDEX('PI Data'!$G$7:$G$78=Horaire!EL135,0),0)),0),0),0),0)</f>
        <v>0</v>
      </c>
      <c r="EM50" s="78">
        <f ca="1">IFERROR(IF(EN28&lt;&gt;"",
IF(EN28+0.05&gt;EN26,
IFERROR(1*INDEX('PI Data'!$N$7:$N$78,MATCH(TRUE,INDEX('PI Data'!$G$7:$G$78=Horaire!EM135,0),0)),0),0),0),0)</f>
        <v>0</v>
      </c>
      <c r="EN50" s="78">
        <f ca="1">IFERROR(IF(EO28&lt;&gt;"",
IF(EO28+0.05&gt;EO26,
IFERROR(1*INDEX('PI Data'!$N$7:$N$78,MATCH(TRUE,INDEX('PI Data'!$G$7:$G$78=Horaire!EN135,0),0)),0),0),0),0)</f>
        <v>0</v>
      </c>
      <c r="EO50" s="78">
        <f ca="1">IFERROR(IF(EP28&lt;&gt;"",
IF(EP28+0.05&gt;EP26,
IFERROR(1*INDEX('PI Data'!$N$7:$N$78,MATCH(TRUE,INDEX('PI Data'!$G$7:$G$78=Horaire!EO135,0),0)),0),0),0),0)</f>
        <v>0</v>
      </c>
      <c r="EP50" s="78">
        <f ca="1">IFERROR(IF(EQ28&lt;&gt;"",
IF(EQ28+0.05&gt;EQ26,
IFERROR(1*INDEX('PI Data'!$N$7:$N$78,MATCH(TRUE,INDEX('PI Data'!$G$7:$G$78=Horaire!EP135,0),0)),0),0),0),0)</f>
        <v>0</v>
      </c>
      <c r="EQ50" s="78">
        <f ca="1">IFERROR(IF(ER28&lt;&gt;"",
IF(ER28+0.05&gt;ER26,
IFERROR(1*INDEX('PI Data'!$N$7:$N$78,MATCH(TRUE,INDEX('PI Data'!$G$7:$G$78=Horaire!EQ135,0),0)),0),0),0),0)</f>
        <v>0</v>
      </c>
      <c r="ER50" s="78">
        <f ca="1">IFERROR(IF(ES28&lt;&gt;"",
IF(ES28+0.05&gt;ES26,
IFERROR(1*INDEX('PI Data'!$N$7:$N$78,MATCH(TRUE,INDEX('PI Data'!$G$7:$G$78=Horaire!ER135,0),0)),0),0),0),0)</f>
        <v>0</v>
      </c>
      <c r="ES50" s="78">
        <f ca="1">IFERROR(IF(ET28&lt;&gt;"",
IF(ET28+0.05&gt;ET26,
IFERROR(1*INDEX('PI Data'!$N$7:$N$78,MATCH(TRUE,INDEX('PI Data'!$G$7:$G$78=Horaire!ES135,0),0)),0),0),0),0)</f>
        <v>0</v>
      </c>
      <c r="ET50" s="78">
        <f ca="1">IFERROR(IF(EU28&lt;&gt;"",
IF(EU28+0.05&gt;EU26,
IFERROR(1*INDEX('PI Data'!$N$7:$N$78,MATCH(TRUE,INDEX('PI Data'!$G$7:$G$78=Horaire!ET135,0),0)),0),0),0),0)</f>
        <v>0</v>
      </c>
      <c r="EU50" s="78">
        <f ca="1">IFERROR(IF(EV28&lt;&gt;"",
IF(EV28+0.05&gt;EV26,
IFERROR(1*INDEX('PI Data'!$N$7:$N$78,MATCH(TRUE,INDEX('PI Data'!$G$7:$G$78=Horaire!EU135,0),0)),0),0),0),0)</f>
        <v>0</v>
      </c>
      <c r="EV50" s="78">
        <f ca="1">IFERROR(IF(EW28&lt;&gt;"",
IF(EW28+0.05&gt;EW26,
IFERROR(1*INDEX('PI Data'!$N$7:$N$78,MATCH(TRUE,INDEX('PI Data'!$G$7:$G$78=Horaire!EV135,0),0)),0),0),0),0)</f>
        <v>0</v>
      </c>
      <c r="EW50" s="78">
        <f ca="1">IFERROR(IF(EX28&lt;&gt;"",
IF(EX28+0.05&gt;EX26,
IFERROR(1*INDEX('PI Data'!$N$7:$N$78,MATCH(TRUE,INDEX('PI Data'!$G$7:$G$78=Horaire!EW135,0),0)),0),0),0),0)</f>
        <v>0</v>
      </c>
      <c r="EX50" s="78">
        <f ca="1">IFERROR(IF(EY28&lt;&gt;"",
IF(EY28+0.05&gt;EY26,
IFERROR(1*INDEX('PI Data'!$N$7:$N$78,MATCH(TRUE,INDEX('PI Data'!$G$7:$G$78=Horaire!EX135,0),0)),0),0),0),0)</f>
        <v>0</v>
      </c>
      <c r="EY50" s="78">
        <f ca="1">IFERROR(IF(EZ28&lt;&gt;"",
IF(EZ28+0.05&gt;EZ26,
IFERROR(1*INDEX('PI Data'!$N$7:$N$78,MATCH(TRUE,INDEX('PI Data'!$G$7:$G$78=Horaire!EY135,0),0)),0),0),0),0)</f>
        <v>0</v>
      </c>
      <c r="EZ50" s="78">
        <f ca="1">IFERROR(IF(FA28&lt;&gt;"",
IF(FA28+0.05&gt;FA26,
IFERROR(1*INDEX('PI Data'!$N$7:$N$78,MATCH(TRUE,INDEX('PI Data'!$G$7:$G$78=Horaire!EZ135,0),0)),0),0),0),0)</f>
        <v>0</v>
      </c>
      <c r="FA50" s="78">
        <f ca="1">IFERROR(IF(FB28&lt;&gt;"",
IF(FB28+0.05&gt;FB26,
IFERROR(1*INDEX('PI Data'!$N$7:$N$78,MATCH(TRUE,INDEX('PI Data'!$G$7:$G$78=Horaire!FA135,0),0)),0),0),0),0)</f>
        <v>0</v>
      </c>
      <c r="FB50" s="78">
        <f ca="1">IFERROR(IF(FC28&lt;&gt;"",
IF(FC28+0.05&gt;FC26,
IFERROR(1*INDEX('PI Data'!$N$7:$N$78,MATCH(TRUE,INDEX('PI Data'!$G$7:$G$78=Horaire!FB135,0),0)),0),0),0),0)</f>
        <v>0</v>
      </c>
      <c r="FC50" s="78">
        <f ca="1">IFERROR(IF(FD28&lt;&gt;"",
IF(FD28+0.05&gt;FD26,
IFERROR(1*INDEX('PI Data'!$N$7:$N$78,MATCH(TRUE,INDEX('PI Data'!$G$7:$G$78=Horaire!FC135,0),0)),0),0),0),0)</f>
        <v>0</v>
      </c>
      <c r="FD50" s="78">
        <f ca="1">IFERROR(IF(FE28&lt;&gt;"",
IF(FE28+0.05&gt;FE26,
IFERROR(1*INDEX('PI Data'!$N$7:$N$78,MATCH(TRUE,INDEX('PI Data'!$G$7:$G$78=Horaire!FD135,0),0)),0),0),0),0)</f>
        <v>0</v>
      </c>
      <c r="FE50" s="78">
        <f ca="1">IFERROR(IF(FF28&lt;&gt;"",
IF(FF28+0.05&gt;FF26,
IFERROR(1*INDEX('PI Data'!$N$7:$N$78,MATCH(TRUE,INDEX('PI Data'!$G$7:$G$78=Horaire!FE135,0),0)),0),0),0),0)</f>
        <v>0</v>
      </c>
      <c r="FF50" s="78">
        <f ca="1">IFERROR(IF(FG28&lt;&gt;"",
IF(FG28+0.05&gt;FG26,
IFERROR(1*INDEX('PI Data'!$N$7:$N$78,MATCH(TRUE,INDEX('PI Data'!$G$7:$G$78=Horaire!FF135,0),0)),0),0),0),0)</f>
        <v>0</v>
      </c>
      <c r="FG50" s="78">
        <f ca="1">IFERROR(IF(FH28&lt;&gt;"",
IF(FH28+0.05&gt;FH26,
IFERROR(1*INDEX('PI Data'!$N$7:$N$78,MATCH(TRUE,INDEX('PI Data'!$G$7:$G$78=Horaire!FG135,0),0)),0),0),0),0)</f>
        <v>0</v>
      </c>
      <c r="FH50" s="78">
        <f ca="1">IFERROR(IF(FI28&lt;&gt;"",
IF(FI28+0.05&gt;FI26,
IFERROR(1*INDEX('PI Data'!$N$7:$N$78,MATCH(TRUE,INDEX('PI Data'!$G$7:$G$78=Horaire!FH135,0),0)),0),0),0),0)</f>
        <v>0</v>
      </c>
      <c r="FI50" s="78">
        <f ca="1">IFERROR(IF(FJ28&lt;&gt;"",
IF(FJ28+0.05&gt;FJ26,
IFERROR(1*INDEX('PI Data'!$N$7:$N$78,MATCH(TRUE,INDEX('PI Data'!$G$7:$G$78=Horaire!FI135,0),0)),0),0),0),0)</f>
        <v>0</v>
      </c>
      <c r="FJ50" s="78">
        <f ca="1">IFERROR(IF(FK28&lt;&gt;"",
IF(FK28+0.05&gt;FK26,
IFERROR(1*INDEX('PI Data'!$N$7:$N$78,MATCH(TRUE,INDEX('PI Data'!$G$7:$G$78=Horaire!FJ135,0),0)),0),0),0),0)</f>
        <v>0</v>
      </c>
      <c r="FK50" s="78">
        <f ca="1">IFERROR(IF(FL28&lt;&gt;"",
IF(FL28+0.05&gt;FL26,
IFERROR(1*INDEX('PI Data'!$N$7:$N$78,MATCH(TRUE,INDEX('PI Data'!$G$7:$G$78=Horaire!FK135,0),0)),0),0),0),0)</f>
        <v>0</v>
      </c>
      <c r="FL50" s="78">
        <f ca="1">IFERROR(IF(FM28&lt;&gt;"",
IF(FM28+0.05&gt;FM26,
IFERROR(1*INDEX('PI Data'!$N$7:$N$78,MATCH(TRUE,INDEX('PI Data'!$G$7:$G$78=Horaire!FL135,0),0)),0),0),0),0)</f>
        <v>0</v>
      </c>
      <c r="FM50" s="78">
        <f ca="1">IFERROR(IF(FN28&lt;&gt;"",
IF(FN28+0.05&gt;FN26,
IFERROR(1*INDEX('PI Data'!$N$7:$N$78,MATCH(TRUE,INDEX('PI Data'!$G$7:$G$78=Horaire!FM135,0),0)),0),0),0),0)</f>
        <v>0</v>
      </c>
      <c r="FN50" s="78">
        <f ca="1">IFERROR(IF(FO28&lt;&gt;"",
IF(FO28+0.05&gt;FO26,
IFERROR(1*INDEX('PI Data'!$N$7:$N$78,MATCH(TRUE,INDEX('PI Data'!$G$7:$G$78=Horaire!FN135,0),0)),0),0),0),0)</f>
        <v>0</v>
      </c>
      <c r="FO50" s="78">
        <f ca="1">IFERROR(IF(FP28&lt;&gt;"",
IF(FP28+0.05&gt;FP26,
IFERROR(1*INDEX('PI Data'!$N$7:$N$78,MATCH(TRUE,INDEX('PI Data'!$G$7:$G$78=Horaire!FO135,0),0)),0),0),0),0)</f>
        <v>0</v>
      </c>
      <c r="FP50" s="78">
        <f ca="1">IFERROR(IF(FQ28&lt;&gt;"",
IF(FQ28+0.05&gt;FQ26,
IFERROR(1*INDEX('PI Data'!$N$7:$N$78,MATCH(TRUE,INDEX('PI Data'!$G$7:$G$78=Horaire!FP135,0),0)),0),0),0),0)</f>
        <v>0</v>
      </c>
      <c r="FQ50" s="78">
        <f ca="1">IFERROR(IF(FR28&lt;&gt;"",
IF(FR28+0.05&gt;FR26,
IFERROR(1*INDEX('PI Data'!$N$7:$N$78,MATCH(TRUE,INDEX('PI Data'!$G$7:$G$78=Horaire!FQ135,0),0)),0),0),0),0)</f>
        <v>0</v>
      </c>
      <c r="FR50" s="78">
        <f ca="1">IFERROR(IF(FS28&lt;&gt;"",
IF(FS28+0.05&gt;FS26,
IFERROR(1*INDEX('PI Data'!$N$7:$N$78,MATCH(TRUE,INDEX('PI Data'!$G$7:$G$78=Horaire!FR135,0),0)),0),0),0),0)</f>
        <v>0</v>
      </c>
      <c r="FS50" s="78">
        <f ca="1">IFERROR(IF(FT28&lt;&gt;"",
IF(FT28+0.05&gt;FT26,
IFERROR(1*INDEX('PI Data'!$N$7:$N$78,MATCH(TRUE,INDEX('PI Data'!$G$7:$G$78=Horaire!FS135,0),0)),0),0),0),0)</f>
        <v>0</v>
      </c>
      <c r="FT50" s="78">
        <f ca="1">IFERROR(IF(FU28&lt;&gt;"",
IF(FU28+0.05&gt;FU26,
IFERROR(1*INDEX('PI Data'!$N$7:$N$78,MATCH(TRUE,INDEX('PI Data'!$G$7:$G$78=Horaire!FT135,0),0)),0),0),0),0)</f>
        <v>0</v>
      </c>
      <c r="FU50" s="78">
        <f ca="1">IFERROR(IF(FV28&lt;&gt;"",
IF(FV28+0.05&gt;FV26,
IFERROR(1*INDEX('PI Data'!$N$7:$N$78,MATCH(TRUE,INDEX('PI Data'!$G$7:$G$78=Horaire!FU135,0),0)),0),0),0),0)</f>
        <v>0</v>
      </c>
      <c r="FV50" s="78">
        <f ca="1">IFERROR(IF(FW28&lt;&gt;"",
IF(FW28+0.05&gt;FW26,
IFERROR(1*INDEX('PI Data'!$N$7:$N$78,MATCH(TRUE,INDEX('PI Data'!$G$7:$G$78=Horaire!FV135,0),0)),0),0),0),0)</f>
        <v>0</v>
      </c>
      <c r="FW50" s="78">
        <f ca="1">IFERROR(IF(FX28&lt;&gt;"",
IF(FX28+0.05&gt;FX26,
IFERROR(1*INDEX('PI Data'!$N$7:$N$78,MATCH(TRUE,INDEX('PI Data'!$G$7:$G$78=Horaire!FW135,0),0)),0),0),0),0)</f>
        <v>0</v>
      </c>
      <c r="FX50" s="78">
        <f ca="1">IFERROR(IF(FY28&lt;&gt;"",
IF(FY28+0.05&gt;FY26,
IFERROR(1*INDEX('PI Data'!$N$7:$N$78,MATCH(TRUE,INDEX('PI Data'!$G$7:$G$78=Horaire!FX135,0),0)),0),0),0),0)</f>
        <v>0</v>
      </c>
      <c r="FY50" s="78">
        <f ca="1">IFERROR(IF(FZ28&lt;&gt;"",
IF(FZ28+0.05&gt;FZ26,
IFERROR(1*INDEX('PI Data'!$N$7:$N$78,MATCH(TRUE,INDEX('PI Data'!$G$7:$G$78=Horaire!FY135,0),0)),0),0),0),0)</f>
        <v>0</v>
      </c>
      <c r="FZ50" s="78">
        <f ca="1">IFERROR(IF(GA28&lt;&gt;"",
IF(GA28+0.05&gt;GA26,
IFERROR(1*INDEX('PI Data'!$N$7:$N$78,MATCH(TRUE,INDEX('PI Data'!$G$7:$G$78=Horaire!FZ135,0),0)),0),0),0),0)</f>
        <v>0</v>
      </c>
      <c r="GA50" s="78">
        <f ca="1">IFERROR(IF(GB28&lt;&gt;"",
IF(GB28+0.05&gt;GB26,
IFERROR(1*INDEX('PI Data'!$N$7:$N$78,MATCH(TRUE,INDEX('PI Data'!$G$7:$G$78=Horaire!GA135,0),0)),0),0),0),0)</f>
        <v>0</v>
      </c>
      <c r="GB50" s="78">
        <f ca="1">IFERROR(IF(GC28&lt;&gt;"",
IF(GC28+0.05&gt;GC26,
IFERROR(1*INDEX('PI Data'!$N$7:$N$78,MATCH(TRUE,INDEX('PI Data'!$G$7:$G$78=Horaire!GB135,0),0)),0),0),0),0)</f>
        <v>0</v>
      </c>
      <c r="GC50" s="78">
        <f ca="1">IFERROR(IF(GD28&lt;&gt;"",
IF(GD28+0.05&gt;GD26,
IFERROR(1*INDEX('PI Data'!$N$7:$N$78,MATCH(TRUE,INDEX('PI Data'!$G$7:$G$78=Horaire!GC135,0),0)),0),0),0),0)</f>
        <v>0</v>
      </c>
      <c r="GD50" s="78">
        <f ca="1">IFERROR(IF(GE28&lt;&gt;"",
IF(GE28+0.05&gt;GE26,
IFERROR(1*INDEX('PI Data'!$N$7:$N$78,MATCH(TRUE,INDEX('PI Data'!$G$7:$G$78=Horaire!GD135,0),0)),0),0),0),0)</f>
        <v>0</v>
      </c>
      <c r="GE50" s="78">
        <f ca="1">IFERROR(IF(GF28&lt;&gt;"",
IF(GF28+0.05&gt;GF26,
IFERROR(1*INDEX('PI Data'!$N$7:$N$78,MATCH(TRUE,INDEX('PI Data'!$G$7:$G$78=Horaire!GE135,0),0)),0),0),0),0)</f>
        <v>0</v>
      </c>
      <c r="GF50" s="78">
        <f ca="1">IFERROR(IF(GG28&lt;&gt;"",
IF(GG28+0.05&gt;GG26,
IFERROR(1*INDEX('PI Data'!$N$7:$N$78,MATCH(TRUE,INDEX('PI Data'!$G$7:$G$78=Horaire!GF135,0),0)),0),0),0),0)</f>
        <v>0</v>
      </c>
      <c r="GG50" s="78">
        <f ca="1">IFERROR(IF(GH28&lt;&gt;"",
IF(GH28+0.05&gt;GH26,
IFERROR(1*INDEX('PI Data'!$N$7:$N$78,MATCH(TRUE,INDEX('PI Data'!$G$7:$G$78=Horaire!GG135,0),0)),0),0),0),0)</f>
        <v>0</v>
      </c>
      <c r="GH50" s="78">
        <f ca="1">IFERROR(IF(GI28&lt;&gt;"",
IF(GI28+0.05&gt;GI26,
IFERROR(1*INDEX('PI Data'!$N$7:$N$78,MATCH(TRUE,INDEX('PI Data'!$G$7:$G$78=Horaire!GH135,0),0)),0),0),0),0)</f>
        <v>0</v>
      </c>
      <c r="GI50" s="78">
        <f ca="1">IFERROR(IF(GJ28&lt;&gt;"",
IF(GJ28+0.05&gt;GJ26,
IFERROR(1*INDEX('PI Data'!$N$7:$N$78,MATCH(TRUE,INDEX('PI Data'!$G$7:$G$78=Horaire!GI135,0),0)),0),0),0),0)</f>
        <v>0</v>
      </c>
      <c r="GJ50" s="78">
        <f ca="1">IFERROR(IF(GK28&lt;&gt;"",
IF(GK28+0.05&gt;GK26,
IFERROR(1*INDEX('PI Data'!$N$7:$N$78,MATCH(TRUE,INDEX('PI Data'!$G$7:$G$78=Horaire!GJ135,0),0)),0),0),0),0)</f>
        <v>0</v>
      </c>
      <c r="GK50" s="78">
        <f ca="1">IFERROR(IF(GL28&lt;&gt;"",
IF(GL28+0.05&gt;GL26,
IFERROR(1*INDEX('PI Data'!$N$7:$N$78,MATCH(TRUE,INDEX('PI Data'!$G$7:$G$78=Horaire!GK135,0),0)),0),0),0),0)</f>
        <v>0</v>
      </c>
      <c r="GL50" s="78">
        <f ca="1">IFERROR(IF(GM28&lt;&gt;"",
IF(GM28+0.05&gt;GM26,
IFERROR(1*INDEX('PI Data'!$N$7:$N$78,MATCH(TRUE,INDEX('PI Data'!$G$7:$G$78=Horaire!GL135,0),0)),0),0),0),0)</f>
        <v>0</v>
      </c>
      <c r="GM50" s="78">
        <f>IFERROR(IF(GN28&lt;&gt;"",
IF(GN28+0.05&gt;GN26,
IFERROR(1*INDEX('PI Data'!$N$7:$N$78,MATCH(TRUE,INDEX('PI Data'!$G$7:$G$78=Horaire!GM135,0),0)),0),0),0),0)</f>
        <v>0</v>
      </c>
    </row>
    <row r="51" spans="1:195" x14ac:dyDescent="0.25">
      <c r="B51" t="s">
        <v>636</v>
      </c>
      <c r="C51" t="s">
        <v>24</v>
      </c>
      <c r="D51" s="78">
        <f ca="1">IFERROR(IF(E33&lt;&gt;"",
IF(E33&gt;E31,
IFERROR(1*INDEX('PI Data'!$O$7:$O$78,MATCH(TRUE,INDEX('PI Data'!$G$7:$G$78=Horaire!D135,0),0)),0),0),0),0)</f>
        <v>0</v>
      </c>
      <c r="E51" s="78">
        <f ca="1">IFERROR(IF(F33&lt;&gt;"",
IF(F33&gt;F31,
IFERROR(1*INDEX('PI Data'!$O$7:$O$78,MATCH(TRUE,INDEX('PI Data'!$G$7:$G$78=Horaire!E135,0),0)),0),0),0),0)</f>
        <v>0</v>
      </c>
      <c r="F51" s="78">
        <f ca="1">IFERROR(IF(G33&lt;&gt;"",
IF(G33&gt;G31,
IFERROR(1*INDEX('PI Data'!$O$7:$O$78,MATCH(TRUE,INDEX('PI Data'!$G$7:$G$78=Horaire!F135,0),0)),0),0),0),0)</f>
        <v>0</v>
      </c>
      <c r="G51" s="78">
        <f ca="1">IFERROR(IF(H33&lt;&gt;"",
IF(H33&gt;H31,
IFERROR(1*INDEX('PI Data'!$O$7:$O$78,MATCH(TRUE,INDEX('PI Data'!$G$7:$G$78=Horaire!G135,0),0)),0),0),0),0)</f>
        <v>0</v>
      </c>
      <c r="H51" s="78">
        <f ca="1">IFERROR(IF(I33&lt;&gt;"",
IF(I33&gt;I31,
IFERROR(1*INDEX('PI Data'!$O$7:$O$78,MATCH(TRUE,INDEX('PI Data'!$G$7:$G$78=Horaire!H135,0),0)),0),0),0),0)</f>
        <v>0</v>
      </c>
      <c r="I51" s="78">
        <f ca="1">IFERROR(IF(J33&lt;&gt;"",
IF(J33&gt;J31,
IFERROR(1*INDEX('PI Data'!$O$7:$O$78,MATCH(TRUE,INDEX('PI Data'!$G$7:$G$78=Horaire!I135,0),0)),0),0),0),0)</f>
        <v>0</v>
      </c>
      <c r="J51" s="78">
        <f ca="1">IFERROR(IF(K33&lt;&gt;"",
IF(K33&gt;K31,
IFERROR(1*INDEX('PI Data'!$O$7:$O$78,MATCH(TRUE,INDEX('PI Data'!$G$7:$G$78=Horaire!J135,0),0)),0),0),0),0)</f>
        <v>0</v>
      </c>
      <c r="K51" s="78">
        <f ca="1">IFERROR(IF(L33&lt;&gt;"",
IF(L33&gt;L31,
IFERROR(1*INDEX('PI Data'!$O$7:$O$78,MATCH(TRUE,INDEX('PI Data'!$G$7:$G$78=Horaire!K135,0),0)),0),0),0),0)</f>
        <v>0</v>
      </c>
      <c r="L51" s="78">
        <f ca="1">IFERROR(IF(M33&lt;&gt;"",
IF(M33&gt;M31,
IFERROR(1*INDEX('PI Data'!$O$7:$O$78,MATCH(TRUE,INDEX('PI Data'!$G$7:$G$78=Horaire!L135,0),0)),0),0),0),0)</f>
        <v>0</v>
      </c>
      <c r="M51" s="78">
        <f ca="1">IFERROR(IF(N33&lt;&gt;"",
IF(N33&gt;N31,
IFERROR(1*INDEX('PI Data'!$O$7:$O$78,MATCH(TRUE,INDEX('PI Data'!$G$7:$G$78=Horaire!M135,0),0)),0),0),0),0)</f>
        <v>0</v>
      </c>
      <c r="N51" s="78">
        <f ca="1">IFERROR(IF(O33&lt;&gt;"",
IF(O33&gt;O31,
IFERROR(1*INDEX('PI Data'!$O$7:$O$78,MATCH(TRUE,INDEX('PI Data'!$G$7:$G$78=Horaire!N135,0),0)),0),0),0),0)</f>
        <v>0</v>
      </c>
      <c r="O51" s="78">
        <f ca="1">IFERROR(IF(P33&lt;&gt;"",
IF(P33&gt;P31,
IFERROR(1*INDEX('PI Data'!$O$7:$O$78,MATCH(TRUE,INDEX('PI Data'!$G$7:$G$78=Horaire!O135,0),0)),0),0),0),0)</f>
        <v>0</v>
      </c>
      <c r="P51" s="78">
        <f ca="1">IFERROR(IF(Q33&lt;&gt;"",
IF(Q33&gt;Q31,
IFERROR(1*INDEX('PI Data'!$O$7:$O$78,MATCH(TRUE,INDEX('PI Data'!$G$7:$G$78=Horaire!P135,0),0)),0),0),0),0)</f>
        <v>0</v>
      </c>
      <c r="Q51" s="78">
        <f ca="1">IFERROR(IF(R33&lt;&gt;"",
IF(R33&gt;R31,
IFERROR(1*INDEX('PI Data'!$O$7:$O$78,MATCH(TRUE,INDEX('PI Data'!$G$7:$G$78=Horaire!Q135,0),0)),0),0),0),0)</f>
        <v>0</v>
      </c>
      <c r="R51" s="78">
        <f ca="1">IFERROR(IF(S33&lt;&gt;"",
IF(S33&gt;S31,
IFERROR(1*INDEX('PI Data'!$O$7:$O$78,MATCH(TRUE,INDEX('PI Data'!$G$7:$G$78=Horaire!R135,0),0)),0),0),0),0)</f>
        <v>0</v>
      </c>
      <c r="S51" s="78">
        <f ca="1">IFERROR(IF(T33&lt;&gt;"",
IF(T33&gt;T31,
IFERROR(1*INDEX('PI Data'!$O$7:$O$78,MATCH(TRUE,INDEX('PI Data'!$G$7:$G$78=Horaire!S135,0),0)),0),0),0),0)</f>
        <v>0</v>
      </c>
      <c r="T51" s="78">
        <f ca="1">IFERROR(IF(U33&lt;&gt;"",
IF(U33&gt;U31,
IFERROR(1*INDEX('PI Data'!$O$7:$O$78,MATCH(TRUE,INDEX('PI Data'!$G$7:$G$78=Horaire!T135,0),0)),0),0),0),0)</f>
        <v>0</v>
      </c>
      <c r="U51" s="78">
        <f ca="1">IFERROR(IF(V33&lt;&gt;"",
IF(V33&gt;V31,
IFERROR(1*INDEX('PI Data'!$O$7:$O$78,MATCH(TRUE,INDEX('PI Data'!$G$7:$G$78=Horaire!U135,0),0)),0),0),0),0)</f>
        <v>0</v>
      </c>
      <c r="V51" s="78">
        <f ca="1">IFERROR(IF(W33&lt;&gt;"",
IF(W33&gt;W31,
IFERROR(1*INDEX('PI Data'!$O$7:$O$78,MATCH(TRUE,INDEX('PI Data'!$G$7:$G$78=Horaire!V135,0),0)),0),0),0),0)</f>
        <v>0</v>
      </c>
      <c r="W51" s="78">
        <f ca="1">IFERROR(IF(X33&lt;&gt;"",
IF(X33&gt;X31,
IFERROR(1*INDEX('PI Data'!$O$7:$O$78,MATCH(TRUE,INDEX('PI Data'!$G$7:$G$78=Horaire!W135,0),0)),0),0),0),0)</f>
        <v>0</v>
      </c>
      <c r="X51" s="78">
        <f ca="1">IFERROR(IF(Y33&lt;&gt;"",
IF(Y33&gt;Y31,
IFERROR(1*INDEX('PI Data'!$O$7:$O$78,MATCH(TRUE,INDEX('PI Data'!$G$7:$G$78=Horaire!X135,0),0)),0),0),0),0)</f>
        <v>0</v>
      </c>
      <c r="Y51" s="78">
        <f ca="1">IFERROR(IF(Z33&lt;&gt;"",
IF(Z33&gt;Z31,
IFERROR(1*INDEX('PI Data'!$O$7:$O$78,MATCH(TRUE,INDEX('PI Data'!$G$7:$G$78=Horaire!Y135,0),0)),0),0),0),0)</f>
        <v>0</v>
      </c>
      <c r="Z51" s="78">
        <f ca="1">IFERROR(IF(AA33&lt;&gt;"",
IF(AA33&gt;AA31,
IFERROR(1*INDEX('PI Data'!$O$7:$O$78,MATCH(TRUE,INDEX('PI Data'!$G$7:$G$78=Horaire!Z135,0),0)),0),0),0),0)</f>
        <v>0</v>
      </c>
      <c r="AA51" s="78">
        <f ca="1">IFERROR(IF(AB33&lt;&gt;"",
IF(AB33&gt;AB31,
IFERROR(1*INDEX('PI Data'!$O$7:$O$78,MATCH(TRUE,INDEX('PI Data'!$G$7:$G$78=Horaire!AA135,0),0)),0),0),0),0)</f>
        <v>0</v>
      </c>
      <c r="AB51" s="78">
        <f ca="1">IFERROR(IF(AC33&lt;&gt;"",
IF(AC33&gt;AC31,
IFERROR(1*INDEX('PI Data'!$O$7:$O$78,MATCH(TRUE,INDEX('PI Data'!$G$7:$G$78=Horaire!AB135,0),0)),0),0),0),0)</f>
        <v>0</v>
      </c>
      <c r="AC51" s="78">
        <f ca="1">IFERROR(IF(AD33&lt;&gt;"",
IF(AD33&gt;AD31,
IFERROR(1*INDEX('PI Data'!$O$7:$O$78,MATCH(TRUE,INDEX('PI Data'!$G$7:$G$78=Horaire!AC135,0),0)),0),0),0),0)</f>
        <v>0</v>
      </c>
      <c r="AD51" s="78">
        <f ca="1">IFERROR(IF(AE33&lt;&gt;"",
IF(AE33&gt;AE31,
IFERROR(1*INDEX('PI Data'!$O$7:$O$78,MATCH(TRUE,INDEX('PI Data'!$G$7:$G$78=Horaire!AD135,0),0)),0),0),0),0)</f>
        <v>0</v>
      </c>
      <c r="AE51" s="78">
        <f ca="1">IFERROR(IF(AF33&lt;&gt;"",
IF(AF33&gt;AF31,
IFERROR(1*INDEX('PI Data'!$O$7:$O$78,MATCH(TRUE,INDEX('PI Data'!$G$7:$G$78=Horaire!AE135,0),0)),0),0),0),0)</f>
        <v>0</v>
      </c>
      <c r="AF51" s="78">
        <f ca="1">IFERROR(IF(AG33&lt;&gt;"",
IF(AG33&gt;AG31,
IFERROR(1*INDEX('PI Data'!$O$7:$O$78,MATCH(TRUE,INDEX('PI Data'!$G$7:$G$78=Horaire!AF135,0),0)),0),0),0),0)</f>
        <v>0</v>
      </c>
      <c r="AG51" s="78">
        <f ca="1">IFERROR(IF(AH33&lt;&gt;"",
IF(AH33&gt;AH31,
IFERROR(1*INDEX('PI Data'!$O$7:$O$78,MATCH(TRUE,INDEX('PI Data'!$G$7:$G$78=Horaire!AG135,0),0)),0),0),0),0)</f>
        <v>0</v>
      </c>
      <c r="AH51" s="78">
        <f ca="1">IFERROR(IF(AI33&lt;&gt;"",
IF(AI33&gt;AI31,
IFERROR(1*INDEX('PI Data'!$O$7:$O$78,MATCH(TRUE,INDEX('PI Data'!$G$7:$G$78=Horaire!AH135,0),0)),0),0),0),0)</f>
        <v>0</v>
      </c>
      <c r="AI51" s="78">
        <f ca="1">IFERROR(IF(AJ33&lt;&gt;"",
IF(AJ33&gt;AJ31,
IFERROR(1*INDEX('PI Data'!$O$7:$O$78,MATCH(TRUE,INDEX('PI Data'!$G$7:$G$78=Horaire!AI135,0),0)),0),0),0),0)</f>
        <v>0</v>
      </c>
      <c r="AJ51" s="78">
        <f ca="1">IFERROR(IF(AK33&lt;&gt;"",
IF(AK33&gt;AK31,
IFERROR(1*INDEX('PI Data'!$O$7:$O$78,MATCH(TRUE,INDEX('PI Data'!$G$7:$G$78=Horaire!AJ135,0),0)),0),0),0),0)</f>
        <v>0</v>
      </c>
      <c r="AK51" s="78">
        <f ca="1">IFERROR(IF(AL33&lt;&gt;"",
IF(AL33&gt;AL31,
IFERROR(1*INDEX('PI Data'!$O$7:$O$78,MATCH(TRUE,INDEX('PI Data'!$G$7:$G$78=Horaire!AK135,0),0)),0),0),0),0)</f>
        <v>0</v>
      </c>
      <c r="AL51" s="78">
        <f ca="1">IFERROR(IF(AM33&lt;&gt;"",
IF(AM33&gt;AM31,
IFERROR(1*INDEX('PI Data'!$O$7:$O$78,MATCH(TRUE,INDEX('PI Data'!$G$7:$G$78=Horaire!AL135,0),0)),0),0),0),0)</f>
        <v>0</v>
      </c>
      <c r="AM51" s="78">
        <f ca="1">IFERROR(IF(AN33&lt;&gt;"",
IF(AN33&gt;AN31,
IFERROR(1*INDEX('PI Data'!$O$7:$O$78,MATCH(TRUE,INDEX('PI Data'!$G$7:$G$78=Horaire!AM135,0),0)),0),0),0),0)</f>
        <v>0</v>
      </c>
      <c r="AN51" s="78">
        <f ca="1">IFERROR(IF(AO33&lt;&gt;"",
IF(AO33&gt;AO31,
IFERROR(1*INDEX('PI Data'!$O$7:$O$78,MATCH(TRUE,INDEX('PI Data'!$G$7:$G$78=Horaire!AN135,0),0)),0),0),0),0)</f>
        <v>0</v>
      </c>
      <c r="AO51" s="78">
        <f ca="1">IFERROR(IF(AP33&lt;&gt;"",
IF(AP33&gt;AP31,
IFERROR(1*INDEX('PI Data'!$O$7:$O$78,MATCH(TRUE,INDEX('PI Data'!$G$7:$G$78=Horaire!AO135,0),0)),0),0),0),0)</f>
        <v>0</v>
      </c>
      <c r="AP51" s="78">
        <f ca="1">IFERROR(IF(AQ33&lt;&gt;"",
IF(AQ33&gt;AQ31,
IFERROR(1*INDEX('PI Data'!$O$7:$O$78,MATCH(TRUE,INDEX('PI Data'!$G$7:$G$78=Horaire!AP135,0),0)),0),0),0),0)</f>
        <v>0</v>
      </c>
      <c r="AQ51" s="78">
        <f ca="1">IFERROR(IF(AR33&lt;&gt;"",
IF(AR33&gt;AR31,
IFERROR(1*INDEX('PI Data'!$O$7:$O$78,MATCH(TRUE,INDEX('PI Data'!$G$7:$G$78=Horaire!AQ135,0),0)),0),0),0),0)</f>
        <v>0</v>
      </c>
      <c r="AR51" s="78">
        <f ca="1">IFERROR(IF(AS33&lt;&gt;"",
IF(AS33&gt;AS31,
IFERROR(1*INDEX('PI Data'!$O$7:$O$78,MATCH(TRUE,INDEX('PI Data'!$G$7:$G$78=Horaire!AR135,0),0)),0),0),0),0)</f>
        <v>0</v>
      </c>
      <c r="AS51" s="78">
        <f ca="1">IFERROR(IF(AT33&lt;&gt;"",
IF(AT33&gt;AT31,
IFERROR(1*INDEX('PI Data'!$O$7:$O$78,MATCH(TRUE,INDEX('PI Data'!$G$7:$G$78=Horaire!AS135,0),0)),0),0),0),0)</f>
        <v>0</v>
      </c>
      <c r="AT51" s="78">
        <f ca="1">IFERROR(IF(AU33&lt;&gt;"",
IF(AU33&gt;AU31,
IFERROR(1*INDEX('PI Data'!$O$7:$O$78,MATCH(TRUE,INDEX('PI Data'!$G$7:$G$78=Horaire!AT135,0),0)),0),0),0),0)</f>
        <v>0</v>
      </c>
      <c r="AU51" s="78">
        <f ca="1">IFERROR(IF(AV33&lt;&gt;"",
IF(AV33&gt;AV31,
IFERROR(1*INDEX('PI Data'!$O$7:$O$78,MATCH(TRUE,INDEX('PI Data'!$G$7:$G$78=Horaire!AU135,0),0)),0),0),0),0)</f>
        <v>0</v>
      </c>
      <c r="AV51" s="78">
        <f ca="1">IFERROR(IF(AW33&lt;&gt;"",
IF(AW33&gt;AW31,
IFERROR(1*INDEX('PI Data'!$O$7:$O$78,MATCH(TRUE,INDEX('PI Data'!$G$7:$G$78=Horaire!AV135,0),0)),0),0),0),0)</f>
        <v>0</v>
      </c>
      <c r="AW51" s="78">
        <f ca="1">IFERROR(IF(AX33&lt;&gt;"",
IF(AX33&gt;AX31,
IFERROR(1*INDEX('PI Data'!$O$7:$O$78,MATCH(TRUE,INDEX('PI Data'!$G$7:$G$78=Horaire!AW135,0),0)),0),0),0),0)</f>
        <v>0</v>
      </c>
      <c r="AX51" s="78">
        <f ca="1">IFERROR(IF(AY33&lt;&gt;"",
IF(AY33&gt;AY31,
IFERROR(1*INDEX('PI Data'!$O$7:$O$78,MATCH(TRUE,INDEX('PI Data'!$G$7:$G$78=Horaire!AX135,0),0)),0),0),0),0)</f>
        <v>0</v>
      </c>
      <c r="AY51" s="78">
        <f ca="1">IFERROR(IF(AZ33&lt;&gt;"",
IF(AZ33&gt;AZ31,
IFERROR(1*INDEX('PI Data'!$O$7:$O$78,MATCH(TRUE,INDEX('PI Data'!$G$7:$G$78=Horaire!AY135,0),0)),0),0),0),0)</f>
        <v>0</v>
      </c>
      <c r="AZ51" s="78">
        <f ca="1">IFERROR(IF(BA33&lt;&gt;"",
IF(BA33&gt;BA31,
IFERROR(1*INDEX('PI Data'!$O$7:$O$78,MATCH(TRUE,INDEX('PI Data'!$G$7:$G$78=Horaire!AZ135,0),0)),0),0),0),0)</f>
        <v>0</v>
      </c>
      <c r="BA51" s="78">
        <f ca="1">IFERROR(IF(BB33&lt;&gt;"",
IF(BB33&gt;BB31,
IFERROR(1*INDEX('PI Data'!$O$7:$O$78,MATCH(TRUE,INDEX('PI Data'!$G$7:$G$78=Horaire!BA135,0),0)),0),0),0),0)</f>
        <v>0</v>
      </c>
      <c r="BB51" s="78">
        <f ca="1">IFERROR(IF(BC33&lt;&gt;"",
IF(BC33&gt;BC31,
IFERROR(1*INDEX('PI Data'!$O$7:$O$78,MATCH(TRUE,INDEX('PI Data'!$G$7:$G$78=Horaire!BB135,0),0)),0),0),0),0)</f>
        <v>0</v>
      </c>
      <c r="BC51" s="78">
        <f ca="1">IFERROR(IF(BD33&lt;&gt;"",
IF(BD33&gt;BD31,
IFERROR(1*INDEX('PI Data'!$O$7:$O$78,MATCH(TRUE,INDEX('PI Data'!$G$7:$G$78=Horaire!BC135,0),0)),0),0),0),0)</f>
        <v>0</v>
      </c>
      <c r="BD51" s="78">
        <f ca="1">IFERROR(IF(BE33&lt;&gt;"",
IF(BE33&gt;BE31,
IFERROR(1*INDEX('PI Data'!$O$7:$O$78,MATCH(TRUE,INDEX('PI Data'!$G$7:$G$78=Horaire!BD135,0),0)),0),0),0),0)</f>
        <v>0</v>
      </c>
      <c r="BE51" s="78">
        <f ca="1">IFERROR(IF(BF33&lt;&gt;"",
IF(BF33&gt;BF31,
IFERROR(1*INDEX('PI Data'!$O$7:$O$78,MATCH(TRUE,INDEX('PI Data'!$G$7:$G$78=Horaire!BE135,0),0)),0),0),0),0)</f>
        <v>0</v>
      </c>
      <c r="BF51" s="78">
        <f ca="1">IFERROR(IF(BG33&lt;&gt;"",
IF(BG33&gt;BG31,
IFERROR(1*INDEX('PI Data'!$O$7:$O$78,MATCH(TRUE,INDEX('PI Data'!$G$7:$G$78=Horaire!BF135,0),0)),0),0),0),0)</f>
        <v>0</v>
      </c>
      <c r="BG51" s="78">
        <f ca="1">IFERROR(IF(BH33&lt;&gt;"",
IF(BH33&gt;BH31,
IFERROR(1*INDEX('PI Data'!$O$7:$O$78,MATCH(TRUE,INDEX('PI Data'!$G$7:$G$78=Horaire!BG135,0),0)),0),0),0),0)</f>
        <v>0</v>
      </c>
      <c r="BH51" s="78">
        <f ca="1">IFERROR(IF(BI33&lt;&gt;"",
IF(BI33&gt;BI31,
IFERROR(1*INDEX('PI Data'!$O$7:$O$78,MATCH(TRUE,INDEX('PI Data'!$G$7:$G$78=Horaire!BH135,0),0)),0),0),0),0)</f>
        <v>0</v>
      </c>
      <c r="BI51" s="78">
        <f ca="1">IFERROR(IF(BJ33&lt;&gt;"",
IF(BJ33&gt;BJ31,
IFERROR(1*INDEX('PI Data'!$O$7:$O$78,MATCH(TRUE,INDEX('PI Data'!$G$7:$G$78=Horaire!BI135,0),0)),0),0),0),0)</f>
        <v>0</v>
      </c>
      <c r="BJ51" s="78">
        <f ca="1">IFERROR(IF(BK33&lt;&gt;"",
IF(BK33&gt;BK31,
IFERROR(1*INDEX('PI Data'!$O$7:$O$78,MATCH(TRUE,INDEX('PI Data'!$G$7:$G$78=Horaire!BJ135,0),0)),0),0),0),0)</f>
        <v>0</v>
      </c>
      <c r="BK51" s="78">
        <f ca="1">IFERROR(IF(BL33&lt;&gt;"",
IF(BL33&gt;BL31,
IFERROR(1*INDEX('PI Data'!$O$7:$O$78,MATCH(TRUE,INDEX('PI Data'!$G$7:$G$78=Horaire!BK135,0),0)),0),0),0),0)</f>
        <v>0</v>
      </c>
      <c r="BL51" s="78">
        <f ca="1">IFERROR(IF(BM33&lt;&gt;"",
IF(BM33&gt;BM31,
IFERROR(1*INDEX('PI Data'!$O$7:$O$78,MATCH(TRUE,INDEX('PI Data'!$G$7:$G$78=Horaire!BL135,0),0)),0),0),0),0)</f>
        <v>0</v>
      </c>
      <c r="BM51" s="78">
        <f ca="1">IFERROR(IF(BN33&lt;&gt;"",
IF(BN33&gt;BN31,
IFERROR(1*INDEX('PI Data'!$O$7:$O$78,MATCH(TRUE,INDEX('PI Data'!$G$7:$G$78=Horaire!BM135,0),0)),0),0),0),0)</f>
        <v>0</v>
      </c>
      <c r="BN51" s="78">
        <f ca="1">IFERROR(IF(BO33&lt;&gt;"",
IF(BO33&gt;BO31,
IFERROR(1*INDEX('PI Data'!$O$7:$O$78,MATCH(TRUE,INDEX('PI Data'!$G$7:$G$78=Horaire!BN135,0),0)),0),0),0),0)</f>
        <v>0</v>
      </c>
      <c r="BO51" s="78">
        <f ca="1">IFERROR(IF(BP33&lt;&gt;"",
IF(BP33&gt;BP31,
IFERROR(1*INDEX('PI Data'!$O$7:$O$78,MATCH(TRUE,INDEX('PI Data'!$G$7:$G$78=Horaire!BO135,0),0)),0),0),0),0)</f>
        <v>0</v>
      </c>
      <c r="BP51" s="78">
        <f ca="1">IFERROR(IF(BQ33&lt;&gt;"",
IF(BQ33&gt;BQ31,
IFERROR(1*INDEX('PI Data'!$O$7:$O$78,MATCH(TRUE,INDEX('PI Data'!$G$7:$G$78=Horaire!BP135,0),0)),0),0),0),0)</f>
        <v>0</v>
      </c>
      <c r="BQ51" s="78">
        <f ca="1">IFERROR(IF(BR33&lt;&gt;"",
IF(BR33&gt;BR31,
IFERROR(1*INDEX('PI Data'!$O$7:$O$78,MATCH(TRUE,INDEX('PI Data'!$G$7:$G$78=Horaire!BQ135,0),0)),0),0),0),0)</f>
        <v>0</v>
      </c>
      <c r="BR51" s="78">
        <f ca="1">IFERROR(IF(BS33&lt;&gt;"",
IF(BS33&gt;BS31,
IFERROR(1*INDEX('PI Data'!$O$7:$O$78,MATCH(TRUE,INDEX('PI Data'!$G$7:$G$78=Horaire!BR135,0),0)),0),0),0),0)</f>
        <v>0</v>
      </c>
      <c r="BS51" s="78">
        <f ca="1">IFERROR(IF(BT33&lt;&gt;"",
IF(BT33&gt;BT31,
IFERROR(1*INDEX('PI Data'!$O$7:$O$78,MATCH(TRUE,INDEX('PI Data'!$G$7:$G$78=Horaire!BS135,0),0)),0),0),0),0)</f>
        <v>0</v>
      </c>
      <c r="BT51" s="78">
        <f ca="1">IFERROR(IF(BU33&lt;&gt;"",
IF(BU33&gt;BU31,
IFERROR(1*INDEX('PI Data'!$O$7:$O$78,MATCH(TRUE,INDEX('PI Data'!$G$7:$G$78=Horaire!BT135,0),0)),0),0),0),0)</f>
        <v>0</v>
      </c>
      <c r="BU51" s="78">
        <f ca="1">IFERROR(IF(BV33&lt;&gt;"",
IF(BV33&gt;BV31,
IFERROR(1*INDEX('PI Data'!$O$7:$O$78,MATCH(TRUE,INDEX('PI Data'!$G$7:$G$78=Horaire!BU135,0),0)),0),0),0),0)</f>
        <v>0</v>
      </c>
      <c r="BV51" s="78">
        <f ca="1">IFERROR(IF(BW33&lt;&gt;"",
IF(BW33&gt;BW31,
IFERROR(1*INDEX('PI Data'!$O$7:$O$78,MATCH(TRUE,INDEX('PI Data'!$G$7:$G$78=Horaire!BV135,0),0)),0),0),0),0)</f>
        <v>0</v>
      </c>
      <c r="BW51" s="78">
        <f ca="1">IFERROR(IF(BX33&lt;&gt;"",
IF(BX33&gt;BX31,
IFERROR(1*INDEX('PI Data'!$O$7:$O$78,MATCH(TRUE,INDEX('PI Data'!$G$7:$G$78=Horaire!BW135,0),0)),0),0),0),0)</f>
        <v>0</v>
      </c>
      <c r="BX51" s="78">
        <f ca="1">IFERROR(IF(BY33&lt;&gt;"",
IF(BY33&gt;BY31,
IFERROR(1*INDEX('PI Data'!$O$7:$O$78,MATCH(TRUE,INDEX('PI Data'!$G$7:$G$78=Horaire!BX135,0),0)),0),0),0),0)</f>
        <v>0</v>
      </c>
      <c r="BY51" s="78">
        <f ca="1">IFERROR(IF(BZ33&lt;&gt;"",
IF(BZ33&gt;BZ31,
IFERROR(1*INDEX('PI Data'!$O$7:$O$78,MATCH(TRUE,INDEX('PI Data'!$G$7:$G$78=Horaire!BY135,0),0)),0),0),0),0)</f>
        <v>0</v>
      </c>
      <c r="BZ51" s="78">
        <f ca="1">IFERROR(IF(CA33&lt;&gt;"",
IF(CA33&gt;CA31,
IFERROR(1*INDEX('PI Data'!$O$7:$O$78,MATCH(TRUE,INDEX('PI Data'!$G$7:$G$78=Horaire!BZ135,0),0)),0),0),0),0)</f>
        <v>0</v>
      </c>
      <c r="CA51" s="78">
        <f ca="1">IFERROR(IF(CB33&lt;&gt;"",
IF(CB33&gt;CB31,
IFERROR(1*INDEX('PI Data'!$O$7:$O$78,MATCH(TRUE,INDEX('PI Data'!$G$7:$G$78=Horaire!CA135,0),0)),0),0),0),0)</f>
        <v>0</v>
      </c>
      <c r="CB51" s="78">
        <f ca="1">IFERROR(IF(CC33&lt;&gt;"",
IF(CC33&gt;CC31,
IFERROR(1*INDEX('PI Data'!$O$7:$O$78,MATCH(TRUE,INDEX('PI Data'!$G$7:$G$78=Horaire!CB135,0),0)),0),0),0),0)</f>
        <v>0</v>
      </c>
      <c r="CC51" s="78">
        <f ca="1">IFERROR(IF(CD33&lt;&gt;"",
IF(CD33&gt;CD31,
IFERROR(1*INDEX('PI Data'!$O$7:$O$78,MATCH(TRUE,INDEX('PI Data'!$G$7:$G$78=Horaire!CC135,0),0)),0),0),0),0)</f>
        <v>0</v>
      </c>
      <c r="CD51" s="78">
        <f ca="1">IFERROR(IF(CE33&lt;&gt;"",
IF(CE33&gt;CE31,
IFERROR(1*INDEX('PI Data'!$O$7:$O$78,MATCH(TRUE,INDEX('PI Data'!$G$7:$G$78=Horaire!CD135,0),0)),0),0),0),0)</f>
        <v>0</v>
      </c>
      <c r="CE51" s="78">
        <f ca="1">IFERROR(IF(CF33&lt;&gt;"",
IF(CF33&gt;CF31,
IFERROR(1*INDEX('PI Data'!$O$7:$O$78,MATCH(TRUE,INDEX('PI Data'!$G$7:$G$78=Horaire!CE135,0),0)),0),0),0),0)</f>
        <v>0</v>
      </c>
      <c r="CF51" s="78">
        <f ca="1">IFERROR(IF(CG33&lt;&gt;"",
IF(CG33&gt;CG31,
IFERROR(1*INDEX('PI Data'!$O$7:$O$78,MATCH(TRUE,INDEX('PI Data'!$G$7:$G$78=Horaire!CF135,0),0)),0),0),0),0)</f>
        <v>0</v>
      </c>
      <c r="CG51" s="78">
        <f ca="1">IFERROR(IF(CH33&lt;&gt;"",
IF(CH33&gt;CH31,
IFERROR(1*INDEX('PI Data'!$O$7:$O$78,MATCH(TRUE,INDEX('PI Data'!$G$7:$G$78=Horaire!CG135,0),0)),0),0),0),0)</f>
        <v>0</v>
      </c>
      <c r="CH51" s="78">
        <f ca="1">IFERROR(IF(CI33&lt;&gt;"",
IF(CI33&gt;CI31,
IFERROR(1*INDEX('PI Data'!$O$7:$O$78,MATCH(TRUE,INDEX('PI Data'!$G$7:$G$78=Horaire!CH135,0),0)),0),0),0),0)</f>
        <v>0</v>
      </c>
      <c r="CI51" s="78">
        <f ca="1">IFERROR(IF(CJ33&lt;&gt;"",
IF(CJ33&gt;CJ31,
IFERROR(1*INDEX('PI Data'!$O$7:$O$78,MATCH(TRUE,INDEX('PI Data'!$G$7:$G$78=Horaire!CI135,0),0)),0),0),0),0)</f>
        <v>0</v>
      </c>
      <c r="CJ51" s="78">
        <f ca="1">IFERROR(IF(CK33&lt;&gt;"",
IF(CK33&gt;CK31,
IFERROR(1*INDEX('PI Data'!$O$7:$O$78,MATCH(TRUE,INDEX('PI Data'!$G$7:$G$78=Horaire!CJ135,0),0)),0),0),0),0)</f>
        <v>0</v>
      </c>
      <c r="CK51" s="78">
        <f ca="1">IFERROR(IF(CL33&lt;&gt;"",
IF(CL33&gt;CL31,
IFERROR(1*INDEX('PI Data'!$O$7:$O$78,MATCH(TRUE,INDEX('PI Data'!$G$7:$G$78=Horaire!CK135,0),0)),0),0),0),0)</f>
        <v>0</v>
      </c>
      <c r="CL51" s="78">
        <f ca="1">IFERROR(IF(CM33&lt;&gt;"",
IF(CM33&gt;CM31,
IFERROR(1*INDEX('PI Data'!$O$7:$O$78,MATCH(TRUE,INDEX('PI Data'!$G$7:$G$78=Horaire!CL135,0),0)),0),0),0),0)</f>
        <v>0</v>
      </c>
      <c r="CM51" s="78">
        <f ca="1">IFERROR(IF(CN33&lt;&gt;"",
IF(CN33&gt;CN31,
IFERROR(1*INDEX('PI Data'!$O$7:$O$78,MATCH(TRUE,INDEX('PI Data'!$G$7:$G$78=Horaire!CM135,0),0)),0),0),0),0)</f>
        <v>0</v>
      </c>
      <c r="CN51" s="78">
        <f ca="1">IFERROR(IF(CO33&lt;&gt;"",
IF(CO33&gt;CO31,
IFERROR(1*INDEX('PI Data'!$O$7:$O$78,MATCH(TRUE,INDEX('PI Data'!$G$7:$G$78=Horaire!CN135,0),0)),0),0),0),0)</f>
        <v>0</v>
      </c>
      <c r="CO51" s="78">
        <f ca="1">IFERROR(IF(CP33&lt;&gt;"",
IF(CP33&gt;CP31,
IFERROR(1*INDEX('PI Data'!$O$7:$O$78,MATCH(TRUE,INDEX('PI Data'!$G$7:$G$78=Horaire!CO135,0),0)),0),0),0),0)</f>
        <v>0</v>
      </c>
      <c r="CP51" s="78">
        <f ca="1">IFERROR(IF(CQ33&lt;&gt;"",
IF(CQ33&gt;CQ31,
IFERROR(1*INDEX('PI Data'!$O$7:$O$78,MATCH(TRUE,INDEX('PI Data'!$G$7:$G$78=Horaire!CP135,0),0)),0),0),0),0)</f>
        <v>0</v>
      </c>
      <c r="CQ51" s="78">
        <f ca="1">IFERROR(IF(CR33&lt;&gt;"",
IF(CR33&gt;CR31,
IFERROR(1*INDEX('PI Data'!$O$7:$O$78,MATCH(TRUE,INDEX('PI Data'!$G$7:$G$78=Horaire!CQ135,0),0)),0),0),0),0)</f>
        <v>0</v>
      </c>
      <c r="CR51" s="78">
        <f ca="1">IFERROR(IF(CS33&lt;&gt;"",
IF(CS33&gt;CS31,
IFERROR(1*INDEX('PI Data'!$O$7:$O$78,MATCH(TRUE,INDEX('PI Data'!$G$7:$G$78=Horaire!CR135,0),0)),0),0),0),0)</f>
        <v>0</v>
      </c>
      <c r="CS51" s="78">
        <f ca="1">IFERROR(IF(CT33&lt;&gt;"",
IF(CT33&gt;CT31,
IFERROR(1*INDEX('PI Data'!$O$7:$O$78,MATCH(TRUE,INDEX('PI Data'!$G$7:$G$78=Horaire!CS135,0),0)),0),0),0),0)</f>
        <v>0</v>
      </c>
      <c r="CT51" s="78">
        <f ca="1">IFERROR(IF(CU33&lt;&gt;"",
IF(CU33&gt;CU31,
IFERROR(1*INDEX('PI Data'!$O$7:$O$78,MATCH(TRUE,INDEX('PI Data'!$G$7:$G$78=Horaire!CT135,0),0)),0),0),0),0)</f>
        <v>0</v>
      </c>
      <c r="CU51" s="78">
        <f ca="1">IFERROR(IF(CV33&lt;&gt;"",
IF(CV33&gt;CV31,
IFERROR(1*INDEX('PI Data'!$O$7:$O$78,MATCH(TRUE,INDEX('PI Data'!$G$7:$G$78=Horaire!CU135,0),0)),0),0),0),0)</f>
        <v>0</v>
      </c>
      <c r="CV51" s="78">
        <f ca="1">IFERROR(IF(CW33&lt;&gt;"",
IF(CW33&gt;CW31,
IFERROR(1*INDEX('PI Data'!$O$7:$O$78,MATCH(TRUE,INDEX('PI Data'!$G$7:$G$78=Horaire!CV135,0),0)),0),0),0),0)</f>
        <v>0</v>
      </c>
      <c r="CW51" s="78">
        <f ca="1">IFERROR(IF(CX33&lt;&gt;"",
IF(CX33&gt;CX31,
IFERROR(1*INDEX('PI Data'!$O$7:$O$78,MATCH(TRUE,INDEX('PI Data'!$G$7:$G$78=Horaire!CW135,0),0)),0),0),0),0)</f>
        <v>0</v>
      </c>
      <c r="CX51" s="78">
        <f ca="1">IFERROR(IF(CY33&lt;&gt;"",
IF(CY33&gt;CY31,
IFERROR(1*INDEX('PI Data'!$O$7:$O$78,MATCH(TRUE,INDEX('PI Data'!$G$7:$G$78=Horaire!CX135,0),0)),0),0),0),0)</f>
        <v>0</v>
      </c>
      <c r="CY51" s="78">
        <f ca="1">IFERROR(IF(CZ33&lt;&gt;"",
IF(CZ33&gt;CZ31,
IFERROR(1*INDEX('PI Data'!$O$7:$O$78,MATCH(TRUE,INDEX('PI Data'!$G$7:$G$78=Horaire!CY135,0),0)),0),0),0),0)</f>
        <v>0</v>
      </c>
      <c r="CZ51" s="78">
        <f ca="1">IFERROR(IF(DA33&lt;&gt;"",
IF(DA33&gt;DA31,
IFERROR(1*INDEX('PI Data'!$O$7:$O$78,MATCH(TRUE,INDEX('PI Data'!$G$7:$G$78=Horaire!CZ135,0),0)),0),0),0),0)</f>
        <v>0</v>
      </c>
      <c r="DA51" s="78">
        <f ca="1">IFERROR(IF(DB33&lt;&gt;"",
IF(DB33&gt;DB31,
IFERROR(1*INDEX('PI Data'!$O$7:$O$78,MATCH(TRUE,INDEX('PI Data'!$G$7:$G$78=Horaire!DA135,0),0)),0),0),0),0)</f>
        <v>0</v>
      </c>
      <c r="DB51" s="78">
        <f ca="1">IFERROR(IF(DC33&lt;&gt;"",
IF(DC33&gt;DC31,
IFERROR(1*INDEX('PI Data'!$O$7:$O$78,MATCH(TRUE,INDEX('PI Data'!$G$7:$G$78=Horaire!DB135,0),0)),0),0),0),0)</f>
        <v>0</v>
      </c>
      <c r="DC51" s="78">
        <f ca="1">IFERROR(IF(DD33&lt;&gt;"",
IF(DD33&gt;DD31,
IFERROR(1*INDEX('PI Data'!$O$7:$O$78,MATCH(TRUE,INDEX('PI Data'!$G$7:$G$78=Horaire!DC135,0),0)),0),0),0),0)</f>
        <v>0</v>
      </c>
      <c r="DD51" s="78">
        <f ca="1">IFERROR(IF(DE33&lt;&gt;"",
IF(DE33&gt;DE31,
IFERROR(1*INDEX('PI Data'!$O$7:$O$78,MATCH(TRUE,INDEX('PI Data'!$G$7:$G$78=Horaire!DD135,0),0)),0),0),0),0)</f>
        <v>0</v>
      </c>
      <c r="DE51" s="78">
        <f ca="1">IFERROR(IF(DF33&lt;&gt;"",
IF(DF33&gt;DF31,
IFERROR(1*INDEX('PI Data'!$O$7:$O$78,MATCH(TRUE,INDEX('PI Data'!$G$7:$G$78=Horaire!DE135,0),0)),0),0),0),0)</f>
        <v>0</v>
      </c>
      <c r="DF51" s="78">
        <f ca="1">IFERROR(IF(DG33&lt;&gt;"",
IF(DG33&gt;DG31,
IFERROR(1*INDEX('PI Data'!$O$7:$O$78,MATCH(TRUE,INDEX('PI Data'!$G$7:$G$78=Horaire!DF135,0),0)),0),0),0),0)</f>
        <v>0</v>
      </c>
      <c r="DG51" s="78">
        <f ca="1">IFERROR(IF(DH33&lt;&gt;"",
IF(DH33&gt;DH31,
IFERROR(1*INDEX('PI Data'!$O$7:$O$78,MATCH(TRUE,INDEX('PI Data'!$G$7:$G$78=Horaire!DG135,0),0)),0),0),0),0)</f>
        <v>0</v>
      </c>
      <c r="DH51" s="78">
        <f ca="1">IFERROR(IF(DI33&lt;&gt;"",
IF(DI33&gt;DI31,
IFERROR(1*INDEX('PI Data'!$O$7:$O$78,MATCH(TRUE,INDEX('PI Data'!$G$7:$G$78=Horaire!DH135,0),0)),0),0),0),0)</f>
        <v>0</v>
      </c>
      <c r="DI51" s="78">
        <f ca="1">IFERROR(IF(DJ33&lt;&gt;"",
IF(DJ33&gt;DJ31,
IFERROR(1*INDEX('PI Data'!$O$7:$O$78,MATCH(TRUE,INDEX('PI Data'!$G$7:$G$78=Horaire!DI135,0),0)),0),0),0),0)</f>
        <v>0</v>
      </c>
      <c r="DJ51" s="78">
        <f ca="1">IFERROR(IF(DK33&lt;&gt;"",
IF(DK33&gt;DK31,
IFERROR(1*INDEX('PI Data'!$O$7:$O$78,MATCH(TRUE,INDEX('PI Data'!$G$7:$G$78=Horaire!DJ135,0),0)),0),0),0),0)</f>
        <v>0</v>
      </c>
      <c r="DK51" s="78">
        <f ca="1">IFERROR(IF(DL33&lt;&gt;"",
IF(DL33&gt;DL31,
IFERROR(1*INDEX('PI Data'!$O$7:$O$78,MATCH(TRUE,INDEX('PI Data'!$G$7:$G$78=Horaire!DK135,0),0)),0),0),0),0)</f>
        <v>0</v>
      </c>
      <c r="DL51" s="78">
        <f ca="1">IFERROR(IF(DM33&lt;&gt;"",
IF(DM33&gt;DM31,
IFERROR(1*INDEX('PI Data'!$O$7:$O$78,MATCH(TRUE,INDEX('PI Data'!$G$7:$G$78=Horaire!DL135,0),0)),0),0),0),0)</f>
        <v>0</v>
      </c>
      <c r="DM51" s="78">
        <f ca="1">IFERROR(IF(DN33&lt;&gt;"",
IF(DN33&gt;DN31,
IFERROR(1*INDEX('PI Data'!$O$7:$O$78,MATCH(TRUE,INDEX('PI Data'!$G$7:$G$78=Horaire!DM135,0),0)),0),0),0),0)</f>
        <v>0</v>
      </c>
      <c r="DN51" s="78">
        <f ca="1">IFERROR(IF(DO33&lt;&gt;"",
IF(DO33&gt;DO31,
IFERROR(1*INDEX('PI Data'!$O$7:$O$78,MATCH(TRUE,INDEX('PI Data'!$G$7:$G$78=Horaire!DN135,0),0)),0),0),0),0)</f>
        <v>0</v>
      </c>
      <c r="DO51" s="78">
        <f ca="1">IFERROR(IF(DP33&lt;&gt;"",
IF(DP33&gt;DP31,
IFERROR(1*INDEX('PI Data'!$O$7:$O$78,MATCH(TRUE,INDEX('PI Data'!$G$7:$G$78=Horaire!DO135,0),0)),0),0),0),0)</f>
        <v>0</v>
      </c>
      <c r="DP51" s="78">
        <f ca="1">IFERROR(IF(DQ33&lt;&gt;"",
IF(DQ33&gt;DQ31,
IFERROR(1*INDEX('PI Data'!$O$7:$O$78,MATCH(TRUE,INDEX('PI Data'!$G$7:$G$78=Horaire!DP135,0),0)),0),0),0),0)</f>
        <v>0</v>
      </c>
      <c r="DQ51" s="78">
        <f ca="1">IFERROR(IF(DR33&lt;&gt;"",
IF(DR33&gt;DR31,
IFERROR(1*INDEX('PI Data'!$O$7:$O$78,MATCH(TRUE,INDEX('PI Data'!$G$7:$G$78=Horaire!DQ135,0),0)),0),0),0),0)</f>
        <v>0</v>
      </c>
      <c r="DR51" s="78">
        <f ca="1">IFERROR(IF(DS33&lt;&gt;"",
IF(DS33&gt;DS31,
IFERROR(1*INDEX('PI Data'!$O$7:$O$78,MATCH(TRUE,INDEX('PI Data'!$G$7:$G$78=Horaire!DR135,0),0)),0),0),0),0)</f>
        <v>0</v>
      </c>
      <c r="DS51" s="78">
        <f ca="1">IFERROR(IF(DT33&lt;&gt;"",
IF(DT33&gt;DT31,
IFERROR(1*INDEX('PI Data'!$O$7:$O$78,MATCH(TRUE,INDEX('PI Data'!$G$7:$G$78=Horaire!DS135,0),0)),0),0),0),0)</f>
        <v>0</v>
      </c>
      <c r="DT51" s="78">
        <f ca="1">IFERROR(IF(DU33&lt;&gt;"",
IF(DU33&gt;DU31,
IFERROR(1*INDEX('PI Data'!$O$7:$O$78,MATCH(TRUE,INDEX('PI Data'!$G$7:$G$78=Horaire!DT135,0),0)),0),0),0),0)</f>
        <v>0</v>
      </c>
      <c r="DU51" s="78">
        <f ca="1">IFERROR(IF(DV33&lt;&gt;"",
IF(DV33&gt;DV31,
IFERROR(1*INDEX('PI Data'!$O$7:$O$78,MATCH(TRUE,INDEX('PI Data'!$G$7:$G$78=Horaire!DU135,0),0)),0),0),0),0)</f>
        <v>0</v>
      </c>
      <c r="DV51" s="78">
        <f ca="1">IFERROR(IF(DW33&lt;&gt;"",
IF(DW33&gt;DW31,
IFERROR(1*INDEX('PI Data'!$O$7:$O$78,MATCH(TRUE,INDEX('PI Data'!$G$7:$G$78=Horaire!DV135,0),0)),0),0),0),0)</f>
        <v>0</v>
      </c>
      <c r="DW51" s="78">
        <f ca="1">IFERROR(IF(DX33&lt;&gt;"",
IF(DX33&gt;DX31,
IFERROR(1*INDEX('PI Data'!$O$7:$O$78,MATCH(TRUE,INDEX('PI Data'!$G$7:$G$78=Horaire!DW135,0),0)),0),0),0),0)</f>
        <v>0</v>
      </c>
      <c r="DX51" s="78">
        <f ca="1">IFERROR(IF(DY33&lt;&gt;"",
IF(DY33&gt;DY31,
IFERROR(1*INDEX('PI Data'!$O$7:$O$78,MATCH(TRUE,INDEX('PI Data'!$G$7:$G$78=Horaire!DX135,0),0)),0),0),0),0)</f>
        <v>0</v>
      </c>
      <c r="DY51" s="78">
        <f ca="1">IFERROR(IF(DZ33&lt;&gt;"",
IF(DZ33&gt;DZ31,
IFERROR(1*INDEX('PI Data'!$O$7:$O$78,MATCH(TRUE,INDEX('PI Data'!$G$7:$G$78=Horaire!DY135,0),0)),0),0),0),0)</f>
        <v>0</v>
      </c>
      <c r="DZ51" s="78">
        <f ca="1">IFERROR(IF(EA33&lt;&gt;"",
IF(EA33&gt;EA31,
IFERROR(1*INDEX('PI Data'!$O$7:$O$78,MATCH(TRUE,INDEX('PI Data'!$G$7:$G$78=Horaire!DZ135,0),0)),0),0),0),0)</f>
        <v>0</v>
      </c>
      <c r="EA51" s="78">
        <f ca="1">IFERROR(IF(EB33&lt;&gt;"",
IF(EB33&gt;EB31,
IFERROR(1*INDEX('PI Data'!$O$7:$O$78,MATCH(TRUE,INDEX('PI Data'!$G$7:$G$78=Horaire!EA135,0),0)),0),0),0),0)</f>
        <v>0</v>
      </c>
      <c r="EB51" s="78">
        <f ca="1">IFERROR(IF(EC33&lt;&gt;"",
IF(EC33&gt;EC31,
IFERROR(1*INDEX('PI Data'!$O$7:$O$78,MATCH(TRUE,INDEX('PI Data'!$G$7:$G$78=Horaire!EB135,0),0)),0),0),0),0)</f>
        <v>0</v>
      </c>
      <c r="EC51" s="78">
        <f ca="1">IFERROR(IF(ED33&lt;&gt;"",
IF(ED33&gt;ED31,
IFERROR(1*INDEX('PI Data'!$O$7:$O$78,MATCH(TRUE,INDEX('PI Data'!$G$7:$G$78=Horaire!EC135,0),0)),0),0),0),0)</f>
        <v>0</v>
      </c>
      <c r="ED51" s="78">
        <f ca="1">IFERROR(IF(EE33&lt;&gt;"",
IF(EE33&gt;EE31,
IFERROR(1*INDEX('PI Data'!$O$7:$O$78,MATCH(TRUE,INDEX('PI Data'!$G$7:$G$78=Horaire!ED135,0),0)),0),0),0),0)</f>
        <v>0</v>
      </c>
      <c r="EE51" s="78">
        <f ca="1">IFERROR(IF(EF33&lt;&gt;"",
IF(EF33&gt;EF31,
IFERROR(1*INDEX('PI Data'!$O$7:$O$78,MATCH(TRUE,INDEX('PI Data'!$G$7:$G$78=Horaire!EE135,0),0)),0),0),0),0)</f>
        <v>0</v>
      </c>
      <c r="EF51" s="78">
        <f ca="1">IFERROR(IF(EG33&lt;&gt;"",
IF(EG33&gt;EG31,
IFERROR(1*INDEX('PI Data'!$O$7:$O$78,MATCH(TRUE,INDEX('PI Data'!$G$7:$G$78=Horaire!EF135,0),0)),0),0),0),0)</f>
        <v>0</v>
      </c>
      <c r="EG51" s="78">
        <f ca="1">IFERROR(IF(EH33&lt;&gt;"",
IF(EH33&gt;EH31,
IFERROR(1*INDEX('PI Data'!$O$7:$O$78,MATCH(TRUE,INDEX('PI Data'!$G$7:$G$78=Horaire!EG135,0),0)),0),0),0),0)</f>
        <v>0</v>
      </c>
      <c r="EH51" s="78">
        <f ca="1">IFERROR(IF(EI33&lt;&gt;"",
IF(EI33&gt;EI31,
IFERROR(1*INDEX('PI Data'!$O$7:$O$78,MATCH(TRUE,INDEX('PI Data'!$G$7:$G$78=Horaire!EH135,0),0)),0),0),0),0)</f>
        <v>0</v>
      </c>
      <c r="EI51" s="78">
        <f ca="1">IFERROR(IF(EJ33&lt;&gt;"",
IF(EJ33&gt;EJ31,
IFERROR(1*INDEX('PI Data'!$O$7:$O$78,MATCH(TRUE,INDEX('PI Data'!$G$7:$G$78=Horaire!EI135,0),0)),0),0),0),0)</f>
        <v>0</v>
      </c>
      <c r="EJ51" s="78">
        <f ca="1">IFERROR(IF(EK33&lt;&gt;"",
IF(EK33&gt;EK31,
IFERROR(1*INDEX('PI Data'!$O$7:$O$78,MATCH(TRUE,INDEX('PI Data'!$G$7:$G$78=Horaire!EJ135,0),0)),0),0),0),0)</f>
        <v>0</v>
      </c>
      <c r="EK51" s="78">
        <f ca="1">IFERROR(IF(EL33&lt;&gt;"",
IF(EL33&gt;EL31,
IFERROR(1*INDEX('PI Data'!$O$7:$O$78,MATCH(TRUE,INDEX('PI Data'!$G$7:$G$78=Horaire!EK135,0),0)),0),0),0),0)</f>
        <v>0</v>
      </c>
      <c r="EL51" s="78">
        <f ca="1">IFERROR(IF(EM33&lt;&gt;"",
IF(EM33&gt;EM31,
IFERROR(1*INDEX('PI Data'!$O$7:$O$78,MATCH(TRUE,INDEX('PI Data'!$G$7:$G$78=Horaire!EL135,0),0)),0),0),0),0)</f>
        <v>0</v>
      </c>
      <c r="EM51" s="78">
        <f ca="1">IFERROR(IF(EN33&lt;&gt;"",
IF(EN33&gt;EN31,
IFERROR(1*INDEX('PI Data'!$O$7:$O$78,MATCH(TRUE,INDEX('PI Data'!$G$7:$G$78=Horaire!EM135,0),0)),0),0),0),0)</f>
        <v>0</v>
      </c>
      <c r="EN51" s="78">
        <f ca="1">IFERROR(IF(EO33&lt;&gt;"",
IF(EO33&gt;EO31,
IFERROR(1*INDEX('PI Data'!$O$7:$O$78,MATCH(TRUE,INDEX('PI Data'!$G$7:$G$78=Horaire!EN135,0),0)),0),0),0),0)</f>
        <v>0</v>
      </c>
      <c r="EO51" s="78">
        <f ca="1">IFERROR(IF(EP33&lt;&gt;"",
IF(EP33&gt;EP31,
IFERROR(1*INDEX('PI Data'!$O$7:$O$78,MATCH(TRUE,INDEX('PI Data'!$G$7:$G$78=Horaire!EO135,0),0)),0),0),0),0)</f>
        <v>0</v>
      </c>
      <c r="EP51" s="78">
        <f ca="1">IFERROR(IF(EQ33&lt;&gt;"",
IF(EQ33&gt;EQ31,
IFERROR(1*INDEX('PI Data'!$O$7:$O$78,MATCH(TRUE,INDEX('PI Data'!$G$7:$G$78=Horaire!EP135,0),0)),0),0),0),0)</f>
        <v>0</v>
      </c>
      <c r="EQ51" s="78">
        <f ca="1">IFERROR(IF(ER33&lt;&gt;"",
IF(ER33&gt;ER31,
IFERROR(1*INDEX('PI Data'!$O$7:$O$78,MATCH(TRUE,INDEX('PI Data'!$G$7:$G$78=Horaire!EQ135,0),0)),0),0),0),0)</f>
        <v>0</v>
      </c>
      <c r="ER51" s="78">
        <f ca="1">IFERROR(IF(ES33&lt;&gt;"",
IF(ES33&gt;ES31,
IFERROR(1*INDEX('PI Data'!$O$7:$O$78,MATCH(TRUE,INDEX('PI Data'!$G$7:$G$78=Horaire!ER135,0),0)),0),0),0),0)</f>
        <v>0</v>
      </c>
      <c r="ES51" s="78">
        <f ca="1">IFERROR(IF(ET33&lt;&gt;"",
IF(ET33&gt;ET31,
IFERROR(1*INDEX('PI Data'!$O$7:$O$78,MATCH(TRUE,INDEX('PI Data'!$G$7:$G$78=Horaire!ES135,0),0)),0),0),0),0)</f>
        <v>0</v>
      </c>
      <c r="ET51" s="78">
        <f ca="1">IFERROR(IF(EU33&lt;&gt;"",
IF(EU33&gt;EU31,
IFERROR(1*INDEX('PI Data'!$O$7:$O$78,MATCH(TRUE,INDEX('PI Data'!$G$7:$G$78=Horaire!ET135,0),0)),0),0),0),0)</f>
        <v>0</v>
      </c>
      <c r="EU51" s="78">
        <f ca="1">IFERROR(IF(EV33&lt;&gt;"",
IF(EV33&gt;EV31,
IFERROR(1*INDEX('PI Data'!$O$7:$O$78,MATCH(TRUE,INDEX('PI Data'!$G$7:$G$78=Horaire!EU135,0),0)),0),0),0),0)</f>
        <v>0</v>
      </c>
      <c r="EV51" s="78">
        <f ca="1">IFERROR(IF(EW33&lt;&gt;"",
IF(EW33&gt;EW31,
IFERROR(1*INDEX('PI Data'!$O$7:$O$78,MATCH(TRUE,INDEX('PI Data'!$G$7:$G$78=Horaire!EV135,0),0)),0),0),0),0)</f>
        <v>0</v>
      </c>
      <c r="EW51" s="78">
        <f ca="1">IFERROR(IF(EX33&lt;&gt;"",
IF(EX33&gt;EX31,
IFERROR(1*INDEX('PI Data'!$O$7:$O$78,MATCH(TRUE,INDEX('PI Data'!$G$7:$G$78=Horaire!EW135,0),0)),0),0),0),0)</f>
        <v>0</v>
      </c>
      <c r="EX51" s="78">
        <f ca="1">IFERROR(IF(EY33&lt;&gt;"",
IF(EY33&gt;EY31,
IFERROR(1*INDEX('PI Data'!$O$7:$O$78,MATCH(TRUE,INDEX('PI Data'!$G$7:$G$78=Horaire!EX135,0),0)),0),0),0),0)</f>
        <v>0</v>
      </c>
      <c r="EY51" s="78">
        <f ca="1">IFERROR(IF(EZ33&lt;&gt;"",
IF(EZ33&gt;EZ31,
IFERROR(1*INDEX('PI Data'!$O$7:$O$78,MATCH(TRUE,INDEX('PI Data'!$G$7:$G$78=Horaire!EY135,0),0)),0),0),0),0)</f>
        <v>0</v>
      </c>
      <c r="EZ51" s="78">
        <f ca="1">IFERROR(IF(FA33&lt;&gt;"",
IF(FA33&gt;FA31,
IFERROR(1*INDEX('PI Data'!$O$7:$O$78,MATCH(TRUE,INDEX('PI Data'!$G$7:$G$78=Horaire!EZ135,0),0)),0),0),0),0)</f>
        <v>0</v>
      </c>
      <c r="FA51" s="78">
        <f ca="1">IFERROR(IF(FB33&lt;&gt;"",
IF(FB33&gt;FB31,
IFERROR(1*INDEX('PI Data'!$O$7:$O$78,MATCH(TRUE,INDEX('PI Data'!$G$7:$G$78=Horaire!FA135,0),0)),0),0),0),0)</f>
        <v>0</v>
      </c>
      <c r="FB51" s="78">
        <f ca="1">IFERROR(IF(FC33&lt;&gt;"",
IF(FC33&gt;FC31,
IFERROR(1*INDEX('PI Data'!$O$7:$O$78,MATCH(TRUE,INDEX('PI Data'!$G$7:$G$78=Horaire!FB135,0),0)),0),0),0),0)</f>
        <v>0</v>
      </c>
      <c r="FC51" s="78">
        <f ca="1">IFERROR(IF(FD33&lt;&gt;"",
IF(FD33&gt;FD31,
IFERROR(1*INDEX('PI Data'!$O$7:$O$78,MATCH(TRUE,INDEX('PI Data'!$G$7:$G$78=Horaire!FC135,0),0)),0),0),0),0)</f>
        <v>0</v>
      </c>
      <c r="FD51" s="78">
        <f ca="1">IFERROR(IF(FE33&lt;&gt;"",
IF(FE33&gt;FE31,
IFERROR(1*INDEX('PI Data'!$O$7:$O$78,MATCH(TRUE,INDEX('PI Data'!$G$7:$G$78=Horaire!FD135,0),0)),0),0),0),0)</f>
        <v>0</v>
      </c>
      <c r="FE51" s="78">
        <f ca="1">IFERROR(IF(FF33&lt;&gt;"",
IF(FF33&gt;FF31,
IFERROR(1*INDEX('PI Data'!$O$7:$O$78,MATCH(TRUE,INDEX('PI Data'!$G$7:$G$78=Horaire!FE135,0),0)),0),0),0),0)</f>
        <v>0</v>
      </c>
      <c r="FF51" s="78">
        <f ca="1">IFERROR(IF(FG33&lt;&gt;"",
IF(FG33&gt;FG31,
IFERROR(1*INDEX('PI Data'!$O$7:$O$78,MATCH(TRUE,INDEX('PI Data'!$G$7:$G$78=Horaire!FF135,0),0)),0),0),0),0)</f>
        <v>0</v>
      </c>
      <c r="FG51" s="78">
        <f ca="1">IFERROR(IF(FH33&lt;&gt;"",
IF(FH33&gt;FH31,
IFERROR(1*INDEX('PI Data'!$O$7:$O$78,MATCH(TRUE,INDEX('PI Data'!$G$7:$G$78=Horaire!FG135,0),0)),0),0),0),0)</f>
        <v>0</v>
      </c>
      <c r="FH51" s="78">
        <f ca="1">IFERROR(IF(FI33&lt;&gt;"",
IF(FI33&gt;FI31,
IFERROR(1*INDEX('PI Data'!$O$7:$O$78,MATCH(TRUE,INDEX('PI Data'!$G$7:$G$78=Horaire!FH135,0),0)),0),0),0),0)</f>
        <v>0</v>
      </c>
      <c r="FI51" s="78">
        <f ca="1">IFERROR(IF(FJ33&lt;&gt;"",
IF(FJ33&gt;FJ31,
IFERROR(1*INDEX('PI Data'!$O$7:$O$78,MATCH(TRUE,INDEX('PI Data'!$G$7:$G$78=Horaire!FI135,0),0)),0),0),0),0)</f>
        <v>0</v>
      </c>
      <c r="FJ51" s="78">
        <f ca="1">IFERROR(IF(FK33&lt;&gt;"",
IF(FK33&gt;FK31,
IFERROR(1*INDEX('PI Data'!$O$7:$O$78,MATCH(TRUE,INDEX('PI Data'!$G$7:$G$78=Horaire!FJ135,0),0)),0),0),0),0)</f>
        <v>0</v>
      </c>
      <c r="FK51" s="78">
        <f ca="1">IFERROR(IF(FL33&lt;&gt;"",
IF(FL33&gt;FL31,
IFERROR(1*INDEX('PI Data'!$O$7:$O$78,MATCH(TRUE,INDEX('PI Data'!$G$7:$G$78=Horaire!FK135,0),0)),0),0),0),0)</f>
        <v>0</v>
      </c>
      <c r="FL51" s="78">
        <f ca="1">IFERROR(IF(FM33&lt;&gt;"",
IF(FM33&gt;FM31,
IFERROR(1*INDEX('PI Data'!$O$7:$O$78,MATCH(TRUE,INDEX('PI Data'!$G$7:$G$78=Horaire!FL135,0),0)),0),0),0),0)</f>
        <v>0</v>
      </c>
      <c r="FM51" s="78">
        <f ca="1">IFERROR(IF(FN33&lt;&gt;"",
IF(FN33&gt;FN31,
IFERROR(1*INDEX('PI Data'!$O$7:$O$78,MATCH(TRUE,INDEX('PI Data'!$G$7:$G$78=Horaire!FM135,0),0)),0),0),0),0)</f>
        <v>0</v>
      </c>
      <c r="FN51" s="78">
        <f ca="1">IFERROR(IF(FO33&lt;&gt;"",
IF(FO33&gt;FO31,
IFERROR(1*INDEX('PI Data'!$O$7:$O$78,MATCH(TRUE,INDEX('PI Data'!$G$7:$G$78=Horaire!FN135,0),0)),0),0),0),0)</f>
        <v>0</v>
      </c>
      <c r="FO51" s="78">
        <f ca="1">IFERROR(IF(FP33&lt;&gt;"",
IF(FP33&gt;FP31,
IFERROR(1*INDEX('PI Data'!$O$7:$O$78,MATCH(TRUE,INDEX('PI Data'!$G$7:$G$78=Horaire!FO135,0),0)),0),0),0),0)</f>
        <v>0</v>
      </c>
      <c r="FP51" s="78">
        <f ca="1">IFERROR(IF(FQ33&lt;&gt;"",
IF(FQ33&gt;FQ31,
IFERROR(1*INDEX('PI Data'!$O$7:$O$78,MATCH(TRUE,INDEX('PI Data'!$G$7:$G$78=Horaire!FP135,0),0)),0),0),0),0)</f>
        <v>0</v>
      </c>
      <c r="FQ51" s="78">
        <f ca="1">IFERROR(IF(FR33&lt;&gt;"",
IF(FR33&gt;FR31,
IFERROR(1*INDEX('PI Data'!$O$7:$O$78,MATCH(TRUE,INDEX('PI Data'!$G$7:$G$78=Horaire!FQ135,0),0)),0),0),0),0)</f>
        <v>0</v>
      </c>
      <c r="FR51" s="78">
        <f ca="1">IFERROR(IF(FS33&lt;&gt;"",
IF(FS33&gt;FS31,
IFERROR(1*INDEX('PI Data'!$O$7:$O$78,MATCH(TRUE,INDEX('PI Data'!$G$7:$G$78=Horaire!FR135,0),0)),0),0),0),0)</f>
        <v>0</v>
      </c>
      <c r="FS51" s="78">
        <f ca="1">IFERROR(IF(FT33&lt;&gt;"",
IF(FT33&gt;FT31,
IFERROR(1*INDEX('PI Data'!$O$7:$O$78,MATCH(TRUE,INDEX('PI Data'!$G$7:$G$78=Horaire!FS135,0),0)),0),0),0),0)</f>
        <v>0</v>
      </c>
      <c r="FT51" s="78">
        <f ca="1">IFERROR(IF(FU33&lt;&gt;"",
IF(FU33&gt;FU31,
IFERROR(1*INDEX('PI Data'!$O$7:$O$78,MATCH(TRUE,INDEX('PI Data'!$G$7:$G$78=Horaire!FT135,0),0)),0),0),0),0)</f>
        <v>0</v>
      </c>
      <c r="FU51" s="78">
        <f ca="1">IFERROR(IF(FV33&lt;&gt;"",
IF(FV33&gt;FV31,
IFERROR(1*INDEX('PI Data'!$O$7:$O$78,MATCH(TRUE,INDEX('PI Data'!$G$7:$G$78=Horaire!FU135,0),0)),0),0),0),0)</f>
        <v>0</v>
      </c>
      <c r="FV51" s="78">
        <f ca="1">IFERROR(IF(FW33&lt;&gt;"",
IF(FW33&gt;FW31,
IFERROR(1*INDEX('PI Data'!$O$7:$O$78,MATCH(TRUE,INDEX('PI Data'!$G$7:$G$78=Horaire!FV135,0),0)),0),0),0),0)</f>
        <v>0</v>
      </c>
      <c r="FW51" s="78">
        <f ca="1">IFERROR(IF(FX33&lt;&gt;"",
IF(FX33&gt;FX31,
IFERROR(1*INDEX('PI Data'!$O$7:$O$78,MATCH(TRUE,INDEX('PI Data'!$G$7:$G$78=Horaire!FW135,0),0)),0),0),0),0)</f>
        <v>0</v>
      </c>
      <c r="FX51" s="78">
        <f ca="1">IFERROR(IF(FY33&lt;&gt;"",
IF(FY33&gt;FY31,
IFERROR(1*INDEX('PI Data'!$O$7:$O$78,MATCH(TRUE,INDEX('PI Data'!$G$7:$G$78=Horaire!FX135,0),0)),0),0),0),0)</f>
        <v>0</v>
      </c>
      <c r="FY51" s="78">
        <f ca="1">IFERROR(IF(FZ33&lt;&gt;"",
IF(FZ33&gt;FZ31,
IFERROR(1*INDEX('PI Data'!$O$7:$O$78,MATCH(TRUE,INDEX('PI Data'!$G$7:$G$78=Horaire!FY135,0),0)),0),0),0),0)</f>
        <v>0</v>
      </c>
      <c r="FZ51" s="78">
        <f ca="1">IFERROR(IF(GA33&lt;&gt;"",
IF(GA33&gt;GA31,
IFERROR(1*INDEX('PI Data'!$O$7:$O$78,MATCH(TRUE,INDEX('PI Data'!$G$7:$G$78=Horaire!FZ135,0),0)),0),0),0),0)</f>
        <v>0</v>
      </c>
      <c r="GA51" s="78">
        <f ca="1">IFERROR(IF(GB33&lt;&gt;"",
IF(GB33&gt;GB31,
IFERROR(1*INDEX('PI Data'!$O$7:$O$78,MATCH(TRUE,INDEX('PI Data'!$G$7:$G$78=Horaire!GA135,0),0)),0),0),0),0)</f>
        <v>0</v>
      </c>
      <c r="GB51" s="78">
        <f ca="1">IFERROR(IF(GC33&lt;&gt;"",
IF(GC33&gt;GC31,
IFERROR(1*INDEX('PI Data'!$O$7:$O$78,MATCH(TRUE,INDEX('PI Data'!$G$7:$G$78=Horaire!GB135,0),0)),0),0),0),0)</f>
        <v>0</v>
      </c>
      <c r="GC51" s="78">
        <f ca="1">IFERROR(IF(GD33&lt;&gt;"",
IF(GD33&gt;GD31,
IFERROR(1*INDEX('PI Data'!$O$7:$O$78,MATCH(TRUE,INDEX('PI Data'!$G$7:$G$78=Horaire!GC135,0),0)),0),0),0),0)</f>
        <v>0</v>
      </c>
      <c r="GD51" s="78">
        <f ca="1">IFERROR(IF(GE33&lt;&gt;"",
IF(GE33&gt;GE31,
IFERROR(1*INDEX('PI Data'!$O$7:$O$78,MATCH(TRUE,INDEX('PI Data'!$G$7:$G$78=Horaire!GD135,0),0)),0),0),0),0)</f>
        <v>0</v>
      </c>
      <c r="GE51" s="78">
        <f ca="1">IFERROR(IF(GF33&lt;&gt;"",
IF(GF33&gt;GF31,
IFERROR(1*INDEX('PI Data'!$O$7:$O$78,MATCH(TRUE,INDEX('PI Data'!$G$7:$G$78=Horaire!GE135,0),0)),0),0),0),0)</f>
        <v>0</v>
      </c>
      <c r="GF51" s="78">
        <f ca="1">IFERROR(IF(GG33&lt;&gt;"",
IF(GG33&gt;GG31,
IFERROR(1*INDEX('PI Data'!$O$7:$O$78,MATCH(TRUE,INDEX('PI Data'!$G$7:$G$78=Horaire!GF135,0),0)),0),0),0),0)</f>
        <v>0</v>
      </c>
      <c r="GG51" s="78">
        <f ca="1">IFERROR(IF(GH33&lt;&gt;"",
IF(GH33&gt;GH31,
IFERROR(1*INDEX('PI Data'!$O$7:$O$78,MATCH(TRUE,INDEX('PI Data'!$G$7:$G$78=Horaire!GG135,0),0)),0),0),0),0)</f>
        <v>0</v>
      </c>
      <c r="GH51" s="78">
        <f ca="1">IFERROR(IF(GI33&lt;&gt;"",
IF(GI33&gt;GI31,
IFERROR(1*INDEX('PI Data'!$O$7:$O$78,MATCH(TRUE,INDEX('PI Data'!$G$7:$G$78=Horaire!GH135,0),0)),0),0),0),0)</f>
        <v>0</v>
      </c>
      <c r="GI51" s="78">
        <f ca="1">IFERROR(IF(GJ33&lt;&gt;"",
IF(GJ33&gt;GJ31,
IFERROR(1*INDEX('PI Data'!$O$7:$O$78,MATCH(TRUE,INDEX('PI Data'!$G$7:$G$78=Horaire!GI135,0),0)),0),0),0),0)</f>
        <v>0</v>
      </c>
      <c r="GJ51" s="78">
        <f ca="1">IFERROR(IF(GK33&lt;&gt;"",
IF(GK33&gt;GK31,
IFERROR(1*INDEX('PI Data'!$O$7:$O$78,MATCH(TRUE,INDEX('PI Data'!$G$7:$G$78=Horaire!GJ135,0),0)),0),0),0),0)</f>
        <v>0</v>
      </c>
      <c r="GK51" s="78">
        <f ca="1">IFERROR(IF(GL33&lt;&gt;"",
IF(GL33&gt;GL31,
IFERROR(1*INDEX('PI Data'!$O$7:$O$78,MATCH(TRUE,INDEX('PI Data'!$G$7:$G$78=Horaire!GK135,0),0)),0),0),0),0)</f>
        <v>0</v>
      </c>
      <c r="GL51" s="78">
        <f ca="1">IFERROR(IF(GM33&lt;&gt;"",
IF(GM33&gt;GM31,
IFERROR(1*INDEX('PI Data'!$O$7:$O$78,MATCH(TRUE,INDEX('PI Data'!$G$7:$G$78=Horaire!GL135,0),0)),0),0),0),0)</f>
        <v>0</v>
      </c>
      <c r="GM51" s="78">
        <f>IFERROR(IF(GN33&lt;&gt;"",
IF(GN33&gt;GN31,
IFERROR(1*INDEX('PI Data'!$O$7:$O$78,MATCH(TRUE,INDEX('PI Data'!$G$7:$G$78=Horaire!GM135,0),0)),0),0),0),0)</f>
        <v>0</v>
      </c>
    </row>
    <row r="52" spans="1:195" ht="15.75" thickBot="1" x14ac:dyDescent="0.3">
      <c r="AB52" s="87"/>
      <c r="AZ52" s="87"/>
      <c r="BX52" s="87"/>
      <c r="CU52" s="88"/>
      <c r="DT52" s="87"/>
      <c r="EQ52" s="88"/>
      <c r="FP52" s="87"/>
      <c r="GM52" s="88"/>
    </row>
    <row r="53" spans="1:195" ht="15.75" thickBot="1" x14ac:dyDescent="0.3">
      <c r="A53" s="65"/>
      <c r="B53" s="66" t="s">
        <v>391</v>
      </c>
      <c r="C53" s="60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100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/>
      <c r="AX53" s="72"/>
      <c r="AY53" s="72"/>
      <c r="AZ53" s="100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100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146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100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146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100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146"/>
    </row>
    <row r="54" spans="1:195" x14ac:dyDescent="0.25">
      <c r="B54" t="s">
        <v>411</v>
      </c>
      <c r="C54" t="s">
        <v>24</v>
      </c>
      <c r="D54" s="43">
        <f ca="1">IFERROR(1*INDEX('PI Data'!$K$7:$K$78,MATCH(TRUE,INDEX('PI Data'!$G$7:$G$78= Horaire!D135,0),0)),"")</f>
        <v>9.1573079436963596</v>
      </c>
      <c r="E54" s="43">
        <f ca="1">IFERROR(1*INDEX('PI Data'!$K$7:$K$78,MATCH(TRUE,INDEX('PI Data'!$G$7:$G$78= Horaire!E135,0),0)),"")</f>
        <v>9.8714591813666139</v>
      </c>
      <c r="F54" s="43">
        <f ca="1">IFERROR(1*INDEX('PI Data'!$K$7:$K$78,MATCH(TRUE,INDEX('PI Data'!$G$7:$G$78= Horaire!F135,0),0)),"")</f>
        <v>9.7614014842416648</v>
      </c>
      <c r="G54" s="43">
        <f ca="1">IFERROR(1*INDEX('PI Data'!$K$7:$K$78,MATCH(TRUE,INDEX('PI Data'!$G$7:$G$78= Horaire!G135,0),0)),"")</f>
        <v>9.3123121262467237</v>
      </c>
      <c r="H54" s="43">
        <f ca="1">IFERROR(1*INDEX('PI Data'!$K$7:$K$78,MATCH(TRUE,INDEX('PI Data'!$G$7:$G$78= Horaire!H135,0),0)),"")</f>
        <v>9.1289249011026836</v>
      </c>
      <c r="I54" s="43">
        <f ca="1">IFERROR(1*INDEX('PI Data'!$K$7:$K$78,MATCH(TRUE,INDEX('PI Data'!$G$7:$G$78= Horaire!I135,0),0)),"")</f>
        <v>9.0430630017063418</v>
      </c>
      <c r="J54" s="43">
        <f ca="1">IFERROR(1*INDEX('PI Data'!$K$7:$K$78,MATCH(TRUE,INDEX('PI Data'!$G$7:$G$78= Horaire!J135,0),0)),"")</f>
        <v>8.7000656500388249</v>
      </c>
      <c r="K54" s="43">
        <f ca="1">IFERROR(1*INDEX('PI Data'!$K$7:$K$78,MATCH(TRUE,INDEX('PI Data'!$G$7:$G$78= Horaire!K135,0),0)),"")</f>
        <v>8.0069118949027676</v>
      </c>
      <c r="L54" s="43">
        <f ca="1">IFERROR(1*INDEX('PI Data'!$K$7:$K$78,MATCH(TRUE,INDEX('PI Data'!$G$7:$G$78= Horaire!L135,0),0)),"")</f>
        <v>7.0436401703255038</v>
      </c>
      <c r="M54" s="43">
        <f ca="1">IFERROR(1*INDEX('PI Data'!$K$7:$K$78,MATCH(TRUE,INDEX('PI Data'!$G$7:$G$78= Horaire!M135,0),0)),"")</f>
        <v>6.896997882966053</v>
      </c>
      <c r="N54" s="43">
        <f ca="1">IFERROR(1*INDEX('PI Data'!$K$7:$K$78,MATCH(TRUE,INDEX('PI Data'!$G$7:$G$78= Horaire!N135,0),0)),"")</f>
        <v>6.676806510729735</v>
      </c>
      <c r="O54" s="43" t="str">
        <f ca="1">IFERROR(1*INDEX('PI Data'!$K$7:$K$78,MATCH(TRUE,INDEX('PI Data'!$G$7:$G$78= Horaire!O135,0),0)),"")</f>
        <v/>
      </c>
      <c r="P54" s="43" t="str">
        <f ca="1">IFERROR(1*INDEX('PI Data'!$K$7:$K$78,MATCH(TRUE,INDEX('PI Data'!$G$7:$G$78= Horaire!P135,0),0)),"")</f>
        <v/>
      </c>
      <c r="Q54" s="43" t="str">
        <f ca="1">IFERROR(1*INDEX('PI Data'!$K$7:$K$78,MATCH(TRUE,INDEX('PI Data'!$G$7:$G$78= Horaire!Q135,0),0)),"")</f>
        <v/>
      </c>
      <c r="R54" s="43" t="str">
        <f ca="1">IFERROR(1*INDEX('PI Data'!$K$7:$K$78,MATCH(TRUE,INDEX('PI Data'!$G$7:$G$78= Horaire!R135,0),0)),"")</f>
        <v/>
      </c>
      <c r="S54" s="43" t="str">
        <f ca="1">IFERROR(1*INDEX('PI Data'!$K$7:$K$78,MATCH(TRUE,INDEX('PI Data'!$G$7:$G$78= Horaire!S135,0),0)),"")</f>
        <v/>
      </c>
      <c r="T54" s="43" t="str">
        <f ca="1">IFERROR(1*INDEX('PI Data'!$K$7:$K$78,MATCH(TRUE,INDEX('PI Data'!$G$7:$G$78= Horaire!T135,0),0)),"")</f>
        <v/>
      </c>
      <c r="U54" s="43" t="str">
        <f ca="1">IFERROR(1*INDEX('PI Data'!$K$7:$K$78,MATCH(TRUE,INDEX('PI Data'!$G$7:$G$78= Horaire!U135,0),0)),"")</f>
        <v/>
      </c>
      <c r="V54" s="43" t="str">
        <f ca="1">IFERROR(1*INDEX('PI Data'!$K$7:$K$78,MATCH(TRUE,INDEX('PI Data'!$G$7:$G$78= Horaire!V135,0),0)),"")</f>
        <v/>
      </c>
      <c r="W54" s="43" t="str">
        <f ca="1">IFERROR(1*INDEX('PI Data'!$K$7:$K$78,MATCH(TRUE,INDEX('PI Data'!$G$7:$G$78= Horaire!W135,0),0)),"")</f>
        <v/>
      </c>
      <c r="X54" s="43" t="str">
        <f ca="1">IFERROR(1*INDEX('PI Data'!$K$7:$K$78,MATCH(TRUE,INDEX('PI Data'!$G$7:$G$78= Horaire!X135,0),0)),"")</f>
        <v/>
      </c>
      <c r="Y54" s="43" t="str">
        <f ca="1">IFERROR(1*INDEX('PI Data'!$K$7:$K$78,MATCH(TRUE,INDEX('PI Data'!$G$7:$G$78= Horaire!Y135,0),0)),"")</f>
        <v/>
      </c>
      <c r="Z54" s="43" t="str">
        <f ca="1">IFERROR(1*INDEX('PI Data'!$K$7:$K$78,MATCH(TRUE,INDEX('PI Data'!$G$7:$G$78= Horaire!Z135,0),0)),"")</f>
        <v/>
      </c>
      <c r="AA54" s="43" t="str">
        <f ca="1">IFERROR(1*INDEX('PI Data'!$K$7:$K$78,MATCH(TRUE,INDEX('PI Data'!$G$7:$G$78= Horaire!AA135,0),0)),"")</f>
        <v/>
      </c>
      <c r="AB54" s="109" t="str">
        <f ca="1">IFERROR(1*INDEX('PI Data'!$K$7:$K$78,MATCH(TRUE,INDEX('PI Data'!$G$7:$G$78= Horaire!AB135,0),0)),"")</f>
        <v/>
      </c>
      <c r="AC54" s="43" t="str">
        <f ca="1">IFERROR(1*INDEX('PI Data'!$K$7:$K$78,MATCH(TRUE,INDEX('PI Data'!$G$7:$G$78= Horaire!AC135,0),0)),"")</f>
        <v/>
      </c>
      <c r="AD54" s="43" t="str">
        <f ca="1">IFERROR(1*INDEX('PI Data'!$K$7:$K$78,MATCH(TRUE,INDEX('PI Data'!$G$7:$G$78= Horaire!AD135,0),0)),"")</f>
        <v/>
      </c>
      <c r="AE54" s="43" t="str">
        <f ca="1">IFERROR(1*INDEX('PI Data'!$K$7:$K$78,MATCH(TRUE,INDEX('PI Data'!$G$7:$G$78= Horaire!AE135,0),0)),"")</f>
        <v/>
      </c>
      <c r="AF54" s="43" t="str">
        <f ca="1">IFERROR(1*INDEX('PI Data'!$K$7:$K$78,MATCH(TRUE,INDEX('PI Data'!$G$7:$G$78= Horaire!AF135,0),0)),"")</f>
        <v/>
      </c>
      <c r="AG54" s="43" t="str">
        <f ca="1">IFERROR(1*INDEX('PI Data'!$K$7:$K$78,MATCH(TRUE,INDEX('PI Data'!$G$7:$G$78= Horaire!AG135,0),0)),"")</f>
        <v/>
      </c>
      <c r="AH54" s="43" t="str">
        <f ca="1">IFERROR(1*INDEX('PI Data'!$K$7:$K$78,MATCH(TRUE,INDEX('PI Data'!$G$7:$G$78= Horaire!AH135,0),0)),"")</f>
        <v/>
      </c>
      <c r="AI54" s="43" t="str">
        <f ca="1">IFERROR(1*INDEX('PI Data'!$K$7:$K$78,MATCH(TRUE,INDEX('PI Data'!$G$7:$G$78= Horaire!AI135,0),0)),"")</f>
        <v/>
      </c>
      <c r="AJ54" s="43" t="str">
        <f ca="1">IFERROR(1*INDEX('PI Data'!$K$7:$K$78,MATCH(TRUE,INDEX('PI Data'!$G$7:$G$78= Horaire!AJ135,0),0)),"")</f>
        <v/>
      </c>
      <c r="AK54" s="43" t="str">
        <f ca="1">IFERROR(1*INDEX('PI Data'!$K$7:$K$78,MATCH(TRUE,INDEX('PI Data'!$G$7:$G$78= Horaire!AK135,0),0)),"")</f>
        <v/>
      </c>
      <c r="AL54" s="43" t="str">
        <f ca="1">IFERROR(1*INDEX('PI Data'!$K$7:$K$78,MATCH(TRUE,INDEX('PI Data'!$G$7:$G$78= Horaire!AL135,0),0)),"")</f>
        <v/>
      </c>
      <c r="AM54" s="43" t="str">
        <f ca="1">IFERROR(1*INDEX('PI Data'!$K$7:$K$78,MATCH(TRUE,INDEX('PI Data'!$G$7:$G$78= Horaire!AM135,0),0)),"")</f>
        <v/>
      </c>
      <c r="AN54" s="43" t="str">
        <f ca="1">IFERROR(1*INDEX('PI Data'!$K$7:$K$78,MATCH(TRUE,INDEX('PI Data'!$G$7:$G$78= Horaire!AN135,0),0)),"")</f>
        <v/>
      </c>
      <c r="AO54" s="43" t="str">
        <f ca="1">IFERROR(1*INDEX('PI Data'!$K$7:$K$78,MATCH(TRUE,INDEX('PI Data'!$G$7:$G$78= Horaire!AO135,0),0)),"")</f>
        <v/>
      </c>
      <c r="AP54" s="43" t="str">
        <f ca="1">IFERROR(1*INDEX('PI Data'!$K$7:$K$78,MATCH(TRUE,INDEX('PI Data'!$G$7:$G$78= Horaire!AP135,0),0)),"")</f>
        <v/>
      </c>
      <c r="AQ54" s="43" t="str">
        <f ca="1">IFERROR(1*INDEX('PI Data'!$K$7:$K$78,MATCH(TRUE,INDEX('PI Data'!$G$7:$G$78= Horaire!AQ135,0),0)),"")</f>
        <v/>
      </c>
      <c r="AR54" s="43" t="str">
        <f ca="1">IFERROR(1*INDEX('PI Data'!$K$7:$K$78,MATCH(TRUE,INDEX('PI Data'!$G$7:$G$78= Horaire!AR135,0),0)),"")</f>
        <v/>
      </c>
      <c r="AS54" s="43" t="str">
        <f ca="1">IFERROR(1*INDEX('PI Data'!$K$7:$K$78,MATCH(TRUE,INDEX('PI Data'!$G$7:$G$78= Horaire!AS135,0),0)),"")</f>
        <v/>
      </c>
      <c r="AT54" s="43" t="str">
        <f ca="1">IFERROR(1*INDEX('PI Data'!$K$7:$K$78,MATCH(TRUE,INDEX('PI Data'!$G$7:$G$78= Horaire!AT135,0),0)),"")</f>
        <v/>
      </c>
      <c r="AU54" s="43" t="str">
        <f ca="1">IFERROR(1*INDEX('PI Data'!$K$7:$K$78,MATCH(TRUE,INDEX('PI Data'!$G$7:$G$78= Horaire!AU135,0),0)),"")</f>
        <v/>
      </c>
      <c r="AV54" s="43" t="str">
        <f ca="1">IFERROR(1*INDEX('PI Data'!$K$7:$K$78,MATCH(TRUE,INDEX('PI Data'!$G$7:$G$78= Horaire!AV135,0),0)),"")</f>
        <v/>
      </c>
      <c r="AW54" s="43" t="str">
        <f ca="1">IFERROR(1*INDEX('PI Data'!$K$7:$K$78,MATCH(TRUE,INDEX('PI Data'!$G$7:$G$78= Horaire!AW135,0),0)),"")</f>
        <v/>
      </c>
      <c r="AX54" s="43" t="str">
        <f ca="1">IFERROR(1*INDEX('PI Data'!$K$7:$K$78,MATCH(TRUE,INDEX('PI Data'!$G$7:$G$78= Horaire!AX135,0),0)),"")</f>
        <v/>
      </c>
      <c r="AY54" s="43" t="str">
        <f ca="1">IFERROR(1*INDEX('PI Data'!$K$7:$K$78,MATCH(TRUE,INDEX('PI Data'!$G$7:$G$78= Horaire!AY135,0),0)),"")</f>
        <v/>
      </c>
      <c r="AZ54" s="109" t="str">
        <f ca="1">IFERROR(1*INDEX('PI Data'!$K$7:$K$78,MATCH(TRUE,INDEX('PI Data'!$G$7:$G$78= Horaire!AZ135,0),0)),"")</f>
        <v/>
      </c>
      <c r="BA54" s="43" t="str">
        <f ca="1">IFERROR(1*INDEX('PI Data'!$K$7:$K$78,MATCH(TRUE,INDEX('PI Data'!$G$7:$G$78= Horaire!BA135,0),0)),"")</f>
        <v/>
      </c>
      <c r="BB54" s="43" t="str">
        <f ca="1">IFERROR(1*INDEX('PI Data'!$K$7:$K$78,MATCH(TRUE,INDEX('PI Data'!$G$7:$G$78= Horaire!BB135,0),0)),"")</f>
        <v/>
      </c>
      <c r="BC54" s="43" t="str">
        <f ca="1">IFERROR(1*INDEX('PI Data'!$K$7:$K$78,MATCH(TRUE,INDEX('PI Data'!$G$7:$G$78= Horaire!BC135,0),0)),"")</f>
        <v/>
      </c>
      <c r="BD54" s="43" t="str">
        <f ca="1">IFERROR(1*INDEX('PI Data'!$K$7:$K$78,MATCH(TRUE,INDEX('PI Data'!$G$7:$G$78= Horaire!BD135,0),0)),"")</f>
        <v/>
      </c>
      <c r="BE54" s="43" t="str">
        <f ca="1">IFERROR(1*INDEX('PI Data'!$K$7:$K$78,MATCH(TRUE,INDEX('PI Data'!$G$7:$G$78= Horaire!BE135,0),0)),"")</f>
        <v/>
      </c>
      <c r="BF54" s="43" t="str">
        <f ca="1">IFERROR(1*INDEX('PI Data'!$K$7:$K$78,MATCH(TRUE,INDEX('PI Data'!$G$7:$G$78= Horaire!BF135,0),0)),"")</f>
        <v/>
      </c>
      <c r="BG54" s="43" t="str">
        <f ca="1">IFERROR(1*INDEX('PI Data'!$K$7:$K$78,MATCH(TRUE,INDEX('PI Data'!$G$7:$G$78= Horaire!BG135,0),0)),"")</f>
        <v/>
      </c>
      <c r="BH54" s="43" t="str">
        <f ca="1">IFERROR(1*INDEX('PI Data'!$K$7:$K$78,MATCH(TRUE,INDEX('PI Data'!$G$7:$G$78= Horaire!BH135,0),0)),"")</f>
        <v/>
      </c>
      <c r="BI54" s="43" t="str">
        <f ca="1">IFERROR(1*INDEX('PI Data'!$K$7:$K$78,MATCH(TRUE,INDEX('PI Data'!$G$7:$G$78= Horaire!BI135,0),0)),"")</f>
        <v/>
      </c>
      <c r="BJ54" s="43" t="str">
        <f ca="1">IFERROR(1*INDEX('PI Data'!$K$7:$K$78,MATCH(TRUE,INDEX('PI Data'!$G$7:$G$78= Horaire!BJ135,0),0)),"")</f>
        <v/>
      </c>
      <c r="BK54" s="43" t="str">
        <f ca="1">IFERROR(1*INDEX('PI Data'!$K$7:$K$78,MATCH(TRUE,INDEX('PI Data'!$G$7:$G$78= Horaire!BK135,0),0)),"")</f>
        <v/>
      </c>
      <c r="BL54" s="43" t="str">
        <f ca="1">IFERROR(1*INDEX('PI Data'!$K$7:$K$78,MATCH(TRUE,INDEX('PI Data'!$G$7:$G$78= Horaire!BL135,0),0)),"")</f>
        <v/>
      </c>
      <c r="BM54" s="43" t="str">
        <f ca="1">IFERROR(1*INDEX('PI Data'!$K$7:$K$78,MATCH(TRUE,INDEX('PI Data'!$G$7:$G$78= Horaire!BM135,0),0)),"")</f>
        <v/>
      </c>
      <c r="BN54" s="43" t="str">
        <f ca="1">IFERROR(1*INDEX('PI Data'!$K$7:$K$78,MATCH(TRUE,INDEX('PI Data'!$G$7:$G$78= Horaire!BN135,0),0)),"")</f>
        <v/>
      </c>
      <c r="BO54" s="43" t="str">
        <f ca="1">IFERROR(1*INDEX('PI Data'!$K$7:$K$78,MATCH(TRUE,INDEX('PI Data'!$G$7:$G$78= Horaire!BO135,0),0)),"")</f>
        <v/>
      </c>
      <c r="BP54" s="43" t="str">
        <f ca="1">IFERROR(1*INDEX('PI Data'!$K$7:$K$78,MATCH(TRUE,INDEX('PI Data'!$G$7:$G$78= Horaire!BP135,0),0)),"")</f>
        <v/>
      </c>
      <c r="BQ54" s="43" t="str">
        <f ca="1">IFERROR(1*INDEX('PI Data'!$K$7:$K$78,MATCH(TRUE,INDEX('PI Data'!$G$7:$G$78= Horaire!BQ135,0),0)),"")</f>
        <v/>
      </c>
      <c r="BR54" s="43" t="str">
        <f ca="1">IFERROR(1*INDEX('PI Data'!$K$7:$K$78,MATCH(TRUE,INDEX('PI Data'!$G$7:$G$78= Horaire!BR135,0),0)),"")</f>
        <v/>
      </c>
      <c r="BS54" s="43" t="str">
        <f ca="1">IFERROR(1*INDEX('PI Data'!$K$7:$K$78,MATCH(TRUE,INDEX('PI Data'!$G$7:$G$78= Horaire!BS135,0),0)),"")</f>
        <v/>
      </c>
      <c r="BT54" s="43" t="str">
        <f ca="1">IFERROR(1*INDEX('PI Data'!$K$7:$K$78,MATCH(TRUE,INDEX('PI Data'!$G$7:$G$78= Horaire!BT135,0),0)),"")</f>
        <v/>
      </c>
      <c r="BU54" s="43" t="str">
        <f ca="1">IFERROR(1*INDEX('PI Data'!$K$7:$K$78,MATCH(TRUE,INDEX('PI Data'!$G$7:$G$78= Horaire!BU135,0),0)),"")</f>
        <v/>
      </c>
      <c r="BV54" s="43" t="str">
        <f ca="1">IFERROR(1*INDEX('PI Data'!$K$7:$K$78,MATCH(TRUE,INDEX('PI Data'!$G$7:$G$78= Horaire!BV135,0),0)),"")</f>
        <v/>
      </c>
      <c r="BW54" s="43" t="str">
        <f ca="1">IFERROR(1*INDEX('PI Data'!$K$7:$K$78,MATCH(TRUE,INDEX('PI Data'!$G$7:$G$78= Horaire!BW135,0),0)),"")</f>
        <v/>
      </c>
      <c r="BX54" s="109" t="str">
        <f ca="1">IFERROR(1*INDEX('PI Data'!$K$7:$K$78,MATCH(TRUE,INDEX('PI Data'!$G$7:$G$78= Horaire!BX135,0),0)),"")</f>
        <v/>
      </c>
      <c r="BY54" s="43" t="str">
        <f ca="1">IFERROR(1*INDEX('PI Data'!$K$7:$K$78,MATCH(TRUE,INDEX('PI Data'!$G$7:$G$78= Horaire!BY135,0),0)),"")</f>
        <v/>
      </c>
      <c r="BZ54" s="43" t="str">
        <f ca="1">IFERROR(1*INDEX('PI Data'!$K$7:$K$78,MATCH(TRUE,INDEX('PI Data'!$G$7:$G$78= Horaire!BZ135,0),0)),"")</f>
        <v/>
      </c>
      <c r="CA54" s="43" t="str">
        <f ca="1">IFERROR(1*INDEX('PI Data'!$K$7:$K$78,MATCH(TRUE,INDEX('PI Data'!$G$7:$G$78= Horaire!CA135,0),0)),"")</f>
        <v/>
      </c>
      <c r="CB54" s="43" t="str">
        <f ca="1">IFERROR(1*INDEX('PI Data'!$K$7:$K$78,MATCH(TRUE,INDEX('PI Data'!$G$7:$G$78= Horaire!CB135,0),0)),"")</f>
        <v/>
      </c>
      <c r="CC54" s="43" t="str">
        <f ca="1">IFERROR(1*INDEX('PI Data'!$K$7:$K$78,MATCH(TRUE,INDEX('PI Data'!$G$7:$G$78= Horaire!CC135,0),0)),"")</f>
        <v/>
      </c>
      <c r="CD54" s="43" t="str">
        <f ca="1">IFERROR(1*INDEX('PI Data'!$K$7:$K$78,MATCH(TRUE,INDEX('PI Data'!$G$7:$G$78= Horaire!CD135,0),0)),"")</f>
        <v/>
      </c>
      <c r="CE54" s="43" t="str">
        <f ca="1">IFERROR(1*INDEX('PI Data'!$K$7:$K$78,MATCH(TRUE,INDEX('PI Data'!$G$7:$G$78= Horaire!CE135,0),0)),"")</f>
        <v/>
      </c>
      <c r="CF54" s="43" t="str">
        <f ca="1">IFERROR(1*INDEX('PI Data'!$K$7:$K$78,MATCH(TRUE,INDEX('PI Data'!$G$7:$G$78= Horaire!CF135,0),0)),"")</f>
        <v/>
      </c>
      <c r="CG54" s="43" t="str">
        <f ca="1">IFERROR(1*INDEX('PI Data'!$K$7:$K$78,MATCH(TRUE,INDEX('PI Data'!$G$7:$G$78= Horaire!CG135,0),0)),"")</f>
        <v/>
      </c>
      <c r="CH54" s="43" t="str">
        <f ca="1">IFERROR(1*INDEX('PI Data'!$K$7:$K$78,MATCH(TRUE,INDEX('PI Data'!$G$7:$G$78= Horaire!CH135,0),0)),"")</f>
        <v/>
      </c>
      <c r="CI54" s="43" t="str">
        <f ca="1">IFERROR(1*INDEX('PI Data'!$K$7:$K$78,MATCH(TRUE,INDEX('PI Data'!$G$7:$G$78= Horaire!CI135,0),0)),"")</f>
        <v/>
      </c>
      <c r="CJ54" s="43" t="str">
        <f ca="1">IFERROR(1*INDEX('PI Data'!$K$7:$K$78,MATCH(TRUE,INDEX('PI Data'!$G$7:$G$78= Horaire!CJ135,0),0)),"")</f>
        <v/>
      </c>
      <c r="CK54" s="43" t="str">
        <f ca="1">IFERROR(1*INDEX('PI Data'!$K$7:$K$78,MATCH(TRUE,INDEX('PI Data'!$G$7:$G$78= Horaire!CK135,0),0)),"")</f>
        <v/>
      </c>
      <c r="CL54" s="43" t="str">
        <f ca="1">IFERROR(1*INDEX('PI Data'!$K$7:$K$78,MATCH(TRUE,INDEX('PI Data'!$G$7:$G$78= Horaire!CL135,0),0)),"")</f>
        <v/>
      </c>
      <c r="CM54" s="43" t="str">
        <f ca="1">IFERROR(1*INDEX('PI Data'!$K$7:$K$78,MATCH(TRUE,INDEX('PI Data'!$G$7:$G$78= Horaire!CM135,0),0)),"")</f>
        <v/>
      </c>
      <c r="CN54" s="43" t="str">
        <f ca="1">IFERROR(1*INDEX('PI Data'!$K$7:$K$78,MATCH(TRUE,INDEX('PI Data'!$G$7:$G$78= Horaire!CN135,0),0)),"")</f>
        <v/>
      </c>
      <c r="CO54" s="43" t="str">
        <f ca="1">IFERROR(1*INDEX('PI Data'!$K$7:$K$78,MATCH(TRUE,INDEX('PI Data'!$G$7:$G$78= Horaire!CO135,0),0)),"")</f>
        <v/>
      </c>
      <c r="CP54" s="43" t="str">
        <f ca="1">IFERROR(1*INDEX('PI Data'!$K$7:$K$78,MATCH(TRUE,INDEX('PI Data'!$G$7:$G$78= Horaire!CP135,0),0)),"")</f>
        <v/>
      </c>
      <c r="CQ54" s="43" t="str">
        <f ca="1">IFERROR(1*INDEX('PI Data'!$K$7:$K$78,MATCH(TRUE,INDEX('PI Data'!$G$7:$G$78= Horaire!CQ135,0),0)),"")</f>
        <v/>
      </c>
      <c r="CR54" s="43" t="str">
        <f ca="1">IFERROR(1*INDEX('PI Data'!$K$7:$K$78,MATCH(TRUE,INDEX('PI Data'!$G$7:$G$78= Horaire!CR135,0),0)),"")</f>
        <v/>
      </c>
      <c r="CS54" s="43" t="str">
        <f ca="1">IFERROR(1*INDEX('PI Data'!$K$7:$K$78,MATCH(TRUE,INDEX('PI Data'!$G$7:$G$78= Horaire!CS135,0),0)),"")</f>
        <v/>
      </c>
      <c r="CT54" s="43" t="str">
        <f ca="1">IFERROR(1*INDEX('PI Data'!$K$7:$K$78,MATCH(TRUE,INDEX('PI Data'!$G$7:$G$78= Horaire!CT135,0),0)),"")</f>
        <v/>
      </c>
      <c r="CU54" s="155" t="str">
        <f ca="1">IFERROR(1*INDEX('PI Data'!$K$7:$K$78,MATCH(TRUE,INDEX('PI Data'!$G$7:$G$78= Horaire!CU135,0),0)),"")</f>
        <v/>
      </c>
      <c r="CV54" s="43" t="str">
        <f ca="1">IFERROR(1*INDEX('PI Data'!$K$7:$K$78,MATCH(TRUE,INDEX('PI Data'!$G$7:$G$78= Horaire!CV135,0),0)),"")</f>
        <v/>
      </c>
      <c r="CW54" s="43" t="str">
        <f ca="1">IFERROR(1*INDEX('PI Data'!$K$7:$K$78,MATCH(TRUE,INDEX('PI Data'!$G$7:$G$78= Horaire!CW135,0),0)),"")</f>
        <v/>
      </c>
      <c r="CX54" s="43" t="str">
        <f ca="1">IFERROR(1*INDEX('PI Data'!$K$7:$K$78,MATCH(TRUE,INDEX('PI Data'!$G$7:$G$78= Horaire!CX135,0),0)),"")</f>
        <v/>
      </c>
      <c r="CY54" s="43" t="str">
        <f ca="1">IFERROR(1*INDEX('PI Data'!$K$7:$K$78,MATCH(TRUE,INDEX('PI Data'!$G$7:$G$78= Horaire!CY135,0),0)),"")</f>
        <v/>
      </c>
      <c r="CZ54" s="43" t="str">
        <f ca="1">IFERROR(1*INDEX('PI Data'!$K$7:$K$78,MATCH(TRUE,INDEX('PI Data'!$G$7:$G$78= Horaire!CZ135,0),0)),"")</f>
        <v/>
      </c>
      <c r="DA54" s="43" t="str">
        <f ca="1">IFERROR(1*INDEX('PI Data'!$K$7:$K$78,MATCH(TRUE,INDEX('PI Data'!$G$7:$G$78= Horaire!DA135,0),0)),"")</f>
        <v/>
      </c>
      <c r="DB54" s="43" t="str">
        <f ca="1">IFERROR(1*INDEX('PI Data'!$K$7:$K$78,MATCH(TRUE,INDEX('PI Data'!$G$7:$G$78= Horaire!DB135,0),0)),"")</f>
        <v/>
      </c>
      <c r="DC54" s="43" t="str">
        <f ca="1">IFERROR(1*INDEX('PI Data'!$K$7:$K$78,MATCH(TRUE,INDEX('PI Data'!$G$7:$G$78= Horaire!DC135,0),0)),"")</f>
        <v/>
      </c>
      <c r="DD54" s="43" t="str">
        <f ca="1">IFERROR(1*INDEX('PI Data'!$K$7:$K$78,MATCH(TRUE,INDEX('PI Data'!$G$7:$G$78= Horaire!DD135,0),0)),"")</f>
        <v/>
      </c>
      <c r="DE54" s="43" t="str">
        <f ca="1">IFERROR(1*INDEX('PI Data'!$K$7:$K$78,MATCH(TRUE,INDEX('PI Data'!$G$7:$G$78= Horaire!DE135,0),0)),"")</f>
        <v/>
      </c>
      <c r="DF54" s="43" t="str">
        <f ca="1">IFERROR(1*INDEX('PI Data'!$K$7:$K$78,MATCH(TRUE,INDEX('PI Data'!$G$7:$G$78= Horaire!DF135,0),0)),"")</f>
        <v/>
      </c>
      <c r="DG54" s="43" t="str">
        <f ca="1">IFERROR(1*INDEX('PI Data'!$K$7:$K$78,MATCH(TRUE,INDEX('PI Data'!$G$7:$G$78= Horaire!DG135,0),0)),"")</f>
        <v/>
      </c>
      <c r="DH54" s="43" t="str">
        <f ca="1">IFERROR(1*INDEX('PI Data'!$K$7:$K$78,MATCH(TRUE,INDEX('PI Data'!$G$7:$G$78= Horaire!DH135,0),0)),"")</f>
        <v/>
      </c>
      <c r="DI54" s="43" t="str">
        <f ca="1">IFERROR(1*INDEX('PI Data'!$K$7:$K$78,MATCH(TRUE,INDEX('PI Data'!$G$7:$G$78= Horaire!DI135,0),0)),"")</f>
        <v/>
      </c>
      <c r="DJ54" s="43" t="str">
        <f ca="1">IFERROR(1*INDEX('PI Data'!$K$7:$K$78,MATCH(TRUE,INDEX('PI Data'!$G$7:$G$78= Horaire!DJ135,0),0)),"")</f>
        <v/>
      </c>
      <c r="DK54" s="43" t="str">
        <f ca="1">IFERROR(1*INDEX('PI Data'!$K$7:$K$78,MATCH(TRUE,INDEX('PI Data'!$G$7:$G$78= Horaire!DK135,0),0)),"")</f>
        <v/>
      </c>
      <c r="DL54" s="43" t="str">
        <f ca="1">IFERROR(1*INDEX('PI Data'!$K$7:$K$78,MATCH(TRUE,INDEX('PI Data'!$G$7:$G$78= Horaire!DL135,0),0)),"")</f>
        <v/>
      </c>
      <c r="DM54" s="43" t="str">
        <f ca="1">IFERROR(1*INDEX('PI Data'!$K$7:$K$78,MATCH(TRUE,INDEX('PI Data'!$G$7:$G$78= Horaire!DM135,0),0)),"")</f>
        <v/>
      </c>
      <c r="DN54" s="43" t="str">
        <f ca="1">IFERROR(1*INDEX('PI Data'!$K$7:$K$78,MATCH(TRUE,INDEX('PI Data'!$G$7:$G$78= Horaire!DN135,0),0)),"")</f>
        <v/>
      </c>
      <c r="DO54" s="43" t="str">
        <f ca="1">IFERROR(1*INDEX('PI Data'!$K$7:$K$78,MATCH(TRUE,INDEX('PI Data'!$G$7:$G$78= Horaire!DO135,0),0)),"")</f>
        <v/>
      </c>
      <c r="DP54" s="43" t="str">
        <f ca="1">IFERROR(1*INDEX('PI Data'!$K$7:$K$78,MATCH(TRUE,INDEX('PI Data'!$G$7:$G$78= Horaire!DP135,0),0)),"")</f>
        <v/>
      </c>
      <c r="DQ54" s="43" t="str">
        <f ca="1">IFERROR(1*INDEX('PI Data'!$K$7:$K$78,MATCH(TRUE,INDEX('PI Data'!$G$7:$G$78= Horaire!DQ135,0),0)),"")</f>
        <v/>
      </c>
      <c r="DR54" s="43" t="str">
        <f ca="1">IFERROR(1*INDEX('PI Data'!$K$7:$K$78,MATCH(TRUE,INDEX('PI Data'!$G$7:$G$78= Horaire!DR135,0),0)),"")</f>
        <v/>
      </c>
      <c r="DS54" s="43" t="str">
        <f ca="1">IFERROR(1*INDEX('PI Data'!$K$7:$K$78,MATCH(TRUE,INDEX('PI Data'!$G$7:$G$78= Horaire!DS135,0),0)),"")</f>
        <v/>
      </c>
      <c r="DT54" s="109" t="str">
        <f ca="1">IFERROR(1*INDEX('PI Data'!$K$7:$K$78,MATCH(TRUE,INDEX('PI Data'!$G$7:$G$78= Horaire!DT135,0),0)),"")</f>
        <v/>
      </c>
      <c r="DU54" s="43" t="str">
        <f ca="1">IFERROR(1*INDEX('PI Data'!$K$7:$K$78,MATCH(TRUE,INDEX('PI Data'!$G$7:$G$78= Horaire!DU135,0),0)),"")</f>
        <v/>
      </c>
      <c r="DV54" s="43" t="str">
        <f ca="1">IFERROR(1*INDEX('PI Data'!$K$7:$K$78,MATCH(TRUE,INDEX('PI Data'!$G$7:$G$78= Horaire!DV135,0),0)),"")</f>
        <v/>
      </c>
      <c r="DW54" s="43" t="str">
        <f ca="1">IFERROR(1*INDEX('PI Data'!$K$7:$K$78,MATCH(TRUE,INDEX('PI Data'!$G$7:$G$78= Horaire!DW135,0),0)),"")</f>
        <v/>
      </c>
      <c r="DX54" s="43" t="str">
        <f ca="1">IFERROR(1*INDEX('PI Data'!$K$7:$K$78,MATCH(TRUE,INDEX('PI Data'!$G$7:$G$78= Horaire!DX135,0),0)),"")</f>
        <v/>
      </c>
      <c r="DY54" s="43" t="str">
        <f ca="1">IFERROR(1*INDEX('PI Data'!$K$7:$K$78,MATCH(TRUE,INDEX('PI Data'!$G$7:$G$78= Horaire!DY135,0),0)),"")</f>
        <v/>
      </c>
      <c r="DZ54" s="43" t="str">
        <f ca="1">IFERROR(1*INDEX('PI Data'!$K$7:$K$78,MATCH(TRUE,INDEX('PI Data'!$G$7:$G$78= Horaire!DZ135,0),0)),"")</f>
        <v/>
      </c>
      <c r="EA54" s="43" t="str">
        <f ca="1">IFERROR(1*INDEX('PI Data'!$K$7:$K$78,MATCH(TRUE,INDEX('PI Data'!$G$7:$G$78= Horaire!EA135,0),0)),"")</f>
        <v/>
      </c>
      <c r="EB54" s="43" t="str">
        <f ca="1">IFERROR(1*INDEX('PI Data'!$K$7:$K$78,MATCH(TRUE,INDEX('PI Data'!$G$7:$G$78= Horaire!EB135,0),0)),"")</f>
        <v/>
      </c>
      <c r="EC54" s="43" t="str">
        <f ca="1">IFERROR(1*INDEX('PI Data'!$K$7:$K$78,MATCH(TRUE,INDEX('PI Data'!$G$7:$G$78= Horaire!EC135,0),0)),"")</f>
        <v/>
      </c>
      <c r="ED54" s="43" t="str">
        <f ca="1">IFERROR(1*INDEX('PI Data'!$K$7:$K$78,MATCH(TRUE,INDEX('PI Data'!$G$7:$G$78= Horaire!ED135,0),0)),"")</f>
        <v/>
      </c>
      <c r="EE54" s="43" t="str">
        <f ca="1">IFERROR(1*INDEX('PI Data'!$K$7:$K$78,MATCH(TRUE,INDEX('PI Data'!$G$7:$G$78= Horaire!EE135,0),0)),"")</f>
        <v/>
      </c>
      <c r="EF54" s="43" t="str">
        <f ca="1">IFERROR(1*INDEX('PI Data'!$K$7:$K$78,MATCH(TRUE,INDEX('PI Data'!$G$7:$G$78= Horaire!EF135,0),0)),"")</f>
        <v/>
      </c>
      <c r="EG54" s="43" t="str">
        <f ca="1">IFERROR(1*INDEX('PI Data'!$K$7:$K$78,MATCH(TRUE,INDEX('PI Data'!$G$7:$G$78= Horaire!EG135,0),0)),"")</f>
        <v/>
      </c>
      <c r="EH54" s="43" t="str">
        <f ca="1">IFERROR(1*INDEX('PI Data'!$K$7:$K$78,MATCH(TRUE,INDEX('PI Data'!$G$7:$G$78= Horaire!EH135,0),0)),"")</f>
        <v/>
      </c>
      <c r="EI54" s="43" t="str">
        <f ca="1">IFERROR(1*INDEX('PI Data'!$K$7:$K$78,MATCH(TRUE,INDEX('PI Data'!$G$7:$G$78= Horaire!EI135,0),0)),"")</f>
        <v/>
      </c>
      <c r="EJ54" s="43" t="str">
        <f ca="1">IFERROR(1*INDEX('PI Data'!$K$7:$K$78,MATCH(TRUE,INDEX('PI Data'!$G$7:$G$78= Horaire!EJ135,0),0)),"")</f>
        <v/>
      </c>
      <c r="EK54" s="43" t="str">
        <f ca="1">IFERROR(1*INDEX('PI Data'!$K$7:$K$78,MATCH(TRUE,INDEX('PI Data'!$G$7:$G$78= Horaire!EK135,0),0)),"")</f>
        <v/>
      </c>
      <c r="EL54" s="43" t="str">
        <f ca="1">IFERROR(1*INDEX('PI Data'!$K$7:$K$78,MATCH(TRUE,INDEX('PI Data'!$G$7:$G$78= Horaire!EL135,0),0)),"")</f>
        <v/>
      </c>
      <c r="EM54" s="43" t="str">
        <f ca="1">IFERROR(1*INDEX('PI Data'!$K$7:$K$78,MATCH(TRUE,INDEX('PI Data'!$G$7:$G$78= Horaire!EM135,0),0)),"")</f>
        <v/>
      </c>
      <c r="EN54" s="43" t="str">
        <f ca="1">IFERROR(1*INDEX('PI Data'!$K$7:$K$78,MATCH(TRUE,INDEX('PI Data'!$G$7:$G$78= Horaire!EN135,0),0)),"")</f>
        <v/>
      </c>
      <c r="EO54" s="43" t="str">
        <f ca="1">IFERROR(1*INDEX('PI Data'!$K$7:$K$78,MATCH(TRUE,INDEX('PI Data'!$G$7:$G$78= Horaire!EO135,0),0)),"")</f>
        <v/>
      </c>
      <c r="EP54" s="43" t="str">
        <f ca="1">IFERROR(1*INDEX('PI Data'!$K$7:$K$78,MATCH(TRUE,INDEX('PI Data'!$G$7:$G$78= Horaire!EP135,0),0)),"")</f>
        <v/>
      </c>
      <c r="EQ54" s="155" t="str">
        <f ca="1">IFERROR(1*INDEX('PI Data'!$K$7:$K$78,MATCH(TRUE,INDEX('PI Data'!$G$7:$G$78= Horaire!EQ135,0),0)),"")</f>
        <v/>
      </c>
      <c r="ER54" s="43" t="str">
        <f ca="1">IFERROR(1*INDEX('PI Data'!$K$7:$K$78,MATCH(TRUE,INDEX('PI Data'!$G$7:$G$78= Horaire!ER135,0),0)),"")</f>
        <v/>
      </c>
      <c r="ES54" s="43" t="str">
        <f ca="1">IFERROR(1*INDEX('PI Data'!$K$7:$K$78,MATCH(TRUE,INDEX('PI Data'!$G$7:$G$78= Horaire!ES135,0),0)),"")</f>
        <v/>
      </c>
      <c r="ET54" s="43" t="str">
        <f ca="1">IFERROR(1*INDEX('PI Data'!$K$7:$K$78,MATCH(TRUE,INDEX('PI Data'!$G$7:$G$78= Horaire!ET135,0),0)),"")</f>
        <v/>
      </c>
      <c r="EU54" s="43" t="str">
        <f ca="1">IFERROR(1*INDEX('PI Data'!$K$7:$K$78,MATCH(TRUE,INDEX('PI Data'!$G$7:$G$78= Horaire!EU135,0),0)),"")</f>
        <v/>
      </c>
      <c r="EV54" s="43" t="str">
        <f ca="1">IFERROR(1*INDEX('PI Data'!$K$7:$K$78,MATCH(TRUE,INDEX('PI Data'!$G$7:$G$78= Horaire!EV135,0),0)),"")</f>
        <v/>
      </c>
      <c r="EW54" s="43" t="str">
        <f ca="1">IFERROR(1*INDEX('PI Data'!$K$7:$K$78,MATCH(TRUE,INDEX('PI Data'!$G$7:$G$78= Horaire!EW135,0),0)),"")</f>
        <v/>
      </c>
      <c r="EX54" s="43" t="str">
        <f ca="1">IFERROR(1*INDEX('PI Data'!$K$7:$K$78,MATCH(TRUE,INDEX('PI Data'!$G$7:$G$78= Horaire!EX135,0),0)),"")</f>
        <v/>
      </c>
      <c r="EY54" s="43" t="str">
        <f ca="1">IFERROR(1*INDEX('PI Data'!$K$7:$K$78,MATCH(TRUE,INDEX('PI Data'!$G$7:$G$78= Horaire!EY135,0),0)),"")</f>
        <v/>
      </c>
      <c r="EZ54" s="43" t="str">
        <f ca="1">IFERROR(1*INDEX('PI Data'!$K$7:$K$78,MATCH(TRUE,INDEX('PI Data'!$G$7:$G$78= Horaire!EZ135,0),0)),"")</f>
        <v/>
      </c>
      <c r="FA54" s="43" t="str">
        <f ca="1">IFERROR(1*INDEX('PI Data'!$K$7:$K$78,MATCH(TRUE,INDEX('PI Data'!$G$7:$G$78= Horaire!FA135,0),0)),"")</f>
        <v/>
      </c>
      <c r="FB54" s="43" t="str">
        <f ca="1">IFERROR(1*INDEX('PI Data'!$K$7:$K$78,MATCH(TRUE,INDEX('PI Data'!$G$7:$G$78= Horaire!FB135,0),0)),"")</f>
        <v/>
      </c>
      <c r="FC54" s="43" t="str">
        <f ca="1">IFERROR(1*INDEX('PI Data'!$K$7:$K$78,MATCH(TRUE,INDEX('PI Data'!$G$7:$G$78= Horaire!FC135,0),0)),"")</f>
        <v/>
      </c>
      <c r="FD54" s="43" t="str">
        <f ca="1">IFERROR(1*INDEX('PI Data'!$K$7:$K$78,MATCH(TRUE,INDEX('PI Data'!$G$7:$G$78= Horaire!FD135,0),0)),"")</f>
        <v/>
      </c>
      <c r="FE54" s="43" t="str">
        <f ca="1">IFERROR(1*INDEX('PI Data'!$K$7:$K$78,MATCH(TRUE,INDEX('PI Data'!$G$7:$G$78= Horaire!FE135,0),0)),"")</f>
        <v/>
      </c>
      <c r="FF54" s="43" t="str">
        <f ca="1">IFERROR(1*INDEX('PI Data'!$K$7:$K$78,MATCH(TRUE,INDEX('PI Data'!$G$7:$G$78= Horaire!FF135,0),0)),"")</f>
        <v/>
      </c>
      <c r="FG54" s="43" t="str">
        <f ca="1">IFERROR(1*INDEX('PI Data'!$K$7:$K$78,MATCH(TRUE,INDEX('PI Data'!$G$7:$G$78= Horaire!FG135,0),0)),"")</f>
        <v/>
      </c>
      <c r="FH54" s="43" t="str">
        <f ca="1">IFERROR(1*INDEX('PI Data'!$K$7:$K$78,MATCH(TRUE,INDEX('PI Data'!$G$7:$G$78= Horaire!FH135,0),0)),"")</f>
        <v/>
      </c>
      <c r="FI54" s="43" t="str">
        <f ca="1">IFERROR(1*INDEX('PI Data'!$K$7:$K$78,MATCH(TRUE,INDEX('PI Data'!$G$7:$G$78= Horaire!FI135,0),0)),"")</f>
        <v/>
      </c>
      <c r="FJ54" s="43" t="str">
        <f ca="1">IFERROR(1*INDEX('PI Data'!$K$7:$K$78,MATCH(TRUE,INDEX('PI Data'!$G$7:$G$78= Horaire!FJ135,0),0)),"")</f>
        <v/>
      </c>
      <c r="FK54" s="43" t="str">
        <f ca="1">IFERROR(1*INDEX('PI Data'!$K$7:$K$78,MATCH(TRUE,INDEX('PI Data'!$G$7:$G$78= Horaire!FK135,0),0)),"")</f>
        <v/>
      </c>
      <c r="FL54" s="43" t="str">
        <f ca="1">IFERROR(1*INDEX('PI Data'!$K$7:$K$78,MATCH(TRUE,INDEX('PI Data'!$G$7:$G$78= Horaire!FL135,0),0)),"")</f>
        <v/>
      </c>
      <c r="FM54" s="43" t="str">
        <f ca="1">IFERROR(1*INDEX('PI Data'!$K$7:$K$78,MATCH(TRUE,INDEX('PI Data'!$G$7:$G$78= Horaire!FM135,0),0)),"")</f>
        <v/>
      </c>
      <c r="FN54" s="43" t="str">
        <f ca="1">IFERROR(1*INDEX('PI Data'!$K$7:$K$78,MATCH(TRUE,INDEX('PI Data'!$G$7:$G$78= Horaire!FN135,0),0)),"")</f>
        <v/>
      </c>
      <c r="FO54" s="43" t="str">
        <f ca="1">IFERROR(1*INDEX('PI Data'!$K$7:$K$78,MATCH(TRUE,INDEX('PI Data'!$G$7:$G$78= Horaire!FO135,0),0)),"")</f>
        <v/>
      </c>
      <c r="FP54" s="109" t="str">
        <f ca="1">IFERROR(1*INDEX('PI Data'!$K$7:$K$78,MATCH(TRUE,INDEX('PI Data'!$G$7:$G$78= Horaire!FP135,0),0)),"")</f>
        <v/>
      </c>
      <c r="FQ54" s="43" t="str">
        <f ca="1">IFERROR(1*INDEX('PI Data'!$K$7:$K$78,MATCH(TRUE,INDEX('PI Data'!$G$7:$G$78= Horaire!FQ135,0),0)),"")</f>
        <v/>
      </c>
      <c r="FR54" s="43" t="str">
        <f ca="1">IFERROR(1*INDEX('PI Data'!$K$7:$K$78,MATCH(TRUE,INDEX('PI Data'!$G$7:$G$78= Horaire!FR135,0),0)),"")</f>
        <v/>
      </c>
      <c r="FS54" s="43" t="str">
        <f ca="1">IFERROR(1*INDEX('PI Data'!$K$7:$K$78,MATCH(TRUE,INDEX('PI Data'!$G$7:$G$78= Horaire!FS135,0),0)),"")</f>
        <v/>
      </c>
      <c r="FT54" s="43" t="str">
        <f ca="1">IFERROR(1*INDEX('PI Data'!$K$7:$K$78,MATCH(TRUE,INDEX('PI Data'!$G$7:$G$78= Horaire!FT135,0),0)),"")</f>
        <v/>
      </c>
      <c r="FU54" s="43" t="str">
        <f ca="1">IFERROR(1*INDEX('PI Data'!$K$7:$K$78,MATCH(TRUE,INDEX('PI Data'!$G$7:$G$78= Horaire!FU135,0),0)),"")</f>
        <v/>
      </c>
      <c r="FV54" s="43" t="str">
        <f ca="1">IFERROR(1*INDEX('PI Data'!$K$7:$K$78,MATCH(TRUE,INDEX('PI Data'!$G$7:$G$78= Horaire!FV135,0),0)),"")</f>
        <v/>
      </c>
      <c r="FW54" s="43" t="str">
        <f ca="1">IFERROR(1*INDEX('PI Data'!$K$7:$K$78,MATCH(TRUE,INDEX('PI Data'!$G$7:$G$78= Horaire!FW135,0),0)),"")</f>
        <v/>
      </c>
      <c r="FX54" s="43" t="str">
        <f ca="1">IFERROR(1*INDEX('PI Data'!$K$7:$K$78,MATCH(TRUE,INDEX('PI Data'!$G$7:$G$78= Horaire!FX135,0),0)),"")</f>
        <v/>
      </c>
      <c r="FY54" s="43" t="str">
        <f ca="1">IFERROR(1*INDEX('PI Data'!$K$7:$K$78,MATCH(TRUE,INDEX('PI Data'!$G$7:$G$78= Horaire!FY135,0),0)),"")</f>
        <v/>
      </c>
      <c r="FZ54" s="43" t="str">
        <f ca="1">IFERROR(1*INDEX('PI Data'!$K$7:$K$78,MATCH(TRUE,INDEX('PI Data'!$G$7:$G$78= Horaire!FZ135,0),0)),"")</f>
        <v/>
      </c>
      <c r="GA54" s="43" t="str">
        <f ca="1">IFERROR(1*INDEX('PI Data'!$K$7:$K$78,MATCH(TRUE,INDEX('PI Data'!$G$7:$G$78= Horaire!GA135,0),0)),"")</f>
        <v/>
      </c>
      <c r="GB54" s="43" t="str">
        <f ca="1">IFERROR(1*INDEX('PI Data'!$K$7:$K$78,MATCH(TRUE,INDEX('PI Data'!$G$7:$G$78= Horaire!GB135,0),0)),"")</f>
        <v/>
      </c>
      <c r="GC54" s="43" t="str">
        <f ca="1">IFERROR(1*INDEX('PI Data'!$K$7:$K$78,MATCH(TRUE,INDEX('PI Data'!$G$7:$G$78= Horaire!GC135,0),0)),"")</f>
        <v/>
      </c>
      <c r="GD54" s="43" t="str">
        <f ca="1">IFERROR(1*INDEX('PI Data'!$K$7:$K$78,MATCH(TRUE,INDEX('PI Data'!$G$7:$G$78= Horaire!GD135,0),0)),"")</f>
        <v/>
      </c>
      <c r="GE54" s="43" t="str">
        <f ca="1">IFERROR(1*INDEX('PI Data'!$K$7:$K$78,MATCH(TRUE,INDEX('PI Data'!$G$7:$G$78= Horaire!GE135,0),0)),"")</f>
        <v/>
      </c>
      <c r="GF54" s="43" t="str">
        <f ca="1">IFERROR(1*INDEX('PI Data'!$K$7:$K$78,MATCH(TRUE,INDEX('PI Data'!$G$7:$G$78= Horaire!GF135,0),0)),"")</f>
        <v/>
      </c>
      <c r="GG54" s="43" t="str">
        <f ca="1">IFERROR(1*INDEX('PI Data'!$K$7:$K$78,MATCH(TRUE,INDEX('PI Data'!$G$7:$G$78= Horaire!GG135,0),0)),"")</f>
        <v/>
      </c>
      <c r="GH54" s="43" t="str">
        <f ca="1">IFERROR(1*INDEX('PI Data'!$K$7:$K$78,MATCH(TRUE,INDEX('PI Data'!$G$7:$G$78= Horaire!GH135,0),0)),"")</f>
        <v/>
      </c>
      <c r="GI54" s="43" t="str">
        <f ca="1">IFERROR(1*INDEX('PI Data'!$K$7:$K$78,MATCH(TRUE,INDEX('PI Data'!$G$7:$G$78= Horaire!GI135,0),0)),"")</f>
        <v/>
      </c>
      <c r="GJ54" s="43" t="str">
        <f ca="1">IFERROR(1*INDEX('PI Data'!$K$7:$K$78,MATCH(TRUE,INDEX('PI Data'!$G$7:$G$78= Horaire!GJ135,0),0)),"")</f>
        <v/>
      </c>
      <c r="GK54" s="43" t="str">
        <f ca="1">IFERROR(1*INDEX('PI Data'!$K$7:$K$78,MATCH(TRUE,INDEX('PI Data'!$G$7:$G$78= Horaire!GK135,0),0)),"")</f>
        <v/>
      </c>
      <c r="GL54" s="43" t="str">
        <f ca="1">IFERROR(1*INDEX('PI Data'!$K$7:$K$78,MATCH(TRUE,INDEX('PI Data'!$G$7:$G$78= Horaire!GL135,0),0)),"")</f>
        <v/>
      </c>
      <c r="GM54" s="155" t="str">
        <f ca="1">IFERROR(1*INDEX('PI Data'!$K$7:$K$78,MATCH(TRUE,INDEX('PI Data'!$G$7:$G$78= Horaire!GM135,0),0)),"")</f>
        <v/>
      </c>
    </row>
    <row r="55" spans="1:195" x14ac:dyDescent="0.25">
      <c r="B55" t="s">
        <v>327</v>
      </c>
      <c r="C55" t="s">
        <v>24</v>
      </c>
      <c r="D55" s="7">
        <f>IFERROR(INDEX(Hdx_Data!$T$5:$T$30,MATCH(TRUE,INDEX(Hdx_Data!$R$5:$R$33= Horaire!D139,0),0)),"")</f>
        <v>5.7228860907896095</v>
      </c>
      <c r="E55" s="7">
        <f>IFERROR(INDEX(Hdx_Data!$T$5:$T$30,MATCH(TRUE,INDEX(Hdx_Data!$R$5:$R$33= Horaire!E139,0),0)),"")</f>
        <v>5.7228860907896095</v>
      </c>
      <c r="F55" s="7">
        <f>IFERROR(INDEX(Hdx_Data!$T$5:$T$30,MATCH(TRUE,INDEX(Hdx_Data!$R$5:$R$33= Horaire!F139,0),0)),"")</f>
        <v>5.7228860907896095</v>
      </c>
      <c r="G55" s="7">
        <f>IFERROR(INDEX(Hdx_Data!$T$5:$T$30,MATCH(TRUE,INDEX(Hdx_Data!$R$5:$R$33= Horaire!G139,0),0)),"")</f>
        <v>5.7228860907896095</v>
      </c>
      <c r="H55" s="7">
        <f>IFERROR(INDEX(Hdx_Data!$T$5:$T$30,MATCH(TRUE,INDEX(Hdx_Data!$R$5:$R$33= Horaire!H139,0),0)),"")</f>
        <v>5.7228860907896095</v>
      </c>
      <c r="I55" s="7">
        <f>IFERROR(INDEX(Hdx_Data!$T$5:$T$30,MATCH(TRUE,INDEX(Hdx_Data!$R$5:$R$33= Horaire!I139,0),0)),"")</f>
        <v>5.7228860907896095</v>
      </c>
      <c r="J55" s="7">
        <f>IFERROR(INDEX(Hdx_Data!$T$5:$T$30,MATCH(TRUE,INDEX(Hdx_Data!$R$5:$R$33= Horaire!J139,0),0)),"")</f>
        <v>5.7228860907896095</v>
      </c>
      <c r="K55" s="7">
        <f>IFERROR(INDEX(Hdx_Data!$T$5:$T$30,MATCH(TRUE,INDEX(Hdx_Data!$R$5:$R$33= Horaire!K139,0),0)),"")</f>
        <v>5.7228860907896095</v>
      </c>
      <c r="L55" s="7">
        <f>IFERROR(INDEX(Hdx_Data!$T$5:$T$30,MATCH(TRUE,INDEX(Hdx_Data!$R$5:$R$33= Horaire!L139,0),0)),"")</f>
        <v>5.7228860907896095</v>
      </c>
      <c r="M55" s="7">
        <f>IFERROR(INDEX(Hdx_Data!$T$5:$T$30,MATCH(TRUE,INDEX(Hdx_Data!$R$5:$R$33= Horaire!M139,0),0)),"")</f>
        <v>5.7228860907896095</v>
      </c>
      <c r="N55" s="7">
        <f>IFERROR(INDEX(Hdx_Data!$T$5:$T$30,MATCH(TRUE,INDEX(Hdx_Data!$R$5:$R$33= Horaire!N139,0),0)),"")</f>
        <v>5.7228860907896095</v>
      </c>
      <c r="O55" s="7">
        <f>IFERROR(INDEX(Hdx_Data!$T$5:$T$30,MATCH(TRUE,INDEX(Hdx_Data!$R$5:$R$33= Horaire!O139,0),0)),"")</f>
        <v>5.7228860907896095</v>
      </c>
      <c r="P55" s="7">
        <f>IFERROR(INDEX(Hdx_Data!$T$5:$T$30,MATCH(TRUE,INDEX(Hdx_Data!$R$5:$R$33= Horaire!P139,0),0)),"")</f>
        <v>5.7228860907896095</v>
      </c>
      <c r="Q55" s="7">
        <f>IFERROR(INDEX(Hdx_Data!$T$5:$T$30,MATCH(TRUE,INDEX(Hdx_Data!$R$5:$R$33= Horaire!Q139,0),0)),"")</f>
        <v>5.7228860907896095</v>
      </c>
      <c r="R55" s="7">
        <f>IFERROR(INDEX(Hdx_Data!$T$5:$T$30,MATCH(TRUE,INDEX(Hdx_Data!$R$5:$R$33= Horaire!R139,0),0)),"")</f>
        <v>5.7228860907896095</v>
      </c>
      <c r="S55" s="7">
        <f>IFERROR(INDEX(Hdx_Data!$T$5:$T$30,MATCH(TRUE,INDEX(Hdx_Data!$R$5:$R$33= Horaire!S139,0),0)),"")</f>
        <v>5.7228860907896095</v>
      </c>
      <c r="T55" s="7">
        <f>IFERROR(INDEX(Hdx_Data!$T$5:$T$30,MATCH(TRUE,INDEX(Hdx_Data!$R$5:$R$33= Horaire!T139,0),0)),"")</f>
        <v>5.7228860907896095</v>
      </c>
      <c r="U55" s="7">
        <f>IFERROR(INDEX(Hdx_Data!$T$5:$T$30,MATCH(TRUE,INDEX(Hdx_Data!$R$5:$R$33= Horaire!U139,0),0)),"")</f>
        <v>5.7228860907896095</v>
      </c>
      <c r="V55" s="7">
        <f>IFERROR(INDEX(Hdx_Data!$T$5:$T$30,MATCH(TRUE,INDEX(Hdx_Data!$R$5:$R$33= Horaire!V139,0),0)),"")</f>
        <v>5.7228860907896095</v>
      </c>
      <c r="W55" s="7">
        <f>IFERROR(INDEX(Hdx_Data!$T$5:$T$30,MATCH(TRUE,INDEX(Hdx_Data!$R$5:$R$33= Horaire!W139,0),0)),"")</f>
        <v>5.7228860907896095</v>
      </c>
      <c r="X55" s="7">
        <f>IFERROR(INDEX(Hdx_Data!$T$5:$T$30,MATCH(TRUE,INDEX(Hdx_Data!$R$5:$R$33= Horaire!X139,0),0)),"")</f>
        <v>5.7228860907896095</v>
      </c>
      <c r="Y55" s="7">
        <f>IFERROR(INDEX(Hdx_Data!$T$5:$T$30,MATCH(TRUE,INDEX(Hdx_Data!$R$5:$R$33= Horaire!Y139,0),0)),"")</f>
        <v>5.7228860907896095</v>
      </c>
      <c r="Z55" s="7">
        <f>IFERROR(INDEX(Hdx_Data!$T$5:$T$30,MATCH(TRUE,INDEX(Hdx_Data!$R$5:$R$33= Horaire!Z139,0),0)),"")</f>
        <v>5.7228860907896095</v>
      </c>
      <c r="AA55" s="7">
        <f>IFERROR(INDEX(Hdx_Data!$T$5:$T$30,MATCH(TRUE,INDEX(Hdx_Data!$R$5:$R$33= Horaire!AA139,0),0)),"")</f>
        <v>5.7228860907896095</v>
      </c>
      <c r="AB55" s="106">
        <f>IFERROR(INDEX(Hdx_Data!$T$5:$T$30,MATCH(TRUE,INDEX(Hdx_Data!$R$5:$R$33= Horaire!AB139,0),0)),"")</f>
        <v>5.4562448985931598</v>
      </c>
      <c r="AC55" s="7">
        <f>IFERROR(INDEX(Hdx_Data!$T$5:$T$30,MATCH(TRUE,INDEX(Hdx_Data!$R$5:$R$33= Horaire!AC139,0),0)),"")</f>
        <v>5.4562448985931598</v>
      </c>
      <c r="AD55" s="7">
        <f>IFERROR(INDEX(Hdx_Data!$T$5:$T$30,MATCH(TRUE,INDEX(Hdx_Data!$R$5:$R$33= Horaire!AD139,0),0)),"")</f>
        <v>5.4562448985931598</v>
      </c>
      <c r="AE55" s="7">
        <f>IFERROR(INDEX(Hdx_Data!$T$5:$T$30,MATCH(TRUE,INDEX(Hdx_Data!$R$5:$R$33= Horaire!AE139,0),0)),"")</f>
        <v>5.4562448985931598</v>
      </c>
      <c r="AF55" s="7">
        <f>IFERROR(INDEX(Hdx_Data!$T$5:$T$30,MATCH(TRUE,INDEX(Hdx_Data!$R$5:$R$33= Horaire!AF139,0),0)),"")</f>
        <v>5.4562448985931598</v>
      </c>
      <c r="AG55" s="7">
        <f>IFERROR(INDEX(Hdx_Data!$T$5:$T$30,MATCH(TRUE,INDEX(Hdx_Data!$R$5:$R$33= Horaire!AG139,0),0)),"")</f>
        <v>5.4562448985931598</v>
      </c>
      <c r="AH55" s="7">
        <f>IFERROR(INDEX(Hdx_Data!$T$5:$T$30,MATCH(TRUE,INDEX(Hdx_Data!$R$5:$R$33= Horaire!AH139,0),0)),"")</f>
        <v>5.4562448985931598</v>
      </c>
      <c r="AI55" s="7">
        <f>IFERROR(INDEX(Hdx_Data!$T$5:$T$30,MATCH(TRUE,INDEX(Hdx_Data!$R$5:$R$33= Horaire!AI139,0),0)),"")</f>
        <v>5.4562448985931598</v>
      </c>
      <c r="AJ55" s="7">
        <f>IFERROR(INDEX(Hdx_Data!$T$5:$T$30,MATCH(TRUE,INDEX(Hdx_Data!$R$5:$R$33= Horaire!AJ139,0),0)),"")</f>
        <v>5.4562448985931598</v>
      </c>
      <c r="AK55" s="7">
        <f>IFERROR(INDEX(Hdx_Data!$T$5:$T$30,MATCH(TRUE,INDEX(Hdx_Data!$R$5:$R$33= Horaire!AK139,0),0)),"")</f>
        <v>5.4562448985931598</v>
      </c>
      <c r="AL55" s="7">
        <f>IFERROR(INDEX(Hdx_Data!$T$5:$T$30,MATCH(TRUE,INDEX(Hdx_Data!$R$5:$R$33= Horaire!AL139,0),0)),"")</f>
        <v>5.4562448985931598</v>
      </c>
      <c r="AM55" s="7">
        <f>IFERROR(INDEX(Hdx_Data!$T$5:$T$30,MATCH(TRUE,INDEX(Hdx_Data!$R$5:$R$33= Horaire!AM139,0),0)),"")</f>
        <v>5.4562448985931598</v>
      </c>
      <c r="AN55" s="7">
        <f>IFERROR(INDEX(Hdx_Data!$T$5:$T$30,MATCH(TRUE,INDEX(Hdx_Data!$R$5:$R$33= Horaire!AN139,0),0)),"")</f>
        <v>5.4562448985931598</v>
      </c>
      <c r="AO55" s="7">
        <f>IFERROR(INDEX(Hdx_Data!$T$5:$T$30,MATCH(TRUE,INDEX(Hdx_Data!$R$5:$R$33= Horaire!AO139,0),0)),"")</f>
        <v>5.4562448985931598</v>
      </c>
      <c r="AP55" s="7">
        <f>IFERROR(INDEX(Hdx_Data!$T$5:$T$30,MATCH(TRUE,INDEX(Hdx_Data!$R$5:$R$33= Horaire!AP139,0),0)),"")</f>
        <v>5.4562448985931598</v>
      </c>
      <c r="AQ55" s="7">
        <f>IFERROR(INDEX(Hdx_Data!$T$5:$T$30,MATCH(TRUE,INDEX(Hdx_Data!$R$5:$R$33= Horaire!AQ139,0),0)),"")</f>
        <v>5.4562448985931598</v>
      </c>
      <c r="AR55" s="7">
        <f>IFERROR(INDEX(Hdx_Data!$T$5:$T$30,MATCH(TRUE,INDEX(Hdx_Data!$R$5:$R$33= Horaire!AR139,0),0)),"")</f>
        <v>5.4562448985931598</v>
      </c>
      <c r="AS55" s="7">
        <f>IFERROR(INDEX(Hdx_Data!$T$5:$T$30,MATCH(TRUE,INDEX(Hdx_Data!$R$5:$R$33= Horaire!AS139,0),0)),"")</f>
        <v>5.4562448985931598</v>
      </c>
      <c r="AT55" s="7">
        <f>IFERROR(INDEX(Hdx_Data!$T$5:$T$30,MATCH(TRUE,INDEX(Hdx_Data!$R$5:$R$33= Horaire!AT139,0),0)),"")</f>
        <v>5.4562448985931598</v>
      </c>
      <c r="AU55" s="7">
        <f>IFERROR(INDEX(Hdx_Data!$T$5:$T$30,MATCH(TRUE,INDEX(Hdx_Data!$R$5:$R$33= Horaire!AU139,0),0)),"")</f>
        <v>5.4562448985931598</v>
      </c>
      <c r="AV55" s="7">
        <f>IFERROR(INDEX(Hdx_Data!$T$5:$T$30,MATCH(TRUE,INDEX(Hdx_Data!$R$5:$R$33= Horaire!AV139,0),0)),"")</f>
        <v>5.4562448985931598</v>
      </c>
      <c r="AW55" s="7">
        <f>IFERROR(INDEX(Hdx_Data!$T$5:$T$30,MATCH(TRUE,INDEX(Hdx_Data!$R$5:$R$33= Horaire!AW139,0),0)),"")</f>
        <v>5.4562448985931598</v>
      </c>
      <c r="AX55" s="7">
        <f>IFERROR(INDEX(Hdx_Data!$T$5:$T$30,MATCH(TRUE,INDEX(Hdx_Data!$R$5:$R$33= Horaire!AX139,0),0)),"")</f>
        <v>5.4562448985931598</v>
      </c>
      <c r="AY55" s="7">
        <f>IFERROR(INDEX(Hdx_Data!$T$5:$T$30,MATCH(TRUE,INDEX(Hdx_Data!$R$5:$R$33= Horaire!AY139,0),0)),"")</f>
        <v>5.4562448985931598</v>
      </c>
      <c r="AZ55" s="106">
        <f>IFERROR(INDEX(Hdx_Data!$T$5:$T$30,MATCH(TRUE,INDEX(Hdx_Data!$R$5:$R$33= Horaire!AZ139,0),0)),"")</f>
        <v>5.2135832900821004</v>
      </c>
      <c r="BA55" s="7">
        <f>IFERROR(INDEX(Hdx_Data!$T$5:$T$30,MATCH(TRUE,INDEX(Hdx_Data!$R$5:$R$33= Horaire!BA139,0),0)),"")</f>
        <v>5.2135832900821004</v>
      </c>
      <c r="BB55" s="7">
        <f>IFERROR(INDEX(Hdx_Data!$T$5:$T$30,MATCH(TRUE,INDEX(Hdx_Data!$R$5:$R$33= Horaire!BB139,0),0)),"")</f>
        <v>5.2135832900821004</v>
      </c>
      <c r="BC55" s="7">
        <f>IFERROR(INDEX(Hdx_Data!$T$5:$T$30,MATCH(TRUE,INDEX(Hdx_Data!$R$5:$R$33= Horaire!BC139,0),0)),"")</f>
        <v>5.2135832900821004</v>
      </c>
      <c r="BD55" s="7">
        <f>IFERROR(INDEX(Hdx_Data!$T$5:$T$30,MATCH(TRUE,INDEX(Hdx_Data!$R$5:$R$33= Horaire!BD139,0),0)),"")</f>
        <v>5.2135832900821004</v>
      </c>
      <c r="BE55" s="7">
        <f>IFERROR(INDEX(Hdx_Data!$T$5:$T$30,MATCH(TRUE,INDEX(Hdx_Data!$R$5:$R$33= Horaire!BE139,0),0)),"")</f>
        <v>5.2135832900821004</v>
      </c>
      <c r="BF55" s="7">
        <f>IFERROR(INDEX(Hdx_Data!$T$5:$T$30,MATCH(TRUE,INDEX(Hdx_Data!$R$5:$R$33= Horaire!BF139,0),0)),"")</f>
        <v>5.2135832900821004</v>
      </c>
      <c r="BG55" s="7">
        <f>IFERROR(INDEX(Hdx_Data!$T$5:$T$30,MATCH(TRUE,INDEX(Hdx_Data!$R$5:$R$33= Horaire!BG139,0),0)),"")</f>
        <v>5.2135832900821004</v>
      </c>
      <c r="BH55" s="7">
        <f>IFERROR(INDEX(Hdx_Data!$T$5:$T$30,MATCH(TRUE,INDEX(Hdx_Data!$R$5:$R$33= Horaire!BH139,0),0)),"")</f>
        <v>5.2135832900821004</v>
      </c>
      <c r="BI55" s="7">
        <f>IFERROR(INDEX(Hdx_Data!$T$5:$T$30,MATCH(TRUE,INDEX(Hdx_Data!$R$5:$R$33= Horaire!BI139,0),0)),"")</f>
        <v>5.2135832900821004</v>
      </c>
      <c r="BJ55" s="7">
        <f>IFERROR(INDEX(Hdx_Data!$T$5:$T$30,MATCH(TRUE,INDEX(Hdx_Data!$R$5:$R$33= Horaire!BJ139,0),0)),"")</f>
        <v>5.2135832900821004</v>
      </c>
      <c r="BK55" s="7">
        <f>IFERROR(INDEX(Hdx_Data!$T$5:$T$30,MATCH(TRUE,INDEX(Hdx_Data!$R$5:$R$33= Horaire!BK139,0),0)),"")</f>
        <v>5.2135832900821004</v>
      </c>
      <c r="BL55" s="7">
        <f>IFERROR(INDEX(Hdx_Data!$T$5:$T$30,MATCH(TRUE,INDEX(Hdx_Data!$R$5:$R$33= Horaire!BL139,0),0)),"")</f>
        <v>5.2135832900821004</v>
      </c>
      <c r="BM55" s="7">
        <f>IFERROR(INDEX(Hdx_Data!$T$5:$T$30,MATCH(TRUE,INDEX(Hdx_Data!$R$5:$R$33= Horaire!BM139,0),0)),"")</f>
        <v>5.2135832900821004</v>
      </c>
      <c r="BN55" s="7">
        <f>IFERROR(INDEX(Hdx_Data!$T$5:$T$30,MATCH(TRUE,INDEX(Hdx_Data!$R$5:$R$33= Horaire!BN139,0),0)),"")</f>
        <v>5.2135832900821004</v>
      </c>
      <c r="BO55" s="7">
        <f>IFERROR(INDEX(Hdx_Data!$T$5:$T$30,MATCH(TRUE,INDEX(Hdx_Data!$R$5:$R$33= Horaire!BO139,0),0)),"")</f>
        <v>5.2135832900821004</v>
      </c>
      <c r="BP55" s="7">
        <f>IFERROR(INDEX(Hdx_Data!$T$5:$T$30,MATCH(TRUE,INDEX(Hdx_Data!$R$5:$R$33= Horaire!BP139,0),0)),"")</f>
        <v>5.2135832900821004</v>
      </c>
      <c r="BQ55" s="7">
        <f>IFERROR(INDEX(Hdx_Data!$T$5:$T$30,MATCH(TRUE,INDEX(Hdx_Data!$R$5:$R$33= Horaire!BQ139,0),0)),"")</f>
        <v>5.2135832900821004</v>
      </c>
      <c r="BR55" s="7">
        <f>IFERROR(INDEX(Hdx_Data!$T$5:$T$30,MATCH(TRUE,INDEX(Hdx_Data!$R$5:$R$33= Horaire!BR139,0),0)),"")</f>
        <v>5.2135832900821004</v>
      </c>
      <c r="BS55" s="7">
        <f>IFERROR(INDEX(Hdx_Data!$T$5:$T$30,MATCH(TRUE,INDEX(Hdx_Data!$R$5:$R$33= Horaire!BS139,0),0)),"")</f>
        <v>5.2135832900821004</v>
      </c>
      <c r="BT55" s="7">
        <f>IFERROR(INDEX(Hdx_Data!$T$5:$T$30,MATCH(TRUE,INDEX(Hdx_Data!$R$5:$R$33= Horaire!BT139,0),0)),"")</f>
        <v>5.2135832900821004</v>
      </c>
      <c r="BU55" s="7">
        <f>IFERROR(INDEX(Hdx_Data!$T$5:$T$30,MATCH(TRUE,INDEX(Hdx_Data!$R$5:$R$33= Horaire!BU139,0),0)),"")</f>
        <v>5.2135832900821004</v>
      </c>
      <c r="BV55" s="7">
        <f>IFERROR(INDEX(Hdx_Data!$T$5:$T$30,MATCH(TRUE,INDEX(Hdx_Data!$R$5:$R$33= Horaire!BV139,0),0)),"")</f>
        <v>5.2135832900821004</v>
      </c>
      <c r="BW55" s="7">
        <f>IFERROR(INDEX(Hdx_Data!$T$5:$T$30,MATCH(TRUE,INDEX(Hdx_Data!$R$5:$R$33= Horaire!BW139,0),0)),"")</f>
        <v>5.2135832900821004</v>
      </c>
      <c r="BX55" s="106">
        <f>IFERROR(INDEX(Hdx_Data!$T$5:$T$30,MATCH(TRUE,INDEX(Hdx_Data!$R$5:$R$33= Horaire!BX139,0),0)),"")</f>
        <v>4.9916561071483798</v>
      </c>
      <c r="BY55" s="7">
        <f>IFERROR(INDEX(Hdx_Data!$T$5:$T$30,MATCH(TRUE,INDEX(Hdx_Data!$R$5:$R$33= Horaire!BY139,0),0)),"")</f>
        <v>4.9916561071483798</v>
      </c>
      <c r="BZ55" s="7">
        <f>IFERROR(INDEX(Hdx_Data!$T$5:$T$30,MATCH(TRUE,INDEX(Hdx_Data!$R$5:$R$33= Horaire!BZ139,0),0)),"")</f>
        <v>4.9916561071483798</v>
      </c>
      <c r="CA55" s="7">
        <f>IFERROR(INDEX(Hdx_Data!$T$5:$T$30,MATCH(TRUE,INDEX(Hdx_Data!$R$5:$R$33= Horaire!CA139,0),0)),"")</f>
        <v>4.9916561071483798</v>
      </c>
      <c r="CB55" s="7">
        <f>IFERROR(INDEX(Hdx_Data!$T$5:$T$30,MATCH(TRUE,INDEX(Hdx_Data!$R$5:$R$33= Horaire!CB139,0),0)),"")</f>
        <v>4.9916561071483798</v>
      </c>
      <c r="CC55" s="7">
        <f>IFERROR(INDEX(Hdx_Data!$T$5:$T$30,MATCH(TRUE,INDEX(Hdx_Data!$R$5:$R$33= Horaire!CC139,0),0)),"")</f>
        <v>4.9916561071483798</v>
      </c>
      <c r="CD55" s="7">
        <f>IFERROR(INDEX(Hdx_Data!$T$5:$T$30,MATCH(TRUE,INDEX(Hdx_Data!$R$5:$R$33= Horaire!CD139,0),0)),"")</f>
        <v>4.9916561071483798</v>
      </c>
      <c r="CE55" s="7">
        <f>IFERROR(INDEX(Hdx_Data!$T$5:$T$30,MATCH(TRUE,INDEX(Hdx_Data!$R$5:$R$33= Horaire!CE139,0),0)),"")</f>
        <v>4.9916561071483798</v>
      </c>
      <c r="CF55" s="7">
        <f>IFERROR(INDEX(Hdx_Data!$T$5:$T$30,MATCH(TRUE,INDEX(Hdx_Data!$R$5:$R$33= Horaire!CF139,0),0)),"")</f>
        <v>4.9916561071483798</v>
      </c>
      <c r="CG55" s="7">
        <f>IFERROR(INDEX(Hdx_Data!$T$5:$T$30,MATCH(TRUE,INDEX(Hdx_Data!$R$5:$R$33= Horaire!CG139,0),0)),"")</f>
        <v>4.9916561071483798</v>
      </c>
      <c r="CH55" s="7">
        <f>IFERROR(INDEX(Hdx_Data!$T$5:$T$30,MATCH(TRUE,INDEX(Hdx_Data!$R$5:$R$33= Horaire!CH139,0),0)),"")</f>
        <v>4.9916561071483798</v>
      </c>
      <c r="CI55" s="7">
        <f>IFERROR(INDEX(Hdx_Data!$T$5:$T$30,MATCH(TRUE,INDEX(Hdx_Data!$R$5:$R$33= Horaire!CI139,0),0)),"")</f>
        <v>4.9916561071483798</v>
      </c>
      <c r="CJ55" s="7">
        <f>IFERROR(INDEX(Hdx_Data!$T$5:$T$30,MATCH(TRUE,INDEX(Hdx_Data!$R$5:$R$33= Horaire!CJ139,0),0)),"")</f>
        <v>4.9916561071483798</v>
      </c>
      <c r="CK55" s="7">
        <f>IFERROR(INDEX(Hdx_Data!$T$5:$T$30,MATCH(TRUE,INDEX(Hdx_Data!$R$5:$R$33= Horaire!CK139,0),0)),"")</f>
        <v>4.9916561071483798</v>
      </c>
      <c r="CL55" s="7">
        <f>IFERROR(INDEX(Hdx_Data!$T$5:$T$30,MATCH(TRUE,INDEX(Hdx_Data!$R$5:$R$33= Horaire!CL139,0),0)),"")</f>
        <v>4.9916561071483798</v>
      </c>
      <c r="CM55" s="7">
        <f>IFERROR(INDEX(Hdx_Data!$T$5:$T$30,MATCH(TRUE,INDEX(Hdx_Data!$R$5:$R$33= Horaire!CM139,0),0)),"")</f>
        <v>4.9916561071483798</v>
      </c>
      <c r="CN55" s="7">
        <f>IFERROR(INDEX(Hdx_Data!$T$5:$T$30,MATCH(TRUE,INDEX(Hdx_Data!$R$5:$R$33= Horaire!CN139,0),0)),"")</f>
        <v>4.9916561071483798</v>
      </c>
      <c r="CO55" s="7">
        <f>IFERROR(INDEX(Hdx_Data!$T$5:$T$30,MATCH(TRUE,INDEX(Hdx_Data!$R$5:$R$33= Horaire!CO139,0),0)),"")</f>
        <v>4.9916561071483798</v>
      </c>
      <c r="CP55" s="7">
        <f>IFERROR(INDEX(Hdx_Data!$T$5:$T$30,MATCH(TRUE,INDEX(Hdx_Data!$R$5:$R$33= Horaire!CP139,0),0)),"")</f>
        <v>4.9916561071483798</v>
      </c>
      <c r="CQ55" s="7">
        <f>IFERROR(INDEX(Hdx_Data!$T$5:$T$30,MATCH(TRUE,INDEX(Hdx_Data!$R$5:$R$33= Horaire!CQ139,0),0)),"")</f>
        <v>4.9916561071483798</v>
      </c>
      <c r="CR55" s="7">
        <f>IFERROR(INDEX(Hdx_Data!$T$5:$T$30,MATCH(TRUE,INDEX(Hdx_Data!$R$5:$R$33= Horaire!CR139,0),0)),"")</f>
        <v>4.9916561071483798</v>
      </c>
      <c r="CS55" s="7">
        <f>IFERROR(INDEX(Hdx_Data!$T$5:$T$30,MATCH(TRUE,INDEX(Hdx_Data!$R$5:$R$33= Horaire!CS139,0),0)),"")</f>
        <v>4.9916561071483798</v>
      </c>
      <c r="CT55" s="7">
        <f>IFERROR(INDEX(Hdx_Data!$T$5:$T$30,MATCH(TRUE,INDEX(Hdx_Data!$R$5:$R$33= Horaire!CT139,0),0)),"")</f>
        <v>4.9916561071483798</v>
      </c>
      <c r="CU55" s="93">
        <f>IFERROR(INDEX(Hdx_Data!$T$5:$T$30,MATCH(TRUE,INDEX(Hdx_Data!$R$5:$R$33= Horaire!CU139,0),0)),"")</f>
        <v>4.9916561071483798</v>
      </c>
      <c r="CV55" s="7">
        <f>IFERROR(INDEX(Hdx_Data!$T$5:$T$30,MATCH(TRUE,INDEX(Hdx_Data!$R$5:$R$33= Horaire!CV139,0),0)),"")</f>
        <v>5.2717403756007002</v>
      </c>
      <c r="CW55" s="7">
        <f>IFERROR(INDEX(Hdx_Data!$T$5:$T$30,MATCH(TRUE,INDEX(Hdx_Data!$R$5:$R$33= Horaire!CW139,0),0)),"")</f>
        <v>5.2717403756007002</v>
      </c>
      <c r="CX55" s="7">
        <f>IFERROR(INDEX(Hdx_Data!$T$5:$T$30,MATCH(TRUE,INDEX(Hdx_Data!$R$5:$R$33= Horaire!CX139,0),0)),"")</f>
        <v>5.2717403756007002</v>
      </c>
      <c r="CY55" s="7">
        <f>IFERROR(INDEX(Hdx_Data!$T$5:$T$30,MATCH(TRUE,INDEX(Hdx_Data!$R$5:$R$33= Horaire!CY139,0),0)),"")</f>
        <v>5.2717403756007002</v>
      </c>
      <c r="CZ55" s="7">
        <f>IFERROR(INDEX(Hdx_Data!$T$5:$T$30,MATCH(TRUE,INDEX(Hdx_Data!$R$5:$R$33= Horaire!CZ139,0),0)),"")</f>
        <v>5.2717403756007002</v>
      </c>
      <c r="DA55" s="7">
        <f>IFERROR(INDEX(Hdx_Data!$T$5:$T$30,MATCH(TRUE,INDEX(Hdx_Data!$R$5:$R$33= Horaire!DA139,0),0)),"")</f>
        <v>5.2717403756007002</v>
      </c>
      <c r="DB55" s="7">
        <f>IFERROR(INDEX(Hdx_Data!$T$5:$T$30,MATCH(TRUE,INDEX(Hdx_Data!$R$5:$R$33= Horaire!DB139,0),0)),"")</f>
        <v>5.2717403756007002</v>
      </c>
      <c r="DC55" s="7">
        <f>IFERROR(INDEX(Hdx_Data!$T$5:$T$30,MATCH(TRUE,INDEX(Hdx_Data!$R$5:$R$33= Horaire!DC139,0),0)),"")</f>
        <v>5.2717403756007002</v>
      </c>
      <c r="DD55" s="7">
        <f>IFERROR(INDEX(Hdx_Data!$T$5:$T$30,MATCH(TRUE,INDEX(Hdx_Data!$R$5:$R$33= Horaire!DD139,0),0)),"")</f>
        <v>5.2717403756007002</v>
      </c>
      <c r="DE55" s="7">
        <f>IFERROR(INDEX(Hdx_Data!$T$5:$T$30,MATCH(TRUE,INDEX(Hdx_Data!$R$5:$R$33= Horaire!DE139,0),0)),"")</f>
        <v>5.2717403756007002</v>
      </c>
      <c r="DF55" s="7">
        <f>IFERROR(INDEX(Hdx_Data!$T$5:$T$30,MATCH(TRUE,INDEX(Hdx_Data!$R$5:$R$33= Horaire!DF139,0),0)),"")</f>
        <v>5.2717403756007002</v>
      </c>
      <c r="DG55" s="7">
        <f>IFERROR(INDEX(Hdx_Data!$T$5:$T$30,MATCH(TRUE,INDEX(Hdx_Data!$R$5:$R$33= Horaire!DG139,0),0)),"")</f>
        <v>5.2717403756007002</v>
      </c>
      <c r="DH55" s="7">
        <f>IFERROR(INDEX(Hdx_Data!$T$5:$T$30,MATCH(TRUE,INDEX(Hdx_Data!$R$5:$R$33= Horaire!DH139,0),0)),"")</f>
        <v>5.2717403756007002</v>
      </c>
      <c r="DI55" s="7">
        <f>IFERROR(INDEX(Hdx_Data!$T$5:$T$30,MATCH(TRUE,INDEX(Hdx_Data!$R$5:$R$33= Horaire!DI139,0),0)),"")</f>
        <v>5.2717403756007002</v>
      </c>
      <c r="DJ55" s="7">
        <f>IFERROR(INDEX(Hdx_Data!$T$5:$T$30,MATCH(TRUE,INDEX(Hdx_Data!$R$5:$R$33= Horaire!DJ139,0),0)),"")</f>
        <v>5.2717403756007002</v>
      </c>
      <c r="DK55" s="7">
        <f>IFERROR(INDEX(Hdx_Data!$T$5:$T$30,MATCH(TRUE,INDEX(Hdx_Data!$R$5:$R$33= Horaire!DK139,0),0)),"")</f>
        <v>5.2717403756007002</v>
      </c>
      <c r="DL55" s="7">
        <f>IFERROR(INDEX(Hdx_Data!$T$5:$T$30,MATCH(TRUE,INDEX(Hdx_Data!$R$5:$R$33= Horaire!DL139,0),0)),"")</f>
        <v>5.2717403756007002</v>
      </c>
      <c r="DM55" s="7">
        <f>IFERROR(INDEX(Hdx_Data!$T$5:$T$30,MATCH(TRUE,INDEX(Hdx_Data!$R$5:$R$33= Horaire!DM139,0),0)),"")</f>
        <v>5.2717403756007002</v>
      </c>
      <c r="DN55" s="7">
        <f>IFERROR(INDEX(Hdx_Data!$T$5:$T$30,MATCH(TRUE,INDEX(Hdx_Data!$R$5:$R$33= Horaire!DN139,0),0)),"")</f>
        <v>5.2717403756007002</v>
      </c>
      <c r="DO55" s="7">
        <f>IFERROR(INDEX(Hdx_Data!$T$5:$T$30,MATCH(TRUE,INDEX(Hdx_Data!$R$5:$R$33= Horaire!DO139,0),0)),"")</f>
        <v>5.2717403756007002</v>
      </c>
      <c r="DP55" s="7">
        <f>IFERROR(INDEX(Hdx_Data!$T$5:$T$30,MATCH(TRUE,INDEX(Hdx_Data!$R$5:$R$33= Horaire!DP139,0),0)),"")</f>
        <v>5.2717403756007002</v>
      </c>
      <c r="DQ55" s="7">
        <f>IFERROR(INDEX(Hdx_Data!$T$5:$T$30,MATCH(TRUE,INDEX(Hdx_Data!$R$5:$R$33= Horaire!DQ139,0),0)),"")</f>
        <v>5.2717403756007002</v>
      </c>
      <c r="DR55" s="7">
        <f>IFERROR(INDEX(Hdx_Data!$T$5:$T$30,MATCH(TRUE,INDEX(Hdx_Data!$R$5:$R$33= Horaire!DR139,0),0)),"")</f>
        <v>5.2717403756007002</v>
      </c>
      <c r="DS55" s="7">
        <f>IFERROR(INDEX(Hdx_Data!$T$5:$T$30,MATCH(TRUE,INDEX(Hdx_Data!$R$5:$R$33= Horaire!DS139,0),0)),"")</f>
        <v>5.2717403756007002</v>
      </c>
      <c r="DT55" s="106">
        <f>IFERROR(INDEX(Hdx_Data!$T$5:$T$30,MATCH(TRUE,INDEX(Hdx_Data!$R$5:$R$33= Horaire!DT139,0),0)),"")</f>
        <v>5.22979250101017</v>
      </c>
      <c r="DU55" s="7">
        <f>IFERROR(INDEX(Hdx_Data!$T$5:$T$30,MATCH(TRUE,INDEX(Hdx_Data!$R$5:$R$33= Horaire!DU139,0),0)),"")</f>
        <v>5.22979250101017</v>
      </c>
      <c r="DV55" s="7">
        <f>IFERROR(INDEX(Hdx_Data!$T$5:$T$30,MATCH(TRUE,INDEX(Hdx_Data!$R$5:$R$33= Horaire!DV139,0),0)),"")</f>
        <v>5.22979250101017</v>
      </c>
      <c r="DW55" s="7">
        <f>IFERROR(INDEX(Hdx_Data!$T$5:$T$30,MATCH(TRUE,INDEX(Hdx_Data!$R$5:$R$33= Horaire!DW139,0),0)),"")</f>
        <v>5.22979250101017</v>
      </c>
      <c r="DX55" s="7">
        <f>IFERROR(INDEX(Hdx_Data!$T$5:$T$30,MATCH(TRUE,INDEX(Hdx_Data!$R$5:$R$33= Horaire!DX139,0),0)),"")</f>
        <v>5.22979250101017</v>
      </c>
      <c r="DY55" s="7">
        <f>IFERROR(INDEX(Hdx_Data!$T$5:$T$30,MATCH(TRUE,INDEX(Hdx_Data!$R$5:$R$33= Horaire!DY139,0),0)),"")</f>
        <v>5.22979250101017</v>
      </c>
      <c r="DZ55" s="7">
        <f>IFERROR(INDEX(Hdx_Data!$T$5:$T$30,MATCH(TRUE,INDEX(Hdx_Data!$R$5:$R$33= Horaire!DZ139,0),0)),"")</f>
        <v>5.22979250101017</v>
      </c>
      <c r="EA55" s="7">
        <f>IFERROR(INDEX(Hdx_Data!$T$5:$T$30,MATCH(TRUE,INDEX(Hdx_Data!$R$5:$R$33= Horaire!EA139,0),0)),"")</f>
        <v>5.22979250101017</v>
      </c>
      <c r="EB55" s="7">
        <f>IFERROR(INDEX(Hdx_Data!$T$5:$T$30,MATCH(TRUE,INDEX(Hdx_Data!$R$5:$R$33= Horaire!EB139,0),0)),"")</f>
        <v>5.22979250101017</v>
      </c>
      <c r="EC55" s="7">
        <f>IFERROR(INDEX(Hdx_Data!$T$5:$T$30,MATCH(TRUE,INDEX(Hdx_Data!$R$5:$R$33= Horaire!EC139,0),0)),"")</f>
        <v>5.22979250101017</v>
      </c>
      <c r="ED55" s="7">
        <f>IFERROR(INDEX(Hdx_Data!$T$5:$T$30,MATCH(TRUE,INDEX(Hdx_Data!$R$5:$R$33= Horaire!ED139,0),0)),"")</f>
        <v>5.22979250101017</v>
      </c>
      <c r="EE55" s="7">
        <f>IFERROR(INDEX(Hdx_Data!$T$5:$T$30,MATCH(TRUE,INDEX(Hdx_Data!$R$5:$R$33= Horaire!EE139,0),0)),"")</f>
        <v>5.22979250101017</v>
      </c>
      <c r="EF55" s="7">
        <f>IFERROR(INDEX(Hdx_Data!$T$5:$T$30,MATCH(TRUE,INDEX(Hdx_Data!$R$5:$R$33= Horaire!EF139,0),0)),"")</f>
        <v>5.22979250101017</v>
      </c>
      <c r="EG55" s="7">
        <f>IFERROR(INDEX(Hdx_Data!$T$5:$T$30,MATCH(TRUE,INDEX(Hdx_Data!$R$5:$R$33= Horaire!EG139,0),0)),"")</f>
        <v>5.22979250101017</v>
      </c>
      <c r="EH55" s="7">
        <f>IFERROR(INDEX(Hdx_Data!$T$5:$T$30,MATCH(TRUE,INDEX(Hdx_Data!$R$5:$R$33= Horaire!EH139,0),0)),"")</f>
        <v>5.22979250101017</v>
      </c>
      <c r="EI55" s="7">
        <f>IFERROR(INDEX(Hdx_Data!$T$5:$T$30,MATCH(TRUE,INDEX(Hdx_Data!$R$5:$R$33= Horaire!EI139,0),0)),"")</f>
        <v>5.22979250101017</v>
      </c>
      <c r="EJ55" s="7">
        <f>IFERROR(INDEX(Hdx_Data!$T$5:$T$30,MATCH(TRUE,INDEX(Hdx_Data!$R$5:$R$33= Horaire!EJ139,0),0)),"")</f>
        <v>5.22979250101017</v>
      </c>
      <c r="EK55" s="7">
        <f>IFERROR(INDEX(Hdx_Data!$T$5:$T$30,MATCH(TRUE,INDEX(Hdx_Data!$R$5:$R$33= Horaire!EK139,0),0)),"")</f>
        <v>5.22979250101017</v>
      </c>
      <c r="EL55" s="7">
        <f>IFERROR(INDEX(Hdx_Data!$T$5:$T$30,MATCH(TRUE,INDEX(Hdx_Data!$R$5:$R$33= Horaire!EL139,0),0)),"")</f>
        <v>5.22979250101017</v>
      </c>
      <c r="EM55" s="7">
        <f>IFERROR(INDEX(Hdx_Data!$T$5:$T$30,MATCH(TRUE,INDEX(Hdx_Data!$R$5:$R$33= Horaire!EM139,0),0)),"")</f>
        <v>5.22979250101017</v>
      </c>
      <c r="EN55" s="7">
        <f>IFERROR(INDEX(Hdx_Data!$T$5:$T$30,MATCH(TRUE,INDEX(Hdx_Data!$R$5:$R$33= Horaire!EN139,0),0)),"")</f>
        <v>5.22979250101017</v>
      </c>
      <c r="EO55" s="7">
        <f>IFERROR(INDEX(Hdx_Data!$T$5:$T$30,MATCH(TRUE,INDEX(Hdx_Data!$R$5:$R$33= Horaire!EO139,0),0)),"")</f>
        <v>5.22979250101017</v>
      </c>
      <c r="EP55" s="7">
        <f>IFERROR(INDEX(Hdx_Data!$T$5:$T$30,MATCH(TRUE,INDEX(Hdx_Data!$R$5:$R$33= Horaire!EP139,0),0)),"")</f>
        <v>5.22979250101017</v>
      </c>
      <c r="EQ55" s="93">
        <f>IFERROR(INDEX(Hdx_Data!$T$5:$T$30,MATCH(TRUE,INDEX(Hdx_Data!$R$5:$R$33= Horaire!EQ139,0),0)),"")</f>
        <v>5.22979250101017</v>
      </c>
      <c r="ER55" s="7">
        <f>IFERROR(INDEX(Hdx_Data!$T$5:$T$30,MATCH(TRUE,INDEX(Hdx_Data!$R$5:$R$33= Horaire!ER139,0),0)),"")</f>
        <v>4.7276095839592998</v>
      </c>
      <c r="ES55" s="7">
        <f>IFERROR(INDEX(Hdx_Data!$T$5:$T$30,MATCH(TRUE,INDEX(Hdx_Data!$R$5:$R$33= Horaire!ES139,0),0)),"")</f>
        <v>4.7276095839592998</v>
      </c>
      <c r="ET55" s="7">
        <f>IFERROR(INDEX(Hdx_Data!$T$5:$T$30,MATCH(TRUE,INDEX(Hdx_Data!$R$5:$R$33= Horaire!ET139,0),0)),"")</f>
        <v>4.7276095839592998</v>
      </c>
      <c r="EU55" s="7">
        <f>IFERROR(INDEX(Hdx_Data!$T$5:$T$30,MATCH(TRUE,INDEX(Hdx_Data!$R$5:$R$33= Horaire!EU139,0),0)),"")</f>
        <v>4.7276095839592998</v>
      </c>
      <c r="EV55" s="7">
        <f>IFERROR(INDEX(Hdx_Data!$T$5:$T$30,MATCH(TRUE,INDEX(Hdx_Data!$R$5:$R$33= Horaire!EV139,0),0)),"")</f>
        <v>4.7276095839592998</v>
      </c>
      <c r="EW55" s="7">
        <f>IFERROR(INDEX(Hdx_Data!$T$5:$T$30,MATCH(TRUE,INDEX(Hdx_Data!$R$5:$R$33= Horaire!EW139,0),0)),"")</f>
        <v>4.7276095839592998</v>
      </c>
      <c r="EX55" s="7">
        <f>IFERROR(INDEX(Hdx_Data!$T$5:$T$30,MATCH(TRUE,INDEX(Hdx_Data!$R$5:$R$33= Horaire!EX139,0),0)),"")</f>
        <v>4.7276095839592998</v>
      </c>
      <c r="EY55" s="7">
        <f>IFERROR(INDEX(Hdx_Data!$T$5:$T$30,MATCH(TRUE,INDEX(Hdx_Data!$R$5:$R$33= Horaire!EY139,0),0)),"")</f>
        <v>4.7276095839592998</v>
      </c>
      <c r="EZ55" s="7">
        <f>IFERROR(INDEX(Hdx_Data!$T$5:$T$30,MATCH(TRUE,INDEX(Hdx_Data!$R$5:$R$33= Horaire!EZ139,0),0)),"")</f>
        <v>4.7276095839592998</v>
      </c>
      <c r="FA55" s="7">
        <f>IFERROR(INDEX(Hdx_Data!$T$5:$T$30,MATCH(TRUE,INDEX(Hdx_Data!$R$5:$R$33= Horaire!FA139,0),0)),"")</f>
        <v>4.7276095839592998</v>
      </c>
      <c r="FB55" s="7">
        <f>IFERROR(INDEX(Hdx_Data!$T$5:$T$30,MATCH(TRUE,INDEX(Hdx_Data!$R$5:$R$33= Horaire!FB139,0),0)),"")</f>
        <v>4.7276095839592998</v>
      </c>
      <c r="FC55" s="7">
        <f>IFERROR(INDEX(Hdx_Data!$T$5:$T$30,MATCH(TRUE,INDEX(Hdx_Data!$R$5:$R$33= Horaire!FC139,0),0)),"")</f>
        <v>4.7276095839592998</v>
      </c>
      <c r="FD55" s="7">
        <f>IFERROR(INDEX(Hdx_Data!$T$5:$T$30,MATCH(TRUE,INDEX(Hdx_Data!$R$5:$R$33= Horaire!FD139,0),0)),"")</f>
        <v>4.7276095839592998</v>
      </c>
      <c r="FE55" s="7">
        <f>IFERROR(INDEX(Hdx_Data!$T$5:$T$30,MATCH(TRUE,INDEX(Hdx_Data!$R$5:$R$33= Horaire!FE139,0),0)),"")</f>
        <v>4.7276095839592998</v>
      </c>
      <c r="FF55" s="7">
        <f>IFERROR(INDEX(Hdx_Data!$T$5:$T$30,MATCH(TRUE,INDEX(Hdx_Data!$R$5:$R$33= Horaire!FF139,0),0)),"")</f>
        <v>4.7276095839592998</v>
      </c>
      <c r="FG55" s="7">
        <f>IFERROR(INDEX(Hdx_Data!$T$5:$T$30,MATCH(TRUE,INDEX(Hdx_Data!$R$5:$R$33= Horaire!FG139,0),0)),"")</f>
        <v>4.7276095839592998</v>
      </c>
      <c r="FH55" s="7">
        <f>IFERROR(INDEX(Hdx_Data!$T$5:$T$30,MATCH(TRUE,INDEX(Hdx_Data!$R$5:$R$33= Horaire!FH139,0),0)),"")</f>
        <v>4.7276095839592998</v>
      </c>
      <c r="FI55" s="7">
        <f>IFERROR(INDEX(Hdx_Data!$T$5:$T$30,MATCH(TRUE,INDEX(Hdx_Data!$R$5:$R$33= Horaire!FI139,0),0)),"")</f>
        <v>4.7276095839592998</v>
      </c>
      <c r="FJ55" s="7">
        <f>IFERROR(INDEX(Hdx_Data!$T$5:$T$30,MATCH(TRUE,INDEX(Hdx_Data!$R$5:$R$33= Horaire!FJ139,0),0)),"")</f>
        <v>4.7276095839592998</v>
      </c>
      <c r="FK55" s="7">
        <f>IFERROR(INDEX(Hdx_Data!$T$5:$T$30,MATCH(TRUE,INDEX(Hdx_Data!$R$5:$R$33= Horaire!FK139,0),0)),"")</f>
        <v>4.7276095839592998</v>
      </c>
      <c r="FL55" s="7">
        <f>IFERROR(INDEX(Hdx_Data!$T$5:$T$30,MATCH(TRUE,INDEX(Hdx_Data!$R$5:$R$33= Horaire!FL139,0),0)),"")</f>
        <v>4.7276095839592998</v>
      </c>
      <c r="FM55" s="7">
        <f>IFERROR(INDEX(Hdx_Data!$T$5:$T$30,MATCH(TRUE,INDEX(Hdx_Data!$R$5:$R$33= Horaire!FM139,0),0)),"")</f>
        <v>4.7276095839592998</v>
      </c>
      <c r="FN55" s="7">
        <f>IFERROR(INDEX(Hdx_Data!$T$5:$T$30,MATCH(TRUE,INDEX(Hdx_Data!$R$5:$R$33= Horaire!FN139,0),0)),"")</f>
        <v>4.7276095839592998</v>
      </c>
      <c r="FO55" s="7">
        <f>IFERROR(INDEX(Hdx_Data!$T$5:$T$30,MATCH(TRUE,INDEX(Hdx_Data!$R$5:$R$33= Horaire!FO139,0),0)),"")</f>
        <v>4.7276095839592998</v>
      </c>
      <c r="FP55" s="106">
        <f>IFERROR(INDEX(Hdx_Data!$T$5:$T$30,MATCH(TRUE,INDEX(Hdx_Data!$R$5:$R$33= Horaire!FP139,0),0)),"")</f>
        <v>4.9694886474038</v>
      </c>
      <c r="FQ55" s="7">
        <f>IFERROR(INDEX(Hdx_Data!$T$5:$T$30,MATCH(TRUE,INDEX(Hdx_Data!$R$5:$R$33= Horaire!FQ139,0),0)),"")</f>
        <v>4.9694886474038</v>
      </c>
      <c r="FR55" s="7">
        <f>IFERROR(INDEX(Hdx_Data!$T$5:$T$30,MATCH(TRUE,INDEX(Hdx_Data!$R$5:$R$33= Horaire!FR139,0),0)),"")</f>
        <v>4.9694886474038</v>
      </c>
      <c r="FS55" s="7">
        <f>IFERROR(INDEX(Hdx_Data!$T$5:$T$30,MATCH(TRUE,INDEX(Hdx_Data!$R$5:$R$33= Horaire!FS139,0),0)),"")</f>
        <v>4.9694886474038</v>
      </c>
      <c r="FT55" s="7">
        <f>IFERROR(INDEX(Hdx_Data!$T$5:$T$30,MATCH(TRUE,INDEX(Hdx_Data!$R$5:$R$33= Horaire!FT139,0),0)),"")</f>
        <v>4.9694886474038</v>
      </c>
      <c r="FU55" s="7">
        <f>IFERROR(INDEX(Hdx_Data!$T$5:$T$30,MATCH(TRUE,INDEX(Hdx_Data!$R$5:$R$33= Horaire!FU139,0),0)),"")</f>
        <v>4.9694886474038</v>
      </c>
      <c r="FV55" s="7">
        <f>IFERROR(INDEX(Hdx_Data!$T$5:$T$30,MATCH(TRUE,INDEX(Hdx_Data!$R$5:$R$33= Horaire!FV139,0),0)),"")</f>
        <v>4.9694886474038</v>
      </c>
      <c r="FW55" s="7">
        <f>IFERROR(INDEX(Hdx_Data!$T$5:$T$30,MATCH(TRUE,INDEX(Hdx_Data!$R$5:$R$33= Horaire!FW139,0),0)),"")</f>
        <v>4.9694886474038</v>
      </c>
      <c r="FX55" s="7">
        <f>IFERROR(INDEX(Hdx_Data!$T$5:$T$30,MATCH(TRUE,INDEX(Hdx_Data!$R$5:$R$33= Horaire!FX139,0),0)),"")</f>
        <v>4.9694886474038</v>
      </c>
      <c r="FY55" s="7">
        <f>IFERROR(INDEX(Hdx_Data!$T$5:$T$30,MATCH(TRUE,INDEX(Hdx_Data!$R$5:$R$33= Horaire!FY139,0),0)),"")</f>
        <v>4.9694886474038</v>
      </c>
      <c r="FZ55" s="7">
        <f>IFERROR(INDEX(Hdx_Data!$T$5:$T$30,MATCH(TRUE,INDEX(Hdx_Data!$R$5:$R$33= Horaire!FZ139,0),0)),"")</f>
        <v>4.9694886474038</v>
      </c>
      <c r="GA55" s="7">
        <f>IFERROR(INDEX(Hdx_Data!$T$5:$T$30,MATCH(TRUE,INDEX(Hdx_Data!$R$5:$R$33= Horaire!GA139,0),0)),"")</f>
        <v>4.9694886474038</v>
      </c>
      <c r="GB55" s="7">
        <f>IFERROR(INDEX(Hdx_Data!$T$5:$T$30,MATCH(TRUE,INDEX(Hdx_Data!$R$5:$R$33= Horaire!GB139,0),0)),"")</f>
        <v>4.9694886474038</v>
      </c>
      <c r="GC55" s="7">
        <f>IFERROR(INDEX(Hdx_Data!$T$5:$T$30,MATCH(TRUE,INDEX(Hdx_Data!$R$5:$R$33= Horaire!GC139,0),0)),"")</f>
        <v>4.9694886474038</v>
      </c>
      <c r="GD55" s="7">
        <f>IFERROR(INDEX(Hdx_Data!$T$5:$T$30,MATCH(TRUE,INDEX(Hdx_Data!$R$5:$R$33= Horaire!GD139,0),0)),"")</f>
        <v>4.9694886474038</v>
      </c>
      <c r="GE55" s="7">
        <f>IFERROR(INDEX(Hdx_Data!$T$5:$T$30,MATCH(TRUE,INDEX(Hdx_Data!$R$5:$R$33= Horaire!GE139,0),0)),"")</f>
        <v>4.9694886474038</v>
      </c>
      <c r="GF55" s="7">
        <f>IFERROR(INDEX(Hdx_Data!$T$5:$T$30,MATCH(TRUE,INDEX(Hdx_Data!$R$5:$R$33= Horaire!GF139,0),0)),"")</f>
        <v>4.9694886474038</v>
      </c>
      <c r="GG55" s="7">
        <f>IFERROR(INDEX(Hdx_Data!$T$5:$T$30,MATCH(TRUE,INDEX(Hdx_Data!$R$5:$R$33= Horaire!GG139,0),0)),"")</f>
        <v>4.9694886474038</v>
      </c>
      <c r="GH55" s="7">
        <f>IFERROR(INDEX(Hdx_Data!$T$5:$T$30,MATCH(TRUE,INDEX(Hdx_Data!$R$5:$R$33= Horaire!GH139,0),0)),"")</f>
        <v>4.9694886474038</v>
      </c>
      <c r="GI55" s="7">
        <f>IFERROR(INDEX(Hdx_Data!$T$5:$T$30,MATCH(TRUE,INDEX(Hdx_Data!$R$5:$R$33= Horaire!GI139,0),0)),"")</f>
        <v>4.9694886474038</v>
      </c>
      <c r="GJ55" s="7">
        <f>IFERROR(INDEX(Hdx_Data!$T$5:$T$30,MATCH(TRUE,INDEX(Hdx_Data!$R$5:$R$33= Horaire!GJ139,0),0)),"")</f>
        <v>4.9694886474038</v>
      </c>
      <c r="GK55" s="7">
        <f>IFERROR(INDEX(Hdx_Data!$T$5:$T$30,MATCH(TRUE,INDEX(Hdx_Data!$R$5:$R$33= Horaire!GK139,0),0)),"")</f>
        <v>4.9694886474038</v>
      </c>
      <c r="GL55" s="7">
        <f>IFERROR(INDEX(Hdx_Data!$T$5:$T$30,MATCH(TRUE,INDEX(Hdx_Data!$R$5:$R$33= Horaire!GL139,0),0)),"")</f>
        <v>4.9694886474038</v>
      </c>
      <c r="GM55" s="93">
        <f>IFERROR(INDEX(Hdx_Data!$T$5:$T$30,MATCH(TRUE,INDEX(Hdx_Data!$R$5:$R$33= Horaire!GM139,0),0)),"")</f>
        <v>4.9694886474038</v>
      </c>
    </row>
    <row r="56" spans="1:195" x14ac:dyDescent="0.25">
      <c r="B56" t="s">
        <v>631</v>
      </c>
      <c r="C56" t="s">
        <v>24</v>
      </c>
      <c r="D56" s="43">
        <f t="shared" ref="D56:AA56" ca="1" si="53">IFERROR(((D71*3600)+(E43-D43))/3600+D82+D50,"")</f>
        <v>7.9015262089416742</v>
      </c>
      <c r="E56" s="43">
        <f t="shared" ca="1" si="53"/>
        <v>8.1575653127649801</v>
      </c>
      <c r="F56" s="43">
        <f t="shared" ca="1" si="53"/>
        <v>8.7072359520471352</v>
      </c>
      <c r="G56" s="43">
        <f t="shared" ca="1" si="53"/>
        <v>8.6633438707004853</v>
      </c>
      <c r="H56" s="43">
        <f t="shared" ca="1" si="53"/>
        <v>9.4598205345712909</v>
      </c>
      <c r="I56" s="43">
        <f t="shared" ca="1" si="53"/>
        <v>7.8236357543810398</v>
      </c>
      <c r="J56" s="43">
        <f t="shared" ca="1" si="53"/>
        <v>6.1009880692935115</v>
      </c>
      <c r="K56" s="43">
        <f t="shared" ca="1" si="53"/>
        <v>3.7006327334898761</v>
      </c>
      <c r="L56" s="43">
        <f t="shared" ca="1" si="53"/>
        <v>6.6328091251891879</v>
      </c>
      <c r="M56" s="43">
        <f t="shared" ca="1" si="53"/>
        <v>5.9904490626804829</v>
      </c>
      <c r="N56" s="43" t="str">
        <f t="shared" ca="1" si="53"/>
        <v/>
      </c>
      <c r="O56" s="43" t="str">
        <f t="shared" ca="1" si="53"/>
        <v/>
      </c>
      <c r="P56" s="43" t="str">
        <f t="shared" ca="1" si="53"/>
        <v/>
      </c>
      <c r="Q56" s="43" t="str">
        <f t="shared" ca="1" si="53"/>
        <v/>
      </c>
      <c r="R56" s="43" t="str">
        <f t="shared" ca="1" si="53"/>
        <v/>
      </c>
      <c r="S56" s="43" t="str">
        <f t="shared" ca="1" si="53"/>
        <v/>
      </c>
      <c r="T56" s="43" t="str">
        <f t="shared" ca="1" si="53"/>
        <v/>
      </c>
      <c r="U56" s="43" t="str">
        <f t="shared" ca="1" si="53"/>
        <v/>
      </c>
      <c r="V56" s="43" t="str">
        <f t="shared" ca="1" si="53"/>
        <v/>
      </c>
      <c r="W56" s="43" t="str">
        <f t="shared" ca="1" si="53"/>
        <v/>
      </c>
      <c r="X56" s="43" t="str">
        <f t="shared" ca="1" si="53"/>
        <v/>
      </c>
      <c r="Y56" s="43" t="str">
        <f t="shared" ca="1" si="53"/>
        <v/>
      </c>
      <c r="Z56" s="43" t="str">
        <f t="shared" ca="1" si="53"/>
        <v/>
      </c>
      <c r="AA56" s="43" t="str">
        <f t="shared" ca="1" si="53"/>
        <v/>
      </c>
      <c r="AB56" s="106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106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106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93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106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93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106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93"/>
    </row>
    <row r="57" spans="1:195" x14ac:dyDescent="0.25">
      <c r="B57" t="s">
        <v>638</v>
      </c>
      <c r="C57" t="s">
        <v>24</v>
      </c>
      <c r="D57" s="7">
        <f ca="1">IFERROR(E56-D56,"")</f>
        <v>0.25603910382330586</v>
      </c>
      <c r="E57" s="7">
        <f t="shared" ref="E57:AA57" ca="1" si="54">IFERROR(F56-E56,"")</f>
        <v>0.54967063928215509</v>
      </c>
      <c r="F57" s="7">
        <f t="shared" ca="1" si="54"/>
        <v>-4.3892081346649903E-2</v>
      </c>
      <c r="G57" s="7">
        <f t="shared" ca="1" si="54"/>
        <v>0.79647666387080562</v>
      </c>
      <c r="H57" s="7">
        <f t="shared" ca="1" si="54"/>
        <v>-1.6361847801902512</v>
      </c>
      <c r="I57" s="7">
        <f t="shared" ca="1" si="54"/>
        <v>-1.7226476850875283</v>
      </c>
      <c r="J57" s="7">
        <f t="shared" ca="1" si="54"/>
        <v>-2.4003553358036354</v>
      </c>
      <c r="K57" s="7">
        <f t="shared" ca="1" si="54"/>
        <v>2.9321763916993118</v>
      </c>
      <c r="L57" s="7">
        <f t="shared" ca="1" si="54"/>
        <v>-0.64236006250870492</v>
      </c>
      <c r="M57" s="7" t="str">
        <f t="shared" ca="1" si="54"/>
        <v/>
      </c>
      <c r="N57" s="7" t="str">
        <f t="shared" ca="1" si="54"/>
        <v/>
      </c>
      <c r="O57" s="7" t="str">
        <f t="shared" ca="1" si="54"/>
        <v/>
      </c>
      <c r="P57" s="7" t="str">
        <f t="shared" ca="1" si="54"/>
        <v/>
      </c>
      <c r="Q57" s="7" t="str">
        <f t="shared" ca="1" si="54"/>
        <v/>
      </c>
      <c r="R57" s="7" t="str">
        <f t="shared" ca="1" si="54"/>
        <v/>
      </c>
      <c r="S57" s="7" t="str">
        <f t="shared" ca="1" si="54"/>
        <v/>
      </c>
      <c r="T57" s="7" t="str">
        <f t="shared" ca="1" si="54"/>
        <v/>
      </c>
      <c r="U57" s="7" t="str">
        <f t="shared" ca="1" si="54"/>
        <v/>
      </c>
      <c r="V57" s="7" t="str">
        <f t="shared" ca="1" si="54"/>
        <v/>
      </c>
      <c r="W57" s="7" t="str">
        <f t="shared" ca="1" si="54"/>
        <v/>
      </c>
      <c r="X57" s="7" t="str">
        <f t="shared" ca="1" si="54"/>
        <v/>
      </c>
      <c r="Y57" s="7" t="str">
        <f t="shared" ca="1" si="54"/>
        <v/>
      </c>
      <c r="Z57" s="7" t="str">
        <f t="shared" ca="1" si="54"/>
        <v/>
      </c>
      <c r="AA57" s="7" t="str">
        <f t="shared" ca="1" si="54"/>
        <v/>
      </c>
      <c r="AB57" s="106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106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106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93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106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93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106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93"/>
    </row>
    <row r="58" spans="1:195" x14ac:dyDescent="0.25">
      <c r="B58" t="s">
        <v>410</v>
      </c>
      <c r="C58" t="s">
        <v>24</v>
      </c>
      <c r="D58" s="53">
        <f ca="1">IF(D56&lt;&gt;"",D56,C58)</f>
        <v>7.9015262089416742</v>
      </c>
      <c r="E58" s="53">
        <f t="shared" ref="E58:AA58" ca="1" si="55">IF(E56&lt;&gt;"",E56,D58)</f>
        <v>8.1575653127649801</v>
      </c>
      <c r="F58" s="53">
        <f t="shared" ca="1" si="55"/>
        <v>8.7072359520471352</v>
      </c>
      <c r="G58" s="53">
        <f t="shared" ca="1" si="55"/>
        <v>8.6633438707004853</v>
      </c>
      <c r="H58" s="53">
        <f t="shared" ca="1" si="55"/>
        <v>9.4598205345712909</v>
      </c>
      <c r="I58" s="53">
        <f t="shared" ca="1" si="55"/>
        <v>7.8236357543810398</v>
      </c>
      <c r="J58" s="53">
        <f t="shared" ca="1" si="55"/>
        <v>6.1009880692935115</v>
      </c>
      <c r="K58" s="53">
        <f t="shared" ca="1" si="55"/>
        <v>3.7006327334898761</v>
      </c>
      <c r="L58" s="53">
        <f t="shared" ca="1" si="55"/>
        <v>6.6328091251891879</v>
      </c>
      <c r="M58" s="53">
        <f t="shared" ca="1" si="55"/>
        <v>5.9904490626804829</v>
      </c>
      <c r="N58" s="53">
        <f t="shared" ca="1" si="55"/>
        <v>5.9904490626804829</v>
      </c>
      <c r="O58" s="53">
        <f t="shared" ca="1" si="55"/>
        <v>5.9904490626804829</v>
      </c>
      <c r="P58" s="53">
        <f t="shared" ca="1" si="55"/>
        <v>5.9904490626804829</v>
      </c>
      <c r="Q58" s="53">
        <f t="shared" ca="1" si="55"/>
        <v>5.9904490626804829</v>
      </c>
      <c r="R58" s="53">
        <f t="shared" ca="1" si="55"/>
        <v>5.9904490626804829</v>
      </c>
      <c r="S58" s="53">
        <f t="shared" ca="1" si="55"/>
        <v>5.9904490626804829</v>
      </c>
      <c r="T58" s="53">
        <f t="shared" ca="1" si="55"/>
        <v>5.9904490626804829</v>
      </c>
      <c r="U58" s="53">
        <f t="shared" ca="1" si="55"/>
        <v>5.9904490626804829</v>
      </c>
      <c r="V58" s="53">
        <f t="shared" ca="1" si="55"/>
        <v>5.9904490626804829</v>
      </c>
      <c r="W58" s="53">
        <f t="shared" ca="1" si="55"/>
        <v>5.9904490626804829</v>
      </c>
      <c r="X58" s="53">
        <f t="shared" ca="1" si="55"/>
        <v>5.9904490626804829</v>
      </c>
      <c r="Y58" s="53">
        <f t="shared" ca="1" si="55"/>
        <v>5.9904490626804829</v>
      </c>
      <c r="Z58" s="53">
        <f t="shared" ca="1" si="55"/>
        <v>5.9904490626804829</v>
      </c>
      <c r="AA58" s="53">
        <f t="shared" ca="1" si="55"/>
        <v>5.9904490626804829</v>
      </c>
      <c r="AB58" s="53">
        <f t="shared" ref="AB58:AD58" si="56">AB55</f>
        <v>5.4562448985931598</v>
      </c>
      <c r="AC58" s="53">
        <f t="shared" si="56"/>
        <v>5.4562448985931598</v>
      </c>
      <c r="AD58" s="53">
        <f t="shared" si="56"/>
        <v>5.4562448985931598</v>
      </c>
      <c r="AE58" s="53">
        <f t="shared" ref="AE58:BP58" si="57">AE55</f>
        <v>5.4562448985931598</v>
      </c>
      <c r="AF58" s="53">
        <f t="shared" si="57"/>
        <v>5.4562448985931598</v>
      </c>
      <c r="AG58" s="53">
        <f t="shared" si="57"/>
        <v>5.4562448985931598</v>
      </c>
      <c r="AH58" s="53">
        <f t="shared" si="57"/>
        <v>5.4562448985931598</v>
      </c>
      <c r="AI58" s="53">
        <f t="shared" si="57"/>
        <v>5.4562448985931598</v>
      </c>
      <c r="AJ58" s="53">
        <f t="shared" si="57"/>
        <v>5.4562448985931598</v>
      </c>
      <c r="AK58" s="53">
        <f t="shared" si="57"/>
        <v>5.4562448985931598</v>
      </c>
      <c r="AL58" s="53">
        <f t="shared" si="57"/>
        <v>5.4562448985931598</v>
      </c>
      <c r="AM58" s="53">
        <f t="shared" si="57"/>
        <v>5.4562448985931598</v>
      </c>
      <c r="AN58" s="53">
        <f t="shared" si="57"/>
        <v>5.4562448985931598</v>
      </c>
      <c r="AO58" s="53">
        <f t="shared" si="57"/>
        <v>5.4562448985931598</v>
      </c>
      <c r="AP58" s="53">
        <f t="shared" si="57"/>
        <v>5.4562448985931598</v>
      </c>
      <c r="AQ58" s="53">
        <f t="shared" si="57"/>
        <v>5.4562448985931598</v>
      </c>
      <c r="AR58" s="53">
        <f t="shared" si="57"/>
        <v>5.4562448985931598</v>
      </c>
      <c r="AS58" s="53">
        <f t="shared" si="57"/>
        <v>5.4562448985931598</v>
      </c>
      <c r="AT58" s="53">
        <f t="shared" si="57"/>
        <v>5.4562448985931598</v>
      </c>
      <c r="AU58" s="53">
        <f t="shared" si="57"/>
        <v>5.4562448985931598</v>
      </c>
      <c r="AV58" s="53">
        <f t="shared" si="57"/>
        <v>5.4562448985931598</v>
      </c>
      <c r="AW58" s="53">
        <f t="shared" si="57"/>
        <v>5.4562448985931598</v>
      </c>
      <c r="AX58" s="53">
        <f t="shared" si="57"/>
        <v>5.4562448985931598</v>
      </c>
      <c r="AY58" s="53">
        <f t="shared" si="57"/>
        <v>5.4562448985931598</v>
      </c>
      <c r="AZ58" s="53">
        <f t="shared" si="57"/>
        <v>5.2135832900821004</v>
      </c>
      <c r="BA58" s="53">
        <f t="shared" si="57"/>
        <v>5.2135832900821004</v>
      </c>
      <c r="BB58" s="53">
        <f t="shared" si="57"/>
        <v>5.2135832900821004</v>
      </c>
      <c r="BC58" s="53">
        <f t="shared" si="57"/>
        <v>5.2135832900821004</v>
      </c>
      <c r="BD58" s="53">
        <f t="shared" si="57"/>
        <v>5.2135832900821004</v>
      </c>
      <c r="BE58" s="53">
        <f t="shared" si="57"/>
        <v>5.2135832900821004</v>
      </c>
      <c r="BF58" s="53">
        <f t="shared" si="57"/>
        <v>5.2135832900821004</v>
      </c>
      <c r="BG58" s="53">
        <f t="shared" si="57"/>
        <v>5.2135832900821004</v>
      </c>
      <c r="BH58" s="53">
        <f t="shared" si="57"/>
        <v>5.2135832900821004</v>
      </c>
      <c r="BI58" s="53">
        <f t="shared" si="57"/>
        <v>5.2135832900821004</v>
      </c>
      <c r="BJ58" s="53">
        <f t="shared" si="57"/>
        <v>5.2135832900821004</v>
      </c>
      <c r="BK58" s="53">
        <f t="shared" si="57"/>
        <v>5.2135832900821004</v>
      </c>
      <c r="BL58" s="53">
        <f t="shared" si="57"/>
        <v>5.2135832900821004</v>
      </c>
      <c r="BM58" s="53">
        <f t="shared" si="57"/>
        <v>5.2135832900821004</v>
      </c>
      <c r="BN58" s="53">
        <f t="shared" si="57"/>
        <v>5.2135832900821004</v>
      </c>
      <c r="BO58" s="53">
        <f t="shared" si="57"/>
        <v>5.2135832900821004</v>
      </c>
      <c r="BP58" s="53">
        <f t="shared" si="57"/>
        <v>5.2135832900821004</v>
      </c>
      <c r="BQ58" s="53">
        <f t="shared" ref="BQ58:EB58" si="58">BQ55</f>
        <v>5.2135832900821004</v>
      </c>
      <c r="BR58" s="53">
        <f t="shared" si="58"/>
        <v>5.2135832900821004</v>
      </c>
      <c r="BS58" s="53">
        <f t="shared" si="58"/>
        <v>5.2135832900821004</v>
      </c>
      <c r="BT58" s="53">
        <f t="shared" si="58"/>
        <v>5.2135832900821004</v>
      </c>
      <c r="BU58" s="53">
        <f t="shared" si="58"/>
        <v>5.2135832900821004</v>
      </c>
      <c r="BV58" s="53">
        <f t="shared" si="58"/>
        <v>5.2135832900821004</v>
      </c>
      <c r="BW58" s="53">
        <f t="shared" si="58"/>
        <v>5.2135832900821004</v>
      </c>
      <c r="BX58" s="53">
        <f t="shared" si="58"/>
        <v>4.9916561071483798</v>
      </c>
      <c r="BY58" s="53">
        <f t="shared" si="58"/>
        <v>4.9916561071483798</v>
      </c>
      <c r="BZ58" s="53">
        <f t="shared" si="58"/>
        <v>4.9916561071483798</v>
      </c>
      <c r="CA58" s="53">
        <f t="shared" si="58"/>
        <v>4.9916561071483798</v>
      </c>
      <c r="CB58" s="53">
        <f t="shared" si="58"/>
        <v>4.9916561071483798</v>
      </c>
      <c r="CC58" s="53">
        <f t="shared" si="58"/>
        <v>4.9916561071483798</v>
      </c>
      <c r="CD58" s="53">
        <f t="shared" si="58"/>
        <v>4.9916561071483798</v>
      </c>
      <c r="CE58" s="53">
        <f t="shared" si="58"/>
        <v>4.9916561071483798</v>
      </c>
      <c r="CF58" s="53">
        <f t="shared" si="58"/>
        <v>4.9916561071483798</v>
      </c>
      <c r="CG58" s="53">
        <f t="shared" si="58"/>
        <v>4.9916561071483798</v>
      </c>
      <c r="CH58" s="53">
        <f t="shared" si="58"/>
        <v>4.9916561071483798</v>
      </c>
      <c r="CI58" s="53">
        <f t="shared" si="58"/>
        <v>4.9916561071483798</v>
      </c>
      <c r="CJ58" s="53">
        <f t="shared" si="58"/>
        <v>4.9916561071483798</v>
      </c>
      <c r="CK58" s="53">
        <f t="shared" si="58"/>
        <v>4.9916561071483798</v>
      </c>
      <c r="CL58" s="53">
        <f t="shared" si="58"/>
        <v>4.9916561071483798</v>
      </c>
      <c r="CM58" s="53">
        <f t="shared" si="58"/>
        <v>4.9916561071483798</v>
      </c>
      <c r="CN58" s="53">
        <f t="shared" si="58"/>
        <v>4.9916561071483798</v>
      </c>
      <c r="CO58" s="53">
        <f t="shared" si="58"/>
        <v>4.9916561071483798</v>
      </c>
      <c r="CP58" s="53">
        <f t="shared" si="58"/>
        <v>4.9916561071483798</v>
      </c>
      <c r="CQ58" s="53">
        <f t="shared" si="58"/>
        <v>4.9916561071483798</v>
      </c>
      <c r="CR58" s="53">
        <f t="shared" si="58"/>
        <v>4.9916561071483798</v>
      </c>
      <c r="CS58" s="53">
        <f t="shared" si="58"/>
        <v>4.9916561071483798</v>
      </c>
      <c r="CT58" s="53">
        <f t="shared" si="58"/>
        <v>4.9916561071483798</v>
      </c>
      <c r="CU58" s="53">
        <f t="shared" si="58"/>
        <v>4.9916561071483798</v>
      </c>
      <c r="CV58" s="53">
        <f t="shared" si="58"/>
        <v>5.2717403756007002</v>
      </c>
      <c r="CW58" s="53">
        <f t="shared" si="58"/>
        <v>5.2717403756007002</v>
      </c>
      <c r="CX58" s="53">
        <f t="shared" si="58"/>
        <v>5.2717403756007002</v>
      </c>
      <c r="CY58" s="53">
        <f t="shared" si="58"/>
        <v>5.2717403756007002</v>
      </c>
      <c r="CZ58" s="53">
        <f t="shared" si="58"/>
        <v>5.2717403756007002</v>
      </c>
      <c r="DA58" s="53">
        <f t="shared" si="58"/>
        <v>5.2717403756007002</v>
      </c>
      <c r="DB58" s="53">
        <f t="shared" si="58"/>
        <v>5.2717403756007002</v>
      </c>
      <c r="DC58" s="53">
        <f t="shared" si="58"/>
        <v>5.2717403756007002</v>
      </c>
      <c r="DD58" s="53">
        <f t="shared" si="58"/>
        <v>5.2717403756007002</v>
      </c>
      <c r="DE58" s="53">
        <f t="shared" si="58"/>
        <v>5.2717403756007002</v>
      </c>
      <c r="DF58" s="53">
        <f t="shared" si="58"/>
        <v>5.2717403756007002</v>
      </c>
      <c r="DG58" s="53">
        <f t="shared" si="58"/>
        <v>5.2717403756007002</v>
      </c>
      <c r="DH58" s="53">
        <f t="shared" si="58"/>
        <v>5.2717403756007002</v>
      </c>
      <c r="DI58" s="53">
        <f t="shared" si="58"/>
        <v>5.2717403756007002</v>
      </c>
      <c r="DJ58" s="53">
        <f t="shared" si="58"/>
        <v>5.2717403756007002</v>
      </c>
      <c r="DK58" s="53">
        <f t="shared" si="58"/>
        <v>5.2717403756007002</v>
      </c>
      <c r="DL58" s="53">
        <f t="shared" si="58"/>
        <v>5.2717403756007002</v>
      </c>
      <c r="DM58" s="53">
        <f t="shared" si="58"/>
        <v>5.2717403756007002</v>
      </c>
      <c r="DN58" s="53">
        <f t="shared" si="58"/>
        <v>5.2717403756007002</v>
      </c>
      <c r="DO58" s="53">
        <f t="shared" si="58"/>
        <v>5.2717403756007002</v>
      </c>
      <c r="DP58" s="53">
        <f t="shared" si="58"/>
        <v>5.2717403756007002</v>
      </c>
      <c r="DQ58" s="53">
        <f t="shared" si="58"/>
        <v>5.2717403756007002</v>
      </c>
      <c r="DR58" s="53">
        <f t="shared" si="58"/>
        <v>5.2717403756007002</v>
      </c>
      <c r="DS58" s="53">
        <f t="shared" si="58"/>
        <v>5.2717403756007002</v>
      </c>
      <c r="DT58" s="53">
        <f t="shared" si="58"/>
        <v>5.22979250101017</v>
      </c>
      <c r="DU58" s="53">
        <f t="shared" si="58"/>
        <v>5.22979250101017</v>
      </c>
      <c r="DV58" s="53">
        <f t="shared" si="58"/>
        <v>5.22979250101017</v>
      </c>
      <c r="DW58" s="53">
        <f t="shared" si="58"/>
        <v>5.22979250101017</v>
      </c>
      <c r="DX58" s="53">
        <f t="shared" si="58"/>
        <v>5.22979250101017</v>
      </c>
      <c r="DY58" s="53">
        <f t="shared" si="58"/>
        <v>5.22979250101017</v>
      </c>
      <c r="DZ58" s="53">
        <f t="shared" si="58"/>
        <v>5.22979250101017</v>
      </c>
      <c r="EA58" s="53">
        <f t="shared" si="58"/>
        <v>5.22979250101017</v>
      </c>
      <c r="EB58" s="53">
        <f t="shared" si="58"/>
        <v>5.22979250101017</v>
      </c>
      <c r="EC58" s="53">
        <f t="shared" ref="EC58:GM58" si="59">EC55</f>
        <v>5.22979250101017</v>
      </c>
      <c r="ED58" s="53">
        <f t="shared" si="59"/>
        <v>5.22979250101017</v>
      </c>
      <c r="EE58" s="53">
        <f t="shared" si="59"/>
        <v>5.22979250101017</v>
      </c>
      <c r="EF58" s="53">
        <f t="shared" si="59"/>
        <v>5.22979250101017</v>
      </c>
      <c r="EG58" s="53">
        <f t="shared" si="59"/>
        <v>5.22979250101017</v>
      </c>
      <c r="EH58" s="53">
        <f t="shared" si="59"/>
        <v>5.22979250101017</v>
      </c>
      <c r="EI58" s="53">
        <f t="shared" si="59"/>
        <v>5.22979250101017</v>
      </c>
      <c r="EJ58" s="53">
        <f t="shared" si="59"/>
        <v>5.22979250101017</v>
      </c>
      <c r="EK58" s="53">
        <f t="shared" si="59"/>
        <v>5.22979250101017</v>
      </c>
      <c r="EL58" s="53">
        <f t="shared" si="59"/>
        <v>5.22979250101017</v>
      </c>
      <c r="EM58" s="53">
        <f t="shared" si="59"/>
        <v>5.22979250101017</v>
      </c>
      <c r="EN58" s="53">
        <f t="shared" si="59"/>
        <v>5.22979250101017</v>
      </c>
      <c r="EO58" s="53">
        <f t="shared" si="59"/>
        <v>5.22979250101017</v>
      </c>
      <c r="EP58" s="53">
        <f t="shared" si="59"/>
        <v>5.22979250101017</v>
      </c>
      <c r="EQ58" s="53">
        <f t="shared" si="59"/>
        <v>5.22979250101017</v>
      </c>
      <c r="ER58" s="53">
        <f t="shared" si="59"/>
        <v>4.7276095839592998</v>
      </c>
      <c r="ES58" s="53">
        <f t="shared" si="59"/>
        <v>4.7276095839592998</v>
      </c>
      <c r="ET58" s="53">
        <f t="shared" si="59"/>
        <v>4.7276095839592998</v>
      </c>
      <c r="EU58" s="53">
        <f t="shared" si="59"/>
        <v>4.7276095839592998</v>
      </c>
      <c r="EV58" s="53">
        <f t="shared" si="59"/>
        <v>4.7276095839592998</v>
      </c>
      <c r="EW58" s="53">
        <f t="shared" si="59"/>
        <v>4.7276095839592998</v>
      </c>
      <c r="EX58" s="53">
        <f t="shared" si="59"/>
        <v>4.7276095839592998</v>
      </c>
      <c r="EY58" s="53">
        <f t="shared" si="59"/>
        <v>4.7276095839592998</v>
      </c>
      <c r="EZ58" s="53">
        <f t="shared" si="59"/>
        <v>4.7276095839592998</v>
      </c>
      <c r="FA58" s="53">
        <f t="shared" si="59"/>
        <v>4.7276095839592998</v>
      </c>
      <c r="FB58" s="53">
        <f t="shared" si="59"/>
        <v>4.7276095839592998</v>
      </c>
      <c r="FC58" s="53">
        <f t="shared" si="59"/>
        <v>4.7276095839592998</v>
      </c>
      <c r="FD58" s="53">
        <f t="shared" si="59"/>
        <v>4.7276095839592998</v>
      </c>
      <c r="FE58" s="53">
        <f t="shared" si="59"/>
        <v>4.7276095839592998</v>
      </c>
      <c r="FF58" s="53">
        <f t="shared" si="59"/>
        <v>4.7276095839592998</v>
      </c>
      <c r="FG58" s="53">
        <f t="shared" si="59"/>
        <v>4.7276095839592998</v>
      </c>
      <c r="FH58" s="53">
        <f t="shared" si="59"/>
        <v>4.7276095839592998</v>
      </c>
      <c r="FI58" s="53">
        <f t="shared" si="59"/>
        <v>4.7276095839592998</v>
      </c>
      <c r="FJ58" s="53">
        <f t="shared" si="59"/>
        <v>4.7276095839592998</v>
      </c>
      <c r="FK58" s="53">
        <f t="shared" si="59"/>
        <v>4.7276095839592998</v>
      </c>
      <c r="FL58" s="53">
        <f t="shared" si="59"/>
        <v>4.7276095839592998</v>
      </c>
      <c r="FM58" s="53">
        <f t="shared" si="59"/>
        <v>4.7276095839592998</v>
      </c>
      <c r="FN58" s="53">
        <f t="shared" si="59"/>
        <v>4.7276095839592998</v>
      </c>
      <c r="FO58" s="53">
        <f t="shared" si="59"/>
        <v>4.7276095839592998</v>
      </c>
      <c r="FP58" s="53">
        <f t="shared" si="59"/>
        <v>4.9694886474038</v>
      </c>
      <c r="FQ58" s="53">
        <f t="shared" si="59"/>
        <v>4.9694886474038</v>
      </c>
      <c r="FR58" s="53">
        <f t="shared" si="59"/>
        <v>4.9694886474038</v>
      </c>
      <c r="FS58" s="53">
        <f t="shared" si="59"/>
        <v>4.9694886474038</v>
      </c>
      <c r="FT58" s="53">
        <f t="shared" si="59"/>
        <v>4.9694886474038</v>
      </c>
      <c r="FU58" s="53">
        <f t="shared" si="59"/>
        <v>4.9694886474038</v>
      </c>
      <c r="FV58" s="53">
        <f t="shared" si="59"/>
        <v>4.9694886474038</v>
      </c>
      <c r="FW58" s="53">
        <f t="shared" si="59"/>
        <v>4.9694886474038</v>
      </c>
      <c r="FX58" s="53">
        <f t="shared" si="59"/>
        <v>4.9694886474038</v>
      </c>
      <c r="FY58" s="53">
        <f t="shared" si="59"/>
        <v>4.9694886474038</v>
      </c>
      <c r="FZ58" s="53">
        <f t="shared" si="59"/>
        <v>4.9694886474038</v>
      </c>
      <c r="GA58" s="53">
        <f t="shared" si="59"/>
        <v>4.9694886474038</v>
      </c>
      <c r="GB58" s="53">
        <f t="shared" si="59"/>
        <v>4.9694886474038</v>
      </c>
      <c r="GC58" s="53">
        <f t="shared" si="59"/>
        <v>4.9694886474038</v>
      </c>
      <c r="GD58" s="53">
        <f t="shared" si="59"/>
        <v>4.9694886474038</v>
      </c>
      <c r="GE58" s="53">
        <f t="shared" si="59"/>
        <v>4.9694886474038</v>
      </c>
      <c r="GF58" s="53">
        <f t="shared" si="59"/>
        <v>4.9694886474038</v>
      </c>
      <c r="GG58" s="53">
        <f t="shared" si="59"/>
        <v>4.9694886474038</v>
      </c>
      <c r="GH58" s="53">
        <f t="shared" si="59"/>
        <v>4.9694886474038</v>
      </c>
      <c r="GI58" s="53">
        <f t="shared" si="59"/>
        <v>4.9694886474038</v>
      </c>
      <c r="GJ58" s="53">
        <f t="shared" si="59"/>
        <v>4.9694886474038</v>
      </c>
      <c r="GK58" s="53">
        <f t="shared" si="59"/>
        <v>4.9694886474038</v>
      </c>
      <c r="GL58" s="53">
        <f t="shared" si="59"/>
        <v>4.9694886474038</v>
      </c>
      <c r="GM58" s="53">
        <f t="shared" si="59"/>
        <v>4.9694886474038</v>
      </c>
    </row>
    <row r="59" spans="1:195" x14ac:dyDescent="0.25">
      <c r="B59" t="s">
        <v>412</v>
      </c>
      <c r="C59" t="s">
        <v>24</v>
      </c>
      <c r="D59" s="43">
        <f ca="1">IFERROR(1*INDEX('PI Data'!$L$7:$L$78,MATCH(TRUE,INDEX('PI Data'!$G$7:$G$78= Horaire!D135,0),0)),"")</f>
        <v>4.5693037668613146</v>
      </c>
      <c r="E59" s="43">
        <f ca="1">IFERROR(1*INDEX('PI Data'!$L$7:$L$78,MATCH(TRUE,INDEX('PI Data'!$G$7:$G$78= Horaire!E135,0),0)),"")</f>
        <v>3.6959533423191724</v>
      </c>
      <c r="F59" s="43">
        <f ca="1">IFERROR(1*INDEX('PI Data'!$L$7:$L$78,MATCH(TRUE,INDEX('PI Data'!$G$7:$G$78= Horaire!F135,0),0)),"")</f>
        <v>3.6164919982397179</v>
      </c>
      <c r="G59" s="43">
        <f ca="1">IFERROR(1*INDEX('PI Data'!$L$7:$L$78,MATCH(TRUE,INDEX('PI Data'!$G$7:$G$78= Horaire!G135,0),0)),"")</f>
        <v>3.538168172904923</v>
      </c>
      <c r="H59" s="43">
        <f ca="1">IFERROR(1*INDEX('PI Data'!$L$7:$L$78,MATCH(TRUE,INDEX('PI Data'!$G$7:$G$78= Horaire!H135,0),0)),"")</f>
        <v>3.4598443475701286</v>
      </c>
      <c r="I59" s="43">
        <f ca="1">IFERROR(1*INDEX('PI Data'!$L$7:$L$78,MATCH(TRUE,INDEX('PI Data'!$G$7:$G$78= Horaire!I135,0),0)),"")</f>
        <v>3.3815205222353342</v>
      </c>
      <c r="J59" s="43">
        <f ca="1">IFERROR(1*INDEX('PI Data'!$L$7:$L$78,MATCH(TRUE,INDEX('PI Data'!$G$7:$G$78= Horaire!J135,0),0)),"")</f>
        <v>3.3031966969005393</v>
      </c>
      <c r="K59" s="43">
        <f ca="1">IFERROR(1*INDEX('PI Data'!$L$7:$L$78,MATCH(TRUE,INDEX('PI Data'!$G$7:$G$78= Horaire!K135,0),0)),"")</f>
        <v>3.1219127888730767</v>
      </c>
      <c r="L59" s="43">
        <f ca="1">IFERROR(1*INDEX('PI Data'!$L$7:$L$78,MATCH(TRUE,INDEX('PI Data'!$G$7:$G$78= Horaire!L135,0),0)),"")</f>
        <v>2.8217963981005667</v>
      </c>
      <c r="M59" s="43">
        <f ca="1">IFERROR(1*INDEX('PI Data'!$L$7:$L$78,MATCH(TRUE,INDEX('PI Data'!$G$7:$G$78= Horaire!M135,0),0)),"")</f>
        <v>2.9902186655285217</v>
      </c>
      <c r="N59" s="43">
        <f ca="1">IFERROR(1*INDEX('PI Data'!$L$7:$L$78,MATCH(TRUE,INDEX('PI Data'!$G$7:$G$78= Horaire!N135,0),0)),"")</f>
        <v>3.2806678482831426</v>
      </c>
      <c r="O59" s="43" t="str">
        <f ca="1">IFERROR(1*INDEX('PI Data'!$L$7:$L$78,MATCH(TRUE,INDEX('PI Data'!$G$7:$G$78= Horaire!O135,0),0)),"")</f>
        <v/>
      </c>
      <c r="P59" s="43" t="str">
        <f ca="1">IFERROR(1*INDEX('PI Data'!$L$7:$L$78,MATCH(TRUE,INDEX('PI Data'!$G$7:$G$78= Horaire!P135,0),0)),"")</f>
        <v/>
      </c>
      <c r="Q59" s="43" t="str">
        <f ca="1">IFERROR(1*INDEX('PI Data'!$L$7:$L$78,MATCH(TRUE,INDEX('PI Data'!$G$7:$G$78= Horaire!Q135,0),0)),"")</f>
        <v/>
      </c>
      <c r="R59" s="43" t="str">
        <f ca="1">IFERROR(1*INDEX('PI Data'!$L$7:$L$78,MATCH(TRUE,INDEX('PI Data'!$G$7:$G$78= Horaire!R135,0),0)),"")</f>
        <v/>
      </c>
      <c r="S59" s="43" t="str">
        <f ca="1">IFERROR(1*INDEX('PI Data'!$L$7:$L$78,MATCH(TRUE,INDEX('PI Data'!$G$7:$G$78= Horaire!S135,0),0)),"")</f>
        <v/>
      </c>
      <c r="T59" s="43" t="str">
        <f ca="1">IFERROR(1*INDEX('PI Data'!$L$7:$L$78,MATCH(TRUE,INDEX('PI Data'!$G$7:$G$78= Horaire!T135,0),0)),"")</f>
        <v/>
      </c>
      <c r="U59" s="43" t="str">
        <f ca="1">IFERROR(1*INDEX('PI Data'!$L$7:$L$78,MATCH(TRUE,INDEX('PI Data'!$G$7:$G$78= Horaire!U135,0),0)),"")</f>
        <v/>
      </c>
      <c r="V59" s="43" t="str">
        <f ca="1">IFERROR(1*INDEX('PI Data'!$L$7:$L$78,MATCH(TRUE,INDEX('PI Data'!$G$7:$G$78= Horaire!V135,0),0)),"")</f>
        <v/>
      </c>
      <c r="W59" s="43" t="str">
        <f ca="1">IFERROR(1*INDEX('PI Data'!$L$7:$L$78,MATCH(TRUE,INDEX('PI Data'!$G$7:$G$78= Horaire!W135,0),0)),"")</f>
        <v/>
      </c>
      <c r="X59" s="43" t="str">
        <f ca="1">IFERROR(1*INDEX('PI Data'!$L$7:$L$78,MATCH(TRUE,INDEX('PI Data'!$G$7:$G$78= Horaire!X135,0),0)),"")</f>
        <v/>
      </c>
      <c r="Y59" s="43" t="str">
        <f ca="1">IFERROR(1*INDEX('PI Data'!$L$7:$L$78,MATCH(TRUE,INDEX('PI Data'!$G$7:$G$78= Horaire!Y135,0),0)),"")</f>
        <v/>
      </c>
      <c r="Z59" s="43" t="str">
        <f ca="1">IFERROR(1*INDEX('PI Data'!$L$7:$L$78,MATCH(TRUE,INDEX('PI Data'!$G$7:$G$78= Horaire!Z135,0),0)),"")</f>
        <v/>
      </c>
      <c r="AA59" s="43" t="str">
        <f ca="1">IFERROR(1*INDEX('PI Data'!$L$7:$L$78,MATCH(TRUE,INDEX('PI Data'!$G$7:$G$78= Horaire!AA135,0),0)),"")</f>
        <v/>
      </c>
      <c r="AB59" s="109" t="str">
        <f ca="1">IFERROR(1*INDEX('PI Data'!$L$7:$L$78,MATCH(TRUE,INDEX('PI Data'!$G$7:$G$78= Horaire!AB135,0),0)),"")</f>
        <v/>
      </c>
      <c r="AC59" s="43" t="str">
        <f ca="1">IFERROR(1*INDEX('PI Data'!$L$7:$L$78,MATCH(TRUE,INDEX('PI Data'!$G$7:$G$78= Horaire!AC135,0),0)),"")</f>
        <v/>
      </c>
      <c r="AD59" s="43" t="str">
        <f ca="1">IFERROR(1*INDEX('PI Data'!$L$7:$L$78,MATCH(TRUE,INDEX('PI Data'!$G$7:$G$78= Horaire!AD135,0),0)),"")</f>
        <v/>
      </c>
      <c r="AE59" s="43" t="str">
        <f ca="1">IFERROR(1*INDEX('PI Data'!$L$7:$L$78,MATCH(TRUE,INDEX('PI Data'!$G$7:$G$78= Horaire!AE135,0),0)),"")</f>
        <v/>
      </c>
      <c r="AF59" s="43" t="str">
        <f ca="1">IFERROR(1*INDEX('PI Data'!$L$7:$L$78,MATCH(TRUE,INDEX('PI Data'!$G$7:$G$78= Horaire!AF135,0),0)),"")</f>
        <v/>
      </c>
      <c r="AG59" s="43" t="str">
        <f ca="1">IFERROR(1*INDEX('PI Data'!$L$7:$L$78,MATCH(TRUE,INDEX('PI Data'!$G$7:$G$78= Horaire!AG135,0),0)),"")</f>
        <v/>
      </c>
      <c r="AH59" s="43" t="str">
        <f ca="1">IFERROR(1*INDEX('PI Data'!$L$7:$L$78,MATCH(TRUE,INDEX('PI Data'!$G$7:$G$78= Horaire!AH135,0),0)),"")</f>
        <v/>
      </c>
      <c r="AI59" s="43" t="str">
        <f ca="1">IFERROR(1*INDEX('PI Data'!$L$7:$L$78,MATCH(TRUE,INDEX('PI Data'!$G$7:$G$78= Horaire!AI135,0),0)),"")</f>
        <v/>
      </c>
      <c r="AJ59" s="43" t="str">
        <f ca="1">IFERROR(1*INDEX('PI Data'!$L$7:$L$78,MATCH(TRUE,INDEX('PI Data'!$G$7:$G$78= Horaire!AJ135,0),0)),"")</f>
        <v/>
      </c>
      <c r="AK59" s="43" t="str">
        <f ca="1">IFERROR(1*INDEX('PI Data'!$L$7:$L$78,MATCH(TRUE,INDEX('PI Data'!$G$7:$G$78= Horaire!AK135,0),0)),"")</f>
        <v/>
      </c>
      <c r="AL59" s="43" t="str">
        <f ca="1">IFERROR(1*INDEX('PI Data'!$L$7:$L$78,MATCH(TRUE,INDEX('PI Data'!$G$7:$G$78= Horaire!AL135,0),0)),"")</f>
        <v/>
      </c>
      <c r="AM59" s="43" t="str">
        <f ca="1">IFERROR(1*INDEX('PI Data'!$L$7:$L$78,MATCH(TRUE,INDEX('PI Data'!$G$7:$G$78= Horaire!AM135,0),0)),"")</f>
        <v/>
      </c>
      <c r="AN59" s="43" t="str">
        <f ca="1">IFERROR(1*INDEX('PI Data'!$L$7:$L$78,MATCH(TRUE,INDEX('PI Data'!$G$7:$G$78= Horaire!AN135,0),0)),"")</f>
        <v/>
      </c>
      <c r="AO59" s="43" t="str">
        <f ca="1">IFERROR(1*INDEX('PI Data'!$L$7:$L$78,MATCH(TRUE,INDEX('PI Data'!$G$7:$G$78= Horaire!AO135,0),0)),"")</f>
        <v/>
      </c>
      <c r="AP59" s="43" t="str">
        <f ca="1">IFERROR(1*INDEX('PI Data'!$L$7:$L$78,MATCH(TRUE,INDEX('PI Data'!$G$7:$G$78= Horaire!AP135,0),0)),"")</f>
        <v/>
      </c>
      <c r="AQ59" s="43" t="str">
        <f ca="1">IFERROR(1*INDEX('PI Data'!$L$7:$L$78,MATCH(TRUE,INDEX('PI Data'!$G$7:$G$78= Horaire!AQ135,0),0)),"")</f>
        <v/>
      </c>
      <c r="AR59" s="43" t="str">
        <f ca="1">IFERROR(1*INDEX('PI Data'!$L$7:$L$78,MATCH(TRUE,INDEX('PI Data'!$G$7:$G$78= Horaire!AR135,0),0)),"")</f>
        <v/>
      </c>
      <c r="AS59" s="43" t="str">
        <f ca="1">IFERROR(1*INDEX('PI Data'!$L$7:$L$78,MATCH(TRUE,INDEX('PI Data'!$G$7:$G$78= Horaire!AS135,0),0)),"")</f>
        <v/>
      </c>
      <c r="AT59" s="43" t="str">
        <f ca="1">IFERROR(1*INDEX('PI Data'!$L$7:$L$78,MATCH(TRUE,INDEX('PI Data'!$G$7:$G$78= Horaire!AT135,0),0)),"")</f>
        <v/>
      </c>
      <c r="AU59" s="43" t="str">
        <f ca="1">IFERROR(1*INDEX('PI Data'!$L$7:$L$78,MATCH(TRUE,INDEX('PI Data'!$G$7:$G$78= Horaire!AU135,0),0)),"")</f>
        <v/>
      </c>
      <c r="AV59" s="43" t="str">
        <f ca="1">IFERROR(1*INDEX('PI Data'!$L$7:$L$78,MATCH(TRUE,INDEX('PI Data'!$G$7:$G$78= Horaire!AV135,0),0)),"")</f>
        <v/>
      </c>
      <c r="AW59" s="43" t="str">
        <f ca="1">IFERROR(1*INDEX('PI Data'!$L$7:$L$78,MATCH(TRUE,INDEX('PI Data'!$G$7:$G$78= Horaire!AW135,0),0)),"")</f>
        <v/>
      </c>
      <c r="AX59" s="43" t="str">
        <f ca="1">IFERROR(1*INDEX('PI Data'!$L$7:$L$78,MATCH(TRUE,INDEX('PI Data'!$G$7:$G$78= Horaire!AX135,0),0)),"")</f>
        <v/>
      </c>
      <c r="AY59" s="43" t="str">
        <f ca="1">IFERROR(1*INDEX('PI Data'!$L$7:$L$78,MATCH(TRUE,INDEX('PI Data'!$G$7:$G$78= Horaire!AY135,0),0)),"")</f>
        <v/>
      </c>
      <c r="AZ59" s="109" t="str">
        <f ca="1">IFERROR(1*INDEX('PI Data'!$L$7:$L$78,MATCH(TRUE,INDEX('PI Data'!$G$7:$G$78= Horaire!AZ135,0),0)),"")</f>
        <v/>
      </c>
      <c r="BA59" s="43" t="str">
        <f ca="1">IFERROR(1*INDEX('PI Data'!$L$7:$L$78,MATCH(TRUE,INDEX('PI Data'!$G$7:$G$78= Horaire!BA135,0),0)),"")</f>
        <v/>
      </c>
      <c r="BB59" s="43" t="str">
        <f ca="1">IFERROR(1*INDEX('PI Data'!$L$7:$L$78,MATCH(TRUE,INDEX('PI Data'!$G$7:$G$78= Horaire!BB135,0),0)),"")</f>
        <v/>
      </c>
      <c r="BC59" s="43" t="str">
        <f ca="1">IFERROR(1*INDEX('PI Data'!$L$7:$L$78,MATCH(TRUE,INDEX('PI Data'!$G$7:$G$78= Horaire!BC135,0),0)),"")</f>
        <v/>
      </c>
      <c r="BD59" s="43" t="str">
        <f ca="1">IFERROR(1*INDEX('PI Data'!$L$7:$L$78,MATCH(TRUE,INDEX('PI Data'!$G$7:$G$78= Horaire!BD135,0),0)),"")</f>
        <v/>
      </c>
      <c r="BE59" s="43" t="str">
        <f ca="1">IFERROR(1*INDEX('PI Data'!$L$7:$L$78,MATCH(TRUE,INDEX('PI Data'!$G$7:$G$78= Horaire!BE135,0),0)),"")</f>
        <v/>
      </c>
      <c r="BF59" s="43" t="str">
        <f ca="1">IFERROR(1*INDEX('PI Data'!$L$7:$L$78,MATCH(TRUE,INDEX('PI Data'!$G$7:$G$78= Horaire!BF135,0),0)),"")</f>
        <v/>
      </c>
      <c r="BG59" s="43" t="str">
        <f ca="1">IFERROR(1*INDEX('PI Data'!$L$7:$L$78,MATCH(TRUE,INDEX('PI Data'!$G$7:$G$78= Horaire!BG135,0),0)),"")</f>
        <v/>
      </c>
      <c r="BH59" s="43" t="str">
        <f ca="1">IFERROR(1*INDEX('PI Data'!$L$7:$L$78,MATCH(TRUE,INDEX('PI Data'!$G$7:$G$78= Horaire!BH135,0),0)),"")</f>
        <v/>
      </c>
      <c r="BI59" s="43" t="str">
        <f ca="1">IFERROR(1*INDEX('PI Data'!$L$7:$L$78,MATCH(TRUE,INDEX('PI Data'!$G$7:$G$78= Horaire!BI135,0),0)),"")</f>
        <v/>
      </c>
      <c r="BJ59" s="43" t="str">
        <f ca="1">IFERROR(1*INDEX('PI Data'!$L$7:$L$78,MATCH(TRUE,INDEX('PI Data'!$G$7:$G$78= Horaire!BJ135,0),0)),"")</f>
        <v/>
      </c>
      <c r="BK59" s="43" t="str">
        <f ca="1">IFERROR(1*INDEX('PI Data'!$L$7:$L$78,MATCH(TRUE,INDEX('PI Data'!$G$7:$G$78= Horaire!BK135,0),0)),"")</f>
        <v/>
      </c>
      <c r="BL59" s="43" t="str">
        <f ca="1">IFERROR(1*INDEX('PI Data'!$L$7:$L$78,MATCH(TRUE,INDEX('PI Data'!$G$7:$G$78= Horaire!BL135,0),0)),"")</f>
        <v/>
      </c>
      <c r="BM59" s="43" t="str">
        <f ca="1">IFERROR(1*INDEX('PI Data'!$L$7:$L$78,MATCH(TRUE,INDEX('PI Data'!$G$7:$G$78= Horaire!BM135,0),0)),"")</f>
        <v/>
      </c>
      <c r="BN59" s="43" t="str">
        <f ca="1">IFERROR(1*INDEX('PI Data'!$L$7:$L$78,MATCH(TRUE,INDEX('PI Data'!$G$7:$G$78= Horaire!BN135,0),0)),"")</f>
        <v/>
      </c>
      <c r="BO59" s="43" t="str">
        <f ca="1">IFERROR(1*INDEX('PI Data'!$L$7:$L$78,MATCH(TRUE,INDEX('PI Data'!$G$7:$G$78= Horaire!BO135,0),0)),"")</f>
        <v/>
      </c>
      <c r="BP59" s="43" t="str">
        <f ca="1">IFERROR(1*INDEX('PI Data'!$L$7:$L$78,MATCH(TRUE,INDEX('PI Data'!$G$7:$G$78= Horaire!BP135,0),0)),"")</f>
        <v/>
      </c>
      <c r="BQ59" s="43" t="str">
        <f ca="1">IFERROR(1*INDEX('PI Data'!$L$7:$L$78,MATCH(TRUE,INDEX('PI Data'!$G$7:$G$78= Horaire!BQ135,0),0)),"")</f>
        <v/>
      </c>
      <c r="BR59" s="43" t="str">
        <f ca="1">IFERROR(1*INDEX('PI Data'!$L$7:$L$78,MATCH(TRUE,INDEX('PI Data'!$G$7:$G$78= Horaire!BR135,0),0)),"")</f>
        <v/>
      </c>
      <c r="BS59" s="43" t="str">
        <f ca="1">IFERROR(1*INDEX('PI Data'!$L$7:$L$78,MATCH(TRUE,INDEX('PI Data'!$G$7:$G$78= Horaire!BS135,0),0)),"")</f>
        <v/>
      </c>
      <c r="BT59" s="43" t="str">
        <f ca="1">IFERROR(1*INDEX('PI Data'!$L$7:$L$78,MATCH(TRUE,INDEX('PI Data'!$G$7:$G$78= Horaire!BT135,0),0)),"")</f>
        <v/>
      </c>
      <c r="BU59" s="43" t="str">
        <f ca="1">IFERROR(1*INDEX('PI Data'!$L$7:$L$78,MATCH(TRUE,INDEX('PI Data'!$G$7:$G$78= Horaire!BU135,0),0)),"")</f>
        <v/>
      </c>
      <c r="BV59" s="43" t="str">
        <f ca="1">IFERROR(1*INDEX('PI Data'!$L$7:$L$78,MATCH(TRUE,INDEX('PI Data'!$G$7:$G$78= Horaire!BV135,0),0)),"")</f>
        <v/>
      </c>
      <c r="BW59" s="43" t="str">
        <f ca="1">IFERROR(1*INDEX('PI Data'!$L$7:$L$78,MATCH(TRUE,INDEX('PI Data'!$G$7:$G$78= Horaire!BW135,0),0)),"")</f>
        <v/>
      </c>
      <c r="BX59" s="109" t="str">
        <f ca="1">IFERROR(1*INDEX('PI Data'!$L$7:$L$78,MATCH(TRUE,INDEX('PI Data'!$G$7:$G$78= Horaire!BX135,0),0)),"")</f>
        <v/>
      </c>
      <c r="BY59" s="43" t="str">
        <f ca="1">IFERROR(1*INDEX('PI Data'!$L$7:$L$78,MATCH(TRUE,INDEX('PI Data'!$G$7:$G$78= Horaire!BY135,0),0)),"")</f>
        <v/>
      </c>
      <c r="BZ59" s="43" t="str">
        <f ca="1">IFERROR(1*INDEX('PI Data'!$L$7:$L$78,MATCH(TRUE,INDEX('PI Data'!$G$7:$G$78= Horaire!BZ135,0),0)),"")</f>
        <v/>
      </c>
      <c r="CA59" s="43" t="str">
        <f ca="1">IFERROR(1*INDEX('PI Data'!$L$7:$L$78,MATCH(TRUE,INDEX('PI Data'!$G$7:$G$78= Horaire!CA135,0),0)),"")</f>
        <v/>
      </c>
      <c r="CB59" s="43" t="str">
        <f ca="1">IFERROR(1*INDEX('PI Data'!$L$7:$L$78,MATCH(TRUE,INDEX('PI Data'!$G$7:$G$78= Horaire!CB135,0),0)),"")</f>
        <v/>
      </c>
      <c r="CC59" s="43" t="str">
        <f ca="1">IFERROR(1*INDEX('PI Data'!$L$7:$L$78,MATCH(TRUE,INDEX('PI Data'!$G$7:$G$78= Horaire!CC135,0),0)),"")</f>
        <v/>
      </c>
      <c r="CD59" s="43" t="str">
        <f ca="1">IFERROR(1*INDEX('PI Data'!$L$7:$L$78,MATCH(TRUE,INDEX('PI Data'!$G$7:$G$78= Horaire!CD135,0),0)),"")</f>
        <v/>
      </c>
      <c r="CE59" s="43" t="str">
        <f ca="1">IFERROR(1*INDEX('PI Data'!$L$7:$L$78,MATCH(TRUE,INDEX('PI Data'!$G$7:$G$78= Horaire!CE135,0),0)),"")</f>
        <v/>
      </c>
      <c r="CF59" s="43" t="str">
        <f ca="1">IFERROR(1*INDEX('PI Data'!$L$7:$L$78,MATCH(TRUE,INDEX('PI Data'!$G$7:$G$78= Horaire!CF135,0),0)),"")</f>
        <v/>
      </c>
      <c r="CG59" s="43" t="str">
        <f ca="1">IFERROR(1*INDEX('PI Data'!$L$7:$L$78,MATCH(TRUE,INDEX('PI Data'!$G$7:$G$78= Horaire!CG135,0),0)),"")</f>
        <v/>
      </c>
      <c r="CH59" s="43" t="str">
        <f ca="1">IFERROR(1*INDEX('PI Data'!$L$7:$L$78,MATCH(TRUE,INDEX('PI Data'!$G$7:$G$78= Horaire!CH135,0),0)),"")</f>
        <v/>
      </c>
      <c r="CI59" s="43" t="str">
        <f ca="1">IFERROR(1*INDEX('PI Data'!$L$7:$L$78,MATCH(TRUE,INDEX('PI Data'!$G$7:$G$78= Horaire!CI135,0),0)),"")</f>
        <v/>
      </c>
      <c r="CJ59" s="43" t="str">
        <f ca="1">IFERROR(1*INDEX('PI Data'!$L$7:$L$78,MATCH(TRUE,INDEX('PI Data'!$G$7:$G$78= Horaire!CJ135,0),0)),"")</f>
        <v/>
      </c>
      <c r="CK59" s="43" t="str">
        <f ca="1">IFERROR(1*INDEX('PI Data'!$L$7:$L$78,MATCH(TRUE,INDEX('PI Data'!$G$7:$G$78= Horaire!CK135,0),0)),"")</f>
        <v/>
      </c>
      <c r="CL59" s="43" t="str">
        <f ca="1">IFERROR(1*INDEX('PI Data'!$L$7:$L$78,MATCH(TRUE,INDEX('PI Data'!$G$7:$G$78= Horaire!CL135,0),0)),"")</f>
        <v/>
      </c>
      <c r="CM59" s="43" t="str">
        <f ca="1">IFERROR(1*INDEX('PI Data'!$L$7:$L$78,MATCH(TRUE,INDEX('PI Data'!$G$7:$G$78= Horaire!CM135,0),0)),"")</f>
        <v/>
      </c>
      <c r="CN59" s="43" t="str">
        <f ca="1">IFERROR(1*INDEX('PI Data'!$L$7:$L$78,MATCH(TRUE,INDEX('PI Data'!$G$7:$G$78= Horaire!CN135,0),0)),"")</f>
        <v/>
      </c>
      <c r="CO59" s="43" t="str">
        <f ca="1">IFERROR(1*INDEX('PI Data'!$L$7:$L$78,MATCH(TRUE,INDEX('PI Data'!$G$7:$G$78= Horaire!CO135,0),0)),"")</f>
        <v/>
      </c>
      <c r="CP59" s="43" t="str">
        <f ca="1">IFERROR(1*INDEX('PI Data'!$L$7:$L$78,MATCH(TRUE,INDEX('PI Data'!$G$7:$G$78= Horaire!CP135,0),0)),"")</f>
        <v/>
      </c>
      <c r="CQ59" s="43" t="str">
        <f ca="1">IFERROR(1*INDEX('PI Data'!$L$7:$L$78,MATCH(TRUE,INDEX('PI Data'!$G$7:$G$78= Horaire!CQ135,0),0)),"")</f>
        <v/>
      </c>
      <c r="CR59" s="43" t="str">
        <f ca="1">IFERROR(1*INDEX('PI Data'!$L$7:$L$78,MATCH(TRUE,INDEX('PI Data'!$G$7:$G$78= Horaire!CR135,0),0)),"")</f>
        <v/>
      </c>
      <c r="CS59" s="43" t="str">
        <f ca="1">IFERROR(1*INDEX('PI Data'!$L$7:$L$78,MATCH(TRUE,INDEX('PI Data'!$G$7:$G$78= Horaire!CS135,0),0)),"")</f>
        <v/>
      </c>
      <c r="CT59" s="43" t="str">
        <f ca="1">IFERROR(1*INDEX('PI Data'!$L$7:$L$78,MATCH(TRUE,INDEX('PI Data'!$G$7:$G$78= Horaire!CT135,0),0)),"")</f>
        <v/>
      </c>
      <c r="CU59" s="155" t="str">
        <f ca="1">IFERROR(1*INDEX('PI Data'!$L$7:$L$78,MATCH(TRUE,INDEX('PI Data'!$G$7:$G$78= Horaire!CU135,0),0)),"")</f>
        <v/>
      </c>
      <c r="CV59" s="43" t="str">
        <f ca="1">IFERROR(1*INDEX('PI Data'!$L$7:$L$78,MATCH(TRUE,INDEX('PI Data'!$G$7:$G$78= Horaire!CV135,0),0)),"")</f>
        <v/>
      </c>
      <c r="CW59" s="43" t="str">
        <f ca="1">IFERROR(1*INDEX('PI Data'!$L$7:$L$78,MATCH(TRUE,INDEX('PI Data'!$G$7:$G$78= Horaire!CW135,0),0)),"")</f>
        <v/>
      </c>
      <c r="CX59" s="43" t="str">
        <f ca="1">IFERROR(1*INDEX('PI Data'!$L$7:$L$78,MATCH(TRUE,INDEX('PI Data'!$G$7:$G$78= Horaire!CX135,0),0)),"")</f>
        <v/>
      </c>
      <c r="CY59" s="43" t="str">
        <f ca="1">IFERROR(1*INDEX('PI Data'!$L$7:$L$78,MATCH(TRUE,INDEX('PI Data'!$G$7:$G$78= Horaire!CY135,0),0)),"")</f>
        <v/>
      </c>
      <c r="CZ59" s="43" t="str">
        <f ca="1">IFERROR(1*INDEX('PI Data'!$L$7:$L$78,MATCH(TRUE,INDEX('PI Data'!$G$7:$G$78= Horaire!CZ135,0),0)),"")</f>
        <v/>
      </c>
      <c r="DA59" s="43" t="str">
        <f ca="1">IFERROR(1*INDEX('PI Data'!$L$7:$L$78,MATCH(TRUE,INDEX('PI Data'!$G$7:$G$78= Horaire!DA135,0),0)),"")</f>
        <v/>
      </c>
      <c r="DB59" s="43" t="str">
        <f ca="1">IFERROR(1*INDEX('PI Data'!$L$7:$L$78,MATCH(TRUE,INDEX('PI Data'!$G$7:$G$78= Horaire!DB135,0),0)),"")</f>
        <v/>
      </c>
      <c r="DC59" s="43" t="str">
        <f ca="1">IFERROR(1*INDEX('PI Data'!$L$7:$L$78,MATCH(TRUE,INDEX('PI Data'!$G$7:$G$78= Horaire!DC135,0),0)),"")</f>
        <v/>
      </c>
      <c r="DD59" s="43" t="str">
        <f ca="1">IFERROR(1*INDEX('PI Data'!$L$7:$L$78,MATCH(TRUE,INDEX('PI Data'!$G$7:$G$78= Horaire!DD135,0),0)),"")</f>
        <v/>
      </c>
      <c r="DE59" s="43" t="str">
        <f ca="1">IFERROR(1*INDEX('PI Data'!$L$7:$L$78,MATCH(TRUE,INDEX('PI Data'!$G$7:$G$78= Horaire!DE135,0),0)),"")</f>
        <v/>
      </c>
      <c r="DF59" s="43" t="str">
        <f ca="1">IFERROR(1*INDEX('PI Data'!$L$7:$L$78,MATCH(TRUE,INDEX('PI Data'!$G$7:$G$78= Horaire!DF135,0),0)),"")</f>
        <v/>
      </c>
      <c r="DG59" s="43" t="str">
        <f ca="1">IFERROR(1*INDEX('PI Data'!$L$7:$L$78,MATCH(TRUE,INDEX('PI Data'!$G$7:$G$78= Horaire!DG135,0),0)),"")</f>
        <v/>
      </c>
      <c r="DH59" s="43" t="str">
        <f ca="1">IFERROR(1*INDEX('PI Data'!$L$7:$L$78,MATCH(TRUE,INDEX('PI Data'!$G$7:$G$78= Horaire!DH135,0),0)),"")</f>
        <v/>
      </c>
      <c r="DI59" s="43" t="str">
        <f ca="1">IFERROR(1*INDEX('PI Data'!$L$7:$L$78,MATCH(TRUE,INDEX('PI Data'!$G$7:$G$78= Horaire!DI135,0),0)),"")</f>
        <v/>
      </c>
      <c r="DJ59" s="43" t="str">
        <f ca="1">IFERROR(1*INDEX('PI Data'!$L$7:$L$78,MATCH(TRUE,INDEX('PI Data'!$G$7:$G$78= Horaire!DJ135,0),0)),"")</f>
        <v/>
      </c>
      <c r="DK59" s="43" t="str">
        <f ca="1">IFERROR(1*INDEX('PI Data'!$L$7:$L$78,MATCH(TRUE,INDEX('PI Data'!$G$7:$G$78= Horaire!DK135,0),0)),"")</f>
        <v/>
      </c>
      <c r="DL59" s="43" t="str">
        <f ca="1">IFERROR(1*INDEX('PI Data'!$L$7:$L$78,MATCH(TRUE,INDEX('PI Data'!$G$7:$G$78= Horaire!DL135,0),0)),"")</f>
        <v/>
      </c>
      <c r="DM59" s="43" t="str">
        <f ca="1">IFERROR(1*INDEX('PI Data'!$L$7:$L$78,MATCH(TRUE,INDEX('PI Data'!$G$7:$G$78= Horaire!DM135,0),0)),"")</f>
        <v/>
      </c>
      <c r="DN59" s="43" t="str">
        <f ca="1">IFERROR(1*INDEX('PI Data'!$L$7:$L$78,MATCH(TRUE,INDEX('PI Data'!$G$7:$G$78= Horaire!DN135,0),0)),"")</f>
        <v/>
      </c>
      <c r="DO59" s="43" t="str">
        <f ca="1">IFERROR(1*INDEX('PI Data'!$L$7:$L$78,MATCH(TRUE,INDEX('PI Data'!$G$7:$G$78= Horaire!DO135,0),0)),"")</f>
        <v/>
      </c>
      <c r="DP59" s="43" t="str">
        <f ca="1">IFERROR(1*INDEX('PI Data'!$L$7:$L$78,MATCH(TRUE,INDEX('PI Data'!$G$7:$G$78= Horaire!DP135,0),0)),"")</f>
        <v/>
      </c>
      <c r="DQ59" s="43" t="str">
        <f ca="1">IFERROR(1*INDEX('PI Data'!$L$7:$L$78,MATCH(TRUE,INDEX('PI Data'!$G$7:$G$78= Horaire!DQ135,0),0)),"")</f>
        <v/>
      </c>
      <c r="DR59" s="43" t="str">
        <f ca="1">IFERROR(1*INDEX('PI Data'!$L$7:$L$78,MATCH(TRUE,INDEX('PI Data'!$G$7:$G$78= Horaire!DR135,0),0)),"")</f>
        <v/>
      </c>
      <c r="DS59" s="43" t="str">
        <f ca="1">IFERROR(1*INDEX('PI Data'!$L$7:$L$78,MATCH(TRUE,INDEX('PI Data'!$G$7:$G$78= Horaire!DS135,0),0)),"")</f>
        <v/>
      </c>
      <c r="DT59" s="109" t="str">
        <f ca="1">IFERROR(1*INDEX('PI Data'!$L$7:$L$78,MATCH(TRUE,INDEX('PI Data'!$G$7:$G$78= Horaire!DT135,0),0)),"")</f>
        <v/>
      </c>
      <c r="DU59" s="43" t="str">
        <f ca="1">IFERROR(1*INDEX('PI Data'!$L$7:$L$78,MATCH(TRUE,INDEX('PI Data'!$G$7:$G$78= Horaire!DU135,0),0)),"")</f>
        <v/>
      </c>
      <c r="DV59" s="43" t="str">
        <f ca="1">IFERROR(1*INDEX('PI Data'!$L$7:$L$78,MATCH(TRUE,INDEX('PI Data'!$G$7:$G$78= Horaire!DV135,0),0)),"")</f>
        <v/>
      </c>
      <c r="DW59" s="43" t="str">
        <f ca="1">IFERROR(1*INDEX('PI Data'!$L$7:$L$78,MATCH(TRUE,INDEX('PI Data'!$G$7:$G$78= Horaire!DW135,0),0)),"")</f>
        <v/>
      </c>
      <c r="DX59" s="43" t="str">
        <f ca="1">IFERROR(1*INDEX('PI Data'!$L$7:$L$78,MATCH(TRUE,INDEX('PI Data'!$G$7:$G$78= Horaire!DX135,0),0)),"")</f>
        <v/>
      </c>
      <c r="DY59" s="43" t="str">
        <f ca="1">IFERROR(1*INDEX('PI Data'!$L$7:$L$78,MATCH(TRUE,INDEX('PI Data'!$G$7:$G$78= Horaire!DY135,0),0)),"")</f>
        <v/>
      </c>
      <c r="DZ59" s="43" t="str">
        <f ca="1">IFERROR(1*INDEX('PI Data'!$L$7:$L$78,MATCH(TRUE,INDEX('PI Data'!$G$7:$G$78= Horaire!DZ135,0),0)),"")</f>
        <v/>
      </c>
      <c r="EA59" s="43" t="str">
        <f ca="1">IFERROR(1*INDEX('PI Data'!$L$7:$L$78,MATCH(TRUE,INDEX('PI Data'!$G$7:$G$78= Horaire!EA135,0),0)),"")</f>
        <v/>
      </c>
      <c r="EB59" s="43" t="str">
        <f ca="1">IFERROR(1*INDEX('PI Data'!$L$7:$L$78,MATCH(TRUE,INDEX('PI Data'!$G$7:$G$78= Horaire!EB135,0),0)),"")</f>
        <v/>
      </c>
      <c r="EC59" s="43" t="str">
        <f ca="1">IFERROR(1*INDEX('PI Data'!$L$7:$L$78,MATCH(TRUE,INDEX('PI Data'!$G$7:$G$78= Horaire!EC135,0),0)),"")</f>
        <v/>
      </c>
      <c r="ED59" s="43" t="str">
        <f ca="1">IFERROR(1*INDEX('PI Data'!$L$7:$L$78,MATCH(TRUE,INDEX('PI Data'!$G$7:$G$78= Horaire!ED135,0),0)),"")</f>
        <v/>
      </c>
      <c r="EE59" s="43" t="str">
        <f ca="1">IFERROR(1*INDEX('PI Data'!$L$7:$L$78,MATCH(TRUE,INDEX('PI Data'!$G$7:$G$78= Horaire!EE135,0),0)),"")</f>
        <v/>
      </c>
      <c r="EF59" s="43" t="str">
        <f ca="1">IFERROR(1*INDEX('PI Data'!$L$7:$L$78,MATCH(TRUE,INDEX('PI Data'!$G$7:$G$78= Horaire!EF135,0),0)),"")</f>
        <v/>
      </c>
      <c r="EG59" s="43" t="str">
        <f ca="1">IFERROR(1*INDEX('PI Data'!$L$7:$L$78,MATCH(TRUE,INDEX('PI Data'!$G$7:$G$78= Horaire!EG135,0),0)),"")</f>
        <v/>
      </c>
      <c r="EH59" s="43" t="str">
        <f ca="1">IFERROR(1*INDEX('PI Data'!$L$7:$L$78,MATCH(TRUE,INDEX('PI Data'!$G$7:$G$78= Horaire!EH135,0),0)),"")</f>
        <v/>
      </c>
      <c r="EI59" s="43" t="str">
        <f ca="1">IFERROR(1*INDEX('PI Data'!$L$7:$L$78,MATCH(TRUE,INDEX('PI Data'!$G$7:$G$78= Horaire!EI135,0),0)),"")</f>
        <v/>
      </c>
      <c r="EJ59" s="43" t="str">
        <f ca="1">IFERROR(1*INDEX('PI Data'!$L$7:$L$78,MATCH(TRUE,INDEX('PI Data'!$G$7:$G$78= Horaire!EJ135,0),0)),"")</f>
        <v/>
      </c>
      <c r="EK59" s="43" t="str">
        <f ca="1">IFERROR(1*INDEX('PI Data'!$L$7:$L$78,MATCH(TRUE,INDEX('PI Data'!$G$7:$G$78= Horaire!EK135,0),0)),"")</f>
        <v/>
      </c>
      <c r="EL59" s="43" t="str">
        <f ca="1">IFERROR(1*INDEX('PI Data'!$L$7:$L$78,MATCH(TRUE,INDEX('PI Data'!$G$7:$G$78= Horaire!EL135,0),0)),"")</f>
        <v/>
      </c>
      <c r="EM59" s="43" t="str">
        <f ca="1">IFERROR(1*INDEX('PI Data'!$L$7:$L$78,MATCH(TRUE,INDEX('PI Data'!$G$7:$G$78= Horaire!EM135,0),0)),"")</f>
        <v/>
      </c>
      <c r="EN59" s="43" t="str">
        <f ca="1">IFERROR(1*INDEX('PI Data'!$L$7:$L$78,MATCH(TRUE,INDEX('PI Data'!$G$7:$G$78= Horaire!EN135,0),0)),"")</f>
        <v/>
      </c>
      <c r="EO59" s="43" t="str">
        <f ca="1">IFERROR(1*INDEX('PI Data'!$L$7:$L$78,MATCH(TRUE,INDEX('PI Data'!$G$7:$G$78= Horaire!EO135,0),0)),"")</f>
        <v/>
      </c>
      <c r="EP59" s="43" t="str">
        <f ca="1">IFERROR(1*INDEX('PI Data'!$L$7:$L$78,MATCH(TRUE,INDEX('PI Data'!$G$7:$G$78= Horaire!EP135,0),0)),"")</f>
        <v/>
      </c>
      <c r="EQ59" s="155" t="str">
        <f ca="1">IFERROR(1*INDEX('PI Data'!$L$7:$L$78,MATCH(TRUE,INDEX('PI Data'!$G$7:$G$78= Horaire!EQ135,0),0)),"")</f>
        <v/>
      </c>
      <c r="ER59" s="43" t="str">
        <f ca="1">IFERROR(1*INDEX('PI Data'!$L$7:$L$78,MATCH(TRUE,INDEX('PI Data'!$G$7:$G$78= Horaire!ER135,0),0)),"")</f>
        <v/>
      </c>
      <c r="ES59" s="43" t="str">
        <f ca="1">IFERROR(1*INDEX('PI Data'!$L$7:$L$78,MATCH(TRUE,INDEX('PI Data'!$G$7:$G$78= Horaire!ES135,0),0)),"")</f>
        <v/>
      </c>
      <c r="ET59" s="43" t="str">
        <f ca="1">IFERROR(1*INDEX('PI Data'!$L$7:$L$78,MATCH(TRUE,INDEX('PI Data'!$G$7:$G$78= Horaire!ET135,0),0)),"")</f>
        <v/>
      </c>
      <c r="EU59" s="43" t="str">
        <f ca="1">IFERROR(1*INDEX('PI Data'!$L$7:$L$78,MATCH(TRUE,INDEX('PI Data'!$G$7:$G$78= Horaire!EU135,0),0)),"")</f>
        <v/>
      </c>
      <c r="EV59" s="43" t="str">
        <f ca="1">IFERROR(1*INDEX('PI Data'!$L$7:$L$78,MATCH(TRUE,INDEX('PI Data'!$G$7:$G$78= Horaire!EV135,0),0)),"")</f>
        <v/>
      </c>
      <c r="EW59" s="43" t="str">
        <f ca="1">IFERROR(1*INDEX('PI Data'!$L$7:$L$78,MATCH(TRUE,INDEX('PI Data'!$G$7:$G$78= Horaire!EW135,0),0)),"")</f>
        <v/>
      </c>
      <c r="EX59" s="43" t="str">
        <f ca="1">IFERROR(1*INDEX('PI Data'!$L$7:$L$78,MATCH(TRUE,INDEX('PI Data'!$G$7:$G$78= Horaire!EX135,0),0)),"")</f>
        <v/>
      </c>
      <c r="EY59" s="43" t="str">
        <f ca="1">IFERROR(1*INDEX('PI Data'!$L$7:$L$78,MATCH(TRUE,INDEX('PI Data'!$G$7:$G$78= Horaire!EY135,0),0)),"")</f>
        <v/>
      </c>
      <c r="EZ59" s="43" t="str">
        <f ca="1">IFERROR(1*INDEX('PI Data'!$L$7:$L$78,MATCH(TRUE,INDEX('PI Data'!$G$7:$G$78= Horaire!EZ135,0),0)),"")</f>
        <v/>
      </c>
      <c r="FA59" s="43" t="str">
        <f ca="1">IFERROR(1*INDEX('PI Data'!$L$7:$L$78,MATCH(TRUE,INDEX('PI Data'!$G$7:$G$78= Horaire!FA135,0),0)),"")</f>
        <v/>
      </c>
      <c r="FB59" s="43" t="str">
        <f ca="1">IFERROR(1*INDEX('PI Data'!$L$7:$L$78,MATCH(TRUE,INDEX('PI Data'!$G$7:$G$78= Horaire!FB135,0),0)),"")</f>
        <v/>
      </c>
      <c r="FC59" s="43" t="str">
        <f ca="1">IFERROR(1*INDEX('PI Data'!$L$7:$L$78,MATCH(TRUE,INDEX('PI Data'!$G$7:$G$78= Horaire!FC135,0),0)),"")</f>
        <v/>
      </c>
      <c r="FD59" s="43" t="str">
        <f ca="1">IFERROR(1*INDEX('PI Data'!$L$7:$L$78,MATCH(TRUE,INDEX('PI Data'!$G$7:$G$78= Horaire!FD135,0),0)),"")</f>
        <v/>
      </c>
      <c r="FE59" s="43" t="str">
        <f ca="1">IFERROR(1*INDEX('PI Data'!$L$7:$L$78,MATCH(TRUE,INDEX('PI Data'!$G$7:$G$78= Horaire!FE135,0),0)),"")</f>
        <v/>
      </c>
      <c r="FF59" s="43" t="str">
        <f ca="1">IFERROR(1*INDEX('PI Data'!$L$7:$L$78,MATCH(TRUE,INDEX('PI Data'!$G$7:$G$78= Horaire!FF135,0),0)),"")</f>
        <v/>
      </c>
      <c r="FG59" s="43" t="str">
        <f ca="1">IFERROR(1*INDEX('PI Data'!$L$7:$L$78,MATCH(TRUE,INDEX('PI Data'!$G$7:$G$78= Horaire!FG135,0),0)),"")</f>
        <v/>
      </c>
      <c r="FH59" s="43" t="str">
        <f ca="1">IFERROR(1*INDEX('PI Data'!$L$7:$L$78,MATCH(TRUE,INDEX('PI Data'!$G$7:$G$78= Horaire!FH135,0),0)),"")</f>
        <v/>
      </c>
      <c r="FI59" s="43" t="str">
        <f ca="1">IFERROR(1*INDEX('PI Data'!$L$7:$L$78,MATCH(TRUE,INDEX('PI Data'!$G$7:$G$78= Horaire!FI135,0),0)),"")</f>
        <v/>
      </c>
      <c r="FJ59" s="43" t="str">
        <f ca="1">IFERROR(1*INDEX('PI Data'!$L$7:$L$78,MATCH(TRUE,INDEX('PI Data'!$G$7:$G$78= Horaire!FJ135,0),0)),"")</f>
        <v/>
      </c>
      <c r="FK59" s="43" t="str">
        <f ca="1">IFERROR(1*INDEX('PI Data'!$L$7:$L$78,MATCH(TRUE,INDEX('PI Data'!$G$7:$G$78= Horaire!FK135,0),0)),"")</f>
        <v/>
      </c>
      <c r="FL59" s="43" t="str">
        <f ca="1">IFERROR(1*INDEX('PI Data'!$L$7:$L$78,MATCH(TRUE,INDEX('PI Data'!$G$7:$G$78= Horaire!FL135,0),0)),"")</f>
        <v/>
      </c>
      <c r="FM59" s="43" t="str">
        <f ca="1">IFERROR(1*INDEX('PI Data'!$L$7:$L$78,MATCH(TRUE,INDEX('PI Data'!$G$7:$G$78= Horaire!FM135,0),0)),"")</f>
        <v/>
      </c>
      <c r="FN59" s="43" t="str">
        <f ca="1">IFERROR(1*INDEX('PI Data'!$L$7:$L$78,MATCH(TRUE,INDEX('PI Data'!$G$7:$G$78= Horaire!FN135,0),0)),"")</f>
        <v/>
      </c>
      <c r="FO59" s="43" t="str">
        <f ca="1">IFERROR(1*INDEX('PI Data'!$L$7:$L$78,MATCH(TRUE,INDEX('PI Data'!$G$7:$G$78= Horaire!FO135,0),0)),"")</f>
        <v/>
      </c>
      <c r="FP59" s="109" t="str">
        <f ca="1">IFERROR(1*INDEX('PI Data'!$L$7:$L$78,MATCH(TRUE,INDEX('PI Data'!$G$7:$G$78= Horaire!FP135,0),0)),"")</f>
        <v/>
      </c>
      <c r="FQ59" s="43" t="str">
        <f ca="1">IFERROR(1*INDEX('PI Data'!$L$7:$L$78,MATCH(TRUE,INDEX('PI Data'!$G$7:$G$78= Horaire!FQ135,0),0)),"")</f>
        <v/>
      </c>
      <c r="FR59" s="43" t="str">
        <f ca="1">IFERROR(1*INDEX('PI Data'!$L$7:$L$78,MATCH(TRUE,INDEX('PI Data'!$G$7:$G$78= Horaire!FR135,0),0)),"")</f>
        <v/>
      </c>
      <c r="FS59" s="43" t="str">
        <f ca="1">IFERROR(1*INDEX('PI Data'!$L$7:$L$78,MATCH(TRUE,INDEX('PI Data'!$G$7:$G$78= Horaire!FS135,0),0)),"")</f>
        <v/>
      </c>
      <c r="FT59" s="43" t="str">
        <f ca="1">IFERROR(1*INDEX('PI Data'!$L$7:$L$78,MATCH(TRUE,INDEX('PI Data'!$G$7:$G$78= Horaire!FT135,0),0)),"")</f>
        <v/>
      </c>
      <c r="FU59" s="43" t="str">
        <f ca="1">IFERROR(1*INDEX('PI Data'!$L$7:$L$78,MATCH(TRUE,INDEX('PI Data'!$G$7:$G$78= Horaire!FU135,0),0)),"")</f>
        <v/>
      </c>
      <c r="FV59" s="43" t="str">
        <f ca="1">IFERROR(1*INDEX('PI Data'!$L$7:$L$78,MATCH(TRUE,INDEX('PI Data'!$G$7:$G$78= Horaire!FV135,0),0)),"")</f>
        <v/>
      </c>
      <c r="FW59" s="43" t="str">
        <f ca="1">IFERROR(1*INDEX('PI Data'!$L$7:$L$78,MATCH(TRUE,INDEX('PI Data'!$G$7:$G$78= Horaire!FW135,0),0)),"")</f>
        <v/>
      </c>
      <c r="FX59" s="43" t="str">
        <f ca="1">IFERROR(1*INDEX('PI Data'!$L$7:$L$78,MATCH(TRUE,INDEX('PI Data'!$G$7:$G$78= Horaire!FX135,0),0)),"")</f>
        <v/>
      </c>
      <c r="FY59" s="43" t="str">
        <f ca="1">IFERROR(1*INDEX('PI Data'!$L$7:$L$78,MATCH(TRUE,INDEX('PI Data'!$G$7:$G$78= Horaire!FY135,0),0)),"")</f>
        <v/>
      </c>
      <c r="FZ59" s="43" t="str">
        <f ca="1">IFERROR(1*INDEX('PI Data'!$L$7:$L$78,MATCH(TRUE,INDEX('PI Data'!$G$7:$G$78= Horaire!FZ135,0),0)),"")</f>
        <v/>
      </c>
      <c r="GA59" s="43" t="str">
        <f ca="1">IFERROR(1*INDEX('PI Data'!$L$7:$L$78,MATCH(TRUE,INDEX('PI Data'!$G$7:$G$78= Horaire!GA135,0),0)),"")</f>
        <v/>
      </c>
      <c r="GB59" s="43" t="str">
        <f ca="1">IFERROR(1*INDEX('PI Data'!$L$7:$L$78,MATCH(TRUE,INDEX('PI Data'!$G$7:$G$78= Horaire!GB135,0),0)),"")</f>
        <v/>
      </c>
      <c r="GC59" s="43" t="str">
        <f ca="1">IFERROR(1*INDEX('PI Data'!$L$7:$L$78,MATCH(TRUE,INDEX('PI Data'!$G$7:$G$78= Horaire!GC135,0),0)),"")</f>
        <v/>
      </c>
      <c r="GD59" s="43" t="str">
        <f ca="1">IFERROR(1*INDEX('PI Data'!$L$7:$L$78,MATCH(TRUE,INDEX('PI Data'!$G$7:$G$78= Horaire!GD135,0),0)),"")</f>
        <v/>
      </c>
      <c r="GE59" s="43" t="str">
        <f ca="1">IFERROR(1*INDEX('PI Data'!$L$7:$L$78,MATCH(TRUE,INDEX('PI Data'!$G$7:$G$78= Horaire!GE135,0),0)),"")</f>
        <v/>
      </c>
      <c r="GF59" s="43" t="str">
        <f ca="1">IFERROR(1*INDEX('PI Data'!$L$7:$L$78,MATCH(TRUE,INDEX('PI Data'!$G$7:$G$78= Horaire!GF135,0),0)),"")</f>
        <v/>
      </c>
      <c r="GG59" s="43" t="str">
        <f ca="1">IFERROR(1*INDEX('PI Data'!$L$7:$L$78,MATCH(TRUE,INDEX('PI Data'!$G$7:$G$78= Horaire!GG135,0),0)),"")</f>
        <v/>
      </c>
      <c r="GH59" s="43" t="str">
        <f ca="1">IFERROR(1*INDEX('PI Data'!$L$7:$L$78,MATCH(TRUE,INDEX('PI Data'!$G$7:$G$78= Horaire!GH135,0),0)),"")</f>
        <v/>
      </c>
      <c r="GI59" s="43" t="str">
        <f ca="1">IFERROR(1*INDEX('PI Data'!$L$7:$L$78,MATCH(TRUE,INDEX('PI Data'!$G$7:$G$78= Horaire!GI135,0),0)),"")</f>
        <v/>
      </c>
      <c r="GJ59" s="43" t="str">
        <f ca="1">IFERROR(1*INDEX('PI Data'!$L$7:$L$78,MATCH(TRUE,INDEX('PI Data'!$G$7:$G$78= Horaire!GJ135,0),0)),"")</f>
        <v/>
      </c>
      <c r="GK59" s="43" t="str">
        <f ca="1">IFERROR(1*INDEX('PI Data'!$L$7:$L$78,MATCH(TRUE,INDEX('PI Data'!$G$7:$G$78= Horaire!GK135,0),0)),"")</f>
        <v/>
      </c>
      <c r="GL59" s="43" t="str">
        <f ca="1">IFERROR(1*INDEX('PI Data'!$L$7:$L$78,MATCH(TRUE,INDEX('PI Data'!$G$7:$G$78= Horaire!GL135,0),0)),"")</f>
        <v/>
      </c>
      <c r="GM59" s="155" t="str">
        <f ca="1">IFERROR(1*INDEX('PI Data'!$L$7:$L$78,MATCH(TRUE,INDEX('PI Data'!$G$7:$G$78= Horaire!GM135,0),0)),"")</f>
        <v/>
      </c>
    </row>
    <row r="60" spans="1:195" x14ac:dyDescent="0.25">
      <c r="B60" t="s">
        <v>328</v>
      </c>
      <c r="D60" s="7">
        <f>IFERROR(INDEX(Hdx_Data!$N$5:$N$30,MATCH(TRUE,INDEX(Hdx_Data!$L$5:$L$33= Horaire!D139,0),0)),"")</f>
        <v>2.8924794270455401</v>
      </c>
      <c r="E60" s="7">
        <f>IFERROR(INDEX(Hdx_Data!$N$5:$N$30,MATCH(TRUE,INDEX(Hdx_Data!$L$5:$L$33= Horaire!E139,0),0)),"")</f>
        <v>2.8924794270455401</v>
      </c>
      <c r="F60" s="7">
        <f>IFERROR(INDEX(Hdx_Data!$N$5:$N$30,MATCH(TRUE,INDEX(Hdx_Data!$L$5:$L$33= Horaire!F139,0),0)),"")</f>
        <v>2.8924794270455401</v>
      </c>
      <c r="G60" s="7">
        <f>IFERROR(INDEX(Hdx_Data!$N$5:$N$30,MATCH(TRUE,INDEX(Hdx_Data!$L$5:$L$33= Horaire!G139,0),0)),"")</f>
        <v>2.8924794270455401</v>
      </c>
      <c r="H60" s="7">
        <f>IFERROR(INDEX(Hdx_Data!$N$5:$N$30,MATCH(TRUE,INDEX(Hdx_Data!$L$5:$L$33= Horaire!H139,0),0)),"")</f>
        <v>2.8924794270455401</v>
      </c>
      <c r="I60" s="7">
        <f>IFERROR(INDEX(Hdx_Data!$N$5:$N$30,MATCH(TRUE,INDEX(Hdx_Data!$L$5:$L$33= Horaire!I139,0),0)),"")</f>
        <v>2.8924794270455401</v>
      </c>
      <c r="J60" s="7">
        <f>IFERROR(INDEX(Hdx_Data!$N$5:$N$30,MATCH(TRUE,INDEX(Hdx_Data!$L$5:$L$33= Horaire!J139,0),0)),"")</f>
        <v>2.8924794270455401</v>
      </c>
      <c r="K60" s="7">
        <f>IFERROR(INDEX(Hdx_Data!$N$5:$N$30,MATCH(TRUE,INDEX(Hdx_Data!$L$5:$L$33= Horaire!K139,0),0)),"")</f>
        <v>2.8924794270455401</v>
      </c>
      <c r="L60" s="7">
        <f>IFERROR(INDEX(Hdx_Data!$N$5:$N$30,MATCH(TRUE,INDEX(Hdx_Data!$L$5:$L$33= Horaire!L139,0),0)),"")</f>
        <v>2.8924794270455401</v>
      </c>
      <c r="M60" s="7">
        <f>IFERROR(INDEX(Hdx_Data!$N$5:$N$30,MATCH(TRUE,INDEX(Hdx_Data!$L$5:$L$33= Horaire!M139,0),0)),"")</f>
        <v>2.8924794270455401</v>
      </c>
      <c r="N60" s="7">
        <f>IFERROR(INDEX(Hdx_Data!$N$5:$N$30,MATCH(TRUE,INDEX(Hdx_Data!$L$5:$L$33= Horaire!N139,0),0)),"")</f>
        <v>2.8924794270455401</v>
      </c>
      <c r="O60" s="7">
        <f>IFERROR(INDEX(Hdx_Data!$N$5:$N$30,MATCH(TRUE,INDEX(Hdx_Data!$L$5:$L$33= Horaire!O139,0),0)),"")</f>
        <v>2.8924794270455401</v>
      </c>
      <c r="P60" s="7">
        <f>IFERROR(INDEX(Hdx_Data!$N$5:$N$30,MATCH(TRUE,INDEX(Hdx_Data!$L$5:$L$33= Horaire!P139,0),0)),"")</f>
        <v>2.8924794270455401</v>
      </c>
      <c r="Q60" s="7">
        <f>IFERROR(INDEX(Hdx_Data!$N$5:$N$30,MATCH(TRUE,INDEX(Hdx_Data!$L$5:$L$33= Horaire!Q139,0),0)),"")</f>
        <v>2.8924794270455401</v>
      </c>
      <c r="R60" s="7">
        <f>IFERROR(INDEX(Hdx_Data!$N$5:$N$30,MATCH(TRUE,INDEX(Hdx_Data!$L$5:$L$33= Horaire!R139,0),0)),"")</f>
        <v>2.8924794270455401</v>
      </c>
      <c r="S60" s="7">
        <f>IFERROR(INDEX(Hdx_Data!$N$5:$N$30,MATCH(TRUE,INDEX(Hdx_Data!$L$5:$L$33= Horaire!S139,0),0)),"")</f>
        <v>2.8924794270455401</v>
      </c>
      <c r="T60" s="7">
        <f>IFERROR(INDEX(Hdx_Data!$N$5:$N$30,MATCH(TRUE,INDEX(Hdx_Data!$L$5:$L$33= Horaire!T139,0),0)),"")</f>
        <v>2.8924794270455401</v>
      </c>
      <c r="U60" s="7">
        <f>IFERROR(INDEX(Hdx_Data!$N$5:$N$30,MATCH(TRUE,INDEX(Hdx_Data!$L$5:$L$33= Horaire!U139,0),0)),"")</f>
        <v>2.8924794270455401</v>
      </c>
      <c r="V60" s="7">
        <f>IFERROR(INDEX(Hdx_Data!$N$5:$N$30,MATCH(TRUE,INDEX(Hdx_Data!$L$5:$L$33= Horaire!V139,0),0)),"")</f>
        <v>2.8924794270455401</v>
      </c>
      <c r="W60" s="7">
        <f>IFERROR(INDEX(Hdx_Data!$N$5:$N$30,MATCH(TRUE,INDEX(Hdx_Data!$L$5:$L$33= Horaire!W139,0),0)),"")</f>
        <v>2.8924794270455401</v>
      </c>
      <c r="X60" s="7">
        <f>IFERROR(INDEX(Hdx_Data!$N$5:$N$30,MATCH(TRUE,INDEX(Hdx_Data!$L$5:$L$33= Horaire!X139,0),0)),"")</f>
        <v>2.8924794270455401</v>
      </c>
      <c r="Y60" s="7">
        <f>IFERROR(INDEX(Hdx_Data!$N$5:$N$30,MATCH(TRUE,INDEX(Hdx_Data!$L$5:$L$33= Horaire!Y139,0),0)),"")</f>
        <v>2.8924794270455401</v>
      </c>
      <c r="Z60" s="7">
        <f>IFERROR(INDEX(Hdx_Data!$N$5:$N$30,MATCH(TRUE,INDEX(Hdx_Data!$L$5:$L$33= Horaire!Z139,0),0)),"")</f>
        <v>2.8924794270455401</v>
      </c>
      <c r="AA60" s="7">
        <f>IFERROR(INDEX(Hdx_Data!$N$5:$N$30,MATCH(TRUE,INDEX(Hdx_Data!$L$5:$L$33= Horaire!AA139,0),0)),"")</f>
        <v>2.8924794270455401</v>
      </c>
      <c r="AB60" s="106">
        <f>IFERROR(INDEX(Hdx_Data!$N$5:$N$30,MATCH(TRUE,INDEX(Hdx_Data!$L$5:$L$33= Horaire!AB139,0),0)),"")</f>
        <v>2.7102812858847098</v>
      </c>
      <c r="AC60" s="7">
        <f>IFERROR(INDEX(Hdx_Data!$N$5:$N$30,MATCH(TRUE,INDEX(Hdx_Data!$L$5:$L$33= Horaire!AC139,0),0)),"")</f>
        <v>2.7102812858847098</v>
      </c>
      <c r="AD60" s="7">
        <f>IFERROR(INDEX(Hdx_Data!$N$5:$N$30,MATCH(TRUE,INDEX(Hdx_Data!$L$5:$L$33= Horaire!AD139,0),0)),"")</f>
        <v>2.7102812858847098</v>
      </c>
      <c r="AE60" s="7">
        <f>IFERROR(INDEX(Hdx_Data!$N$5:$N$30,MATCH(TRUE,INDEX(Hdx_Data!$L$5:$L$33= Horaire!AE139,0),0)),"")</f>
        <v>2.7102812858847098</v>
      </c>
      <c r="AF60" s="7">
        <f>IFERROR(INDEX(Hdx_Data!$N$5:$N$30,MATCH(TRUE,INDEX(Hdx_Data!$L$5:$L$33= Horaire!AF139,0),0)),"")</f>
        <v>2.7102812858847098</v>
      </c>
      <c r="AG60" s="7">
        <f>IFERROR(INDEX(Hdx_Data!$N$5:$N$30,MATCH(TRUE,INDEX(Hdx_Data!$L$5:$L$33= Horaire!AG139,0),0)),"")</f>
        <v>2.7102812858847098</v>
      </c>
      <c r="AH60" s="7">
        <f>IFERROR(INDEX(Hdx_Data!$N$5:$N$30,MATCH(TRUE,INDEX(Hdx_Data!$L$5:$L$33= Horaire!AH139,0),0)),"")</f>
        <v>2.7102812858847098</v>
      </c>
      <c r="AI60" s="7">
        <f>IFERROR(INDEX(Hdx_Data!$N$5:$N$30,MATCH(TRUE,INDEX(Hdx_Data!$L$5:$L$33= Horaire!AI139,0),0)),"")</f>
        <v>2.7102812858847098</v>
      </c>
      <c r="AJ60" s="7">
        <f>IFERROR(INDEX(Hdx_Data!$N$5:$N$30,MATCH(TRUE,INDEX(Hdx_Data!$L$5:$L$33= Horaire!AJ139,0),0)),"")</f>
        <v>2.7102812858847098</v>
      </c>
      <c r="AK60" s="7">
        <f>IFERROR(INDEX(Hdx_Data!$N$5:$N$30,MATCH(TRUE,INDEX(Hdx_Data!$L$5:$L$33= Horaire!AK139,0),0)),"")</f>
        <v>2.7102812858847098</v>
      </c>
      <c r="AL60" s="7">
        <f>IFERROR(INDEX(Hdx_Data!$N$5:$N$30,MATCH(TRUE,INDEX(Hdx_Data!$L$5:$L$33= Horaire!AL139,0),0)),"")</f>
        <v>2.7102812858847098</v>
      </c>
      <c r="AM60" s="7">
        <f>IFERROR(INDEX(Hdx_Data!$N$5:$N$30,MATCH(TRUE,INDEX(Hdx_Data!$L$5:$L$33= Horaire!AM139,0),0)),"")</f>
        <v>2.7102812858847098</v>
      </c>
      <c r="AN60" s="7">
        <f>IFERROR(INDEX(Hdx_Data!$N$5:$N$30,MATCH(TRUE,INDEX(Hdx_Data!$L$5:$L$33= Horaire!AN139,0),0)),"")</f>
        <v>2.7102812858847098</v>
      </c>
      <c r="AO60" s="7">
        <f>IFERROR(INDEX(Hdx_Data!$N$5:$N$30,MATCH(TRUE,INDEX(Hdx_Data!$L$5:$L$33= Horaire!AO139,0),0)),"")</f>
        <v>2.7102812858847098</v>
      </c>
      <c r="AP60" s="7">
        <f>IFERROR(INDEX(Hdx_Data!$N$5:$N$30,MATCH(TRUE,INDEX(Hdx_Data!$L$5:$L$33= Horaire!AP139,0),0)),"")</f>
        <v>2.7102812858847098</v>
      </c>
      <c r="AQ60" s="7">
        <f>IFERROR(INDEX(Hdx_Data!$N$5:$N$30,MATCH(TRUE,INDEX(Hdx_Data!$L$5:$L$33= Horaire!AQ139,0),0)),"")</f>
        <v>2.7102812858847098</v>
      </c>
      <c r="AR60" s="7">
        <f>IFERROR(INDEX(Hdx_Data!$N$5:$N$30,MATCH(TRUE,INDEX(Hdx_Data!$L$5:$L$33= Horaire!AR139,0),0)),"")</f>
        <v>2.7102812858847098</v>
      </c>
      <c r="AS60" s="7">
        <f>IFERROR(INDEX(Hdx_Data!$N$5:$N$30,MATCH(TRUE,INDEX(Hdx_Data!$L$5:$L$33= Horaire!AS139,0),0)),"")</f>
        <v>2.7102812858847098</v>
      </c>
      <c r="AT60" s="7">
        <f>IFERROR(INDEX(Hdx_Data!$N$5:$N$30,MATCH(TRUE,INDEX(Hdx_Data!$L$5:$L$33= Horaire!AT139,0),0)),"")</f>
        <v>2.7102812858847098</v>
      </c>
      <c r="AU60" s="7">
        <f>IFERROR(INDEX(Hdx_Data!$N$5:$N$30,MATCH(TRUE,INDEX(Hdx_Data!$L$5:$L$33= Horaire!AU139,0),0)),"")</f>
        <v>2.7102812858847098</v>
      </c>
      <c r="AV60" s="7">
        <f>IFERROR(INDEX(Hdx_Data!$N$5:$N$30,MATCH(TRUE,INDEX(Hdx_Data!$L$5:$L$33= Horaire!AV139,0),0)),"")</f>
        <v>2.7102812858847098</v>
      </c>
      <c r="AW60" s="7">
        <f>IFERROR(INDEX(Hdx_Data!$N$5:$N$30,MATCH(TRUE,INDEX(Hdx_Data!$L$5:$L$33= Horaire!AW139,0),0)),"")</f>
        <v>2.7102812858847098</v>
      </c>
      <c r="AX60" s="7">
        <f>IFERROR(INDEX(Hdx_Data!$N$5:$N$30,MATCH(TRUE,INDEX(Hdx_Data!$L$5:$L$33= Horaire!AX139,0),0)),"")</f>
        <v>2.7102812858847098</v>
      </c>
      <c r="AY60" s="7">
        <f>IFERROR(INDEX(Hdx_Data!$N$5:$N$30,MATCH(TRUE,INDEX(Hdx_Data!$L$5:$L$33= Horaire!AY139,0),0)),"")</f>
        <v>2.7102812858847098</v>
      </c>
      <c r="AZ60" s="106">
        <f>IFERROR(INDEX(Hdx_Data!$N$5:$N$30,MATCH(TRUE,INDEX(Hdx_Data!$L$5:$L$33= Horaire!AZ139,0),0)),"")</f>
        <v>2.5757550197531103</v>
      </c>
      <c r="BA60" s="7">
        <f>IFERROR(INDEX(Hdx_Data!$N$5:$N$30,MATCH(TRUE,INDEX(Hdx_Data!$L$5:$L$33= Horaire!BA139,0),0)),"")</f>
        <v>2.5757550197531103</v>
      </c>
      <c r="BB60" s="7">
        <f>IFERROR(INDEX(Hdx_Data!$N$5:$N$30,MATCH(TRUE,INDEX(Hdx_Data!$L$5:$L$33= Horaire!BB139,0),0)),"")</f>
        <v>2.5757550197531103</v>
      </c>
      <c r="BC60" s="7">
        <f>IFERROR(INDEX(Hdx_Data!$N$5:$N$30,MATCH(TRUE,INDEX(Hdx_Data!$L$5:$L$33= Horaire!BC139,0),0)),"")</f>
        <v>2.5757550197531103</v>
      </c>
      <c r="BD60" s="7">
        <f>IFERROR(INDEX(Hdx_Data!$N$5:$N$30,MATCH(TRUE,INDEX(Hdx_Data!$L$5:$L$33= Horaire!BD139,0),0)),"")</f>
        <v>2.5757550197531103</v>
      </c>
      <c r="BE60" s="7">
        <f>IFERROR(INDEX(Hdx_Data!$N$5:$N$30,MATCH(TRUE,INDEX(Hdx_Data!$L$5:$L$33= Horaire!BE139,0),0)),"")</f>
        <v>2.5757550197531103</v>
      </c>
      <c r="BF60" s="7">
        <f>IFERROR(INDEX(Hdx_Data!$N$5:$N$30,MATCH(TRUE,INDEX(Hdx_Data!$L$5:$L$33= Horaire!BF139,0),0)),"")</f>
        <v>2.5757550197531103</v>
      </c>
      <c r="BG60" s="7">
        <f>IFERROR(INDEX(Hdx_Data!$N$5:$N$30,MATCH(TRUE,INDEX(Hdx_Data!$L$5:$L$33= Horaire!BG139,0),0)),"")</f>
        <v>2.5757550197531103</v>
      </c>
      <c r="BH60" s="7">
        <f>IFERROR(INDEX(Hdx_Data!$N$5:$N$30,MATCH(TRUE,INDEX(Hdx_Data!$L$5:$L$33= Horaire!BH139,0),0)),"")</f>
        <v>2.5757550197531103</v>
      </c>
      <c r="BI60" s="7">
        <f>IFERROR(INDEX(Hdx_Data!$N$5:$N$30,MATCH(TRUE,INDEX(Hdx_Data!$L$5:$L$33= Horaire!BI139,0),0)),"")</f>
        <v>2.5757550197531103</v>
      </c>
      <c r="BJ60" s="7">
        <f>IFERROR(INDEX(Hdx_Data!$N$5:$N$30,MATCH(TRUE,INDEX(Hdx_Data!$L$5:$L$33= Horaire!BJ139,0),0)),"")</f>
        <v>2.5757550197531103</v>
      </c>
      <c r="BK60" s="7">
        <f>IFERROR(INDEX(Hdx_Data!$N$5:$N$30,MATCH(TRUE,INDEX(Hdx_Data!$L$5:$L$33= Horaire!BK139,0),0)),"")</f>
        <v>2.5757550197531103</v>
      </c>
      <c r="BL60" s="7">
        <f>IFERROR(INDEX(Hdx_Data!$N$5:$N$30,MATCH(TRUE,INDEX(Hdx_Data!$L$5:$L$33= Horaire!BL139,0),0)),"")</f>
        <v>2.5757550197531103</v>
      </c>
      <c r="BM60" s="7">
        <f>IFERROR(INDEX(Hdx_Data!$N$5:$N$30,MATCH(TRUE,INDEX(Hdx_Data!$L$5:$L$33= Horaire!BM139,0),0)),"")</f>
        <v>2.5757550197531103</v>
      </c>
      <c r="BN60" s="7">
        <f>IFERROR(INDEX(Hdx_Data!$N$5:$N$30,MATCH(TRUE,INDEX(Hdx_Data!$L$5:$L$33= Horaire!BN139,0),0)),"")</f>
        <v>2.5757550197531103</v>
      </c>
      <c r="BO60" s="7">
        <f>IFERROR(INDEX(Hdx_Data!$N$5:$N$30,MATCH(TRUE,INDEX(Hdx_Data!$L$5:$L$33= Horaire!BO139,0),0)),"")</f>
        <v>2.5757550197531103</v>
      </c>
      <c r="BP60" s="7">
        <f>IFERROR(INDEX(Hdx_Data!$N$5:$N$30,MATCH(TRUE,INDEX(Hdx_Data!$L$5:$L$33= Horaire!BP139,0),0)),"")</f>
        <v>2.5757550197531103</v>
      </c>
      <c r="BQ60" s="7">
        <f>IFERROR(INDEX(Hdx_Data!$N$5:$N$30,MATCH(TRUE,INDEX(Hdx_Data!$L$5:$L$33= Horaire!BQ139,0),0)),"")</f>
        <v>2.5757550197531103</v>
      </c>
      <c r="BR60" s="7">
        <f>IFERROR(INDEX(Hdx_Data!$N$5:$N$30,MATCH(TRUE,INDEX(Hdx_Data!$L$5:$L$33= Horaire!BR139,0),0)),"")</f>
        <v>2.5757550197531103</v>
      </c>
      <c r="BS60" s="7">
        <f>IFERROR(INDEX(Hdx_Data!$N$5:$N$30,MATCH(TRUE,INDEX(Hdx_Data!$L$5:$L$33= Horaire!BS139,0),0)),"")</f>
        <v>2.5757550197531103</v>
      </c>
      <c r="BT60" s="7">
        <f>IFERROR(INDEX(Hdx_Data!$N$5:$N$30,MATCH(TRUE,INDEX(Hdx_Data!$L$5:$L$33= Horaire!BT139,0),0)),"")</f>
        <v>2.5757550197531103</v>
      </c>
      <c r="BU60" s="7">
        <f>IFERROR(INDEX(Hdx_Data!$N$5:$N$30,MATCH(TRUE,INDEX(Hdx_Data!$L$5:$L$33= Horaire!BU139,0),0)),"")</f>
        <v>2.5757550197531103</v>
      </c>
      <c r="BV60" s="7">
        <f>IFERROR(INDEX(Hdx_Data!$N$5:$N$30,MATCH(TRUE,INDEX(Hdx_Data!$L$5:$L$33= Horaire!BV139,0),0)),"")</f>
        <v>2.5757550197531103</v>
      </c>
      <c r="BW60" s="7">
        <f>IFERROR(INDEX(Hdx_Data!$N$5:$N$30,MATCH(TRUE,INDEX(Hdx_Data!$L$5:$L$33= Horaire!BW139,0),0)),"")</f>
        <v>2.5757550197531103</v>
      </c>
      <c r="BX60" s="106">
        <f>IFERROR(INDEX(Hdx_Data!$N$5:$N$30,MATCH(TRUE,INDEX(Hdx_Data!$L$5:$L$33= Horaire!BX139,0),0)),"")</f>
        <v>2.43894517013972</v>
      </c>
      <c r="BY60" s="7">
        <f>IFERROR(INDEX(Hdx_Data!$N$5:$N$30,MATCH(TRUE,INDEX(Hdx_Data!$L$5:$L$33= Horaire!BY139,0),0)),"")</f>
        <v>2.43894517013972</v>
      </c>
      <c r="BZ60" s="7">
        <f>IFERROR(INDEX(Hdx_Data!$N$5:$N$30,MATCH(TRUE,INDEX(Hdx_Data!$L$5:$L$33= Horaire!BZ139,0),0)),"")</f>
        <v>2.43894517013972</v>
      </c>
      <c r="CA60" s="7">
        <f>IFERROR(INDEX(Hdx_Data!$N$5:$N$30,MATCH(TRUE,INDEX(Hdx_Data!$L$5:$L$33= Horaire!CA139,0),0)),"")</f>
        <v>2.43894517013972</v>
      </c>
      <c r="CB60" s="7">
        <f>IFERROR(INDEX(Hdx_Data!$N$5:$N$30,MATCH(TRUE,INDEX(Hdx_Data!$L$5:$L$33= Horaire!CB139,0),0)),"")</f>
        <v>2.43894517013972</v>
      </c>
      <c r="CC60" s="7">
        <f>IFERROR(INDEX(Hdx_Data!$N$5:$N$30,MATCH(TRUE,INDEX(Hdx_Data!$L$5:$L$33= Horaire!CC139,0),0)),"")</f>
        <v>2.43894517013972</v>
      </c>
      <c r="CD60" s="7">
        <f>IFERROR(INDEX(Hdx_Data!$N$5:$N$30,MATCH(TRUE,INDEX(Hdx_Data!$L$5:$L$33= Horaire!CD139,0),0)),"")</f>
        <v>2.43894517013972</v>
      </c>
      <c r="CE60" s="7">
        <f>IFERROR(INDEX(Hdx_Data!$N$5:$N$30,MATCH(TRUE,INDEX(Hdx_Data!$L$5:$L$33= Horaire!CE139,0),0)),"")</f>
        <v>2.43894517013972</v>
      </c>
      <c r="CF60" s="7">
        <f>IFERROR(INDEX(Hdx_Data!$N$5:$N$30,MATCH(TRUE,INDEX(Hdx_Data!$L$5:$L$33= Horaire!CF139,0),0)),"")</f>
        <v>2.43894517013972</v>
      </c>
      <c r="CG60" s="7">
        <f>IFERROR(INDEX(Hdx_Data!$N$5:$N$30,MATCH(TRUE,INDEX(Hdx_Data!$L$5:$L$33= Horaire!CG139,0),0)),"")</f>
        <v>2.43894517013972</v>
      </c>
      <c r="CH60" s="7">
        <f>IFERROR(INDEX(Hdx_Data!$N$5:$N$30,MATCH(TRUE,INDEX(Hdx_Data!$L$5:$L$33= Horaire!CH139,0),0)),"")</f>
        <v>2.43894517013972</v>
      </c>
      <c r="CI60" s="7">
        <f>IFERROR(INDEX(Hdx_Data!$N$5:$N$30,MATCH(TRUE,INDEX(Hdx_Data!$L$5:$L$33= Horaire!CI139,0),0)),"")</f>
        <v>2.43894517013972</v>
      </c>
      <c r="CJ60" s="7">
        <f>IFERROR(INDEX(Hdx_Data!$N$5:$N$30,MATCH(TRUE,INDEX(Hdx_Data!$L$5:$L$33= Horaire!CJ139,0),0)),"")</f>
        <v>2.43894517013972</v>
      </c>
      <c r="CK60" s="7">
        <f>IFERROR(INDEX(Hdx_Data!$N$5:$N$30,MATCH(TRUE,INDEX(Hdx_Data!$L$5:$L$33= Horaire!CK139,0),0)),"")</f>
        <v>2.43894517013972</v>
      </c>
      <c r="CL60" s="7">
        <f>IFERROR(INDEX(Hdx_Data!$N$5:$N$30,MATCH(TRUE,INDEX(Hdx_Data!$L$5:$L$33= Horaire!CL139,0),0)),"")</f>
        <v>2.43894517013972</v>
      </c>
      <c r="CM60" s="7">
        <f>IFERROR(INDEX(Hdx_Data!$N$5:$N$30,MATCH(TRUE,INDEX(Hdx_Data!$L$5:$L$33= Horaire!CM139,0),0)),"")</f>
        <v>2.43894517013972</v>
      </c>
      <c r="CN60" s="7">
        <f>IFERROR(INDEX(Hdx_Data!$N$5:$N$30,MATCH(TRUE,INDEX(Hdx_Data!$L$5:$L$33= Horaire!CN139,0),0)),"")</f>
        <v>2.43894517013972</v>
      </c>
      <c r="CO60" s="7">
        <f>IFERROR(INDEX(Hdx_Data!$N$5:$N$30,MATCH(TRUE,INDEX(Hdx_Data!$L$5:$L$33= Horaire!CO139,0),0)),"")</f>
        <v>2.43894517013972</v>
      </c>
      <c r="CP60" s="7">
        <f>IFERROR(INDEX(Hdx_Data!$N$5:$N$30,MATCH(TRUE,INDEX(Hdx_Data!$L$5:$L$33= Horaire!CP139,0),0)),"")</f>
        <v>2.43894517013972</v>
      </c>
      <c r="CQ60" s="7">
        <f>IFERROR(INDEX(Hdx_Data!$N$5:$N$30,MATCH(TRUE,INDEX(Hdx_Data!$L$5:$L$33= Horaire!CQ139,0),0)),"")</f>
        <v>2.43894517013972</v>
      </c>
      <c r="CR60" s="7">
        <f>IFERROR(INDEX(Hdx_Data!$N$5:$N$30,MATCH(TRUE,INDEX(Hdx_Data!$L$5:$L$33= Horaire!CR139,0),0)),"")</f>
        <v>2.43894517013972</v>
      </c>
      <c r="CS60" s="7">
        <f>IFERROR(INDEX(Hdx_Data!$N$5:$N$30,MATCH(TRUE,INDEX(Hdx_Data!$L$5:$L$33= Horaire!CS139,0),0)),"")</f>
        <v>2.43894517013972</v>
      </c>
      <c r="CT60" s="7">
        <f>IFERROR(INDEX(Hdx_Data!$N$5:$N$30,MATCH(TRUE,INDEX(Hdx_Data!$L$5:$L$33= Horaire!CT139,0),0)),"")</f>
        <v>2.43894517013972</v>
      </c>
      <c r="CU60" s="93">
        <f>IFERROR(INDEX(Hdx_Data!$N$5:$N$30,MATCH(TRUE,INDEX(Hdx_Data!$L$5:$L$33= Horaire!CU139,0),0)),"")</f>
        <v>2.43894517013972</v>
      </c>
      <c r="CV60" s="7">
        <f>IFERROR(INDEX(Hdx_Data!$N$5:$N$30,MATCH(TRUE,INDEX(Hdx_Data!$L$5:$L$33= Horaire!CV139,0),0)),"")</f>
        <v>2.3870433757138301</v>
      </c>
      <c r="CW60" s="7">
        <f>IFERROR(INDEX(Hdx_Data!$N$5:$N$30,MATCH(TRUE,INDEX(Hdx_Data!$L$5:$L$33= Horaire!CW139,0),0)),"")</f>
        <v>2.3870433757138301</v>
      </c>
      <c r="CX60" s="7">
        <f>IFERROR(INDEX(Hdx_Data!$N$5:$N$30,MATCH(TRUE,INDEX(Hdx_Data!$L$5:$L$33= Horaire!CX139,0),0)),"")</f>
        <v>2.3870433757138301</v>
      </c>
      <c r="CY60" s="7">
        <f>IFERROR(INDEX(Hdx_Data!$N$5:$N$30,MATCH(TRUE,INDEX(Hdx_Data!$L$5:$L$33= Horaire!CY139,0),0)),"")</f>
        <v>2.3870433757138301</v>
      </c>
      <c r="CZ60" s="7">
        <f>IFERROR(INDEX(Hdx_Data!$N$5:$N$30,MATCH(TRUE,INDEX(Hdx_Data!$L$5:$L$33= Horaire!CZ139,0),0)),"")</f>
        <v>2.3870433757138301</v>
      </c>
      <c r="DA60" s="7">
        <f>IFERROR(INDEX(Hdx_Data!$N$5:$N$30,MATCH(TRUE,INDEX(Hdx_Data!$L$5:$L$33= Horaire!DA139,0),0)),"")</f>
        <v>2.3870433757138301</v>
      </c>
      <c r="DB60" s="7">
        <f>IFERROR(INDEX(Hdx_Data!$N$5:$N$30,MATCH(TRUE,INDEX(Hdx_Data!$L$5:$L$33= Horaire!DB139,0),0)),"")</f>
        <v>2.3870433757138301</v>
      </c>
      <c r="DC60" s="7">
        <f>IFERROR(INDEX(Hdx_Data!$N$5:$N$30,MATCH(TRUE,INDEX(Hdx_Data!$L$5:$L$33= Horaire!DC139,0),0)),"")</f>
        <v>2.3870433757138301</v>
      </c>
      <c r="DD60" s="7">
        <f>IFERROR(INDEX(Hdx_Data!$N$5:$N$30,MATCH(TRUE,INDEX(Hdx_Data!$L$5:$L$33= Horaire!DD139,0),0)),"")</f>
        <v>2.3870433757138301</v>
      </c>
      <c r="DE60" s="7">
        <f>IFERROR(INDEX(Hdx_Data!$N$5:$N$30,MATCH(TRUE,INDEX(Hdx_Data!$L$5:$L$33= Horaire!DE139,0),0)),"")</f>
        <v>2.3870433757138301</v>
      </c>
      <c r="DF60" s="7">
        <f>IFERROR(INDEX(Hdx_Data!$N$5:$N$30,MATCH(TRUE,INDEX(Hdx_Data!$L$5:$L$33= Horaire!DF139,0),0)),"")</f>
        <v>2.3870433757138301</v>
      </c>
      <c r="DG60" s="7">
        <f>IFERROR(INDEX(Hdx_Data!$N$5:$N$30,MATCH(TRUE,INDEX(Hdx_Data!$L$5:$L$33= Horaire!DG139,0),0)),"")</f>
        <v>2.3870433757138301</v>
      </c>
      <c r="DH60" s="7">
        <f>IFERROR(INDEX(Hdx_Data!$N$5:$N$30,MATCH(TRUE,INDEX(Hdx_Data!$L$5:$L$33= Horaire!DH139,0),0)),"")</f>
        <v>2.3870433757138301</v>
      </c>
      <c r="DI60" s="7">
        <f>IFERROR(INDEX(Hdx_Data!$N$5:$N$30,MATCH(TRUE,INDEX(Hdx_Data!$L$5:$L$33= Horaire!DI139,0),0)),"")</f>
        <v>2.3870433757138301</v>
      </c>
      <c r="DJ60" s="7">
        <f>IFERROR(INDEX(Hdx_Data!$N$5:$N$30,MATCH(TRUE,INDEX(Hdx_Data!$L$5:$L$33= Horaire!DJ139,0),0)),"")</f>
        <v>2.3870433757138301</v>
      </c>
      <c r="DK60" s="7">
        <f>IFERROR(INDEX(Hdx_Data!$N$5:$N$30,MATCH(TRUE,INDEX(Hdx_Data!$L$5:$L$33= Horaire!DK139,0),0)),"")</f>
        <v>2.3870433757138301</v>
      </c>
      <c r="DL60" s="7">
        <f>IFERROR(INDEX(Hdx_Data!$N$5:$N$30,MATCH(TRUE,INDEX(Hdx_Data!$L$5:$L$33= Horaire!DL139,0),0)),"")</f>
        <v>2.3870433757138301</v>
      </c>
      <c r="DM60" s="7">
        <f>IFERROR(INDEX(Hdx_Data!$N$5:$N$30,MATCH(TRUE,INDEX(Hdx_Data!$L$5:$L$33= Horaire!DM139,0),0)),"")</f>
        <v>2.3870433757138301</v>
      </c>
      <c r="DN60" s="7">
        <f>IFERROR(INDEX(Hdx_Data!$N$5:$N$30,MATCH(TRUE,INDEX(Hdx_Data!$L$5:$L$33= Horaire!DN139,0),0)),"")</f>
        <v>2.3870433757138301</v>
      </c>
      <c r="DO60" s="7">
        <f>IFERROR(INDEX(Hdx_Data!$N$5:$N$30,MATCH(TRUE,INDEX(Hdx_Data!$L$5:$L$33= Horaire!DO139,0),0)),"")</f>
        <v>2.3870433757138301</v>
      </c>
      <c r="DP60" s="7">
        <f>IFERROR(INDEX(Hdx_Data!$N$5:$N$30,MATCH(TRUE,INDEX(Hdx_Data!$L$5:$L$33= Horaire!DP139,0),0)),"")</f>
        <v>2.3870433757138301</v>
      </c>
      <c r="DQ60" s="7">
        <f>IFERROR(INDEX(Hdx_Data!$N$5:$N$30,MATCH(TRUE,INDEX(Hdx_Data!$L$5:$L$33= Horaire!DQ139,0),0)),"")</f>
        <v>2.3870433757138301</v>
      </c>
      <c r="DR60" s="7">
        <f>IFERROR(INDEX(Hdx_Data!$N$5:$N$30,MATCH(TRUE,INDEX(Hdx_Data!$L$5:$L$33= Horaire!DR139,0),0)),"")</f>
        <v>2.3870433757138301</v>
      </c>
      <c r="DS60" s="7">
        <f>IFERROR(INDEX(Hdx_Data!$N$5:$N$30,MATCH(TRUE,INDEX(Hdx_Data!$L$5:$L$33= Horaire!DS139,0),0)),"")</f>
        <v>2.3870433757138301</v>
      </c>
      <c r="DT60" s="106">
        <f>IFERROR(INDEX(Hdx_Data!$N$5:$N$30,MATCH(TRUE,INDEX(Hdx_Data!$L$5:$L$33= Horaire!DT139,0),0)),"")</f>
        <v>2.28612903993973</v>
      </c>
      <c r="DU60" s="7">
        <f>IFERROR(INDEX(Hdx_Data!$N$5:$N$30,MATCH(TRUE,INDEX(Hdx_Data!$L$5:$L$33= Horaire!DU139,0),0)),"")</f>
        <v>2.28612903993973</v>
      </c>
      <c r="DV60" s="7">
        <f>IFERROR(INDEX(Hdx_Data!$N$5:$N$30,MATCH(TRUE,INDEX(Hdx_Data!$L$5:$L$33= Horaire!DV139,0),0)),"")</f>
        <v>2.28612903993973</v>
      </c>
      <c r="DW60" s="7">
        <f>IFERROR(INDEX(Hdx_Data!$N$5:$N$30,MATCH(TRUE,INDEX(Hdx_Data!$L$5:$L$33= Horaire!DW139,0),0)),"")</f>
        <v>2.28612903993973</v>
      </c>
      <c r="DX60" s="7">
        <f>IFERROR(INDEX(Hdx_Data!$N$5:$N$30,MATCH(TRUE,INDEX(Hdx_Data!$L$5:$L$33= Horaire!DX139,0),0)),"")</f>
        <v>2.28612903993973</v>
      </c>
      <c r="DY60" s="7">
        <f>IFERROR(INDEX(Hdx_Data!$N$5:$N$30,MATCH(TRUE,INDEX(Hdx_Data!$L$5:$L$33= Horaire!DY139,0),0)),"")</f>
        <v>2.28612903993973</v>
      </c>
      <c r="DZ60" s="7">
        <f>IFERROR(INDEX(Hdx_Data!$N$5:$N$30,MATCH(TRUE,INDEX(Hdx_Data!$L$5:$L$33= Horaire!DZ139,0),0)),"")</f>
        <v>2.28612903993973</v>
      </c>
      <c r="EA60" s="7">
        <f>IFERROR(INDEX(Hdx_Data!$N$5:$N$30,MATCH(TRUE,INDEX(Hdx_Data!$L$5:$L$33= Horaire!EA139,0),0)),"")</f>
        <v>2.28612903993973</v>
      </c>
      <c r="EB60" s="7">
        <f>IFERROR(INDEX(Hdx_Data!$N$5:$N$30,MATCH(TRUE,INDEX(Hdx_Data!$L$5:$L$33= Horaire!EB139,0),0)),"")</f>
        <v>2.28612903993973</v>
      </c>
      <c r="EC60" s="7">
        <f>IFERROR(INDEX(Hdx_Data!$N$5:$N$30,MATCH(TRUE,INDEX(Hdx_Data!$L$5:$L$33= Horaire!EC139,0),0)),"")</f>
        <v>2.28612903993973</v>
      </c>
      <c r="ED60" s="7">
        <f>IFERROR(INDEX(Hdx_Data!$N$5:$N$30,MATCH(TRUE,INDEX(Hdx_Data!$L$5:$L$33= Horaire!ED139,0),0)),"")</f>
        <v>2.28612903993973</v>
      </c>
      <c r="EE60" s="7">
        <f>IFERROR(INDEX(Hdx_Data!$N$5:$N$30,MATCH(TRUE,INDEX(Hdx_Data!$L$5:$L$33= Horaire!EE139,0),0)),"")</f>
        <v>2.28612903993973</v>
      </c>
      <c r="EF60" s="7">
        <f>IFERROR(INDEX(Hdx_Data!$N$5:$N$30,MATCH(TRUE,INDEX(Hdx_Data!$L$5:$L$33= Horaire!EF139,0),0)),"")</f>
        <v>2.28612903993973</v>
      </c>
      <c r="EG60" s="7">
        <f>IFERROR(INDEX(Hdx_Data!$N$5:$N$30,MATCH(TRUE,INDEX(Hdx_Data!$L$5:$L$33= Horaire!EG139,0),0)),"")</f>
        <v>2.28612903993973</v>
      </c>
      <c r="EH60" s="7">
        <f>IFERROR(INDEX(Hdx_Data!$N$5:$N$30,MATCH(TRUE,INDEX(Hdx_Data!$L$5:$L$33= Horaire!EH139,0),0)),"")</f>
        <v>2.28612903993973</v>
      </c>
      <c r="EI60" s="7">
        <f>IFERROR(INDEX(Hdx_Data!$N$5:$N$30,MATCH(TRUE,INDEX(Hdx_Data!$L$5:$L$33= Horaire!EI139,0),0)),"")</f>
        <v>2.28612903993973</v>
      </c>
      <c r="EJ60" s="7">
        <f>IFERROR(INDEX(Hdx_Data!$N$5:$N$30,MATCH(TRUE,INDEX(Hdx_Data!$L$5:$L$33= Horaire!EJ139,0),0)),"")</f>
        <v>2.28612903993973</v>
      </c>
      <c r="EK60" s="7">
        <f>IFERROR(INDEX(Hdx_Data!$N$5:$N$30,MATCH(TRUE,INDEX(Hdx_Data!$L$5:$L$33= Horaire!EK139,0),0)),"")</f>
        <v>2.28612903993973</v>
      </c>
      <c r="EL60" s="7">
        <f>IFERROR(INDEX(Hdx_Data!$N$5:$N$30,MATCH(TRUE,INDEX(Hdx_Data!$L$5:$L$33= Horaire!EL139,0),0)),"")</f>
        <v>2.28612903993973</v>
      </c>
      <c r="EM60" s="7">
        <f>IFERROR(INDEX(Hdx_Data!$N$5:$N$30,MATCH(TRUE,INDEX(Hdx_Data!$L$5:$L$33= Horaire!EM139,0),0)),"")</f>
        <v>2.28612903993973</v>
      </c>
      <c r="EN60" s="7">
        <f>IFERROR(INDEX(Hdx_Data!$N$5:$N$30,MATCH(TRUE,INDEX(Hdx_Data!$L$5:$L$33= Horaire!EN139,0),0)),"")</f>
        <v>2.28612903993973</v>
      </c>
      <c r="EO60" s="7">
        <f>IFERROR(INDEX(Hdx_Data!$N$5:$N$30,MATCH(TRUE,INDEX(Hdx_Data!$L$5:$L$33= Horaire!EO139,0),0)),"")</f>
        <v>2.28612903993973</v>
      </c>
      <c r="EP60" s="7">
        <f>IFERROR(INDEX(Hdx_Data!$N$5:$N$30,MATCH(TRUE,INDEX(Hdx_Data!$L$5:$L$33= Horaire!EP139,0),0)),"")</f>
        <v>2.28612903993973</v>
      </c>
      <c r="EQ60" s="93">
        <f>IFERROR(INDEX(Hdx_Data!$N$5:$N$30,MATCH(TRUE,INDEX(Hdx_Data!$L$5:$L$33= Horaire!EQ139,0),0)),"")</f>
        <v>2.28612903993973</v>
      </c>
      <c r="ER60" s="7">
        <f>IFERROR(INDEX(Hdx_Data!$N$5:$N$30,MATCH(TRUE,INDEX(Hdx_Data!$L$5:$L$33= Horaire!ER139,0),0)),"")</f>
        <v>2.1755072012292</v>
      </c>
      <c r="ES60" s="7">
        <f>IFERROR(INDEX(Hdx_Data!$N$5:$N$30,MATCH(TRUE,INDEX(Hdx_Data!$L$5:$L$33= Horaire!ES139,0),0)),"")</f>
        <v>2.1755072012292</v>
      </c>
      <c r="ET60" s="7">
        <f>IFERROR(INDEX(Hdx_Data!$N$5:$N$30,MATCH(TRUE,INDEX(Hdx_Data!$L$5:$L$33= Horaire!ET139,0),0)),"")</f>
        <v>2.1755072012292</v>
      </c>
      <c r="EU60" s="7">
        <f>IFERROR(INDEX(Hdx_Data!$N$5:$N$30,MATCH(TRUE,INDEX(Hdx_Data!$L$5:$L$33= Horaire!EU139,0),0)),"")</f>
        <v>2.1755072012292</v>
      </c>
      <c r="EV60" s="7">
        <f>IFERROR(INDEX(Hdx_Data!$N$5:$N$30,MATCH(TRUE,INDEX(Hdx_Data!$L$5:$L$33= Horaire!EV139,0),0)),"")</f>
        <v>2.1755072012292</v>
      </c>
      <c r="EW60" s="7">
        <f>IFERROR(INDEX(Hdx_Data!$N$5:$N$30,MATCH(TRUE,INDEX(Hdx_Data!$L$5:$L$33= Horaire!EW139,0),0)),"")</f>
        <v>2.1755072012292</v>
      </c>
      <c r="EX60" s="7">
        <f>IFERROR(INDEX(Hdx_Data!$N$5:$N$30,MATCH(TRUE,INDEX(Hdx_Data!$L$5:$L$33= Horaire!EX139,0),0)),"")</f>
        <v>2.1755072012292</v>
      </c>
      <c r="EY60" s="7">
        <f>IFERROR(INDEX(Hdx_Data!$N$5:$N$30,MATCH(TRUE,INDEX(Hdx_Data!$L$5:$L$33= Horaire!EY139,0),0)),"")</f>
        <v>2.1755072012292</v>
      </c>
      <c r="EZ60" s="7">
        <f>IFERROR(INDEX(Hdx_Data!$N$5:$N$30,MATCH(TRUE,INDEX(Hdx_Data!$L$5:$L$33= Horaire!EZ139,0),0)),"")</f>
        <v>2.1755072012292</v>
      </c>
      <c r="FA60" s="7">
        <f>IFERROR(INDEX(Hdx_Data!$N$5:$N$30,MATCH(TRUE,INDEX(Hdx_Data!$L$5:$L$33= Horaire!FA139,0),0)),"")</f>
        <v>2.1755072012292</v>
      </c>
      <c r="FB60" s="7">
        <f>IFERROR(INDEX(Hdx_Data!$N$5:$N$30,MATCH(TRUE,INDEX(Hdx_Data!$L$5:$L$33= Horaire!FB139,0),0)),"")</f>
        <v>2.1755072012292</v>
      </c>
      <c r="FC60" s="7">
        <f>IFERROR(INDEX(Hdx_Data!$N$5:$N$30,MATCH(TRUE,INDEX(Hdx_Data!$L$5:$L$33= Horaire!FC139,0),0)),"")</f>
        <v>2.1755072012292</v>
      </c>
      <c r="FD60" s="7">
        <f>IFERROR(INDEX(Hdx_Data!$N$5:$N$30,MATCH(TRUE,INDEX(Hdx_Data!$L$5:$L$33= Horaire!FD139,0),0)),"")</f>
        <v>2.1755072012292</v>
      </c>
      <c r="FE60" s="7">
        <f>IFERROR(INDEX(Hdx_Data!$N$5:$N$30,MATCH(TRUE,INDEX(Hdx_Data!$L$5:$L$33= Horaire!FE139,0),0)),"")</f>
        <v>2.1755072012292</v>
      </c>
      <c r="FF60" s="7">
        <f>IFERROR(INDEX(Hdx_Data!$N$5:$N$30,MATCH(TRUE,INDEX(Hdx_Data!$L$5:$L$33= Horaire!FF139,0),0)),"")</f>
        <v>2.1755072012292</v>
      </c>
      <c r="FG60" s="7">
        <f>IFERROR(INDEX(Hdx_Data!$N$5:$N$30,MATCH(TRUE,INDEX(Hdx_Data!$L$5:$L$33= Horaire!FG139,0),0)),"")</f>
        <v>2.1755072012292</v>
      </c>
      <c r="FH60" s="7">
        <f>IFERROR(INDEX(Hdx_Data!$N$5:$N$30,MATCH(TRUE,INDEX(Hdx_Data!$L$5:$L$33= Horaire!FH139,0),0)),"")</f>
        <v>2.1755072012292</v>
      </c>
      <c r="FI60" s="7">
        <f>IFERROR(INDEX(Hdx_Data!$N$5:$N$30,MATCH(TRUE,INDEX(Hdx_Data!$L$5:$L$33= Horaire!FI139,0),0)),"")</f>
        <v>2.1755072012292</v>
      </c>
      <c r="FJ60" s="7">
        <f>IFERROR(INDEX(Hdx_Data!$N$5:$N$30,MATCH(TRUE,INDEX(Hdx_Data!$L$5:$L$33= Horaire!FJ139,0),0)),"")</f>
        <v>2.1755072012292</v>
      </c>
      <c r="FK60" s="7">
        <f>IFERROR(INDEX(Hdx_Data!$N$5:$N$30,MATCH(TRUE,INDEX(Hdx_Data!$L$5:$L$33= Horaire!FK139,0),0)),"")</f>
        <v>2.1755072012292</v>
      </c>
      <c r="FL60" s="7">
        <f>IFERROR(INDEX(Hdx_Data!$N$5:$N$30,MATCH(TRUE,INDEX(Hdx_Data!$L$5:$L$33= Horaire!FL139,0),0)),"")</f>
        <v>2.1755072012292</v>
      </c>
      <c r="FM60" s="7">
        <f>IFERROR(INDEX(Hdx_Data!$N$5:$N$30,MATCH(TRUE,INDEX(Hdx_Data!$L$5:$L$33= Horaire!FM139,0),0)),"")</f>
        <v>2.1755072012292</v>
      </c>
      <c r="FN60" s="7">
        <f>IFERROR(INDEX(Hdx_Data!$N$5:$N$30,MATCH(TRUE,INDEX(Hdx_Data!$L$5:$L$33= Horaire!FN139,0),0)),"")</f>
        <v>2.1755072012292</v>
      </c>
      <c r="FO60" s="7">
        <f>IFERROR(INDEX(Hdx_Data!$N$5:$N$30,MATCH(TRUE,INDEX(Hdx_Data!$L$5:$L$33= Horaire!FO139,0),0)),"")</f>
        <v>2.1755072012292</v>
      </c>
      <c r="FP60" s="106">
        <f>IFERROR(INDEX(Hdx_Data!$N$5:$N$30,MATCH(TRUE,INDEX(Hdx_Data!$L$5:$L$33= Horaire!FP139,0),0)),"")</f>
        <v>2.09643295885623</v>
      </c>
      <c r="FQ60" s="7">
        <f>IFERROR(INDEX(Hdx_Data!$N$5:$N$30,MATCH(TRUE,INDEX(Hdx_Data!$L$5:$L$33= Horaire!FQ139,0),0)),"")</f>
        <v>2.09643295885623</v>
      </c>
      <c r="FR60" s="7">
        <f>IFERROR(INDEX(Hdx_Data!$N$5:$N$30,MATCH(TRUE,INDEX(Hdx_Data!$L$5:$L$33= Horaire!FR139,0),0)),"")</f>
        <v>2.09643295885623</v>
      </c>
      <c r="FS60" s="7">
        <f>IFERROR(INDEX(Hdx_Data!$N$5:$N$30,MATCH(TRUE,INDEX(Hdx_Data!$L$5:$L$33= Horaire!FS139,0),0)),"")</f>
        <v>2.09643295885623</v>
      </c>
      <c r="FT60" s="7">
        <f>IFERROR(INDEX(Hdx_Data!$N$5:$N$30,MATCH(TRUE,INDEX(Hdx_Data!$L$5:$L$33= Horaire!FT139,0),0)),"")</f>
        <v>2.09643295885623</v>
      </c>
      <c r="FU60" s="7">
        <f>IFERROR(INDEX(Hdx_Data!$N$5:$N$30,MATCH(TRUE,INDEX(Hdx_Data!$L$5:$L$33= Horaire!FU139,0),0)),"")</f>
        <v>2.09643295885623</v>
      </c>
      <c r="FV60" s="7">
        <f>IFERROR(INDEX(Hdx_Data!$N$5:$N$30,MATCH(TRUE,INDEX(Hdx_Data!$L$5:$L$33= Horaire!FV139,0),0)),"")</f>
        <v>2.09643295885623</v>
      </c>
      <c r="FW60" s="7">
        <f>IFERROR(INDEX(Hdx_Data!$N$5:$N$30,MATCH(TRUE,INDEX(Hdx_Data!$L$5:$L$33= Horaire!FW139,0),0)),"")</f>
        <v>2.09643295885623</v>
      </c>
      <c r="FX60" s="7">
        <f>IFERROR(INDEX(Hdx_Data!$N$5:$N$30,MATCH(TRUE,INDEX(Hdx_Data!$L$5:$L$33= Horaire!FX139,0),0)),"")</f>
        <v>2.09643295885623</v>
      </c>
      <c r="FY60" s="7">
        <f>IFERROR(INDEX(Hdx_Data!$N$5:$N$30,MATCH(TRUE,INDEX(Hdx_Data!$L$5:$L$33= Horaire!FY139,0),0)),"")</f>
        <v>2.09643295885623</v>
      </c>
      <c r="FZ60" s="7">
        <f>IFERROR(INDEX(Hdx_Data!$N$5:$N$30,MATCH(TRUE,INDEX(Hdx_Data!$L$5:$L$33= Horaire!FZ139,0),0)),"")</f>
        <v>2.09643295885623</v>
      </c>
      <c r="GA60" s="7">
        <f>IFERROR(INDEX(Hdx_Data!$N$5:$N$30,MATCH(TRUE,INDEX(Hdx_Data!$L$5:$L$33= Horaire!GA139,0),0)),"")</f>
        <v>2.09643295885623</v>
      </c>
      <c r="GB60" s="7">
        <f>IFERROR(INDEX(Hdx_Data!$N$5:$N$30,MATCH(TRUE,INDEX(Hdx_Data!$L$5:$L$33= Horaire!GB139,0),0)),"")</f>
        <v>2.09643295885623</v>
      </c>
      <c r="GC60" s="7">
        <f>IFERROR(INDEX(Hdx_Data!$N$5:$N$30,MATCH(TRUE,INDEX(Hdx_Data!$L$5:$L$33= Horaire!GC139,0),0)),"")</f>
        <v>2.09643295885623</v>
      </c>
      <c r="GD60" s="7">
        <f>IFERROR(INDEX(Hdx_Data!$N$5:$N$30,MATCH(TRUE,INDEX(Hdx_Data!$L$5:$L$33= Horaire!GD139,0),0)),"")</f>
        <v>2.09643295885623</v>
      </c>
      <c r="GE60" s="7">
        <f>IFERROR(INDEX(Hdx_Data!$N$5:$N$30,MATCH(TRUE,INDEX(Hdx_Data!$L$5:$L$33= Horaire!GE139,0),0)),"")</f>
        <v>2.09643295885623</v>
      </c>
      <c r="GF60" s="7">
        <f>IFERROR(INDEX(Hdx_Data!$N$5:$N$30,MATCH(TRUE,INDEX(Hdx_Data!$L$5:$L$33= Horaire!GF139,0),0)),"")</f>
        <v>2.09643295885623</v>
      </c>
      <c r="GG60" s="7">
        <f>IFERROR(INDEX(Hdx_Data!$N$5:$N$30,MATCH(TRUE,INDEX(Hdx_Data!$L$5:$L$33= Horaire!GG139,0),0)),"")</f>
        <v>2.09643295885623</v>
      </c>
      <c r="GH60" s="7">
        <f>IFERROR(INDEX(Hdx_Data!$N$5:$N$30,MATCH(TRUE,INDEX(Hdx_Data!$L$5:$L$33= Horaire!GH139,0),0)),"")</f>
        <v>2.09643295885623</v>
      </c>
      <c r="GI60" s="7">
        <f>IFERROR(INDEX(Hdx_Data!$N$5:$N$30,MATCH(TRUE,INDEX(Hdx_Data!$L$5:$L$33= Horaire!GI139,0),0)),"")</f>
        <v>2.09643295885623</v>
      </c>
      <c r="GJ60" s="7">
        <f>IFERROR(INDEX(Hdx_Data!$N$5:$N$30,MATCH(TRUE,INDEX(Hdx_Data!$L$5:$L$33= Horaire!GJ139,0),0)),"")</f>
        <v>2.09643295885623</v>
      </c>
      <c r="GK60" s="7">
        <f>IFERROR(INDEX(Hdx_Data!$N$5:$N$30,MATCH(TRUE,INDEX(Hdx_Data!$L$5:$L$33= Horaire!GK139,0),0)),"")</f>
        <v>2.09643295885623</v>
      </c>
      <c r="GL60" s="7">
        <f>IFERROR(INDEX(Hdx_Data!$N$5:$N$30,MATCH(TRUE,INDEX(Hdx_Data!$L$5:$L$33= Horaire!GL139,0),0)),"")</f>
        <v>2.09643295885623</v>
      </c>
      <c r="GM60" s="93">
        <f>IFERROR(INDEX(Hdx_Data!$N$5:$N$30,MATCH(TRUE,INDEX(Hdx_Data!$L$5:$L$33= Horaire!GM139,0),0)),"")</f>
        <v>2.09643295885623</v>
      </c>
    </row>
    <row r="61" spans="1:195" x14ac:dyDescent="0.25">
      <c r="B61" t="s">
        <v>632</v>
      </c>
      <c r="C61" t="s">
        <v>24</v>
      </c>
      <c r="D61" s="43">
        <f t="shared" ref="D61:AA61" ca="1" si="60">IFERROR(((D72*3600)+(E47-D47))/3600+D83+D51,"")</f>
        <v>4.5611486499992973</v>
      </c>
      <c r="E61" s="43">
        <f t="shared" ca="1" si="60"/>
        <v>4.509740080030741</v>
      </c>
      <c r="F61" s="43">
        <f t="shared" ca="1" si="60"/>
        <v>4.4600897858000881</v>
      </c>
      <c r="G61" s="43">
        <f t="shared" ca="1" si="60"/>
        <v>4.503981867146738</v>
      </c>
      <c r="H61" s="43">
        <f t="shared" ca="1" si="60"/>
        <v>4.5196796824425993</v>
      </c>
      <c r="I61" s="43">
        <f t="shared" ca="1" si="60"/>
        <v>4.5538950615911826</v>
      </c>
      <c r="J61" s="43">
        <f t="shared" ca="1" si="60"/>
        <v>3.4361700253245435</v>
      </c>
      <c r="K61" s="43">
        <f t="shared" ca="1" si="60"/>
        <v>3.2328666841413418</v>
      </c>
      <c r="L61" s="43">
        <f t="shared" ca="1" si="60"/>
        <v>4.2731179386371405</v>
      </c>
      <c r="M61" s="43">
        <f t="shared" ca="1" si="60"/>
        <v>4.1329901121490762</v>
      </c>
      <c r="N61" s="43" t="str">
        <f t="shared" ca="1" si="60"/>
        <v/>
      </c>
      <c r="O61" s="43" t="str">
        <f t="shared" ca="1" si="60"/>
        <v/>
      </c>
      <c r="P61" s="43" t="str">
        <f t="shared" ca="1" si="60"/>
        <v/>
      </c>
      <c r="Q61" s="43" t="str">
        <f t="shared" ca="1" si="60"/>
        <v/>
      </c>
      <c r="R61" s="43" t="str">
        <f t="shared" ca="1" si="60"/>
        <v/>
      </c>
      <c r="S61" s="43" t="str">
        <f t="shared" ca="1" si="60"/>
        <v/>
      </c>
      <c r="T61" s="43" t="str">
        <f t="shared" ca="1" si="60"/>
        <v/>
      </c>
      <c r="U61" s="43" t="str">
        <f t="shared" ca="1" si="60"/>
        <v/>
      </c>
      <c r="V61" s="43" t="str">
        <f t="shared" ca="1" si="60"/>
        <v/>
      </c>
      <c r="W61" s="43" t="str">
        <f t="shared" ca="1" si="60"/>
        <v/>
      </c>
      <c r="X61" s="43" t="str">
        <f t="shared" ca="1" si="60"/>
        <v/>
      </c>
      <c r="Y61" s="43" t="str">
        <f t="shared" ca="1" si="60"/>
        <v/>
      </c>
      <c r="Z61" s="43" t="str">
        <f t="shared" ca="1" si="60"/>
        <v/>
      </c>
      <c r="AA61" s="43" t="str">
        <f t="shared" ca="1" si="60"/>
        <v/>
      </c>
      <c r="AB61" s="106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106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106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93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106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93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106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93"/>
    </row>
    <row r="62" spans="1:195" x14ac:dyDescent="0.25">
      <c r="B62" t="s">
        <v>637</v>
      </c>
      <c r="C62" t="s">
        <v>24</v>
      </c>
      <c r="D62" s="7">
        <f ca="1">IFERROR(E61-D61,"")</f>
        <v>-5.140856996855625E-2</v>
      </c>
      <c r="E62" s="7">
        <f t="shared" ref="E62:AA62" ca="1" si="61">IFERROR(F61-E61,"")</f>
        <v>-4.9650294230652925E-2</v>
      </c>
      <c r="F62" s="7">
        <f t="shared" ca="1" si="61"/>
        <v>4.3892081346649903E-2</v>
      </c>
      <c r="G62" s="7">
        <f t="shared" ca="1" si="61"/>
        <v>1.5697815295861339E-2</v>
      </c>
      <c r="H62" s="7">
        <f t="shared" ca="1" si="61"/>
        <v>3.4215379148583303E-2</v>
      </c>
      <c r="I62" s="7">
        <f t="shared" ca="1" si="61"/>
        <v>-1.1177250362666391</v>
      </c>
      <c r="J62" s="7">
        <f t="shared" ca="1" si="61"/>
        <v>-0.2033033411832017</v>
      </c>
      <c r="K62" s="7">
        <f t="shared" ca="1" si="61"/>
        <v>1.0402512544957987</v>
      </c>
      <c r="L62" s="7">
        <f t="shared" ca="1" si="61"/>
        <v>-0.14012782648806432</v>
      </c>
      <c r="M62" s="7" t="str">
        <f t="shared" ca="1" si="61"/>
        <v/>
      </c>
      <c r="N62" s="7" t="str">
        <f t="shared" ca="1" si="61"/>
        <v/>
      </c>
      <c r="O62" s="7" t="str">
        <f t="shared" ca="1" si="61"/>
        <v/>
      </c>
      <c r="P62" s="7" t="str">
        <f t="shared" ca="1" si="61"/>
        <v/>
      </c>
      <c r="Q62" s="7" t="str">
        <f t="shared" ca="1" si="61"/>
        <v/>
      </c>
      <c r="R62" s="7" t="str">
        <f t="shared" ca="1" si="61"/>
        <v/>
      </c>
      <c r="S62" s="7" t="str">
        <f t="shared" ca="1" si="61"/>
        <v/>
      </c>
      <c r="T62" s="7" t="str">
        <f t="shared" ca="1" si="61"/>
        <v/>
      </c>
      <c r="U62" s="7" t="str">
        <f t="shared" ca="1" si="61"/>
        <v/>
      </c>
      <c r="V62" s="7" t="str">
        <f t="shared" ca="1" si="61"/>
        <v/>
      </c>
      <c r="W62" s="7" t="str">
        <f t="shared" ca="1" si="61"/>
        <v/>
      </c>
      <c r="X62" s="7" t="str">
        <f t="shared" ca="1" si="61"/>
        <v/>
      </c>
      <c r="Y62" s="7" t="str">
        <f t="shared" ca="1" si="61"/>
        <v/>
      </c>
      <c r="Z62" s="7" t="str">
        <f t="shared" ca="1" si="61"/>
        <v/>
      </c>
      <c r="AA62" s="7" t="str">
        <f t="shared" ca="1" si="61"/>
        <v/>
      </c>
      <c r="AB62" s="106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06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106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93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106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93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106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93"/>
    </row>
    <row r="63" spans="1:195" x14ac:dyDescent="0.25">
      <c r="B63" t="s">
        <v>413</v>
      </c>
      <c r="C63" t="s">
        <v>24</v>
      </c>
      <c r="D63" s="53">
        <f t="shared" ref="D63:AA63" ca="1" si="62">IF(D61&lt;&gt;"",D61,C63)</f>
        <v>4.5611486499992973</v>
      </c>
      <c r="E63" s="53">
        <f t="shared" ca="1" si="62"/>
        <v>4.509740080030741</v>
      </c>
      <c r="F63" s="53">
        <f t="shared" ca="1" si="62"/>
        <v>4.4600897858000881</v>
      </c>
      <c r="G63" s="53">
        <f t="shared" ca="1" si="62"/>
        <v>4.503981867146738</v>
      </c>
      <c r="H63" s="53">
        <f t="shared" ca="1" si="62"/>
        <v>4.5196796824425993</v>
      </c>
      <c r="I63" s="53">
        <f t="shared" ca="1" si="62"/>
        <v>4.5538950615911826</v>
      </c>
      <c r="J63" s="53">
        <f t="shared" ca="1" si="62"/>
        <v>3.4361700253245435</v>
      </c>
      <c r="K63" s="53">
        <f t="shared" ca="1" si="62"/>
        <v>3.2328666841413418</v>
      </c>
      <c r="L63" s="53">
        <f t="shared" ca="1" si="62"/>
        <v>4.2731179386371405</v>
      </c>
      <c r="M63" s="53">
        <f t="shared" ca="1" si="62"/>
        <v>4.1329901121490762</v>
      </c>
      <c r="N63" s="53">
        <f t="shared" ca="1" si="62"/>
        <v>4.1329901121490762</v>
      </c>
      <c r="O63" s="53">
        <f t="shared" ca="1" si="62"/>
        <v>4.1329901121490762</v>
      </c>
      <c r="P63" s="53">
        <f t="shared" ca="1" si="62"/>
        <v>4.1329901121490762</v>
      </c>
      <c r="Q63" s="53">
        <f t="shared" ca="1" si="62"/>
        <v>4.1329901121490762</v>
      </c>
      <c r="R63" s="53">
        <f t="shared" ca="1" si="62"/>
        <v>4.1329901121490762</v>
      </c>
      <c r="S63" s="53">
        <f t="shared" ca="1" si="62"/>
        <v>4.1329901121490762</v>
      </c>
      <c r="T63" s="53">
        <f t="shared" ca="1" si="62"/>
        <v>4.1329901121490762</v>
      </c>
      <c r="U63" s="53">
        <f t="shared" ca="1" si="62"/>
        <v>4.1329901121490762</v>
      </c>
      <c r="V63" s="53">
        <f t="shared" ca="1" si="62"/>
        <v>4.1329901121490762</v>
      </c>
      <c r="W63" s="53">
        <f t="shared" ca="1" si="62"/>
        <v>4.1329901121490762</v>
      </c>
      <c r="X63" s="53">
        <f t="shared" ca="1" si="62"/>
        <v>4.1329901121490762</v>
      </c>
      <c r="Y63" s="53">
        <f t="shared" ca="1" si="62"/>
        <v>4.1329901121490762</v>
      </c>
      <c r="Z63" s="53">
        <f t="shared" ca="1" si="62"/>
        <v>4.1329901121490762</v>
      </c>
      <c r="AA63" s="53">
        <f t="shared" ca="1" si="62"/>
        <v>4.1329901121490762</v>
      </c>
      <c r="AB63" s="53">
        <f t="shared" ref="AB63:BG63" si="63">AB60</f>
        <v>2.7102812858847098</v>
      </c>
      <c r="AC63" s="53">
        <f t="shared" si="63"/>
        <v>2.7102812858847098</v>
      </c>
      <c r="AD63" s="53">
        <f t="shared" si="63"/>
        <v>2.7102812858847098</v>
      </c>
      <c r="AE63" s="53">
        <f t="shared" si="63"/>
        <v>2.7102812858847098</v>
      </c>
      <c r="AF63" s="53">
        <f t="shared" si="63"/>
        <v>2.7102812858847098</v>
      </c>
      <c r="AG63" s="53">
        <f t="shared" si="63"/>
        <v>2.7102812858847098</v>
      </c>
      <c r="AH63" s="53">
        <f t="shared" si="63"/>
        <v>2.7102812858847098</v>
      </c>
      <c r="AI63" s="53">
        <f t="shared" si="63"/>
        <v>2.7102812858847098</v>
      </c>
      <c r="AJ63" s="53">
        <f t="shared" si="63"/>
        <v>2.7102812858847098</v>
      </c>
      <c r="AK63" s="53">
        <f t="shared" si="63"/>
        <v>2.7102812858847098</v>
      </c>
      <c r="AL63" s="53">
        <f t="shared" si="63"/>
        <v>2.7102812858847098</v>
      </c>
      <c r="AM63" s="53">
        <f t="shared" si="63"/>
        <v>2.7102812858847098</v>
      </c>
      <c r="AN63" s="53">
        <f t="shared" si="63"/>
        <v>2.7102812858847098</v>
      </c>
      <c r="AO63" s="53">
        <f t="shared" si="63"/>
        <v>2.7102812858847098</v>
      </c>
      <c r="AP63" s="53">
        <f t="shared" si="63"/>
        <v>2.7102812858847098</v>
      </c>
      <c r="AQ63" s="53">
        <f t="shared" si="63"/>
        <v>2.7102812858847098</v>
      </c>
      <c r="AR63" s="53">
        <f t="shared" si="63"/>
        <v>2.7102812858847098</v>
      </c>
      <c r="AS63" s="53">
        <f t="shared" si="63"/>
        <v>2.7102812858847098</v>
      </c>
      <c r="AT63" s="53">
        <f t="shared" si="63"/>
        <v>2.7102812858847098</v>
      </c>
      <c r="AU63" s="53">
        <f t="shared" si="63"/>
        <v>2.7102812858847098</v>
      </c>
      <c r="AV63" s="53">
        <f t="shared" si="63"/>
        <v>2.7102812858847098</v>
      </c>
      <c r="AW63" s="53">
        <f t="shared" si="63"/>
        <v>2.7102812858847098</v>
      </c>
      <c r="AX63" s="53">
        <f t="shared" si="63"/>
        <v>2.7102812858847098</v>
      </c>
      <c r="AY63" s="53">
        <f t="shared" si="63"/>
        <v>2.7102812858847098</v>
      </c>
      <c r="AZ63" s="53">
        <f t="shared" si="63"/>
        <v>2.5757550197531103</v>
      </c>
      <c r="BA63" s="53">
        <f t="shared" si="63"/>
        <v>2.5757550197531103</v>
      </c>
      <c r="BB63" s="53">
        <f t="shared" si="63"/>
        <v>2.5757550197531103</v>
      </c>
      <c r="BC63" s="53">
        <f t="shared" si="63"/>
        <v>2.5757550197531103</v>
      </c>
      <c r="BD63" s="53">
        <f t="shared" si="63"/>
        <v>2.5757550197531103</v>
      </c>
      <c r="BE63" s="53">
        <f t="shared" si="63"/>
        <v>2.5757550197531103</v>
      </c>
      <c r="BF63" s="53">
        <f t="shared" si="63"/>
        <v>2.5757550197531103</v>
      </c>
      <c r="BG63" s="53">
        <f t="shared" si="63"/>
        <v>2.5757550197531103</v>
      </c>
      <c r="BH63" s="53">
        <f t="shared" ref="BH63:CM63" si="64">BH60</f>
        <v>2.5757550197531103</v>
      </c>
      <c r="BI63" s="53">
        <f t="shared" si="64"/>
        <v>2.5757550197531103</v>
      </c>
      <c r="BJ63" s="53">
        <f t="shared" si="64"/>
        <v>2.5757550197531103</v>
      </c>
      <c r="BK63" s="53">
        <f t="shared" si="64"/>
        <v>2.5757550197531103</v>
      </c>
      <c r="BL63" s="53">
        <f t="shared" si="64"/>
        <v>2.5757550197531103</v>
      </c>
      <c r="BM63" s="53">
        <f t="shared" si="64"/>
        <v>2.5757550197531103</v>
      </c>
      <c r="BN63" s="53">
        <f t="shared" si="64"/>
        <v>2.5757550197531103</v>
      </c>
      <c r="BO63" s="53">
        <f t="shared" si="64"/>
        <v>2.5757550197531103</v>
      </c>
      <c r="BP63" s="53">
        <f t="shared" si="64"/>
        <v>2.5757550197531103</v>
      </c>
      <c r="BQ63" s="53">
        <f t="shared" si="64"/>
        <v>2.5757550197531103</v>
      </c>
      <c r="BR63" s="53">
        <f t="shared" si="64"/>
        <v>2.5757550197531103</v>
      </c>
      <c r="BS63" s="53">
        <f t="shared" si="64"/>
        <v>2.5757550197531103</v>
      </c>
      <c r="BT63" s="53">
        <f t="shared" si="64"/>
        <v>2.5757550197531103</v>
      </c>
      <c r="BU63" s="53">
        <f t="shared" si="64"/>
        <v>2.5757550197531103</v>
      </c>
      <c r="BV63" s="53">
        <f t="shared" si="64"/>
        <v>2.5757550197531103</v>
      </c>
      <c r="BW63" s="53">
        <f t="shared" si="64"/>
        <v>2.5757550197531103</v>
      </c>
      <c r="BX63" s="53">
        <f t="shared" si="64"/>
        <v>2.43894517013972</v>
      </c>
      <c r="BY63" s="53">
        <f t="shared" si="64"/>
        <v>2.43894517013972</v>
      </c>
      <c r="BZ63" s="53">
        <f t="shared" si="64"/>
        <v>2.43894517013972</v>
      </c>
      <c r="CA63" s="53">
        <f t="shared" si="64"/>
        <v>2.43894517013972</v>
      </c>
      <c r="CB63" s="53">
        <f t="shared" si="64"/>
        <v>2.43894517013972</v>
      </c>
      <c r="CC63" s="53">
        <f t="shared" si="64"/>
        <v>2.43894517013972</v>
      </c>
      <c r="CD63" s="53">
        <f t="shared" si="64"/>
        <v>2.43894517013972</v>
      </c>
      <c r="CE63" s="53">
        <f t="shared" si="64"/>
        <v>2.43894517013972</v>
      </c>
      <c r="CF63" s="53">
        <f t="shared" si="64"/>
        <v>2.43894517013972</v>
      </c>
      <c r="CG63" s="53">
        <f t="shared" si="64"/>
        <v>2.43894517013972</v>
      </c>
      <c r="CH63" s="53">
        <f t="shared" si="64"/>
        <v>2.43894517013972</v>
      </c>
      <c r="CI63" s="53">
        <f t="shared" si="64"/>
        <v>2.43894517013972</v>
      </c>
      <c r="CJ63" s="53">
        <f t="shared" si="64"/>
        <v>2.43894517013972</v>
      </c>
      <c r="CK63" s="53">
        <f t="shared" si="64"/>
        <v>2.43894517013972</v>
      </c>
      <c r="CL63" s="53">
        <f t="shared" si="64"/>
        <v>2.43894517013972</v>
      </c>
      <c r="CM63" s="53">
        <f t="shared" si="64"/>
        <v>2.43894517013972</v>
      </c>
      <c r="CN63" s="53">
        <f t="shared" ref="CN63:DS63" si="65">CN60</f>
        <v>2.43894517013972</v>
      </c>
      <c r="CO63" s="53">
        <f t="shared" si="65"/>
        <v>2.43894517013972</v>
      </c>
      <c r="CP63" s="53">
        <f t="shared" si="65"/>
        <v>2.43894517013972</v>
      </c>
      <c r="CQ63" s="53">
        <f t="shared" si="65"/>
        <v>2.43894517013972</v>
      </c>
      <c r="CR63" s="53">
        <f t="shared" si="65"/>
        <v>2.43894517013972</v>
      </c>
      <c r="CS63" s="53">
        <f t="shared" si="65"/>
        <v>2.43894517013972</v>
      </c>
      <c r="CT63" s="53">
        <f t="shared" si="65"/>
        <v>2.43894517013972</v>
      </c>
      <c r="CU63" s="53">
        <f t="shared" si="65"/>
        <v>2.43894517013972</v>
      </c>
      <c r="CV63" s="53">
        <f t="shared" si="65"/>
        <v>2.3870433757138301</v>
      </c>
      <c r="CW63" s="53">
        <f t="shared" si="65"/>
        <v>2.3870433757138301</v>
      </c>
      <c r="CX63" s="53">
        <f t="shared" si="65"/>
        <v>2.3870433757138301</v>
      </c>
      <c r="CY63" s="53">
        <f t="shared" si="65"/>
        <v>2.3870433757138301</v>
      </c>
      <c r="CZ63" s="53">
        <f t="shared" si="65"/>
        <v>2.3870433757138301</v>
      </c>
      <c r="DA63" s="53">
        <f t="shared" si="65"/>
        <v>2.3870433757138301</v>
      </c>
      <c r="DB63" s="53">
        <f t="shared" si="65"/>
        <v>2.3870433757138301</v>
      </c>
      <c r="DC63" s="53">
        <f t="shared" si="65"/>
        <v>2.3870433757138301</v>
      </c>
      <c r="DD63" s="53">
        <f t="shared" si="65"/>
        <v>2.3870433757138301</v>
      </c>
      <c r="DE63" s="53">
        <f t="shared" si="65"/>
        <v>2.3870433757138301</v>
      </c>
      <c r="DF63" s="53">
        <f t="shared" si="65"/>
        <v>2.3870433757138301</v>
      </c>
      <c r="DG63" s="53">
        <f t="shared" si="65"/>
        <v>2.3870433757138301</v>
      </c>
      <c r="DH63" s="53">
        <f t="shared" si="65"/>
        <v>2.3870433757138301</v>
      </c>
      <c r="DI63" s="53">
        <f t="shared" si="65"/>
        <v>2.3870433757138301</v>
      </c>
      <c r="DJ63" s="53">
        <f t="shared" si="65"/>
        <v>2.3870433757138301</v>
      </c>
      <c r="DK63" s="53">
        <f t="shared" si="65"/>
        <v>2.3870433757138301</v>
      </c>
      <c r="DL63" s="53">
        <f t="shared" si="65"/>
        <v>2.3870433757138301</v>
      </c>
      <c r="DM63" s="53">
        <f t="shared" si="65"/>
        <v>2.3870433757138301</v>
      </c>
      <c r="DN63" s="53">
        <f t="shared" si="65"/>
        <v>2.3870433757138301</v>
      </c>
      <c r="DO63" s="53">
        <f t="shared" si="65"/>
        <v>2.3870433757138301</v>
      </c>
      <c r="DP63" s="53">
        <f t="shared" si="65"/>
        <v>2.3870433757138301</v>
      </c>
      <c r="DQ63" s="53">
        <f t="shared" si="65"/>
        <v>2.3870433757138301</v>
      </c>
      <c r="DR63" s="53">
        <f t="shared" si="65"/>
        <v>2.3870433757138301</v>
      </c>
      <c r="DS63" s="53">
        <f t="shared" si="65"/>
        <v>2.3870433757138301</v>
      </c>
      <c r="DT63" s="53">
        <f t="shared" ref="DT63:EY63" si="66">DT60</f>
        <v>2.28612903993973</v>
      </c>
      <c r="DU63" s="53">
        <f t="shared" si="66"/>
        <v>2.28612903993973</v>
      </c>
      <c r="DV63" s="53">
        <f t="shared" si="66"/>
        <v>2.28612903993973</v>
      </c>
      <c r="DW63" s="53">
        <f t="shared" si="66"/>
        <v>2.28612903993973</v>
      </c>
      <c r="DX63" s="53">
        <f t="shared" si="66"/>
        <v>2.28612903993973</v>
      </c>
      <c r="DY63" s="53">
        <f t="shared" si="66"/>
        <v>2.28612903993973</v>
      </c>
      <c r="DZ63" s="53">
        <f t="shared" si="66"/>
        <v>2.28612903993973</v>
      </c>
      <c r="EA63" s="53">
        <f t="shared" si="66"/>
        <v>2.28612903993973</v>
      </c>
      <c r="EB63" s="53">
        <f t="shared" si="66"/>
        <v>2.28612903993973</v>
      </c>
      <c r="EC63" s="53">
        <f t="shared" si="66"/>
        <v>2.28612903993973</v>
      </c>
      <c r="ED63" s="53">
        <f t="shared" si="66"/>
        <v>2.28612903993973</v>
      </c>
      <c r="EE63" s="53">
        <f t="shared" si="66"/>
        <v>2.28612903993973</v>
      </c>
      <c r="EF63" s="53">
        <f t="shared" si="66"/>
        <v>2.28612903993973</v>
      </c>
      <c r="EG63" s="53">
        <f t="shared" si="66"/>
        <v>2.28612903993973</v>
      </c>
      <c r="EH63" s="53">
        <f t="shared" si="66"/>
        <v>2.28612903993973</v>
      </c>
      <c r="EI63" s="53">
        <f t="shared" si="66"/>
        <v>2.28612903993973</v>
      </c>
      <c r="EJ63" s="53">
        <f t="shared" si="66"/>
        <v>2.28612903993973</v>
      </c>
      <c r="EK63" s="53">
        <f t="shared" si="66"/>
        <v>2.28612903993973</v>
      </c>
      <c r="EL63" s="53">
        <f t="shared" si="66"/>
        <v>2.28612903993973</v>
      </c>
      <c r="EM63" s="53">
        <f t="shared" si="66"/>
        <v>2.28612903993973</v>
      </c>
      <c r="EN63" s="53">
        <f t="shared" si="66"/>
        <v>2.28612903993973</v>
      </c>
      <c r="EO63" s="53">
        <f t="shared" si="66"/>
        <v>2.28612903993973</v>
      </c>
      <c r="EP63" s="53">
        <f t="shared" si="66"/>
        <v>2.28612903993973</v>
      </c>
      <c r="EQ63" s="53">
        <f t="shared" si="66"/>
        <v>2.28612903993973</v>
      </c>
      <c r="ER63" s="53">
        <f t="shared" si="66"/>
        <v>2.1755072012292</v>
      </c>
      <c r="ES63" s="53">
        <f t="shared" si="66"/>
        <v>2.1755072012292</v>
      </c>
      <c r="ET63" s="53">
        <f t="shared" si="66"/>
        <v>2.1755072012292</v>
      </c>
      <c r="EU63" s="53">
        <f t="shared" si="66"/>
        <v>2.1755072012292</v>
      </c>
      <c r="EV63" s="53">
        <f t="shared" si="66"/>
        <v>2.1755072012292</v>
      </c>
      <c r="EW63" s="53">
        <f t="shared" si="66"/>
        <v>2.1755072012292</v>
      </c>
      <c r="EX63" s="53">
        <f t="shared" si="66"/>
        <v>2.1755072012292</v>
      </c>
      <c r="EY63" s="53">
        <f t="shared" si="66"/>
        <v>2.1755072012292</v>
      </c>
      <c r="EZ63" s="53">
        <f t="shared" ref="EZ63:GE63" si="67">EZ60</f>
        <v>2.1755072012292</v>
      </c>
      <c r="FA63" s="53">
        <f t="shared" si="67"/>
        <v>2.1755072012292</v>
      </c>
      <c r="FB63" s="53">
        <f t="shared" si="67"/>
        <v>2.1755072012292</v>
      </c>
      <c r="FC63" s="53">
        <f t="shared" si="67"/>
        <v>2.1755072012292</v>
      </c>
      <c r="FD63" s="53">
        <f t="shared" si="67"/>
        <v>2.1755072012292</v>
      </c>
      <c r="FE63" s="53">
        <f t="shared" si="67"/>
        <v>2.1755072012292</v>
      </c>
      <c r="FF63" s="53">
        <f t="shared" si="67"/>
        <v>2.1755072012292</v>
      </c>
      <c r="FG63" s="53">
        <f t="shared" si="67"/>
        <v>2.1755072012292</v>
      </c>
      <c r="FH63" s="53">
        <f t="shared" si="67"/>
        <v>2.1755072012292</v>
      </c>
      <c r="FI63" s="53">
        <f t="shared" si="67"/>
        <v>2.1755072012292</v>
      </c>
      <c r="FJ63" s="53">
        <f t="shared" si="67"/>
        <v>2.1755072012292</v>
      </c>
      <c r="FK63" s="53">
        <f t="shared" si="67"/>
        <v>2.1755072012292</v>
      </c>
      <c r="FL63" s="53">
        <f t="shared" si="67"/>
        <v>2.1755072012292</v>
      </c>
      <c r="FM63" s="53">
        <f t="shared" si="67"/>
        <v>2.1755072012292</v>
      </c>
      <c r="FN63" s="53">
        <f t="shared" si="67"/>
        <v>2.1755072012292</v>
      </c>
      <c r="FO63" s="53">
        <f t="shared" si="67"/>
        <v>2.1755072012292</v>
      </c>
      <c r="FP63" s="53">
        <f t="shared" si="67"/>
        <v>2.09643295885623</v>
      </c>
      <c r="FQ63" s="53">
        <f t="shared" si="67"/>
        <v>2.09643295885623</v>
      </c>
      <c r="FR63" s="53">
        <f t="shared" si="67"/>
        <v>2.09643295885623</v>
      </c>
      <c r="FS63" s="53">
        <f t="shared" si="67"/>
        <v>2.09643295885623</v>
      </c>
      <c r="FT63" s="53">
        <f t="shared" si="67"/>
        <v>2.09643295885623</v>
      </c>
      <c r="FU63" s="53">
        <f t="shared" si="67"/>
        <v>2.09643295885623</v>
      </c>
      <c r="FV63" s="53">
        <f t="shared" si="67"/>
        <v>2.09643295885623</v>
      </c>
      <c r="FW63" s="53">
        <f t="shared" si="67"/>
        <v>2.09643295885623</v>
      </c>
      <c r="FX63" s="53">
        <f t="shared" si="67"/>
        <v>2.09643295885623</v>
      </c>
      <c r="FY63" s="53">
        <f t="shared" si="67"/>
        <v>2.09643295885623</v>
      </c>
      <c r="FZ63" s="53">
        <f t="shared" si="67"/>
        <v>2.09643295885623</v>
      </c>
      <c r="GA63" s="53">
        <f t="shared" si="67"/>
        <v>2.09643295885623</v>
      </c>
      <c r="GB63" s="53">
        <f t="shared" si="67"/>
        <v>2.09643295885623</v>
      </c>
      <c r="GC63" s="53">
        <f t="shared" si="67"/>
        <v>2.09643295885623</v>
      </c>
      <c r="GD63" s="53">
        <f t="shared" si="67"/>
        <v>2.09643295885623</v>
      </c>
      <c r="GE63" s="53">
        <f t="shared" si="67"/>
        <v>2.09643295885623</v>
      </c>
      <c r="GF63" s="53">
        <f t="shared" ref="GF63:GM63" si="68">GF60</f>
        <v>2.09643295885623</v>
      </c>
      <c r="GG63" s="53">
        <f t="shared" si="68"/>
        <v>2.09643295885623</v>
      </c>
      <c r="GH63" s="53">
        <f t="shared" si="68"/>
        <v>2.09643295885623</v>
      </c>
      <c r="GI63" s="53">
        <f t="shared" si="68"/>
        <v>2.09643295885623</v>
      </c>
      <c r="GJ63" s="53">
        <f t="shared" si="68"/>
        <v>2.09643295885623</v>
      </c>
      <c r="GK63" s="53">
        <f t="shared" si="68"/>
        <v>2.09643295885623</v>
      </c>
      <c r="GL63" s="53">
        <f t="shared" si="68"/>
        <v>2.09643295885623</v>
      </c>
      <c r="GM63" s="53">
        <f t="shared" si="68"/>
        <v>2.09643295885623</v>
      </c>
    </row>
    <row r="64" spans="1:195" x14ac:dyDescent="0.25"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AB64" s="87"/>
      <c r="AZ64" s="87"/>
      <c r="BX64" s="87"/>
      <c r="CU64" s="88"/>
      <c r="DT64" s="87"/>
      <c r="EQ64" s="88"/>
      <c r="FP64" s="87"/>
      <c r="GM64" s="88"/>
    </row>
    <row r="65" spans="1:195" x14ac:dyDescent="0.25">
      <c r="B65" t="s">
        <v>609</v>
      </c>
      <c r="D65" s="207">
        <f ca="1">D54+D59</f>
        <v>13.726611710557673</v>
      </c>
      <c r="E65" s="207">
        <f t="shared" ref="E65:AJ65" ca="1" si="69">IFERROR(E54+E59,"")</f>
        <v>13.567412523685785</v>
      </c>
      <c r="F65" s="207">
        <f t="shared" ca="1" si="69"/>
        <v>13.377893482481383</v>
      </c>
      <c r="G65" s="207">
        <f t="shared" ca="1" si="69"/>
        <v>12.850480299151647</v>
      </c>
      <c r="H65" s="207">
        <f t="shared" ca="1" si="69"/>
        <v>12.588769248672811</v>
      </c>
      <c r="I65" s="207">
        <f t="shared" ca="1" si="69"/>
        <v>12.424583523941676</v>
      </c>
      <c r="J65" s="207">
        <f t="shared" ca="1" si="69"/>
        <v>12.003262346939364</v>
      </c>
      <c r="K65" s="207">
        <f t="shared" ca="1" si="69"/>
        <v>11.128824683775845</v>
      </c>
      <c r="L65" s="207">
        <f t="shared" ca="1" si="69"/>
        <v>9.8654365684260696</v>
      </c>
      <c r="M65" s="207">
        <f t="shared" ca="1" si="69"/>
        <v>9.8872165484945747</v>
      </c>
      <c r="N65" s="207">
        <f t="shared" ca="1" si="69"/>
        <v>9.9574743590128776</v>
      </c>
      <c r="O65" s="207" t="str">
        <f t="shared" ca="1" si="69"/>
        <v/>
      </c>
      <c r="P65" s="207" t="str">
        <f t="shared" ca="1" si="69"/>
        <v/>
      </c>
      <c r="Q65" s="207" t="str">
        <f t="shared" ca="1" si="69"/>
        <v/>
      </c>
      <c r="R65" s="207" t="str">
        <f t="shared" ca="1" si="69"/>
        <v/>
      </c>
      <c r="S65" s="207" t="str">
        <f t="shared" ca="1" si="69"/>
        <v/>
      </c>
      <c r="T65" s="207" t="str">
        <f t="shared" ca="1" si="69"/>
        <v/>
      </c>
      <c r="U65" s="207" t="str">
        <f t="shared" ca="1" si="69"/>
        <v/>
      </c>
      <c r="V65" s="207" t="str">
        <f t="shared" ca="1" si="69"/>
        <v/>
      </c>
      <c r="W65" s="207" t="str">
        <f t="shared" ca="1" si="69"/>
        <v/>
      </c>
      <c r="X65" s="207" t="str">
        <f t="shared" ca="1" si="69"/>
        <v/>
      </c>
      <c r="Y65" s="207" t="str">
        <f t="shared" ca="1" si="69"/>
        <v/>
      </c>
      <c r="Z65" s="207" t="str">
        <f t="shared" ca="1" si="69"/>
        <v/>
      </c>
      <c r="AA65" s="207" t="str">
        <f t="shared" ca="1" si="69"/>
        <v/>
      </c>
      <c r="AB65" s="207" t="str">
        <f t="shared" ca="1" si="69"/>
        <v/>
      </c>
      <c r="AC65" s="207" t="str">
        <f t="shared" ca="1" si="69"/>
        <v/>
      </c>
      <c r="AD65" s="207" t="str">
        <f t="shared" ca="1" si="69"/>
        <v/>
      </c>
      <c r="AE65" s="207" t="str">
        <f t="shared" ca="1" si="69"/>
        <v/>
      </c>
      <c r="AF65" s="207" t="str">
        <f t="shared" ca="1" si="69"/>
        <v/>
      </c>
      <c r="AG65" s="207" t="str">
        <f t="shared" ca="1" si="69"/>
        <v/>
      </c>
      <c r="AH65" s="207" t="str">
        <f t="shared" ca="1" si="69"/>
        <v/>
      </c>
      <c r="AI65" s="207" t="str">
        <f t="shared" ca="1" si="69"/>
        <v/>
      </c>
      <c r="AJ65" s="207" t="str">
        <f t="shared" ca="1" si="69"/>
        <v/>
      </c>
      <c r="AK65" s="207" t="str">
        <f t="shared" ref="AK65:BP65" ca="1" si="70">IFERROR(AK54+AK59,"")</f>
        <v/>
      </c>
      <c r="AL65" s="207" t="str">
        <f t="shared" ca="1" si="70"/>
        <v/>
      </c>
      <c r="AM65" s="207" t="str">
        <f t="shared" ca="1" si="70"/>
        <v/>
      </c>
      <c r="AN65" s="207" t="str">
        <f t="shared" ca="1" si="70"/>
        <v/>
      </c>
      <c r="AO65" s="207" t="str">
        <f t="shared" ca="1" si="70"/>
        <v/>
      </c>
      <c r="AP65" s="207" t="str">
        <f t="shared" ca="1" si="70"/>
        <v/>
      </c>
      <c r="AQ65" s="207" t="str">
        <f t="shared" ca="1" si="70"/>
        <v/>
      </c>
      <c r="AR65" s="207" t="str">
        <f t="shared" ca="1" si="70"/>
        <v/>
      </c>
      <c r="AS65" s="207" t="str">
        <f t="shared" ca="1" si="70"/>
        <v/>
      </c>
      <c r="AT65" s="207" t="str">
        <f t="shared" ca="1" si="70"/>
        <v/>
      </c>
      <c r="AU65" s="207" t="str">
        <f t="shared" ca="1" si="70"/>
        <v/>
      </c>
      <c r="AV65" s="207" t="str">
        <f t="shared" ca="1" si="70"/>
        <v/>
      </c>
      <c r="AW65" s="207" t="str">
        <f t="shared" ca="1" si="70"/>
        <v/>
      </c>
      <c r="AX65" s="207" t="str">
        <f t="shared" ca="1" si="70"/>
        <v/>
      </c>
      <c r="AY65" s="207" t="str">
        <f t="shared" ca="1" si="70"/>
        <v/>
      </c>
      <c r="AZ65" s="207" t="str">
        <f t="shared" ca="1" si="70"/>
        <v/>
      </c>
      <c r="BA65" s="207" t="str">
        <f t="shared" ca="1" si="70"/>
        <v/>
      </c>
      <c r="BB65" s="207" t="str">
        <f t="shared" ca="1" si="70"/>
        <v/>
      </c>
      <c r="BC65" s="207" t="str">
        <f t="shared" ca="1" si="70"/>
        <v/>
      </c>
      <c r="BD65" s="207" t="str">
        <f t="shared" ca="1" si="70"/>
        <v/>
      </c>
      <c r="BE65" s="207" t="str">
        <f t="shared" ca="1" si="70"/>
        <v/>
      </c>
      <c r="BF65" s="207" t="str">
        <f t="shared" ca="1" si="70"/>
        <v/>
      </c>
      <c r="BG65" s="207" t="str">
        <f t="shared" ca="1" si="70"/>
        <v/>
      </c>
      <c r="BH65" s="207" t="str">
        <f t="shared" ca="1" si="70"/>
        <v/>
      </c>
      <c r="BI65" s="207" t="str">
        <f t="shared" ca="1" si="70"/>
        <v/>
      </c>
      <c r="BJ65" s="207" t="str">
        <f t="shared" ca="1" si="70"/>
        <v/>
      </c>
      <c r="BK65" s="207" t="str">
        <f t="shared" ca="1" si="70"/>
        <v/>
      </c>
      <c r="BL65" s="207" t="str">
        <f t="shared" ca="1" si="70"/>
        <v/>
      </c>
      <c r="BM65" s="207" t="str">
        <f t="shared" ca="1" si="70"/>
        <v/>
      </c>
      <c r="BN65" s="207" t="str">
        <f t="shared" ca="1" si="70"/>
        <v/>
      </c>
      <c r="BO65" s="207" t="str">
        <f t="shared" ca="1" si="70"/>
        <v/>
      </c>
      <c r="BP65" s="207" t="str">
        <f t="shared" ca="1" si="70"/>
        <v/>
      </c>
      <c r="BQ65" s="207" t="str">
        <f t="shared" ref="BQ65:CV65" ca="1" si="71">IFERROR(BQ54+BQ59,"")</f>
        <v/>
      </c>
      <c r="BR65" s="207" t="str">
        <f t="shared" ca="1" si="71"/>
        <v/>
      </c>
      <c r="BS65" s="207" t="str">
        <f t="shared" ca="1" si="71"/>
        <v/>
      </c>
      <c r="BT65" s="207" t="str">
        <f t="shared" ca="1" si="71"/>
        <v/>
      </c>
      <c r="BU65" s="207" t="str">
        <f t="shared" ca="1" si="71"/>
        <v/>
      </c>
      <c r="BV65" s="207" t="str">
        <f t="shared" ca="1" si="71"/>
        <v/>
      </c>
      <c r="BW65" s="207" t="str">
        <f t="shared" ca="1" si="71"/>
        <v/>
      </c>
      <c r="BX65" s="207" t="str">
        <f t="shared" ca="1" si="71"/>
        <v/>
      </c>
      <c r="BY65" s="207" t="str">
        <f t="shared" ca="1" si="71"/>
        <v/>
      </c>
      <c r="BZ65" s="207" t="str">
        <f t="shared" ca="1" si="71"/>
        <v/>
      </c>
      <c r="CA65" s="207" t="str">
        <f t="shared" ca="1" si="71"/>
        <v/>
      </c>
      <c r="CB65" s="207" t="str">
        <f t="shared" ca="1" si="71"/>
        <v/>
      </c>
      <c r="CC65" s="207" t="str">
        <f t="shared" ca="1" si="71"/>
        <v/>
      </c>
      <c r="CD65" s="207" t="str">
        <f t="shared" ca="1" si="71"/>
        <v/>
      </c>
      <c r="CE65" s="207" t="str">
        <f t="shared" ca="1" si="71"/>
        <v/>
      </c>
      <c r="CF65" s="207" t="str">
        <f t="shared" ca="1" si="71"/>
        <v/>
      </c>
      <c r="CG65" s="207" t="str">
        <f t="shared" ca="1" si="71"/>
        <v/>
      </c>
      <c r="CH65" s="207" t="str">
        <f t="shared" ca="1" si="71"/>
        <v/>
      </c>
      <c r="CI65" s="207" t="str">
        <f t="shared" ca="1" si="71"/>
        <v/>
      </c>
      <c r="CJ65" s="207" t="str">
        <f t="shared" ca="1" si="71"/>
        <v/>
      </c>
      <c r="CK65" s="207" t="str">
        <f t="shared" ca="1" si="71"/>
        <v/>
      </c>
      <c r="CL65" s="207" t="str">
        <f t="shared" ca="1" si="71"/>
        <v/>
      </c>
      <c r="CM65" s="207" t="str">
        <f t="shared" ca="1" si="71"/>
        <v/>
      </c>
      <c r="CN65" s="207" t="str">
        <f t="shared" ca="1" si="71"/>
        <v/>
      </c>
      <c r="CO65" s="207" t="str">
        <f t="shared" ca="1" si="71"/>
        <v/>
      </c>
      <c r="CP65" s="207" t="str">
        <f t="shared" ca="1" si="71"/>
        <v/>
      </c>
      <c r="CQ65" s="207" t="str">
        <f t="shared" ca="1" si="71"/>
        <v/>
      </c>
      <c r="CR65" s="207" t="str">
        <f t="shared" ca="1" si="71"/>
        <v/>
      </c>
      <c r="CS65" s="207" t="str">
        <f t="shared" ca="1" si="71"/>
        <v/>
      </c>
      <c r="CT65" s="207" t="str">
        <f t="shared" ca="1" si="71"/>
        <v/>
      </c>
      <c r="CU65" s="207" t="str">
        <f t="shared" ca="1" si="71"/>
        <v/>
      </c>
      <c r="CV65" s="207" t="str">
        <f t="shared" ca="1" si="71"/>
        <v/>
      </c>
      <c r="CW65" s="207" t="str">
        <f t="shared" ref="CW65:EB65" ca="1" si="72">IFERROR(CW54+CW59,"")</f>
        <v/>
      </c>
      <c r="CX65" s="207" t="str">
        <f t="shared" ca="1" si="72"/>
        <v/>
      </c>
      <c r="CY65" s="207" t="str">
        <f t="shared" ca="1" si="72"/>
        <v/>
      </c>
      <c r="CZ65" s="207" t="str">
        <f t="shared" ca="1" si="72"/>
        <v/>
      </c>
      <c r="DA65" s="207" t="str">
        <f t="shared" ca="1" si="72"/>
        <v/>
      </c>
      <c r="DB65" s="207" t="str">
        <f t="shared" ca="1" si="72"/>
        <v/>
      </c>
      <c r="DC65" s="207" t="str">
        <f t="shared" ca="1" si="72"/>
        <v/>
      </c>
      <c r="DD65" s="207" t="str">
        <f t="shared" ca="1" si="72"/>
        <v/>
      </c>
      <c r="DE65" s="207" t="str">
        <f t="shared" ca="1" si="72"/>
        <v/>
      </c>
      <c r="DF65" s="207" t="str">
        <f t="shared" ca="1" si="72"/>
        <v/>
      </c>
      <c r="DG65" s="207" t="str">
        <f t="shared" ca="1" si="72"/>
        <v/>
      </c>
      <c r="DH65" s="207" t="str">
        <f t="shared" ca="1" si="72"/>
        <v/>
      </c>
      <c r="DI65" s="207" t="str">
        <f t="shared" ca="1" si="72"/>
        <v/>
      </c>
      <c r="DJ65" s="207" t="str">
        <f t="shared" ca="1" si="72"/>
        <v/>
      </c>
      <c r="DK65" s="207" t="str">
        <f t="shared" ca="1" si="72"/>
        <v/>
      </c>
      <c r="DL65" s="207" t="str">
        <f t="shared" ca="1" si="72"/>
        <v/>
      </c>
      <c r="DM65" s="207" t="str">
        <f t="shared" ca="1" si="72"/>
        <v/>
      </c>
      <c r="DN65" s="207" t="str">
        <f t="shared" ca="1" si="72"/>
        <v/>
      </c>
      <c r="DO65" s="207" t="str">
        <f t="shared" ca="1" si="72"/>
        <v/>
      </c>
      <c r="DP65" s="207" t="str">
        <f t="shared" ca="1" si="72"/>
        <v/>
      </c>
      <c r="DQ65" s="207" t="str">
        <f t="shared" ca="1" si="72"/>
        <v/>
      </c>
      <c r="DR65" s="207" t="str">
        <f t="shared" ca="1" si="72"/>
        <v/>
      </c>
      <c r="DS65" s="207" t="str">
        <f t="shared" ca="1" si="72"/>
        <v/>
      </c>
      <c r="DT65" s="207" t="str">
        <f t="shared" ca="1" si="72"/>
        <v/>
      </c>
      <c r="DU65" s="207" t="str">
        <f t="shared" ca="1" si="72"/>
        <v/>
      </c>
      <c r="DV65" s="207" t="str">
        <f t="shared" ca="1" si="72"/>
        <v/>
      </c>
      <c r="DW65" s="207" t="str">
        <f t="shared" ca="1" si="72"/>
        <v/>
      </c>
      <c r="DX65" s="207" t="str">
        <f t="shared" ca="1" si="72"/>
        <v/>
      </c>
      <c r="DY65" s="207" t="str">
        <f t="shared" ca="1" si="72"/>
        <v/>
      </c>
      <c r="DZ65" s="207" t="str">
        <f t="shared" ca="1" si="72"/>
        <v/>
      </c>
      <c r="EA65" s="207" t="str">
        <f t="shared" ca="1" si="72"/>
        <v/>
      </c>
      <c r="EB65" s="207" t="str">
        <f t="shared" ca="1" si="72"/>
        <v/>
      </c>
      <c r="EC65" s="207" t="str">
        <f t="shared" ref="EC65:FH65" ca="1" si="73">IFERROR(EC54+EC59,"")</f>
        <v/>
      </c>
      <c r="ED65" s="207" t="str">
        <f t="shared" ca="1" si="73"/>
        <v/>
      </c>
      <c r="EE65" s="207" t="str">
        <f t="shared" ca="1" si="73"/>
        <v/>
      </c>
      <c r="EF65" s="207" t="str">
        <f t="shared" ca="1" si="73"/>
        <v/>
      </c>
      <c r="EG65" s="207" t="str">
        <f t="shared" ca="1" si="73"/>
        <v/>
      </c>
      <c r="EH65" s="207" t="str">
        <f t="shared" ca="1" si="73"/>
        <v/>
      </c>
      <c r="EI65" s="207" t="str">
        <f t="shared" ca="1" si="73"/>
        <v/>
      </c>
      <c r="EJ65" s="207" t="str">
        <f t="shared" ca="1" si="73"/>
        <v/>
      </c>
      <c r="EK65" s="207" t="str">
        <f t="shared" ca="1" si="73"/>
        <v/>
      </c>
      <c r="EL65" s="207" t="str">
        <f t="shared" ca="1" si="73"/>
        <v/>
      </c>
      <c r="EM65" s="207" t="str">
        <f t="shared" ca="1" si="73"/>
        <v/>
      </c>
      <c r="EN65" s="207" t="str">
        <f t="shared" ca="1" si="73"/>
        <v/>
      </c>
      <c r="EO65" s="207" t="str">
        <f t="shared" ca="1" si="73"/>
        <v/>
      </c>
      <c r="EP65" s="207" t="str">
        <f t="shared" ca="1" si="73"/>
        <v/>
      </c>
      <c r="EQ65" s="207" t="str">
        <f t="shared" ca="1" si="73"/>
        <v/>
      </c>
      <c r="ER65" s="207" t="str">
        <f t="shared" ca="1" si="73"/>
        <v/>
      </c>
      <c r="ES65" s="207" t="str">
        <f t="shared" ca="1" si="73"/>
        <v/>
      </c>
      <c r="ET65" s="207" t="str">
        <f t="shared" ca="1" si="73"/>
        <v/>
      </c>
      <c r="EU65" s="207" t="str">
        <f t="shared" ca="1" si="73"/>
        <v/>
      </c>
      <c r="EV65" s="207" t="str">
        <f t="shared" ca="1" si="73"/>
        <v/>
      </c>
      <c r="EW65" s="207" t="str">
        <f t="shared" ca="1" si="73"/>
        <v/>
      </c>
      <c r="EX65" s="207" t="str">
        <f t="shared" ca="1" si="73"/>
        <v/>
      </c>
      <c r="EY65" s="207" t="str">
        <f t="shared" ca="1" si="73"/>
        <v/>
      </c>
      <c r="EZ65" s="207" t="str">
        <f t="shared" ca="1" si="73"/>
        <v/>
      </c>
      <c r="FA65" s="207" t="str">
        <f t="shared" ca="1" si="73"/>
        <v/>
      </c>
      <c r="FB65" s="207" t="str">
        <f t="shared" ca="1" si="73"/>
        <v/>
      </c>
      <c r="FC65" s="207" t="str">
        <f t="shared" ca="1" si="73"/>
        <v/>
      </c>
      <c r="FD65" s="207" t="str">
        <f t="shared" ca="1" si="73"/>
        <v/>
      </c>
      <c r="FE65" s="207" t="str">
        <f t="shared" ca="1" si="73"/>
        <v/>
      </c>
      <c r="FF65" s="207" t="str">
        <f t="shared" ca="1" si="73"/>
        <v/>
      </c>
      <c r="FG65" s="207" t="str">
        <f t="shared" ca="1" si="73"/>
        <v/>
      </c>
      <c r="FH65" s="207" t="str">
        <f t="shared" ca="1" si="73"/>
        <v/>
      </c>
      <c r="FI65" s="207" t="str">
        <f t="shared" ref="FI65:GM65" ca="1" si="74">IFERROR(FI54+FI59,"")</f>
        <v/>
      </c>
      <c r="FJ65" s="207" t="str">
        <f t="shared" ca="1" si="74"/>
        <v/>
      </c>
      <c r="FK65" s="207" t="str">
        <f t="shared" ca="1" si="74"/>
        <v/>
      </c>
      <c r="FL65" s="207" t="str">
        <f t="shared" ca="1" si="74"/>
        <v/>
      </c>
      <c r="FM65" s="207" t="str">
        <f t="shared" ca="1" si="74"/>
        <v/>
      </c>
      <c r="FN65" s="207" t="str">
        <f t="shared" ca="1" si="74"/>
        <v/>
      </c>
      <c r="FO65" s="207" t="str">
        <f t="shared" ca="1" si="74"/>
        <v/>
      </c>
      <c r="FP65" s="207" t="str">
        <f t="shared" ca="1" si="74"/>
        <v/>
      </c>
      <c r="FQ65" s="207" t="str">
        <f t="shared" ca="1" si="74"/>
        <v/>
      </c>
      <c r="FR65" s="207" t="str">
        <f t="shared" ca="1" si="74"/>
        <v/>
      </c>
      <c r="FS65" s="207" t="str">
        <f t="shared" ca="1" si="74"/>
        <v/>
      </c>
      <c r="FT65" s="207" t="str">
        <f t="shared" ca="1" si="74"/>
        <v/>
      </c>
      <c r="FU65" s="207" t="str">
        <f t="shared" ca="1" si="74"/>
        <v/>
      </c>
      <c r="FV65" s="207" t="str">
        <f t="shared" ca="1" si="74"/>
        <v/>
      </c>
      <c r="FW65" s="207" t="str">
        <f t="shared" ca="1" si="74"/>
        <v/>
      </c>
      <c r="FX65" s="207" t="str">
        <f t="shared" ca="1" si="74"/>
        <v/>
      </c>
      <c r="FY65" s="207" t="str">
        <f t="shared" ca="1" si="74"/>
        <v/>
      </c>
      <c r="FZ65" s="207" t="str">
        <f t="shared" ca="1" si="74"/>
        <v/>
      </c>
      <c r="GA65" s="207" t="str">
        <f t="shared" ca="1" si="74"/>
        <v/>
      </c>
      <c r="GB65" s="207" t="str">
        <f t="shared" ca="1" si="74"/>
        <v/>
      </c>
      <c r="GC65" s="207" t="str">
        <f t="shared" ca="1" si="74"/>
        <v/>
      </c>
      <c r="GD65" s="207" t="str">
        <f t="shared" ca="1" si="74"/>
        <v/>
      </c>
      <c r="GE65" s="207" t="str">
        <f t="shared" ca="1" si="74"/>
        <v/>
      </c>
      <c r="GF65" s="207" t="str">
        <f t="shared" ca="1" si="74"/>
        <v/>
      </c>
      <c r="GG65" s="207" t="str">
        <f t="shared" ca="1" si="74"/>
        <v/>
      </c>
      <c r="GH65" s="207" t="str">
        <f t="shared" ca="1" si="74"/>
        <v/>
      </c>
      <c r="GI65" s="207" t="str">
        <f t="shared" ca="1" si="74"/>
        <v/>
      </c>
      <c r="GJ65" s="207" t="str">
        <f t="shared" ca="1" si="74"/>
        <v/>
      </c>
      <c r="GK65" s="207" t="str">
        <f t="shared" ca="1" si="74"/>
        <v/>
      </c>
      <c r="GL65" s="207" t="str">
        <f t="shared" ca="1" si="74"/>
        <v/>
      </c>
      <c r="GM65" s="207" t="str">
        <f t="shared" ca="1" si="74"/>
        <v/>
      </c>
    </row>
    <row r="66" spans="1:195" x14ac:dyDescent="0.25">
      <c r="B66" t="s">
        <v>608</v>
      </c>
      <c r="D66" s="207">
        <f>D55+D60</f>
        <v>8.6153655178351496</v>
      </c>
      <c r="E66" s="207">
        <f t="shared" ref="E66:AJ66" si="75">E55+E60</f>
        <v>8.6153655178351496</v>
      </c>
      <c r="F66" s="207">
        <f t="shared" si="75"/>
        <v>8.6153655178351496</v>
      </c>
      <c r="G66" s="207">
        <f t="shared" si="75"/>
        <v>8.6153655178351496</v>
      </c>
      <c r="H66" s="207">
        <f t="shared" si="75"/>
        <v>8.6153655178351496</v>
      </c>
      <c r="I66" s="207">
        <f t="shared" si="75"/>
        <v>8.6153655178351496</v>
      </c>
      <c r="J66" s="207">
        <f t="shared" si="75"/>
        <v>8.6153655178351496</v>
      </c>
      <c r="K66" s="207">
        <f t="shared" si="75"/>
        <v>8.6153655178351496</v>
      </c>
      <c r="L66" s="207">
        <f t="shared" si="75"/>
        <v>8.6153655178351496</v>
      </c>
      <c r="M66" s="207">
        <f t="shared" si="75"/>
        <v>8.6153655178351496</v>
      </c>
      <c r="N66" s="207">
        <f t="shared" si="75"/>
        <v>8.6153655178351496</v>
      </c>
      <c r="O66" s="207">
        <f t="shared" si="75"/>
        <v>8.6153655178351496</v>
      </c>
      <c r="P66" s="207">
        <f t="shared" si="75"/>
        <v>8.6153655178351496</v>
      </c>
      <c r="Q66" s="207">
        <f t="shared" si="75"/>
        <v>8.6153655178351496</v>
      </c>
      <c r="R66" s="207">
        <f t="shared" si="75"/>
        <v>8.6153655178351496</v>
      </c>
      <c r="S66" s="207">
        <f t="shared" si="75"/>
        <v>8.6153655178351496</v>
      </c>
      <c r="T66" s="207">
        <f t="shared" si="75"/>
        <v>8.6153655178351496</v>
      </c>
      <c r="U66" s="207">
        <f t="shared" si="75"/>
        <v>8.6153655178351496</v>
      </c>
      <c r="V66" s="207">
        <f t="shared" si="75"/>
        <v>8.6153655178351496</v>
      </c>
      <c r="W66" s="207">
        <f t="shared" si="75"/>
        <v>8.6153655178351496</v>
      </c>
      <c r="X66" s="207">
        <f t="shared" si="75"/>
        <v>8.6153655178351496</v>
      </c>
      <c r="Y66" s="207">
        <f t="shared" si="75"/>
        <v>8.6153655178351496</v>
      </c>
      <c r="Z66" s="207">
        <f t="shared" si="75"/>
        <v>8.6153655178351496</v>
      </c>
      <c r="AA66" s="207">
        <f t="shared" si="75"/>
        <v>8.6153655178351496</v>
      </c>
      <c r="AB66" s="207">
        <f t="shared" si="75"/>
        <v>8.1665261844778705</v>
      </c>
      <c r="AC66" s="207">
        <f t="shared" si="75"/>
        <v>8.1665261844778705</v>
      </c>
      <c r="AD66" s="207">
        <f t="shared" si="75"/>
        <v>8.1665261844778705</v>
      </c>
      <c r="AE66" s="207">
        <f t="shared" si="75"/>
        <v>8.1665261844778705</v>
      </c>
      <c r="AF66" s="207">
        <f t="shared" si="75"/>
        <v>8.1665261844778705</v>
      </c>
      <c r="AG66" s="207">
        <f t="shared" si="75"/>
        <v>8.1665261844778705</v>
      </c>
      <c r="AH66" s="207">
        <f t="shared" si="75"/>
        <v>8.1665261844778705</v>
      </c>
      <c r="AI66" s="207">
        <f t="shared" si="75"/>
        <v>8.1665261844778705</v>
      </c>
      <c r="AJ66" s="207">
        <f t="shared" si="75"/>
        <v>8.1665261844778705</v>
      </c>
      <c r="AK66" s="207">
        <f t="shared" ref="AK66:BP66" si="76">AK55+AK60</f>
        <v>8.1665261844778705</v>
      </c>
      <c r="AL66" s="207">
        <f t="shared" si="76"/>
        <v>8.1665261844778705</v>
      </c>
      <c r="AM66" s="207">
        <f t="shared" si="76"/>
        <v>8.1665261844778705</v>
      </c>
      <c r="AN66" s="207">
        <f t="shared" si="76"/>
        <v>8.1665261844778705</v>
      </c>
      <c r="AO66" s="207">
        <f t="shared" si="76"/>
        <v>8.1665261844778705</v>
      </c>
      <c r="AP66" s="207">
        <f t="shared" si="76"/>
        <v>8.1665261844778705</v>
      </c>
      <c r="AQ66" s="207">
        <f t="shared" si="76"/>
        <v>8.1665261844778705</v>
      </c>
      <c r="AR66" s="207">
        <f t="shared" si="76"/>
        <v>8.1665261844778705</v>
      </c>
      <c r="AS66" s="207">
        <f t="shared" si="76"/>
        <v>8.1665261844778705</v>
      </c>
      <c r="AT66" s="207">
        <f t="shared" si="76"/>
        <v>8.1665261844778705</v>
      </c>
      <c r="AU66" s="207">
        <f t="shared" si="76"/>
        <v>8.1665261844778705</v>
      </c>
      <c r="AV66" s="207">
        <f t="shared" si="76"/>
        <v>8.1665261844778705</v>
      </c>
      <c r="AW66" s="207">
        <f t="shared" si="76"/>
        <v>8.1665261844778705</v>
      </c>
      <c r="AX66" s="207">
        <f t="shared" si="76"/>
        <v>8.1665261844778705</v>
      </c>
      <c r="AY66" s="207">
        <f t="shared" si="76"/>
        <v>8.1665261844778705</v>
      </c>
      <c r="AZ66" s="207">
        <f t="shared" si="76"/>
        <v>7.7893383098352107</v>
      </c>
      <c r="BA66" s="207">
        <f t="shared" si="76"/>
        <v>7.7893383098352107</v>
      </c>
      <c r="BB66" s="207">
        <f t="shared" si="76"/>
        <v>7.7893383098352107</v>
      </c>
      <c r="BC66" s="207">
        <f t="shared" si="76"/>
        <v>7.7893383098352107</v>
      </c>
      <c r="BD66" s="207">
        <f t="shared" si="76"/>
        <v>7.7893383098352107</v>
      </c>
      <c r="BE66" s="207">
        <f t="shared" si="76"/>
        <v>7.7893383098352107</v>
      </c>
      <c r="BF66" s="207">
        <f t="shared" si="76"/>
        <v>7.7893383098352107</v>
      </c>
      <c r="BG66" s="207">
        <f t="shared" si="76"/>
        <v>7.7893383098352107</v>
      </c>
      <c r="BH66" s="207">
        <f t="shared" si="76"/>
        <v>7.7893383098352107</v>
      </c>
      <c r="BI66" s="207">
        <f t="shared" si="76"/>
        <v>7.7893383098352107</v>
      </c>
      <c r="BJ66" s="207">
        <f t="shared" si="76"/>
        <v>7.7893383098352107</v>
      </c>
      <c r="BK66" s="207">
        <f t="shared" si="76"/>
        <v>7.7893383098352107</v>
      </c>
      <c r="BL66" s="207">
        <f t="shared" si="76"/>
        <v>7.7893383098352107</v>
      </c>
      <c r="BM66" s="207">
        <f t="shared" si="76"/>
        <v>7.7893383098352107</v>
      </c>
      <c r="BN66" s="207">
        <f t="shared" si="76"/>
        <v>7.7893383098352107</v>
      </c>
      <c r="BO66" s="207">
        <f t="shared" si="76"/>
        <v>7.7893383098352107</v>
      </c>
      <c r="BP66" s="207">
        <f t="shared" si="76"/>
        <v>7.7893383098352107</v>
      </c>
      <c r="BQ66" s="207">
        <f t="shared" ref="BQ66:CV66" si="77">BQ55+BQ60</f>
        <v>7.7893383098352107</v>
      </c>
      <c r="BR66" s="207">
        <f t="shared" si="77"/>
        <v>7.7893383098352107</v>
      </c>
      <c r="BS66" s="207">
        <f t="shared" si="77"/>
        <v>7.7893383098352107</v>
      </c>
      <c r="BT66" s="207">
        <f t="shared" si="77"/>
        <v>7.7893383098352107</v>
      </c>
      <c r="BU66" s="207">
        <f t="shared" si="77"/>
        <v>7.7893383098352107</v>
      </c>
      <c r="BV66" s="207">
        <f t="shared" si="77"/>
        <v>7.7893383098352107</v>
      </c>
      <c r="BW66" s="207">
        <f t="shared" si="77"/>
        <v>7.7893383098352107</v>
      </c>
      <c r="BX66" s="207">
        <f t="shared" si="77"/>
        <v>7.4306012772880994</v>
      </c>
      <c r="BY66" s="207">
        <f t="shared" si="77"/>
        <v>7.4306012772880994</v>
      </c>
      <c r="BZ66" s="207">
        <f t="shared" si="77"/>
        <v>7.4306012772880994</v>
      </c>
      <c r="CA66" s="207">
        <f t="shared" si="77"/>
        <v>7.4306012772880994</v>
      </c>
      <c r="CB66" s="207">
        <f t="shared" si="77"/>
        <v>7.4306012772880994</v>
      </c>
      <c r="CC66" s="207">
        <f t="shared" si="77"/>
        <v>7.4306012772880994</v>
      </c>
      <c r="CD66" s="207">
        <f t="shared" si="77"/>
        <v>7.4306012772880994</v>
      </c>
      <c r="CE66" s="207">
        <f t="shared" si="77"/>
        <v>7.4306012772880994</v>
      </c>
      <c r="CF66" s="207">
        <f t="shared" si="77"/>
        <v>7.4306012772880994</v>
      </c>
      <c r="CG66" s="207">
        <f t="shared" si="77"/>
        <v>7.4306012772880994</v>
      </c>
      <c r="CH66" s="207">
        <f t="shared" si="77"/>
        <v>7.4306012772880994</v>
      </c>
      <c r="CI66" s="207">
        <f t="shared" si="77"/>
        <v>7.4306012772880994</v>
      </c>
      <c r="CJ66" s="207">
        <f t="shared" si="77"/>
        <v>7.4306012772880994</v>
      </c>
      <c r="CK66" s="207">
        <f t="shared" si="77"/>
        <v>7.4306012772880994</v>
      </c>
      <c r="CL66" s="207">
        <f t="shared" si="77"/>
        <v>7.4306012772880994</v>
      </c>
      <c r="CM66" s="207">
        <f t="shared" si="77"/>
        <v>7.4306012772880994</v>
      </c>
      <c r="CN66" s="207">
        <f t="shared" si="77"/>
        <v>7.4306012772880994</v>
      </c>
      <c r="CO66" s="207">
        <f t="shared" si="77"/>
        <v>7.4306012772880994</v>
      </c>
      <c r="CP66" s="207">
        <f t="shared" si="77"/>
        <v>7.4306012772880994</v>
      </c>
      <c r="CQ66" s="207">
        <f t="shared" si="77"/>
        <v>7.4306012772880994</v>
      </c>
      <c r="CR66" s="207">
        <f t="shared" si="77"/>
        <v>7.4306012772880994</v>
      </c>
      <c r="CS66" s="207">
        <f t="shared" si="77"/>
        <v>7.4306012772880994</v>
      </c>
      <c r="CT66" s="207">
        <f t="shared" si="77"/>
        <v>7.4306012772880994</v>
      </c>
      <c r="CU66" s="207">
        <f t="shared" si="77"/>
        <v>7.4306012772880994</v>
      </c>
      <c r="CV66" s="207">
        <f t="shared" si="77"/>
        <v>7.6587837513145303</v>
      </c>
      <c r="CW66" s="207">
        <f t="shared" ref="CW66:EB66" si="78">CW55+CW60</f>
        <v>7.6587837513145303</v>
      </c>
      <c r="CX66" s="207">
        <f t="shared" si="78"/>
        <v>7.6587837513145303</v>
      </c>
      <c r="CY66" s="207">
        <f t="shared" si="78"/>
        <v>7.6587837513145303</v>
      </c>
      <c r="CZ66" s="207">
        <f t="shared" si="78"/>
        <v>7.6587837513145303</v>
      </c>
      <c r="DA66" s="207">
        <f t="shared" si="78"/>
        <v>7.6587837513145303</v>
      </c>
      <c r="DB66" s="207">
        <f t="shared" si="78"/>
        <v>7.6587837513145303</v>
      </c>
      <c r="DC66" s="207">
        <f t="shared" si="78"/>
        <v>7.6587837513145303</v>
      </c>
      <c r="DD66" s="207">
        <f t="shared" si="78"/>
        <v>7.6587837513145303</v>
      </c>
      <c r="DE66" s="207">
        <f t="shared" si="78"/>
        <v>7.6587837513145303</v>
      </c>
      <c r="DF66" s="207">
        <f t="shared" si="78"/>
        <v>7.6587837513145303</v>
      </c>
      <c r="DG66" s="207">
        <f t="shared" si="78"/>
        <v>7.6587837513145303</v>
      </c>
      <c r="DH66" s="207">
        <f t="shared" si="78"/>
        <v>7.6587837513145303</v>
      </c>
      <c r="DI66" s="207">
        <f t="shared" si="78"/>
        <v>7.6587837513145303</v>
      </c>
      <c r="DJ66" s="207">
        <f t="shared" si="78"/>
        <v>7.6587837513145303</v>
      </c>
      <c r="DK66" s="207">
        <f t="shared" si="78"/>
        <v>7.6587837513145303</v>
      </c>
      <c r="DL66" s="207">
        <f t="shared" si="78"/>
        <v>7.6587837513145303</v>
      </c>
      <c r="DM66" s="207">
        <f t="shared" si="78"/>
        <v>7.6587837513145303</v>
      </c>
      <c r="DN66" s="207">
        <f t="shared" si="78"/>
        <v>7.6587837513145303</v>
      </c>
      <c r="DO66" s="207">
        <f t="shared" si="78"/>
        <v>7.6587837513145303</v>
      </c>
      <c r="DP66" s="207">
        <f t="shared" si="78"/>
        <v>7.6587837513145303</v>
      </c>
      <c r="DQ66" s="207">
        <f t="shared" si="78"/>
        <v>7.6587837513145303</v>
      </c>
      <c r="DR66" s="207">
        <f t="shared" si="78"/>
        <v>7.6587837513145303</v>
      </c>
      <c r="DS66" s="207">
        <f t="shared" si="78"/>
        <v>7.6587837513145303</v>
      </c>
      <c r="DT66" s="207">
        <f t="shared" si="78"/>
        <v>7.5159215409499005</v>
      </c>
      <c r="DU66" s="207">
        <f t="shared" si="78"/>
        <v>7.5159215409499005</v>
      </c>
      <c r="DV66" s="207">
        <f t="shared" si="78"/>
        <v>7.5159215409499005</v>
      </c>
      <c r="DW66" s="207">
        <f t="shared" si="78"/>
        <v>7.5159215409499005</v>
      </c>
      <c r="DX66" s="207">
        <f t="shared" si="78"/>
        <v>7.5159215409499005</v>
      </c>
      <c r="DY66" s="207">
        <f t="shared" si="78"/>
        <v>7.5159215409499005</v>
      </c>
      <c r="DZ66" s="207">
        <f t="shared" si="78"/>
        <v>7.5159215409499005</v>
      </c>
      <c r="EA66" s="207">
        <f t="shared" si="78"/>
        <v>7.5159215409499005</v>
      </c>
      <c r="EB66" s="207">
        <f t="shared" si="78"/>
        <v>7.5159215409499005</v>
      </c>
      <c r="EC66" s="207">
        <f t="shared" ref="EC66:FH66" si="79">EC55+EC60</f>
        <v>7.5159215409499005</v>
      </c>
      <c r="ED66" s="207">
        <f t="shared" si="79"/>
        <v>7.5159215409499005</v>
      </c>
      <c r="EE66" s="207">
        <f t="shared" si="79"/>
        <v>7.5159215409499005</v>
      </c>
      <c r="EF66" s="207">
        <f t="shared" si="79"/>
        <v>7.5159215409499005</v>
      </c>
      <c r="EG66" s="207">
        <f t="shared" si="79"/>
        <v>7.5159215409499005</v>
      </c>
      <c r="EH66" s="207">
        <f t="shared" si="79"/>
        <v>7.5159215409499005</v>
      </c>
      <c r="EI66" s="207">
        <f t="shared" si="79"/>
        <v>7.5159215409499005</v>
      </c>
      <c r="EJ66" s="207">
        <f t="shared" si="79"/>
        <v>7.5159215409499005</v>
      </c>
      <c r="EK66" s="207">
        <f t="shared" si="79"/>
        <v>7.5159215409499005</v>
      </c>
      <c r="EL66" s="207">
        <f t="shared" si="79"/>
        <v>7.5159215409499005</v>
      </c>
      <c r="EM66" s="207">
        <f t="shared" si="79"/>
        <v>7.5159215409499005</v>
      </c>
      <c r="EN66" s="207">
        <f t="shared" si="79"/>
        <v>7.5159215409499005</v>
      </c>
      <c r="EO66" s="207">
        <f t="shared" si="79"/>
        <v>7.5159215409499005</v>
      </c>
      <c r="EP66" s="207">
        <f t="shared" si="79"/>
        <v>7.5159215409499005</v>
      </c>
      <c r="EQ66" s="207">
        <f t="shared" si="79"/>
        <v>7.5159215409499005</v>
      </c>
      <c r="ER66" s="207">
        <f t="shared" si="79"/>
        <v>6.9031167851884998</v>
      </c>
      <c r="ES66" s="207">
        <f t="shared" si="79"/>
        <v>6.9031167851884998</v>
      </c>
      <c r="ET66" s="207">
        <f t="shared" si="79"/>
        <v>6.9031167851884998</v>
      </c>
      <c r="EU66" s="207">
        <f t="shared" si="79"/>
        <v>6.9031167851884998</v>
      </c>
      <c r="EV66" s="207">
        <f t="shared" si="79"/>
        <v>6.9031167851884998</v>
      </c>
      <c r="EW66" s="207">
        <f t="shared" si="79"/>
        <v>6.9031167851884998</v>
      </c>
      <c r="EX66" s="207">
        <f t="shared" si="79"/>
        <v>6.9031167851884998</v>
      </c>
      <c r="EY66" s="207">
        <f t="shared" si="79"/>
        <v>6.9031167851884998</v>
      </c>
      <c r="EZ66" s="207">
        <f t="shared" si="79"/>
        <v>6.9031167851884998</v>
      </c>
      <c r="FA66" s="207">
        <f t="shared" si="79"/>
        <v>6.9031167851884998</v>
      </c>
      <c r="FB66" s="207">
        <f t="shared" si="79"/>
        <v>6.9031167851884998</v>
      </c>
      <c r="FC66" s="207">
        <f t="shared" si="79"/>
        <v>6.9031167851884998</v>
      </c>
      <c r="FD66" s="207">
        <f t="shared" si="79"/>
        <v>6.9031167851884998</v>
      </c>
      <c r="FE66" s="207">
        <f t="shared" si="79"/>
        <v>6.9031167851884998</v>
      </c>
      <c r="FF66" s="207">
        <f t="shared" si="79"/>
        <v>6.9031167851884998</v>
      </c>
      <c r="FG66" s="207">
        <f t="shared" si="79"/>
        <v>6.9031167851884998</v>
      </c>
      <c r="FH66" s="207">
        <f t="shared" si="79"/>
        <v>6.9031167851884998</v>
      </c>
      <c r="FI66" s="207">
        <f t="shared" ref="FI66:GM66" si="80">FI55+FI60</f>
        <v>6.9031167851884998</v>
      </c>
      <c r="FJ66" s="207">
        <f t="shared" si="80"/>
        <v>6.9031167851884998</v>
      </c>
      <c r="FK66" s="207">
        <f t="shared" si="80"/>
        <v>6.9031167851884998</v>
      </c>
      <c r="FL66" s="207">
        <f t="shared" si="80"/>
        <v>6.9031167851884998</v>
      </c>
      <c r="FM66" s="207">
        <f t="shared" si="80"/>
        <v>6.9031167851884998</v>
      </c>
      <c r="FN66" s="207">
        <f t="shared" si="80"/>
        <v>6.9031167851884998</v>
      </c>
      <c r="FO66" s="207">
        <f t="shared" si="80"/>
        <v>6.9031167851884998</v>
      </c>
      <c r="FP66" s="207">
        <f t="shared" si="80"/>
        <v>7.0659216062600301</v>
      </c>
      <c r="FQ66" s="207">
        <f t="shared" si="80"/>
        <v>7.0659216062600301</v>
      </c>
      <c r="FR66" s="207">
        <f t="shared" si="80"/>
        <v>7.0659216062600301</v>
      </c>
      <c r="FS66" s="207">
        <f t="shared" si="80"/>
        <v>7.0659216062600301</v>
      </c>
      <c r="FT66" s="207">
        <f t="shared" si="80"/>
        <v>7.0659216062600301</v>
      </c>
      <c r="FU66" s="207">
        <f t="shared" si="80"/>
        <v>7.0659216062600301</v>
      </c>
      <c r="FV66" s="207">
        <f t="shared" si="80"/>
        <v>7.0659216062600301</v>
      </c>
      <c r="FW66" s="207">
        <f t="shared" si="80"/>
        <v>7.0659216062600301</v>
      </c>
      <c r="FX66" s="207">
        <f t="shared" si="80"/>
        <v>7.0659216062600301</v>
      </c>
      <c r="FY66" s="207">
        <f t="shared" si="80"/>
        <v>7.0659216062600301</v>
      </c>
      <c r="FZ66" s="207">
        <f t="shared" si="80"/>
        <v>7.0659216062600301</v>
      </c>
      <c r="GA66" s="207">
        <f t="shared" si="80"/>
        <v>7.0659216062600301</v>
      </c>
      <c r="GB66" s="207">
        <f t="shared" si="80"/>
        <v>7.0659216062600301</v>
      </c>
      <c r="GC66" s="207">
        <f t="shared" si="80"/>
        <v>7.0659216062600301</v>
      </c>
      <c r="GD66" s="207">
        <f t="shared" si="80"/>
        <v>7.0659216062600301</v>
      </c>
      <c r="GE66" s="207">
        <f t="shared" si="80"/>
        <v>7.0659216062600301</v>
      </c>
      <c r="GF66" s="207">
        <f t="shared" si="80"/>
        <v>7.0659216062600301</v>
      </c>
      <c r="GG66" s="207">
        <f t="shared" si="80"/>
        <v>7.0659216062600301</v>
      </c>
      <c r="GH66" s="207">
        <f t="shared" si="80"/>
        <v>7.0659216062600301</v>
      </c>
      <c r="GI66" s="207">
        <f t="shared" si="80"/>
        <v>7.0659216062600301</v>
      </c>
      <c r="GJ66" s="207">
        <f t="shared" si="80"/>
        <v>7.0659216062600301</v>
      </c>
      <c r="GK66" s="207">
        <f t="shared" si="80"/>
        <v>7.0659216062600301</v>
      </c>
      <c r="GL66" s="207">
        <f t="shared" si="80"/>
        <v>7.0659216062600301</v>
      </c>
      <c r="GM66" s="207">
        <f t="shared" si="80"/>
        <v>7.0659216062600301</v>
      </c>
    </row>
    <row r="67" spans="1:195" x14ac:dyDescent="0.25"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AB67" s="87"/>
      <c r="AZ67" s="87"/>
      <c r="BX67" s="87"/>
      <c r="CU67" s="88"/>
      <c r="DT67" s="87"/>
      <c r="EQ67" s="88"/>
      <c r="FP67" s="87"/>
      <c r="GM67" s="88"/>
    </row>
    <row r="68" spans="1:195" ht="15.75" thickBot="1" x14ac:dyDescent="0.3"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AB68" s="87"/>
      <c r="AZ68" s="87"/>
      <c r="BX68" s="87"/>
      <c r="CU68" s="88"/>
      <c r="DT68" s="87"/>
      <c r="EQ68" s="88"/>
      <c r="FP68" s="87"/>
      <c r="GM68" s="88"/>
    </row>
    <row r="69" spans="1:195" ht="15.75" thickBot="1" x14ac:dyDescent="0.3">
      <c r="A69" s="65"/>
      <c r="B69" s="66" t="s">
        <v>75</v>
      </c>
      <c r="C69" s="60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60"/>
      <c r="V69" s="60"/>
      <c r="W69" s="60"/>
      <c r="X69" s="60"/>
      <c r="Y69" s="60"/>
      <c r="Z69" s="60"/>
      <c r="AA69" s="60"/>
      <c r="AB69" s="104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104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104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151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104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151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104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151"/>
    </row>
    <row r="70" spans="1:195" x14ac:dyDescent="0.25">
      <c r="B70" t="s">
        <v>45</v>
      </c>
      <c r="C70" t="s">
        <v>24</v>
      </c>
      <c r="D70" s="4">
        <f ca="1">IF(D17="",
D19/(VLOOKUP(D19,Conversion!$E$11:$F$15,2)*Z_impact((2*D27+1*D32)/3))/3600,
D17/(VLOOKUP(D17,Conversion!$E$11:$F$15,2)*Z_impact((2*D28+1*D33)/3))/3600)</f>
        <v>0</v>
      </c>
      <c r="E70" s="4">
        <f ca="1">IF(E17="",
E19/(VLOOKUP(E19,Conversion!$E$11:$F$15,2)*Z_impact((2*E27+1*E32)/3))/3600,
E17/(VLOOKUP(E17,Conversion!$E$11:$F$15,2)*Z_impact((2*E28+1*E33)/3))/3600)</f>
        <v>0</v>
      </c>
      <c r="F70" s="4">
        <f ca="1">IF(F17="",
F19/(VLOOKUP(F19,Conversion!$E$11:$F$15,2)*Z_impact((2*F27+1*F32)/3))/3600,
F17/(VLOOKUP(F17,Conversion!$E$11:$F$15,2)*Z_impact((2*F28+1*F33)/3))/3600)</f>
        <v>0</v>
      </c>
      <c r="G70" s="4">
        <f ca="1">IF(G17="",
G19/(VLOOKUP(G19,Conversion!$E$11:$F$15,2)*Z_impact((2*G27+1*G32)/3))/3600,
G17/(VLOOKUP(G17,Conversion!$E$11:$F$15,2)*Z_impact((2*G28+1*G33)/3))/3600)</f>
        <v>0</v>
      </c>
      <c r="H70" s="4">
        <f ca="1">IF(H17="",
H19/(VLOOKUP(H19,Conversion!$E$11:$F$15,2)*Z_impact((2*H27+1*H32)/3))/3600,
H17/(VLOOKUP(H17,Conversion!$E$11:$F$15,2)*Z_impact((2*H28+1*H33)/3))/3600)</f>
        <v>0</v>
      </c>
      <c r="I70" s="4">
        <f ca="1">IF(I17="",
I19/(VLOOKUP(I19,Conversion!$E$11:$F$15,2)*Z_impact((2*I27+1*I32)/3))/3600,
I17/(VLOOKUP(I17,Conversion!$E$11:$F$15,2)*Z_impact((2*I28+1*I33)/3))/3600)</f>
        <v>0</v>
      </c>
      <c r="J70" s="4">
        <f ca="1">IF(J17="",
J19/(VLOOKUP(J19,Conversion!$E$11:$F$15,2)*Z_impact((2*J27+1*J32)/3))/3600,
J17/(VLOOKUP(J17,Conversion!$E$11:$F$15,2)*Z_impact((2*J28+1*J33)/3))/3600)</f>
        <v>0</v>
      </c>
      <c r="K70" s="4">
        <f ca="1">IF(K17="",
K19/(VLOOKUP(K19,Conversion!$E$11:$F$15,2)*Z_impact((2*K27+1*K32)/3))/3600,
K17/(VLOOKUP(K17,Conversion!$E$11:$F$15,2)*Z_impact((2*K28+1*K33)/3))/3600)</f>
        <v>27.760280396363857</v>
      </c>
      <c r="L70" s="4">
        <f ca="1">IF(L17="",
L19/(VLOOKUP(L19,Conversion!$E$11:$F$15,2)*Z_impact((2*L27+1*L32)/3))/3600,
L17/(VLOOKUP(L17,Conversion!$E$11:$F$15,2)*Z_impact((2*L28+1*L33)/3))/3600)</f>
        <v>31.466323493947858</v>
      </c>
      <c r="M70" s="4">
        <f ca="1">IF(M17="",
M19/(VLOOKUP(M19,Conversion!$E$11:$F$15,2)*Z_impact((2*M27+1*M32)/3))/3600,
M17/(VLOOKUP(M17,Conversion!$E$11:$F$15,2)*Z_impact((2*M28+1*M33)/3))/3600)</f>
        <v>30.806075459551781</v>
      </c>
      <c r="N70" s="4">
        <f ca="1">IF(N17="",
N19/(VLOOKUP(N19,Conversion!$E$11:$F$15,2)*Z_impact((2*N27+1*N32)/3))/3600,
N17/(VLOOKUP(N17,Conversion!$E$11:$F$15,2)*Z_impact((2*N28+1*N33)/3))/3600)</f>
        <v>30.805601226266486</v>
      </c>
      <c r="O70" s="4">
        <f ca="1">IF(O17="",
O19/(VLOOKUP(O19,Conversion!$E$11:$F$15,2)*Z_impact((2*O27+1*O32)/3))/3600,
O17/(VLOOKUP(O17,Conversion!$E$11:$F$15,2)*Z_impact((2*O28+1*O33)/3))/3600)</f>
        <v>23.051433747088485</v>
      </c>
      <c r="P70" s="4">
        <f ca="1">IF(P17="",
P19/(VLOOKUP(P19,Conversion!$E$11:$F$15,2)*Z_impact((2*P27+1*P32)/3))/3600,
P17/(VLOOKUP(P17,Conversion!$E$11:$F$15,2)*Z_impact((2*P28+1*P33)/3))/3600)</f>
        <v>23.092600529727136</v>
      </c>
      <c r="Q70" s="4">
        <f ca="1">IF(Q17="",
Q19/(VLOOKUP(Q19,Conversion!$E$11:$F$15,2)*Z_impact((2*Q27+1*Q32)/3))/3600,
Q17/(VLOOKUP(Q17,Conversion!$E$11:$F$15,2)*Z_impact((2*Q28+1*Q33)/3))/3600)</f>
        <v>23.133274549601058</v>
      </c>
      <c r="R70" s="4">
        <f ca="1">IF(R17="",
R19/(VLOOKUP(R19,Conversion!$E$11:$F$15,2)*Z_impact((2*R27+1*R32)/3))/3600,
R17/(VLOOKUP(R17,Conversion!$E$11:$F$15,2)*Z_impact((2*R28+1*R33)/3))/3600)</f>
        <v>23.173645978358213</v>
      </c>
      <c r="S70" s="4">
        <f ca="1">IF(S17="",
S19/(VLOOKUP(S19,Conversion!$E$11:$F$15,2)*Z_impact((2*S27+1*S32)/3))/3600,
S17/(VLOOKUP(S17,Conversion!$E$11:$F$15,2)*Z_impact((2*S28+1*S33)/3))/3600)</f>
        <v>23.213857600944369</v>
      </c>
      <c r="T70" s="4">
        <f ca="1">IF(T17="",
T19/(VLOOKUP(T19,Conversion!$E$11:$F$15,2)*Z_impact((2*T27+1*T32)/3))/3600,
T17/(VLOOKUP(T17,Conversion!$E$11:$F$15,2)*Z_impact((2*T28+1*T33)/3))/3600)</f>
        <v>23.255351953622505</v>
      </c>
      <c r="U70" s="4">
        <f ca="1">IF(U17="",
U19/(VLOOKUP(U19,Conversion!$E$11:$F$15,2)*Z_impact((2*U27+1*U32)/3))/3600,
U17/(VLOOKUP(U17,Conversion!$E$11:$F$15,2)*Z_impact((2*U28+1*U33)/3))/3600)</f>
        <v>48.898208404917817</v>
      </c>
      <c r="V70" s="4">
        <f ca="1">IF(V17="",
V19/(VLOOKUP(V19,Conversion!$E$11:$F$15,2)*Z_impact((2*V27+1*V32)/3))/3600,
V17/(VLOOKUP(V17,Conversion!$E$11:$F$15,2)*Z_impact((2*V28+1*V33)/3))/3600)</f>
        <v>32.334130665071633</v>
      </c>
      <c r="W70" s="4">
        <f ca="1">IF(W17="",
W19/(VLOOKUP(W19,Conversion!$E$11:$F$15,2)*Z_impact((2*W27+1*W32)/3))/3600,
W17/(VLOOKUP(W17,Conversion!$E$11:$F$15,2)*Z_impact((2*W28+1*W33)/3))/3600)</f>
        <v>23.469967887717583</v>
      </c>
      <c r="X70" s="4">
        <f ca="1">IF(X17="",
X19/(VLOOKUP(X19,Conversion!$E$11:$F$15,2)*Z_impact((2*X27+1*X32)/3))/3600,
X17/(VLOOKUP(X17,Conversion!$E$11:$F$15,2)*Z_impact((2*X28+1*X33)/3))/3600)</f>
        <v>23.50203853404124</v>
      </c>
      <c r="Y70" s="4">
        <f ca="1">IF(Y17="",
Y19/(VLOOKUP(Y19,Conversion!$E$11:$F$15,2)*Z_impact((2*Y27+1*Y32)/3))/3600,
Y17/(VLOOKUP(Y17,Conversion!$E$11:$F$15,2)*Z_impact((2*Y28+1*Y33)/3))/3600)</f>
        <v>0</v>
      </c>
      <c r="Z70" s="4">
        <f ca="1">IF(Z17="",
Z19/(VLOOKUP(Z19,Conversion!$E$11:$F$15,2)*Z_impact((2*Z27+1*Z32)/3))/3600,
Z17/(VLOOKUP(Z17,Conversion!$E$11:$F$15,2)*Z_impact((2*Z28+1*Z33)/3))/3600)</f>
        <v>0</v>
      </c>
      <c r="AA70" s="4">
        <f ca="1">IF(AA17="",
AA19/(VLOOKUP(AA19,Conversion!$E$11:$F$15,2)*Z_impact((2*AA27+1*AA32)/3))/3600,
AA17/(VLOOKUP(AA17,Conversion!$E$11:$F$15,2)*Z_impact((2*AA28+1*AA33)/3))/3600)</f>
        <v>0</v>
      </c>
      <c r="AB70" s="4">
        <f ca="1">IF(AB17="",
AB19/(VLOOKUP(AB19,Conversion!$E$11:$F$15,2)*Z_impact((2*AB27+1*AB32)/3))/3600,
AB17/(VLOOKUP(AB17,Conversion!$E$11:$F$15,2)*Z_impact((2*AB28+1*AB33)/3))/3600)</f>
        <v>0</v>
      </c>
      <c r="AC70" s="4">
        <f ca="1">IF(AC17="",
AC19/(VLOOKUP(AC19,Conversion!$E$11:$F$15,2)*Z_impact((2*AC27+1*AC32)/3))/3600,
AC17/(VLOOKUP(AC17,Conversion!$E$11:$F$15,2)*Z_impact((2*AC28+1*AC33)/3))/3600)</f>
        <v>0</v>
      </c>
      <c r="AD70" s="4">
        <f ca="1">IF(AD17="",
AD19/(VLOOKUP(AD19,Conversion!$E$11:$F$15,2)*Z_impact((2*AD27+1*AD32)/3))/3600,
AD17/(VLOOKUP(AD17,Conversion!$E$11:$F$15,2)*Z_impact((2*AD28+1*AD33)/3))/3600)</f>
        <v>0</v>
      </c>
      <c r="AE70" s="4">
        <f ca="1">IF(AE17="",
AE19/(VLOOKUP(AE19,Conversion!$E$11:$F$15,2)*Z_impact((2*AE27+1*AE32)/3))/3600,
AE17/(VLOOKUP(AE17,Conversion!$E$11:$F$15,2)*Z_impact((2*AE28+1*AE33)/3))/3600)</f>
        <v>0</v>
      </c>
      <c r="AF70" s="4">
        <f ca="1">IF(AF17="",
AF19/(VLOOKUP(AF19,Conversion!$E$11:$F$15,2)*Z_impact((2*AF27+1*AF32)/3))/3600,
AF17/(VLOOKUP(AF17,Conversion!$E$11:$F$15,2)*Z_impact((2*AF28+1*AF33)/3))/3600)</f>
        <v>0</v>
      </c>
      <c r="AG70" s="4">
        <f ca="1">IF(AG17="",
AG19/(VLOOKUP(AG19,Conversion!$E$11:$F$15,2)*Z_impact((2*AG27+1*AG32)/3))/3600,
AG17/(VLOOKUP(AG17,Conversion!$E$11:$F$15,2)*Z_impact((2*AG28+1*AG33)/3))/3600)</f>
        <v>0</v>
      </c>
      <c r="AH70" s="4">
        <f ca="1">IF(AH17="",
AH19/(VLOOKUP(AH19,Conversion!$E$11:$F$15,2)*Z_impact((2*AH27+1*AH32)/3))/3600,
AH17/(VLOOKUP(AH17,Conversion!$E$11:$F$15,2)*Z_impact((2*AH28+1*AH33)/3))/3600)</f>
        <v>0</v>
      </c>
      <c r="AI70" s="4">
        <f ca="1">IF(AI17="",
AI19/(VLOOKUP(AI19,Conversion!$E$11:$F$15,2)*Z_impact((2*AI27+1*AI32)/3))/3600,
AI17/(VLOOKUP(AI17,Conversion!$E$11:$F$15,2)*Z_impact((2*AI28+1*AI33)/3))/3600)</f>
        <v>0</v>
      </c>
      <c r="AJ70" s="4">
        <f ca="1">IF(AJ17="",
AJ19/(VLOOKUP(AJ19,Conversion!$E$11:$F$15,2)*Z_impact((2*AJ27+1*AJ32)/3))/3600,
AJ17/(VLOOKUP(AJ17,Conversion!$E$11:$F$15,2)*Z_impact((2*AJ28+1*AJ33)/3))/3600)</f>
        <v>48.64187660368156</v>
      </c>
      <c r="AK70" s="4">
        <f ca="1">IF(AK17="",
AK19/(VLOOKUP(AK19,Conversion!$E$11:$F$15,2)*Z_impact((2*AK27+1*AK32)/3))/3600,
AK17/(VLOOKUP(AK17,Conversion!$E$11:$F$15,2)*Z_impact((2*AK28+1*AK33)/3))/3600)</f>
        <v>32.312849195635359</v>
      </c>
      <c r="AL70" s="4">
        <f ca="1">IF(AL17="",
AL19/(VLOOKUP(AL19,Conversion!$E$11:$F$15,2)*Z_impact((2*AL27+1*AL32)/3))/3600,
AL17/(VLOOKUP(AL17,Conversion!$E$11:$F$15,2)*Z_impact((2*AL28+1*AL33)/3))/3600)</f>
        <v>0</v>
      </c>
      <c r="AM70" s="4">
        <f ca="1">IF(AM17="",
AM19/(VLOOKUP(AM19,Conversion!$E$11:$F$15,2)*Z_impact((2*AM27+1*AM32)/3))/3600,
AM17/(VLOOKUP(AM17,Conversion!$E$11:$F$15,2)*Z_impact((2*AM28+1*AM33)/3))/3600)</f>
        <v>0</v>
      </c>
      <c r="AN70" s="4">
        <f ca="1">IF(AN17="",
AN19/(VLOOKUP(AN19,Conversion!$E$11:$F$15,2)*Z_impact((2*AN27+1*AN32)/3))/3600,
AN17/(VLOOKUP(AN17,Conversion!$E$11:$F$15,2)*Z_impact((2*AN28+1*AN33)/3))/3600)</f>
        <v>0</v>
      </c>
      <c r="AO70" s="4">
        <f ca="1">IF(AO17="",
AO19/(VLOOKUP(AO19,Conversion!$E$11:$F$15,2)*Z_impact((2*AO27+1*AO32)/3))/3600,
AO17/(VLOOKUP(AO17,Conversion!$E$11:$F$15,2)*Z_impact((2*AO28+1*AO33)/3))/3600)</f>
        <v>0</v>
      </c>
      <c r="AP70" s="4">
        <f ca="1">IF(AP17="",
AP19/(VLOOKUP(AP19,Conversion!$E$11:$F$15,2)*Z_impact((2*AP27+1*AP32)/3))/3600,
AP17/(VLOOKUP(AP17,Conversion!$E$11:$F$15,2)*Z_impact((2*AP28+1*AP33)/3))/3600)</f>
        <v>0</v>
      </c>
      <c r="AQ70" s="4">
        <f ca="1">IF(AQ17="",
AQ19/(VLOOKUP(AQ19,Conversion!$E$11:$F$15,2)*Z_impact((2*AQ27+1*AQ32)/3))/3600,
AQ17/(VLOOKUP(AQ17,Conversion!$E$11:$F$15,2)*Z_impact((2*AQ28+1*AQ33)/3))/3600)</f>
        <v>0</v>
      </c>
      <c r="AR70" s="4">
        <f ca="1">IF(AR17="",
AR19/(VLOOKUP(AR19,Conversion!$E$11:$F$15,2)*Z_impact((2*AR27+1*AR32)/3))/3600,
AR17/(VLOOKUP(AR17,Conversion!$E$11:$F$15,2)*Z_impact((2*AR28+1*AR33)/3))/3600)</f>
        <v>0</v>
      </c>
      <c r="AS70" s="4">
        <f ca="1">IF(AS17="",
AS19/(VLOOKUP(AS19,Conversion!$E$11:$F$15,2)*Z_impact((2*AS27+1*AS32)/3))/3600,
AS17/(VLOOKUP(AS17,Conversion!$E$11:$F$15,2)*Z_impact((2*AS28+1*AS33)/3))/3600)</f>
        <v>32.054545360307529</v>
      </c>
      <c r="AT70" s="4">
        <f ca="1">IF(AT17="",
AT19/(VLOOKUP(AT19,Conversion!$E$11:$F$15,2)*Z_impact((2*AT27+1*AT32)/3))/3600,
AT17/(VLOOKUP(AT17,Conversion!$E$11:$F$15,2)*Z_impact((2*AT28+1*AT33)/3))/3600)</f>
        <v>32.246137902633677</v>
      </c>
      <c r="AU70" s="4">
        <f ca="1">IF(AU17="",
AU19/(VLOOKUP(AU19,Conversion!$E$11:$F$15,2)*Z_impact((2*AU27+1*AU32)/3))/3600,
AU17/(VLOOKUP(AU17,Conversion!$E$11:$F$15,2)*Z_impact((2*AU28+1*AU33)/3))/3600)</f>
        <v>0</v>
      </c>
      <c r="AV70" s="4">
        <f ca="1">IF(AV17="",
AV19/(VLOOKUP(AV19,Conversion!$E$11:$F$15,2)*Z_impact((2*AV27+1*AV32)/3))/3600,
AV17/(VLOOKUP(AV17,Conversion!$E$11:$F$15,2)*Z_impact((2*AV28+1*AV33)/3))/3600)</f>
        <v>0</v>
      </c>
      <c r="AW70" s="4">
        <f ca="1">IF(AW17="",
AW19/(VLOOKUP(AW19,Conversion!$E$11:$F$15,2)*Z_impact((2*AW27+1*AW32)/3))/3600,
AW17/(VLOOKUP(AW17,Conversion!$E$11:$F$15,2)*Z_impact((2*AW28+1*AW33)/3))/3600)</f>
        <v>0</v>
      </c>
      <c r="AX70" s="4">
        <f ca="1">IF(AX17="",
AX19/(VLOOKUP(AX19,Conversion!$E$11:$F$15,2)*Z_impact((2*AX27+1*AX32)/3))/3600,
AX17/(VLOOKUP(AX17,Conversion!$E$11:$F$15,2)*Z_impact((2*AX28+1*AX33)/3))/3600)</f>
        <v>0</v>
      </c>
      <c r="AY70" s="4">
        <f ca="1">IF(AY17="",
AY19/(VLOOKUP(AY19,Conversion!$E$11:$F$15,2)*Z_impact((2*AY27+1*AY32)/3))/3600,
AY17/(VLOOKUP(AY17,Conversion!$E$11:$F$15,2)*Z_impact((2*AY28+1*AY33)/3))/3600)</f>
        <v>0</v>
      </c>
      <c r="AZ70" s="4">
        <f ca="1">IF(AZ17="",
AZ19/(VLOOKUP(AZ19,Conversion!$E$11:$F$15,2)*Z_impact((2*AZ27+1*AZ32)/3))/3600,
AZ17/(VLOOKUP(AZ17,Conversion!$E$11:$F$15,2)*Z_impact((2*AZ28+1*AZ33)/3))/3600)</f>
        <v>0</v>
      </c>
      <c r="BA70" s="4">
        <f ca="1">IF(BA17="",
BA19/(VLOOKUP(BA19,Conversion!$E$11:$F$15,2)*Z_impact((2*BA27+1*BA32)/3))/3600,
BA17/(VLOOKUP(BA17,Conversion!$E$11:$F$15,2)*Z_impact((2*BA28+1*BA33)/3))/3600)</f>
        <v>0</v>
      </c>
      <c r="BB70" s="4">
        <f ca="1">IF(BB17="",
BB19/(VLOOKUP(BB19,Conversion!$E$11:$F$15,2)*Z_impact((2*BB27+1*BB32)/3))/3600,
BB17/(VLOOKUP(BB17,Conversion!$E$11:$F$15,2)*Z_impact((2*BB28+1*BB33)/3))/3600)</f>
        <v>0</v>
      </c>
      <c r="BC70" s="4">
        <f ca="1">IF(BC17="",
BC19/(VLOOKUP(BC19,Conversion!$E$11:$F$15,2)*Z_impact((2*BC27+1*BC32)/3))/3600,
BC17/(VLOOKUP(BC17,Conversion!$E$11:$F$15,2)*Z_impact((2*BC28+1*BC33)/3))/3600)</f>
        <v>0</v>
      </c>
      <c r="BD70" s="4">
        <f ca="1">IF(BD17="",
BD19/(VLOOKUP(BD19,Conversion!$E$11:$F$15,2)*Z_impact((2*BD27+1*BD32)/3))/3600,
BD17/(VLOOKUP(BD17,Conversion!$E$11:$F$15,2)*Z_impact((2*BD28+1*BD33)/3))/3600)</f>
        <v>0</v>
      </c>
      <c r="BE70" s="4">
        <f ca="1">IF(BE17="",
BE19/(VLOOKUP(BE19,Conversion!$E$11:$F$15,2)*Z_impact((2*BE27+1*BE32)/3))/3600,
BE17/(VLOOKUP(BE17,Conversion!$E$11:$F$15,2)*Z_impact((2*BE28+1*BE33)/3))/3600)</f>
        <v>0</v>
      </c>
      <c r="BF70" s="4">
        <f ca="1">IF(BF17="",
BF19/(VLOOKUP(BF19,Conversion!$E$11:$F$15,2)*Z_impact((2*BF27+1*BF32)/3))/3600,
BF17/(VLOOKUP(BF17,Conversion!$E$11:$F$15,2)*Z_impact((2*BF28+1*BF33)/3))/3600)</f>
        <v>0</v>
      </c>
      <c r="BG70" s="4">
        <f ca="1">IF(BG17="",
BG19/(VLOOKUP(BG19,Conversion!$E$11:$F$15,2)*Z_impact((2*BG27+1*BG32)/3))/3600,
BG17/(VLOOKUP(BG17,Conversion!$E$11:$F$15,2)*Z_impact((2*BG28+1*BG33)/3))/3600)</f>
        <v>0</v>
      </c>
      <c r="BH70" s="4">
        <f ca="1">IF(BH17="",
BH19/(VLOOKUP(BH19,Conversion!$E$11:$F$15,2)*Z_impact((2*BH27+1*BH32)/3))/3600,
BH17/(VLOOKUP(BH17,Conversion!$E$11:$F$15,2)*Z_impact((2*BH28+1*BH33)/3))/3600)</f>
        <v>0</v>
      </c>
      <c r="BI70" s="4">
        <f ca="1">IF(BI17="",
BI19/(VLOOKUP(BI19,Conversion!$E$11:$F$15,2)*Z_impact((2*BI27+1*BI32)/3))/3600,
BI17/(VLOOKUP(BI17,Conversion!$E$11:$F$15,2)*Z_impact((2*BI28+1*BI33)/3))/3600)</f>
        <v>0</v>
      </c>
      <c r="BJ70" s="4">
        <f ca="1">IF(BJ17="",
BJ19/(VLOOKUP(BJ19,Conversion!$E$11:$F$15,2)*Z_impact((2*BJ27+1*BJ32)/3))/3600,
BJ17/(VLOOKUP(BJ17,Conversion!$E$11:$F$15,2)*Z_impact((2*BJ28+1*BJ33)/3))/3600)</f>
        <v>0</v>
      </c>
      <c r="BK70" s="4">
        <f ca="1">IF(BK17="",
BK19/(VLOOKUP(BK19,Conversion!$E$11:$F$15,2)*Z_impact((2*BK27+1*BK32)/3))/3600,
BK17/(VLOOKUP(BK17,Conversion!$E$11:$F$15,2)*Z_impact((2*BK28+1*BK33)/3))/3600)</f>
        <v>0</v>
      </c>
      <c r="BL70" s="4">
        <f ca="1">IF(BL17="",
BL19/(VLOOKUP(BL19,Conversion!$E$11:$F$15,2)*Z_impact((2*BL27+1*BL32)/3))/3600,
BL17/(VLOOKUP(BL17,Conversion!$E$11:$F$15,2)*Z_impact((2*BL28+1*BL33)/3))/3600)</f>
        <v>0</v>
      </c>
      <c r="BM70" s="4">
        <f ca="1">IF(BM17="",
BM19/(VLOOKUP(BM19,Conversion!$E$11:$F$15,2)*Z_impact((2*BM27+1*BM32)/3))/3600,
BM17/(VLOOKUP(BM17,Conversion!$E$11:$F$15,2)*Z_impact((2*BM28+1*BM33)/3))/3600)</f>
        <v>0</v>
      </c>
      <c r="BN70" s="4">
        <f ca="1">IF(BN17="",
BN19/(VLOOKUP(BN19,Conversion!$E$11:$F$15,2)*Z_impact((2*BN27+1*BN32)/3))/3600,
BN17/(VLOOKUP(BN17,Conversion!$E$11:$F$15,2)*Z_impact((2*BN28+1*BN33)/3))/3600)</f>
        <v>0</v>
      </c>
      <c r="BO70" s="4">
        <f ca="1">IF(BO17="",
BO19/(VLOOKUP(BO19,Conversion!$E$11:$F$15,2)*Z_impact((2*BO27+1*BO32)/3))/3600,
BO17/(VLOOKUP(BO17,Conversion!$E$11:$F$15,2)*Z_impact((2*BO28+1*BO33)/3))/3600)</f>
        <v>0</v>
      </c>
      <c r="BP70" s="4">
        <f ca="1">IF(BP17="",
BP19/(VLOOKUP(BP19,Conversion!$E$11:$F$15,2)*Z_impact((2*BP27+1*BP32)/3))/3600,
BP17/(VLOOKUP(BP17,Conversion!$E$11:$F$15,2)*Z_impact((2*BP28+1*BP33)/3))/3600)</f>
        <v>0</v>
      </c>
      <c r="BQ70" s="4">
        <f ca="1">IF(BQ17="",
BQ19/(VLOOKUP(BQ19,Conversion!$E$11:$F$15,2)*Z_impact((2*BQ27+1*BQ32)/3))/3600,
BQ17/(VLOOKUP(BQ17,Conversion!$E$11:$F$15,2)*Z_impact((2*BQ28+1*BQ33)/3))/3600)</f>
        <v>0</v>
      </c>
      <c r="BR70" s="4">
        <f ca="1">IF(BR17="",
BR19/(VLOOKUP(BR19,Conversion!$E$11:$F$15,2)*Z_impact((2*BR27+1*BR32)/3))/3600,
BR17/(VLOOKUP(BR17,Conversion!$E$11:$F$15,2)*Z_impact((2*BR28+1*BR33)/3))/3600)</f>
        <v>0</v>
      </c>
      <c r="BS70" s="4">
        <f ca="1">IF(BS17="",
BS19/(VLOOKUP(BS19,Conversion!$E$11:$F$15,2)*Z_impact((2*BS27+1*BS32)/3))/3600,
BS17/(VLOOKUP(BS17,Conversion!$E$11:$F$15,2)*Z_impact((2*BS28+1*BS33)/3))/3600)</f>
        <v>0</v>
      </c>
      <c r="BT70" s="4">
        <f ca="1">IF(BT17="",
BT19/(VLOOKUP(BT19,Conversion!$E$11:$F$15,2)*Z_impact((2*BT27+1*BT32)/3))/3600,
BT17/(VLOOKUP(BT17,Conversion!$E$11:$F$15,2)*Z_impact((2*BT28+1*BT33)/3))/3600)</f>
        <v>0</v>
      </c>
      <c r="BU70" s="4">
        <f ca="1">IF(BU17="",
BU19/(VLOOKUP(BU19,Conversion!$E$11:$F$15,2)*Z_impact((2*BU27+1*BU32)/3))/3600,
BU17/(VLOOKUP(BU17,Conversion!$E$11:$F$15,2)*Z_impact((2*BU28+1*BU33)/3))/3600)</f>
        <v>0</v>
      </c>
      <c r="BV70" s="4">
        <f ca="1">IF(BV17="",
BV19/(VLOOKUP(BV19,Conversion!$E$11:$F$15,2)*Z_impact((2*BV27+1*BV32)/3))/3600,
BV17/(VLOOKUP(BV17,Conversion!$E$11:$F$15,2)*Z_impact((2*BV28+1*BV33)/3))/3600)</f>
        <v>0</v>
      </c>
      <c r="BW70" s="4">
        <f ca="1">IF(BW17="",
BW19/(VLOOKUP(BW19,Conversion!$E$11:$F$15,2)*Z_impact((2*BW27+1*BW32)/3))/3600,
BW17/(VLOOKUP(BW17,Conversion!$E$11:$F$15,2)*Z_impact((2*BW28+1*BW33)/3))/3600)</f>
        <v>0</v>
      </c>
      <c r="BX70" s="4">
        <f ca="1">IF(BX17="",
BX19/(VLOOKUP(BX19,Conversion!$E$11:$F$15,2)*Z_impact((2*BX27+1*BX32)/3))/3600,
BX17/(VLOOKUP(BX17,Conversion!$E$11:$F$15,2)*Z_impact((2*BX28+1*BX33)/3))/3600)</f>
        <v>0</v>
      </c>
      <c r="BY70" s="4">
        <f ca="1">IF(BY17="",
BY19/(VLOOKUP(BY19,Conversion!$E$11:$F$15,2)*Z_impact((2*BY27+1*BY32)/3))/3600,
BY17/(VLOOKUP(BY17,Conversion!$E$11:$F$15,2)*Z_impact((2*BY28+1*BY33)/3))/3600)</f>
        <v>0</v>
      </c>
      <c r="BZ70" s="4">
        <f ca="1">IF(BZ17="",
BZ19/(VLOOKUP(BZ19,Conversion!$E$11:$F$15,2)*Z_impact((2*BZ27+1*BZ32)/3))/3600,
BZ17/(VLOOKUP(BZ17,Conversion!$E$11:$F$15,2)*Z_impact((2*BZ28+1*BZ33)/3))/3600)</f>
        <v>0</v>
      </c>
      <c r="CA70" s="4">
        <f ca="1">IF(CA17="",
CA19/(VLOOKUP(CA19,Conversion!$E$11:$F$15,2)*Z_impact((2*CA27+1*CA32)/3))/3600,
CA17/(VLOOKUP(CA17,Conversion!$E$11:$F$15,2)*Z_impact((2*CA28+1*CA33)/3))/3600)</f>
        <v>0</v>
      </c>
      <c r="CB70" s="4">
        <f ca="1">IF(CB17="",
CB19/(VLOOKUP(CB19,Conversion!$E$11:$F$15,2)*Z_impact((2*CB27+1*CB32)/3))/3600,
CB17/(VLOOKUP(CB17,Conversion!$E$11:$F$15,2)*Z_impact((2*CB28+1*CB33)/3))/3600)</f>
        <v>0</v>
      </c>
      <c r="CC70" s="4">
        <f ca="1">IF(CC17="",
CC19/(VLOOKUP(CC19,Conversion!$E$11:$F$15,2)*Z_impact((2*CC27+1*CC32)/3))/3600,
CC17/(VLOOKUP(CC17,Conversion!$E$11:$F$15,2)*Z_impact((2*CC28+1*CC33)/3))/3600)</f>
        <v>0</v>
      </c>
      <c r="CD70" s="4">
        <f ca="1">IF(CD17="",
CD19/(VLOOKUP(CD19,Conversion!$E$11:$F$15,2)*Z_impact((2*CD27+1*CD32)/3))/3600,
CD17/(VLOOKUP(CD17,Conversion!$E$11:$F$15,2)*Z_impact((2*CD28+1*CD33)/3))/3600)</f>
        <v>0</v>
      </c>
      <c r="CE70" s="4">
        <f ca="1">IF(CE17="",
CE19/(VLOOKUP(CE19,Conversion!$E$11:$F$15,2)*Z_impact((2*CE27+1*CE32)/3))/3600,
CE17/(VLOOKUP(CE17,Conversion!$E$11:$F$15,2)*Z_impact((2*CE28+1*CE33)/3))/3600)</f>
        <v>0</v>
      </c>
      <c r="CF70" s="4">
        <f ca="1">IF(CF17="",
CF19/(VLOOKUP(CF19,Conversion!$E$11:$F$15,2)*Z_impact((2*CF27+1*CF32)/3))/3600,
CF17/(VLOOKUP(CF17,Conversion!$E$11:$F$15,2)*Z_impact((2*CF28+1*CF33)/3))/3600)</f>
        <v>0</v>
      </c>
      <c r="CG70" s="4">
        <f ca="1">IF(CG17="",
CG19/(VLOOKUP(CG19,Conversion!$E$11:$F$15,2)*Z_impact((2*CG27+1*CG32)/3))/3600,
CG17/(VLOOKUP(CG17,Conversion!$E$11:$F$15,2)*Z_impact((2*CG28+1*CG33)/3))/3600)</f>
        <v>0</v>
      </c>
      <c r="CH70" s="4">
        <f ca="1">IF(CH17="",
CH19/(VLOOKUP(CH19,Conversion!$E$11:$F$15,2)*Z_impact((2*CH27+1*CH32)/3))/3600,
CH17/(VLOOKUP(CH17,Conversion!$E$11:$F$15,2)*Z_impact((2*CH28+1*CH33)/3))/3600)</f>
        <v>0</v>
      </c>
      <c r="CI70" s="4">
        <f ca="1">IF(CI17="",
CI19/(VLOOKUP(CI19,Conversion!$E$11:$F$15,2)*Z_impact((2*CI27+1*CI32)/3))/3600,
CI17/(VLOOKUP(CI17,Conversion!$E$11:$F$15,2)*Z_impact((2*CI28+1*CI33)/3))/3600)</f>
        <v>0</v>
      </c>
      <c r="CJ70" s="4">
        <f ca="1">IF(CJ17="",
CJ19/(VLOOKUP(CJ19,Conversion!$E$11:$F$15,2)*Z_impact((2*CJ27+1*CJ32)/3))/3600,
CJ17/(VLOOKUP(CJ17,Conversion!$E$11:$F$15,2)*Z_impact((2*CJ28+1*CJ33)/3))/3600)</f>
        <v>0</v>
      </c>
      <c r="CK70" s="4">
        <f ca="1">IF(CK17="",
CK19/(VLOOKUP(CK19,Conversion!$E$11:$F$15,2)*Z_impact((2*CK27+1*CK32)/3))/3600,
CK17/(VLOOKUP(CK17,Conversion!$E$11:$F$15,2)*Z_impact((2*CK28+1*CK33)/3))/3600)</f>
        <v>0</v>
      </c>
      <c r="CL70" s="4">
        <f ca="1">IF(CL17="",
CL19/(VLOOKUP(CL19,Conversion!$E$11:$F$15,2)*Z_impact((2*CL27+1*CL32)/3))/3600,
CL17/(VLOOKUP(CL17,Conversion!$E$11:$F$15,2)*Z_impact((2*CL28+1*CL33)/3))/3600)</f>
        <v>0</v>
      </c>
      <c r="CM70" s="4">
        <f ca="1">IF(CM17="",
CM19/(VLOOKUP(CM19,Conversion!$E$11:$F$15,2)*Z_impact((2*CM27+1*CM32)/3))/3600,
CM17/(VLOOKUP(CM17,Conversion!$E$11:$F$15,2)*Z_impact((2*CM28+1*CM33)/3))/3600)</f>
        <v>0</v>
      </c>
      <c r="CN70" s="4">
        <f ca="1">IF(CN17="",
CN19/(VLOOKUP(CN19,Conversion!$E$11:$F$15,2)*Z_impact((2*CN27+1*CN32)/3))/3600,
CN17/(VLOOKUP(CN17,Conversion!$E$11:$F$15,2)*Z_impact((2*CN28+1*CN33)/3))/3600)</f>
        <v>0</v>
      </c>
      <c r="CO70" s="4">
        <f ca="1">IF(CO17="",
CO19/(VLOOKUP(CO19,Conversion!$E$11:$F$15,2)*Z_impact((2*CO27+1*CO32)/3))/3600,
CO17/(VLOOKUP(CO17,Conversion!$E$11:$F$15,2)*Z_impact((2*CO28+1*CO33)/3))/3600)</f>
        <v>0</v>
      </c>
      <c r="CP70" s="4">
        <f ca="1">IF(CP17="",
CP19/(VLOOKUP(CP19,Conversion!$E$11:$F$15,2)*Z_impact((2*CP27+1*CP32)/3))/3600,
CP17/(VLOOKUP(CP17,Conversion!$E$11:$F$15,2)*Z_impact((2*CP28+1*CP33)/3))/3600)</f>
        <v>0</v>
      </c>
      <c r="CQ70" s="4">
        <f ca="1">IF(CQ17="",
CQ19/(VLOOKUP(CQ19,Conversion!$E$11:$F$15,2)*Z_impact((2*CQ27+1*CQ32)/3))/3600,
CQ17/(VLOOKUP(CQ17,Conversion!$E$11:$F$15,2)*Z_impact((2*CQ28+1*CQ33)/3))/3600)</f>
        <v>0</v>
      </c>
      <c r="CR70" s="4">
        <f ca="1">IF(CR17="",
CR19/(VLOOKUP(CR19,Conversion!$E$11:$F$15,2)*Z_impact((2*CR27+1*CR32)/3))/3600,
CR17/(VLOOKUP(CR17,Conversion!$E$11:$F$15,2)*Z_impact((2*CR28+1*CR33)/3))/3600)</f>
        <v>0</v>
      </c>
      <c r="CS70" s="4">
        <f ca="1">IF(CS17="",
CS19/(VLOOKUP(CS19,Conversion!$E$11:$F$15,2)*Z_impact((2*CS27+1*CS32)/3))/3600,
CS17/(VLOOKUP(CS17,Conversion!$E$11:$F$15,2)*Z_impact((2*CS28+1*CS33)/3))/3600)</f>
        <v>0</v>
      </c>
      <c r="CT70" s="4">
        <f ca="1">IF(CT17="",
CT19/(VLOOKUP(CT19,Conversion!$E$11:$F$15,2)*Z_impact((2*CT27+1*CT32)/3))/3600,
CT17/(VLOOKUP(CT17,Conversion!$E$11:$F$15,2)*Z_impact((2*CT28+1*CT33)/3))/3600)</f>
        <v>0</v>
      </c>
      <c r="CU70" s="4">
        <f ca="1">IF(CU17="",
CU19/(VLOOKUP(CU19,Conversion!$E$11:$F$15,2)*Z_impact((2*CU27+1*CU32)/3))/3600,
CU17/(VLOOKUP(CU17,Conversion!$E$11:$F$15,2)*Z_impact((2*CU28+1*CU33)/3))/3600)</f>
        <v>0</v>
      </c>
      <c r="CV70" s="4">
        <f ca="1">IF(CV17="",
CV19/(VLOOKUP(CV19,Conversion!$E$11:$F$15,2)*Z_impact((2*CV27+1*CV32)/3))/3600,
CV17/(VLOOKUP(CV17,Conversion!$E$11:$F$15,2)*Z_impact((2*CV28+1*CV33)/3))/3600)</f>
        <v>0</v>
      </c>
      <c r="CW70" s="4">
        <f ca="1">IF(CW17="",
CW19/(VLOOKUP(CW19,Conversion!$E$11:$F$15,2)*Z_impact((2*CW27+1*CW32)/3))/3600,
CW17/(VLOOKUP(CW17,Conversion!$E$11:$F$15,2)*Z_impact((2*CW28+1*CW33)/3))/3600)</f>
        <v>0</v>
      </c>
      <c r="CX70" s="4">
        <f ca="1">IF(CX17="",
CX19/(VLOOKUP(CX19,Conversion!$E$11:$F$15,2)*Z_impact((2*CX27+1*CX32)/3))/3600,
CX17/(VLOOKUP(CX17,Conversion!$E$11:$F$15,2)*Z_impact((2*CX28+1*CX33)/3))/3600)</f>
        <v>0</v>
      </c>
      <c r="CY70" s="4">
        <f ca="1">IF(CY17="",
CY19/(VLOOKUP(CY19,Conversion!$E$11:$F$15,2)*Z_impact((2*CY27+1*CY32)/3))/3600,
CY17/(VLOOKUP(CY17,Conversion!$E$11:$F$15,2)*Z_impact((2*CY28+1*CY33)/3))/3600)</f>
        <v>0</v>
      </c>
      <c r="CZ70" s="4">
        <f ca="1">IF(CZ17="",
CZ19/(VLOOKUP(CZ19,Conversion!$E$11:$F$15,2)*Z_impact((2*CZ27+1*CZ32)/3))/3600,
CZ17/(VLOOKUP(CZ17,Conversion!$E$11:$F$15,2)*Z_impact((2*CZ28+1*CZ33)/3))/3600)</f>
        <v>0</v>
      </c>
      <c r="DA70" s="4">
        <f ca="1">IF(DA17="",
DA19/(VLOOKUP(DA19,Conversion!$E$11:$F$15,2)*Z_impact((2*DA27+1*DA32)/3))/3600,
DA17/(VLOOKUP(DA17,Conversion!$E$11:$F$15,2)*Z_impact((2*DA28+1*DA33)/3))/3600)</f>
        <v>0</v>
      </c>
      <c r="DB70" s="4">
        <f ca="1">IF(DB17="",
DB19/(VLOOKUP(DB19,Conversion!$E$11:$F$15,2)*Z_impact((2*DB27+1*DB32)/3))/3600,
DB17/(VLOOKUP(DB17,Conversion!$E$11:$F$15,2)*Z_impact((2*DB28+1*DB33)/3))/3600)</f>
        <v>0</v>
      </c>
      <c r="DC70" s="4">
        <f ca="1">IF(DC17="",
DC19/(VLOOKUP(DC19,Conversion!$E$11:$F$15,2)*Z_impact((2*DC27+1*DC32)/3))/3600,
DC17/(VLOOKUP(DC17,Conversion!$E$11:$F$15,2)*Z_impact((2*DC28+1*DC33)/3))/3600)</f>
        <v>0</v>
      </c>
      <c r="DD70" s="4">
        <f ca="1">IF(DD17="",
DD19/(VLOOKUP(DD19,Conversion!$E$11:$F$15,2)*Z_impact((2*DD27+1*DD32)/3))/3600,
DD17/(VLOOKUP(DD17,Conversion!$E$11:$F$15,2)*Z_impact((2*DD28+1*DD33)/3))/3600)</f>
        <v>0</v>
      </c>
      <c r="DE70" s="4">
        <f ca="1">IF(DE17="",
DE19/(VLOOKUP(DE19,Conversion!$E$11:$F$15,2)*Z_impact((2*DE27+1*DE32)/3))/3600,
DE17/(VLOOKUP(DE17,Conversion!$E$11:$F$15,2)*Z_impact((2*DE28+1*DE33)/3))/3600)</f>
        <v>0</v>
      </c>
      <c r="DF70" s="4">
        <f ca="1">IF(DF17="",
DF19/(VLOOKUP(DF19,Conversion!$E$11:$F$15,2)*Z_impact((2*DF27+1*DF32)/3))/3600,
DF17/(VLOOKUP(DF17,Conversion!$E$11:$F$15,2)*Z_impact((2*DF28+1*DF33)/3))/3600)</f>
        <v>0</v>
      </c>
      <c r="DG70" s="4">
        <f ca="1">IF(DG17="",
DG19/(VLOOKUP(DG19,Conversion!$E$11:$F$15,2)*Z_impact((2*DG27+1*DG32)/3))/3600,
DG17/(VLOOKUP(DG17,Conversion!$E$11:$F$15,2)*Z_impact((2*DG28+1*DG33)/3))/3600)</f>
        <v>0</v>
      </c>
      <c r="DH70" s="4">
        <f ca="1">IF(DH17="",
DH19/(VLOOKUP(DH19,Conversion!$E$11:$F$15,2)*Z_impact((2*DH27+1*DH32)/3))/3600,
DH17/(VLOOKUP(DH17,Conversion!$E$11:$F$15,2)*Z_impact((2*DH28+1*DH33)/3))/3600)</f>
        <v>0</v>
      </c>
      <c r="DI70" s="4">
        <f ca="1">IF(DI17="",
DI19/(VLOOKUP(DI19,Conversion!$E$11:$F$15,2)*Z_impact((2*DI27+1*DI32)/3))/3600,
DI17/(VLOOKUP(DI17,Conversion!$E$11:$F$15,2)*Z_impact((2*DI28+1*DI33)/3))/3600)</f>
        <v>0</v>
      </c>
      <c r="DJ70" s="4">
        <f ca="1">IF(DJ17="",
DJ19/(VLOOKUP(DJ19,Conversion!$E$11:$F$15,2)*Z_impact((2*DJ27+1*DJ32)/3))/3600,
DJ17/(VLOOKUP(DJ17,Conversion!$E$11:$F$15,2)*Z_impact((2*DJ28+1*DJ33)/3))/3600)</f>
        <v>0</v>
      </c>
      <c r="DK70" s="4">
        <f ca="1">IF(DK17="",
DK19/(VLOOKUP(DK19,Conversion!$E$11:$F$15,2)*Z_impact((2*DK27+1*DK32)/3))/3600,
DK17/(VLOOKUP(DK17,Conversion!$E$11:$F$15,2)*Z_impact((2*DK28+1*DK33)/3))/3600)</f>
        <v>0</v>
      </c>
      <c r="DL70" s="4">
        <f ca="1">IF(DL17="",
DL19/(VLOOKUP(DL19,Conversion!$E$11:$F$15,2)*Z_impact((2*DL27+1*DL32)/3))/3600,
DL17/(VLOOKUP(DL17,Conversion!$E$11:$F$15,2)*Z_impact((2*DL28+1*DL33)/3))/3600)</f>
        <v>0</v>
      </c>
      <c r="DM70" s="4">
        <f ca="1">IF(DM17="",
DM19/(VLOOKUP(DM19,Conversion!$E$11:$F$15,2)*Z_impact((2*DM27+1*DM32)/3))/3600,
DM17/(VLOOKUP(DM17,Conversion!$E$11:$F$15,2)*Z_impact((2*DM28+1*DM33)/3))/3600)</f>
        <v>0</v>
      </c>
      <c r="DN70" s="4">
        <f ca="1">IF(DN17="",
DN19/(VLOOKUP(DN19,Conversion!$E$11:$F$15,2)*Z_impact((2*DN27+1*DN32)/3))/3600,
DN17/(VLOOKUP(DN17,Conversion!$E$11:$F$15,2)*Z_impact((2*DN28+1*DN33)/3))/3600)</f>
        <v>0</v>
      </c>
      <c r="DO70" s="4">
        <f ca="1">IF(DO17="",
DO19/(VLOOKUP(DO19,Conversion!$E$11:$F$15,2)*Z_impact((2*DO27+1*DO32)/3))/3600,
DO17/(VLOOKUP(DO17,Conversion!$E$11:$F$15,2)*Z_impact((2*DO28+1*DO33)/3))/3600)</f>
        <v>0</v>
      </c>
      <c r="DP70" s="4">
        <f ca="1">IF(DP17="",
DP19/(VLOOKUP(DP19,Conversion!$E$11:$F$15,2)*Z_impact((2*DP27+1*DP32)/3))/3600,
DP17/(VLOOKUP(DP17,Conversion!$E$11:$F$15,2)*Z_impact((2*DP28+1*DP33)/3))/3600)</f>
        <v>0</v>
      </c>
      <c r="DQ70" s="4">
        <f ca="1">IF(DQ17="",
DQ19/(VLOOKUP(DQ19,Conversion!$E$11:$F$15,2)*Z_impact((2*DQ27+1*DQ32)/3))/3600,
DQ17/(VLOOKUP(DQ17,Conversion!$E$11:$F$15,2)*Z_impact((2*DQ28+1*DQ33)/3))/3600)</f>
        <v>0</v>
      </c>
      <c r="DR70" s="4">
        <f ca="1">IF(DR17="",
DR19/(VLOOKUP(DR19,Conversion!$E$11:$F$15,2)*Z_impact((2*DR27+1*DR32)/3))/3600,
DR17/(VLOOKUP(DR17,Conversion!$E$11:$F$15,2)*Z_impact((2*DR28+1*DR33)/3))/3600)</f>
        <v>0</v>
      </c>
      <c r="DS70" s="4">
        <f ca="1">IF(DS17="",
DS19/(VLOOKUP(DS19,Conversion!$E$11:$F$15,2)*Z_impact((2*DS27+1*DS32)/3))/3600,
DS17/(VLOOKUP(DS17,Conversion!$E$11:$F$15,2)*Z_impact((2*DS28+1*DS33)/3))/3600)</f>
        <v>0</v>
      </c>
      <c r="DT70" s="4">
        <f ca="1">IF(DT17="",
DT19/(VLOOKUP(DT19,Conversion!$E$11:$F$15,2)*Z_impact((2*DT27+1*DT32)/3))/3600,
DT17/(VLOOKUP(DT17,Conversion!$E$11:$F$15,2)*Z_impact((2*DT28+1*DT33)/3))/3600)</f>
        <v>0</v>
      </c>
      <c r="DU70" s="4">
        <f ca="1">IF(DU17="",
DU19/(VLOOKUP(DU19,Conversion!$E$11:$F$15,2)*Z_impact((2*DU27+1*DU32)/3))/3600,
DU17/(VLOOKUP(DU17,Conversion!$E$11:$F$15,2)*Z_impact((2*DU28+1*DU33)/3))/3600)</f>
        <v>0</v>
      </c>
      <c r="DV70" s="4">
        <f ca="1">IF(DV17="",
DV19/(VLOOKUP(DV19,Conversion!$E$11:$F$15,2)*Z_impact((2*DV27+1*DV32)/3))/3600,
DV17/(VLOOKUP(DV17,Conversion!$E$11:$F$15,2)*Z_impact((2*DV28+1*DV33)/3))/3600)</f>
        <v>0</v>
      </c>
      <c r="DW70" s="4">
        <f ca="1">IF(DW17="",
DW19/(VLOOKUP(DW19,Conversion!$E$11:$F$15,2)*Z_impact((2*DW27+1*DW32)/3))/3600,
DW17/(VLOOKUP(DW17,Conversion!$E$11:$F$15,2)*Z_impact((2*DW28+1*DW33)/3))/3600)</f>
        <v>0</v>
      </c>
      <c r="DX70" s="4">
        <f ca="1">IF(DX17="",
DX19/(VLOOKUP(DX19,Conversion!$E$11:$F$15,2)*Z_impact((2*DX27+1*DX32)/3))/3600,
DX17/(VLOOKUP(DX17,Conversion!$E$11:$F$15,2)*Z_impact((2*DX28+1*DX33)/3))/3600)</f>
        <v>0</v>
      </c>
      <c r="DY70" s="4">
        <f ca="1">IF(DY17="",
DY19/(VLOOKUP(DY19,Conversion!$E$11:$F$15,2)*Z_impact((2*DY27+1*DY32)/3))/3600,
DY17/(VLOOKUP(DY17,Conversion!$E$11:$F$15,2)*Z_impact((2*DY28+1*DY33)/3))/3600)</f>
        <v>0</v>
      </c>
      <c r="DZ70" s="4">
        <f ca="1">IF(DZ17="",
DZ19/(VLOOKUP(DZ19,Conversion!$E$11:$F$15,2)*Z_impact((2*DZ27+1*DZ32)/3))/3600,
DZ17/(VLOOKUP(DZ17,Conversion!$E$11:$F$15,2)*Z_impact((2*DZ28+1*DZ33)/3))/3600)</f>
        <v>0</v>
      </c>
      <c r="EA70" s="4">
        <f ca="1">IF(EA17="",
EA19/(VLOOKUP(EA19,Conversion!$E$11:$F$15,2)*Z_impact((2*EA27+1*EA32)/3))/3600,
EA17/(VLOOKUP(EA17,Conversion!$E$11:$F$15,2)*Z_impact((2*EA28+1*EA33)/3))/3600)</f>
        <v>0</v>
      </c>
      <c r="EB70" s="4">
        <f ca="1">IF(EB17="",
EB19/(VLOOKUP(EB19,Conversion!$E$11:$F$15,2)*Z_impact((2*EB27+1*EB32)/3))/3600,
EB17/(VLOOKUP(EB17,Conversion!$E$11:$F$15,2)*Z_impact((2*EB28+1*EB33)/3))/3600)</f>
        <v>0</v>
      </c>
      <c r="EC70" s="4">
        <f ca="1">IF(EC17="",
EC19/(VLOOKUP(EC19,Conversion!$E$11:$F$15,2)*Z_impact((2*EC27+1*EC32)/3))/3600,
EC17/(VLOOKUP(EC17,Conversion!$E$11:$F$15,2)*Z_impact((2*EC28+1*EC33)/3))/3600)</f>
        <v>0</v>
      </c>
      <c r="ED70" s="4">
        <f ca="1">IF(ED17="",
ED19/(VLOOKUP(ED19,Conversion!$E$11:$F$15,2)*Z_impact((2*ED27+1*ED32)/3))/3600,
ED17/(VLOOKUP(ED17,Conversion!$E$11:$F$15,2)*Z_impact((2*ED28+1*ED33)/3))/3600)</f>
        <v>0</v>
      </c>
      <c r="EE70" s="4">
        <f ca="1">IF(EE17="",
EE19/(VLOOKUP(EE19,Conversion!$E$11:$F$15,2)*Z_impact((2*EE27+1*EE32)/3))/3600,
EE17/(VLOOKUP(EE17,Conversion!$E$11:$F$15,2)*Z_impact((2*EE28+1*EE33)/3))/3600)</f>
        <v>0</v>
      </c>
      <c r="EF70" s="4">
        <f ca="1">IF(EF17="",
EF19/(VLOOKUP(EF19,Conversion!$E$11:$F$15,2)*Z_impact((2*EF27+1*EF32)/3))/3600,
EF17/(VLOOKUP(EF17,Conversion!$E$11:$F$15,2)*Z_impact((2*EF28+1*EF33)/3))/3600)</f>
        <v>0</v>
      </c>
      <c r="EG70" s="4">
        <f ca="1">IF(EG17="",
EG19/(VLOOKUP(EG19,Conversion!$E$11:$F$15,2)*Z_impact((2*EG27+1*EG32)/3))/3600,
EG17/(VLOOKUP(EG17,Conversion!$E$11:$F$15,2)*Z_impact((2*EG28+1*EG33)/3))/3600)</f>
        <v>0</v>
      </c>
      <c r="EH70" s="4">
        <f ca="1">IF(EH17="",
EH19/(VLOOKUP(EH19,Conversion!$E$11:$F$15,2)*Z_impact((2*EH27+1*EH32)/3))/3600,
EH17/(VLOOKUP(EH17,Conversion!$E$11:$F$15,2)*Z_impact((2*EH28+1*EH33)/3))/3600)</f>
        <v>0</v>
      </c>
      <c r="EI70" s="4">
        <f ca="1">IF(EI17="",
EI19/(VLOOKUP(EI19,Conversion!$E$11:$F$15,2)*Z_impact((2*EI27+1*EI32)/3))/3600,
EI17/(VLOOKUP(EI17,Conversion!$E$11:$F$15,2)*Z_impact((2*EI28+1*EI33)/3))/3600)</f>
        <v>0</v>
      </c>
      <c r="EJ70" s="4">
        <f ca="1">IF(EJ17="",
EJ19/(VLOOKUP(EJ19,Conversion!$E$11:$F$15,2)*Z_impact((2*EJ27+1*EJ32)/3))/3600,
EJ17/(VLOOKUP(EJ17,Conversion!$E$11:$F$15,2)*Z_impact((2*EJ28+1*EJ33)/3))/3600)</f>
        <v>0</v>
      </c>
      <c r="EK70" s="4">
        <f ca="1">IF(EK17="",
EK19/(VLOOKUP(EK19,Conversion!$E$11:$F$15,2)*Z_impact((2*EK27+1*EK32)/3))/3600,
EK17/(VLOOKUP(EK17,Conversion!$E$11:$F$15,2)*Z_impact((2*EK28+1*EK33)/3))/3600)</f>
        <v>0</v>
      </c>
      <c r="EL70" s="4">
        <f ca="1">IF(EL17="",
EL19/(VLOOKUP(EL19,Conversion!$E$11:$F$15,2)*Z_impact((2*EL27+1*EL32)/3))/3600,
EL17/(VLOOKUP(EL17,Conversion!$E$11:$F$15,2)*Z_impact((2*EL28+1*EL33)/3))/3600)</f>
        <v>0</v>
      </c>
      <c r="EM70" s="4">
        <f ca="1">IF(EM17="",
EM19/(VLOOKUP(EM19,Conversion!$E$11:$F$15,2)*Z_impact((2*EM27+1*EM32)/3))/3600,
EM17/(VLOOKUP(EM17,Conversion!$E$11:$F$15,2)*Z_impact((2*EM28+1*EM33)/3))/3600)</f>
        <v>0</v>
      </c>
      <c r="EN70" s="4">
        <f ca="1">IF(EN17="",
EN19/(VLOOKUP(EN19,Conversion!$E$11:$F$15,2)*Z_impact((2*EN27+1*EN32)/3))/3600,
EN17/(VLOOKUP(EN17,Conversion!$E$11:$F$15,2)*Z_impact((2*EN28+1*EN33)/3))/3600)</f>
        <v>0</v>
      </c>
      <c r="EO70" s="4">
        <f ca="1">IF(EO17="",
EO19/(VLOOKUP(EO19,Conversion!$E$11:$F$15,2)*Z_impact((2*EO27+1*EO32)/3))/3600,
EO17/(VLOOKUP(EO17,Conversion!$E$11:$F$15,2)*Z_impact((2*EO28+1*EO33)/3))/3600)</f>
        <v>0</v>
      </c>
      <c r="EP70" s="4">
        <f ca="1">IF(EP17="",
EP19/(VLOOKUP(EP19,Conversion!$E$11:$F$15,2)*Z_impact((2*EP27+1*EP32)/3))/3600,
EP17/(VLOOKUP(EP17,Conversion!$E$11:$F$15,2)*Z_impact((2*EP28+1*EP33)/3))/3600)</f>
        <v>0</v>
      </c>
      <c r="EQ70" s="4">
        <f ca="1">IF(EQ17="",
EQ19/(VLOOKUP(EQ19,Conversion!$E$11:$F$15,2)*Z_impact((2*EQ27+1*EQ32)/3))/3600,
EQ17/(VLOOKUP(EQ17,Conversion!$E$11:$F$15,2)*Z_impact((2*EQ28+1*EQ33)/3))/3600)</f>
        <v>0</v>
      </c>
      <c r="ER70" s="4">
        <f ca="1">IF(ER17="",
ER19/(VLOOKUP(ER19,Conversion!$E$11:$F$15,2)*Z_impact((2*ER27+1*ER32)/3))/3600,
ER17/(VLOOKUP(ER17,Conversion!$E$11:$F$15,2)*Z_impact((2*ER28+1*ER33)/3))/3600)</f>
        <v>0</v>
      </c>
      <c r="ES70" s="4">
        <f ca="1">IF(ES17="",
ES19/(VLOOKUP(ES19,Conversion!$E$11:$F$15,2)*Z_impact((2*ES27+1*ES32)/3))/3600,
ES17/(VLOOKUP(ES17,Conversion!$E$11:$F$15,2)*Z_impact((2*ES28+1*ES33)/3))/3600)</f>
        <v>0</v>
      </c>
      <c r="ET70" s="4">
        <f ca="1">IF(ET17="",
ET19/(VLOOKUP(ET19,Conversion!$E$11:$F$15,2)*Z_impact((2*ET27+1*ET32)/3))/3600,
ET17/(VLOOKUP(ET17,Conversion!$E$11:$F$15,2)*Z_impact((2*ET28+1*ET33)/3))/3600)</f>
        <v>0</v>
      </c>
      <c r="EU70" s="4">
        <f ca="1">IF(EU17="",
EU19/(VLOOKUP(EU19,Conversion!$E$11:$F$15,2)*Z_impact((2*EU27+1*EU32)/3))/3600,
EU17/(VLOOKUP(EU17,Conversion!$E$11:$F$15,2)*Z_impact((2*EU28+1*EU33)/3))/3600)</f>
        <v>0</v>
      </c>
      <c r="EV70" s="4">
        <f ca="1">IF(EV17="",
EV19/(VLOOKUP(EV19,Conversion!$E$11:$F$15,2)*Z_impact((2*EV27+1*EV32)/3))/3600,
EV17/(VLOOKUP(EV17,Conversion!$E$11:$F$15,2)*Z_impact((2*EV28+1*EV33)/3))/3600)</f>
        <v>0</v>
      </c>
      <c r="EW70" s="4">
        <f ca="1">IF(EW17="",
EW19/(VLOOKUP(EW19,Conversion!$E$11:$F$15,2)*Z_impact((2*EW27+1*EW32)/3))/3600,
EW17/(VLOOKUP(EW17,Conversion!$E$11:$F$15,2)*Z_impact((2*EW28+1*EW33)/3))/3600)</f>
        <v>0</v>
      </c>
      <c r="EX70" s="4">
        <f ca="1">IF(EX17="",
EX19/(VLOOKUP(EX19,Conversion!$E$11:$F$15,2)*Z_impact((2*EX27+1*EX32)/3))/3600,
EX17/(VLOOKUP(EX17,Conversion!$E$11:$F$15,2)*Z_impact((2*EX28+1*EX33)/3))/3600)</f>
        <v>0</v>
      </c>
      <c r="EY70" s="4">
        <f ca="1">IF(EY17="",
EY19/(VLOOKUP(EY19,Conversion!$E$11:$F$15,2)*Z_impact((2*EY27+1*EY32)/3))/3600,
EY17/(VLOOKUP(EY17,Conversion!$E$11:$F$15,2)*Z_impact((2*EY28+1*EY33)/3))/3600)</f>
        <v>0</v>
      </c>
      <c r="EZ70" s="4">
        <f ca="1">IF(EZ17="",
EZ19/(VLOOKUP(EZ19,Conversion!$E$11:$F$15,2)*Z_impact((2*EZ27+1*EZ32)/3))/3600,
EZ17/(VLOOKUP(EZ17,Conversion!$E$11:$F$15,2)*Z_impact((2*EZ28+1*EZ33)/3))/3600)</f>
        <v>0</v>
      </c>
      <c r="FA70" s="4">
        <f ca="1">IF(FA17="",
FA19/(VLOOKUP(FA19,Conversion!$E$11:$F$15,2)*Z_impact((2*FA27+1*FA32)/3))/3600,
FA17/(VLOOKUP(FA17,Conversion!$E$11:$F$15,2)*Z_impact((2*FA28+1*FA33)/3))/3600)</f>
        <v>0</v>
      </c>
      <c r="FB70" s="4">
        <f ca="1">IF(FB17="",
FB19/(VLOOKUP(FB19,Conversion!$E$11:$F$15,2)*Z_impact((2*FB27+1*FB32)/3))/3600,
FB17/(VLOOKUP(FB17,Conversion!$E$11:$F$15,2)*Z_impact((2*FB28+1*FB33)/3))/3600)</f>
        <v>0</v>
      </c>
      <c r="FC70" s="4">
        <f ca="1">IF(FC17="",
FC19/(VLOOKUP(FC19,Conversion!$E$11:$F$15,2)*Z_impact((2*FC27+1*FC32)/3))/3600,
FC17/(VLOOKUP(FC17,Conversion!$E$11:$F$15,2)*Z_impact((2*FC28+1*FC33)/3))/3600)</f>
        <v>0</v>
      </c>
      <c r="FD70" s="4">
        <f ca="1">IF(FD17="",
FD19/(VLOOKUP(FD19,Conversion!$E$11:$F$15,2)*Z_impact((2*FD27+1*FD32)/3))/3600,
FD17/(VLOOKUP(FD17,Conversion!$E$11:$F$15,2)*Z_impact((2*FD28+1*FD33)/3))/3600)</f>
        <v>0</v>
      </c>
      <c r="FE70" s="4">
        <f ca="1">IF(FE17="",
FE19/(VLOOKUP(FE19,Conversion!$E$11:$F$15,2)*Z_impact((2*FE27+1*FE32)/3))/3600,
FE17/(VLOOKUP(FE17,Conversion!$E$11:$F$15,2)*Z_impact((2*FE28+1*FE33)/3))/3600)</f>
        <v>0</v>
      </c>
      <c r="FF70" s="4">
        <f ca="1">IF(FF17="",
FF19/(VLOOKUP(FF19,Conversion!$E$11:$F$15,2)*Z_impact((2*FF27+1*FF32)/3))/3600,
FF17/(VLOOKUP(FF17,Conversion!$E$11:$F$15,2)*Z_impact((2*FF28+1*FF33)/3))/3600)</f>
        <v>0</v>
      </c>
      <c r="FG70" s="4">
        <f ca="1">IF(FG17="",
FG19/(VLOOKUP(FG19,Conversion!$E$11:$F$15,2)*Z_impact((2*FG27+1*FG32)/3))/3600,
FG17/(VLOOKUP(FG17,Conversion!$E$11:$F$15,2)*Z_impact((2*FG28+1*FG33)/3))/3600)</f>
        <v>0</v>
      </c>
      <c r="FH70" s="4">
        <f ca="1">IF(FH17="",
FH19/(VLOOKUP(FH19,Conversion!$E$11:$F$15,2)*Z_impact((2*FH27+1*FH32)/3))/3600,
FH17/(VLOOKUP(FH17,Conversion!$E$11:$F$15,2)*Z_impact((2*FH28+1*FH33)/3))/3600)</f>
        <v>0</v>
      </c>
      <c r="FI70" s="4">
        <f ca="1">IF(FI17="",
FI19/(VLOOKUP(FI19,Conversion!$E$11:$F$15,2)*Z_impact((2*FI27+1*FI32)/3))/3600,
FI17/(VLOOKUP(FI17,Conversion!$E$11:$F$15,2)*Z_impact((2*FI28+1*FI33)/3))/3600)</f>
        <v>0</v>
      </c>
      <c r="FJ70" s="4">
        <f ca="1">IF(FJ17="",
FJ19/(VLOOKUP(FJ19,Conversion!$E$11:$F$15,2)*Z_impact((2*FJ27+1*FJ32)/3))/3600,
FJ17/(VLOOKUP(FJ17,Conversion!$E$11:$F$15,2)*Z_impact((2*FJ28+1*FJ33)/3))/3600)</f>
        <v>0</v>
      </c>
      <c r="FK70" s="4">
        <f ca="1">IF(FK17="",
FK19/(VLOOKUP(FK19,Conversion!$E$11:$F$15,2)*Z_impact((2*FK27+1*FK32)/3))/3600,
FK17/(VLOOKUP(FK17,Conversion!$E$11:$F$15,2)*Z_impact((2*FK28+1*FK33)/3))/3600)</f>
        <v>0</v>
      </c>
      <c r="FL70" s="4">
        <f ca="1">IF(FL17="",
FL19/(VLOOKUP(FL19,Conversion!$E$11:$F$15,2)*Z_impact((2*FL27+1*FL32)/3))/3600,
FL17/(VLOOKUP(FL17,Conversion!$E$11:$F$15,2)*Z_impact((2*FL28+1*FL33)/3))/3600)</f>
        <v>0</v>
      </c>
      <c r="FM70" s="4">
        <f ca="1">IF(FM17="",
FM19/(VLOOKUP(FM19,Conversion!$E$11:$F$15,2)*Z_impact((2*FM27+1*FM32)/3))/3600,
FM17/(VLOOKUP(FM17,Conversion!$E$11:$F$15,2)*Z_impact((2*FM28+1*FM33)/3))/3600)</f>
        <v>0</v>
      </c>
      <c r="FN70" s="4">
        <f ca="1">IF(FN17="",
FN19/(VLOOKUP(FN19,Conversion!$E$11:$F$15,2)*Z_impact((2*FN27+1*FN32)/3))/3600,
FN17/(VLOOKUP(FN17,Conversion!$E$11:$F$15,2)*Z_impact((2*FN28+1*FN33)/3))/3600)</f>
        <v>0</v>
      </c>
      <c r="FO70" s="4">
        <f ca="1">IF(FO17="",
FO19/(VLOOKUP(FO19,Conversion!$E$11:$F$15,2)*Z_impact((2*FO27+1*FO32)/3))/3600,
FO17/(VLOOKUP(FO17,Conversion!$E$11:$F$15,2)*Z_impact((2*FO28+1*FO33)/3))/3600)</f>
        <v>0</v>
      </c>
      <c r="FP70" s="4" t="e">
        <f ca="1">IF(FP17="",
FP19/(VLOOKUP(FP19,Conversion!$E$11:$F$15,2)*Z_impact((2*FP27+1*FP32)/3))/3600,
FP17/(VLOOKUP(FP17,Conversion!$E$11:$F$15,2)*Z_impact((2*FP28+1*FP33)/3))/3600)</f>
        <v>#VALUE!</v>
      </c>
      <c r="FQ70" s="4" t="e">
        <f ca="1">IF(FQ17="",
FQ19/(VLOOKUP(FQ19,Conversion!$E$11:$F$15,2)*Z_impact((2*FQ27+1*FQ32)/3))/3600,
FQ17/(VLOOKUP(FQ17,Conversion!$E$11:$F$15,2)*Z_impact((2*FQ28+1*FQ33)/3))/3600)</f>
        <v>#VALUE!</v>
      </c>
      <c r="FR70" s="4" t="e">
        <f ca="1">IF(FR17="",
FR19/(VLOOKUP(FR19,Conversion!$E$11:$F$15,2)*Z_impact((2*FR27+1*FR32)/3))/3600,
FR17/(VLOOKUP(FR17,Conversion!$E$11:$F$15,2)*Z_impact((2*FR28+1*FR33)/3))/3600)</f>
        <v>#VALUE!</v>
      </c>
      <c r="FS70" s="4" t="e">
        <f ca="1">IF(FS17="",
FS19/(VLOOKUP(FS19,Conversion!$E$11:$F$15,2)*Z_impact((2*FS27+1*FS32)/3))/3600,
FS17/(VLOOKUP(FS17,Conversion!$E$11:$F$15,2)*Z_impact((2*FS28+1*FS33)/3))/3600)</f>
        <v>#VALUE!</v>
      </c>
      <c r="FT70" s="4" t="e">
        <f ca="1">IF(FT17="",
FT19/(VLOOKUP(FT19,Conversion!$E$11:$F$15,2)*Z_impact((2*FT27+1*FT32)/3))/3600,
FT17/(VLOOKUP(FT17,Conversion!$E$11:$F$15,2)*Z_impact((2*FT28+1*FT33)/3))/3600)</f>
        <v>#VALUE!</v>
      </c>
      <c r="FU70" s="4" t="e">
        <f ca="1">IF(FU17="",
FU19/(VLOOKUP(FU19,Conversion!$E$11:$F$15,2)*Z_impact((2*FU27+1*FU32)/3))/3600,
FU17/(VLOOKUP(FU17,Conversion!$E$11:$F$15,2)*Z_impact((2*FU28+1*FU33)/3))/3600)</f>
        <v>#VALUE!</v>
      </c>
      <c r="FV70" s="4" t="e">
        <f ca="1">IF(FV17="",
FV19/(VLOOKUP(FV19,Conversion!$E$11:$F$15,2)*Z_impact((2*FV27+1*FV32)/3))/3600,
FV17/(VLOOKUP(FV17,Conversion!$E$11:$F$15,2)*Z_impact((2*FV28+1*FV33)/3))/3600)</f>
        <v>#VALUE!</v>
      </c>
      <c r="FW70" s="4" t="e">
        <f ca="1">IF(FW17="",
FW19/(VLOOKUP(FW19,Conversion!$E$11:$F$15,2)*Z_impact((2*FW27+1*FW32)/3))/3600,
FW17/(VLOOKUP(FW17,Conversion!$E$11:$F$15,2)*Z_impact((2*FW28+1*FW33)/3))/3600)</f>
        <v>#VALUE!</v>
      </c>
      <c r="FX70" s="4" t="e">
        <f ca="1">IF(FX17="",
FX19/(VLOOKUP(FX19,Conversion!$E$11:$F$15,2)*Z_impact((2*FX27+1*FX32)/3))/3600,
FX17/(VLOOKUP(FX17,Conversion!$E$11:$F$15,2)*Z_impact((2*FX28+1*FX33)/3))/3600)</f>
        <v>#VALUE!</v>
      </c>
      <c r="FY70" s="4" t="e">
        <f ca="1">IF(FY17="",
FY19/(VLOOKUP(FY19,Conversion!$E$11:$F$15,2)*Z_impact((2*FY27+1*FY32)/3))/3600,
FY17/(VLOOKUP(FY17,Conversion!$E$11:$F$15,2)*Z_impact((2*FY28+1*FY33)/3))/3600)</f>
        <v>#VALUE!</v>
      </c>
      <c r="FZ70" s="4" t="e">
        <f ca="1">IF(FZ17="",
FZ19/(VLOOKUP(FZ19,Conversion!$E$11:$F$15,2)*Z_impact((2*FZ27+1*FZ32)/3))/3600,
FZ17/(VLOOKUP(FZ17,Conversion!$E$11:$F$15,2)*Z_impact((2*FZ28+1*FZ33)/3))/3600)</f>
        <v>#VALUE!</v>
      </c>
      <c r="GA70" s="4" t="e">
        <f ca="1">IF(GA17="",
GA19/(VLOOKUP(GA19,Conversion!$E$11:$F$15,2)*Z_impact((2*GA27+1*GA32)/3))/3600,
GA17/(VLOOKUP(GA17,Conversion!$E$11:$F$15,2)*Z_impact((2*GA28+1*GA33)/3))/3600)</f>
        <v>#VALUE!</v>
      </c>
      <c r="GB70" s="4" t="e">
        <f ca="1">IF(GB17="",
GB19/(VLOOKUP(GB19,Conversion!$E$11:$F$15,2)*Z_impact((2*GB27+1*GB32)/3))/3600,
GB17/(VLOOKUP(GB17,Conversion!$E$11:$F$15,2)*Z_impact((2*GB28+1*GB33)/3))/3600)</f>
        <v>#VALUE!</v>
      </c>
      <c r="GC70" s="4" t="e">
        <f ca="1">IF(GC17="",
GC19/(VLOOKUP(GC19,Conversion!$E$11:$F$15,2)*Z_impact((2*GC27+1*GC32)/3))/3600,
GC17/(VLOOKUP(GC17,Conversion!$E$11:$F$15,2)*Z_impact((2*GC28+1*GC33)/3))/3600)</f>
        <v>#VALUE!</v>
      </c>
      <c r="GD70" s="4" t="e">
        <f ca="1">IF(GD17="",
GD19/(VLOOKUP(GD19,Conversion!$E$11:$F$15,2)*Z_impact((2*GD27+1*GD32)/3))/3600,
GD17/(VLOOKUP(GD17,Conversion!$E$11:$F$15,2)*Z_impact((2*GD28+1*GD33)/3))/3600)</f>
        <v>#VALUE!</v>
      </c>
      <c r="GE70" s="4" t="e">
        <f ca="1">IF(GE17="",
GE19/(VLOOKUP(GE19,Conversion!$E$11:$F$15,2)*Z_impact((2*GE27+1*GE32)/3))/3600,
GE17/(VLOOKUP(GE17,Conversion!$E$11:$F$15,2)*Z_impact((2*GE28+1*GE33)/3))/3600)</f>
        <v>#VALUE!</v>
      </c>
      <c r="GF70" s="4" t="e">
        <f ca="1">IF(GF17="",
GF19/(VLOOKUP(GF19,Conversion!$E$11:$F$15,2)*Z_impact((2*GF27+1*GF32)/3))/3600,
GF17/(VLOOKUP(GF17,Conversion!$E$11:$F$15,2)*Z_impact((2*GF28+1*GF33)/3))/3600)</f>
        <v>#VALUE!</v>
      </c>
      <c r="GG70" s="4" t="e">
        <f ca="1">IF(GG17="",
GG19/(VLOOKUP(GG19,Conversion!$E$11:$F$15,2)*Z_impact((2*GG27+1*GG32)/3))/3600,
GG17/(VLOOKUP(GG17,Conversion!$E$11:$F$15,2)*Z_impact((2*GG28+1*GG33)/3))/3600)</f>
        <v>#VALUE!</v>
      </c>
      <c r="GH70" s="4" t="e">
        <f ca="1">IF(GH17="",
GH19/(VLOOKUP(GH19,Conversion!$E$11:$F$15,2)*Z_impact((2*GH27+1*GH32)/3))/3600,
GH17/(VLOOKUP(GH17,Conversion!$E$11:$F$15,2)*Z_impact((2*GH28+1*GH33)/3))/3600)</f>
        <v>#VALUE!</v>
      </c>
      <c r="GI70" s="4" t="e">
        <f ca="1">IF(GI17="",
GI19/(VLOOKUP(GI19,Conversion!$E$11:$F$15,2)*Z_impact((2*GI27+1*GI32)/3))/3600,
GI17/(VLOOKUP(GI17,Conversion!$E$11:$F$15,2)*Z_impact((2*GI28+1*GI33)/3))/3600)</f>
        <v>#VALUE!</v>
      </c>
      <c r="GJ70" s="4" t="e">
        <f ca="1">IF(GJ17="",
GJ19/(VLOOKUP(GJ19,Conversion!$E$11:$F$15,2)*Z_impact((2*GJ27+1*GJ32)/3))/3600,
GJ17/(VLOOKUP(GJ17,Conversion!$E$11:$F$15,2)*Z_impact((2*GJ28+1*GJ33)/3))/3600)</f>
        <v>#VALUE!</v>
      </c>
      <c r="GK70" s="4" t="e">
        <f ca="1">IF(GK17="",
GK19/(VLOOKUP(GK19,Conversion!$E$11:$F$15,2)*Z_impact((2*GK27+1*GK32)/3))/3600,
GK17/(VLOOKUP(GK17,Conversion!$E$11:$F$15,2)*Z_impact((2*GK28+1*GK33)/3))/3600)</f>
        <v>#VALUE!</v>
      </c>
      <c r="GL70" s="4" t="e">
        <f ca="1">IF(GL17="",
GL19/(VLOOKUP(GL19,Conversion!$E$11:$F$15,2)*Z_impact((2*GL27+1*GL32)/3))/3600,
GL17/(VLOOKUP(GL17,Conversion!$E$11:$F$15,2)*Z_impact((2*GL28+1*GL33)/3))/3600)</f>
        <v>#VALUE!</v>
      </c>
      <c r="GM70" s="4" t="e">
        <f ca="1">IF(GM17="",
GM19/(VLOOKUP(GM19,Conversion!$E$11:$F$15,2)*Z_impact((2*GM27+1*GM32)/3))/3600,
GM17/(VLOOKUP(GM17,Conversion!$E$11:$F$15,2)*Z_impact((2*GM28+1*GM33)/3))/3600)</f>
        <v>#VALUE!</v>
      </c>
    </row>
    <row r="71" spans="1:195" x14ac:dyDescent="0.25">
      <c r="B71" t="s">
        <v>76</v>
      </c>
      <c r="C71" t="s">
        <v>24</v>
      </c>
      <c r="D71" s="4">
        <f t="shared" ref="D71:AI71" ca="1" si="81">IF(D138&lt;=$L$3,IF(AND(D74&gt;=0,D75&gt;=0,D74&lt;&gt;"",D75&lt;&gt;""),D75,IF(AND(D77&gt;=0,D76&lt;=0,D77&lt;&gt;"",D76&lt;&gt;""),D77,IF(AND(D79&lt;=0,D78&gt;=0,D79&lt;&gt;"",D78&lt;&gt;""),D79,""))),"")</f>
        <v>-2.6461780553812417</v>
      </c>
      <c r="E71" s="4">
        <f t="shared" ca="1" si="81"/>
        <v>-2.7844192792494904</v>
      </c>
      <c r="F71" s="4">
        <f t="shared" ca="1" si="81"/>
        <v>-2.8287292172236986</v>
      </c>
      <c r="G71" s="4">
        <f t="shared" ca="1" si="81"/>
        <v>-2.872621298570349</v>
      </c>
      <c r="H71" s="4">
        <f t="shared" ca="1" si="81"/>
        <v>-2.915852751018988</v>
      </c>
      <c r="I71" s="4">
        <f t="shared" ca="1" si="81"/>
        <v>-2.872621298570349</v>
      </c>
      <c r="J71" s="4">
        <f t="shared" ca="1" si="81"/>
        <v>-2.915852751018988</v>
      </c>
      <c r="K71" s="4">
        <f t="shared" ca="1" si="81"/>
        <v>17.330310196597516</v>
      </c>
      <c r="L71" s="4">
        <f t="shared" ca="1" si="81"/>
        <v>20.262486588296827</v>
      </c>
      <c r="M71" s="4">
        <f t="shared" ca="1" si="81"/>
        <v>20.464954813548538</v>
      </c>
      <c r="N71" s="4">
        <f t="shared" ca="1" si="81"/>
        <v>21.093822486317762</v>
      </c>
      <c r="O71" s="4">
        <f t="shared" ca="1" si="81"/>
        <v>17.756148970725423</v>
      </c>
      <c r="P71" s="4">
        <f t="shared" ca="1" si="81"/>
        <v>17.873375513198308</v>
      </c>
      <c r="Q71" s="4">
        <f t="shared" ca="1" si="81"/>
        <v>17.969398450964359</v>
      </c>
      <c r="R71" s="4">
        <f t="shared" ca="1" si="81"/>
        <v>18.049696499378641</v>
      </c>
      <c r="S71" s="4">
        <f t="shared" ca="1" si="81"/>
        <v>18.118391701043112</v>
      </c>
      <c r="T71" s="4">
        <f t="shared" ca="1" si="81"/>
        <v>18.207432790805523</v>
      </c>
      <c r="U71" s="4">
        <f t="shared" ca="1" si="81"/>
        <v>32.549656853427564</v>
      </c>
      <c r="V71" s="4">
        <f t="shared" ca="1" si="81"/>
        <v>23.419917049185074</v>
      </c>
      <c r="W71" s="4">
        <f t="shared" ca="1" si="81"/>
        <v>18.790240060566756</v>
      </c>
      <c r="X71" s="4">
        <f t="shared" ca="1" si="81"/>
        <v>18.489294789483672</v>
      </c>
      <c r="Y71" s="4">
        <f t="shared" ca="1" si="81"/>
        <v>7.8072653618531351</v>
      </c>
      <c r="Z71" s="4">
        <f t="shared" ca="1" si="81"/>
        <v>7.5422756130390036</v>
      </c>
      <c r="AA71" s="4">
        <f t="shared" ca="1" si="81"/>
        <v>4.3351862024128645</v>
      </c>
      <c r="AB71" s="110">
        <f t="shared" ca="1" si="81"/>
        <v>-3.6183862657267736</v>
      </c>
      <c r="AC71" s="4">
        <f t="shared" ca="1" si="81"/>
        <v>-2.1658409164463337</v>
      </c>
      <c r="AD71" s="4">
        <f t="shared" ca="1" si="81"/>
        <v>-1.5479589097857993</v>
      </c>
      <c r="AE71" s="4">
        <f t="shared" ca="1" si="81"/>
        <v>-1.6703597026288648</v>
      </c>
      <c r="AF71" s="4">
        <f t="shared" ca="1" si="81"/>
        <v>-1.7382863363275758</v>
      </c>
      <c r="AG71" s="4">
        <f t="shared" ca="1" si="81"/>
        <v>-1.7240111966252123</v>
      </c>
      <c r="AH71" s="4">
        <f t="shared" ca="1" si="81"/>
        <v>-1.7267992360020621</v>
      </c>
      <c r="AI71" s="4">
        <f t="shared" ca="1" si="81"/>
        <v>-1.726245789012619</v>
      </c>
      <c r="AJ71" s="4">
        <f t="shared" ref="AJ71:BO71" ca="1" si="82">IF(AJ138&lt;=$L$3,IF(AND(AJ74&gt;=0,AJ75&gt;=0,AJ74&lt;&gt;"",AJ75&lt;&gt;""),AJ75,IF(AND(AJ77&gt;=0,AJ76&lt;=0,AJ77&lt;&gt;"",AJ76&lt;&gt;""),AJ77,IF(AND(AJ79&lt;=0,AJ78&gt;=0,AJ79&lt;&gt;"",AJ78&lt;&gt;""),AJ79,""))),"")</f>
        <v>30.767024535542475</v>
      </c>
      <c r="AK71" s="4">
        <f t="shared" ca="1" si="82"/>
        <v>22.310499700695722</v>
      </c>
      <c r="AL71" s="4">
        <f t="shared" ca="1" si="82"/>
        <v>7.8403641757875677</v>
      </c>
      <c r="AM71" s="4">
        <f t="shared" ca="1" si="82"/>
        <v>5.3627395838052925</v>
      </c>
      <c r="AN71" s="4">
        <f t="shared" ca="1" si="82"/>
        <v>-1.7315573691676054</v>
      </c>
      <c r="AO71" s="4">
        <f t="shared" ca="1" si="82"/>
        <v>-1.5904485716364978</v>
      </c>
      <c r="AP71" s="4">
        <f t="shared" ca="1" si="82"/>
        <v>-1.6301027535588042</v>
      </c>
      <c r="AQ71" s="4">
        <f t="shared" ca="1" si="82"/>
        <v>-1.7479377253098258</v>
      </c>
      <c r="AR71" s="4">
        <f t="shared" ca="1" si="82"/>
        <v>-1.722190697215934</v>
      </c>
      <c r="AS71" s="4">
        <f t="shared" ca="1" si="82"/>
        <v>20.214514754749228</v>
      </c>
      <c r="AT71" s="4">
        <f t="shared" ca="1" si="82"/>
        <v>21.466188851444514</v>
      </c>
      <c r="AU71" s="4">
        <f t="shared" ca="1" si="82"/>
        <v>7.507658894210298</v>
      </c>
      <c r="AV71" s="4">
        <f t="shared" ca="1" si="82"/>
        <v>3.6458038764139631</v>
      </c>
      <c r="AW71" s="4">
        <f t="shared" ca="1" si="82"/>
        <v>-3.1467650735436181</v>
      </c>
      <c r="AX71" s="4">
        <f t="shared" ca="1" si="82"/>
        <v>-1.8663302025989992</v>
      </c>
      <c r="AY71" s="4">
        <f t="shared" ca="1" si="82"/>
        <v>-1.5810581727818538</v>
      </c>
      <c r="AZ71" s="110">
        <f t="shared" ca="1" si="82"/>
        <v>-1.7608684467350504</v>
      </c>
      <c r="BA71" s="4">
        <f t="shared" ca="1" si="82"/>
        <v>-1.5959591918040208</v>
      </c>
      <c r="BB71" s="4">
        <f t="shared" ca="1" si="82"/>
        <v>-1.6357329723794629</v>
      </c>
      <c r="BC71" s="4">
        <f t="shared" ca="1" si="82"/>
        <v>-1.6246981356280419</v>
      </c>
      <c r="BD71" s="4">
        <f t="shared" ca="1" si="82"/>
        <v>-1.6276697232578141</v>
      </c>
      <c r="BE71" s="4">
        <f t="shared" ca="1" si="82"/>
        <v>-1.6268626699711082</v>
      </c>
      <c r="BF71" s="4">
        <f t="shared" ca="1" si="82"/>
        <v>-1.4754146727565745</v>
      </c>
      <c r="BG71" s="4">
        <f t="shared" ca="1" si="82"/>
        <v>-1.4867696588135886</v>
      </c>
      <c r="BH71" s="4">
        <f t="shared" ca="1" si="82"/>
        <v>-1.4851493446326445</v>
      </c>
      <c r="BI71" s="4">
        <f t="shared" ca="1" si="82"/>
        <v>-1.4853753560397058</v>
      </c>
      <c r="BJ71" s="4">
        <f t="shared" ca="1" si="82"/>
        <v>-1.5305103979116441</v>
      </c>
      <c r="BK71" s="4">
        <f t="shared" ca="1" si="82"/>
        <v>-1.5470231169402655</v>
      </c>
      <c r="BL71" s="4">
        <f t="shared" ca="1" si="82"/>
        <v>-1.5455525856508607</v>
      </c>
      <c r="BM71" s="4">
        <f t="shared" ca="1" si="82"/>
        <v>-1.5456764443408131</v>
      </c>
      <c r="BN71" s="4">
        <f t="shared" ca="1" si="82"/>
        <v>-1.5456659584993819</v>
      </c>
      <c r="BO71" s="4">
        <f t="shared" ca="1" si="82"/>
        <v>-1.5456668458471226</v>
      </c>
      <c r="BP71" s="4">
        <f t="shared" ref="BP71:CU71" ca="1" si="83">IF(BP138&lt;=$L$3,IF(AND(BP74&gt;=0,BP75&gt;=0,BP74&lt;&gt;"",BP75&lt;&gt;""),BP75,IF(AND(BP77&gt;=0,BP76&lt;=0,BP77&lt;&gt;"",BP76&lt;&gt;""),BP77,IF(AND(BP79&lt;=0,BP78&gt;=0,BP79&lt;&gt;"",BP78&lt;&gt;""),BP79,""))),"")</f>
        <v>-1.5456667707542395</v>
      </c>
      <c r="BQ71" s="4">
        <f t="shared" ca="1" si="83"/>
        <v>-1.4886846068496196</v>
      </c>
      <c r="BR71" s="4">
        <f t="shared" ca="1" si="83"/>
        <v>-1.4603515450347713</v>
      </c>
      <c r="BS71" s="4">
        <f t="shared" ca="1" si="83"/>
        <v>-1.4608458498234707</v>
      </c>
      <c r="BT71" s="4">
        <f t="shared" ca="1" si="83"/>
        <v>-1.4608325175879342</v>
      </c>
      <c r="BU71" s="4">
        <f t="shared" ca="1" si="83"/>
        <v>-1.4673995843884613</v>
      </c>
      <c r="BV71" s="4">
        <f t="shared" ca="1" si="83"/>
        <v>-1.570327786330213</v>
      </c>
      <c r="BW71" s="4">
        <f t="shared" ca="1" si="83"/>
        <v>-1.5733614334197354</v>
      </c>
      <c r="BX71" s="110">
        <f t="shared" ca="1" si="83"/>
        <v>-1.5735529017211414</v>
      </c>
      <c r="BY71" s="4">
        <f t="shared" ca="1" si="83"/>
        <v>-1.4765164751164872</v>
      </c>
      <c r="BZ71" s="4">
        <f t="shared" ca="1" si="83"/>
        <v>-1.473062231439924</v>
      </c>
      <c r="CA71" s="4">
        <f t="shared" ca="1" si="83"/>
        <v>-1.4730569475311421</v>
      </c>
      <c r="CB71" s="4">
        <f t="shared" ca="1" si="83"/>
        <v>-1.4730569456537996</v>
      </c>
      <c r="CC71" s="4">
        <f t="shared" ca="1" si="83"/>
        <v>-1.4730569456518701</v>
      </c>
      <c r="CD71" s="4">
        <f t="shared" ca="1" si="83"/>
        <v>-1.4474592009795557</v>
      </c>
      <c r="CE71" s="4">
        <f t="shared" ca="1" si="83"/>
        <v>-1.4072522773978542</v>
      </c>
      <c r="CF71" s="4">
        <f t="shared" ca="1" si="83"/>
        <v>-1.4045600471381539</v>
      </c>
      <c r="CG71" s="4">
        <f t="shared" ca="1" si="83"/>
        <v>-1.4044207115033329</v>
      </c>
      <c r="CH71" s="4">
        <f t="shared" ca="1" si="83"/>
        <v>-1.4044136403124234</v>
      </c>
      <c r="CI71" s="4">
        <f t="shared" ca="1" si="83"/>
        <v>-1.4044132818226631</v>
      </c>
      <c r="CJ71" s="4">
        <f t="shared" ca="1" si="83"/>
        <v>-1.4601145880118744</v>
      </c>
      <c r="CK71" s="4">
        <f t="shared" ca="1" si="83"/>
        <v>-1.4786245442152832</v>
      </c>
      <c r="CL71" s="4">
        <f t="shared" ca="1" si="83"/>
        <v>-1.4805458670095604</v>
      </c>
      <c r="CM71" s="4">
        <f t="shared" ca="1" si="83"/>
        <v>-1.4807584115149022</v>
      </c>
      <c r="CN71" s="4">
        <f t="shared" ca="1" si="83"/>
        <v>-1.4807820753158809</v>
      </c>
      <c r="CO71" s="4">
        <f t="shared" ca="1" si="83"/>
        <v>-1.4807847118073594</v>
      </c>
      <c r="CP71" s="4">
        <f t="shared" ca="1" si="83"/>
        <v>-1.480785005573336</v>
      </c>
      <c r="CQ71" s="4">
        <f t="shared" ca="1" si="83"/>
        <v>-1.4807850383071925</v>
      </c>
      <c r="CR71" s="4">
        <f t="shared" ca="1" si="83"/>
        <v>-1.4807850419530313</v>
      </c>
      <c r="CS71" s="4">
        <f t="shared" ca="1" si="83"/>
        <v>-1.480785042360897</v>
      </c>
      <c r="CT71" s="4">
        <f t="shared" ca="1" si="83"/>
        <v>-1.4592520939632991</v>
      </c>
      <c r="CU71" s="156">
        <f t="shared" ca="1" si="83"/>
        <v>-1.4514331357228103</v>
      </c>
      <c r="CV71" s="4">
        <f t="shared" ref="CV71:EA71" ca="1" si="84">IF(CV138&lt;=$L$3,IF(AND(CV74&gt;=0,CV75&gt;=0,CV74&lt;&gt;"",CV75&lt;&gt;""),CV75,IF(AND(CV77&gt;=0,CV76&lt;=0,CV77&lt;&gt;"",CV76&lt;&gt;""),CV77,IF(AND(CV79&lt;=0,CV78&gt;=0,CV79&lt;&gt;"",CV78&lt;&gt;""),CV79,""))),"")</f>
        <v>0</v>
      </c>
      <c r="CW71" s="4">
        <f t="shared" ca="1" si="84"/>
        <v>0</v>
      </c>
      <c r="CX71" s="4">
        <f t="shared" ca="1" si="84"/>
        <v>0</v>
      </c>
      <c r="CY71" s="4">
        <f t="shared" ca="1" si="84"/>
        <v>0</v>
      </c>
      <c r="CZ71" s="4">
        <f t="shared" ca="1" si="84"/>
        <v>0</v>
      </c>
      <c r="DA71" s="4">
        <f t="shared" ca="1" si="84"/>
        <v>0</v>
      </c>
      <c r="DB71" s="4">
        <f t="shared" ca="1" si="84"/>
        <v>0</v>
      </c>
      <c r="DC71" s="4">
        <f t="shared" ca="1" si="84"/>
        <v>0</v>
      </c>
      <c r="DD71" s="4">
        <f t="shared" ca="1" si="84"/>
        <v>0</v>
      </c>
      <c r="DE71" s="4">
        <f t="shared" ca="1" si="84"/>
        <v>0</v>
      </c>
      <c r="DF71" s="4">
        <f t="shared" ca="1" si="84"/>
        <v>0</v>
      </c>
      <c r="DG71" s="4">
        <f t="shared" ca="1" si="84"/>
        <v>0</v>
      </c>
      <c r="DH71" s="4">
        <f t="shared" ca="1" si="84"/>
        <v>0</v>
      </c>
      <c r="DI71" s="4">
        <f t="shared" ca="1" si="84"/>
        <v>0</v>
      </c>
      <c r="DJ71" s="4">
        <f t="shared" ca="1" si="84"/>
        <v>0</v>
      </c>
      <c r="DK71" s="4">
        <f t="shared" ca="1" si="84"/>
        <v>0</v>
      </c>
      <c r="DL71" s="4">
        <f t="shared" ca="1" si="84"/>
        <v>0</v>
      </c>
      <c r="DM71" s="4">
        <f t="shared" ca="1" si="84"/>
        <v>0</v>
      </c>
      <c r="DN71" s="4">
        <f t="shared" ca="1" si="84"/>
        <v>0</v>
      </c>
      <c r="DO71" s="4">
        <f t="shared" ca="1" si="84"/>
        <v>0</v>
      </c>
      <c r="DP71" s="4">
        <f t="shared" ca="1" si="84"/>
        <v>0</v>
      </c>
      <c r="DQ71" s="4">
        <f t="shared" ca="1" si="84"/>
        <v>0</v>
      </c>
      <c r="DR71" s="4">
        <f t="shared" ca="1" si="84"/>
        <v>0</v>
      </c>
      <c r="DS71" s="4">
        <f t="shared" ca="1" si="84"/>
        <v>0</v>
      </c>
      <c r="DT71" s="110">
        <f t="shared" ca="1" si="84"/>
        <v>0</v>
      </c>
      <c r="DU71" s="4">
        <f t="shared" ca="1" si="84"/>
        <v>0</v>
      </c>
      <c r="DV71" s="4">
        <f t="shared" ca="1" si="84"/>
        <v>0</v>
      </c>
      <c r="DW71" s="4">
        <f t="shared" ca="1" si="84"/>
        <v>0</v>
      </c>
      <c r="DX71" s="4">
        <f t="shared" ca="1" si="84"/>
        <v>0</v>
      </c>
      <c r="DY71" s="4">
        <f t="shared" ca="1" si="84"/>
        <v>0</v>
      </c>
      <c r="DZ71" s="4">
        <f t="shared" ca="1" si="84"/>
        <v>0</v>
      </c>
      <c r="EA71" s="4">
        <f t="shared" ca="1" si="84"/>
        <v>0</v>
      </c>
      <c r="EB71" s="4">
        <f t="shared" ref="EB71:FG71" ca="1" si="85">IF(EB138&lt;=$L$3,IF(AND(EB74&gt;=0,EB75&gt;=0,EB74&lt;&gt;"",EB75&lt;&gt;""),EB75,IF(AND(EB77&gt;=0,EB76&lt;=0,EB77&lt;&gt;"",EB76&lt;&gt;""),EB77,IF(AND(EB79&lt;=0,EB78&gt;=0,EB79&lt;&gt;"",EB78&lt;&gt;""),EB79,""))),"")</f>
        <v>0</v>
      </c>
      <c r="EC71" s="4">
        <f t="shared" ca="1" si="85"/>
        <v>0</v>
      </c>
      <c r="ED71" s="4">
        <f t="shared" ca="1" si="85"/>
        <v>0</v>
      </c>
      <c r="EE71" s="4">
        <f t="shared" ca="1" si="85"/>
        <v>0</v>
      </c>
      <c r="EF71" s="4">
        <f t="shared" ca="1" si="85"/>
        <v>0</v>
      </c>
      <c r="EG71" s="4">
        <f t="shared" ca="1" si="85"/>
        <v>0</v>
      </c>
      <c r="EH71" s="4">
        <f t="shared" ca="1" si="85"/>
        <v>0</v>
      </c>
      <c r="EI71" s="4">
        <f t="shared" ca="1" si="85"/>
        <v>0</v>
      </c>
      <c r="EJ71" s="4">
        <f t="shared" ca="1" si="85"/>
        <v>0</v>
      </c>
      <c r="EK71" s="4">
        <f t="shared" ca="1" si="85"/>
        <v>0</v>
      </c>
      <c r="EL71" s="4">
        <f t="shared" ca="1" si="85"/>
        <v>0</v>
      </c>
      <c r="EM71" s="4">
        <f t="shared" ca="1" si="85"/>
        <v>0</v>
      </c>
      <c r="EN71" s="4">
        <f t="shared" ca="1" si="85"/>
        <v>0</v>
      </c>
      <c r="EO71" s="4">
        <f t="shared" ca="1" si="85"/>
        <v>0</v>
      </c>
      <c r="EP71" s="4">
        <f t="shared" ca="1" si="85"/>
        <v>0</v>
      </c>
      <c r="EQ71" s="156">
        <f t="shared" ca="1" si="85"/>
        <v>0</v>
      </c>
      <c r="ER71" s="4">
        <f t="shared" ca="1" si="85"/>
        <v>0</v>
      </c>
      <c r="ES71" s="4">
        <f t="shared" ca="1" si="85"/>
        <v>0</v>
      </c>
      <c r="ET71" s="4">
        <f t="shared" ca="1" si="85"/>
        <v>0</v>
      </c>
      <c r="EU71" s="4">
        <f t="shared" ca="1" si="85"/>
        <v>0</v>
      </c>
      <c r="EV71" s="4">
        <f t="shared" ca="1" si="85"/>
        <v>0</v>
      </c>
      <c r="EW71" s="4">
        <f t="shared" ca="1" si="85"/>
        <v>0</v>
      </c>
      <c r="EX71" s="4">
        <f t="shared" ca="1" si="85"/>
        <v>0</v>
      </c>
      <c r="EY71" s="4">
        <f t="shared" ca="1" si="85"/>
        <v>0</v>
      </c>
      <c r="EZ71" s="4">
        <f t="shared" ca="1" si="85"/>
        <v>0</v>
      </c>
      <c r="FA71" s="4">
        <f t="shared" ca="1" si="85"/>
        <v>0</v>
      </c>
      <c r="FB71" s="4">
        <f t="shared" ca="1" si="85"/>
        <v>0</v>
      </c>
      <c r="FC71" s="4">
        <f t="shared" ca="1" si="85"/>
        <v>0</v>
      </c>
      <c r="FD71" s="4">
        <f t="shared" ca="1" si="85"/>
        <v>0</v>
      </c>
      <c r="FE71" s="4">
        <f t="shared" ca="1" si="85"/>
        <v>0</v>
      </c>
      <c r="FF71" s="4">
        <f t="shared" ca="1" si="85"/>
        <v>0</v>
      </c>
      <c r="FG71" s="4">
        <f t="shared" ca="1" si="85"/>
        <v>0</v>
      </c>
      <c r="FH71" s="4">
        <f t="shared" ref="FH71:FP71" ca="1" si="86">IF(FH138&lt;=$L$3,IF(AND(FH74&gt;=0,FH75&gt;=0,FH74&lt;&gt;"",FH75&lt;&gt;""),FH75,IF(AND(FH77&gt;=0,FH76&lt;=0,FH77&lt;&gt;"",FH76&lt;&gt;""),FH77,IF(AND(FH79&lt;=0,FH78&gt;=0,FH79&lt;&gt;"",FH78&lt;&gt;""),FH79,""))),"")</f>
        <v>0</v>
      </c>
      <c r="FI71" s="4">
        <f t="shared" ca="1" si="86"/>
        <v>0</v>
      </c>
      <c r="FJ71" s="4">
        <f t="shared" ca="1" si="86"/>
        <v>0</v>
      </c>
      <c r="FK71" s="4">
        <f t="shared" ca="1" si="86"/>
        <v>0</v>
      </c>
      <c r="FL71" s="4">
        <f t="shared" ca="1" si="86"/>
        <v>0</v>
      </c>
      <c r="FM71" s="4">
        <f t="shared" ca="1" si="86"/>
        <v>0</v>
      </c>
      <c r="FN71" s="4">
        <f t="shared" ca="1" si="86"/>
        <v>0</v>
      </c>
      <c r="FO71" s="4">
        <f t="shared" ca="1" si="86"/>
        <v>0</v>
      </c>
      <c r="FP71" s="110" t="str">
        <f t="shared" si="86"/>
        <v/>
      </c>
      <c r="FQ71" s="4" t="str">
        <f t="shared" ref="FQ71:GM71" si="87">IF(FQ138&lt;=$L$3,IF(AND(FQ74&gt;=0,FQ75&gt;=0,FQ74&lt;&gt;"",FQ75&lt;&gt;""),FQ75,IF(AND(FQ77&gt;=0,FQ76&lt;=0,FQ77&lt;&gt;"",FQ76&lt;&gt;""),FQ77,IF(AND(FQ79&lt;=0,FQ78&gt;=0,FQ79&lt;&gt;"",FQ78&lt;&gt;""),FQ79,""))),"")</f>
        <v/>
      </c>
      <c r="FR71" s="4" t="str">
        <f t="shared" si="87"/>
        <v/>
      </c>
      <c r="FS71" s="4" t="str">
        <f t="shared" si="87"/>
        <v/>
      </c>
      <c r="FT71" s="4" t="str">
        <f t="shared" si="87"/>
        <v/>
      </c>
      <c r="FU71" s="4" t="str">
        <f t="shared" si="87"/>
        <v/>
      </c>
      <c r="FV71" s="4" t="str">
        <f t="shared" si="87"/>
        <v/>
      </c>
      <c r="FW71" s="4" t="str">
        <f t="shared" si="87"/>
        <v/>
      </c>
      <c r="FX71" s="4" t="str">
        <f t="shared" si="87"/>
        <v/>
      </c>
      <c r="FY71" s="4" t="str">
        <f t="shared" si="87"/>
        <v/>
      </c>
      <c r="FZ71" s="4" t="str">
        <f t="shared" si="87"/>
        <v/>
      </c>
      <c r="GA71" s="4" t="str">
        <f t="shared" si="87"/>
        <v/>
      </c>
      <c r="GB71" s="4" t="str">
        <f t="shared" si="87"/>
        <v/>
      </c>
      <c r="GC71" s="4" t="str">
        <f t="shared" si="87"/>
        <v/>
      </c>
      <c r="GD71" s="4" t="str">
        <f t="shared" si="87"/>
        <v/>
      </c>
      <c r="GE71" s="4" t="str">
        <f t="shared" si="87"/>
        <v/>
      </c>
      <c r="GF71" s="4" t="str">
        <f t="shared" si="87"/>
        <v/>
      </c>
      <c r="GG71" s="4" t="str">
        <f t="shared" si="87"/>
        <v/>
      </c>
      <c r="GH71" s="4" t="str">
        <f t="shared" si="87"/>
        <v/>
      </c>
      <c r="GI71" s="4" t="str">
        <f t="shared" si="87"/>
        <v/>
      </c>
      <c r="GJ71" s="4" t="str">
        <f t="shared" si="87"/>
        <v/>
      </c>
      <c r="GK71" s="4" t="str">
        <f t="shared" si="87"/>
        <v/>
      </c>
      <c r="GL71" s="4" t="str">
        <f t="shared" si="87"/>
        <v/>
      </c>
      <c r="GM71" s="156" t="str">
        <f t="shared" si="87"/>
        <v/>
      </c>
    </row>
    <row r="72" spans="1:195" x14ac:dyDescent="0.25">
      <c r="B72" t="s">
        <v>77</v>
      </c>
      <c r="C72" t="s">
        <v>24</v>
      </c>
      <c r="D72" s="4">
        <f t="shared" ref="D72:AI72" ca="1" si="88">IF(D138&lt;=$L$3,IF(OR(D95=3,D95=4),0,IF(AND(D74&gt;=0,D75&gt;=0,D74&lt;&gt;"",D75&lt;&gt;""),D74,IF(AND(D77&gt;=0,D76&lt;=0,D77&lt;&gt;"",D76&lt;&gt;""),D76,IF(AND(D79&lt;=0,D78&gt;=0,D79&lt;&gt;"",D78&lt;&gt;""),D78,"")))),"")</f>
        <v>2.6461780553812417</v>
      </c>
      <c r="E72" s="4">
        <f t="shared" ca="1" si="88"/>
        <v>2.7844192792494904</v>
      </c>
      <c r="F72" s="4">
        <f t="shared" ca="1" si="88"/>
        <v>2.8287292172236986</v>
      </c>
      <c r="G72" s="4">
        <f t="shared" ca="1" si="88"/>
        <v>2.872621298570349</v>
      </c>
      <c r="H72" s="4">
        <f t="shared" ca="1" si="88"/>
        <v>2.915852751018988</v>
      </c>
      <c r="I72" s="4">
        <f t="shared" ca="1" si="88"/>
        <v>2.872621298570349</v>
      </c>
      <c r="J72" s="4">
        <f t="shared" ca="1" si="88"/>
        <v>2.915852751018988</v>
      </c>
      <c r="K72" s="4">
        <f t="shared" ca="1" si="88"/>
        <v>10.429970199766341</v>
      </c>
      <c r="L72" s="4">
        <f t="shared" ca="1" si="88"/>
        <v>11.203836905651031</v>
      </c>
      <c r="M72" s="4">
        <f t="shared" ca="1" si="88"/>
        <v>10.341120646003244</v>
      </c>
      <c r="N72" s="4">
        <f t="shared" ca="1" si="88"/>
        <v>9.7117787399487234</v>
      </c>
      <c r="O72" s="4">
        <f t="shared" ca="1" si="88"/>
        <v>5.2952847763630615</v>
      </c>
      <c r="P72" s="4">
        <f t="shared" ca="1" si="88"/>
        <v>5.2192250165288279</v>
      </c>
      <c r="Q72" s="4">
        <f t="shared" ca="1" si="88"/>
        <v>5.1638760986366989</v>
      </c>
      <c r="R72" s="4">
        <f t="shared" ca="1" si="88"/>
        <v>5.1239494789795721</v>
      </c>
      <c r="S72" s="4">
        <f t="shared" ca="1" si="88"/>
        <v>5.0954658999012565</v>
      </c>
      <c r="T72" s="4">
        <f t="shared" ca="1" si="88"/>
        <v>5.0479191628169815</v>
      </c>
      <c r="U72" s="4">
        <f t="shared" ca="1" si="88"/>
        <v>16.348551551490253</v>
      </c>
      <c r="V72" s="4">
        <f t="shared" ca="1" si="88"/>
        <v>8.9142136158865597</v>
      </c>
      <c r="W72" s="4">
        <f t="shared" ca="1" si="88"/>
        <v>4.6797278271508276</v>
      </c>
      <c r="X72" s="4">
        <f t="shared" ca="1" si="88"/>
        <v>5.012743744557568</v>
      </c>
      <c r="Y72" s="4">
        <f t="shared" ca="1" si="88"/>
        <v>-7.8072653618531351</v>
      </c>
      <c r="Z72" s="4">
        <f t="shared" ca="1" si="88"/>
        <v>-7.5422756130390036</v>
      </c>
      <c r="AA72" s="4">
        <f t="shared" ca="1" si="88"/>
        <v>-4.3351862024128645</v>
      </c>
      <c r="AB72" s="110">
        <f t="shared" ca="1" si="88"/>
        <v>3.6183862657267736</v>
      </c>
      <c r="AC72" s="4">
        <f t="shared" ca="1" si="88"/>
        <v>2.1658409164463337</v>
      </c>
      <c r="AD72" s="4">
        <f t="shared" ca="1" si="88"/>
        <v>1.5479589097857993</v>
      </c>
      <c r="AE72" s="4">
        <f t="shared" ca="1" si="88"/>
        <v>1.6703597026288648</v>
      </c>
      <c r="AF72" s="4">
        <f t="shared" ca="1" si="88"/>
        <v>1.7382863363275758</v>
      </c>
      <c r="AG72" s="4">
        <f t="shared" ca="1" si="88"/>
        <v>1.7240111966252123</v>
      </c>
      <c r="AH72" s="4">
        <f t="shared" ca="1" si="88"/>
        <v>1.7267992360020621</v>
      </c>
      <c r="AI72" s="4">
        <f t="shared" ca="1" si="88"/>
        <v>1.726245789012619</v>
      </c>
      <c r="AJ72" s="4">
        <f t="shared" ref="AJ72:BO72" ca="1" si="89">IF(AJ138&lt;=$L$3,IF(OR(AJ95=3,AJ95=4),0,IF(AND(AJ74&gt;=0,AJ75&gt;=0,AJ74&lt;&gt;"",AJ75&lt;&gt;""),AJ74,IF(AND(AJ77&gt;=0,AJ76&lt;=0,AJ77&lt;&gt;"",AJ76&lt;&gt;""),AJ76,IF(AND(AJ79&lt;=0,AJ78&gt;=0,AJ79&lt;&gt;"",AJ78&lt;&gt;""),AJ78,"")))),"")</f>
        <v>17.874852068139084</v>
      </c>
      <c r="AK72" s="4">
        <f t="shared" ca="1" si="89"/>
        <v>10.002349494939637</v>
      </c>
      <c r="AL72" s="4">
        <f t="shared" ca="1" si="89"/>
        <v>-7.8403641757875677</v>
      </c>
      <c r="AM72" s="4">
        <f t="shared" ca="1" si="89"/>
        <v>-5.3627395838052925</v>
      </c>
      <c r="AN72" s="4">
        <f t="shared" ca="1" si="89"/>
        <v>1.7315573691676054</v>
      </c>
      <c r="AO72" s="4">
        <f t="shared" ca="1" si="89"/>
        <v>1.5904485716364978</v>
      </c>
      <c r="AP72" s="4">
        <f t="shared" ca="1" si="89"/>
        <v>1.6301027535588042</v>
      </c>
      <c r="AQ72" s="4">
        <f t="shared" ca="1" si="89"/>
        <v>1.7479377253098258</v>
      </c>
      <c r="AR72" s="4">
        <f t="shared" ca="1" si="89"/>
        <v>1.722190697215934</v>
      </c>
      <c r="AS72" s="4">
        <f t="shared" ca="1" si="89"/>
        <v>11.840030605558301</v>
      </c>
      <c r="AT72" s="4">
        <f t="shared" ca="1" si="89"/>
        <v>10.779949051189163</v>
      </c>
      <c r="AU72" s="4">
        <f t="shared" ca="1" si="89"/>
        <v>-7.507658894210298</v>
      </c>
      <c r="AV72" s="4">
        <f t="shared" ca="1" si="89"/>
        <v>-3.6458038764139631</v>
      </c>
      <c r="AW72" s="4">
        <f t="shared" ca="1" si="89"/>
        <v>3.1467650735436181</v>
      </c>
      <c r="AX72" s="4">
        <f t="shared" ca="1" si="89"/>
        <v>1.8663302025989992</v>
      </c>
      <c r="AY72" s="4">
        <f t="shared" ca="1" si="89"/>
        <v>1.5810581727818538</v>
      </c>
      <c r="AZ72" s="110">
        <f t="shared" ca="1" si="89"/>
        <v>1.7608684467350504</v>
      </c>
      <c r="BA72" s="4">
        <f t="shared" ca="1" si="89"/>
        <v>1.5959591918040208</v>
      </c>
      <c r="BB72" s="4">
        <f t="shared" ca="1" si="89"/>
        <v>1.6357329723794629</v>
      </c>
      <c r="BC72" s="4">
        <f t="shared" ca="1" si="89"/>
        <v>1.6246981356280419</v>
      </c>
      <c r="BD72" s="4">
        <f t="shared" ca="1" si="89"/>
        <v>1.6276697232578141</v>
      </c>
      <c r="BE72" s="4">
        <f t="shared" ca="1" si="89"/>
        <v>1.6268626699711082</v>
      </c>
      <c r="BF72" s="4">
        <f t="shared" ca="1" si="89"/>
        <v>1.4754146727565745</v>
      </c>
      <c r="BG72" s="4">
        <f t="shared" ca="1" si="89"/>
        <v>1.4867696588135886</v>
      </c>
      <c r="BH72" s="4">
        <f t="shared" ca="1" si="89"/>
        <v>1.4851493446326445</v>
      </c>
      <c r="BI72" s="4">
        <f t="shared" ca="1" si="89"/>
        <v>1.4853753560397058</v>
      </c>
      <c r="BJ72" s="4">
        <f t="shared" ca="1" si="89"/>
        <v>1.5305103979116441</v>
      </c>
      <c r="BK72" s="4">
        <f t="shared" ca="1" si="89"/>
        <v>1.5470231169402655</v>
      </c>
      <c r="BL72" s="4">
        <f t="shared" ca="1" si="89"/>
        <v>1.5455525856508607</v>
      </c>
      <c r="BM72" s="4">
        <f t="shared" ca="1" si="89"/>
        <v>1.5456764443408131</v>
      </c>
      <c r="BN72" s="4">
        <f t="shared" ca="1" si="89"/>
        <v>1.5456659584993819</v>
      </c>
      <c r="BO72" s="4">
        <f t="shared" ca="1" si="89"/>
        <v>1.5456668458471226</v>
      </c>
      <c r="BP72" s="4">
        <f t="shared" ref="BP72:CU72" ca="1" si="90">IF(BP138&lt;=$L$3,IF(OR(BP95=3,BP95=4),0,IF(AND(BP74&gt;=0,BP75&gt;=0,BP74&lt;&gt;"",BP75&lt;&gt;""),BP74,IF(AND(BP77&gt;=0,BP76&lt;=0,BP77&lt;&gt;"",BP76&lt;&gt;""),BP76,IF(AND(BP79&lt;=0,BP78&gt;=0,BP79&lt;&gt;"",BP78&lt;&gt;""),BP78,"")))),"")</f>
        <v>1.5456667707542395</v>
      </c>
      <c r="BQ72" s="4">
        <f t="shared" ca="1" si="90"/>
        <v>1.4886846068496196</v>
      </c>
      <c r="BR72" s="4">
        <f t="shared" ca="1" si="90"/>
        <v>1.4603515450347713</v>
      </c>
      <c r="BS72" s="4">
        <f t="shared" ca="1" si="90"/>
        <v>1.4608458498234707</v>
      </c>
      <c r="BT72" s="4">
        <f t="shared" ca="1" si="90"/>
        <v>1.4608325175879342</v>
      </c>
      <c r="BU72" s="4">
        <f t="shared" ca="1" si="90"/>
        <v>1.4673995843884613</v>
      </c>
      <c r="BV72" s="4">
        <f t="shared" ca="1" si="90"/>
        <v>1.570327786330213</v>
      </c>
      <c r="BW72" s="4">
        <f t="shared" ca="1" si="90"/>
        <v>1.5733614334197354</v>
      </c>
      <c r="BX72" s="110">
        <f t="shared" ca="1" si="90"/>
        <v>1.5735529017211414</v>
      </c>
      <c r="BY72" s="4">
        <f t="shared" ca="1" si="90"/>
        <v>1.4765164751164872</v>
      </c>
      <c r="BZ72" s="4">
        <f t="shared" ca="1" si="90"/>
        <v>1.473062231439924</v>
      </c>
      <c r="CA72" s="4">
        <f t="shared" ca="1" si="90"/>
        <v>1.4730569475311421</v>
      </c>
      <c r="CB72" s="4">
        <f t="shared" ca="1" si="90"/>
        <v>1.4730569456537996</v>
      </c>
      <c r="CC72" s="4">
        <f t="shared" ca="1" si="90"/>
        <v>1.4730569456518701</v>
      </c>
      <c r="CD72" s="4">
        <f t="shared" ca="1" si="90"/>
        <v>1.4474592009795557</v>
      </c>
      <c r="CE72" s="4">
        <f t="shared" ca="1" si="90"/>
        <v>1.4072522773978542</v>
      </c>
      <c r="CF72" s="4">
        <f t="shared" ca="1" si="90"/>
        <v>1.4045600471381539</v>
      </c>
      <c r="CG72" s="4">
        <f t="shared" ca="1" si="90"/>
        <v>1.4044207115033329</v>
      </c>
      <c r="CH72" s="4">
        <f t="shared" ca="1" si="90"/>
        <v>1.4044136403124234</v>
      </c>
      <c r="CI72" s="4">
        <f t="shared" ca="1" si="90"/>
        <v>1.4044132818226631</v>
      </c>
      <c r="CJ72" s="4">
        <f t="shared" ca="1" si="90"/>
        <v>1.4601145880118744</v>
      </c>
      <c r="CK72" s="4">
        <f t="shared" ca="1" si="90"/>
        <v>1.4786245442152832</v>
      </c>
      <c r="CL72" s="4">
        <f t="shared" ca="1" si="90"/>
        <v>1.4805458670095604</v>
      </c>
      <c r="CM72" s="4">
        <f t="shared" ca="1" si="90"/>
        <v>1.4807584115149022</v>
      </c>
      <c r="CN72" s="4">
        <f t="shared" ca="1" si="90"/>
        <v>1.4807820753158809</v>
      </c>
      <c r="CO72" s="4">
        <f t="shared" ca="1" si="90"/>
        <v>1.4807847118073594</v>
      </c>
      <c r="CP72" s="4">
        <f t="shared" ca="1" si="90"/>
        <v>1.480785005573336</v>
      </c>
      <c r="CQ72" s="4">
        <f t="shared" ca="1" si="90"/>
        <v>1.4807850383071925</v>
      </c>
      <c r="CR72" s="4">
        <f t="shared" ca="1" si="90"/>
        <v>1.4807850419530313</v>
      </c>
      <c r="CS72" s="4">
        <f t="shared" ca="1" si="90"/>
        <v>1.480785042360897</v>
      </c>
      <c r="CT72" s="4">
        <f t="shared" ca="1" si="90"/>
        <v>1.4592520939632991</v>
      </c>
      <c r="CU72" s="156">
        <f t="shared" ca="1" si="90"/>
        <v>1.4514331357228103</v>
      </c>
      <c r="CV72" s="4">
        <f t="shared" ref="CV72:EA72" ca="1" si="91">IF(CV138&lt;=$L$3,IF(OR(CV95=3,CV95=4),0,IF(AND(CV74&gt;=0,CV75&gt;=0,CV74&lt;&gt;"",CV75&lt;&gt;""),CV74,IF(AND(CV77&gt;=0,CV76&lt;=0,CV77&lt;&gt;"",CV76&lt;&gt;""),CV76,IF(AND(CV79&lt;=0,CV78&gt;=0,CV79&lt;&gt;"",CV78&lt;&gt;""),CV78,"")))),"")</f>
        <v>0</v>
      </c>
      <c r="CW72" s="4">
        <f t="shared" ca="1" si="91"/>
        <v>0</v>
      </c>
      <c r="CX72" s="4">
        <f t="shared" ca="1" si="91"/>
        <v>0</v>
      </c>
      <c r="CY72" s="4">
        <f t="shared" ca="1" si="91"/>
        <v>0</v>
      </c>
      <c r="CZ72" s="4">
        <f t="shared" ca="1" si="91"/>
        <v>0</v>
      </c>
      <c r="DA72" s="4">
        <f t="shared" ca="1" si="91"/>
        <v>0</v>
      </c>
      <c r="DB72" s="4">
        <f t="shared" ca="1" si="91"/>
        <v>0</v>
      </c>
      <c r="DC72" s="4">
        <f t="shared" ca="1" si="91"/>
        <v>0</v>
      </c>
      <c r="DD72" s="4">
        <f t="shared" ca="1" si="91"/>
        <v>0</v>
      </c>
      <c r="DE72" s="4">
        <f t="shared" ca="1" si="91"/>
        <v>0</v>
      </c>
      <c r="DF72" s="4">
        <f t="shared" ca="1" si="91"/>
        <v>0</v>
      </c>
      <c r="DG72" s="4">
        <f t="shared" ca="1" si="91"/>
        <v>0</v>
      </c>
      <c r="DH72" s="4">
        <f t="shared" ca="1" si="91"/>
        <v>0</v>
      </c>
      <c r="DI72" s="4">
        <f t="shared" ca="1" si="91"/>
        <v>0</v>
      </c>
      <c r="DJ72" s="4">
        <f t="shared" ca="1" si="91"/>
        <v>0</v>
      </c>
      <c r="DK72" s="4">
        <f t="shared" ca="1" si="91"/>
        <v>0</v>
      </c>
      <c r="DL72" s="4">
        <f t="shared" ca="1" si="91"/>
        <v>0</v>
      </c>
      <c r="DM72" s="4">
        <f t="shared" ca="1" si="91"/>
        <v>0</v>
      </c>
      <c r="DN72" s="4">
        <f t="shared" ca="1" si="91"/>
        <v>0</v>
      </c>
      <c r="DO72" s="4">
        <f t="shared" ca="1" si="91"/>
        <v>0</v>
      </c>
      <c r="DP72" s="4">
        <f t="shared" ca="1" si="91"/>
        <v>0</v>
      </c>
      <c r="DQ72" s="4">
        <f t="shared" ca="1" si="91"/>
        <v>0</v>
      </c>
      <c r="DR72" s="4">
        <f t="shared" ca="1" si="91"/>
        <v>0</v>
      </c>
      <c r="DS72" s="4">
        <f t="shared" ca="1" si="91"/>
        <v>0</v>
      </c>
      <c r="DT72" s="110">
        <f t="shared" ca="1" si="91"/>
        <v>0</v>
      </c>
      <c r="DU72" s="4">
        <f t="shared" ca="1" si="91"/>
        <v>0</v>
      </c>
      <c r="DV72" s="4">
        <f t="shared" ca="1" si="91"/>
        <v>0</v>
      </c>
      <c r="DW72" s="4">
        <f t="shared" ca="1" si="91"/>
        <v>0</v>
      </c>
      <c r="DX72" s="4">
        <f t="shared" ca="1" si="91"/>
        <v>0</v>
      </c>
      <c r="DY72" s="4">
        <f t="shared" ca="1" si="91"/>
        <v>0</v>
      </c>
      <c r="DZ72" s="4">
        <f t="shared" ca="1" si="91"/>
        <v>0</v>
      </c>
      <c r="EA72" s="4">
        <f t="shared" ca="1" si="91"/>
        <v>0</v>
      </c>
      <c r="EB72" s="4">
        <f t="shared" ref="EB72:FG72" ca="1" si="92">IF(EB138&lt;=$L$3,IF(OR(EB95=3,EB95=4),0,IF(AND(EB74&gt;=0,EB75&gt;=0,EB74&lt;&gt;"",EB75&lt;&gt;""),EB74,IF(AND(EB77&gt;=0,EB76&lt;=0,EB77&lt;&gt;"",EB76&lt;&gt;""),EB76,IF(AND(EB79&lt;=0,EB78&gt;=0,EB79&lt;&gt;"",EB78&lt;&gt;""),EB78,"")))),"")</f>
        <v>0</v>
      </c>
      <c r="EC72" s="4">
        <f t="shared" ca="1" si="92"/>
        <v>0</v>
      </c>
      <c r="ED72" s="4">
        <f t="shared" ca="1" si="92"/>
        <v>0</v>
      </c>
      <c r="EE72" s="4">
        <f t="shared" ca="1" si="92"/>
        <v>0</v>
      </c>
      <c r="EF72" s="4">
        <f t="shared" ca="1" si="92"/>
        <v>0</v>
      </c>
      <c r="EG72" s="4">
        <f t="shared" ca="1" si="92"/>
        <v>0</v>
      </c>
      <c r="EH72" s="4">
        <f t="shared" ca="1" si="92"/>
        <v>0</v>
      </c>
      <c r="EI72" s="4">
        <f t="shared" ca="1" si="92"/>
        <v>0</v>
      </c>
      <c r="EJ72" s="4">
        <f t="shared" ca="1" si="92"/>
        <v>0</v>
      </c>
      <c r="EK72" s="4">
        <f t="shared" ca="1" si="92"/>
        <v>0</v>
      </c>
      <c r="EL72" s="4">
        <f t="shared" ca="1" si="92"/>
        <v>0</v>
      </c>
      <c r="EM72" s="4">
        <f t="shared" ca="1" si="92"/>
        <v>0</v>
      </c>
      <c r="EN72" s="4">
        <f t="shared" ca="1" si="92"/>
        <v>0</v>
      </c>
      <c r="EO72" s="4">
        <f t="shared" ca="1" si="92"/>
        <v>0</v>
      </c>
      <c r="EP72" s="4">
        <f t="shared" ca="1" si="92"/>
        <v>0</v>
      </c>
      <c r="EQ72" s="156">
        <f t="shared" ca="1" si="92"/>
        <v>0</v>
      </c>
      <c r="ER72" s="4">
        <f t="shared" ca="1" si="92"/>
        <v>0</v>
      </c>
      <c r="ES72" s="4">
        <f t="shared" ca="1" si="92"/>
        <v>0</v>
      </c>
      <c r="ET72" s="4">
        <f t="shared" ca="1" si="92"/>
        <v>0</v>
      </c>
      <c r="EU72" s="4">
        <f t="shared" ca="1" si="92"/>
        <v>0</v>
      </c>
      <c r="EV72" s="4">
        <f t="shared" ca="1" si="92"/>
        <v>0</v>
      </c>
      <c r="EW72" s="4">
        <f t="shared" ca="1" si="92"/>
        <v>0</v>
      </c>
      <c r="EX72" s="4">
        <f t="shared" ca="1" si="92"/>
        <v>0</v>
      </c>
      <c r="EY72" s="4">
        <f t="shared" ca="1" si="92"/>
        <v>0</v>
      </c>
      <c r="EZ72" s="4">
        <f t="shared" ca="1" si="92"/>
        <v>0</v>
      </c>
      <c r="FA72" s="4">
        <f t="shared" ca="1" si="92"/>
        <v>0</v>
      </c>
      <c r="FB72" s="4">
        <f t="shared" ca="1" si="92"/>
        <v>0</v>
      </c>
      <c r="FC72" s="4">
        <f t="shared" ca="1" si="92"/>
        <v>0</v>
      </c>
      <c r="FD72" s="4">
        <f t="shared" ca="1" si="92"/>
        <v>0</v>
      </c>
      <c r="FE72" s="4">
        <f t="shared" ca="1" si="92"/>
        <v>0</v>
      </c>
      <c r="FF72" s="4">
        <f t="shared" ca="1" si="92"/>
        <v>0</v>
      </c>
      <c r="FG72" s="4">
        <f t="shared" ca="1" si="92"/>
        <v>0</v>
      </c>
      <c r="FH72" s="4">
        <f t="shared" ref="FH72:FP72" ca="1" si="93">IF(FH138&lt;=$L$3,IF(OR(FH95=3,FH95=4),0,IF(AND(FH74&gt;=0,FH75&gt;=0,FH74&lt;&gt;"",FH75&lt;&gt;""),FH74,IF(AND(FH77&gt;=0,FH76&lt;=0,FH77&lt;&gt;"",FH76&lt;&gt;""),FH76,IF(AND(FH79&lt;=0,FH78&gt;=0,FH79&lt;&gt;"",FH78&lt;&gt;""),FH78,"")))),"")</f>
        <v>0</v>
      </c>
      <c r="FI72" s="4">
        <f t="shared" ca="1" si="93"/>
        <v>0</v>
      </c>
      <c r="FJ72" s="4">
        <f t="shared" ca="1" si="93"/>
        <v>0</v>
      </c>
      <c r="FK72" s="4">
        <f t="shared" ca="1" si="93"/>
        <v>0</v>
      </c>
      <c r="FL72" s="4">
        <f t="shared" ca="1" si="93"/>
        <v>0</v>
      </c>
      <c r="FM72" s="4">
        <f t="shared" ca="1" si="93"/>
        <v>0</v>
      </c>
      <c r="FN72" s="4">
        <f t="shared" ca="1" si="93"/>
        <v>0</v>
      </c>
      <c r="FO72" s="4">
        <f t="shared" ca="1" si="93"/>
        <v>0</v>
      </c>
      <c r="FP72" s="110" t="str">
        <f t="shared" si="93"/>
        <v/>
      </c>
      <c r="FQ72" s="4" t="str">
        <f t="shared" ref="FQ72:GM72" si="94">IF(FQ138&lt;=$L$3,IF(OR(FQ95=3,FQ95=4),0,IF(AND(FQ74&gt;=0,FQ75&gt;=0,FQ74&lt;&gt;"",FQ75&lt;&gt;""),FQ74,IF(AND(FQ77&gt;=0,FQ76&lt;=0,FQ77&lt;&gt;"",FQ76&lt;&gt;""),FQ76,IF(AND(FQ79&lt;=0,FQ78&gt;=0,FQ79&lt;&gt;"",FQ78&lt;&gt;""),FQ78,"")))),"")</f>
        <v/>
      </c>
      <c r="FR72" s="4" t="str">
        <f t="shared" si="94"/>
        <v/>
      </c>
      <c r="FS72" s="4" t="str">
        <f t="shared" si="94"/>
        <v/>
      </c>
      <c r="FT72" s="4" t="str">
        <f t="shared" si="94"/>
        <v/>
      </c>
      <c r="FU72" s="4" t="str">
        <f t="shared" si="94"/>
        <v/>
      </c>
      <c r="FV72" s="4" t="str">
        <f t="shared" si="94"/>
        <v/>
      </c>
      <c r="FW72" s="4" t="str">
        <f t="shared" si="94"/>
        <v/>
      </c>
      <c r="FX72" s="4" t="str">
        <f t="shared" si="94"/>
        <v/>
      </c>
      <c r="FY72" s="4" t="str">
        <f t="shared" si="94"/>
        <v/>
      </c>
      <c r="FZ72" s="4" t="str">
        <f t="shared" si="94"/>
        <v/>
      </c>
      <c r="GA72" s="4" t="str">
        <f t="shared" si="94"/>
        <v/>
      </c>
      <c r="GB72" s="4" t="str">
        <f t="shared" si="94"/>
        <v/>
      </c>
      <c r="GC72" s="4" t="str">
        <f t="shared" si="94"/>
        <v/>
      </c>
      <c r="GD72" s="4" t="str">
        <f t="shared" si="94"/>
        <v/>
      </c>
      <c r="GE72" s="4" t="str">
        <f t="shared" si="94"/>
        <v/>
      </c>
      <c r="GF72" s="4" t="str">
        <f t="shared" si="94"/>
        <v/>
      </c>
      <c r="GG72" s="4" t="str">
        <f t="shared" si="94"/>
        <v/>
      </c>
      <c r="GH72" s="4" t="str">
        <f t="shared" si="94"/>
        <v/>
      </c>
      <c r="GI72" s="4" t="str">
        <f t="shared" si="94"/>
        <v/>
      </c>
      <c r="GJ72" s="4" t="str">
        <f t="shared" si="94"/>
        <v/>
      </c>
      <c r="GK72" s="4" t="str">
        <f t="shared" si="94"/>
        <v/>
      </c>
      <c r="GL72" s="4" t="str">
        <f t="shared" si="94"/>
        <v/>
      </c>
      <c r="GM72" s="156" t="str">
        <f t="shared" si="94"/>
        <v/>
      </c>
    </row>
    <row r="73" spans="1:195" x14ac:dyDescent="0.25">
      <c r="AB73" s="87"/>
      <c r="AZ73" s="87"/>
      <c r="BX73" s="87"/>
      <c r="CU73" s="88"/>
      <c r="DT73" s="87"/>
      <c r="EQ73" s="88"/>
      <c r="FP73" s="87"/>
      <c r="GM73" s="88"/>
    </row>
    <row r="74" spans="1:195" x14ac:dyDescent="0.25">
      <c r="B74" t="s">
        <v>51</v>
      </c>
      <c r="C74" t="s">
        <v>24</v>
      </c>
      <c r="D74" s="4">
        <f ca="1">IF(D75&lt;&gt;"",D70-D75,"")</f>
        <v>3.7422608943742155</v>
      </c>
      <c r="E74" s="4">
        <f t="shared" ref="E74:AA74" ca="1" si="95">IF(E75&lt;&gt;"",E70-E75,"")</f>
        <v>3.9377635080477478</v>
      </c>
      <c r="F74" s="4">
        <f t="shared" ca="1" si="95"/>
        <v>4.0004272232787841</v>
      </c>
      <c r="G74" s="4">
        <f t="shared" ca="1" si="95"/>
        <v>4.0625</v>
      </c>
      <c r="H74" s="4">
        <f t="shared" ca="1" si="95"/>
        <v>4.1236385063739531</v>
      </c>
      <c r="I74" s="4">
        <f t="shared" ca="1" si="95"/>
        <v>4.0625</v>
      </c>
      <c r="J74" s="4">
        <f t="shared" ca="1" si="95"/>
        <v>4.1236385063739531</v>
      </c>
      <c r="K74" s="4">
        <f t="shared" ca="1" si="95"/>
        <v>10.429970199766341</v>
      </c>
      <c r="L74" s="4">
        <f t="shared" ca="1" si="95"/>
        <v>11.203836905651031</v>
      </c>
      <c r="M74" s="4">
        <f t="shared" ca="1" si="95"/>
        <v>10.341120646003244</v>
      </c>
      <c r="N74" s="4">
        <f t="shared" ca="1" si="95"/>
        <v>9.7117787399487234</v>
      </c>
      <c r="O74" s="4">
        <f t="shared" ca="1" si="95"/>
        <v>5.2952847763630615</v>
      </c>
      <c r="P74" s="4">
        <f t="shared" ca="1" si="95"/>
        <v>5.2192250165288279</v>
      </c>
      <c r="Q74" s="4">
        <f t="shared" ca="1" si="95"/>
        <v>5.1638760986366989</v>
      </c>
      <c r="R74" s="4">
        <f t="shared" ca="1" si="95"/>
        <v>5.1239494789795721</v>
      </c>
      <c r="S74" s="4">
        <f t="shared" ca="1" si="95"/>
        <v>5.0954658999012565</v>
      </c>
      <c r="T74" s="4">
        <f t="shared" ca="1" si="95"/>
        <v>5.0479191628169815</v>
      </c>
      <c r="U74" s="4">
        <f t="shared" ca="1" si="95"/>
        <v>16.348551551490253</v>
      </c>
      <c r="V74" s="4">
        <f t="shared" ca="1" si="95"/>
        <v>8.9142136158865597</v>
      </c>
      <c r="W74" s="4">
        <f t="shared" ca="1" si="95"/>
        <v>4.6797278271508276</v>
      </c>
      <c r="X74" s="4">
        <f t="shared" ca="1" si="95"/>
        <v>5.012743744557568</v>
      </c>
      <c r="Y74" s="4" t="str">
        <f t="shared" ca="1" si="95"/>
        <v/>
      </c>
      <c r="Z74" s="4" t="str">
        <f t="shared" ca="1" si="95"/>
        <v/>
      </c>
      <c r="AA74" s="4" t="str">
        <f t="shared" ca="1" si="95"/>
        <v/>
      </c>
      <c r="AB74" s="110">
        <f t="shared" ref="AB74:AO74" ca="1" si="96">IF(AB75&lt;&gt;"",AB70-AB75,"")</f>
        <v>5.1171709308953419</v>
      </c>
      <c r="AC74" s="4">
        <f t="shared" ca="1" si="96"/>
        <v>3.062961597980979</v>
      </c>
      <c r="AD74" s="4">
        <f t="shared" ca="1" si="96"/>
        <v>2.189144484215348</v>
      </c>
      <c r="AE74" s="4">
        <f t="shared" ca="1" si="96"/>
        <v>2.3622453454992307</v>
      </c>
      <c r="AF74" s="4">
        <f t="shared" ca="1" si="96"/>
        <v>2.4583081121222974</v>
      </c>
      <c r="AG74" s="4">
        <f t="shared" ca="1" si="96"/>
        <v>2.4381200159504441</v>
      </c>
      <c r="AH74" s="4">
        <f t="shared" ca="1" si="96"/>
        <v>2.4420628990496156</v>
      </c>
      <c r="AI74" s="4">
        <f t="shared" ca="1" si="96"/>
        <v>2.4412802068110904</v>
      </c>
      <c r="AJ74" s="4">
        <f t="shared" ca="1" si="96"/>
        <v>17.874852068139084</v>
      </c>
      <c r="AK74" s="4">
        <f t="shared" ca="1" si="96"/>
        <v>10.002349494939637</v>
      </c>
      <c r="AL74" s="4" t="str">
        <f t="shared" ca="1" si="96"/>
        <v/>
      </c>
      <c r="AM74" s="4" t="str">
        <f t="shared" ca="1" si="96"/>
        <v/>
      </c>
      <c r="AN74" s="4">
        <f t="shared" ca="1" si="96"/>
        <v>2.4487919155039037</v>
      </c>
      <c r="AO74" s="4">
        <f t="shared" ca="1" si="96"/>
        <v>2.2492339402652521</v>
      </c>
      <c r="AP74" s="4">
        <f t="shared" ref="AP74:CA74" ca="1" si="97">IF(AP75&lt;&gt;"",AP70-AP75,"")</f>
        <v>2.3053134221445877</v>
      </c>
      <c r="AQ74" s="4">
        <f t="shared" ca="1" si="97"/>
        <v>2.4719572373167331</v>
      </c>
      <c r="AR74" s="4">
        <f t="shared" ca="1" si="97"/>
        <v>2.4355454409955506</v>
      </c>
      <c r="AS74" s="4">
        <f t="shared" ca="1" si="97"/>
        <v>11.840030605558301</v>
      </c>
      <c r="AT74" s="4">
        <f t="shared" ca="1" si="97"/>
        <v>10.779949051189163</v>
      </c>
      <c r="AU74" s="4" t="str">
        <f t="shared" ca="1" si="97"/>
        <v/>
      </c>
      <c r="AV74" s="4" t="str">
        <f t="shared" ca="1" si="97"/>
        <v/>
      </c>
      <c r="AW74" s="4">
        <f t="shared" ca="1" si="97"/>
        <v>4.4501978446073558</v>
      </c>
      <c r="AX74" s="4">
        <f t="shared" ca="1" si="97"/>
        <v>2.6393894843820309</v>
      </c>
      <c r="AY74" s="4">
        <f t="shared" ca="1" si="97"/>
        <v>2.2359539108489224</v>
      </c>
      <c r="AZ74" s="110">
        <f t="shared" ca="1" si="97"/>
        <v>2.4902440389275542</v>
      </c>
      <c r="BA74" s="4">
        <f t="shared" ca="1" si="97"/>
        <v>2.2570271340432502</v>
      </c>
      <c r="BB74" s="4">
        <f t="shared" ca="1" si="97"/>
        <v>2.3132757539598918</v>
      </c>
      <c r="BC74" s="4">
        <f t="shared" ca="1" si="97"/>
        <v>2.2976701381674594</v>
      </c>
      <c r="BD74" s="4">
        <f t="shared" ca="1" si="97"/>
        <v>2.3018725976952634</v>
      </c>
      <c r="BE74" s="4">
        <f t="shared" ca="1" si="97"/>
        <v>2.3007312519916456</v>
      </c>
      <c r="BF74" s="4">
        <f t="shared" ca="1" si="97"/>
        <v>2.0865514403366094</v>
      </c>
      <c r="BG74" s="4">
        <f t="shared" ca="1" si="97"/>
        <v>2.1026098156189965</v>
      </c>
      <c r="BH74" s="4">
        <f t="shared" ca="1" si="97"/>
        <v>2.1003183453289997</v>
      </c>
      <c r="BI74" s="4">
        <f t="shared" ca="1" si="97"/>
        <v>2.1006379737261169</v>
      </c>
      <c r="BJ74" s="4">
        <f t="shared" ca="1" si="97"/>
        <v>2.1644685620796897</v>
      </c>
      <c r="BK74" s="4">
        <f t="shared" ca="1" si="97"/>
        <v>2.1878210732816221</v>
      </c>
      <c r="BL74" s="4">
        <f t="shared" ca="1" si="97"/>
        <v>2.1857414279882517</v>
      </c>
      <c r="BM74" s="4">
        <f t="shared" ca="1" si="97"/>
        <v>2.1859165906274005</v>
      </c>
      <c r="BN74" s="4">
        <f t="shared" ca="1" si="97"/>
        <v>2.1859017614082354</v>
      </c>
      <c r="BO74" s="4">
        <f t="shared" ca="1" si="97"/>
        <v>2.1859030163074453</v>
      </c>
      <c r="BP74" s="4">
        <f t="shared" ca="1" si="97"/>
        <v>2.1859029101100713</v>
      </c>
      <c r="BQ74" s="4">
        <f t="shared" ca="1" si="97"/>
        <v>2.1053179611027915</v>
      </c>
      <c r="BR74" s="4">
        <f t="shared" ca="1" si="97"/>
        <v>2.0652489608206777</v>
      </c>
      <c r="BS74" s="4">
        <f t="shared" ca="1" si="97"/>
        <v>2.065948013356802</v>
      </c>
      <c r="BT74" s="4">
        <f t="shared" ca="1" si="97"/>
        <v>2.0659291587284896</v>
      </c>
      <c r="BU74" s="4">
        <f t="shared" ca="1" si="97"/>
        <v>2.0752163936628052</v>
      </c>
      <c r="BV74" s="4">
        <f t="shared" ca="1" si="97"/>
        <v>2.2207788527995067</v>
      </c>
      <c r="BW74" s="4">
        <f t="shared" ca="1" si="97"/>
        <v>2.2250690776569635</v>
      </c>
      <c r="BX74" s="110">
        <f t="shared" ca="1" si="97"/>
        <v>2.2253398547255765</v>
      </c>
      <c r="BY74" s="4">
        <f t="shared" ca="1" si="97"/>
        <v>2.0881096241770529</v>
      </c>
      <c r="BZ74" s="4">
        <f t="shared" ca="1" si="97"/>
        <v>2.0832245859219158</v>
      </c>
      <c r="CA74" s="4">
        <f t="shared" ca="1" si="97"/>
        <v>2.0832171133464539</v>
      </c>
      <c r="CB74" s="4">
        <f t="shared" ref="CB74:DS74" ca="1" si="98">IF(CB75&lt;&gt;"",CB70-CB75,"")</f>
        <v>2.0832171106914905</v>
      </c>
      <c r="CC74" s="4">
        <f t="shared" ca="1" si="98"/>
        <v>2.0832171106887625</v>
      </c>
      <c r="CD74" s="4">
        <f t="shared" ca="1" si="98"/>
        <v>2.0470164330070117</v>
      </c>
      <c r="CE74" s="4">
        <f t="shared" ca="1" si="98"/>
        <v>1.9901552563764704</v>
      </c>
      <c r="CF74" s="4">
        <f t="shared" ca="1" si="98"/>
        <v>1.9863478678301709</v>
      </c>
      <c r="CG74" s="4">
        <f t="shared" ca="1" si="98"/>
        <v>1.9861508174856854</v>
      </c>
      <c r="CH74" s="4">
        <f t="shared" ca="1" si="98"/>
        <v>1.9861408173115991</v>
      </c>
      <c r="CI74" s="4">
        <f t="shared" ca="1" si="98"/>
        <v>1.986140310330518</v>
      </c>
      <c r="CJ74" s="4">
        <f t="shared" ca="1" si="98"/>
        <v>2.0649138529851974</v>
      </c>
      <c r="CK74" s="4">
        <f t="shared" ca="1" si="98"/>
        <v>2.0910908840869902</v>
      </c>
      <c r="CL74" s="4">
        <f t="shared" ca="1" si="98"/>
        <v>2.0938080448403533</v>
      </c>
      <c r="CM74" s="4">
        <f t="shared" ca="1" si="98"/>
        <v>2.0941086281624157</v>
      </c>
      <c r="CN74" s="4">
        <f t="shared" ca="1" si="98"/>
        <v>2.0941420938306967</v>
      </c>
      <c r="CO74" s="4">
        <f t="shared" ca="1" si="98"/>
        <v>2.0941458223927025</v>
      </c>
      <c r="CP74" s="4">
        <f t="shared" ca="1" si="98"/>
        <v>2.0941462378405311</v>
      </c>
      <c r="CQ74" s="4">
        <f t="shared" ca="1" si="98"/>
        <v>2.094146284133195</v>
      </c>
      <c r="CR74" s="4">
        <f t="shared" ca="1" si="98"/>
        <v>2.0941462892891898</v>
      </c>
      <c r="CS74" s="4">
        <f t="shared" ca="1" si="98"/>
        <v>2.0941462898659986</v>
      </c>
      <c r="CT74" s="4">
        <f t="shared" ca="1" si="98"/>
        <v>2.0636941022042361</v>
      </c>
      <c r="CU74" s="156">
        <f t="shared" ca="1" si="98"/>
        <v>2.0526364254169076</v>
      </c>
      <c r="CV74" s="4">
        <f t="shared" ca="1" si="98"/>
        <v>0</v>
      </c>
      <c r="CW74" s="4">
        <f t="shared" ca="1" si="98"/>
        <v>0</v>
      </c>
      <c r="CX74" s="4">
        <f t="shared" ca="1" si="98"/>
        <v>0</v>
      </c>
      <c r="CY74" s="4">
        <f t="shared" ca="1" si="98"/>
        <v>0</v>
      </c>
      <c r="CZ74" s="4">
        <f t="shared" ca="1" si="98"/>
        <v>0</v>
      </c>
      <c r="DA74" s="4">
        <f t="shared" ca="1" si="98"/>
        <v>0</v>
      </c>
      <c r="DB74" s="4">
        <f t="shared" ca="1" si="98"/>
        <v>0</v>
      </c>
      <c r="DC74" s="4">
        <f t="shared" ca="1" si="98"/>
        <v>0</v>
      </c>
      <c r="DD74" s="4">
        <f t="shared" ca="1" si="98"/>
        <v>0</v>
      </c>
      <c r="DE74" s="4">
        <f t="shared" ca="1" si="98"/>
        <v>0</v>
      </c>
      <c r="DF74" s="4">
        <f t="shared" ca="1" si="98"/>
        <v>0</v>
      </c>
      <c r="DG74" s="4">
        <f t="shared" ca="1" si="98"/>
        <v>0</v>
      </c>
      <c r="DH74" s="4">
        <f t="shared" ca="1" si="98"/>
        <v>0</v>
      </c>
      <c r="DI74" s="4">
        <f t="shared" ca="1" si="98"/>
        <v>0</v>
      </c>
      <c r="DJ74" s="4">
        <f t="shared" ca="1" si="98"/>
        <v>0</v>
      </c>
      <c r="DK74" s="4">
        <f t="shared" ca="1" si="98"/>
        <v>0</v>
      </c>
      <c r="DL74" s="4">
        <f t="shared" ca="1" si="98"/>
        <v>0</v>
      </c>
      <c r="DM74" s="4">
        <f t="shared" ca="1" si="98"/>
        <v>0</v>
      </c>
      <c r="DN74" s="4">
        <f t="shared" ca="1" si="98"/>
        <v>0</v>
      </c>
      <c r="DO74" s="4">
        <f t="shared" ca="1" si="98"/>
        <v>0</v>
      </c>
      <c r="DP74" s="4">
        <f t="shared" ca="1" si="98"/>
        <v>0</v>
      </c>
      <c r="DQ74" s="4">
        <f t="shared" ca="1" si="98"/>
        <v>0</v>
      </c>
      <c r="DR74" s="4">
        <f t="shared" ca="1" si="98"/>
        <v>0</v>
      </c>
      <c r="DS74" s="4">
        <f t="shared" ca="1" si="98"/>
        <v>0</v>
      </c>
      <c r="DT74" s="110">
        <f t="shared" ref="DT74:EK74" ca="1" si="99">IF(DT75&lt;&gt;"",DT70-DT75,"")</f>
        <v>0</v>
      </c>
      <c r="DU74" s="4">
        <f t="shared" ca="1" si="99"/>
        <v>0</v>
      </c>
      <c r="DV74" s="4">
        <f t="shared" ca="1" si="99"/>
        <v>0</v>
      </c>
      <c r="DW74" s="4">
        <f t="shared" ca="1" si="99"/>
        <v>0</v>
      </c>
      <c r="DX74" s="4">
        <f t="shared" ca="1" si="99"/>
        <v>0</v>
      </c>
      <c r="DY74" s="4">
        <f t="shared" ca="1" si="99"/>
        <v>0</v>
      </c>
      <c r="DZ74" s="4">
        <f t="shared" ca="1" si="99"/>
        <v>0</v>
      </c>
      <c r="EA74" s="4">
        <f t="shared" ca="1" si="99"/>
        <v>0</v>
      </c>
      <c r="EB74" s="4">
        <f t="shared" ca="1" si="99"/>
        <v>0</v>
      </c>
      <c r="EC74" s="4">
        <f t="shared" ca="1" si="99"/>
        <v>0</v>
      </c>
      <c r="ED74" s="4">
        <f t="shared" ca="1" si="99"/>
        <v>0</v>
      </c>
      <c r="EE74" s="4">
        <f t="shared" ca="1" si="99"/>
        <v>0</v>
      </c>
      <c r="EF74" s="4">
        <f t="shared" ca="1" si="99"/>
        <v>0</v>
      </c>
      <c r="EG74" s="4">
        <f t="shared" ca="1" si="99"/>
        <v>0</v>
      </c>
      <c r="EH74" s="4">
        <f t="shared" ca="1" si="99"/>
        <v>0</v>
      </c>
      <c r="EI74" s="4">
        <f t="shared" ca="1" si="99"/>
        <v>0</v>
      </c>
      <c r="EJ74" s="4">
        <f t="shared" ca="1" si="99"/>
        <v>0</v>
      </c>
      <c r="EK74" s="4">
        <f t="shared" ca="1" si="99"/>
        <v>0</v>
      </c>
      <c r="EL74" s="4">
        <f t="shared" ref="EL74:FP74" ca="1" si="100">IF(EL75&lt;&gt;"",EL70-EL75,"")</f>
        <v>0</v>
      </c>
      <c r="EM74" s="4">
        <f t="shared" ca="1" si="100"/>
        <v>0</v>
      </c>
      <c r="EN74" s="4">
        <f t="shared" ca="1" si="100"/>
        <v>0</v>
      </c>
      <c r="EO74" s="4">
        <f t="shared" ca="1" si="100"/>
        <v>0</v>
      </c>
      <c r="EP74" s="4">
        <f t="shared" ca="1" si="100"/>
        <v>0</v>
      </c>
      <c r="EQ74" s="156">
        <f t="shared" ca="1" si="100"/>
        <v>0</v>
      </c>
      <c r="ER74" s="4">
        <f t="shared" ca="1" si="100"/>
        <v>0</v>
      </c>
      <c r="ES74" s="4">
        <f t="shared" ca="1" si="100"/>
        <v>0</v>
      </c>
      <c r="ET74" s="4">
        <f t="shared" ca="1" si="100"/>
        <v>0</v>
      </c>
      <c r="EU74" s="4">
        <f t="shared" ca="1" si="100"/>
        <v>0</v>
      </c>
      <c r="EV74" s="4">
        <f t="shared" ca="1" si="100"/>
        <v>0</v>
      </c>
      <c r="EW74" s="4">
        <f t="shared" ca="1" si="100"/>
        <v>0</v>
      </c>
      <c r="EX74" s="4">
        <f t="shared" ca="1" si="100"/>
        <v>0</v>
      </c>
      <c r="EY74" s="4">
        <f t="shared" ca="1" si="100"/>
        <v>0</v>
      </c>
      <c r="EZ74" s="4">
        <f t="shared" ca="1" si="100"/>
        <v>0</v>
      </c>
      <c r="FA74" s="4">
        <f t="shared" ca="1" si="100"/>
        <v>0</v>
      </c>
      <c r="FB74" s="4">
        <f t="shared" ca="1" si="100"/>
        <v>0</v>
      </c>
      <c r="FC74" s="4">
        <f t="shared" ca="1" si="100"/>
        <v>0</v>
      </c>
      <c r="FD74" s="4">
        <f t="shared" ca="1" si="100"/>
        <v>0</v>
      </c>
      <c r="FE74" s="4">
        <f t="shared" ca="1" si="100"/>
        <v>0</v>
      </c>
      <c r="FF74" s="4">
        <f t="shared" ca="1" si="100"/>
        <v>0</v>
      </c>
      <c r="FG74" s="4">
        <f t="shared" ca="1" si="100"/>
        <v>0</v>
      </c>
      <c r="FH74" s="4">
        <f t="shared" ca="1" si="100"/>
        <v>0</v>
      </c>
      <c r="FI74" s="4">
        <f t="shared" ca="1" si="100"/>
        <v>0</v>
      </c>
      <c r="FJ74" s="4">
        <f t="shared" ca="1" si="100"/>
        <v>0</v>
      </c>
      <c r="FK74" s="4">
        <f t="shared" ca="1" si="100"/>
        <v>0</v>
      </c>
      <c r="FL74" s="4">
        <f t="shared" ca="1" si="100"/>
        <v>0</v>
      </c>
      <c r="FM74" s="4">
        <f t="shared" ca="1" si="100"/>
        <v>0</v>
      </c>
      <c r="FN74" s="4">
        <f t="shared" ca="1" si="100"/>
        <v>0</v>
      </c>
      <c r="FO74" s="4">
        <f t="shared" ca="1" si="100"/>
        <v>0</v>
      </c>
      <c r="FP74" s="110" t="str">
        <f t="shared" si="100"/>
        <v/>
      </c>
      <c r="FQ74" s="4" t="str">
        <f t="shared" ref="FQ74:GM74" si="101">IF(FQ75&lt;&gt;"",FQ70-FQ75,"")</f>
        <v/>
      </c>
      <c r="FR74" s="4" t="str">
        <f t="shared" si="101"/>
        <v/>
      </c>
      <c r="FS74" s="4" t="str">
        <f t="shared" si="101"/>
        <v/>
      </c>
      <c r="FT74" s="4" t="str">
        <f t="shared" si="101"/>
        <v/>
      </c>
      <c r="FU74" s="4" t="str">
        <f t="shared" si="101"/>
        <v/>
      </c>
      <c r="FV74" s="4" t="str">
        <f t="shared" si="101"/>
        <v/>
      </c>
      <c r="FW74" s="4" t="str">
        <f t="shared" si="101"/>
        <v/>
      </c>
      <c r="FX74" s="4" t="str">
        <f t="shared" si="101"/>
        <v/>
      </c>
      <c r="FY74" s="4" t="str">
        <f t="shared" si="101"/>
        <v/>
      </c>
      <c r="FZ74" s="4" t="str">
        <f t="shared" si="101"/>
        <v/>
      </c>
      <c r="GA74" s="4" t="str">
        <f t="shared" si="101"/>
        <v/>
      </c>
      <c r="GB74" s="4" t="str">
        <f t="shared" si="101"/>
        <v/>
      </c>
      <c r="GC74" s="4" t="str">
        <f t="shared" si="101"/>
        <v/>
      </c>
      <c r="GD74" s="4" t="str">
        <f t="shared" si="101"/>
        <v/>
      </c>
      <c r="GE74" s="4" t="str">
        <f t="shared" si="101"/>
        <v/>
      </c>
      <c r="GF74" s="4" t="str">
        <f t="shared" si="101"/>
        <v/>
      </c>
      <c r="GG74" s="4" t="str">
        <f t="shared" si="101"/>
        <v/>
      </c>
      <c r="GH74" s="4" t="str">
        <f t="shared" si="101"/>
        <v/>
      </c>
      <c r="GI74" s="4" t="str">
        <f t="shared" si="101"/>
        <v/>
      </c>
      <c r="GJ74" s="4" t="str">
        <f t="shared" si="101"/>
        <v/>
      </c>
      <c r="GK74" s="4" t="str">
        <f t="shared" si="101"/>
        <v/>
      </c>
      <c r="GL74" s="4" t="str">
        <f t="shared" si="101"/>
        <v/>
      </c>
      <c r="GM74" s="156" t="str">
        <f t="shared" si="101"/>
        <v/>
      </c>
    </row>
    <row r="75" spans="1:195" x14ac:dyDescent="0.25">
      <c r="B75" t="s">
        <v>52</v>
      </c>
      <c r="C75" t="s">
        <v>24</v>
      </c>
      <c r="D75" s="4">
        <f ca="1">IF(D138&lt;=$L$3,
IF(OR(D95=3,D95=4),
D70,
IF(D28&lt;&gt;"",
IF((MecaFluide!$D$15^2*D70^2-(MecaFluide!$C$14-MecaFluide!$D$15)*(D33-D28-MecaFluide!$D$15*Horaire!D70^2))&gt;=0,
(-MecaFluide!$D$15*D70+SQRT(MecaFluide!$D$15^2*D70^2-(MecaFluide!$C$14-MecaFluide!$D$15)*(D33-D28-MecaFluide!$D$15*Horaire!D70^2)))/(MecaFluide!$C$14-MecaFluide!$D$15),
""),
IF((MecaFluide!$D$15^2*D70^2-(MecaFluide!$C$14-MecaFluide!$D$15)*(D32-D27-MecaFluide!$D$15*Horaire!D70^2))&gt;=0,
(-MecaFluide!$D$15*D70+SQRT(MecaFluide!$D$15^2*D70^2-(MecaFluide!$C$14-MecaFluide!$D$15)*(D32-D27-MecaFluide!$D$15*Horaire!D70^2)))/(MecaFluide!$C$14-MecaFluide!$D$15),
""))),"")</f>
        <v>-3.7422608943742155</v>
      </c>
      <c r="E75" s="4">
        <f ca="1">IF(E138&lt;=$L$3,
IF(OR(E95=3,E95=4),
E70,
IF(E28&lt;&gt;"",
IF((MecaFluide!$D$15^2*E70^2-(MecaFluide!$C$14-MecaFluide!$D$15)*(E33-E28-MecaFluide!$D$15*Horaire!E70^2))&gt;=0,
(-MecaFluide!$D$15*E70+SQRT(MecaFluide!$D$15^2*E70^2-(MecaFluide!$C$14-MecaFluide!$D$15)*(E33-E28-MecaFluide!$D$15*Horaire!E70^2)))/(MecaFluide!$C$14-MecaFluide!$D$15),
""),
IF((MecaFluide!$D$15^2*E70^2-(MecaFluide!$C$14-MecaFluide!$D$15)*(E32-E27-MecaFluide!$D$15*Horaire!E70^2))&gt;=0,
(-MecaFluide!$D$15*E70+SQRT(MecaFluide!$D$15^2*E70^2-(MecaFluide!$C$14-MecaFluide!$D$15)*(E32-E27-MecaFluide!$D$15*Horaire!E70^2)))/(MecaFluide!$C$14-MecaFluide!$D$15),
""))),"")</f>
        <v>-3.9377635080477478</v>
      </c>
      <c r="F75" s="4">
        <f ca="1">IF(F138&lt;=$L$3,
IF(OR(F95=3,F95=4),
F70,
IF(F28&lt;&gt;"",
IF((MecaFluide!$D$15^2*F70^2-(MecaFluide!$C$14-MecaFluide!$D$15)*(F33-F28-MecaFluide!$D$15*Horaire!F70^2))&gt;=0,
(-MecaFluide!$D$15*F70+SQRT(MecaFluide!$D$15^2*F70^2-(MecaFluide!$C$14-MecaFluide!$D$15)*(F33-F28-MecaFluide!$D$15*Horaire!F70^2)))/(MecaFluide!$C$14-MecaFluide!$D$15),
""),
IF((MecaFluide!$D$15^2*F70^2-(MecaFluide!$C$14-MecaFluide!$D$15)*(F32-F27-MecaFluide!$D$15*Horaire!F70^2))&gt;=0,
(-MecaFluide!$D$15*F70+SQRT(MecaFluide!$D$15^2*F70^2-(MecaFluide!$C$14-MecaFluide!$D$15)*(F32-F27-MecaFluide!$D$15*Horaire!F70^2)))/(MecaFluide!$C$14-MecaFluide!$D$15),
""))),"")</f>
        <v>-4.0004272232787841</v>
      </c>
      <c r="G75" s="4">
        <f ca="1">IF(G138&lt;=$L$3,
IF(OR(G95=3,G95=4),
G70,
IF(G28&lt;&gt;"",
IF((MecaFluide!$D$15^2*G70^2-(MecaFluide!$C$14-MecaFluide!$D$15)*(G33-G28-MecaFluide!$D$15*Horaire!G70^2))&gt;=0,
(-MecaFluide!$D$15*G70+SQRT(MecaFluide!$D$15^2*G70^2-(MecaFluide!$C$14-MecaFluide!$D$15)*(G33-G28-MecaFluide!$D$15*Horaire!G70^2)))/(MecaFluide!$C$14-MecaFluide!$D$15),
""),
IF((MecaFluide!$D$15^2*G70^2-(MecaFluide!$C$14-MecaFluide!$D$15)*(G32-G27-MecaFluide!$D$15*Horaire!G70^2))&gt;=0,
(-MecaFluide!$D$15*G70+SQRT(MecaFluide!$D$15^2*G70^2-(MecaFluide!$C$14-MecaFluide!$D$15)*(G32-G27-MecaFluide!$D$15*Horaire!G70^2)))/(MecaFluide!$C$14-MecaFluide!$D$15),
""))),"")</f>
        <v>-4.0625</v>
      </c>
      <c r="H75" s="4">
        <f ca="1">IF(H138&lt;=$L$3,
IF(OR(H95=3,H95=4),
H70,
IF(H28&lt;&gt;"",
IF((MecaFluide!$D$15^2*H70^2-(MecaFluide!$C$14-MecaFluide!$D$15)*(H33-H28-MecaFluide!$D$15*Horaire!H70^2))&gt;=0,
(-MecaFluide!$D$15*H70+SQRT(MecaFluide!$D$15^2*H70^2-(MecaFluide!$C$14-MecaFluide!$D$15)*(H33-H28-MecaFluide!$D$15*Horaire!H70^2)))/(MecaFluide!$C$14-MecaFluide!$D$15),
""),
IF((MecaFluide!$D$15^2*H70^2-(MecaFluide!$C$14-MecaFluide!$D$15)*(H32-H27-MecaFluide!$D$15*Horaire!H70^2))&gt;=0,
(-MecaFluide!$D$15*H70+SQRT(MecaFluide!$D$15^2*H70^2-(MecaFluide!$C$14-MecaFluide!$D$15)*(H32-H27-MecaFluide!$D$15*Horaire!H70^2)))/(MecaFluide!$C$14-MecaFluide!$D$15),
""))),"")</f>
        <v>-4.1236385063739531</v>
      </c>
      <c r="I75" s="4">
        <f ca="1">IF(I138&lt;=$L$3,
IF(OR(I95=3,I95=4),
I70,
IF(I28&lt;&gt;"",
IF((MecaFluide!$D$15^2*I70^2-(MecaFluide!$C$14-MecaFluide!$D$15)*(I33-I28-MecaFluide!$D$15*Horaire!I70^2))&gt;=0,
(-MecaFluide!$D$15*I70+SQRT(MecaFluide!$D$15^2*I70^2-(MecaFluide!$C$14-MecaFluide!$D$15)*(I33-I28-MecaFluide!$D$15*Horaire!I70^2)))/(MecaFluide!$C$14-MecaFluide!$D$15),
""),
IF((MecaFluide!$D$15^2*I70^2-(MecaFluide!$C$14-MecaFluide!$D$15)*(I32-I27-MecaFluide!$D$15*Horaire!I70^2))&gt;=0,
(-MecaFluide!$D$15*I70+SQRT(MecaFluide!$D$15^2*I70^2-(MecaFluide!$C$14-MecaFluide!$D$15)*(I32-I27-MecaFluide!$D$15*Horaire!I70^2)))/(MecaFluide!$C$14-MecaFluide!$D$15),
""))),"")</f>
        <v>-4.0625</v>
      </c>
      <c r="J75" s="4">
        <f ca="1">IF(J138&lt;=$L$3,
IF(OR(J95=3,J95=4),
J70,
IF(J28&lt;&gt;"",
IF((MecaFluide!$D$15^2*J70^2-(MecaFluide!$C$14-MecaFluide!$D$15)*(J33-J28-MecaFluide!$D$15*Horaire!J70^2))&gt;=0,
(-MecaFluide!$D$15*J70+SQRT(MecaFluide!$D$15^2*J70^2-(MecaFluide!$C$14-MecaFluide!$D$15)*(J33-J28-MecaFluide!$D$15*Horaire!J70^2)))/(MecaFluide!$C$14-MecaFluide!$D$15),
""),
IF((MecaFluide!$D$15^2*J70^2-(MecaFluide!$C$14-MecaFluide!$D$15)*(J32-J27-MecaFluide!$D$15*Horaire!J70^2))&gt;=0,
(-MecaFluide!$D$15*J70+SQRT(MecaFluide!$D$15^2*J70^2-(MecaFluide!$C$14-MecaFluide!$D$15)*(J32-J27-MecaFluide!$D$15*Horaire!J70^2)))/(MecaFluide!$C$14-MecaFluide!$D$15),
""))),"")</f>
        <v>-4.1236385063739531</v>
      </c>
      <c r="K75" s="4">
        <f ca="1">IF(K138&lt;=$L$3,
IF(OR(K95=3,K95=4),
K70,
IF(K28&lt;&gt;"",
IF((MecaFluide!$D$15^2*K70^2-(MecaFluide!$C$14-MecaFluide!$D$15)*(K33-K28-MecaFluide!$D$15*Horaire!K70^2))&gt;=0,
(-MecaFluide!$D$15*K70+SQRT(MecaFluide!$D$15^2*K70^2-(MecaFluide!$C$14-MecaFluide!$D$15)*(K33-K28-MecaFluide!$D$15*Horaire!K70^2)))/(MecaFluide!$C$14-MecaFluide!$D$15),
""),
IF((MecaFluide!$D$15^2*K70^2-(MecaFluide!$C$14-MecaFluide!$D$15)*(K32-K27-MecaFluide!$D$15*Horaire!K70^2))&gt;=0,
(-MecaFluide!$D$15*K70+SQRT(MecaFluide!$D$15^2*K70^2-(MecaFluide!$C$14-MecaFluide!$D$15)*(K32-K27-MecaFluide!$D$15*Horaire!K70^2)))/(MecaFluide!$C$14-MecaFluide!$D$15),
""))),"")</f>
        <v>17.330310196597516</v>
      </c>
      <c r="L75" s="4">
        <f ca="1">IF(L138&lt;=$L$3,
IF(OR(L95=3,L95=4),
L70,
IF(L28&lt;&gt;"",
IF((MecaFluide!$D$15^2*L70^2-(MecaFluide!$C$14-MecaFluide!$D$15)*(L33-L28-MecaFluide!$D$15*Horaire!L70^2))&gt;=0,
(-MecaFluide!$D$15*L70+SQRT(MecaFluide!$D$15^2*L70^2-(MecaFluide!$C$14-MecaFluide!$D$15)*(L33-L28-MecaFluide!$D$15*Horaire!L70^2)))/(MecaFluide!$C$14-MecaFluide!$D$15),
""),
IF((MecaFluide!$D$15^2*L70^2-(MecaFluide!$C$14-MecaFluide!$D$15)*(L32-L27-MecaFluide!$D$15*Horaire!L70^2))&gt;=0,
(-MecaFluide!$D$15*L70+SQRT(MecaFluide!$D$15^2*L70^2-(MecaFluide!$C$14-MecaFluide!$D$15)*(L32-L27-MecaFluide!$D$15*Horaire!L70^2)))/(MecaFluide!$C$14-MecaFluide!$D$15),
""))),"")</f>
        <v>20.262486588296827</v>
      </c>
      <c r="M75" s="4">
        <f ca="1">IF(M138&lt;=$L$3,
IF(OR(M95=3,M95=4),
M70,
IF(M28&lt;&gt;"",
IF((MecaFluide!$D$15^2*M70^2-(MecaFluide!$C$14-MecaFluide!$D$15)*(M33-M28-MecaFluide!$D$15*Horaire!M70^2))&gt;=0,
(-MecaFluide!$D$15*M70+SQRT(MecaFluide!$D$15^2*M70^2-(MecaFluide!$C$14-MecaFluide!$D$15)*(M33-M28-MecaFluide!$D$15*Horaire!M70^2)))/(MecaFluide!$C$14-MecaFluide!$D$15),
""),
IF((MecaFluide!$D$15^2*M70^2-(MecaFluide!$C$14-MecaFluide!$D$15)*(M32-M27-MecaFluide!$D$15*Horaire!M70^2))&gt;=0,
(-MecaFluide!$D$15*M70+SQRT(MecaFluide!$D$15^2*M70^2-(MecaFluide!$C$14-MecaFluide!$D$15)*(M32-M27-MecaFluide!$D$15*Horaire!M70^2)))/(MecaFluide!$C$14-MecaFluide!$D$15),
""))),"")</f>
        <v>20.464954813548538</v>
      </c>
      <c r="N75" s="4">
        <f ca="1">IF(N138&lt;=$L$3,
IF(OR(N95=3,N95=4),
N70,
IF(N28&lt;&gt;"",
IF((MecaFluide!$D$15^2*N70^2-(MecaFluide!$C$14-MecaFluide!$D$15)*(N33-N28-MecaFluide!$D$15*Horaire!N70^2))&gt;=0,
(-MecaFluide!$D$15*N70+SQRT(MecaFluide!$D$15^2*N70^2-(MecaFluide!$C$14-MecaFluide!$D$15)*(N33-N28-MecaFluide!$D$15*Horaire!N70^2)))/(MecaFluide!$C$14-MecaFluide!$D$15),
""),
IF((MecaFluide!$D$15^2*N70^2-(MecaFluide!$C$14-MecaFluide!$D$15)*(N32-N27-MecaFluide!$D$15*Horaire!N70^2))&gt;=0,
(-MecaFluide!$D$15*N70+SQRT(MecaFluide!$D$15^2*N70^2-(MecaFluide!$C$14-MecaFluide!$D$15)*(N32-N27-MecaFluide!$D$15*Horaire!N70^2)))/(MecaFluide!$C$14-MecaFluide!$D$15),
""))),"")</f>
        <v>21.093822486317762</v>
      </c>
      <c r="O75" s="4">
        <f ca="1">IF(O138&lt;=$L$3,
IF(OR(O95=3,O95=4),
O70,
IF(O28&lt;&gt;"",
IF((MecaFluide!$D$15^2*O70^2-(MecaFluide!$C$14-MecaFluide!$D$15)*(O33-O28-MecaFluide!$D$15*Horaire!O70^2))&gt;=0,
(-MecaFluide!$D$15*O70+SQRT(MecaFluide!$D$15^2*O70^2-(MecaFluide!$C$14-MecaFluide!$D$15)*(O33-O28-MecaFluide!$D$15*Horaire!O70^2)))/(MecaFluide!$C$14-MecaFluide!$D$15),
""),
IF((MecaFluide!$D$15^2*O70^2-(MecaFluide!$C$14-MecaFluide!$D$15)*(O32-O27-MecaFluide!$D$15*Horaire!O70^2))&gt;=0,
(-MecaFluide!$D$15*O70+SQRT(MecaFluide!$D$15^2*O70^2-(MecaFluide!$C$14-MecaFluide!$D$15)*(O32-O27-MecaFluide!$D$15*Horaire!O70^2)))/(MecaFluide!$C$14-MecaFluide!$D$15),
""))),"")</f>
        <v>17.756148970725423</v>
      </c>
      <c r="P75" s="4">
        <f ca="1">IF(P138&lt;=$L$3,
IF(OR(P95=3,P95=4),
P70,
IF(P28&lt;&gt;"",
IF((MecaFluide!$D$15^2*P70^2-(MecaFluide!$C$14-MecaFluide!$D$15)*(P33-P28-MecaFluide!$D$15*Horaire!P70^2))&gt;=0,
(-MecaFluide!$D$15*P70+SQRT(MecaFluide!$D$15^2*P70^2-(MecaFluide!$C$14-MecaFluide!$D$15)*(P33-P28-MecaFluide!$D$15*Horaire!P70^2)))/(MecaFluide!$C$14-MecaFluide!$D$15),
""),
IF((MecaFluide!$D$15^2*P70^2-(MecaFluide!$C$14-MecaFluide!$D$15)*(P32-P27-MecaFluide!$D$15*Horaire!P70^2))&gt;=0,
(-MecaFluide!$D$15*P70+SQRT(MecaFluide!$D$15^2*P70^2-(MecaFluide!$C$14-MecaFluide!$D$15)*(P32-P27-MecaFluide!$D$15*Horaire!P70^2)))/(MecaFluide!$C$14-MecaFluide!$D$15),
""))),"")</f>
        <v>17.873375513198308</v>
      </c>
      <c r="Q75" s="4">
        <f ca="1">IF(Q138&lt;=$L$3,
IF(OR(Q95=3,Q95=4),
Q70,
IF(Q28&lt;&gt;"",
IF((MecaFluide!$D$15^2*Q70^2-(MecaFluide!$C$14-MecaFluide!$D$15)*(Q33-Q28-MecaFluide!$D$15*Horaire!Q70^2))&gt;=0,
(-MecaFluide!$D$15*Q70+SQRT(MecaFluide!$D$15^2*Q70^2-(MecaFluide!$C$14-MecaFluide!$D$15)*(Q33-Q28-MecaFluide!$D$15*Horaire!Q70^2)))/(MecaFluide!$C$14-MecaFluide!$D$15),
""),
IF((MecaFluide!$D$15^2*Q70^2-(MecaFluide!$C$14-MecaFluide!$D$15)*(Q32-Q27-MecaFluide!$D$15*Horaire!Q70^2))&gt;=0,
(-MecaFluide!$D$15*Q70+SQRT(MecaFluide!$D$15^2*Q70^2-(MecaFluide!$C$14-MecaFluide!$D$15)*(Q32-Q27-MecaFluide!$D$15*Horaire!Q70^2)))/(MecaFluide!$C$14-MecaFluide!$D$15),
""))),"")</f>
        <v>17.969398450964359</v>
      </c>
      <c r="R75" s="4">
        <f ca="1">IF(R138&lt;=$L$3,
IF(OR(R95=3,R95=4),
R70,
IF(R28&lt;&gt;"",
IF((MecaFluide!$D$15^2*R70^2-(MecaFluide!$C$14-MecaFluide!$D$15)*(R33-R28-MecaFluide!$D$15*Horaire!R70^2))&gt;=0,
(-MecaFluide!$D$15*R70+SQRT(MecaFluide!$D$15^2*R70^2-(MecaFluide!$C$14-MecaFluide!$D$15)*(R33-R28-MecaFluide!$D$15*Horaire!R70^2)))/(MecaFluide!$C$14-MecaFluide!$D$15),
""),
IF((MecaFluide!$D$15^2*R70^2-(MecaFluide!$C$14-MecaFluide!$D$15)*(R32-R27-MecaFluide!$D$15*Horaire!R70^2))&gt;=0,
(-MecaFluide!$D$15*R70+SQRT(MecaFluide!$D$15^2*R70^2-(MecaFluide!$C$14-MecaFluide!$D$15)*(R32-R27-MecaFluide!$D$15*Horaire!R70^2)))/(MecaFluide!$C$14-MecaFluide!$D$15),
""))),"")</f>
        <v>18.049696499378641</v>
      </c>
      <c r="S75" s="4">
        <f ca="1">IF(S138&lt;=$L$3,
IF(OR(S95=3,S95=4),
S70,
IF(S28&lt;&gt;"",
IF((MecaFluide!$D$15^2*S70^2-(MecaFluide!$C$14-MecaFluide!$D$15)*(S33-S28-MecaFluide!$D$15*Horaire!S70^2))&gt;=0,
(-MecaFluide!$D$15*S70+SQRT(MecaFluide!$D$15^2*S70^2-(MecaFluide!$C$14-MecaFluide!$D$15)*(S33-S28-MecaFluide!$D$15*Horaire!S70^2)))/(MecaFluide!$C$14-MecaFluide!$D$15),
""),
IF((MecaFluide!$D$15^2*S70^2-(MecaFluide!$C$14-MecaFluide!$D$15)*(S32-S27-MecaFluide!$D$15*Horaire!S70^2))&gt;=0,
(-MecaFluide!$D$15*S70+SQRT(MecaFluide!$D$15^2*S70^2-(MecaFluide!$C$14-MecaFluide!$D$15)*(S32-S27-MecaFluide!$D$15*Horaire!S70^2)))/(MecaFluide!$C$14-MecaFluide!$D$15),
""))),"")</f>
        <v>18.118391701043112</v>
      </c>
      <c r="T75" s="4">
        <f ca="1">IF(T138&lt;=$L$3,
IF(OR(T95=3,T95=4),
T70,
IF(T28&lt;&gt;"",
IF((MecaFluide!$D$15^2*T70^2-(MecaFluide!$C$14-MecaFluide!$D$15)*(T33-T28-MecaFluide!$D$15*Horaire!T70^2))&gt;=0,
(-MecaFluide!$D$15*T70+SQRT(MecaFluide!$D$15^2*T70^2-(MecaFluide!$C$14-MecaFluide!$D$15)*(T33-T28-MecaFluide!$D$15*Horaire!T70^2)))/(MecaFluide!$C$14-MecaFluide!$D$15),
""),
IF((MecaFluide!$D$15^2*T70^2-(MecaFluide!$C$14-MecaFluide!$D$15)*(T32-T27-MecaFluide!$D$15*Horaire!T70^2))&gt;=0,
(-MecaFluide!$D$15*T70+SQRT(MecaFluide!$D$15^2*T70^2-(MecaFluide!$C$14-MecaFluide!$D$15)*(T32-T27-MecaFluide!$D$15*Horaire!T70^2)))/(MecaFluide!$C$14-MecaFluide!$D$15),
""))),"")</f>
        <v>18.207432790805523</v>
      </c>
      <c r="U75" s="4">
        <f ca="1">IF(U138&lt;=$L$3,
IF(OR(U95=3,U95=4),
U70,
IF(U28&lt;&gt;"",
IF((MecaFluide!$D$15^2*U70^2-(MecaFluide!$C$14-MecaFluide!$D$15)*(U33-U28-MecaFluide!$D$15*Horaire!U70^2))&gt;=0,
(-MecaFluide!$D$15*U70+SQRT(MecaFluide!$D$15^2*U70^2-(MecaFluide!$C$14-MecaFluide!$D$15)*(U33-U28-MecaFluide!$D$15*Horaire!U70^2)))/(MecaFluide!$C$14-MecaFluide!$D$15),
""),
IF((MecaFluide!$D$15^2*U70^2-(MecaFluide!$C$14-MecaFluide!$D$15)*(U32-U27-MecaFluide!$D$15*Horaire!U70^2))&gt;=0,
(-MecaFluide!$D$15*U70+SQRT(MecaFluide!$D$15^2*U70^2-(MecaFluide!$C$14-MecaFluide!$D$15)*(U32-U27-MecaFluide!$D$15*Horaire!U70^2)))/(MecaFluide!$C$14-MecaFluide!$D$15),
""))),"")</f>
        <v>32.549656853427564</v>
      </c>
      <c r="V75" s="4">
        <f ca="1">IF(V138&lt;=$L$3,
IF(OR(V95=3,V95=4),
V70,
IF(V28&lt;&gt;"",
IF((MecaFluide!$D$15^2*V70^2-(MecaFluide!$C$14-MecaFluide!$D$15)*(V33-V28-MecaFluide!$D$15*Horaire!V70^2))&gt;=0,
(-MecaFluide!$D$15*V70+SQRT(MecaFluide!$D$15^2*V70^2-(MecaFluide!$C$14-MecaFluide!$D$15)*(V33-V28-MecaFluide!$D$15*Horaire!V70^2)))/(MecaFluide!$C$14-MecaFluide!$D$15),
""),
IF((MecaFluide!$D$15^2*V70^2-(MecaFluide!$C$14-MecaFluide!$D$15)*(V32-V27-MecaFluide!$D$15*Horaire!V70^2))&gt;=0,
(-MecaFluide!$D$15*V70+SQRT(MecaFluide!$D$15^2*V70^2-(MecaFluide!$C$14-MecaFluide!$D$15)*(V32-V27-MecaFluide!$D$15*Horaire!V70^2)))/(MecaFluide!$C$14-MecaFluide!$D$15),
""))),"")</f>
        <v>23.419917049185074</v>
      </c>
      <c r="W75" s="4">
        <f ca="1">IF(W138&lt;=$L$3,
IF(OR(W95=3,W95=4),
W70,
IF(W28&lt;&gt;"",
IF((MecaFluide!$D$15^2*W70^2-(MecaFluide!$C$14-MecaFluide!$D$15)*(W33-W28-MecaFluide!$D$15*Horaire!W70^2))&gt;=0,
(-MecaFluide!$D$15*W70+SQRT(MecaFluide!$D$15^2*W70^2-(MecaFluide!$C$14-MecaFluide!$D$15)*(W33-W28-MecaFluide!$D$15*Horaire!W70^2)))/(MecaFluide!$C$14-MecaFluide!$D$15),
""),
IF((MecaFluide!$D$15^2*W70^2-(MecaFluide!$C$14-MecaFluide!$D$15)*(W32-W27-MecaFluide!$D$15*Horaire!W70^2))&gt;=0,
(-MecaFluide!$D$15*W70+SQRT(MecaFluide!$D$15^2*W70^2-(MecaFluide!$C$14-MecaFluide!$D$15)*(W32-W27-MecaFluide!$D$15*Horaire!W70^2)))/(MecaFluide!$C$14-MecaFluide!$D$15),
""))),"")</f>
        <v>18.790240060566756</v>
      </c>
      <c r="X75" s="4">
        <f ca="1">IF(X138&lt;=$L$3,
IF(OR(X95=3,X95=4),
X70,
IF(X28&lt;&gt;"",
IF((MecaFluide!$D$15^2*X70^2-(MecaFluide!$C$14-MecaFluide!$D$15)*(X33-X28-MecaFluide!$D$15*Horaire!X70^2))&gt;=0,
(-MecaFluide!$D$15*X70+SQRT(MecaFluide!$D$15^2*X70^2-(MecaFluide!$C$14-MecaFluide!$D$15)*(X33-X28-MecaFluide!$D$15*Horaire!X70^2)))/(MecaFluide!$C$14-MecaFluide!$D$15),
""),
IF((MecaFluide!$D$15^2*X70^2-(MecaFluide!$C$14-MecaFluide!$D$15)*(X32-X27-MecaFluide!$D$15*Horaire!X70^2))&gt;=0,
(-MecaFluide!$D$15*X70+SQRT(MecaFluide!$D$15^2*X70^2-(MecaFluide!$C$14-MecaFluide!$D$15)*(X32-X27-MecaFluide!$D$15*Horaire!X70^2)))/(MecaFluide!$C$14-MecaFluide!$D$15),
""))),"")</f>
        <v>18.489294789483672</v>
      </c>
      <c r="Y75" s="4" t="str">
        <f ca="1">IF(Y138&lt;=$L$3,
IF(OR(Y95=3,Y95=4),
Y70,
IF(Y28&lt;&gt;"",
IF((MecaFluide!$D$15^2*Y70^2-(MecaFluide!$C$14-MecaFluide!$D$15)*(Y33-Y28-MecaFluide!$D$15*Horaire!Y70^2))&gt;=0,
(-MecaFluide!$D$15*Y70+SQRT(MecaFluide!$D$15^2*Y70^2-(MecaFluide!$C$14-MecaFluide!$D$15)*(Y33-Y28-MecaFluide!$D$15*Horaire!Y70^2)))/(MecaFluide!$C$14-MecaFluide!$D$15),
""),
IF((MecaFluide!$D$15^2*Y70^2-(MecaFluide!$C$14-MecaFluide!$D$15)*(Y32-Y27-MecaFluide!$D$15*Horaire!Y70^2))&gt;=0,
(-MecaFluide!$D$15*Y70+SQRT(MecaFluide!$D$15^2*Y70^2-(MecaFluide!$C$14-MecaFluide!$D$15)*(Y32-Y27-MecaFluide!$D$15*Horaire!Y70^2)))/(MecaFluide!$C$14-MecaFluide!$D$15),
""))),"")</f>
        <v/>
      </c>
      <c r="Z75" s="4" t="str">
        <f ca="1">IF(Z138&lt;=$L$3,
IF(OR(Z95=3,Z95=4),
Z70,
IF(Z28&lt;&gt;"",
IF((MecaFluide!$D$15^2*Z70^2-(MecaFluide!$C$14-MecaFluide!$D$15)*(Z33-Z28-MecaFluide!$D$15*Horaire!Z70^2))&gt;=0,
(-MecaFluide!$D$15*Z70+SQRT(MecaFluide!$D$15^2*Z70^2-(MecaFluide!$C$14-MecaFluide!$D$15)*(Z33-Z28-MecaFluide!$D$15*Horaire!Z70^2)))/(MecaFluide!$C$14-MecaFluide!$D$15),
""),
IF((MecaFluide!$D$15^2*Z70^2-(MecaFluide!$C$14-MecaFluide!$D$15)*(Z32-Z27-MecaFluide!$D$15*Horaire!Z70^2))&gt;=0,
(-MecaFluide!$D$15*Z70+SQRT(MecaFluide!$D$15^2*Z70^2-(MecaFluide!$C$14-MecaFluide!$D$15)*(Z32-Z27-MecaFluide!$D$15*Horaire!Z70^2)))/(MecaFluide!$C$14-MecaFluide!$D$15),
""))),"")</f>
        <v/>
      </c>
      <c r="AA75" s="4" t="str">
        <f ca="1">IF(AA138&lt;=$L$3,
IF(OR(AA95=3,AA95=4),
AA70,
IF(AA28&lt;&gt;"",
IF((MecaFluide!$D$15^2*AA70^2-(MecaFluide!$C$14-MecaFluide!$D$15)*(AA33-AA28-MecaFluide!$D$15*Horaire!AA70^2))&gt;=0,
(-MecaFluide!$D$15*AA70+SQRT(MecaFluide!$D$15^2*AA70^2-(MecaFluide!$C$14-MecaFluide!$D$15)*(AA33-AA28-MecaFluide!$D$15*Horaire!AA70^2)))/(MecaFluide!$C$14-MecaFluide!$D$15),
""),
IF((MecaFluide!$D$15^2*AA70^2-(MecaFluide!$C$14-MecaFluide!$D$15)*(AA32-AA27-MecaFluide!$D$15*Horaire!AA70^2))&gt;=0,
(-MecaFluide!$D$15*AA70+SQRT(MecaFluide!$D$15^2*AA70^2-(MecaFluide!$C$14-MecaFluide!$D$15)*(AA32-AA27-MecaFluide!$D$15*Horaire!AA70^2)))/(MecaFluide!$C$14-MecaFluide!$D$15),
""))),"")</f>
        <v/>
      </c>
      <c r="AB75" s="4">
        <f ca="1">IF(AB138&lt;=$L$3,
IF(OR(AB95=3,AB95=4),
AB70,
IF(AB28&lt;&gt;"",
IF((MecaFluide!$D$15^2*AB70^2-(MecaFluide!$C$14-MecaFluide!$D$15)*(AB33-AB28-MecaFluide!$D$15*Horaire!AB70^2))&gt;=0,
(-MecaFluide!$D$15*AB70+SQRT(MecaFluide!$D$15^2*AB70^2-(MecaFluide!$C$14-MecaFluide!$D$15)*(AB33-AB28-MecaFluide!$D$15*Horaire!AB70^2)))/(MecaFluide!$C$14-MecaFluide!$D$15),
""),
IF((MecaFluide!$D$15^2*AB70^2-(MecaFluide!$C$14-MecaFluide!$D$15)*(AB32-AB27-MecaFluide!$D$15*Horaire!AB70^2))&gt;=0,
(-MecaFluide!$D$15*AB70+SQRT(MecaFluide!$D$15^2*AB70^2-(MecaFluide!$C$14-MecaFluide!$D$15)*(AB32-AB27-MecaFluide!$D$15*Horaire!AB70^2)))/(MecaFluide!$C$14-MecaFluide!$D$15),
""))),"")</f>
        <v>-5.1171709308953419</v>
      </c>
      <c r="AC75" s="4">
        <f ca="1">IF(AC138&lt;=$L$3,
IF(OR(AC95=3,AC95=4),
AC70,
IF(AC28&lt;&gt;"",
IF((MecaFluide!$D$15^2*AC70^2-(MecaFluide!$C$14-MecaFluide!$D$15)*(AC33-AC28-MecaFluide!$D$15*Horaire!AC70^2))&gt;=0,
(-MecaFluide!$D$15*AC70+SQRT(MecaFluide!$D$15^2*AC70^2-(MecaFluide!$C$14-MecaFluide!$D$15)*(AC33-AC28-MecaFluide!$D$15*Horaire!AC70^2)))/(MecaFluide!$C$14-MecaFluide!$D$15),
""),
IF((MecaFluide!$D$15^2*AC70^2-(MecaFluide!$C$14-MecaFluide!$D$15)*(AC32-AC27-MecaFluide!$D$15*Horaire!AC70^2))&gt;=0,
(-MecaFluide!$D$15*AC70+SQRT(MecaFluide!$D$15^2*AC70^2-(MecaFluide!$C$14-MecaFluide!$D$15)*(AC32-AC27-MecaFluide!$D$15*Horaire!AC70^2)))/(MecaFluide!$C$14-MecaFluide!$D$15),
""))),"")</f>
        <v>-3.062961597980979</v>
      </c>
      <c r="AD75" s="4">
        <f ca="1">IF(AD138&lt;=$L$3,
IF(OR(AD95=3,AD95=4),
AD70,
IF(AD28&lt;&gt;"",
IF((MecaFluide!$D$15^2*AD70^2-(MecaFluide!$C$14-MecaFluide!$D$15)*(AD33-AD28-MecaFluide!$D$15*Horaire!AD70^2))&gt;=0,
(-MecaFluide!$D$15*AD70+SQRT(MecaFluide!$D$15^2*AD70^2-(MecaFluide!$C$14-MecaFluide!$D$15)*(AD33-AD28-MecaFluide!$D$15*Horaire!AD70^2)))/(MecaFluide!$C$14-MecaFluide!$D$15),
""),
IF((MecaFluide!$D$15^2*AD70^2-(MecaFluide!$C$14-MecaFluide!$D$15)*(AD32-AD27-MecaFluide!$D$15*Horaire!AD70^2))&gt;=0,
(-MecaFluide!$D$15*AD70+SQRT(MecaFluide!$D$15^2*AD70^2-(MecaFluide!$C$14-MecaFluide!$D$15)*(AD32-AD27-MecaFluide!$D$15*Horaire!AD70^2)))/(MecaFluide!$C$14-MecaFluide!$D$15),
""))),"")</f>
        <v>-2.189144484215348</v>
      </c>
      <c r="AE75" s="4">
        <f ca="1">IF(AE138&lt;=$L$3,
IF(OR(AE95=3,AE95=4),
AE70,
IF(AE28&lt;&gt;"",
IF((MecaFluide!$D$15^2*AE70^2-(MecaFluide!$C$14-MecaFluide!$D$15)*(AE33-AE28-MecaFluide!$D$15*Horaire!AE70^2))&gt;=0,
(-MecaFluide!$D$15*AE70+SQRT(MecaFluide!$D$15^2*AE70^2-(MecaFluide!$C$14-MecaFluide!$D$15)*(AE33-AE28-MecaFluide!$D$15*Horaire!AE70^2)))/(MecaFluide!$C$14-MecaFluide!$D$15),
""),
IF((MecaFluide!$D$15^2*AE70^2-(MecaFluide!$C$14-MecaFluide!$D$15)*(AE32-AE27-MecaFluide!$D$15*Horaire!AE70^2))&gt;=0,
(-MecaFluide!$D$15*AE70+SQRT(MecaFluide!$D$15^2*AE70^2-(MecaFluide!$C$14-MecaFluide!$D$15)*(AE32-AE27-MecaFluide!$D$15*Horaire!AE70^2)))/(MecaFluide!$C$14-MecaFluide!$D$15),
""))),"")</f>
        <v>-2.3622453454992307</v>
      </c>
      <c r="AF75" s="4">
        <f ca="1">IF(AF138&lt;=$L$3,
IF(OR(AF95=3,AF95=4),
AF70,
IF(AF28&lt;&gt;"",
IF((MecaFluide!$D$15^2*AF70^2-(MecaFluide!$C$14-MecaFluide!$D$15)*(AF33-AF28-MecaFluide!$D$15*Horaire!AF70^2))&gt;=0,
(-MecaFluide!$D$15*AF70+SQRT(MecaFluide!$D$15^2*AF70^2-(MecaFluide!$C$14-MecaFluide!$D$15)*(AF33-AF28-MecaFluide!$D$15*Horaire!AF70^2)))/(MecaFluide!$C$14-MecaFluide!$D$15),
""),
IF((MecaFluide!$D$15^2*AF70^2-(MecaFluide!$C$14-MecaFluide!$D$15)*(AF32-AF27-MecaFluide!$D$15*Horaire!AF70^2))&gt;=0,
(-MecaFluide!$D$15*AF70+SQRT(MecaFluide!$D$15^2*AF70^2-(MecaFluide!$C$14-MecaFluide!$D$15)*(AF32-AF27-MecaFluide!$D$15*Horaire!AF70^2)))/(MecaFluide!$C$14-MecaFluide!$D$15),
""))),"")</f>
        <v>-2.4583081121222974</v>
      </c>
      <c r="AG75" s="4">
        <f ca="1">IF(AG138&lt;=$L$3,
IF(OR(AG95=3,AG95=4),
AG70,
IF(AG28&lt;&gt;"",
IF((MecaFluide!$D$15^2*AG70^2-(MecaFluide!$C$14-MecaFluide!$D$15)*(AG33-AG28-MecaFluide!$D$15*Horaire!AG70^2))&gt;=0,
(-MecaFluide!$D$15*AG70+SQRT(MecaFluide!$D$15^2*AG70^2-(MecaFluide!$C$14-MecaFluide!$D$15)*(AG33-AG28-MecaFluide!$D$15*Horaire!AG70^2)))/(MecaFluide!$C$14-MecaFluide!$D$15),
""),
IF((MecaFluide!$D$15^2*AG70^2-(MecaFluide!$C$14-MecaFluide!$D$15)*(AG32-AG27-MecaFluide!$D$15*Horaire!AG70^2))&gt;=0,
(-MecaFluide!$D$15*AG70+SQRT(MecaFluide!$D$15^2*AG70^2-(MecaFluide!$C$14-MecaFluide!$D$15)*(AG32-AG27-MecaFluide!$D$15*Horaire!AG70^2)))/(MecaFluide!$C$14-MecaFluide!$D$15),
""))),"")</f>
        <v>-2.4381200159504441</v>
      </c>
      <c r="AH75" s="4">
        <f ca="1">IF(AH138&lt;=$L$3,
IF(OR(AH95=3,AH95=4),
AH70,
IF(AH28&lt;&gt;"",
IF((MecaFluide!$D$15^2*AH70^2-(MecaFluide!$C$14-MecaFluide!$D$15)*(AH33-AH28-MecaFluide!$D$15*Horaire!AH70^2))&gt;=0,
(-MecaFluide!$D$15*AH70+SQRT(MecaFluide!$D$15^2*AH70^2-(MecaFluide!$C$14-MecaFluide!$D$15)*(AH33-AH28-MecaFluide!$D$15*Horaire!AH70^2)))/(MecaFluide!$C$14-MecaFluide!$D$15),
""),
IF((MecaFluide!$D$15^2*AH70^2-(MecaFluide!$C$14-MecaFluide!$D$15)*(AH32-AH27-MecaFluide!$D$15*Horaire!AH70^2))&gt;=0,
(-MecaFluide!$D$15*AH70+SQRT(MecaFluide!$D$15^2*AH70^2-(MecaFluide!$C$14-MecaFluide!$D$15)*(AH32-AH27-MecaFluide!$D$15*Horaire!AH70^2)))/(MecaFluide!$C$14-MecaFluide!$D$15),
""))),"")</f>
        <v>-2.4420628990496156</v>
      </c>
      <c r="AI75" s="4">
        <f ca="1">IF(AI138&lt;=$L$3,
IF(OR(AI95=3,AI95=4),
AI70,
IF(AI28&lt;&gt;"",
IF((MecaFluide!$D$15^2*AI70^2-(MecaFluide!$C$14-MecaFluide!$D$15)*(AI33-AI28-MecaFluide!$D$15*Horaire!AI70^2))&gt;=0,
(-MecaFluide!$D$15*AI70+SQRT(MecaFluide!$D$15^2*AI70^2-(MecaFluide!$C$14-MecaFluide!$D$15)*(AI33-AI28-MecaFluide!$D$15*Horaire!AI70^2)))/(MecaFluide!$C$14-MecaFluide!$D$15),
""),
IF((MecaFluide!$D$15^2*AI70^2-(MecaFluide!$C$14-MecaFluide!$D$15)*(AI32-AI27-MecaFluide!$D$15*Horaire!AI70^2))&gt;=0,
(-MecaFluide!$D$15*AI70+SQRT(MecaFluide!$D$15^2*AI70^2-(MecaFluide!$C$14-MecaFluide!$D$15)*(AI32-AI27-MecaFluide!$D$15*Horaire!AI70^2)))/(MecaFluide!$C$14-MecaFluide!$D$15),
""))),"")</f>
        <v>-2.4412802068110904</v>
      </c>
      <c r="AJ75" s="4">
        <f ca="1">IF(AJ138&lt;=$L$3,
IF(OR(AJ95=3,AJ95=4),
AJ70,
IF(AJ28&lt;&gt;"",
IF((MecaFluide!$D$15^2*AJ70^2-(MecaFluide!$C$14-MecaFluide!$D$15)*(AJ33-AJ28-MecaFluide!$D$15*Horaire!AJ70^2))&gt;=0,
(-MecaFluide!$D$15*AJ70+SQRT(MecaFluide!$D$15^2*AJ70^2-(MecaFluide!$C$14-MecaFluide!$D$15)*(AJ33-AJ28-MecaFluide!$D$15*Horaire!AJ70^2)))/(MecaFluide!$C$14-MecaFluide!$D$15),
""),
IF((MecaFluide!$D$15^2*AJ70^2-(MecaFluide!$C$14-MecaFluide!$D$15)*(AJ32-AJ27-MecaFluide!$D$15*Horaire!AJ70^2))&gt;=0,
(-MecaFluide!$D$15*AJ70+SQRT(MecaFluide!$D$15^2*AJ70^2-(MecaFluide!$C$14-MecaFluide!$D$15)*(AJ32-AJ27-MecaFluide!$D$15*Horaire!AJ70^2)))/(MecaFluide!$C$14-MecaFluide!$D$15),
""))),"")</f>
        <v>30.767024535542475</v>
      </c>
      <c r="AK75" s="4">
        <f ca="1">IF(AK138&lt;=$L$3,
IF(OR(AK95=3,AK95=4),
AK70,
IF(AK28&lt;&gt;"",
IF((MecaFluide!$D$15^2*AK70^2-(MecaFluide!$C$14-MecaFluide!$D$15)*(AK33-AK28-MecaFluide!$D$15*Horaire!AK70^2))&gt;=0,
(-MecaFluide!$D$15*AK70+SQRT(MecaFluide!$D$15^2*AK70^2-(MecaFluide!$C$14-MecaFluide!$D$15)*(AK33-AK28-MecaFluide!$D$15*Horaire!AK70^2)))/(MecaFluide!$C$14-MecaFluide!$D$15),
""),
IF((MecaFluide!$D$15^2*AK70^2-(MecaFluide!$C$14-MecaFluide!$D$15)*(AK32-AK27-MecaFluide!$D$15*Horaire!AK70^2))&gt;=0,
(-MecaFluide!$D$15*AK70+SQRT(MecaFluide!$D$15^2*AK70^2-(MecaFluide!$C$14-MecaFluide!$D$15)*(AK32-AK27-MecaFluide!$D$15*Horaire!AK70^2)))/(MecaFluide!$C$14-MecaFluide!$D$15),
""))),"")</f>
        <v>22.310499700695722</v>
      </c>
      <c r="AL75" s="4" t="str">
        <f ca="1">IF(AL138&lt;=$L$3,
IF(OR(AL95=3,AL95=4),
AL70,
IF(AL28&lt;&gt;"",
IF((MecaFluide!$D$15^2*AL70^2-(MecaFluide!$C$14-MecaFluide!$D$15)*(AL33-AL28-MecaFluide!$D$15*Horaire!AL70^2))&gt;=0,
(-MecaFluide!$D$15*AL70+SQRT(MecaFluide!$D$15^2*AL70^2-(MecaFluide!$C$14-MecaFluide!$D$15)*(AL33-AL28-MecaFluide!$D$15*Horaire!AL70^2)))/(MecaFluide!$C$14-MecaFluide!$D$15),
""),
IF((MecaFluide!$D$15^2*AL70^2-(MecaFluide!$C$14-MecaFluide!$D$15)*(AL32-AL27-MecaFluide!$D$15*Horaire!AL70^2))&gt;=0,
(-MecaFluide!$D$15*AL70+SQRT(MecaFluide!$D$15^2*AL70^2-(MecaFluide!$C$14-MecaFluide!$D$15)*(AL32-AL27-MecaFluide!$D$15*Horaire!AL70^2)))/(MecaFluide!$C$14-MecaFluide!$D$15),
""))),"")</f>
        <v/>
      </c>
      <c r="AM75" s="4" t="str">
        <f ca="1">IF(AM138&lt;=$L$3,
IF(OR(AM95=3,AM95=4),
AM70,
IF(AM28&lt;&gt;"",
IF((MecaFluide!$D$15^2*AM70^2-(MecaFluide!$C$14-MecaFluide!$D$15)*(AM33-AM28-MecaFluide!$D$15*Horaire!AM70^2))&gt;=0,
(-MecaFluide!$D$15*AM70+SQRT(MecaFluide!$D$15^2*AM70^2-(MecaFluide!$C$14-MecaFluide!$D$15)*(AM33-AM28-MecaFluide!$D$15*Horaire!AM70^2)))/(MecaFluide!$C$14-MecaFluide!$D$15),
""),
IF((MecaFluide!$D$15^2*AM70^2-(MecaFluide!$C$14-MecaFluide!$D$15)*(AM32-AM27-MecaFluide!$D$15*Horaire!AM70^2))&gt;=0,
(-MecaFluide!$D$15*AM70+SQRT(MecaFluide!$D$15^2*AM70^2-(MecaFluide!$C$14-MecaFluide!$D$15)*(AM32-AM27-MecaFluide!$D$15*Horaire!AM70^2)))/(MecaFluide!$C$14-MecaFluide!$D$15),
""))),"")</f>
        <v/>
      </c>
      <c r="AN75" s="4">
        <f ca="1">IF(AN138&lt;=$L$3,
IF(OR(AN95=3,AN95=4),
AN70,
IF(AN28&lt;&gt;"",
IF((MecaFluide!$D$15^2*AN70^2-(MecaFluide!$C$14-MecaFluide!$D$15)*(AN33-AN28-MecaFluide!$D$15*Horaire!AN70^2))&gt;=0,
(-MecaFluide!$D$15*AN70+SQRT(MecaFluide!$D$15^2*AN70^2-(MecaFluide!$C$14-MecaFluide!$D$15)*(AN33-AN28-MecaFluide!$D$15*Horaire!AN70^2)))/(MecaFluide!$C$14-MecaFluide!$D$15),
""),
IF((MecaFluide!$D$15^2*AN70^2-(MecaFluide!$C$14-MecaFluide!$D$15)*(AN32-AN27-MecaFluide!$D$15*Horaire!AN70^2))&gt;=0,
(-MecaFluide!$D$15*AN70+SQRT(MecaFluide!$D$15^2*AN70^2-(MecaFluide!$C$14-MecaFluide!$D$15)*(AN32-AN27-MecaFluide!$D$15*Horaire!AN70^2)))/(MecaFluide!$C$14-MecaFluide!$D$15),
""))),"")</f>
        <v>-2.4487919155039037</v>
      </c>
      <c r="AO75" s="4">
        <f ca="1">IF(AO138&lt;=$L$3,
IF(OR(AO95=3,AO95=4),
AO70,
IF(AO28&lt;&gt;"",
IF((MecaFluide!$D$15^2*AO70^2-(MecaFluide!$C$14-MecaFluide!$D$15)*(AO33-AO28-MecaFluide!$D$15*Horaire!AO70^2))&gt;=0,
(-MecaFluide!$D$15*AO70+SQRT(MecaFluide!$D$15^2*AO70^2-(MecaFluide!$C$14-MecaFluide!$D$15)*(AO33-AO28-MecaFluide!$D$15*Horaire!AO70^2)))/(MecaFluide!$C$14-MecaFluide!$D$15),
""),
IF((MecaFluide!$D$15^2*AO70^2-(MecaFluide!$C$14-MecaFluide!$D$15)*(AO32-AO27-MecaFluide!$D$15*Horaire!AO70^2))&gt;=0,
(-MecaFluide!$D$15*AO70+SQRT(MecaFluide!$D$15^2*AO70^2-(MecaFluide!$C$14-MecaFluide!$D$15)*(AO32-AO27-MecaFluide!$D$15*Horaire!AO70^2)))/(MecaFluide!$C$14-MecaFluide!$D$15),
""))),"")</f>
        <v>-2.2492339402652521</v>
      </c>
      <c r="AP75" s="4">
        <f ca="1">IF(AP138&lt;=$L$3,
IF(OR(AP95=3,AP95=4),
AP70,
IF(AP28&lt;&gt;"",
IF((MecaFluide!$D$15^2*AP70^2-(MecaFluide!$C$14-MecaFluide!$D$15)*(AP33-AP28-MecaFluide!$D$15*Horaire!AP70^2))&gt;=0,
(-MecaFluide!$D$15*AP70+SQRT(MecaFluide!$D$15^2*AP70^2-(MecaFluide!$C$14-MecaFluide!$D$15)*(AP33-AP28-MecaFluide!$D$15*Horaire!AP70^2)))/(MecaFluide!$C$14-MecaFluide!$D$15),
""),
IF((MecaFluide!$D$15^2*AP70^2-(MecaFluide!$C$14-MecaFluide!$D$15)*(AP32-AP27-MecaFluide!$D$15*Horaire!AP70^2))&gt;=0,
(-MecaFluide!$D$15*AP70+SQRT(MecaFluide!$D$15^2*AP70^2-(MecaFluide!$C$14-MecaFluide!$D$15)*(AP32-AP27-MecaFluide!$D$15*Horaire!AP70^2)))/(MecaFluide!$C$14-MecaFluide!$D$15),
""))),"")</f>
        <v>-2.3053134221445877</v>
      </c>
      <c r="AQ75" s="4">
        <f ca="1">IF(AQ138&lt;=$L$3,
IF(OR(AQ95=3,AQ95=4),
AQ70,
IF(AQ28&lt;&gt;"",
IF((MecaFluide!$D$15^2*AQ70^2-(MecaFluide!$C$14-MecaFluide!$D$15)*(AQ33-AQ28-MecaFluide!$D$15*Horaire!AQ70^2))&gt;=0,
(-MecaFluide!$D$15*AQ70+SQRT(MecaFluide!$D$15^2*AQ70^2-(MecaFluide!$C$14-MecaFluide!$D$15)*(AQ33-AQ28-MecaFluide!$D$15*Horaire!AQ70^2)))/(MecaFluide!$C$14-MecaFluide!$D$15),
""),
IF((MecaFluide!$D$15^2*AQ70^2-(MecaFluide!$C$14-MecaFluide!$D$15)*(AQ32-AQ27-MecaFluide!$D$15*Horaire!AQ70^2))&gt;=0,
(-MecaFluide!$D$15*AQ70+SQRT(MecaFluide!$D$15^2*AQ70^2-(MecaFluide!$C$14-MecaFluide!$D$15)*(AQ32-AQ27-MecaFluide!$D$15*Horaire!AQ70^2)))/(MecaFluide!$C$14-MecaFluide!$D$15),
""))),"")</f>
        <v>-2.4719572373167331</v>
      </c>
      <c r="AR75" s="4">
        <f ca="1">IF(AR138&lt;=$L$3,
IF(OR(AR95=3,AR95=4),
AR70,
IF(AR28&lt;&gt;"",
IF((MecaFluide!$D$15^2*AR70^2-(MecaFluide!$C$14-MecaFluide!$D$15)*(AR33-AR28-MecaFluide!$D$15*Horaire!AR70^2))&gt;=0,
(-MecaFluide!$D$15*AR70+SQRT(MecaFluide!$D$15^2*AR70^2-(MecaFluide!$C$14-MecaFluide!$D$15)*(AR33-AR28-MecaFluide!$D$15*Horaire!AR70^2)))/(MecaFluide!$C$14-MecaFluide!$D$15),
""),
IF((MecaFluide!$D$15^2*AR70^2-(MecaFluide!$C$14-MecaFluide!$D$15)*(AR32-AR27-MecaFluide!$D$15*Horaire!AR70^2))&gt;=0,
(-MecaFluide!$D$15*AR70+SQRT(MecaFluide!$D$15^2*AR70^2-(MecaFluide!$C$14-MecaFluide!$D$15)*(AR32-AR27-MecaFluide!$D$15*Horaire!AR70^2)))/(MecaFluide!$C$14-MecaFluide!$D$15),
""))),"")</f>
        <v>-2.4355454409955506</v>
      </c>
      <c r="AS75" s="4">
        <f ca="1">IF(AS138&lt;=$L$3,
IF(OR(AS95=3,AS95=4),
AS70,
IF(AS28&lt;&gt;"",
IF((MecaFluide!$D$15^2*AS70^2-(MecaFluide!$C$14-MecaFluide!$D$15)*(AS33-AS28-MecaFluide!$D$15*Horaire!AS70^2))&gt;=0,
(-MecaFluide!$D$15*AS70+SQRT(MecaFluide!$D$15^2*AS70^2-(MecaFluide!$C$14-MecaFluide!$D$15)*(AS33-AS28-MecaFluide!$D$15*Horaire!AS70^2)))/(MecaFluide!$C$14-MecaFluide!$D$15),
""),
IF((MecaFluide!$D$15^2*AS70^2-(MecaFluide!$C$14-MecaFluide!$D$15)*(AS32-AS27-MecaFluide!$D$15*Horaire!AS70^2))&gt;=0,
(-MecaFluide!$D$15*AS70+SQRT(MecaFluide!$D$15^2*AS70^2-(MecaFluide!$C$14-MecaFluide!$D$15)*(AS32-AS27-MecaFluide!$D$15*Horaire!AS70^2)))/(MecaFluide!$C$14-MecaFluide!$D$15),
""))),"")</f>
        <v>20.214514754749228</v>
      </c>
      <c r="AT75" s="4">
        <f ca="1">IF(AT138&lt;=$L$3,
IF(OR(AT95=3,AT95=4),
AT70,
IF(AT28&lt;&gt;"",
IF((MecaFluide!$D$15^2*AT70^2-(MecaFluide!$C$14-MecaFluide!$D$15)*(AT33-AT28-MecaFluide!$D$15*Horaire!AT70^2))&gt;=0,
(-MecaFluide!$D$15*AT70+SQRT(MecaFluide!$D$15^2*AT70^2-(MecaFluide!$C$14-MecaFluide!$D$15)*(AT33-AT28-MecaFluide!$D$15*Horaire!AT70^2)))/(MecaFluide!$C$14-MecaFluide!$D$15),
""),
IF((MecaFluide!$D$15^2*AT70^2-(MecaFluide!$C$14-MecaFluide!$D$15)*(AT32-AT27-MecaFluide!$D$15*Horaire!AT70^2))&gt;=0,
(-MecaFluide!$D$15*AT70+SQRT(MecaFluide!$D$15^2*AT70^2-(MecaFluide!$C$14-MecaFluide!$D$15)*(AT32-AT27-MecaFluide!$D$15*Horaire!AT70^2)))/(MecaFluide!$C$14-MecaFluide!$D$15),
""))),"")</f>
        <v>21.466188851444514</v>
      </c>
      <c r="AU75" s="4" t="str">
        <f ca="1">IF(AU138&lt;=$L$3,
IF(OR(AU95=3,AU95=4),
AU70,
IF(AU28&lt;&gt;"",
IF((MecaFluide!$D$15^2*AU70^2-(MecaFluide!$C$14-MecaFluide!$D$15)*(AU33-AU28-MecaFluide!$D$15*Horaire!AU70^2))&gt;=0,
(-MecaFluide!$D$15*AU70+SQRT(MecaFluide!$D$15^2*AU70^2-(MecaFluide!$C$14-MecaFluide!$D$15)*(AU33-AU28-MecaFluide!$D$15*Horaire!AU70^2)))/(MecaFluide!$C$14-MecaFluide!$D$15),
""),
IF((MecaFluide!$D$15^2*AU70^2-(MecaFluide!$C$14-MecaFluide!$D$15)*(AU32-AU27-MecaFluide!$D$15*Horaire!AU70^2))&gt;=0,
(-MecaFluide!$D$15*AU70+SQRT(MecaFluide!$D$15^2*AU70^2-(MecaFluide!$C$14-MecaFluide!$D$15)*(AU32-AU27-MecaFluide!$D$15*Horaire!AU70^2)))/(MecaFluide!$C$14-MecaFluide!$D$15),
""))),"")</f>
        <v/>
      </c>
      <c r="AV75" s="4" t="str">
        <f ca="1">IF(AV138&lt;=$L$3,
IF(OR(AV95=3,AV95=4),
AV70,
IF(AV28&lt;&gt;"",
IF((MecaFluide!$D$15^2*AV70^2-(MecaFluide!$C$14-MecaFluide!$D$15)*(AV33-AV28-MecaFluide!$D$15*Horaire!AV70^2))&gt;=0,
(-MecaFluide!$D$15*AV70+SQRT(MecaFluide!$D$15^2*AV70^2-(MecaFluide!$C$14-MecaFluide!$D$15)*(AV33-AV28-MecaFluide!$D$15*Horaire!AV70^2)))/(MecaFluide!$C$14-MecaFluide!$D$15),
""),
IF((MecaFluide!$D$15^2*AV70^2-(MecaFluide!$C$14-MecaFluide!$D$15)*(AV32-AV27-MecaFluide!$D$15*Horaire!AV70^2))&gt;=0,
(-MecaFluide!$D$15*AV70+SQRT(MecaFluide!$D$15^2*AV70^2-(MecaFluide!$C$14-MecaFluide!$D$15)*(AV32-AV27-MecaFluide!$D$15*Horaire!AV70^2)))/(MecaFluide!$C$14-MecaFluide!$D$15),
""))),"")</f>
        <v/>
      </c>
      <c r="AW75" s="4">
        <f ca="1">IF(AW138&lt;=$L$3,
IF(OR(AW95=3,AW95=4),
AW70,
IF(AW28&lt;&gt;"",
IF((MecaFluide!$D$15^2*AW70^2-(MecaFluide!$C$14-MecaFluide!$D$15)*(AW33-AW28-MecaFluide!$D$15*Horaire!AW70^2))&gt;=0,
(-MecaFluide!$D$15*AW70+SQRT(MecaFluide!$D$15^2*AW70^2-(MecaFluide!$C$14-MecaFluide!$D$15)*(AW33-AW28-MecaFluide!$D$15*Horaire!AW70^2)))/(MecaFluide!$C$14-MecaFluide!$D$15),
""),
IF((MecaFluide!$D$15^2*AW70^2-(MecaFluide!$C$14-MecaFluide!$D$15)*(AW32-AW27-MecaFluide!$D$15*Horaire!AW70^2))&gt;=0,
(-MecaFluide!$D$15*AW70+SQRT(MecaFluide!$D$15^2*AW70^2-(MecaFluide!$C$14-MecaFluide!$D$15)*(AW32-AW27-MecaFluide!$D$15*Horaire!AW70^2)))/(MecaFluide!$C$14-MecaFluide!$D$15),
""))),"")</f>
        <v>-4.4501978446073558</v>
      </c>
      <c r="AX75" s="4">
        <f ca="1">IF(AX138&lt;=$L$3,
IF(OR(AX95=3,AX95=4),
AX70,
IF(AX28&lt;&gt;"",
IF((MecaFluide!$D$15^2*AX70^2-(MecaFluide!$C$14-MecaFluide!$D$15)*(AX33-AX28-MecaFluide!$D$15*Horaire!AX70^2))&gt;=0,
(-MecaFluide!$D$15*AX70+SQRT(MecaFluide!$D$15^2*AX70^2-(MecaFluide!$C$14-MecaFluide!$D$15)*(AX33-AX28-MecaFluide!$D$15*Horaire!AX70^2)))/(MecaFluide!$C$14-MecaFluide!$D$15),
""),
IF((MecaFluide!$D$15^2*AX70^2-(MecaFluide!$C$14-MecaFluide!$D$15)*(AX32-AX27-MecaFluide!$D$15*Horaire!AX70^2))&gt;=0,
(-MecaFluide!$D$15*AX70+SQRT(MecaFluide!$D$15^2*AX70^2-(MecaFluide!$C$14-MecaFluide!$D$15)*(AX32-AX27-MecaFluide!$D$15*Horaire!AX70^2)))/(MecaFluide!$C$14-MecaFluide!$D$15),
""))),"")</f>
        <v>-2.6393894843820309</v>
      </c>
      <c r="AY75" s="4">
        <f ca="1">IF(AY138&lt;=$L$3,
IF(OR(AY95=3,AY95=4),
AY70,
IF(AY28&lt;&gt;"",
IF((MecaFluide!$D$15^2*AY70^2-(MecaFluide!$C$14-MecaFluide!$D$15)*(AY33-AY28-MecaFluide!$D$15*Horaire!AY70^2))&gt;=0,
(-MecaFluide!$D$15*AY70+SQRT(MecaFluide!$D$15^2*AY70^2-(MecaFluide!$C$14-MecaFluide!$D$15)*(AY33-AY28-MecaFluide!$D$15*Horaire!AY70^2)))/(MecaFluide!$C$14-MecaFluide!$D$15),
""),
IF((MecaFluide!$D$15^2*AY70^2-(MecaFluide!$C$14-MecaFluide!$D$15)*(AY32-AY27-MecaFluide!$D$15*Horaire!AY70^2))&gt;=0,
(-MecaFluide!$D$15*AY70+SQRT(MecaFluide!$D$15^2*AY70^2-(MecaFluide!$C$14-MecaFluide!$D$15)*(AY32-AY27-MecaFluide!$D$15*Horaire!AY70^2)))/(MecaFluide!$C$14-MecaFluide!$D$15),
""))),"")</f>
        <v>-2.2359539108489224</v>
      </c>
      <c r="AZ75" s="4">
        <f ca="1">IF(AZ138&lt;=$L$3,
IF(OR(AZ95=3,AZ95=4),
AZ70,
IF(AZ28&lt;&gt;"",
IF((MecaFluide!$D$15^2*AZ70^2-(MecaFluide!$C$14-MecaFluide!$D$15)*(AZ33-AZ28-MecaFluide!$D$15*Horaire!AZ70^2))&gt;=0,
(-MecaFluide!$D$15*AZ70+SQRT(MecaFluide!$D$15^2*AZ70^2-(MecaFluide!$C$14-MecaFluide!$D$15)*(AZ33-AZ28-MecaFluide!$D$15*Horaire!AZ70^2)))/(MecaFluide!$C$14-MecaFluide!$D$15),
""),
IF((MecaFluide!$D$15^2*AZ70^2-(MecaFluide!$C$14-MecaFluide!$D$15)*(AZ32-AZ27-MecaFluide!$D$15*Horaire!AZ70^2))&gt;=0,
(-MecaFluide!$D$15*AZ70+SQRT(MecaFluide!$D$15^2*AZ70^2-(MecaFluide!$C$14-MecaFluide!$D$15)*(AZ32-AZ27-MecaFluide!$D$15*Horaire!AZ70^2)))/(MecaFluide!$C$14-MecaFluide!$D$15),
""))),"")</f>
        <v>-2.4902440389275542</v>
      </c>
      <c r="BA75" s="4">
        <f ca="1">IF(BA138&lt;=$L$3,
IF(OR(BA95=3,BA95=4),
BA70,
IF(BA28&lt;&gt;"",
IF((MecaFluide!$D$15^2*BA70^2-(MecaFluide!$C$14-MecaFluide!$D$15)*(BA33-BA28-MecaFluide!$D$15*Horaire!BA70^2))&gt;=0,
(-MecaFluide!$D$15*BA70+SQRT(MecaFluide!$D$15^2*BA70^2-(MecaFluide!$C$14-MecaFluide!$D$15)*(BA33-BA28-MecaFluide!$D$15*Horaire!BA70^2)))/(MecaFluide!$C$14-MecaFluide!$D$15),
""),
IF((MecaFluide!$D$15^2*BA70^2-(MecaFluide!$C$14-MecaFluide!$D$15)*(BA32-BA27-MecaFluide!$D$15*Horaire!BA70^2))&gt;=0,
(-MecaFluide!$D$15*BA70+SQRT(MecaFluide!$D$15^2*BA70^2-(MecaFluide!$C$14-MecaFluide!$D$15)*(BA32-BA27-MecaFluide!$D$15*Horaire!BA70^2)))/(MecaFluide!$C$14-MecaFluide!$D$15),
""))),"")</f>
        <v>-2.2570271340432502</v>
      </c>
      <c r="BB75" s="4">
        <f ca="1">IF(BB138&lt;=$L$3,
IF(OR(BB95=3,BB95=4),
BB70,
IF(BB28&lt;&gt;"",
IF((MecaFluide!$D$15^2*BB70^2-(MecaFluide!$C$14-MecaFluide!$D$15)*(BB33-BB28-MecaFluide!$D$15*Horaire!BB70^2))&gt;=0,
(-MecaFluide!$D$15*BB70+SQRT(MecaFluide!$D$15^2*BB70^2-(MecaFluide!$C$14-MecaFluide!$D$15)*(BB33-BB28-MecaFluide!$D$15*Horaire!BB70^2)))/(MecaFluide!$C$14-MecaFluide!$D$15),
""),
IF((MecaFluide!$D$15^2*BB70^2-(MecaFluide!$C$14-MecaFluide!$D$15)*(BB32-BB27-MecaFluide!$D$15*Horaire!BB70^2))&gt;=0,
(-MecaFluide!$D$15*BB70+SQRT(MecaFluide!$D$15^2*BB70^2-(MecaFluide!$C$14-MecaFluide!$D$15)*(BB32-BB27-MecaFluide!$D$15*Horaire!BB70^2)))/(MecaFluide!$C$14-MecaFluide!$D$15),
""))),"")</f>
        <v>-2.3132757539598918</v>
      </c>
      <c r="BC75" s="4">
        <f ca="1">IF(BC138&lt;=$L$3,
IF(OR(BC95=3,BC95=4),
BC70,
IF(BC28&lt;&gt;"",
IF((MecaFluide!$D$15^2*BC70^2-(MecaFluide!$C$14-MecaFluide!$D$15)*(BC33-BC28-MecaFluide!$D$15*Horaire!BC70^2))&gt;=0,
(-MecaFluide!$D$15*BC70+SQRT(MecaFluide!$D$15^2*BC70^2-(MecaFluide!$C$14-MecaFluide!$D$15)*(BC33-BC28-MecaFluide!$D$15*Horaire!BC70^2)))/(MecaFluide!$C$14-MecaFluide!$D$15),
""),
IF((MecaFluide!$D$15^2*BC70^2-(MecaFluide!$C$14-MecaFluide!$D$15)*(BC32-BC27-MecaFluide!$D$15*Horaire!BC70^2))&gt;=0,
(-MecaFluide!$D$15*BC70+SQRT(MecaFluide!$D$15^2*BC70^2-(MecaFluide!$C$14-MecaFluide!$D$15)*(BC32-BC27-MecaFluide!$D$15*Horaire!BC70^2)))/(MecaFluide!$C$14-MecaFluide!$D$15),
""))),"")</f>
        <v>-2.2976701381674594</v>
      </c>
      <c r="BD75" s="4">
        <f ca="1">IF(BD138&lt;=$L$3,
IF(OR(BD95=3,BD95=4),
BD70,
IF(BD28&lt;&gt;"",
IF((MecaFluide!$D$15^2*BD70^2-(MecaFluide!$C$14-MecaFluide!$D$15)*(BD33-BD28-MecaFluide!$D$15*Horaire!BD70^2))&gt;=0,
(-MecaFluide!$D$15*BD70+SQRT(MecaFluide!$D$15^2*BD70^2-(MecaFluide!$C$14-MecaFluide!$D$15)*(BD33-BD28-MecaFluide!$D$15*Horaire!BD70^2)))/(MecaFluide!$C$14-MecaFluide!$D$15),
""),
IF((MecaFluide!$D$15^2*BD70^2-(MecaFluide!$C$14-MecaFluide!$D$15)*(BD32-BD27-MecaFluide!$D$15*Horaire!BD70^2))&gt;=0,
(-MecaFluide!$D$15*BD70+SQRT(MecaFluide!$D$15^2*BD70^2-(MecaFluide!$C$14-MecaFluide!$D$15)*(BD32-BD27-MecaFluide!$D$15*Horaire!BD70^2)))/(MecaFluide!$C$14-MecaFluide!$D$15),
""))),"")</f>
        <v>-2.3018725976952634</v>
      </c>
      <c r="BE75" s="4">
        <f ca="1">IF(BE138&lt;=$L$3,
IF(OR(BE95=3,BE95=4),
BE70,
IF(BE28&lt;&gt;"",
IF((MecaFluide!$D$15^2*BE70^2-(MecaFluide!$C$14-MecaFluide!$D$15)*(BE33-BE28-MecaFluide!$D$15*Horaire!BE70^2))&gt;=0,
(-MecaFluide!$D$15*BE70+SQRT(MecaFluide!$D$15^2*BE70^2-(MecaFluide!$C$14-MecaFluide!$D$15)*(BE33-BE28-MecaFluide!$D$15*Horaire!BE70^2)))/(MecaFluide!$C$14-MecaFluide!$D$15),
""),
IF((MecaFluide!$D$15^2*BE70^2-(MecaFluide!$C$14-MecaFluide!$D$15)*(BE32-BE27-MecaFluide!$D$15*Horaire!BE70^2))&gt;=0,
(-MecaFluide!$D$15*BE70+SQRT(MecaFluide!$D$15^2*BE70^2-(MecaFluide!$C$14-MecaFluide!$D$15)*(BE32-BE27-MecaFluide!$D$15*Horaire!BE70^2)))/(MecaFluide!$C$14-MecaFluide!$D$15),
""))),"")</f>
        <v>-2.3007312519916456</v>
      </c>
      <c r="BF75" s="4">
        <f ca="1">IF(BF138&lt;=$L$3,
IF(OR(BF95=3,BF95=4),
BF70,
IF(BF28&lt;&gt;"",
IF((MecaFluide!$D$15^2*BF70^2-(MecaFluide!$C$14-MecaFluide!$D$15)*(BF33-BF28-MecaFluide!$D$15*Horaire!BF70^2))&gt;=0,
(-MecaFluide!$D$15*BF70+SQRT(MecaFluide!$D$15^2*BF70^2-(MecaFluide!$C$14-MecaFluide!$D$15)*(BF33-BF28-MecaFluide!$D$15*Horaire!BF70^2)))/(MecaFluide!$C$14-MecaFluide!$D$15),
""),
IF((MecaFluide!$D$15^2*BF70^2-(MecaFluide!$C$14-MecaFluide!$D$15)*(BF32-BF27-MecaFluide!$D$15*Horaire!BF70^2))&gt;=0,
(-MecaFluide!$D$15*BF70+SQRT(MecaFluide!$D$15^2*BF70^2-(MecaFluide!$C$14-MecaFluide!$D$15)*(BF32-BF27-MecaFluide!$D$15*Horaire!BF70^2)))/(MecaFluide!$C$14-MecaFluide!$D$15),
""))),"")</f>
        <v>-2.0865514403366094</v>
      </c>
      <c r="BG75" s="4">
        <f ca="1">IF(BG138&lt;=$L$3,
IF(OR(BG95=3,BG95=4),
BG70,
IF(BG28&lt;&gt;"",
IF((MecaFluide!$D$15^2*BG70^2-(MecaFluide!$C$14-MecaFluide!$D$15)*(BG33-BG28-MecaFluide!$D$15*Horaire!BG70^2))&gt;=0,
(-MecaFluide!$D$15*BG70+SQRT(MecaFluide!$D$15^2*BG70^2-(MecaFluide!$C$14-MecaFluide!$D$15)*(BG33-BG28-MecaFluide!$D$15*Horaire!BG70^2)))/(MecaFluide!$C$14-MecaFluide!$D$15),
""),
IF((MecaFluide!$D$15^2*BG70^2-(MecaFluide!$C$14-MecaFluide!$D$15)*(BG32-BG27-MecaFluide!$D$15*Horaire!BG70^2))&gt;=0,
(-MecaFluide!$D$15*BG70+SQRT(MecaFluide!$D$15^2*BG70^2-(MecaFluide!$C$14-MecaFluide!$D$15)*(BG32-BG27-MecaFluide!$D$15*Horaire!BG70^2)))/(MecaFluide!$C$14-MecaFluide!$D$15),
""))),"")</f>
        <v>-2.1026098156189965</v>
      </c>
      <c r="BH75" s="4">
        <f ca="1">IF(BH138&lt;=$L$3,
IF(OR(BH95=3,BH95=4),
BH70,
IF(BH28&lt;&gt;"",
IF((MecaFluide!$D$15^2*BH70^2-(MecaFluide!$C$14-MecaFluide!$D$15)*(BH33-BH28-MecaFluide!$D$15*Horaire!BH70^2))&gt;=0,
(-MecaFluide!$D$15*BH70+SQRT(MecaFluide!$D$15^2*BH70^2-(MecaFluide!$C$14-MecaFluide!$D$15)*(BH33-BH28-MecaFluide!$D$15*Horaire!BH70^2)))/(MecaFluide!$C$14-MecaFluide!$D$15),
""),
IF((MecaFluide!$D$15^2*BH70^2-(MecaFluide!$C$14-MecaFluide!$D$15)*(BH32-BH27-MecaFluide!$D$15*Horaire!BH70^2))&gt;=0,
(-MecaFluide!$D$15*BH70+SQRT(MecaFluide!$D$15^2*BH70^2-(MecaFluide!$C$14-MecaFluide!$D$15)*(BH32-BH27-MecaFluide!$D$15*Horaire!BH70^2)))/(MecaFluide!$C$14-MecaFluide!$D$15),
""))),"")</f>
        <v>-2.1003183453289997</v>
      </c>
      <c r="BI75" s="4">
        <f ca="1">IF(BI138&lt;=$L$3,
IF(OR(BI95=3,BI95=4),
BI70,
IF(BI28&lt;&gt;"",
IF((MecaFluide!$D$15^2*BI70^2-(MecaFluide!$C$14-MecaFluide!$D$15)*(BI33-BI28-MecaFluide!$D$15*Horaire!BI70^2))&gt;=0,
(-MecaFluide!$D$15*BI70+SQRT(MecaFluide!$D$15^2*BI70^2-(MecaFluide!$C$14-MecaFluide!$D$15)*(BI33-BI28-MecaFluide!$D$15*Horaire!BI70^2)))/(MecaFluide!$C$14-MecaFluide!$D$15),
""),
IF((MecaFluide!$D$15^2*BI70^2-(MecaFluide!$C$14-MecaFluide!$D$15)*(BI32-BI27-MecaFluide!$D$15*Horaire!BI70^2))&gt;=0,
(-MecaFluide!$D$15*BI70+SQRT(MecaFluide!$D$15^2*BI70^2-(MecaFluide!$C$14-MecaFluide!$D$15)*(BI32-BI27-MecaFluide!$D$15*Horaire!BI70^2)))/(MecaFluide!$C$14-MecaFluide!$D$15),
""))),"")</f>
        <v>-2.1006379737261169</v>
      </c>
      <c r="BJ75" s="4">
        <f ca="1">IF(BJ138&lt;=$L$3,
IF(OR(BJ95=3,BJ95=4),
BJ70,
IF(BJ28&lt;&gt;"",
IF((MecaFluide!$D$15^2*BJ70^2-(MecaFluide!$C$14-MecaFluide!$D$15)*(BJ33-BJ28-MecaFluide!$D$15*Horaire!BJ70^2))&gt;=0,
(-MecaFluide!$D$15*BJ70+SQRT(MecaFluide!$D$15^2*BJ70^2-(MecaFluide!$C$14-MecaFluide!$D$15)*(BJ33-BJ28-MecaFluide!$D$15*Horaire!BJ70^2)))/(MecaFluide!$C$14-MecaFluide!$D$15),
""),
IF((MecaFluide!$D$15^2*BJ70^2-(MecaFluide!$C$14-MecaFluide!$D$15)*(BJ32-BJ27-MecaFluide!$D$15*Horaire!BJ70^2))&gt;=0,
(-MecaFluide!$D$15*BJ70+SQRT(MecaFluide!$D$15^2*BJ70^2-(MecaFluide!$C$14-MecaFluide!$D$15)*(BJ32-BJ27-MecaFluide!$D$15*Horaire!BJ70^2)))/(MecaFluide!$C$14-MecaFluide!$D$15),
""))),"")</f>
        <v>-2.1644685620796897</v>
      </c>
      <c r="BK75" s="4">
        <f ca="1">IF(BK138&lt;=$L$3,
IF(OR(BK95=3,BK95=4),
BK70,
IF(BK28&lt;&gt;"",
IF((MecaFluide!$D$15^2*BK70^2-(MecaFluide!$C$14-MecaFluide!$D$15)*(BK33-BK28-MecaFluide!$D$15*Horaire!BK70^2))&gt;=0,
(-MecaFluide!$D$15*BK70+SQRT(MecaFluide!$D$15^2*BK70^2-(MecaFluide!$C$14-MecaFluide!$D$15)*(BK33-BK28-MecaFluide!$D$15*Horaire!BK70^2)))/(MecaFluide!$C$14-MecaFluide!$D$15),
""),
IF((MecaFluide!$D$15^2*BK70^2-(MecaFluide!$C$14-MecaFluide!$D$15)*(BK32-BK27-MecaFluide!$D$15*Horaire!BK70^2))&gt;=0,
(-MecaFluide!$D$15*BK70+SQRT(MecaFluide!$D$15^2*BK70^2-(MecaFluide!$C$14-MecaFluide!$D$15)*(BK32-BK27-MecaFluide!$D$15*Horaire!BK70^2)))/(MecaFluide!$C$14-MecaFluide!$D$15),
""))),"")</f>
        <v>-2.1878210732816221</v>
      </c>
      <c r="BL75" s="4">
        <f ca="1">IF(BL138&lt;=$L$3,
IF(OR(BL95=3,BL95=4),
BL70,
IF(BL28&lt;&gt;"",
IF((MecaFluide!$D$15^2*BL70^2-(MecaFluide!$C$14-MecaFluide!$D$15)*(BL33-BL28-MecaFluide!$D$15*Horaire!BL70^2))&gt;=0,
(-MecaFluide!$D$15*BL70+SQRT(MecaFluide!$D$15^2*BL70^2-(MecaFluide!$C$14-MecaFluide!$D$15)*(BL33-BL28-MecaFluide!$D$15*Horaire!BL70^2)))/(MecaFluide!$C$14-MecaFluide!$D$15),
""),
IF((MecaFluide!$D$15^2*BL70^2-(MecaFluide!$C$14-MecaFluide!$D$15)*(BL32-BL27-MecaFluide!$D$15*Horaire!BL70^2))&gt;=0,
(-MecaFluide!$D$15*BL70+SQRT(MecaFluide!$D$15^2*BL70^2-(MecaFluide!$C$14-MecaFluide!$D$15)*(BL32-BL27-MecaFluide!$D$15*Horaire!BL70^2)))/(MecaFluide!$C$14-MecaFluide!$D$15),
""))),"")</f>
        <v>-2.1857414279882517</v>
      </c>
      <c r="BM75" s="4">
        <f ca="1">IF(BM138&lt;=$L$3,
IF(OR(BM95=3,BM95=4),
BM70,
IF(BM28&lt;&gt;"",
IF((MecaFluide!$D$15^2*BM70^2-(MecaFluide!$C$14-MecaFluide!$D$15)*(BM33-BM28-MecaFluide!$D$15*Horaire!BM70^2))&gt;=0,
(-MecaFluide!$D$15*BM70+SQRT(MecaFluide!$D$15^2*BM70^2-(MecaFluide!$C$14-MecaFluide!$D$15)*(BM33-BM28-MecaFluide!$D$15*Horaire!BM70^2)))/(MecaFluide!$C$14-MecaFluide!$D$15),
""),
IF((MecaFluide!$D$15^2*BM70^2-(MecaFluide!$C$14-MecaFluide!$D$15)*(BM32-BM27-MecaFluide!$D$15*Horaire!BM70^2))&gt;=0,
(-MecaFluide!$D$15*BM70+SQRT(MecaFluide!$D$15^2*BM70^2-(MecaFluide!$C$14-MecaFluide!$D$15)*(BM32-BM27-MecaFluide!$D$15*Horaire!BM70^2)))/(MecaFluide!$C$14-MecaFluide!$D$15),
""))),"")</f>
        <v>-2.1859165906274005</v>
      </c>
      <c r="BN75" s="4">
        <f ca="1">IF(BN138&lt;=$L$3,
IF(OR(BN95=3,BN95=4),
BN70,
IF(BN28&lt;&gt;"",
IF((MecaFluide!$D$15^2*BN70^2-(MecaFluide!$C$14-MecaFluide!$D$15)*(BN33-BN28-MecaFluide!$D$15*Horaire!BN70^2))&gt;=0,
(-MecaFluide!$D$15*BN70+SQRT(MecaFluide!$D$15^2*BN70^2-(MecaFluide!$C$14-MecaFluide!$D$15)*(BN33-BN28-MecaFluide!$D$15*Horaire!BN70^2)))/(MecaFluide!$C$14-MecaFluide!$D$15),
""),
IF((MecaFluide!$D$15^2*BN70^2-(MecaFluide!$C$14-MecaFluide!$D$15)*(BN32-BN27-MecaFluide!$D$15*Horaire!BN70^2))&gt;=0,
(-MecaFluide!$D$15*BN70+SQRT(MecaFluide!$D$15^2*BN70^2-(MecaFluide!$C$14-MecaFluide!$D$15)*(BN32-BN27-MecaFluide!$D$15*Horaire!BN70^2)))/(MecaFluide!$C$14-MecaFluide!$D$15),
""))),"")</f>
        <v>-2.1859017614082354</v>
      </c>
      <c r="BO75" s="4">
        <f ca="1">IF(BO138&lt;=$L$3,
IF(OR(BO95=3,BO95=4),
BO70,
IF(BO28&lt;&gt;"",
IF((MecaFluide!$D$15^2*BO70^2-(MecaFluide!$C$14-MecaFluide!$D$15)*(BO33-BO28-MecaFluide!$D$15*Horaire!BO70^2))&gt;=0,
(-MecaFluide!$D$15*BO70+SQRT(MecaFluide!$D$15^2*BO70^2-(MecaFluide!$C$14-MecaFluide!$D$15)*(BO33-BO28-MecaFluide!$D$15*Horaire!BO70^2)))/(MecaFluide!$C$14-MecaFluide!$D$15),
""),
IF((MecaFluide!$D$15^2*BO70^2-(MecaFluide!$C$14-MecaFluide!$D$15)*(BO32-BO27-MecaFluide!$D$15*Horaire!BO70^2))&gt;=0,
(-MecaFluide!$D$15*BO70+SQRT(MecaFluide!$D$15^2*BO70^2-(MecaFluide!$C$14-MecaFluide!$D$15)*(BO32-BO27-MecaFluide!$D$15*Horaire!BO70^2)))/(MecaFluide!$C$14-MecaFluide!$D$15),
""))),"")</f>
        <v>-2.1859030163074453</v>
      </c>
      <c r="BP75" s="4">
        <f ca="1">IF(BP138&lt;=$L$3,
IF(OR(BP95=3,BP95=4),
BP70,
IF(BP28&lt;&gt;"",
IF((MecaFluide!$D$15^2*BP70^2-(MecaFluide!$C$14-MecaFluide!$D$15)*(BP33-BP28-MecaFluide!$D$15*Horaire!BP70^2))&gt;=0,
(-MecaFluide!$D$15*BP70+SQRT(MecaFluide!$D$15^2*BP70^2-(MecaFluide!$C$14-MecaFluide!$D$15)*(BP33-BP28-MecaFluide!$D$15*Horaire!BP70^2)))/(MecaFluide!$C$14-MecaFluide!$D$15),
""),
IF((MecaFluide!$D$15^2*BP70^2-(MecaFluide!$C$14-MecaFluide!$D$15)*(BP32-BP27-MecaFluide!$D$15*Horaire!BP70^2))&gt;=0,
(-MecaFluide!$D$15*BP70+SQRT(MecaFluide!$D$15^2*BP70^2-(MecaFluide!$C$14-MecaFluide!$D$15)*(BP32-BP27-MecaFluide!$D$15*Horaire!BP70^2)))/(MecaFluide!$C$14-MecaFluide!$D$15),
""))),"")</f>
        <v>-2.1859029101100713</v>
      </c>
      <c r="BQ75" s="4">
        <f ca="1">IF(BQ138&lt;=$L$3,
IF(OR(BQ95=3,BQ95=4),
BQ70,
IF(BQ28&lt;&gt;"",
IF((MecaFluide!$D$15^2*BQ70^2-(MecaFluide!$C$14-MecaFluide!$D$15)*(BQ33-BQ28-MecaFluide!$D$15*Horaire!BQ70^2))&gt;=0,
(-MecaFluide!$D$15*BQ70+SQRT(MecaFluide!$D$15^2*BQ70^2-(MecaFluide!$C$14-MecaFluide!$D$15)*(BQ33-BQ28-MecaFluide!$D$15*Horaire!BQ70^2)))/(MecaFluide!$C$14-MecaFluide!$D$15),
""),
IF((MecaFluide!$D$15^2*BQ70^2-(MecaFluide!$C$14-MecaFluide!$D$15)*(BQ32-BQ27-MecaFluide!$D$15*Horaire!BQ70^2))&gt;=0,
(-MecaFluide!$D$15*BQ70+SQRT(MecaFluide!$D$15^2*BQ70^2-(MecaFluide!$C$14-MecaFluide!$D$15)*(BQ32-BQ27-MecaFluide!$D$15*Horaire!BQ70^2)))/(MecaFluide!$C$14-MecaFluide!$D$15),
""))),"")</f>
        <v>-2.1053179611027915</v>
      </c>
      <c r="BR75" s="4">
        <f ca="1">IF(BR138&lt;=$L$3,
IF(OR(BR95=3,BR95=4),
BR70,
IF(BR28&lt;&gt;"",
IF((MecaFluide!$D$15^2*BR70^2-(MecaFluide!$C$14-MecaFluide!$D$15)*(BR33-BR28-MecaFluide!$D$15*Horaire!BR70^2))&gt;=0,
(-MecaFluide!$D$15*BR70+SQRT(MecaFluide!$D$15^2*BR70^2-(MecaFluide!$C$14-MecaFluide!$D$15)*(BR33-BR28-MecaFluide!$D$15*Horaire!BR70^2)))/(MecaFluide!$C$14-MecaFluide!$D$15),
""),
IF((MecaFluide!$D$15^2*BR70^2-(MecaFluide!$C$14-MecaFluide!$D$15)*(BR32-BR27-MecaFluide!$D$15*Horaire!BR70^2))&gt;=0,
(-MecaFluide!$D$15*BR70+SQRT(MecaFluide!$D$15^2*BR70^2-(MecaFluide!$C$14-MecaFluide!$D$15)*(BR32-BR27-MecaFluide!$D$15*Horaire!BR70^2)))/(MecaFluide!$C$14-MecaFluide!$D$15),
""))),"")</f>
        <v>-2.0652489608206777</v>
      </c>
      <c r="BS75" s="4">
        <f ca="1">IF(BS138&lt;=$L$3,
IF(OR(BS95=3,BS95=4),
BS70,
IF(BS28&lt;&gt;"",
IF((MecaFluide!$D$15^2*BS70^2-(MecaFluide!$C$14-MecaFluide!$D$15)*(BS33-BS28-MecaFluide!$D$15*Horaire!BS70^2))&gt;=0,
(-MecaFluide!$D$15*BS70+SQRT(MecaFluide!$D$15^2*BS70^2-(MecaFluide!$C$14-MecaFluide!$D$15)*(BS33-BS28-MecaFluide!$D$15*Horaire!BS70^2)))/(MecaFluide!$C$14-MecaFluide!$D$15),
""),
IF((MecaFluide!$D$15^2*BS70^2-(MecaFluide!$C$14-MecaFluide!$D$15)*(BS32-BS27-MecaFluide!$D$15*Horaire!BS70^2))&gt;=0,
(-MecaFluide!$D$15*BS70+SQRT(MecaFluide!$D$15^2*BS70^2-(MecaFluide!$C$14-MecaFluide!$D$15)*(BS32-BS27-MecaFluide!$D$15*Horaire!BS70^2)))/(MecaFluide!$C$14-MecaFluide!$D$15),
""))),"")</f>
        <v>-2.065948013356802</v>
      </c>
      <c r="BT75" s="4">
        <f ca="1">IF(BT138&lt;=$L$3,
IF(OR(BT95=3,BT95=4),
BT70,
IF(BT28&lt;&gt;"",
IF((MecaFluide!$D$15^2*BT70^2-(MecaFluide!$C$14-MecaFluide!$D$15)*(BT33-BT28-MecaFluide!$D$15*Horaire!BT70^2))&gt;=0,
(-MecaFluide!$D$15*BT70+SQRT(MecaFluide!$D$15^2*BT70^2-(MecaFluide!$C$14-MecaFluide!$D$15)*(BT33-BT28-MecaFluide!$D$15*Horaire!BT70^2)))/(MecaFluide!$C$14-MecaFluide!$D$15),
""),
IF((MecaFluide!$D$15^2*BT70^2-(MecaFluide!$C$14-MecaFluide!$D$15)*(BT32-BT27-MecaFluide!$D$15*Horaire!BT70^2))&gt;=0,
(-MecaFluide!$D$15*BT70+SQRT(MecaFluide!$D$15^2*BT70^2-(MecaFluide!$C$14-MecaFluide!$D$15)*(BT32-BT27-MecaFluide!$D$15*Horaire!BT70^2)))/(MecaFluide!$C$14-MecaFluide!$D$15),
""))),"")</f>
        <v>-2.0659291587284896</v>
      </c>
      <c r="BU75" s="4">
        <f ca="1">IF(BU138&lt;=$L$3,
IF(OR(BU95=3,BU95=4),
BU70,
IF(BU28&lt;&gt;"",
IF((MecaFluide!$D$15^2*BU70^2-(MecaFluide!$C$14-MecaFluide!$D$15)*(BU33-BU28-MecaFluide!$D$15*Horaire!BU70^2))&gt;=0,
(-MecaFluide!$D$15*BU70+SQRT(MecaFluide!$D$15^2*BU70^2-(MecaFluide!$C$14-MecaFluide!$D$15)*(BU33-BU28-MecaFluide!$D$15*Horaire!BU70^2)))/(MecaFluide!$C$14-MecaFluide!$D$15),
""),
IF((MecaFluide!$D$15^2*BU70^2-(MecaFluide!$C$14-MecaFluide!$D$15)*(BU32-BU27-MecaFluide!$D$15*Horaire!BU70^2))&gt;=0,
(-MecaFluide!$D$15*BU70+SQRT(MecaFluide!$D$15^2*BU70^2-(MecaFluide!$C$14-MecaFluide!$D$15)*(BU32-BU27-MecaFluide!$D$15*Horaire!BU70^2)))/(MecaFluide!$C$14-MecaFluide!$D$15),
""))),"")</f>
        <v>-2.0752163936628052</v>
      </c>
      <c r="BV75" s="4">
        <f ca="1">IF(BV138&lt;=$L$3,
IF(OR(BV95=3,BV95=4),
BV70,
IF(BV28&lt;&gt;"",
IF((MecaFluide!$D$15^2*BV70^2-(MecaFluide!$C$14-MecaFluide!$D$15)*(BV33-BV28-MecaFluide!$D$15*Horaire!BV70^2))&gt;=0,
(-MecaFluide!$D$15*BV70+SQRT(MecaFluide!$D$15^2*BV70^2-(MecaFluide!$C$14-MecaFluide!$D$15)*(BV33-BV28-MecaFluide!$D$15*Horaire!BV70^2)))/(MecaFluide!$C$14-MecaFluide!$D$15),
""),
IF((MecaFluide!$D$15^2*BV70^2-(MecaFluide!$C$14-MecaFluide!$D$15)*(BV32-BV27-MecaFluide!$D$15*Horaire!BV70^2))&gt;=0,
(-MecaFluide!$D$15*BV70+SQRT(MecaFluide!$D$15^2*BV70^2-(MecaFluide!$C$14-MecaFluide!$D$15)*(BV32-BV27-MecaFluide!$D$15*Horaire!BV70^2)))/(MecaFluide!$C$14-MecaFluide!$D$15),
""))),"")</f>
        <v>-2.2207788527995067</v>
      </c>
      <c r="BW75" s="4">
        <f ca="1">IF(BW138&lt;=$L$3,
IF(OR(BW95=3,BW95=4),
BW70,
IF(BW28&lt;&gt;"",
IF((MecaFluide!$D$15^2*BW70^2-(MecaFluide!$C$14-MecaFluide!$D$15)*(BW33-BW28-MecaFluide!$D$15*Horaire!BW70^2))&gt;=0,
(-MecaFluide!$D$15*BW70+SQRT(MecaFluide!$D$15^2*BW70^2-(MecaFluide!$C$14-MecaFluide!$D$15)*(BW33-BW28-MecaFluide!$D$15*Horaire!BW70^2)))/(MecaFluide!$C$14-MecaFluide!$D$15),
""),
IF((MecaFluide!$D$15^2*BW70^2-(MecaFluide!$C$14-MecaFluide!$D$15)*(BW32-BW27-MecaFluide!$D$15*Horaire!BW70^2))&gt;=0,
(-MecaFluide!$D$15*BW70+SQRT(MecaFluide!$D$15^2*BW70^2-(MecaFluide!$C$14-MecaFluide!$D$15)*(BW32-BW27-MecaFluide!$D$15*Horaire!BW70^2)))/(MecaFluide!$C$14-MecaFluide!$D$15),
""))),"")</f>
        <v>-2.2250690776569635</v>
      </c>
      <c r="BX75" s="4">
        <f ca="1">IF(BX138&lt;=$L$3,
IF(OR(BX95=3,BX95=4),
BX70,
IF(BX28&lt;&gt;"",
IF((MecaFluide!$D$15^2*BX70^2-(MecaFluide!$C$14-MecaFluide!$D$15)*(BX33-BX28-MecaFluide!$D$15*Horaire!BX70^2))&gt;=0,
(-MecaFluide!$D$15*BX70+SQRT(MecaFluide!$D$15^2*BX70^2-(MecaFluide!$C$14-MecaFluide!$D$15)*(BX33-BX28-MecaFluide!$D$15*Horaire!BX70^2)))/(MecaFluide!$C$14-MecaFluide!$D$15),
""),
IF((MecaFluide!$D$15^2*BX70^2-(MecaFluide!$C$14-MecaFluide!$D$15)*(BX32-BX27-MecaFluide!$D$15*Horaire!BX70^2))&gt;=0,
(-MecaFluide!$D$15*BX70+SQRT(MecaFluide!$D$15^2*BX70^2-(MecaFluide!$C$14-MecaFluide!$D$15)*(BX32-BX27-MecaFluide!$D$15*Horaire!BX70^2)))/(MecaFluide!$C$14-MecaFluide!$D$15),
""))),"")</f>
        <v>-2.2253398547255765</v>
      </c>
      <c r="BY75" s="4">
        <f ca="1">IF(BY138&lt;=$L$3,
IF(OR(BY95=3,BY95=4),
BY70,
IF(BY28&lt;&gt;"",
IF((MecaFluide!$D$15^2*BY70^2-(MecaFluide!$C$14-MecaFluide!$D$15)*(BY33-BY28-MecaFluide!$D$15*Horaire!BY70^2))&gt;=0,
(-MecaFluide!$D$15*BY70+SQRT(MecaFluide!$D$15^2*BY70^2-(MecaFluide!$C$14-MecaFluide!$D$15)*(BY33-BY28-MecaFluide!$D$15*Horaire!BY70^2)))/(MecaFluide!$C$14-MecaFluide!$D$15),
""),
IF((MecaFluide!$D$15^2*BY70^2-(MecaFluide!$C$14-MecaFluide!$D$15)*(BY32-BY27-MecaFluide!$D$15*Horaire!BY70^2))&gt;=0,
(-MecaFluide!$D$15*BY70+SQRT(MecaFluide!$D$15^2*BY70^2-(MecaFluide!$C$14-MecaFluide!$D$15)*(BY32-BY27-MecaFluide!$D$15*Horaire!BY70^2)))/(MecaFluide!$C$14-MecaFluide!$D$15),
""))),"")</f>
        <v>-2.0881096241770529</v>
      </c>
      <c r="BZ75" s="4">
        <f ca="1">IF(BZ138&lt;=$L$3,
IF(OR(BZ95=3,BZ95=4),
BZ70,
IF(BZ28&lt;&gt;"",
IF((MecaFluide!$D$15^2*BZ70^2-(MecaFluide!$C$14-MecaFluide!$D$15)*(BZ33-BZ28-MecaFluide!$D$15*Horaire!BZ70^2))&gt;=0,
(-MecaFluide!$D$15*BZ70+SQRT(MecaFluide!$D$15^2*BZ70^2-(MecaFluide!$C$14-MecaFluide!$D$15)*(BZ33-BZ28-MecaFluide!$D$15*Horaire!BZ70^2)))/(MecaFluide!$C$14-MecaFluide!$D$15),
""),
IF((MecaFluide!$D$15^2*BZ70^2-(MecaFluide!$C$14-MecaFluide!$D$15)*(BZ32-BZ27-MecaFluide!$D$15*Horaire!BZ70^2))&gt;=0,
(-MecaFluide!$D$15*BZ70+SQRT(MecaFluide!$D$15^2*BZ70^2-(MecaFluide!$C$14-MecaFluide!$D$15)*(BZ32-BZ27-MecaFluide!$D$15*Horaire!BZ70^2)))/(MecaFluide!$C$14-MecaFluide!$D$15),
""))),"")</f>
        <v>-2.0832245859219158</v>
      </c>
      <c r="CA75" s="4">
        <f ca="1">IF(CA138&lt;=$L$3,
IF(OR(CA95=3,CA95=4),
CA70,
IF(CA28&lt;&gt;"",
IF((MecaFluide!$D$15^2*CA70^2-(MecaFluide!$C$14-MecaFluide!$D$15)*(CA33-CA28-MecaFluide!$D$15*Horaire!CA70^2))&gt;=0,
(-MecaFluide!$D$15*CA70+SQRT(MecaFluide!$D$15^2*CA70^2-(MecaFluide!$C$14-MecaFluide!$D$15)*(CA33-CA28-MecaFluide!$D$15*Horaire!CA70^2)))/(MecaFluide!$C$14-MecaFluide!$D$15),
""),
IF((MecaFluide!$D$15^2*CA70^2-(MecaFluide!$C$14-MecaFluide!$D$15)*(CA32-CA27-MecaFluide!$D$15*Horaire!CA70^2))&gt;=0,
(-MecaFluide!$D$15*CA70+SQRT(MecaFluide!$D$15^2*CA70^2-(MecaFluide!$C$14-MecaFluide!$D$15)*(CA32-CA27-MecaFluide!$D$15*Horaire!CA70^2)))/(MecaFluide!$C$14-MecaFluide!$D$15),
""))),"")</f>
        <v>-2.0832171133464539</v>
      </c>
      <c r="CB75" s="4">
        <f ca="1">IF(CB138&lt;=$L$3,
IF(OR(CB95=3,CB95=4),
CB70,
IF(CB28&lt;&gt;"",
IF((MecaFluide!$D$15^2*CB70^2-(MecaFluide!$C$14-MecaFluide!$D$15)*(CB33-CB28-MecaFluide!$D$15*Horaire!CB70^2))&gt;=0,
(-MecaFluide!$D$15*CB70+SQRT(MecaFluide!$D$15^2*CB70^2-(MecaFluide!$C$14-MecaFluide!$D$15)*(CB33-CB28-MecaFluide!$D$15*Horaire!CB70^2)))/(MecaFluide!$C$14-MecaFluide!$D$15),
""),
IF((MecaFluide!$D$15^2*CB70^2-(MecaFluide!$C$14-MecaFluide!$D$15)*(CB32-CB27-MecaFluide!$D$15*Horaire!CB70^2))&gt;=0,
(-MecaFluide!$D$15*CB70+SQRT(MecaFluide!$D$15^2*CB70^2-(MecaFluide!$C$14-MecaFluide!$D$15)*(CB32-CB27-MecaFluide!$D$15*Horaire!CB70^2)))/(MecaFluide!$C$14-MecaFluide!$D$15),
""))),"")</f>
        <v>-2.0832171106914905</v>
      </c>
      <c r="CC75" s="4">
        <f ca="1">IF(CC138&lt;=$L$3,
IF(OR(CC95=3,CC95=4),
CC70,
IF(CC28&lt;&gt;"",
IF((MecaFluide!$D$15^2*CC70^2-(MecaFluide!$C$14-MecaFluide!$D$15)*(CC33-CC28-MecaFluide!$D$15*Horaire!CC70^2))&gt;=0,
(-MecaFluide!$D$15*CC70+SQRT(MecaFluide!$D$15^2*CC70^2-(MecaFluide!$C$14-MecaFluide!$D$15)*(CC33-CC28-MecaFluide!$D$15*Horaire!CC70^2)))/(MecaFluide!$C$14-MecaFluide!$D$15),
""),
IF((MecaFluide!$D$15^2*CC70^2-(MecaFluide!$C$14-MecaFluide!$D$15)*(CC32-CC27-MecaFluide!$D$15*Horaire!CC70^2))&gt;=0,
(-MecaFluide!$D$15*CC70+SQRT(MecaFluide!$D$15^2*CC70^2-(MecaFluide!$C$14-MecaFluide!$D$15)*(CC32-CC27-MecaFluide!$D$15*Horaire!CC70^2)))/(MecaFluide!$C$14-MecaFluide!$D$15),
""))),"")</f>
        <v>-2.0832171106887625</v>
      </c>
      <c r="CD75" s="4">
        <f ca="1">IF(CD138&lt;=$L$3,
IF(OR(CD95=3,CD95=4),
CD70,
IF(CD28&lt;&gt;"",
IF((MecaFluide!$D$15^2*CD70^2-(MecaFluide!$C$14-MecaFluide!$D$15)*(CD33-CD28-MecaFluide!$D$15*Horaire!CD70^2))&gt;=0,
(-MecaFluide!$D$15*CD70+SQRT(MecaFluide!$D$15^2*CD70^2-(MecaFluide!$C$14-MecaFluide!$D$15)*(CD33-CD28-MecaFluide!$D$15*Horaire!CD70^2)))/(MecaFluide!$C$14-MecaFluide!$D$15),
""),
IF((MecaFluide!$D$15^2*CD70^2-(MecaFluide!$C$14-MecaFluide!$D$15)*(CD32-CD27-MecaFluide!$D$15*Horaire!CD70^2))&gt;=0,
(-MecaFluide!$D$15*CD70+SQRT(MecaFluide!$D$15^2*CD70^2-(MecaFluide!$C$14-MecaFluide!$D$15)*(CD32-CD27-MecaFluide!$D$15*Horaire!CD70^2)))/(MecaFluide!$C$14-MecaFluide!$D$15),
""))),"")</f>
        <v>-2.0470164330070117</v>
      </c>
      <c r="CE75" s="4">
        <f ca="1">IF(CE138&lt;=$L$3,
IF(OR(CE95=3,CE95=4),
CE70,
IF(CE28&lt;&gt;"",
IF((MecaFluide!$D$15^2*CE70^2-(MecaFluide!$C$14-MecaFluide!$D$15)*(CE33-CE28-MecaFluide!$D$15*Horaire!CE70^2))&gt;=0,
(-MecaFluide!$D$15*CE70+SQRT(MecaFluide!$D$15^2*CE70^2-(MecaFluide!$C$14-MecaFluide!$D$15)*(CE33-CE28-MecaFluide!$D$15*Horaire!CE70^2)))/(MecaFluide!$C$14-MecaFluide!$D$15),
""),
IF((MecaFluide!$D$15^2*CE70^2-(MecaFluide!$C$14-MecaFluide!$D$15)*(CE32-CE27-MecaFluide!$D$15*Horaire!CE70^2))&gt;=0,
(-MecaFluide!$D$15*CE70+SQRT(MecaFluide!$D$15^2*CE70^2-(MecaFluide!$C$14-MecaFluide!$D$15)*(CE32-CE27-MecaFluide!$D$15*Horaire!CE70^2)))/(MecaFluide!$C$14-MecaFluide!$D$15),
""))),"")</f>
        <v>-1.9901552563764704</v>
      </c>
      <c r="CF75" s="4">
        <f ca="1">IF(CF138&lt;=$L$3,
IF(OR(CF95=3,CF95=4),
CF70,
IF(CF28&lt;&gt;"",
IF((MecaFluide!$D$15^2*CF70^2-(MecaFluide!$C$14-MecaFluide!$D$15)*(CF33-CF28-MecaFluide!$D$15*Horaire!CF70^2))&gt;=0,
(-MecaFluide!$D$15*CF70+SQRT(MecaFluide!$D$15^2*CF70^2-(MecaFluide!$C$14-MecaFluide!$D$15)*(CF33-CF28-MecaFluide!$D$15*Horaire!CF70^2)))/(MecaFluide!$C$14-MecaFluide!$D$15),
""),
IF((MecaFluide!$D$15^2*CF70^2-(MecaFluide!$C$14-MecaFluide!$D$15)*(CF32-CF27-MecaFluide!$D$15*Horaire!CF70^2))&gt;=0,
(-MecaFluide!$D$15*CF70+SQRT(MecaFluide!$D$15^2*CF70^2-(MecaFluide!$C$14-MecaFluide!$D$15)*(CF32-CF27-MecaFluide!$D$15*Horaire!CF70^2)))/(MecaFluide!$C$14-MecaFluide!$D$15),
""))),"")</f>
        <v>-1.9863478678301709</v>
      </c>
      <c r="CG75" s="4">
        <f ca="1">IF(CG138&lt;=$L$3,
IF(OR(CG95=3,CG95=4),
CG70,
IF(CG28&lt;&gt;"",
IF((MecaFluide!$D$15^2*CG70^2-(MecaFluide!$C$14-MecaFluide!$D$15)*(CG33-CG28-MecaFluide!$D$15*Horaire!CG70^2))&gt;=0,
(-MecaFluide!$D$15*CG70+SQRT(MecaFluide!$D$15^2*CG70^2-(MecaFluide!$C$14-MecaFluide!$D$15)*(CG33-CG28-MecaFluide!$D$15*Horaire!CG70^2)))/(MecaFluide!$C$14-MecaFluide!$D$15),
""),
IF((MecaFluide!$D$15^2*CG70^2-(MecaFluide!$C$14-MecaFluide!$D$15)*(CG32-CG27-MecaFluide!$D$15*Horaire!CG70^2))&gt;=0,
(-MecaFluide!$D$15*CG70+SQRT(MecaFluide!$D$15^2*CG70^2-(MecaFluide!$C$14-MecaFluide!$D$15)*(CG32-CG27-MecaFluide!$D$15*Horaire!CG70^2)))/(MecaFluide!$C$14-MecaFluide!$D$15),
""))),"")</f>
        <v>-1.9861508174856854</v>
      </c>
      <c r="CH75" s="4">
        <f ca="1">IF(CH138&lt;=$L$3,
IF(OR(CH95=3,CH95=4),
CH70,
IF(CH28&lt;&gt;"",
IF((MecaFluide!$D$15^2*CH70^2-(MecaFluide!$C$14-MecaFluide!$D$15)*(CH33-CH28-MecaFluide!$D$15*Horaire!CH70^2))&gt;=0,
(-MecaFluide!$D$15*CH70+SQRT(MecaFluide!$D$15^2*CH70^2-(MecaFluide!$C$14-MecaFluide!$D$15)*(CH33-CH28-MecaFluide!$D$15*Horaire!CH70^2)))/(MecaFluide!$C$14-MecaFluide!$D$15),
""),
IF((MecaFluide!$D$15^2*CH70^2-(MecaFluide!$C$14-MecaFluide!$D$15)*(CH32-CH27-MecaFluide!$D$15*Horaire!CH70^2))&gt;=0,
(-MecaFluide!$D$15*CH70+SQRT(MecaFluide!$D$15^2*CH70^2-(MecaFluide!$C$14-MecaFluide!$D$15)*(CH32-CH27-MecaFluide!$D$15*Horaire!CH70^2)))/(MecaFluide!$C$14-MecaFluide!$D$15),
""))),"")</f>
        <v>-1.9861408173115991</v>
      </c>
      <c r="CI75" s="4">
        <f ca="1">IF(CI138&lt;=$L$3,
IF(OR(CI95=3,CI95=4),
CI70,
IF(CI28&lt;&gt;"",
IF((MecaFluide!$D$15^2*CI70^2-(MecaFluide!$C$14-MecaFluide!$D$15)*(CI33-CI28-MecaFluide!$D$15*Horaire!CI70^2))&gt;=0,
(-MecaFluide!$D$15*CI70+SQRT(MecaFluide!$D$15^2*CI70^2-(MecaFluide!$C$14-MecaFluide!$D$15)*(CI33-CI28-MecaFluide!$D$15*Horaire!CI70^2)))/(MecaFluide!$C$14-MecaFluide!$D$15),
""),
IF((MecaFluide!$D$15^2*CI70^2-(MecaFluide!$C$14-MecaFluide!$D$15)*(CI32-CI27-MecaFluide!$D$15*Horaire!CI70^2))&gt;=0,
(-MecaFluide!$D$15*CI70+SQRT(MecaFluide!$D$15^2*CI70^2-(MecaFluide!$C$14-MecaFluide!$D$15)*(CI32-CI27-MecaFluide!$D$15*Horaire!CI70^2)))/(MecaFluide!$C$14-MecaFluide!$D$15),
""))),"")</f>
        <v>-1.986140310330518</v>
      </c>
      <c r="CJ75" s="4">
        <f ca="1">IF(CJ138&lt;=$L$3,
IF(OR(CJ95=3,CJ95=4),
CJ70,
IF(CJ28&lt;&gt;"",
IF((MecaFluide!$D$15^2*CJ70^2-(MecaFluide!$C$14-MecaFluide!$D$15)*(CJ33-CJ28-MecaFluide!$D$15*Horaire!CJ70^2))&gt;=0,
(-MecaFluide!$D$15*CJ70+SQRT(MecaFluide!$D$15^2*CJ70^2-(MecaFluide!$C$14-MecaFluide!$D$15)*(CJ33-CJ28-MecaFluide!$D$15*Horaire!CJ70^2)))/(MecaFluide!$C$14-MecaFluide!$D$15),
""),
IF((MecaFluide!$D$15^2*CJ70^2-(MecaFluide!$C$14-MecaFluide!$D$15)*(CJ32-CJ27-MecaFluide!$D$15*Horaire!CJ70^2))&gt;=0,
(-MecaFluide!$D$15*CJ70+SQRT(MecaFluide!$D$15^2*CJ70^2-(MecaFluide!$C$14-MecaFluide!$D$15)*(CJ32-CJ27-MecaFluide!$D$15*Horaire!CJ70^2)))/(MecaFluide!$C$14-MecaFluide!$D$15),
""))),"")</f>
        <v>-2.0649138529851974</v>
      </c>
      <c r="CK75" s="4">
        <f ca="1">IF(CK138&lt;=$L$3,
IF(OR(CK95=3,CK95=4),
CK70,
IF(CK28&lt;&gt;"",
IF((MecaFluide!$D$15^2*CK70^2-(MecaFluide!$C$14-MecaFluide!$D$15)*(CK33-CK28-MecaFluide!$D$15*Horaire!CK70^2))&gt;=0,
(-MecaFluide!$D$15*CK70+SQRT(MecaFluide!$D$15^2*CK70^2-(MecaFluide!$C$14-MecaFluide!$D$15)*(CK33-CK28-MecaFluide!$D$15*Horaire!CK70^2)))/(MecaFluide!$C$14-MecaFluide!$D$15),
""),
IF((MecaFluide!$D$15^2*CK70^2-(MecaFluide!$C$14-MecaFluide!$D$15)*(CK32-CK27-MecaFluide!$D$15*Horaire!CK70^2))&gt;=0,
(-MecaFluide!$D$15*CK70+SQRT(MecaFluide!$D$15^2*CK70^2-(MecaFluide!$C$14-MecaFluide!$D$15)*(CK32-CK27-MecaFluide!$D$15*Horaire!CK70^2)))/(MecaFluide!$C$14-MecaFluide!$D$15),
""))),"")</f>
        <v>-2.0910908840869902</v>
      </c>
      <c r="CL75" s="4">
        <f ca="1">IF(CL138&lt;=$L$3,
IF(OR(CL95=3,CL95=4),
CL70,
IF(CL28&lt;&gt;"",
IF((MecaFluide!$D$15^2*CL70^2-(MecaFluide!$C$14-MecaFluide!$D$15)*(CL33-CL28-MecaFluide!$D$15*Horaire!CL70^2))&gt;=0,
(-MecaFluide!$D$15*CL70+SQRT(MecaFluide!$D$15^2*CL70^2-(MecaFluide!$C$14-MecaFluide!$D$15)*(CL33-CL28-MecaFluide!$D$15*Horaire!CL70^2)))/(MecaFluide!$C$14-MecaFluide!$D$15),
""),
IF((MecaFluide!$D$15^2*CL70^2-(MecaFluide!$C$14-MecaFluide!$D$15)*(CL32-CL27-MecaFluide!$D$15*Horaire!CL70^2))&gt;=0,
(-MecaFluide!$D$15*CL70+SQRT(MecaFluide!$D$15^2*CL70^2-(MecaFluide!$C$14-MecaFluide!$D$15)*(CL32-CL27-MecaFluide!$D$15*Horaire!CL70^2)))/(MecaFluide!$C$14-MecaFluide!$D$15),
""))),"")</f>
        <v>-2.0938080448403533</v>
      </c>
      <c r="CM75" s="4">
        <f ca="1">IF(CM138&lt;=$L$3,
IF(OR(CM95=3,CM95=4),
CM70,
IF(CM28&lt;&gt;"",
IF((MecaFluide!$D$15^2*CM70^2-(MecaFluide!$C$14-MecaFluide!$D$15)*(CM33-CM28-MecaFluide!$D$15*Horaire!CM70^2))&gt;=0,
(-MecaFluide!$D$15*CM70+SQRT(MecaFluide!$D$15^2*CM70^2-(MecaFluide!$C$14-MecaFluide!$D$15)*(CM33-CM28-MecaFluide!$D$15*Horaire!CM70^2)))/(MecaFluide!$C$14-MecaFluide!$D$15),
""),
IF((MecaFluide!$D$15^2*CM70^2-(MecaFluide!$C$14-MecaFluide!$D$15)*(CM32-CM27-MecaFluide!$D$15*Horaire!CM70^2))&gt;=0,
(-MecaFluide!$D$15*CM70+SQRT(MecaFluide!$D$15^2*CM70^2-(MecaFluide!$C$14-MecaFluide!$D$15)*(CM32-CM27-MecaFluide!$D$15*Horaire!CM70^2)))/(MecaFluide!$C$14-MecaFluide!$D$15),
""))),"")</f>
        <v>-2.0941086281624157</v>
      </c>
      <c r="CN75" s="4">
        <f ca="1">IF(CN138&lt;=$L$3,
IF(OR(CN95=3,CN95=4),
CN70,
IF(CN28&lt;&gt;"",
IF((MecaFluide!$D$15^2*CN70^2-(MecaFluide!$C$14-MecaFluide!$D$15)*(CN33-CN28-MecaFluide!$D$15*Horaire!CN70^2))&gt;=0,
(-MecaFluide!$D$15*CN70+SQRT(MecaFluide!$D$15^2*CN70^2-(MecaFluide!$C$14-MecaFluide!$D$15)*(CN33-CN28-MecaFluide!$D$15*Horaire!CN70^2)))/(MecaFluide!$C$14-MecaFluide!$D$15),
""),
IF((MecaFluide!$D$15^2*CN70^2-(MecaFluide!$C$14-MecaFluide!$D$15)*(CN32-CN27-MecaFluide!$D$15*Horaire!CN70^2))&gt;=0,
(-MecaFluide!$D$15*CN70+SQRT(MecaFluide!$D$15^2*CN70^2-(MecaFluide!$C$14-MecaFluide!$D$15)*(CN32-CN27-MecaFluide!$D$15*Horaire!CN70^2)))/(MecaFluide!$C$14-MecaFluide!$D$15),
""))),"")</f>
        <v>-2.0941420938306967</v>
      </c>
      <c r="CO75" s="4">
        <f ca="1">IF(CO138&lt;=$L$3,
IF(OR(CO95=3,CO95=4),
CO70,
IF(CO28&lt;&gt;"",
IF((MecaFluide!$D$15^2*CO70^2-(MecaFluide!$C$14-MecaFluide!$D$15)*(CO33-CO28-MecaFluide!$D$15*Horaire!CO70^2))&gt;=0,
(-MecaFluide!$D$15*CO70+SQRT(MecaFluide!$D$15^2*CO70^2-(MecaFluide!$C$14-MecaFluide!$D$15)*(CO33-CO28-MecaFluide!$D$15*Horaire!CO70^2)))/(MecaFluide!$C$14-MecaFluide!$D$15),
""),
IF((MecaFluide!$D$15^2*CO70^2-(MecaFluide!$C$14-MecaFluide!$D$15)*(CO32-CO27-MecaFluide!$D$15*Horaire!CO70^2))&gt;=0,
(-MecaFluide!$D$15*CO70+SQRT(MecaFluide!$D$15^2*CO70^2-(MecaFluide!$C$14-MecaFluide!$D$15)*(CO32-CO27-MecaFluide!$D$15*Horaire!CO70^2)))/(MecaFluide!$C$14-MecaFluide!$D$15),
""))),"")</f>
        <v>-2.0941458223927025</v>
      </c>
      <c r="CP75" s="4">
        <f ca="1">IF(CP138&lt;=$L$3,
IF(OR(CP95=3,CP95=4),
CP70,
IF(CP28&lt;&gt;"",
IF((MecaFluide!$D$15^2*CP70^2-(MecaFluide!$C$14-MecaFluide!$D$15)*(CP33-CP28-MecaFluide!$D$15*Horaire!CP70^2))&gt;=0,
(-MecaFluide!$D$15*CP70+SQRT(MecaFluide!$D$15^2*CP70^2-(MecaFluide!$C$14-MecaFluide!$D$15)*(CP33-CP28-MecaFluide!$D$15*Horaire!CP70^2)))/(MecaFluide!$C$14-MecaFluide!$D$15),
""),
IF((MecaFluide!$D$15^2*CP70^2-(MecaFluide!$C$14-MecaFluide!$D$15)*(CP32-CP27-MecaFluide!$D$15*Horaire!CP70^2))&gt;=0,
(-MecaFluide!$D$15*CP70+SQRT(MecaFluide!$D$15^2*CP70^2-(MecaFluide!$C$14-MecaFluide!$D$15)*(CP32-CP27-MecaFluide!$D$15*Horaire!CP70^2)))/(MecaFluide!$C$14-MecaFluide!$D$15),
""))),"")</f>
        <v>-2.0941462378405311</v>
      </c>
      <c r="CQ75" s="4">
        <f ca="1">IF(CQ138&lt;=$L$3,
IF(OR(CQ95=3,CQ95=4),
CQ70,
IF(CQ28&lt;&gt;"",
IF((MecaFluide!$D$15^2*CQ70^2-(MecaFluide!$C$14-MecaFluide!$D$15)*(CQ33-CQ28-MecaFluide!$D$15*Horaire!CQ70^2))&gt;=0,
(-MecaFluide!$D$15*CQ70+SQRT(MecaFluide!$D$15^2*CQ70^2-(MecaFluide!$C$14-MecaFluide!$D$15)*(CQ33-CQ28-MecaFluide!$D$15*Horaire!CQ70^2)))/(MecaFluide!$C$14-MecaFluide!$D$15),
""),
IF((MecaFluide!$D$15^2*CQ70^2-(MecaFluide!$C$14-MecaFluide!$D$15)*(CQ32-CQ27-MecaFluide!$D$15*Horaire!CQ70^2))&gt;=0,
(-MecaFluide!$D$15*CQ70+SQRT(MecaFluide!$D$15^2*CQ70^2-(MecaFluide!$C$14-MecaFluide!$D$15)*(CQ32-CQ27-MecaFluide!$D$15*Horaire!CQ70^2)))/(MecaFluide!$C$14-MecaFluide!$D$15),
""))),"")</f>
        <v>-2.094146284133195</v>
      </c>
      <c r="CR75" s="4">
        <f ca="1">IF(CR138&lt;=$L$3,
IF(OR(CR95=3,CR95=4),
CR70,
IF(CR28&lt;&gt;"",
IF((MecaFluide!$D$15^2*CR70^2-(MecaFluide!$C$14-MecaFluide!$D$15)*(CR33-CR28-MecaFluide!$D$15*Horaire!CR70^2))&gt;=0,
(-MecaFluide!$D$15*CR70+SQRT(MecaFluide!$D$15^2*CR70^2-(MecaFluide!$C$14-MecaFluide!$D$15)*(CR33-CR28-MecaFluide!$D$15*Horaire!CR70^2)))/(MecaFluide!$C$14-MecaFluide!$D$15),
""),
IF((MecaFluide!$D$15^2*CR70^2-(MecaFluide!$C$14-MecaFluide!$D$15)*(CR32-CR27-MecaFluide!$D$15*Horaire!CR70^2))&gt;=0,
(-MecaFluide!$D$15*CR70+SQRT(MecaFluide!$D$15^2*CR70^2-(MecaFluide!$C$14-MecaFluide!$D$15)*(CR32-CR27-MecaFluide!$D$15*Horaire!CR70^2)))/(MecaFluide!$C$14-MecaFluide!$D$15),
""))),"")</f>
        <v>-2.0941462892891898</v>
      </c>
      <c r="CS75" s="4">
        <f ca="1">IF(CS138&lt;=$L$3,
IF(OR(CS95=3,CS95=4),
CS70,
IF(CS28&lt;&gt;"",
IF((MecaFluide!$D$15^2*CS70^2-(MecaFluide!$C$14-MecaFluide!$D$15)*(CS33-CS28-MecaFluide!$D$15*Horaire!CS70^2))&gt;=0,
(-MecaFluide!$D$15*CS70+SQRT(MecaFluide!$D$15^2*CS70^2-(MecaFluide!$C$14-MecaFluide!$D$15)*(CS33-CS28-MecaFluide!$D$15*Horaire!CS70^2)))/(MecaFluide!$C$14-MecaFluide!$D$15),
""),
IF((MecaFluide!$D$15^2*CS70^2-(MecaFluide!$C$14-MecaFluide!$D$15)*(CS32-CS27-MecaFluide!$D$15*Horaire!CS70^2))&gt;=0,
(-MecaFluide!$D$15*CS70+SQRT(MecaFluide!$D$15^2*CS70^2-(MecaFluide!$C$14-MecaFluide!$D$15)*(CS32-CS27-MecaFluide!$D$15*Horaire!CS70^2)))/(MecaFluide!$C$14-MecaFluide!$D$15),
""))),"")</f>
        <v>-2.0941462898659986</v>
      </c>
      <c r="CT75" s="4">
        <f ca="1">IF(CT138&lt;=$L$3,
IF(OR(CT95=3,CT95=4),
CT70,
IF(CT28&lt;&gt;"",
IF((MecaFluide!$D$15^2*CT70^2-(MecaFluide!$C$14-MecaFluide!$D$15)*(CT33-CT28-MecaFluide!$D$15*Horaire!CT70^2))&gt;=0,
(-MecaFluide!$D$15*CT70+SQRT(MecaFluide!$D$15^2*CT70^2-(MecaFluide!$C$14-MecaFluide!$D$15)*(CT33-CT28-MecaFluide!$D$15*Horaire!CT70^2)))/(MecaFluide!$C$14-MecaFluide!$D$15),
""),
IF((MecaFluide!$D$15^2*CT70^2-(MecaFluide!$C$14-MecaFluide!$D$15)*(CT32-CT27-MecaFluide!$D$15*Horaire!CT70^2))&gt;=0,
(-MecaFluide!$D$15*CT70+SQRT(MecaFluide!$D$15^2*CT70^2-(MecaFluide!$C$14-MecaFluide!$D$15)*(CT32-CT27-MecaFluide!$D$15*Horaire!CT70^2)))/(MecaFluide!$C$14-MecaFluide!$D$15),
""))),"")</f>
        <v>-2.0636941022042361</v>
      </c>
      <c r="CU75" s="4">
        <f ca="1">IF(CU138&lt;=$L$3,
IF(OR(CU95=3,CU95=4),
CU70,
IF(CU28&lt;&gt;"",
IF((MecaFluide!$D$15^2*CU70^2-(MecaFluide!$C$14-MecaFluide!$D$15)*(CU33-CU28-MecaFluide!$D$15*Horaire!CU70^2))&gt;=0,
(-MecaFluide!$D$15*CU70+SQRT(MecaFluide!$D$15^2*CU70^2-(MecaFluide!$C$14-MecaFluide!$D$15)*(CU33-CU28-MecaFluide!$D$15*Horaire!CU70^2)))/(MecaFluide!$C$14-MecaFluide!$D$15),
""),
IF((MecaFluide!$D$15^2*CU70^2-(MecaFluide!$C$14-MecaFluide!$D$15)*(CU32-CU27-MecaFluide!$D$15*Horaire!CU70^2))&gt;=0,
(-MecaFluide!$D$15*CU70+SQRT(MecaFluide!$D$15^2*CU70^2-(MecaFluide!$C$14-MecaFluide!$D$15)*(CU32-CU27-MecaFluide!$D$15*Horaire!CU70^2)))/(MecaFluide!$C$14-MecaFluide!$D$15),
""))),"")</f>
        <v>-2.0526364254169076</v>
      </c>
      <c r="CV75" s="4">
        <f ca="1">IF(CV138&lt;=$L$3,
IF(OR(CV95=3,CV95=4),
CV70,
IF(CV28&lt;&gt;"",
IF((MecaFluide!$D$15^2*CV70^2-(MecaFluide!$C$14-MecaFluide!$D$15)*(CV33-CV28-MecaFluide!$D$15*Horaire!CV70^2))&gt;=0,
(-MecaFluide!$D$15*CV70+SQRT(MecaFluide!$D$15^2*CV70^2-(MecaFluide!$C$14-MecaFluide!$D$15)*(CV33-CV28-MecaFluide!$D$15*Horaire!CV70^2)))/(MecaFluide!$C$14-MecaFluide!$D$15),
""),
IF((MecaFluide!$D$15^2*CV70^2-(MecaFluide!$C$14-MecaFluide!$D$15)*(CV32-CV27-MecaFluide!$D$15*Horaire!CV70^2))&gt;=0,
(-MecaFluide!$D$15*CV70+SQRT(MecaFluide!$D$15^2*CV70^2-(MecaFluide!$C$14-MecaFluide!$D$15)*(CV32-CV27-MecaFluide!$D$15*Horaire!CV70^2)))/(MecaFluide!$C$14-MecaFluide!$D$15),
""))),"")</f>
        <v>0</v>
      </c>
      <c r="CW75" s="4">
        <f ca="1">IF(CW138&lt;=$L$3,
IF(OR(CW95=3,CW95=4),
CW70,
IF(CW28&lt;&gt;"",
IF((MecaFluide!$D$15^2*CW70^2-(MecaFluide!$C$14-MecaFluide!$D$15)*(CW33-CW28-MecaFluide!$D$15*Horaire!CW70^2))&gt;=0,
(-MecaFluide!$D$15*CW70+SQRT(MecaFluide!$D$15^2*CW70^2-(MecaFluide!$C$14-MecaFluide!$D$15)*(CW33-CW28-MecaFluide!$D$15*Horaire!CW70^2)))/(MecaFluide!$C$14-MecaFluide!$D$15),
""),
IF((MecaFluide!$D$15^2*CW70^2-(MecaFluide!$C$14-MecaFluide!$D$15)*(CW32-CW27-MecaFluide!$D$15*Horaire!CW70^2))&gt;=0,
(-MecaFluide!$D$15*CW70+SQRT(MecaFluide!$D$15^2*CW70^2-(MecaFluide!$C$14-MecaFluide!$D$15)*(CW32-CW27-MecaFluide!$D$15*Horaire!CW70^2)))/(MecaFluide!$C$14-MecaFluide!$D$15),
""))),"")</f>
        <v>0</v>
      </c>
      <c r="CX75" s="4">
        <f ca="1">IF(CX138&lt;=$L$3,
IF(OR(CX95=3,CX95=4),
CX70,
IF(CX28&lt;&gt;"",
IF((MecaFluide!$D$15^2*CX70^2-(MecaFluide!$C$14-MecaFluide!$D$15)*(CX33-CX28-MecaFluide!$D$15*Horaire!CX70^2))&gt;=0,
(-MecaFluide!$D$15*CX70+SQRT(MecaFluide!$D$15^2*CX70^2-(MecaFluide!$C$14-MecaFluide!$D$15)*(CX33-CX28-MecaFluide!$D$15*Horaire!CX70^2)))/(MecaFluide!$C$14-MecaFluide!$D$15),
""),
IF((MecaFluide!$D$15^2*CX70^2-(MecaFluide!$C$14-MecaFluide!$D$15)*(CX32-CX27-MecaFluide!$D$15*Horaire!CX70^2))&gt;=0,
(-MecaFluide!$D$15*CX70+SQRT(MecaFluide!$D$15^2*CX70^2-(MecaFluide!$C$14-MecaFluide!$D$15)*(CX32-CX27-MecaFluide!$D$15*Horaire!CX70^2)))/(MecaFluide!$C$14-MecaFluide!$D$15),
""))),"")</f>
        <v>0</v>
      </c>
      <c r="CY75" s="4">
        <f ca="1">IF(CY138&lt;=$L$3,
IF(OR(CY95=3,CY95=4),
CY70,
IF(CY28&lt;&gt;"",
IF((MecaFluide!$D$15^2*CY70^2-(MecaFluide!$C$14-MecaFluide!$D$15)*(CY33-CY28-MecaFluide!$D$15*Horaire!CY70^2))&gt;=0,
(-MecaFluide!$D$15*CY70+SQRT(MecaFluide!$D$15^2*CY70^2-(MecaFluide!$C$14-MecaFluide!$D$15)*(CY33-CY28-MecaFluide!$D$15*Horaire!CY70^2)))/(MecaFluide!$C$14-MecaFluide!$D$15),
""),
IF((MecaFluide!$D$15^2*CY70^2-(MecaFluide!$C$14-MecaFluide!$D$15)*(CY32-CY27-MecaFluide!$D$15*Horaire!CY70^2))&gt;=0,
(-MecaFluide!$D$15*CY70+SQRT(MecaFluide!$D$15^2*CY70^2-(MecaFluide!$C$14-MecaFluide!$D$15)*(CY32-CY27-MecaFluide!$D$15*Horaire!CY70^2)))/(MecaFluide!$C$14-MecaFluide!$D$15),
""))),"")</f>
        <v>0</v>
      </c>
      <c r="CZ75" s="4">
        <f ca="1">IF(CZ138&lt;=$L$3,
IF(OR(CZ95=3,CZ95=4),
CZ70,
IF(CZ28&lt;&gt;"",
IF((MecaFluide!$D$15^2*CZ70^2-(MecaFluide!$C$14-MecaFluide!$D$15)*(CZ33-CZ28-MecaFluide!$D$15*Horaire!CZ70^2))&gt;=0,
(-MecaFluide!$D$15*CZ70+SQRT(MecaFluide!$D$15^2*CZ70^2-(MecaFluide!$C$14-MecaFluide!$D$15)*(CZ33-CZ28-MecaFluide!$D$15*Horaire!CZ70^2)))/(MecaFluide!$C$14-MecaFluide!$D$15),
""),
IF((MecaFluide!$D$15^2*CZ70^2-(MecaFluide!$C$14-MecaFluide!$D$15)*(CZ32-CZ27-MecaFluide!$D$15*Horaire!CZ70^2))&gt;=0,
(-MecaFluide!$D$15*CZ70+SQRT(MecaFluide!$D$15^2*CZ70^2-(MecaFluide!$C$14-MecaFluide!$D$15)*(CZ32-CZ27-MecaFluide!$D$15*Horaire!CZ70^2)))/(MecaFluide!$C$14-MecaFluide!$D$15),
""))),"")</f>
        <v>0</v>
      </c>
      <c r="DA75" s="4">
        <f ca="1">IF(DA138&lt;=$L$3,
IF(OR(DA95=3,DA95=4),
DA70,
IF(DA28&lt;&gt;"",
IF((MecaFluide!$D$15^2*DA70^2-(MecaFluide!$C$14-MecaFluide!$D$15)*(DA33-DA28-MecaFluide!$D$15*Horaire!DA70^2))&gt;=0,
(-MecaFluide!$D$15*DA70+SQRT(MecaFluide!$D$15^2*DA70^2-(MecaFluide!$C$14-MecaFluide!$D$15)*(DA33-DA28-MecaFluide!$D$15*Horaire!DA70^2)))/(MecaFluide!$C$14-MecaFluide!$D$15),
""),
IF((MecaFluide!$D$15^2*DA70^2-(MecaFluide!$C$14-MecaFluide!$D$15)*(DA32-DA27-MecaFluide!$D$15*Horaire!DA70^2))&gt;=0,
(-MecaFluide!$D$15*DA70+SQRT(MecaFluide!$D$15^2*DA70^2-(MecaFluide!$C$14-MecaFluide!$D$15)*(DA32-DA27-MecaFluide!$D$15*Horaire!DA70^2)))/(MecaFluide!$C$14-MecaFluide!$D$15),
""))),"")</f>
        <v>0</v>
      </c>
      <c r="DB75" s="4">
        <f ca="1">IF(DB138&lt;=$L$3,
IF(OR(DB95=3,DB95=4),
DB70,
IF(DB28&lt;&gt;"",
IF((MecaFluide!$D$15^2*DB70^2-(MecaFluide!$C$14-MecaFluide!$D$15)*(DB33-DB28-MecaFluide!$D$15*Horaire!DB70^2))&gt;=0,
(-MecaFluide!$D$15*DB70+SQRT(MecaFluide!$D$15^2*DB70^2-(MecaFluide!$C$14-MecaFluide!$D$15)*(DB33-DB28-MecaFluide!$D$15*Horaire!DB70^2)))/(MecaFluide!$C$14-MecaFluide!$D$15),
""),
IF((MecaFluide!$D$15^2*DB70^2-(MecaFluide!$C$14-MecaFluide!$D$15)*(DB32-DB27-MecaFluide!$D$15*Horaire!DB70^2))&gt;=0,
(-MecaFluide!$D$15*DB70+SQRT(MecaFluide!$D$15^2*DB70^2-(MecaFluide!$C$14-MecaFluide!$D$15)*(DB32-DB27-MecaFluide!$D$15*Horaire!DB70^2)))/(MecaFluide!$C$14-MecaFluide!$D$15),
""))),"")</f>
        <v>0</v>
      </c>
      <c r="DC75" s="4">
        <f ca="1">IF(DC138&lt;=$L$3,
IF(OR(DC95=3,DC95=4),
DC70,
IF(DC28&lt;&gt;"",
IF((MecaFluide!$D$15^2*DC70^2-(MecaFluide!$C$14-MecaFluide!$D$15)*(DC33-DC28-MecaFluide!$D$15*Horaire!DC70^2))&gt;=0,
(-MecaFluide!$D$15*DC70+SQRT(MecaFluide!$D$15^2*DC70^2-(MecaFluide!$C$14-MecaFluide!$D$15)*(DC33-DC28-MecaFluide!$D$15*Horaire!DC70^2)))/(MecaFluide!$C$14-MecaFluide!$D$15),
""),
IF((MecaFluide!$D$15^2*DC70^2-(MecaFluide!$C$14-MecaFluide!$D$15)*(DC32-DC27-MecaFluide!$D$15*Horaire!DC70^2))&gt;=0,
(-MecaFluide!$D$15*DC70+SQRT(MecaFluide!$D$15^2*DC70^2-(MecaFluide!$C$14-MecaFluide!$D$15)*(DC32-DC27-MecaFluide!$D$15*Horaire!DC70^2)))/(MecaFluide!$C$14-MecaFluide!$D$15),
""))),"")</f>
        <v>0</v>
      </c>
      <c r="DD75" s="4">
        <f ca="1">IF(DD138&lt;=$L$3,
IF(OR(DD95=3,DD95=4),
DD70,
IF(DD28&lt;&gt;"",
IF((MecaFluide!$D$15^2*DD70^2-(MecaFluide!$C$14-MecaFluide!$D$15)*(DD33-DD28-MecaFluide!$D$15*Horaire!DD70^2))&gt;=0,
(-MecaFluide!$D$15*DD70+SQRT(MecaFluide!$D$15^2*DD70^2-(MecaFluide!$C$14-MecaFluide!$D$15)*(DD33-DD28-MecaFluide!$D$15*Horaire!DD70^2)))/(MecaFluide!$C$14-MecaFluide!$D$15),
""),
IF((MecaFluide!$D$15^2*DD70^2-(MecaFluide!$C$14-MecaFluide!$D$15)*(DD32-DD27-MecaFluide!$D$15*Horaire!DD70^2))&gt;=0,
(-MecaFluide!$D$15*DD70+SQRT(MecaFluide!$D$15^2*DD70^2-(MecaFluide!$C$14-MecaFluide!$D$15)*(DD32-DD27-MecaFluide!$D$15*Horaire!DD70^2)))/(MecaFluide!$C$14-MecaFluide!$D$15),
""))),"")</f>
        <v>0</v>
      </c>
      <c r="DE75" s="4">
        <f ca="1">IF(DE138&lt;=$L$3,
IF(OR(DE95=3,DE95=4),
DE70,
IF(DE28&lt;&gt;"",
IF((MecaFluide!$D$15^2*DE70^2-(MecaFluide!$C$14-MecaFluide!$D$15)*(DE33-DE28-MecaFluide!$D$15*Horaire!DE70^2))&gt;=0,
(-MecaFluide!$D$15*DE70+SQRT(MecaFluide!$D$15^2*DE70^2-(MecaFluide!$C$14-MecaFluide!$D$15)*(DE33-DE28-MecaFluide!$D$15*Horaire!DE70^2)))/(MecaFluide!$C$14-MecaFluide!$D$15),
""),
IF((MecaFluide!$D$15^2*DE70^2-(MecaFluide!$C$14-MecaFluide!$D$15)*(DE32-DE27-MecaFluide!$D$15*Horaire!DE70^2))&gt;=0,
(-MecaFluide!$D$15*DE70+SQRT(MecaFluide!$D$15^2*DE70^2-(MecaFluide!$C$14-MecaFluide!$D$15)*(DE32-DE27-MecaFluide!$D$15*Horaire!DE70^2)))/(MecaFluide!$C$14-MecaFluide!$D$15),
""))),"")</f>
        <v>0</v>
      </c>
      <c r="DF75" s="4">
        <f ca="1">IF(DF138&lt;=$L$3,
IF(OR(DF95=3,DF95=4),
DF70,
IF(DF28&lt;&gt;"",
IF((MecaFluide!$D$15^2*DF70^2-(MecaFluide!$C$14-MecaFluide!$D$15)*(DF33-DF28-MecaFluide!$D$15*Horaire!DF70^2))&gt;=0,
(-MecaFluide!$D$15*DF70+SQRT(MecaFluide!$D$15^2*DF70^2-(MecaFluide!$C$14-MecaFluide!$D$15)*(DF33-DF28-MecaFluide!$D$15*Horaire!DF70^2)))/(MecaFluide!$C$14-MecaFluide!$D$15),
""),
IF((MecaFluide!$D$15^2*DF70^2-(MecaFluide!$C$14-MecaFluide!$D$15)*(DF32-DF27-MecaFluide!$D$15*Horaire!DF70^2))&gt;=0,
(-MecaFluide!$D$15*DF70+SQRT(MecaFluide!$D$15^2*DF70^2-(MecaFluide!$C$14-MecaFluide!$D$15)*(DF32-DF27-MecaFluide!$D$15*Horaire!DF70^2)))/(MecaFluide!$C$14-MecaFluide!$D$15),
""))),"")</f>
        <v>0</v>
      </c>
      <c r="DG75" s="4">
        <f ca="1">IF(DG138&lt;=$L$3,
IF(OR(DG95=3,DG95=4),
DG70,
IF(DG28&lt;&gt;"",
IF((MecaFluide!$D$15^2*DG70^2-(MecaFluide!$C$14-MecaFluide!$D$15)*(DG33-DG28-MecaFluide!$D$15*Horaire!DG70^2))&gt;=0,
(-MecaFluide!$D$15*DG70+SQRT(MecaFluide!$D$15^2*DG70^2-(MecaFluide!$C$14-MecaFluide!$D$15)*(DG33-DG28-MecaFluide!$D$15*Horaire!DG70^2)))/(MecaFluide!$C$14-MecaFluide!$D$15),
""),
IF((MecaFluide!$D$15^2*DG70^2-(MecaFluide!$C$14-MecaFluide!$D$15)*(DG32-DG27-MecaFluide!$D$15*Horaire!DG70^2))&gt;=0,
(-MecaFluide!$D$15*DG70+SQRT(MecaFluide!$D$15^2*DG70^2-(MecaFluide!$C$14-MecaFluide!$D$15)*(DG32-DG27-MecaFluide!$D$15*Horaire!DG70^2)))/(MecaFluide!$C$14-MecaFluide!$D$15),
""))),"")</f>
        <v>0</v>
      </c>
      <c r="DH75" s="4">
        <f ca="1">IF(DH138&lt;=$L$3,
IF(OR(DH95=3,DH95=4),
DH70,
IF(DH28&lt;&gt;"",
IF((MecaFluide!$D$15^2*DH70^2-(MecaFluide!$C$14-MecaFluide!$D$15)*(DH33-DH28-MecaFluide!$D$15*Horaire!DH70^2))&gt;=0,
(-MecaFluide!$D$15*DH70+SQRT(MecaFluide!$D$15^2*DH70^2-(MecaFluide!$C$14-MecaFluide!$D$15)*(DH33-DH28-MecaFluide!$D$15*Horaire!DH70^2)))/(MecaFluide!$C$14-MecaFluide!$D$15),
""),
IF((MecaFluide!$D$15^2*DH70^2-(MecaFluide!$C$14-MecaFluide!$D$15)*(DH32-DH27-MecaFluide!$D$15*Horaire!DH70^2))&gt;=0,
(-MecaFluide!$D$15*DH70+SQRT(MecaFluide!$D$15^2*DH70^2-(MecaFluide!$C$14-MecaFluide!$D$15)*(DH32-DH27-MecaFluide!$D$15*Horaire!DH70^2)))/(MecaFluide!$C$14-MecaFluide!$D$15),
""))),"")</f>
        <v>0</v>
      </c>
      <c r="DI75" s="4">
        <f ca="1">IF(DI138&lt;=$L$3,
IF(OR(DI95=3,DI95=4),
DI70,
IF(DI28&lt;&gt;"",
IF((MecaFluide!$D$15^2*DI70^2-(MecaFluide!$C$14-MecaFluide!$D$15)*(DI33-DI28-MecaFluide!$D$15*Horaire!DI70^2))&gt;=0,
(-MecaFluide!$D$15*DI70+SQRT(MecaFluide!$D$15^2*DI70^2-(MecaFluide!$C$14-MecaFluide!$D$15)*(DI33-DI28-MecaFluide!$D$15*Horaire!DI70^2)))/(MecaFluide!$C$14-MecaFluide!$D$15),
""),
IF((MecaFluide!$D$15^2*DI70^2-(MecaFluide!$C$14-MecaFluide!$D$15)*(DI32-DI27-MecaFluide!$D$15*Horaire!DI70^2))&gt;=0,
(-MecaFluide!$D$15*DI70+SQRT(MecaFluide!$D$15^2*DI70^2-(MecaFluide!$C$14-MecaFluide!$D$15)*(DI32-DI27-MecaFluide!$D$15*Horaire!DI70^2)))/(MecaFluide!$C$14-MecaFluide!$D$15),
""))),"")</f>
        <v>0</v>
      </c>
      <c r="DJ75" s="4">
        <f ca="1">IF(DJ138&lt;=$L$3,
IF(OR(DJ95=3,DJ95=4),
DJ70,
IF(DJ28&lt;&gt;"",
IF((MecaFluide!$D$15^2*DJ70^2-(MecaFluide!$C$14-MecaFluide!$D$15)*(DJ33-DJ28-MecaFluide!$D$15*Horaire!DJ70^2))&gt;=0,
(-MecaFluide!$D$15*DJ70+SQRT(MecaFluide!$D$15^2*DJ70^2-(MecaFluide!$C$14-MecaFluide!$D$15)*(DJ33-DJ28-MecaFluide!$D$15*Horaire!DJ70^2)))/(MecaFluide!$C$14-MecaFluide!$D$15),
""),
IF((MecaFluide!$D$15^2*DJ70^2-(MecaFluide!$C$14-MecaFluide!$D$15)*(DJ32-DJ27-MecaFluide!$D$15*Horaire!DJ70^2))&gt;=0,
(-MecaFluide!$D$15*DJ70+SQRT(MecaFluide!$D$15^2*DJ70^2-(MecaFluide!$C$14-MecaFluide!$D$15)*(DJ32-DJ27-MecaFluide!$D$15*Horaire!DJ70^2)))/(MecaFluide!$C$14-MecaFluide!$D$15),
""))),"")</f>
        <v>0</v>
      </c>
      <c r="DK75" s="4">
        <f ca="1">IF(DK138&lt;=$L$3,
IF(OR(DK95=3,DK95=4),
DK70,
IF(DK28&lt;&gt;"",
IF((MecaFluide!$D$15^2*DK70^2-(MecaFluide!$C$14-MecaFluide!$D$15)*(DK33-DK28-MecaFluide!$D$15*Horaire!DK70^2))&gt;=0,
(-MecaFluide!$D$15*DK70+SQRT(MecaFluide!$D$15^2*DK70^2-(MecaFluide!$C$14-MecaFluide!$D$15)*(DK33-DK28-MecaFluide!$D$15*Horaire!DK70^2)))/(MecaFluide!$C$14-MecaFluide!$D$15),
""),
IF((MecaFluide!$D$15^2*DK70^2-(MecaFluide!$C$14-MecaFluide!$D$15)*(DK32-DK27-MecaFluide!$D$15*Horaire!DK70^2))&gt;=0,
(-MecaFluide!$D$15*DK70+SQRT(MecaFluide!$D$15^2*DK70^2-(MecaFluide!$C$14-MecaFluide!$D$15)*(DK32-DK27-MecaFluide!$D$15*Horaire!DK70^2)))/(MecaFluide!$C$14-MecaFluide!$D$15),
""))),"")</f>
        <v>0</v>
      </c>
      <c r="DL75" s="4">
        <f ca="1">IF(DL138&lt;=$L$3,
IF(OR(DL95=3,DL95=4),
DL70,
IF(DL28&lt;&gt;"",
IF((MecaFluide!$D$15^2*DL70^2-(MecaFluide!$C$14-MecaFluide!$D$15)*(DL33-DL28-MecaFluide!$D$15*Horaire!DL70^2))&gt;=0,
(-MecaFluide!$D$15*DL70+SQRT(MecaFluide!$D$15^2*DL70^2-(MecaFluide!$C$14-MecaFluide!$D$15)*(DL33-DL28-MecaFluide!$D$15*Horaire!DL70^2)))/(MecaFluide!$C$14-MecaFluide!$D$15),
""),
IF((MecaFluide!$D$15^2*DL70^2-(MecaFluide!$C$14-MecaFluide!$D$15)*(DL32-DL27-MecaFluide!$D$15*Horaire!DL70^2))&gt;=0,
(-MecaFluide!$D$15*DL70+SQRT(MecaFluide!$D$15^2*DL70^2-(MecaFluide!$C$14-MecaFluide!$D$15)*(DL32-DL27-MecaFluide!$D$15*Horaire!DL70^2)))/(MecaFluide!$C$14-MecaFluide!$D$15),
""))),"")</f>
        <v>0</v>
      </c>
      <c r="DM75" s="4">
        <f ca="1">IF(DM138&lt;=$L$3,
IF(OR(DM95=3,DM95=4),
DM70,
IF(DM28&lt;&gt;"",
IF((MecaFluide!$D$15^2*DM70^2-(MecaFluide!$C$14-MecaFluide!$D$15)*(DM33-DM28-MecaFluide!$D$15*Horaire!DM70^2))&gt;=0,
(-MecaFluide!$D$15*DM70+SQRT(MecaFluide!$D$15^2*DM70^2-(MecaFluide!$C$14-MecaFluide!$D$15)*(DM33-DM28-MecaFluide!$D$15*Horaire!DM70^2)))/(MecaFluide!$C$14-MecaFluide!$D$15),
""),
IF((MecaFluide!$D$15^2*DM70^2-(MecaFluide!$C$14-MecaFluide!$D$15)*(DM32-DM27-MecaFluide!$D$15*Horaire!DM70^2))&gt;=0,
(-MecaFluide!$D$15*DM70+SQRT(MecaFluide!$D$15^2*DM70^2-(MecaFluide!$C$14-MecaFluide!$D$15)*(DM32-DM27-MecaFluide!$D$15*Horaire!DM70^2)))/(MecaFluide!$C$14-MecaFluide!$D$15),
""))),"")</f>
        <v>0</v>
      </c>
      <c r="DN75" s="4">
        <f ca="1">IF(DN138&lt;=$L$3,
IF(OR(DN95=3,DN95=4),
DN70,
IF(DN28&lt;&gt;"",
IF((MecaFluide!$D$15^2*DN70^2-(MecaFluide!$C$14-MecaFluide!$D$15)*(DN33-DN28-MecaFluide!$D$15*Horaire!DN70^2))&gt;=0,
(-MecaFluide!$D$15*DN70+SQRT(MecaFluide!$D$15^2*DN70^2-(MecaFluide!$C$14-MecaFluide!$D$15)*(DN33-DN28-MecaFluide!$D$15*Horaire!DN70^2)))/(MecaFluide!$C$14-MecaFluide!$D$15),
""),
IF((MecaFluide!$D$15^2*DN70^2-(MecaFluide!$C$14-MecaFluide!$D$15)*(DN32-DN27-MecaFluide!$D$15*Horaire!DN70^2))&gt;=0,
(-MecaFluide!$D$15*DN70+SQRT(MecaFluide!$D$15^2*DN70^2-(MecaFluide!$C$14-MecaFluide!$D$15)*(DN32-DN27-MecaFluide!$D$15*Horaire!DN70^2)))/(MecaFluide!$C$14-MecaFluide!$D$15),
""))),"")</f>
        <v>0</v>
      </c>
      <c r="DO75" s="4">
        <f ca="1">IF(DO138&lt;=$L$3,
IF(OR(DO95=3,DO95=4),
DO70,
IF(DO28&lt;&gt;"",
IF((MecaFluide!$D$15^2*DO70^2-(MecaFluide!$C$14-MecaFluide!$D$15)*(DO33-DO28-MecaFluide!$D$15*Horaire!DO70^2))&gt;=0,
(-MecaFluide!$D$15*DO70+SQRT(MecaFluide!$D$15^2*DO70^2-(MecaFluide!$C$14-MecaFluide!$D$15)*(DO33-DO28-MecaFluide!$D$15*Horaire!DO70^2)))/(MecaFluide!$C$14-MecaFluide!$D$15),
""),
IF((MecaFluide!$D$15^2*DO70^2-(MecaFluide!$C$14-MecaFluide!$D$15)*(DO32-DO27-MecaFluide!$D$15*Horaire!DO70^2))&gt;=0,
(-MecaFluide!$D$15*DO70+SQRT(MecaFluide!$D$15^2*DO70^2-(MecaFluide!$C$14-MecaFluide!$D$15)*(DO32-DO27-MecaFluide!$D$15*Horaire!DO70^2)))/(MecaFluide!$C$14-MecaFluide!$D$15),
""))),"")</f>
        <v>0</v>
      </c>
      <c r="DP75" s="4">
        <f ca="1">IF(DP138&lt;=$L$3,
IF(OR(DP95=3,DP95=4),
DP70,
IF(DP28&lt;&gt;"",
IF((MecaFluide!$D$15^2*DP70^2-(MecaFluide!$C$14-MecaFluide!$D$15)*(DP33-DP28-MecaFluide!$D$15*Horaire!DP70^2))&gt;=0,
(-MecaFluide!$D$15*DP70+SQRT(MecaFluide!$D$15^2*DP70^2-(MecaFluide!$C$14-MecaFluide!$D$15)*(DP33-DP28-MecaFluide!$D$15*Horaire!DP70^2)))/(MecaFluide!$C$14-MecaFluide!$D$15),
""),
IF((MecaFluide!$D$15^2*DP70^2-(MecaFluide!$C$14-MecaFluide!$D$15)*(DP32-DP27-MecaFluide!$D$15*Horaire!DP70^2))&gt;=0,
(-MecaFluide!$D$15*DP70+SQRT(MecaFluide!$D$15^2*DP70^2-(MecaFluide!$C$14-MecaFluide!$D$15)*(DP32-DP27-MecaFluide!$D$15*Horaire!DP70^2)))/(MecaFluide!$C$14-MecaFluide!$D$15),
""))),"")</f>
        <v>0</v>
      </c>
      <c r="DQ75" s="4">
        <f ca="1">IF(DQ138&lt;=$L$3,
IF(OR(DQ95=3,DQ95=4),
DQ70,
IF(DQ28&lt;&gt;"",
IF((MecaFluide!$D$15^2*DQ70^2-(MecaFluide!$C$14-MecaFluide!$D$15)*(DQ33-DQ28-MecaFluide!$D$15*Horaire!DQ70^2))&gt;=0,
(-MecaFluide!$D$15*DQ70+SQRT(MecaFluide!$D$15^2*DQ70^2-(MecaFluide!$C$14-MecaFluide!$D$15)*(DQ33-DQ28-MecaFluide!$D$15*Horaire!DQ70^2)))/(MecaFluide!$C$14-MecaFluide!$D$15),
""),
IF((MecaFluide!$D$15^2*DQ70^2-(MecaFluide!$C$14-MecaFluide!$D$15)*(DQ32-DQ27-MecaFluide!$D$15*Horaire!DQ70^2))&gt;=0,
(-MecaFluide!$D$15*DQ70+SQRT(MecaFluide!$D$15^2*DQ70^2-(MecaFluide!$C$14-MecaFluide!$D$15)*(DQ32-DQ27-MecaFluide!$D$15*Horaire!DQ70^2)))/(MecaFluide!$C$14-MecaFluide!$D$15),
""))),"")</f>
        <v>0</v>
      </c>
      <c r="DR75" s="4">
        <f ca="1">IF(DR138&lt;=$L$3,
IF(OR(DR95=3,DR95=4),
DR70,
IF(DR28&lt;&gt;"",
IF((MecaFluide!$D$15^2*DR70^2-(MecaFluide!$C$14-MecaFluide!$D$15)*(DR33-DR28-MecaFluide!$D$15*Horaire!DR70^2))&gt;=0,
(-MecaFluide!$D$15*DR70+SQRT(MecaFluide!$D$15^2*DR70^2-(MecaFluide!$C$14-MecaFluide!$D$15)*(DR33-DR28-MecaFluide!$D$15*Horaire!DR70^2)))/(MecaFluide!$C$14-MecaFluide!$D$15),
""),
IF((MecaFluide!$D$15^2*DR70^2-(MecaFluide!$C$14-MecaFluide!$D$15)*(DR32-DR27-MecaFluide!$D$15*Horaire!DR70^2))&gt;=0,
(-MecaFluide!$D$15*DR70+SQRT(MecaFluide!$D$15^2*DR70^2-(MecaFluide!$C$14-MecaFluide!$D$15)*(DR32-DR27-MecaFluide!$D$15*Horaire!DR70^2)))/(MecaFluide!$C$14-MecaFluide!$D$15),
""))),"")</f>
        <v>0</v>
      </c>
      <c r="DS75" s="4">
        <f ca="1">IF(DS138&lt;=$L$3,
IF(OR(DS95=3,DS95=4),
DS70,
IF(DS28&lt;&gt;"",
IF((MecaFluide!$D$15^2*DS70^2-(MecaFluide!$C$14-MecaFluide!$D$15)*(DS33-DS28-MecaFluide!$D$15*Horaire!DS70^2))&gt;=0,
(-MecaFluide!$D$15*DS70+SQRT(MecaFluide!$D$15^2*DS70^2-(MecaFluide!$C$14-MecaFluide!$D$15)*(DS33-DS28-MecaFluide!$D$15*Horaire!DS70^2)))/(MecaFluide!$C$14-MecaFluide!$D$15),
""),
IF((MecaFluide!$D$15^2*DS70^2-(MecaFluide!$C$14-MecaFluide!$D$15)*(DS32-DS27-MecaFluide!$D$15*Horaire!DS70^2))&gt;=0,
(-MecaFluide!$D$15*DS70+SQRT(MecaFluide!$D$15^2*DS70^2-(MecaFluide!$C$14-MecaFluide!$D$15)*(DS32-DS27-MecaFluide!$D$15*Horaire!DS70^2)))/(MecaFluide!$C$14-MecaFluide!$D$15),
""))),"")</f>
        <v>0</v>
      </c>
      <c r="DT75" s="4">
        <f ca="1">IF(DT138&lt;=$L$3,
IF(OR(DT95=3,DT95=4),
DT70,
IF(DT28&lt;&gt;"",
IF((MecaFluide!$D$15^2*DT70^2-(MecaFluide!$C$14-MecaFluide!$D$15)*(DT33-DT28-MecaFluide!$D$15*Horaire!DT70^2))&gt;=0,
(-MecaFluide!$D$15*DT70+SQRT(MecaFluide!$D$15^2*DT70^2-(MecaFluide!$C$14-MecaFluide!$D$15)*(DT33-DT28-MecaFluide!$D$15*Horaire!DT70^2)))/(MecaFluide!$C$14-MecaFluide!$D$15),
""),
IF((MecaFluide!$D$15^2*DT70^2-(MecaFluide!$C$14-MecaFluide!$D$15)*(DT32-DT27-MecaFluide!$D$15*Horaire!DT70^2))&gt;=0,
(-MecaFluide!$D$15*DT70+SQRT(MecaFluide!$D$15^2*DT70^2-(MecaFluide!$C$14-MecaFluide!$D$15)*(DT32-DT27-MecaFluide!$D$15*Horaire!DT70^2)))/(MecaFluide!$C$14-MecaFluide!$D$15),
""))),"")</f>
        <v>0</v>
      </c>
      <c r="DU75" s="4">
        <f ca="1">IF(DU138&lt;=$L$3,
IF(OR(DU95=3,DU95=4),
DU70,
IF(DU28&lt;&gt;"",
IF((MecaFluide!$D$15^2*DU70^2-(MecaFluide!$C$14-MecaFluide!$D$15)*(DU33-DU28-MecaFluide!$D$15*Horaire!DU70^2))&gt;=0,
(-MecaFluide!$D$15*DU70+SQRT(MecaFluide!$D$15^2*DU70^2-(MecaFluide!$C$14-MecaFluide!$D$15)*(DU33-DU28-MecaFluide!$D$15*Horaire!DU70^2)))/(MecaFluide!$C$14-MecaFluide!$D$15),
""),
IF((MecaFluide!$D$15^2*DU70^2-(MecaFluide!$C$14-MecaFluide!$D$15)*(DU32-DU27-MecaFluide!$D$15*Horaire!DU70^2))&gt;=0,
(-MecaFluide!$D$15*DU70+SQRT(MecaFluide!$D$15^2*DU70^2-(MecaFluide!$C$14-MecaFluide!$D$15)*(DU32-DU27-MecaFluide!$D$15*Horaire!DU70^2)))/(MecaFluide!$C$14-MecaFluide!$D$15),
""))),"")</f>
        <v>0</v>
      </c>
      <c r="DV75" s="4">
        <f ca="1">IF(DV138&lt;=$L$3,
IF(OR(DV95=3,DV95=4),
DV70,
IF(DV28&lt;&gt;"",
IF((MecaFluide!$D$15^2*DV70^2-(MecaFluide!$C$14-MecaFluide!$D$15)*(DV33-DV28-MecaFluide!$D$15*Horaire!DV70^2))&gt;=0,
(-MecaFluide!$D$15*DV70+SQRT(MecaFluide!$D$15^2*DV70^2-(MecaFluide!$C$14-MecaFluide!$D$15)*(DV33-DV28-MecaFluide!$D$15*Horaire!DV70^2)))/(MecaFluide!$C$14-MecaFluide!$D$15),
""),
IF((MecaFluide!$D$15^2*DV70^2-(MecaFluide!$C$14-MecaFluide!$D$15)*(DV32-DV27-MecaFluide!$D$15*Horaire!DV70^2))&gt;=0,
(-MecaFluide!$D$15*DV70+SQRT(MecaFluide!$D$15^2*DV70^2-(MecaFluide!$C$14-MecaFluide!$D$15)*(DV32-DV27-MecaFluide!$D$15*Horaire!DV70^2)))/(MecaFluide!$C$14-MecaFluide!$D$15),
""))),"")</f>
        <v>0</v>
      </c>
      <c r="DW75" s="4">
        <f ca="1">IF(DW138&lt;=$L$3,
IF(OR(DW95=3,DW95=4),
DW70,
IF(DW28&lt;&gt;"",
IF((MecaFluide!$D$15^2*DW70^2-(MecaFluide!$C$14-MecaFluide!$D$15)*(DW33-DW28-MecaFluide!$D$15*Horaire!DW70^2))&gt;=0,
(-MecaFluide!$D$15*DW70+SQRT(MecaFluide!$D$15^2*DW70^2-(MecaFluide!$C$14-MecaFluide!$D$15)*(DW33-DW28-MecaFluide!$D$15*Horaire!DW70^2)))/(MecaFluide!$C$14-MecaFluide!$D$15),
""),
IF((MecaFluide!$D$15^2*DW70^2-(MecaFluide!$C$14-MecaFluide!$D$15)*(DW32-DW27-MecaFluide!$D$15*Horaire!DW70^2))&gt;=0,
(-MecaFluide!$D$15*DW70+SQRT(MecaFluide!$D$15^2*DW70^2-(MecaFluide!$C$14-MecaFluide!$D$15)*(DW32-DW27-MecaFluide!$D$15*Horaire!DW70^2)))/(MecaFluide!$C$14-MecaFluide!$D$15),
""))),"")</f>
        <v>0</v>
      </c>
      <c r="DX75" s="4">
        <f ca="1">IF(DX138&lt;=$L$3,
IF(OR(DX95=3,DX95=4),
DX70,
IF(DX28&lt;&gt;"",
IF((MecaFluide!$D$15^2*DX70^2-(MecaFluide!$C$14-MecaFluide!$D$15)*(DX33-DX28-MecaFluide!$D$15*Horaire!DX70^2))&gt;=0,
(-MecaFluide!$D$15*DX70+SQRT(MecaFluide!$D$15^2*DX70^2-(MecaFluide!$C$14-MecaFluide!$D$15)*(DX33-DX28-MecaFluide!$D$15*Horaire!DX70^2)))/(MecaFluide!$C$14-MecaFluide!$D$15),
""),
IF((MecaFluide!$D$15^2*DX70^2-(MecaFluide!$C$14-MecaFluide!$D$15)*(DX32-DX27-MecaFluide!$D$15*Horaire!DX70^2))&gt;=0,
(-MecaFluide!$D$15*DX70+SQRT(MecaFluide!$D$15^2*DX70^2-(MecaFluide!$C$14-MecaFluide!$D$15)*(DX32-DX27-MecaFluide!$D$15*Horaire!DX70^2)))/(MecaFluide!$C$14-MecaFluide!$D$15),
""))),"")</f>
        <v>0</v>
      </c>
      <c r="DY75" s="4">
        <f ca="1">IF(DY138&lt;=$L$3,
IF(OR(DY95=3,DY95=4),
DY70,
IF(DY28&lt;&gt;"",
IF((MecaFluide!$D$15^2*DY70^2-(MecaFluide!$C$14-MecaFluide!$D$15)*(DY33-DY28-MecaFluide!$D$15*Horaire!DY70^2))&gt;=0,
(-MecaFluide!$D$15*DY70+SQRT(MecaFluide!$D$15^2*DY70^2-(MecaFluide!$C$14-MecaFluide!$D$15)*(DY33-DY28-MecaFluide!$D$15*Horaire!DY70^2)))/(MecaFluide!$C$14-MecaFluide!$D$15),
""),
IF((MecaFluide!$D$15^2*DY70^2-(MecaFluide!$C$14-MecaFluide!$D$15)*(DY32-DY27-MecaFluide!$D$15*Horaire!DY70^2))&gt;=0,
(-MecaFluide!$D$15*DY70+SQRT(MecaFluide!$D$15^2*DY70^2-(MecaFluide!$C$14-MecaFluide!$D$15)*(DY32-DY27-MecaFluide!$D$15*Horaire!DY70^2)))/(MecaFluide!$C$14-MecaFluide!$D$15),
""))),"")</f>
        <v>0</v>
      </c>
      <c r="DZ75" s="4">
        <f ca="1">IF(DZ138&lt;=$L$3,
IF(OR(DZ95=3,DZ95=4),
DZ70,
IF(DZ28&lt;&gt;"",
IF((MecaFluide!$D$15^2*DZ70^2-(MecaFluide!$C$14-MecaFluide!$D$15)*(DZ33-DZ28-MecaFluide!$D$15*Horaire!DZ70^2))&gt;=0,
(-MecaFluide!$D$15*DZ70+SQRT(MecaFluide!$D$15^2*DZ70^2-(MecaFluide!$C$14-MecaFluide!$D$15)*(DZ33-DZ28-MecaFluide!$D$15*Horaire!DZ70^2)))/(MecaFluide!$C$14-MecaFluide!$D$15),
""),
IF((MecaFluide!$D$15^2*DZ70^2-(MecaFluide!$C$14-MecaFluide!$D$15)*(DZ32-DZ27-MecaFluide!$D$15*Horaire!DZ70^2))&gt;=0,
(-MecaFluide!$D$15*DZ70+SQRT(MecaFluide!$D$15^2*DZ70^2-(MecaFluide!$C$14-MecaFluide!$D$15)*(DZ32-DZ27-MecaFluide!$D$15*Horaire!DZ70^2)))/(MecaFluide!$C$14-MecaFluide!$D$15),
""))),"")</f>
        <v>0</v>
      </c>
      <c r="EA75" s="4">
        <f ca="1">IF(EA138&lt;=$L$3,
IF(OR(EA95=3,EA95=4),
EA70,
IF(EA28&lt;&gt;"",
IF((MecaFluide!$D$15^2*EA70^2-(MecaFluide!$C$14-MecaFluide!$D$15)*(EA33-EA28-MecaFluide!$D$15*Horaire!EA70^2))&gt;=0,
(-MecaFluide!$D$15*EA70+SQRT(MecaFluide!$D$15^2*EA70^2-(MecaFluide!$C$14-MecaFluide!$D$15)*(EA33-EA28-MecaFluide!$D$15*Horaire!EA70^2)))/(MecaFluide!$C$14-MecaFluide!$D$15),
""),
IF((MecaFluide!$D$15^2*EA70^2-(MecaFluide!$C$14-MecaFluide!$D$15)*(EA32-EA27-MecaFluide!$D$15*Horaire!EA70^2))&gt;=0,
(-MecaFluide!$D$15*EA70+SQRT(MecaFluide!$D$15^2*EA70^2-(MecaFluide!$C$14-MecaFluide!$D$15)*(EA32-EA27-MecaFluide!$D$15*Horaire!EA70^2)))/(MecaFluide!$C$14-MecaFluide!$D$15),
""))),"")</f>
        <v>0</v>
      </c>
      <c r="EB75" s="4">
        <f ca="1">IF(EB138&lt;=$L$3,
IF(OR(EB95=3,EB95=4),
EB70,
IF(EB28&lt;&gt;"",
IF((MecaFluide!$D$15^2*EB70^2-(MecaFluide!$C$14-MecaFluide!$D$15)*(EB33-EB28-MecaFluide!$D$15*Horaire!EB70^2))&gt;=0,
(-MecaFluide!$D$15*EB70+SQRT(MecaFluide!$D$15^2*EB70^2-(MecaFluide!$C$14-MecaFluide!$D$15)*(EB33-EB28-MecaFluide!$D$15*Horaire!EB70^2)))/(MecaFluide!$C$14-MecaFluide!$D$15),
""),
IF((MecaFluide!$D$15^2*EB70^2-(MecaFluide!$C$14-MecaFluide!$D$15)*(EB32-EB27-MecaFluide!$D$15*Horaire!EB70^2))&gt;=0,
(-MecaFluide!$D$15*EB70+SQRT(MecaFluide!$D$15^2*EB70^2-(MecaFluide!$C$14-MecaFluide!$D$15)*(EB32-EB27-MecaFluide!$D$15*Horaire!EB70^2)))/(MecaFluide!$C$14-MecaFluide!$D$15),
""))),"")</f>
        <v>0</v>
      </c>
      <c r="EC75" s="4">
        <f ca="1">IF(EC138&lt;=$L$3,
IF(OR(EC95=3,EC95=4),
EC70,
IF(EC28&lt;&gt;"",
IF((MecaFluide!$D$15^2*EC70^2-(MecaFluide!$C$14-MecaFluide!$D$15)*(EC33-EC28-MecaFluide!$D$15*Horaire!EC70^2))&gt;=0,
(-MecaFluide!$D$15*EC70+SQRT(MecaFluide!$D$15^2*EC70^2-(MecaFluide!$C$14-MecaFluide!$D$15)*(EC33-EC28-MecaFluide!$D$15*Horaire!EC70^2)))/(MecaFluide!$C$14-MecaFluide!$D$15),
""),
IF((MecaFluide!$D$15^2*EC70^2-(MecaFluide!$C$14-MecaFluide!$D$15)*(EC32-EC27-MecaFluide!$D$15*Horaire!EC70^2))&gt;=0,
(-MecaFluide!$D$15*EC70+SQRT(MecaFluide!$D$15^2*EC70^2-(MecaFluide!$C$14-MecaFluide!$D$15)*(EC32-EC27-MecaFluide!$D$15*Horaire!EC70^2)))/(MecaFluide!$C$14-MecaFluide!$D$15),
""))),"")</f>
        <v>0</v>
      </c>
      <c r="ED75" s="4">
        <f ca="1">IF(ED138&lt;=$L$3,
IF(OR(ED95=3,ED95=4),
ED70,
IF(ED28&lt;&gt;"",
IF((MecaFluide!$D$15^2*ED70^2-(MecaFluide!$C$14-MecaFluide!$D$15)*(ED33-ED28-MecaFluide!$D$15*Horaire!ED70^2))&gt;=0,
(-MecaFluide!$D$15*ED70+SQRT(MecaFluide!$D$15^2*ED70^2-(MecaFluide!$C$14-MecaFluide!$D$15)*(ED33-ED28-MecaFluide!$D$15*Horaire!ED70^2)))/(MecaFluide!$C$14-MecaFluide!$D$15),
""),
IF((MecaFluide!$D$15^2*ED70^2-(MecaFluide!$C$14-MecaFluide!$D$15)*(ED32-ED27-MecaFluide!$D$15*Horaire!ED70^2))&gt;=0,
(-MecaFluide!$D$15*ED70+SQRT(MecaFluide!$D$15^2*ED70^2-(MecaFluide!$C$14-MecaFluide!$D$15)*(ED32-ED27-MecaFluide!$D$15*Horaire!ED70^2)))/(MecaFluide!$C$14-MecaFluide!$D$15),
""))),"")</f>
        <v>0</v>
      </c>
      <c r="EE75" s="4">
        <f ca="1">IF(EE138&lt;=$L$3,
IF(OR(EE95=3,EE95=4),
EE70,
IF(EE28&lt;&gt;"",
IF((MecaFluide!$D$15^2*EE70^2-(MecaFluide!$C$14-MecaFluide!$D$15)*(EE33-EE28-MecaFluide!$D$15*Horaire!EE70^2))&gt;=0,
(-MecaFluide!$D$15*EE70+SQRT(MecaFluide!$D$15^2*EE70^2-(MecaFluide!$C$14-MecaFluide!$D$15)*(EE33-EE28-MecaFluide!$D$15*Horaire!EE70^2)))/(MecaFluide!$C$14-MecaFluide!$D$15),
""),
IF((MecaFluide!$D$15^2*EE70^2-(MecaFluide!$C$14-MecaFluide!$D$15)*(EE32-EE27-MecaFluide!$D$15*Horaire!EE70^2))&gt;=0,
(-MecaFluide!$D$15*EE70+SQRT(MecaFluide!$D$15^2*EE70^2-(MecaFluide!$C$14-MecaFluide!$D$15)*(EE32-EE27-MecaFluide!$D$15*Horaire!EE70^2)))/(MecaFluide!$C$14-MecaFluide!$D$15),
""))),"")</f>
        <v>0</v>
      </c>
      <c r="EF75" s="4">
        <f ca="1">IF(EF138&lt;=$L$3,
IF(OR(EF95=3,EF95=4),
EF70,
IF(EF28&lt;&gt;"",
IF((MecaFluide!$D$15^2*EF70^2-(MecaFluide!$C$14-MecaFluide!$D$15)*(EF33-EF28-MecaFluide!$D$15*Horaire!EF70^2))&gt;=0,
(-MecaFluide!$D$15*EF70+SQRT(MecaFluide!$D$15^2*EF70^2-(MecaFluide!$C$14-MecaFluide!$D$15)*(EF33-EF28-MecaFluide!$D$15*Horaire!EF70^2)))/(MecaFluide!$C$14-MecaFluide!$D$15),
""),
IF((MecaFluide!$D$15^2*EF70^2-(MecaFluide!$C$14-MecaFluide!$D$15)*(EF32-EF27-MecaFluide!$D$15*Horaire!EF70^2))&gt;=0,
(-MecaFluide!$D$15*EF70+SQRT(MecaFluide!$D$15^2*EF70^2-(MecaFluide!$C$14-MecaFluide!$D$15)*(EF32-EF27-MecaFluide!$D$15*Horaire!EF70^2)))/(MecaFluide!$C$14-MecaFluide!$D$15),
""))),"")</f>
        <v>0</v>
      </c>
      <c r="EG75" s="4">
        <f ca="1">IF(EG138&lt;=$L$3,
IF(OR(EG95=3,EG95=4),
EG70,
IF(EG28&lt;&gt;"",
IF((MecaFluide!$D$15^2*EG70^2-(MecaFluide!$C$14-MecaFluide!$D$15)*(EG33-EG28-MecaFluide!$D$15*Horaire!EG70^2))&gt;=0,
(-MecaFluide!$D$15*EG70+SQRT(MecaFluide!$D$15^2*EG70^2-(MecaFluide!$C$14-MecaFluide!$D$15)*(EG33-EG28-MecaFluide!$D$15*Horaire!EG70^2)))/(MecaFluide!$C$14-MecaFluide!$D$15),
""),
IF((MecaFluide!$D$15^2*EG70^2-(MecaFluide!$C$14-MecaFluide!$D$15)*(EG32-EG27-MecaFluide!$D$15*Horaire!EG70^2))&gt;=0,
(-MecaFluide!$D$15*EG70+SQRT(MecaFluide!$D$15^2*EG70^2-(MecaFluide!$C$14-MecaFluide!$D$15)*(EG32-EG27-MecaFluide!$D$15*Horaire!EG70^2)))/(MecaFluide!$C$14-MecaFluide!$D$15),
""))),"")</f>
        <v>0</v>
      </c>
      <c r="EH75" s="4">
        <f ca="1">IF(EH138&lt;=$L$3,
IF(OR(EH95=3,EH95=4),
EH70,
IF(EH28&lt;&gt;"",
IF((MecaFluide!$D$15^2*EH70^2-(MecaFluide!$C$14-MecaFluide!$D$15)*(EH33-EH28-MecaFluide!$D$15*Horaire!EH70^2))&gt;=0,
(-MecaFluide!$D$15*EH70+SQRT(MecaFluide!$D$15^2*EH70^2-(MecaFluide!$C$14-MecaFluide!$D$15)*(EH33-EH28-MecaFluide!$D$15*Horaire!EH70^2)))/(MecaFluide!$C$14-MecaFluide!$D$15),
""),
IF((MecaFluide!$D$15^2*EH70^2-(MecaFluide!$C$14-MecaFluide!$D$15)*(EH32-EH27-MecaFluide!$D$15*Horaire!EH70^2))&gt;=0,
(-MecaFluide!$D$15*EH70+SQRT(MecaFluide!$D$15^2*EH70^2-(MecaFluide!$C$14-MecaFluide!$D$15)*(EH32-EH27-MecaFluide!$D$15*Horaire!EH70^2)))/(MecaFluide!$C$14-MecaFluide!$D$15),
""))),"")</f>
        <v>0</v>
      </c>
      <c r="EI75" s="4">
        <f ca="1">IF(EI138&lt;=$L$3,
IF(OR(EI95=3,EI95=4),
EI70,
IF(EI28&lt;&gt;"",
IF((MecaFluide!$D$15^2*EI70^2-(MecaFluide!$C$14-MecaFluide!$D$15)*(EI33-EI28-MecaFluide!$D$15*Horaire!EI70^2))&gt;=0,
(-MecaFluide!$D$15*EI70+SQRT(MecaFluide!$D$15^2*EI70^2-(MecaFluide!$C$14-MecaFluide!$D$15)*(EI33-EI28-MecaFluide!$D$15*Horaire!EI70^2)))/(MecaFluide!$C$14-MecaFluide!$D$15),
""),
IF((MecaFluide!$D$15^2*EI70^2-(MecaFluide!$C$14-MecaFluide!$D$15)*(EI32-EI27-MecaFluide!$D$15*Horaire!EI70^2))&gt;=0,
(-MecaFluide!$D$15*EI70+SQRT(MecaFluide!$D$15^2*EI70^2-(MecaFluide!$C$14-MecaFluide!$D$15)*(EI32-EI27-MecaFluide!$D$15*Horaire!EI70^2)))/(MecaFluide!$C$14-MecaFluide!$D$15),
""))),"")</f>
        <v>0</v>
      </c>
      <c r="EJ75" s="4">
        <f ca="1">IF(EJ138&lt;=$L$3,
IF(OR(EJ95=3,EJ95=4),
EJ70,
IF(EJ28&lt;&gt;"",
IF((MecaFluide!$D$15^2*EJ70^2-(MecaFluide!$C$14-MecaFluide!$D$15)*(EJ33-EJ28-MecaFluide!$D$15*Horaire!EJ70^2))&gt;=0,
(-MecaFluide!$D$15*EJ70+SQRT(MecaFluide!$D$15^2*EJ70^2-(MecaFluide!$C$14-MecaFluide!$D$15)*(EJ33-EJ28-MecaFluide!$D$15*Horaire!EJ70^2)))/(MecaFluide!$C$14-MecaFluide!$D$15),
""),
IF((MecaFluide!$D$15^2*EJ70^2-(MecaFluide!$C$14-MecaFluide!$D$15)*(EJ32-EJ27-MecaFluide!$D$15*Horaire!EJ70^2))&gt;=0,
(-MecaFluide!$D$15*EJ70+SQRT(MecaFluide!$D$15^2*EJ70^2-(MecaFluide!$C$14-MecaFluide!$D$15)*(EJ32-EJ27-MecaFluide!$D$15*Horaire!EJ70^2)))/(MecaFluide!$C$14-MecaFluide!$D$15),
""))),"")</f>
        <v>0</v>
      </c>
      <c r="EK75" s="4">
        <f ca="1">IF(EK138&lt;=$L$3,
IF(OR(EK95=3,EK95=4),
EK70,
IF(EK28&lt;&gt;"",
IF((MecaFluide!$D$15^2*EK70^2-(MecaFluide!$C$14-MecaFluide!$D$15)*(EK33-EK28-MecaFluide!$D$15*Horaire!EK70^2))&gt;=0,
(-MecaFluide!$D$15*EK70+SQRT(MecaFluide!$D$15^2*EK70^2-(MecaFluide!$C$14-MecaFluide!$D$15)*(EK33-EK28-MecaFluide!$D$15*Horaire!EK70^2)))/(MecaFluide!$C$14-MecaFluide!$D$15),
""),
IF((MecaFluide!$D$15^2*EK70^2-(MecaFluide!$C$14-MecaFluide!$D$15)*(EK32-EK27-MecaFluide!$D$15*Horaire!EK70^2))&gt;=0,
(-MecaFluide!$D$15*EK70+SQRT(MecaFluide!$D$15^2*EK70^2-(MecaFluide!$C$14-MecaFluide!$D$15)*(EK32-EK27-MecaFluide!$D$15*Horaire!EK70^2)))/(MecaFluide!$C$14-MecaFluide!$D$15),
""))),"")</f>
        <v>0</v>
      </c>
      <c r="EL75" s="4">
        <f ca="1">IF(EL138&lt;=$L$3,
IF(OR(EL95=3,EL95=4),
EL70,
IF(EL28&lt;&gt;"",
IF((MecaFluide!$D$15^2*EL70^2-(MecaFluide!$C$14-MecaFluide!$D$15)*(EL33-EL28-MecaFluide!$D$15*Horaire!EL70^2))&gt;=0,
(-MecaFluide!$D$15*EL70+SQRT(MecaFluide!$D$15^2*EL70^2-(MecaFluide!$C$14-MecaFluide!$D$15)*(EL33-EL28-MecaFluide!$D$15*Horaire!EL70^2)))/(MecaFluide!$C$14-MecaFluide!$D$15),
""),
IF((MecaFluide!$D$15^2*EL70^2-(MecaFluide!$C$14-MecaFluide!$D$15)*(EL32-EL27-MecaFluide!$D$15*Horaire!EL70^2))&gt;=0,
(-MecaFluide!$D$15*EL70+SQRT(MecaFluide!$D$15^2*EL70^2-(MecaFluide!$C$14-MecaFluide!$D$15)*(EL32-EL27-MecaFluide!$D$15*Horaire!EL70^2)))/(MecaFluide!$C$14-MecaFluide!$D$15),
""))),"")</f>
        <v>0</v>
      </c>
      <c r="EM75" s="4">
        <f ca="1">IF(EM138&lt;=$L$3,
IF(OR(EM95=3,EM95=4),
EM70,
IF(EM28&lt;&gt;"",
IF((MecaFluide!$D$15^2*EM70^2-(MecaFluide!$C$14-MecaFluide!$D$15)*(EM33-EM28-MecaFluide!$D$15*Horaire!EM70^2))&gt;=0,
(-MecaFluide!$D$15*EM70+SQRT(MecaFluide!$D$15^2*EM70^2-(MecaFluide!$C$14-MecaFluide!$D$15)*(EM33-EM28-MecaFluide!$D$15*Horaire!EM70^2)))/(MecaFluide!$C$14-MecaFluide!$D$15),
""),
IF((MecaFluide!$D$15^2*EM70^2-(MecaFluide!$C$14-MecaFluide!$D$15)*(EM32-EM27-MecaFluide!$D$15*Horaire!EM70^2))&gt;=0,
(-MecaFluide!$D$15*EM70+SQRT(MecaFluide!$D$15^2*EM70^2-(MecaFluide!$C$14-MecaFluide!$D$15)*(EM32-EM27-MecaFluide!$D$15*Horaire!EM70^2)))/(MecaFluide!$C$14-MecaFluide!$D$15),
""))),"")</f>
        <v>0</v>
      </c>
      <c r="EN75" s="4">
        <f ca="1">IF(EN138&lt;=$L$3,
IF(OR(EN95=3,EN95=4),
EN70,
IF(EN28&lt;&gt;"",
IF((MecaFluide!$D$15^2*EN70^2-(MecaFluide!$C$14-MecaFluide!$D$15)*(EN33-EN28-MecaFluide!$D$15*Horaire!EN70^2))&gt;=0,
(-MecaFluide!$D$15*EN70+SQRT(MecaFluide!$D$15^2*EN70^2-(MecaFluide!$C$14-MecaFluide!$D$15)*(EN33-EN28-MecaFluide!$D$15*Horaire!EN70^2)))/(MecaFluide!$C$14-MecaFluide!$D$15),
""),
IF((MecaFluide!$D$15^2*EN70^2-(MecaFluide!$C$14-MecaFluide!$D$15)*(EN32-EN27-MecaFluide!$D$15*Horaire!EN70^2))&gt;=0,
(-MecaFluide!$D$15*EN70+SQRT(MecaFluide!$D$15^2*EN70^2-(MecaFluide!$C$14-MecaFluide!$D$15)*(EN32-EN27-MecaFluide!$D$15*Horaire!EN70^2)))/(MecaFluide!$C$14-MecaFluide!$D$15),
""))),"")</f>
        <v>0</v>
      </c>
      <c r="EO75" s="4">
        <f ca="1">IF(EO138&lt;=$L$3,
IF(OR(EO95=3,EO95=4),
EO70,
IF(EO28&lt;&gt;"",
IF((MecaFluide!$D$15^2*EO70^2-(MecaFluide!$C$14-MecaFluide!$D$15)*(EO33-EO28-MecaFluide!$D$15*Horaire!EO70^2))&gt;=0,
(-MecaFluide!$D$15*EO70+SQRT(MecaFluide!$D$15^2*EO70^2-(MecaFluide!$C$14-MecaFluide!$D$15)*(EO33-EO28-MecaFluide!$D$15*Horaire!EO70^2)))/(MecaFluide!$C$14-MecaFluide!$D$15),
""),
IF((MecaFluide!$D$15^2*EO70^2-(MecaFluide!$C$14-MecaFluide!$D$15)*(EO32-EO27-MecaFluide!$D$15*Horaire!EO70^2))&gt;=0,
(-MecaFluide!$D$15*EO70+SQRT(MecaFluide!$D$15^2*EO70^2-(MecaFluide!$C$14-MecaFluide!$D$15)*(EO32-EO27-MecaFluide!$D$15*Horaire!EO70^2)))/(MecaFluide!$C$14-MecaFluide!$D$15),
""))),"")</f>
        <v>0</v>
      </c>
      <c r="EP75" s="4">
        <f ca="1">IF(EP138&lt;=$L$3,
IF(OR(EP95=3,EP95=4),
EP70,
IF(EP28&lt;&gt;"",
IF((MecaFluide!$D$15^2*EP70^2-(MecaFluide!$C$14-MecaFluide!$D$15)*(EP33-EP28-MecaFluide!$D$15*Horaire!EP70^2))&gt;=0,
(-MecaFluide!$D$15*EP70+SQRT(MecaFluide!$D$15^2*EP70^2-(MecaFluide!$C$14-MecaFluide!$D$15)*(EP33-EP28-MecaFluide!$D$15*Horaire!EP70^2)))/(MecaFluide!$C$14-MecaFluide!$D$15),
""),
IF((MecaFluide!$D$15^2*EP70^2-(MecaFluide!$C$14-MecaFluide!$D$15)*(EP32-EP27-MecaFluide!$D$15*Horaire!EP70^2))&gt;=0,
(-MecaFluide!$D$15*EP70+SQRT(MecaFluide!$D$15^2*EP70^2-(MecaFluide!$C$14-MecaFluide!$D$15)*(EP32-EP27-MecaFluide!$D$15*Horaire!EP70^2)))/(MecaFluide!$C$14-MecaFluide!$D$15),
""))),"")</f>
        <v>0</v>
      </c>
      <c r="EQ75" s="4">
        <f ca="1">IF(EQ138&lt;=$L$3,
IF(OR(EQ95=3,EQ95=4),
EQ70,
IF(EQ28&lt;&gt;"",
IF((MecaFluide!$D$15^2*EQ70^2-(MecaFluide!$C$14-MecaFluide!$D$15)*(EQ33-EQ28-MecaFluide!$D$15*Horaire!EQ70^2))&gt;=0,
(-MecaFluide!$D$15*EQ70+SQRT(MecaFluide!$D$15^2*EQ70^2-(MecaFluide!$C$14-MecaFluide!$D$15)*(EQ33-EQ28-MecaFluide!$D$15*Horaire!EQ70^2)))/(MecaFluide!$C$14-MecaFluide!$D$15),
""),
IF((MecaFluide!$D$15^2*EQ70^2-(MecaFluide!$C$14-MecaFluide!$D$15)*(EQ32-EQ27-MecaFluide!$D$15*Horaire!EQ70^2))&gt;=0,
(-MecaFluide!$D$15*EQ70+SQRT(MecaFluide!$D$15^2*EQ70^2-(MecaFluide!$C$14-MecaFluide!$D$15)*(EQ32-EQ27-MecaFluide!$D$15*Horaire!EQ70^2)))/(MecaFluide!$C$14-MecaFluide!$D$15),
""))),"")</f>
        <v>0</v>
      </c>
      <c r="ER75" s="4">
        <f ca="1">IF(ER138&lt;=$L$3,
IF(OR(ER95=3,ER95=4),
ER70,
IF(ER28&lt;&gt;"",
IF((MecaFluide!$D$15^2*ER70^2-(MecaFluide!$C$14-MecaFluide!$D$15)*(ER33-ER28-MecaFluide!$D$15*Horaire!ER70^2))&gt;=0,
(-MecaFluide!$D$15*ER70+SQRT(MecaFluide!$D$15^2*ER70^2-(MecaFluide!$C$14-MecaFluide!$D$15)*(ER33-ER28-MecaFluide!$D$15*Horaire!ER70^2)))/(MecaFluide!$C$14-MecaFluide!$D$15),
""),
IF((MecaFluide!$D$15^2*ER70^2-(MecaFluide!$C$14-MecaFluide!$D$15)*(ER32-ER27-MecaFluide!$D$15*Horaire!ER70^2))&gt;=0,
(-MecaFluide!$D$15*ER70+SQRT(MecaFluide!$D$15^2*ER70^2-(MecaFluide!$C$14-MecaFluide!$D$15)*(ER32-ER27-MecaFluide!$D$15*Horaire!ER70^2)))/(MecaFluide!$C$14-MecaFluide!$D$15),
""))),"")</f>
        <v>0</v>
      </c>
      <c r="ES75" s="4">
        <f ca="1">IF(ES138&lt;=$L$3,
IF(OR(ES95=3,ES95=4),
ES70,
IF(ES28&lt;&gt;"",
IF((MecaFluide!$D$15^2*ES70^2-(MecaFluide!$C$14-MecaFluide!$D$15)*(ES33-ES28-MecaFluide!$D$15*Horaire!ES70^2))&gt;=0,
(-MecaFluide!$D$15*ES70+SQRT(MecaFluide!$D$15^2*ES70^2-(MecaFluide!$C$14-MecaFluide!$D$15)*(ES33-ES28-MecaFluide!$D$15*Horaire!ES70^2)))/(MecaFluide!$C$14-MecaFluide!$D$15),
""),
IF((MecaFluide!$D$15^2*ES70^2-(MecaFluide!$C$14-MecaFluide!$D$15)*(ES32-ES27-MecaFluide!$D$15*Horaire!ES70^2))&gt;=0,
(-MecaFluide!$D$15*ES70+SQRT(MecaFluide!$D$15^2*ES70^2-(MecaFluide!$C$14-MecaFluide!$D$15)*(ES32-ES27-MecaFluide!$D$15*Horaire!ES70^2)))/(MecaFluide!$C$14-MecaFluide!$D$15),
""))),"")</f>
        <v>0</v>
      </c>
      <c r="ET75" s="4">
        <f ca="1">IF(ET138&lt;=$L$3,
IF(OR(ET95=3,ET95=4),
ET70,
IF(ET28&lt;&gt;"",
IF((MecaFluide!$D$15^2*ET70^2-(MecaFluide!$C$14-MecaFluide!$D$15)*(ET33-ET28-MecaFluide!$D$15*Horaire!ET70^2))&gt;=0,
(-MecaFluide!$D$15*ET70+SQRT(MecaFluide!$D$15^2*ET70^2-(MecaFluide!$C$14-MecaFluide!$D$15)*(ET33-ET28-MecaFluide!$D$15*Horaire!ET70^2)))/(MecaFluide!$C$14-MecaFluide!$D$15),
""),
IF((MecaFluide!$D$15^2*ET70^2-(MecaFluide!$C$14-MecaFluide!$D$15)*(ET32-ET27-MecaFluide!$D$15*Horaire!ET70^2))&gt;=0,
(-MecaFluide!$D$15*ET70+SQRT(MecaFluide!$D$15^2*ET70^2-(MecaFluide!$C$14-MecaFluide!$D$15)*(ET32-ET27-MecaFluide!$D$15*Horaire!ET70^2)))/(MecaFluide!$C$14-MecaFluide!$D$15),
""))),"")</f>
        <v>0</v>
      </c>
      <c r="EU75" s="4">
        <f ca="1">IF(EU138&lt;=$L$3,
IF(OR(EU95=3,EU95=4),
EU70,
IF(EU28&lt;&gt;"",
IF((MecaFluide!$D$15^2*EU70^2-(MecaFluide!$C$14-MecaFluide!$D$15)*(EU33-EU28-MecaFluide!$D$15*Horaire!EU70^2))&gt;=0,
(-MecaFluide!$D$15*EU70+SQRT(MecaFluide!$D$15^2*EU70^2-(MecaFluide!$C$14-MecaFluide!$D$15)*(EU33-EU28-MecaFluide!$D$15*Horaire!EU70^2)))/(MecaFluide!$C$14-MecaFluide!$D$15),
""),
IF((MecaFluide!$D$15^2*EU70^2-(MecaFluide!$C$14-MecaFluide!$D$15)*(EU32-EU27-MecaFluide!$D$15*Horaire!EU70^2))&gt;=0,
(-MecaFluide!$D$15*EU70+SQRT(MecaFluide!$D$15^2*EU70^2-(MecaFluide!$C$14-MecaFluide!$D$15)*(EU32-EU27-MecaFluide!$D$15*Horaire!EU70^2)))/(MecaFluide!$C$14-MecaFluide!$D$15),
""))),"")</f>
        <v>0</v>
      </c>
      <c r="EV75" s="4">
        <f ca="1">IF(EV138&lt;=$L$3,
IF(OR(EV95=3,EV95=4),
EV70,
IF(EV28&lt;&gt;"",
IF((MecaFluide!$D$15^2*EV70^2-(MecaFluide!$C$14-MecaFluide!$D$15)*(EV33-EV28-MecaFluide!$D$15*Horaire!EV70^2))&gt;=0,
(-MecaFluide!$D$15*EV70+SQRT(MecaFluide!$D$15^2*EV70^2-(MecaFluide!$C$14-MecaFluide!$D$15)*(EV33-EV28-MecaFluide!$D$15*Horaire!EV70^2)))/(MecaFluide!$C$14-MecaFluide!$D$15),
""),
IF((MecaFluide!$D$15^2*EV70^2-(MecaFluide!$C$14-MecaFluide!$D$15)*(EV32-EV27-MecaFluide!$D$15*Horaire!EV70^2))&gt;=0,
(-MecaFluide!$D$15*EV70+SQRT(MecaFluide!$D$15^2*EV70^2-(MecaFluide!$C$14-MecaFluide!$D$15)*(EV32-EV27-MecaFluide!$D$15*Horaire!EV70^2)))/(MecaFluide!$C$14-MecaFluide!$D$15),
""))),"")</f>
        <v>0</v>
      </c>
      <c r="EW75" s="4">
        <f ca="1">IF(EW138&lt;=$L$3,
IF(OR(EW95=3,EW95=4),
EW70,
IF(EW28&lt;&gt;"",
IF((MecaFluide!$D$15^2*EW70^2-(MecaFluide!$C$14-MecaFluide!$D$15)*(EW33-EW28-MecaFluide!$D$15*Horaire!EW70^2))&gt;=0,
(-MecaFluide!$D$15*EW70+SQRT(MecaFluide!$D$15^2*EW70^2-(MecaFluide!$C$14-MecaFluide!$D$15)*(EW33-EW28-MecaFluide!$D$15*Horaire!EW70^2)))/(MecaFluide!$C$14-MecaFluide!$D$15),
""),
IF((MecaFluide!$D$15^2*EW70^2-(MecaFluide!$C$14-MecaFluide!$D$15)*(EW32-EW27-MecaFluide!$D$15*Horaire!EW70^2))&gt;=0,
(-MecaFluide!$D$15*EW70+SQRT(MecaFluide!$D$15^2*EW70^2-(MecaFluide!$C$14-MecaFluide!$D$15)*(EW32-EW27-MecaFluide!$D$15*Horaire!EW70^2)))/(MecaFluide!$C$14-MecaFluide!$D$15),
""))),"")</f>
        <v>0</v>
      </c>
      <c r="EX75" s="4">
        <f ca="1">IF(EX138&lt;=$L$3,
IF(OR(EX95=3,EX95=4),
EX70,
IF(EX28&lt;&gt;"",
IF((MecaFluide!$D$15^2*EX70^2-(MecaFluide!$C$14-MecaFluide!$D$15)*(EX33-EX28-MecaFluide!$D$15*Horaire!EX70^2))&gt;=0,
(-MecaFluide!$D$15*EX70+SQRT(MecaFluide!$D$15^2*EX70^2-(MecaFluide!$C$14-MecaFluide!$D$15)*(EX33-EX28-MecaFluide!$D$15*Horaire!EX70^2)))/(MecaFluide!$C$14-MecaFluide!$D$15),
""),
IF((MecaFluide!$D$15^2*EX70^2-(MecaFluide!$C$14-MecaFluide!$D$15)*(EX32-EX27-MecaFluide!$D$15*Horaire!EX70^2))&gt;=0,
(-MecaFluide!$D$15*EX70+SQRT(MecaFluide!$D$15^2*EX70^2-(MecaFluide!$C$14-MecaFluide!$D$15)*(EX32-EX27-MecaFluide!$D$15*Horaire!EX70^2)))/(MecaFluide!$C$14-MecaFluide!$D$15),
""))),"")</f>
        <v>0</v>
      </c>
      <c r="EY75" s="4">
        <f ca="1">IF(EY138&lt;=$L$3,
IF(OR(EY95=3,EY95=4),
EY70,
IF(EY28&lt;&gt;"",
IF((MecaFluide!$D$15^2*EY70^2-(MecaFluide!$C$14-MecaFluide!$D$15)*(EY33-EY28-MecaFluide!$D$15*Horaire!EY70^2))&gt;=0,
(-MecaFluide!$D$15*EY70+SQRT(MecaFluide!$D$15^2*EY70^2-(MecaFluide!$C$14-MecaFluide!$D$15)*(EY33-EY28-MecaFluide!$D$15*Horaire!EY70^2)))/(MecaFluide!$C$14-MecaFluide!$D$15),
""),
IF((MecaFluide!$D$15^2*EY70^2-(MecaFluide!$C$14-MecaFluide!$D$15)*(EY32-EY27-MecaFluide!$D$15*Horaire!EY70^2))&gt;=0,
(-MecaFluide!$D$15*EY70+SQRT(MecaFluide!$D$15^2*EY70^2-(MecaFluide!$C$14-MecaFluide!$D$15)*(EY32-EY27-MecaFluide!$D$15*Horaire!EY70^2)))/(MecaFluide!$C$14-MecaFluide!$D$15),
""))),"")</f>
        <v>0</v>
      </c>
      <c r="EZ75" s="4">
        <f ca="1">IF(EZ138&lt;=$L$3,
IF(OR(EZ95=3,EZ95=4),
EZ70,
IF(EZ28&lt;&gt;"",
IF((MecaFluide!$D$15^2*EZ70^2-(MecaFluide!$C$14-MecaFluide!$D$15)*(EZ33-EZ28-MecaFluide!$D$15*Horaire!EZ70^2))&gt;=0,
(-MecaFluide!$D$15*EZ70+SQRT(MecaFluide!$D$15^2*EZ70^2-(MecaFluide!$C$14-MecaFluide!$D$15)*(EZ33-EZ28-MecaFluide!$D$15*Horaire!EZ70^2)))/(MecaFluide!$C$14-MecaFluide!$D$15),
""),
IF((MecaFluide!$D$15^2*EZ70^2-(MecaFluide!$C$14-MecaFluide!$D$15)*(EZ32-EZ27-MecaFluide!$D$15*Horaire!EZ70^2))&gt;=0,
(-MecaFluide!$D$15*EZ70+SQRT(MecaFluide!$D$15^2*EZ70^2-(MecaFluide!$C$14-MecaFluide!$D$15)*(EZ32-EZ27-MecaFluide!$D$15*Horaire!EZ70^2)))/(MecaFluide!$C$14-MecaFluide!$D$15),
""))),"")</f>
        <v>0</v>
      </c>
      <c r="FA75" s="4">
        <f ca="1">IF(FA138&lt;=$L$3,
IF(OR(FA95=3,FA95=4),
FA70,
IF(FA28&lt;&gt;"",
IF((MecaFluide!$D$15^2*FA70^2-(MecaFluide!$C$14-MecaFluide!$D$15)*(FA33-FA28-MecaFluide!$D$15*Horaire!FA70^2))&gt;=0,
(-MecaFluide!$D$15*FA70+SQRT(MecaFluide!$D$15^2*FA70^2-(MecaFluide!$C$14-MecaFluide!$D$15)*(FA33-FA28-MecaFluide!$D$15*Horaire!FA70^2)))/(MecaFluide!$C$14-MecaFluide!$D$15),
""),
IF((MecaFluide!$D$15^2*FA70^2-(MecaFluide!$C$14-MecaFluide!$D$15)*(FA32-FA27-MecaFluide!$D$15*Horaire!FA70^2))&gt;=0,
(-MecaFluide!$D$15*FA70+SQRT(MecaFluide!$D$15^2*FA70^2-(MecaFluide!$C$14-MecaFluide!$D$15)*(FA32-FA27-MecaFluide!$D$15*Horaire!FA70^2)))/(MecaFluide!$C$14-MecaFluide!$D$15),
""))),"")</f>
        <v>0</v>
      </c>
      <c r="FB75" s="4">
        <f ca="1">IF(FB138&lt;=$L$3,
IF(OR(FB95=3,FB95=4),
FB70,
IF(FB28&lt;&gt;"",
IF((MecaFluide!$D$15^2*FB70^2-(MecaFluide!$C$14-MecaFluide!$D$15)*(FB33-FB28-MecaFluide!$D$15*Horaire!FB70^2))&gt;=0,
(-MecaFluide!$D$15*FB70+SQRT(MecaFluide!$D$15^2*FB70^2-(MecaFluide!$C$14-MecaFluide!$D$15)*(FB33-FB28-MecaFluide!$D$15*Horaire!FB70^2)))/(MecaFluide!$C$14-MecaFluide!$D$15),
""),
IF((MecaFluide!$D$15^2*FB70^2-(MecaFluide!$C$14-MecaFluide!$D$15)*(FB32-FB27-MecaFluide!$D$15*Horaire!FB70^2))&gt;=0,
(-MecaFluide!$D$15*FB70+SQRT(MecaFluide!$D$15^2*FB70^2-(MecaFluide!$C$14-MecaFluide!$D$15)*(FB32-FB27-MecaFluide!$D$15*Horaire!FB70^2)))/(MecaFluide!$C$14-MecaFluide!$D$15),
""))),"")</f>
        <v>0</v>
      </c>
      <c r="FC75" s="4">
        <f ca="1">IF(FC138&lt;=$L$3,
IF(OR(FC95=3,FC95=4),
FC70,
IF(FC28&lt;&gt;"",
IF((MecaFluide!$D$15^2*FC70^2-(MecaFluide!$C$14-MecaFluide!$D$15)*(FC33-FC28-MecaFluide!$D$15*Horaire!FC70^2))&gt;=0,
(-MecaFluide!$D$15*FC70+SQRT(MecaFluide!$D$15^2*FC70^2-(MecaFluide!$C$14-MecaFluide!$D$15)*(FC33-FC28-MecaFluide!$D$15*Horaire!FC70^2)))/(MecaFluide!$C$14-MecaFluide!$D$15),
""),
IF((MecaFluide!$D$15^2*FC70^2-(MecaFluide!$C$14-MecaFluide!$D$15)*(FC32-FC27-MecaFluide!$D$15*Horaire!FC70^2))&gt;=0,
(-MecaFluide!$D$15*FC70+SQRT(MecaFluide!$D$15^2*FC70^2-(MecaFluide!$C$14-MecaFluide!$D$15)*(FC32-FC27-MecaFluide!$D$15*Horaire!FC70^2)))/(MecaFluide!$C$14-MecaFluide!$D$15),
""))),"")</f>
        <v>0</v>
      </c>
      <c r="FD75" s="4">
        <f ca="1">IF(FD138&lt;=$L$3,
IF(OR(FD95=3,FD95=4),
FD70,
IF(FD28&lt;&gt;"",
IF((MecaFluide!$D$15^2*FD70^2-(MecaFluide!$C$14-MecaFluide!$D$15)*(FD33-FD28-MecaFluide!$D$15*Horaire!FD70^2))&gt;=0,
(-MecaFluide!$D$15*FD70+SQRT(MecaFluide!$D$15^2*FD70^2-(MecaFluide!$C$14-MecaFluide!$D$15)*(FD33-FD28-MecaFluide!$D$15*Horaire!FD70^2)))/(MecaFluide!$C$14-MecaFluide!$D$15),
""),
IF((MecaFluide!$D$15^2*FD70^2-(MecaFluide!$C$14-MecaFluide!$D$15)*(FD32-FD27-MecaFluide!$D$15*Horaire!FD70^2))&gt;=0,
(-MecaFluide!$D$15*FD70+SQRT(MecaFluide!$D$15^2*FD70^2-(MecaFluide!$C$14-MecaFluide!$D$15)*(FD32-FD27-MecaFluide!$D$15*Horaire!FD70^2)))/(MecaFluide!$C$14-MecaFluide!$D$15),
""))),"")</f>
        <v>0</v>
      </c>
      <c r="FE75" s="4">
        <f ca="1">IF(FE138&lt;=$L$3,
IF(OR(FE95=3,FE95=4),
FE70,
IF(FE28&lt;&gt;"",
IF((MecaFluide!$D$15^2*FE70^2-(MecaFluide!$C$14-MecaFluide!$D$15)*(FE33-FE28-MecaFluide!$D$15*Horaire!FE70^2))&gt;=0,
(-MecaFluide!$D$15*FE70+SQRT(MecaFluide!$D$15^2*FE70^2-(MecaFluide!$C$14-MecaFluide!$D$15)*(FE33-FE28-MecaFluide!$D$15*Horaire!FE70^2)))/(MecaFluide!$C$14-MecaFluide!$D$15),
""),
IF((MecaFluide!$D$15^2*FE70^2-(MecaFluide!$C$14-MecaFluide!$D$15)*(FE32-FE27-MecaFluide!$D$15*Horaire!FE70^2))&gt;=0,
(-MecaFluide!$D$15*FE70+SQRT(MecaFluide!$D$15^2*FE70^2-(MecaFluide!$C$14-MecaFluide!$D$15)*(FE32-FE27-MecaFluide!$D$15*Horaire!FE70^2)))/(MecaFluide!$C$14-MecaFluide!$D$15),
""))),"")</f>
        <v>0</v>
      </c>
      <c r="FF75" s="4">
        <f ca="1">IF(FF138&lt;=$L$3,
IF(OR(FF95=3,FF95=4),
FF70,
IF(FF28&lt;&gt;"",
IF((MecaFluide!$D$15^2*FF70^2-(MecaFluide!$C$14-MecaFluide!$D$15)*(FF33-FF28-MecaFluide!$D$15*Horaire!FF70^2))&gt;=0,
(-MecaFluide!$D$15*FF70+SQRT(MecaFluide!$D$15^2*FF70^2-(MecaFluide!$C$14-MecaFluide!$D$15)*(FF33-FF28-MecaFluide!$D$15*Horaire!FF70^2)))/(MecaFluide!$C$14-MecaFluide!$D$15),
""),
IF((MecaFluide!$D$15^2*FF70^2-(MecaFluide!$C$14-MecaFluide!$D$15)*(FF32-FF27-MecaFluide!$D$15*Horaire!FF70^2))&gt;=0,
(-MecaFluide!$D$15*FF70+SQRT(MecaFluide!$D$15^2*FF70^2-(MecaFluide!$C$14-MecaFluide!$D$15)*(FF32-FF27-MecaFluide!$D$15*Horaire!FF70^2)))/(MecaFluide!$C$14-MecaFluide!$D$15),
""))),"")</f>
        <v>0</v>
      </c>
      <c r="FG75" s="4">
        <f ca="1">IF(FG138&lt;=$L$3,
IF(OR(FG95=3,FG95=4),
FG70,
IF(FG28&lt;&gt;"",
IF((MecaFluide!$D$15^2*FG70^2-(MecaFluide!$C$14-MecaFluide!$D$15)*(FG33-FG28-MecaFluide!$D$15*Horaire!FG70^2))&gt;=0,
(-MecaFluide!$D$15*FG70+SQRT(MecaFluide!$D$15^2*FG70^2-(MecaFluide!$C$14-MecaFluide!$D$15)*(FG33-FG28-MecaFluide!$D$15*Horaire!FG70^2)))/(MecaFluide!$C$14-MecaFluide!$D$15),
""),
IF((MecaFluide!$D$15^2*FG70^2-(MecaFluide!$C$14-MecaFluide!$D$15)*(FG32-FG27-MecaFluide!$D$15*Horaire!FG70^2))&gt;=0,
(-MecaFluide!$D$15*FG70+SQRT(MecaFluide!$D$15^2*FG70^2-(MecaFluide!$C$14-MecaFluide!$D$15)*(FG32-FG27-MecaFluide!$D$15*Horaire!FG70^2)))/(MecaFluide!$C$14-MecaFluide!$D$15),
""))),"")</f>
        <v>0</v>
      </c>
      <c r="FH75" s="4">
        <f ca="1">IF(FH138&lt;=$L$3,
IF(OR(FH95=3,FH95=4),
FH70,
IF(FH28&lt;&gt;"",
IF((MecaFluide!$D$15^2*FH70^2-(MecaFluide!$C$14-MecaFluide!$D$15)*(FH33-FH28-MecaFluide!$D$15*Horaire!FH70^2))&gt;=0,
(-MecaFluide!$D$15*FH70+SQRT(MecaFluide!$D$15^2*FH70^2-(MecaFluide!$C$14-MecaFluide!$D$15)*(FH33-FH28-MecaFluide!$D$15*Horaire!FH70^2)))/(MecaFluide!$C$14-MecaFluide!$D$15),
""),
IF((MecaFluide!$D$15^2*FH70^2-(MecaFluide!$C$14-MecaFluide!$D$15)*(FH32-FH27-MecaFluide!$D$15*Horaire!FH70^2))&gt;=0,
(-MecaFluide!$D$15*FH70+SQRT(MecaFluide!$D$15^2*FH70^2-(MecaFluide!$C$14-MecaFluide!$D$15)*(FH32-FH27-MecaFluide!$D$15*Horaire!FH70^2)))/(MecaFluide!$C$14-MecaFluide!$D$15),
""))),"")</f>
        <v>0</v>
      </c>
      <c r="FI75" s="4">
        <f ca="1">IF(FI138&lt;=$L$3,
IF(OR(FI95=3,FI95=4),
FI70,
IF(FI28&lt;&gt;"",
IF((MecaFluide!$D$15^2*FI70^2-(MecaFluide!$C$14-MecaFluide!$D$15)*(FI33-FI28-MecaFluide!$D$15*Horaire!FI70^2))&gt;=0,
(-MecaFluide!$D$15*FI70+SQRT(MecaFluide!$D$15^2*FI70^2-(MecaFluide!$C$14-MecaFluide!$D$15)*(FI33-FI28-MecaFluide!$D$15*Horaire!FI70^2)))/(MecaFluide!$C$14-MecaFluide!$D$15),
""),
IF((MecaFluide!$D$15^2*FI70^2-(MecaFluide!$C$14-MecaFluide!$D$15)*(FI32-FI27-MecaFluide!$D$15*Horaire!FI70^2))&gt;=0,
(-MecaFluide!$D$15*FI70+SQRT(MecaFluide!$D$15^2*FI70^2-(MecaFluide!$C$14-MecaFluide!$D$15)*(FI32-FI27-MecaFluide!$D$15*Horaire!FI70^2)))/(MecaFluide!$C$14-MecaFluide!$D$15),
""))),"")</f>
        <v>0</v>
      </c>
      <c r="FJ75" s="4">
        <f ca="1">IF(FJ138&lt;=$L$3,
IF(OR(FJ95=3,FJ95=4),
FJ70,
IF(FJ28&lt;&gt;"",
IF((MecaFluide!$D$15^2*FJ70^2-(MecaFluide!$C$14-MecaFluide!$D$15)*(FJ33-FJ28-MecaFluide!$D$15*Horaire!FJ70^2))&gt;=0,
(-MecaFluide!$D$15*FJ70+SQRT(MecaFluide!$D$15^2*FJ70^2-(MecaFluide!$C$14-MecaFluide!$D$15)*(FJ33-FJ28-MecaFluide!$D$15*Horaire!FJ70^2)))/(MecaFluide!$C$14-MecaFluide!$D$15),
""),
IF((MecaFluide!$D$15^2*FJ70^2-(MecaFluide!$C$14-MecaFluide!$D$15)*(FJ32-FJ27-MecaFluide!$D$15*Horaire!FJ70^2))&gt;=0,
(-MecaFluide!$D$15*FJ70+SQRT(MecaFluide!$D$15^2*FJ70^2-(MecaFluide!$C$14-MecaFluide!$D$15)*(FJ32-FJ27-MecaFluide!$D$15*Horaire!FJ70^2)))/(MecaFluide!$C$14-MecaFluide!$D$15),
""))),"")</f>
        <v>0</v>
      </c>
      <c r="FK75" s="4">
        <f ca="1">IF(FK138&lt;=$L$3,
IF(OR(FK95=3,FK95=4),
FK70,
IF(FK28&lt;&gt;"",
IF((MecaFluide!$D$15^2*FK70^2-(MecaFluide!$C$14-MecaFluide!$D$15)*(FK33-FK28-MecaFluide!$D$15*Horaire!FK70^2))&gt;=0,
(-MecaFluide!$D$15*FK70+SQRT(MecaFluide!$D$15^2*FK70^2-(MecaFluide!$C$14-MecaFluide!$D$15)*(FK33-FK28-MecaFluide!$D$15*Horaire!FK70^2)))/(MecaFluide!$C$14-MecaFluide!$D$15),
""),
IF((MecaFluide!$D$15^2*FK70^2-(MecaFluide!$C$14-MecaFluide!$D$15)*(FK32-FK27-MecaFluide!$D$15*Horaire!FK70^2))&gt;=0,
(-MecaFluide!$D$15*FK70+SQRT(MecaFluide!$D$15^2*FK70^2-(MecaFluide!$C$14-MecaFluide!$D$15)*(FK32-FK27-MecaFluide!$D$15*Horaire!FK70^2)))/(MecaFluide!$C$14-MecaFluide!$D$15),
""))),"")</f>
        <v>0</v>
      </c>
      <c r="FL75" s="4">
        <f ca="1">IF(FL138&lt;=$L$3,
IF(OR(FL95=3,FL95=4),
FL70,
IF(FL28&lt;&gt;"",
IF((MecaFluide!$D$15^2*FL70^2-(MecaFluide!$C$14-MecaFluide!$D$15)*(FL33-FL28-MecaFluide!$D$15*Horaire!FL70^2))&gt;=0,
(-MecaFluide!$D$15*FL70+SQRT(MecaFluide!$D$15^2*FL70^2-(MecaFluide!$C$14-MecaFluide!$D$15)*(FL33-FL28-MecaFluide!$D$15*Horaire!FL70^2)))/(MecaFluide!$C$14-MecaFluide!$D$15),
""),
IF((MecaFluide!$D$15^2*FL70^2-(MecaFluide!$C$14-MecaFluide!$D$15)*(FL32-FL27-MecaFluide!$D$15*Horaire!FL70^2))&gt;=0,
(-MecaFluide!$D$15*FL70+SQRT(MecaFluide!$D$15^2*FL70^2-(MecaFluide!$C$14-MecaFluide!$D$15)*(FL32-FL27-MecaFluide!$D$15*Horaire!FL70^2)))/(MecaFluide!$C$14-MecaFluide!$D$15),
""))),"")</f>
        <v>0</v>
      </c>
      <c r="FM75" s="4">
        <f ca="1">IF(FM138&lt;=$L$3,
IF(OR(FM95=3,FM95=4),
FM70,
IF(FM28&lt;&gt;"",
IF((MecaFluide!$D$15^2*FM70^2-(MecaFluide!$C$14-MecaFluide!$D$15)*(FM33-FM28-MecaFluide!$D$15*Horaire!FM70^2))&gt;=0,
(-MecaFluide!$D$15*FM70+SQRT(MecaFluide!$D$15^2*FM70^2-(MecaFluide!$C$14-MecaFluide!$D$15)*(FM33-FM28-MecaFluide!$D$15*Horaire!FM70^2)))/(MecaFluide!$C$14-MecaFluide!$D$15),
""),
IF((MecaFluide!$D$15^2*FM70^2-(MecaFluide!$C$14-MecaFluide!$D$15)*(FM32-FM27-MecaFluide!$D$15*Horaire!FM70^2))&gt;=0,
(-MecaFluide!$D$15*FM70+SQRT(MecaFluide!$D$15^2*FM70^2-(MecaFluide!$C$14-MecaFluide!$D$15)*(FM32-FM27-MecaFluide!$D$15*Horaire!FM70^2)))/(MecaFluide!$C$14-MecaFluide!$D$15),
""))),"")</f>
        <v>0</v>
      </c>
      <c r="FN75" s="4">
        <f ca="1">IF(FN138&lt;=$L$3,
IF(OR(FN95=3,FN95=4),
FN70,
IF(FN28&lt;&gt;"",
IF((MecaFluide!$D$15^2*FN70^2-(MecaFluide!$C$14-MecaFluide!$D$15)*(FN33-FN28-MecaFluide!$D$15*Horaire!FN70^2))&gt;=0,
(-MecaFluide!$D$15*FN70+SQRT(MecaFluide!$D$15^2*FN70^2-(MecaFluide!$C$14-MecaFluide!$D$15)*(FN33-FN28-MecaFluide!$D$15*Horaire!FN70^2)))/(MecaFluide!$C$14-MecaFluide!$D$15),
""),
IF((MecaFluide!$D$15^2*FN70^2-(MecaFluide!$C$14-MecaFluide!$D$15)*(FN32-FN27-MecaFluide!$D$15*Horaire!FN70^2))&gt;=0,
(-MecaFluide!$D$15*FN70+SQRT(MecaFluide!$D$15^2*FN70^2-(MecaFluide!$C$14-MecaFluide!$D$15)*(FN32-FN27-MecaFluide!$D$15*Horaire!FN70^2)))/(MecaFluide!$C$14-MecaFluide!$D$15),
""))),"")</f>
        <v>0</v>
      </c>
      <c r="FO75" s="4">
        <f ca="1">IF(FO138&lt;=$L$3,
IF(OR(FO95=3,FO95=4),
FO70,
IF(FO28&lt;&gt;"",
IF((MecaFluide!$D$15^2*FO70^2-(MecaFluide!$C$14-MecaFluide!$D$15)*(FO33-FO28-MecaFluide!$D$15*Horaire!FO70^2))&gt;=0,
(-MecaFluide!$D$15*FO70+SQRT(MecaFluide!$D$15^2*FO70^2-(MecaFluide!$C$14-MecaFluide!$D$15)*(FO33-FO28-MecaFluide!$D$15*Horaire!FO70^2)))/(MecaFluide!$C$14-MecaFluide!$D$15),
""),
IF((MecaFluide!$D$15^2*FO70^2-(MecaFluide!$C$14-MecaFluide!$D$15)*(FO32-FO27-MecaFluide!$D$15*Horaire!FO70^2))&gt;=0,
(-MecaFluide!$D$15*FO70+SQRT(MecaFluide!$D$15^2*FO70^2-(MecaFluide!$C$14-MecaFluide!$D$15)*(FO32-FO27-MecaFluide!$D$15*Horaire!FO70^2)))/(MecaFluide!$C$14-MecaFluide!$D$15),
""))),"")</f>
        <v>0</v>
      </c>
      <c r="FP75" s="4" t="str">
        <f>IF(FP138&lt;=$L$3,
IF(OR(FP95=3,FP95=4),
FP70,
IF(FP28&lt;&gt;"",
IF((MecaFluide!$D$15^2*FP70^2-(MecaFluide!$C$14-MecaFluide!$D$15)*(FP33-FP28-MecaFluide!$D$15*Horaire!FP70^2))&gt;=0,
(-MecaFluide!$D$15*FP70+SQRT(MecaFluide!$D$15^2*FP70^2-(MecaFluide!$C$14-MecaFluide!$D$15)*(FP33-FP28-MecaFluide!$D$15*Horaire!FP70^2)))/(MecaFluide!$C$14-MecaFluide!$D$15),
""),
IF((MecaFluide!$D$15^2*FP70^2-(MecaFluide!$C$14-MecaFluide!$D$15)*(FP32-FP27-MecaFluide!$D$15*Horaire!FP70^2))&gt;=0,
(-MecaFluide!$D$15*FP70+SQRT(MecaFluide!$D$15^2*FP70^2-(MecaFluide!$C$14-MecaFluide!$D$15)*(FP32-FP27-MecaFluide!$D$15*Horaire!FP70^2)))/(MecaFluide!$C$14-MecaFluide!$D$15),
""))),"")</f>
        <v/>
      </c>
      <c r="FQ75" s="4" t="str">
        <f>IF(FQ138&lt;=$L$3,
IF(OR(FQ95=3,FQ95=4),
FQ70,
IF(FQ28&lt;&gt;"",
IF((MecaFluide!$D$15^2*FQ70^2-(MecaFluide!$C$14-MecaFluide!$D$15)*(FQ33-FQ28-MecaFluide!$D$15*Horaire!FQ70^2))&gt;=0,
(-MecaFluide!$D$15*FQ70+SQRT(MecaFluide!$D$15^2*FQ70^2-(MecaFluide!$C$14-MecaFluide!$D$15)*(FQ33-FQ28-MecaFluide!$D$15*Horaire!FQ70^2)))/(MecaFluide!$C$14-MecaFluide!$D$15),
""),
IF((MecaFluide!$D$15^2*FQ70^2-(MecaFluide!$C$14-MecaFluide!$D$15)*(FQ32-FQ27-MecaFluide!$D$15*Horaire!FQ70^2))&gt;=0,
(-MecaFluide!$D$15*FQ70+SQRT(MecaFluide!$D$15^2*FQ70^2-(MecaFluide!$C$14-MecaFluide!$D$15)*(FQ32-FQ27-MecaFluide!$D$15*Horaire!FQ70^2)))/(MecaFluide!$C$14-MecaFluide!$D$15),
""))),"")</f>
        <v/>
      </c>
      <c r="FR75" s="4" t="str">
        <f>IF(FR138&lt;=$L$3,
IF(OR(FR95=3,FR95=4),
FR70,
IF(FR28&lt;&gt;"",
IF((MecaFluide!$D$15^2*FR70^2-(MecaFluide!$C$14-MecaFluide!$D$15)*(FR33-FR28-MecaFluide!$D$15*Horaire!FR70^2))&gt;=0,
(-MecaFluide!$D$15*FR70+SQRT(MecaFluide!$D$15^2*FR70^2-(MecaFluide!$C$14-MecaFluide!$D$15)*(FR33-FR28-MecaFluide!$D$15*Horaire!FR70^2)))/(MecaFluide!$C$14-MecaFluide!$D$15),
""),
IF((MecaFluide!$D$15^2*FR70^2-(MecaFluide!$C$14-MecaFluide!$D$15)*(FR32-FR27-MecaFluide!$D$15*Horaire!FR70^2))&gt;=0,
(-MecaFluide!$D$15*FR70+SQRT(MecaFluide!$D$15^2*FR70^2-(MecaFluide!$C$14-MecaFluide!$D$15)*(FR32-FR27-MecaFluide!$D$15*Horaire!FR70^2)))/(MecaFluide!$C$14-MecaFluide!$D$15),
""))),"")</f>
        <v/>
      </c>
      <c r="FS75" s="4" t="str">
        <f>IF(FS138&lt;=$L$3,
IF(OR(FS95=3,FS95=4),
FS70,
IF(FS28&lt;&gt;"",
IF((MecaFluide!$D$15^2*FS70^2-(MecaFluide!$C$14-MecaFluide!$D$15)*(FS33-FS28-MecaFluide!$D$15*Horaire!FS70^2))&gt;=0,
(-MecaFluide!$D$15*FS70+SQRT(MecaFluide!$D$15^2*FS70^2-(MecaFluide!$C$14-MecaFluide!$D$15)*(FS33-FS28-MecaFluide!$D$15*Horaire!FS70^2)))/(MecaFluide!$C$14-MecaFluide!$D$15),
""),
IF((MecaFluide!$D$15^2*FS70^2-(MecaFluide!$C$14-MecaFluide!$D$15)*(FS32-FS27-MecaFluide!$D$15*Horaire!FS70^2))&gt;=0,
(-MecaFluide!$D$15*FS70+SQRT(MecaFluide!$D$15^2*FS70^2-(MecaFluide!$C$14-MecaFluide!$D$15)*(FS32-FS27-MecaFluide!$D$15*Horaire!FS70^2)))/(MecaFluide!$C$14-MecaFluide!$D$15),
""))),"")</f>
        <v/>
      </c>
      <c r="FT75" s="4" t="str">
        <f>IF(FT138&lt;=$L$3,
IF(OR(FT95=3,FT95=4),
FT70,
IF(FT28&lt;&gt;"",
IF((MecaFluide!$D$15^2*FT70^2-(MecaFluide!$C$14-MecaFluide!$D$15)*(FT33-FT28-MecaFluide!$D$15*Horaire!FT70^2))&gt;=0,
(-MecaFluide!$D$15*FT70+SQRT(MecaFluide!$D$15^2*FT70^2-(MecaFluide!$C$14-MecaFluide!$D$15)*(FT33-FT28-MecaFluide!$D$15*Horaire!FT70^2)))/(MecaFluide!$C$14-MecaFluide!$D$15),
""),
IF((MecaFluide!$D$15^2*FT70^2-(MecaFluide!$C$14-MecaFluide!$D$15)*(FT32-FT27-MecaFluide!$D$15*Horaire!FT70^2))&gt;=0,
(-MecaFluide!$D$15*FT70+SQRT(MecaFluide!$D$15^2*FT70^2-(MecaFluide!$C$14-MecaFluide!$D$15)*(FT32-FT27-MecaFluide!$D$15*Horaire!FT70^2)))/(MecaFluide!$C$14-MecaFluide!$D$15),
""))),"")</f>
        <v/>
      </c>
      <c r="FU75" s="4" t="str">
        <f>IF(FU138&lt;=$L$3,
IF(OR(FU95=3,FU95=4),
FU70,
IF(FU28&lt;&gt;"",
IF((MecaFluide!$D$15^2*FU70^2-(MecaFluide!$C$14-MecaFluide!$D$15)*(FU33-FU28-MecaFluide!$D$15*Horaire!FU70^2))&gt;=0,
(-MecaFluide!$D$15*FU70+SQRT(MecaFluide!$D$15^2*FU70^2-(MecaFluide!$C$14-MecaFluide!$D$15)*(FU33-FU28-MecaFluide!$D$15*Horaire!FU70^2)))/(MecaFluide!$C$14-MecaFluide!$D$15),
""),
IF((MecaFluide!$D$15^2*FU70^2-(MecaFluide!$C$14-MecaFluide!$D$15)*(FU32-FU27-MecaFluide!$D$15*Horaire!FU70^2))&gt;=0,
(-MecaFluide!$D$15*FU70+SQRT(MecaFluide!$D$15^2*FU70^2-(MecaFluide!$C$14-MecaFluide!$D$15)*(FU32-FU27-MecaFluide!$D$15*Horaire!FU70^2)))/(MecaFluide!$C$14-MecaFluide!$D$15),
""))),"")</f>
        <v/>
      </c>
      <c r="FV75" s="4" t="str">
        <f>IF(FV138&lt;=$L$3,
IF(OR(FV95=3,FV95=4),
FV70,
IF(FV28&lt;&gt;"",
IF((MecaFluide!$D$15^2*FV70^2-(MecaFluide!$C$14-MecaFluide!$D$15)*(FV33-FV28-MecaFluide!$D$15*Horaire!FV70^2))&gt;=0,
(-MecaFluide!$D$15*FV70+SQRT(MecaFluide!$D$15^2*FV70^2-(MecaFluide!$C$14-MecaFluide!$D$15)*(FV33-FV28-MecaFluide!$D$15*Horaire!FV70^2)))/(MecaFluide!$C$14-MecaFluide!$D$15),
""),
IF((MecaFluide!$D$15^2*FV70^2-(MecaFluide!$C$14-MecaFluide!$D$15)*(FV32-FV27-MecaFluide!$D$15*Horaire!FV70^2))&gt;=0,
(-MecaFluide!$D$15*FV70+SQRT(MecaFluide!$D$15^2*FV70^2-(MecaFluide!$C$14-MecaFluide!$D$15)*(FV32-FV27-MecaFluide!$D$15*Horaire!FV70^2)))/(MecaFluide!$C$14-MecaFluide!$D$15),
""))),"")</f>
        <v/>
      </c>
      <c r="FW75" s="4" t="str">
        <f>IF(FW138&lt;=$L$3,
IF(OR(FW95=3,FW95=4),
FW70,
IF(FW28&lt;&gt;"",
IF((MecaFluide!$D$15^2*FW70^2-(MecaFluide!$C$14-MecaFluide!$D$15)*(FW33-FW28-MecaFluide!$D$15*Horaire!FW70^2))&gt;=0,
(-MecaFluide!$D$15*FW70+SQRT(MecaFluide!$D$15^2*FW70^2-(MecaFluide!$C$14-MecaFluide!$D$15)*(FW33-FW28-MecaFluide!$D$15*Horaire!FW70^2)))/(MecaFluide!$C$14-MecaFluide!$D$15),
""),
IF((MecaFluide!$D$15^2*FW70^2-(MecaFluide!$C$14-MecaFluide!$D$15)*(FW32-FW27-MecaFluide!$D$15*Horaire!FW70^2))&gt;=0,
(-MecaFluide!$D$15*FW70+SQRT(MecaFluide!$D$15^2*FW70^2-(MecaFluide!$C$14-MecaFluide!$D$15)*(FW32-FW27-MecaFluide!$D$15*Horaire!FW70^2)))/(MecaFluide!$C$14-MecaFluide!$D$15),
""))),"")</f>
        <v/>
      </c>
      <c r="FX75" s="4" t="str">
        <f>IF(FX138&lt;=$L$3,
IF(OR(FX95=3,FX95=4),
FX70,
IF(FX28&lt;&gt;"",
IF((MecaFluide!$D$15^2*FX70^2-(MecaFluide!$C$14-MecaFluide!$D$15)*(FX33-FX28-MecaFluide!$D$15*Horaire!FX70^2))&gt;=0,
(-MecaFluide!$D$15*FX70+SQRT(MecaFluide!$D$15^2*FX70^2-(MecaFluide!$C$14-MecaFluide!$D$15)*(FX33-FX28-MecaFluide!$D$15*Horaire!FX70^2)))/(MecaFluide!$C$14-MecaFluide!$D$15),
""),
IF((MecaFluide!$D$15^2*FX70^2-(MecaFluide!$C$14-MecaFluide!$D$15)*(FX32-FX27-MecaFluide!$D$15*Horaire!FX70^2))&gt;=0,
(-MecaFluide!$D$15*FX70+SQRT(MecaFluide!$D$15^2*FX70^2-(MecaFluide!$C$14-MecaFluide!$D$15)*(FX32-FX27-MecaFluide!$D$15*Horaire!FX70^2)))/(MecaFluide!$C$14-MecaFluide!$D$15),
""))),"")</f>
        <v/>
      </c>
      <c r="FY75" s="4" t="str">
        <f>IF(FY138&lt;=$L$3,
IF(OR(FY95=3,FY95=4),
FY70,
IF(FY28&lt;&gt;"",
IF((MecaFluide!$D$15^2*FY70^2-(MecaFluide!$C$14-MecaFluide!$D$15)*(FY33-FY28-MecaFluide!$D$15*Horaire!FY70^2))&gt;=0,
(-MecaFluide!$D$15*FY70+SQRT(MecaFluide!$D$15^2*FY70^2-(MecaFluide!$C$14-MecaFluide!$D$15)*(FY33-FY28-MecaFluide!$D$15*Horaire!FY70^2)))/(MecaFluide!$C$14-MecaFluide!$D$15),
""),
IF((MecaFluide!$D$15^2*FY70^2-(MecaFluide!$C$14-MecaFluide!$D$15)*(FY32-FY27-MecaFluide!$D$15*Horaire!FY70^2))&gt;=0,
(-MecaFluide!$D$15*FY70+SQRT(MecaFluide!$D$15^2*FY70^2-(MecaFluide!$C$14-MecaFluide!$D$15)*(FY32-FY27-MecaFluide!$D$15*Horaire!FY70^2)))/(MecaFluide!$C$14-MecaFluide!$D$15),
""))),"")</f>
        <v/>
      </c>
      <c r="FZ75" s="4" t="str">
        <f>IF(FZ138&lt;=$L$3,
IF(OR(FZ95=3,FZ95=4),
FZ70,
IF(FZ28&lt;&gt;"",
IF((MecaFluide!$D$15^2*FZ70^2-(MecaFluide!$C$14-MecaFluide!$D$15)*(FZ33-FZ28-MecaFluide!$D$15*Horaire!FZ70^2))&gt;=0,
(-MecaFluide!$D$15*FZ70+SQRT(MecaFluide!$D$15^2*FZ70^2-(MecaFluide!$C$14-MecaFluide!$D$15)*(FZ33-FZ28-MecaFluide!$D$15*Horaire!FZ70^2)))/(MecaFluide!$C$14-MecaFluide!$D$15),
""),
IF((MecaFluide!$D$15^2*FZ70^2-(MecaFluide!$C$14-MecaFluide!$D$15)*(FZ32-FZ27-MecaFluide!$D$15*Horaire!FZ70^2))&gt;=0,
(-MecaFluide!$D$15*FZ70+SQRT(MecaFluide!$D$15^2*FZ70^2-(MecaFluide!$C$14-MecaFluide!$D$15)*(FZ32-FZ27-MecaFluide!$D$15*Horaire!FZ70^2)))/(MecaFluide!$C$14-MecaFluide!$D$15),
""))),"")</f>
        <v/>
      </c>
      <c r="GA75" s="4" t="str">
        <f>IF(GA138&lt;=$L$3,
IF(OR(GA95=3,GA95=4),
GA70,
IF(GA28&lt;&gt;"",
IF((MecaFluide!$D$15^2*GA70^2-(MecaFluide!$C$14-MecaFluide!$D$15)*(GA33-GA28-MecaFluide!$D$15*Horaire!GA70^2))&gt;=0,
(-MecaFluide!$D$15*GA70+SQRT(MecaFluide!$D$15^2*GA70^2-(MecaFluide!$C$14-MecaFluide!$D$15)*(GA33-GA28-MecaFluide!$D$15*Horaire!GA70^2)))/(MecaFluide!$C$14-MecaFluide!$D$15),
""),
IF((MecaFluide!$D$15^2*GA70^2-(MecaFluide!$C$14-MecaFluide!$D$15)*(GA32-GA27-MecaFluide!$D$15*Horaire!GA70^2))&gt;=0,
(-MecaFluide!$D$15*GA70+SQRT(MecaFluide!$D$15^2*GA70^2-(MecaFluide!$C$14-MecaFluide!$D$15)*(GA32-GA27-MecaFluide!$D$15*Horaire!GA70^2)))/(MecaFluide!$C$14-MecaFluide!$D$15),
""))),"")</f>
        <v/>
      </c>
      <c r="GB75" s="4" t="str">
        <f>IF(GB138&lt;=$L$3,
IF(OR(GB95=3,GB95=4),
GB70,
IF(GB28&lt;&gt;"",
IF((MecaFluide!$D$15^2*GB70^2-(MecaFluide!$C$14-MecaFluide!$D$15)*(GB33-GB28-MecaFluide!$D$15*Horaire!GB70^2))&gt;=0,
(-MecaFluide!$D$15*GB70+SQRT(MecaFluide!$D$15^2*GB70^2-(MecaFluide!$C$14-MecaFluide!$D$15)*(GB33-GB28-MecaFluide!$D$15*Horaire!GB70^2)))/(MecaFluide!$C$14-MecaFluide!$D$15),
""),
IF((MecaFluide!$D$15^2*GB70^2-(MecaFluide!$C$14-MecaFluide!$D$15)*(GB32-GB27-MecaFluide!$D$15*Horaire!GB70^2))&gt;=0,
(-MecaFluide!$D$15*GB70+SQRT(MecaFluide!$D$15^2*GB70^2-(MecaFluide!$C$14-MecaFluide!$D$15)*(GB32-GB27-MecaFluide!$D$15*Horaire!GB70^2)))/(MecaFluide!$C$14-MecaFluide!$D$15),
""))),"")</f>
        <v/>
      </c>
      <c r="GC75" s="4" t="str">
        <f>IF(GC138&lt;=$L$3,
IF(OR(GC95=3,GC95=4),
GC70,
IF(GC28&lt;&gt;"",
IF((MecaFluide!$D$15^2*GC70^2-(MecaFluide!$C$14-MecaFluide!$D$15)*(GC33-GC28-MecaFluide!$D$15*Horaire!GC70^2))&gt;=0,
(-MecaFluide!$D$15*GC70+SQRT(MecaFluide!$D$15^2*GC70^2-(MecaFluide!$C$14-MecaFluide!$D$15)*(GC33-GC28-MecaFluide!$D$15*Horaire!GC70^2)))/(MecaFluide!$C$14-MecaFluide!$D$15),
""),
IF((MecaFluide!$D$15^2*GC70^2-(MecaFluide!$C$14-MecaFluide!$D$15)*(GC32-GC27-MecaFluide!$D$15*Horaire!GC70^2))&gt;=0,
(-MecaFluide!$D$15*GC70+SQRT(MecaFluide!$D$15^2*GC70^2-(MecaFluide!$C$14-MecaFluide!$D$15)*(GC32-GC27-MecaFluide!$D$15*Horaire!GC70^2)))/(MecaFluide!$C$14-MecaFluide!$D$15),
""))),"")</f>
        <v/>
      </c>
      <c r="GD75" s="4" t="str">
        <f>IF(GD138&lt;=$L$3,
IF(OR(GD95=3,GD95=4),
GD70,
IF(GD28&lt;&gt;"",
IF((MecaFluide!$D$15^2*GD70^2-(MecaFluide!$C$14-MecaFluide!$D$15)*(GD33-GD28-MecaFluide!$D$15*Horaire!GD70^2))&gt;=0,
(-MecaFluide!$D$15*GD70+SQRT(MecaFluide!$D$15^2*GD70^2-(MecaFluide!$C$14-MecaFluide!$D$15)*(GD33-GD28-MecaFluide!$D$15*Horaire!GD70^2)))/(MecaFluide!$C$14-MecaFluide!$D$15),
""),
IF((MecaFluide!$D$15^2*GD70^2-(MecaFluide!$C$14-MecaFluide!$D$15)*(GD32-GD27-MecaFluide!$D$15*Horaire!GD70^2))&gt;=0,
(-MecaFluide!$D$15*GD70+SQRT(MecaFluide!$D$15^2*GD70^2-(MecaFluide!$C$14-MecaFluide!$D$15)*(GD32-GD27-MecaFluide!$D$15*Horaire!GD70^2)))/(MecaFluide!$C$14-MecaFluide!$D$15),
""))),"")</f>
        <v/>
      </c>
      <c r="GE75" s="4" t="str">
        <f>IF(GE138&lt;=$L$3,
IF(OR(GE95=3,GE95=4),
GE70,
IF(GE28&lt;&gt;"",
IF((MecaFluide!$D$15^2*GE70^2-(MecaFluide!$C$14-MecaFluide!$D$15)*(GE33-GE28-MecaFluide!$D$15*Horaire!GE70^2))&gt;=0,
(-MecaFluide!$D$15*GE70+SQRT(MecaFluide!$D$15^2*GE70^2-(MecaFluide!$C$14-MecaFluide!$D$15)*(GE33-GE28-MecaFluide!$D$15*Horaire!GE70^2)))/(MecaFluide!$C$14-MecaFluide!$D$15),
""),
IF((MecaFluide!$D$15^2*GE70^2-(MecaFluide!$C$14-MecaFluide!$D$15)*(GE32-GE27-MecaFluide!$D$15*Horaire!GE70^2))&gt;=0,
(-MecaFluide!$D$15*GE70+SQRT(MecaFluide!$D$15^2*GE70^2-(MecaFluide!$C$14-MecaFluide!$D$15)*(GE32-GE27-MecaFluide!$D$15*Horaire!GE70^2)))/(MecaFluide!$C$14-MecaFluide!$D$15),
""))),"")</f>
        <v/>
      </c>
      <c r="GF75" s="4" t="str">
        <f>IF(GF138&lt;=$L$3,
IF(OR(GF95=3,GF95=4),
GF70,
IF(GF28&lt;&gt;"",
IF((MecaFluide!$D$15^2*GF70^2-(MecaFluide!$C$14-MecaFluide!$D$15)*(GF33-GF28-MecaFluide!$D$15*Horaire!GF70^2))&gt;=0,
(-MecaFluide!$D$15*GF70+SQRT(MecaFluide!$D$15^2*GF70^2-(MecaFluide!$C$14-MecaFluide!$D$15)*(GF33-GF28-MecaFluide!$D$15*Horaire!GF70^2)))/(MecaFluide!$C$14-MecaFluide!$D$15),
""),
IF((MecaFluide!$D$15^2*GF70^2-(MecaFluide!$C$14-MecaFluide!$D$15)*(GF32-GF27-MecaFluide!$D$15*Horaire!GF70^2))&gt;=0,
(-MecaFluide!$D$15*GF70+SQRT(MecaFluide!$D$15^2*GF70^2-(MecaFluide!$C$14-MecaFluide!$D$15)*(GF32-GF27-MecaFluide!$D$15*Horaire!GF70^2)))/(MecaFluide!$C$14-MecaFluide!$D$15),
""))),"")</f>
        <v/>
      </c>
      <c r="GG75" s="4" t="str">
        <f>IF(GG138&lt;=$L$3,
IF(OR(GG95=3,GG95=4),
GG70,
IF(GG28&lt;&gt;"",
IF((MecaFluide!$D$15^2*GG70^2-(MecaFluide!$C$14-MecaFluide!$D$15)*(GG33-GG28-MecaFluide!$D$15*Horaire!GG70^2))&gt;=0,
(-MecaFluide!$D$15*GG70+SQRT(MecaFluide!$D$15^2*GG70^2-(MecaFluide!$C$14-MecaFluide!$D$15)*(GG33-GG28-MecaFluide!$D$15*Horaire!GG70^2)))/(MecaFluide!$C$14-MecaFluide!$D$15),
""),
IF((MecaFluide!$D$15^2*GG70^2-(MecaFluide!$C$14-MecaFluide!$D$15)*(GG32-GG27-MecaFluide!$D$15*Horaire!GG70^2))&gt;=0,
(-MecaFluide!$D$15*GG70+SQRT(MecaFluide!$D$15^2*GG70^2-(MecaFluide!$C$14-MecaFluide!$D$15)*(GG32-GG27-MecaFluide!$D$15*Horaire!GG70^2)))/(MecaFluide!$C$14-MecaFluide!$D$15),
""))),"")</f>
        <v/>
      </c>
      <c r="GH75" s="4" t="str">
        <f>IF(GH138&lt;=$L$3,
IF(OR(GH95=3,GH95=4),
GH70,
IF(GH28&lt;&gt;"",
IF((MecaFluide!$D$15^2*GH70^2-(MecaFluide!$C$14-MecaFluide!$D$15)*(GH33-GH28-MecaFluide!$D$15*Horaire!GH70^2))&gt;=0,
(-MecaFluide!$D$15*GH70+SQRT(MecaFluide!$D$15^2*GH70^2-(MecaFluide!$C$14-MecaFluide!$D$15)*(GH33-GH28-MecaFluide!$D$15*Horaire!GH70^2)))/(MecaFluide!$C$14-MecaFluide!$D$15),
""),
IF((MecaFluide!$D$15^2*GH70^2-(MecaFluide!$C$14-MecaFluide!$D$15)*(GH32-GH27-MecaFluide!$D$15*Horaire!GH70^2))&gt;=0,
(-MecaFluide!$D$15*GH70+SQRT(MecaFluide!$D$15^2*GH70^2-(MecaFluide!$C$14-MecaFluide!$D$15)*(GH32-GH27-MecaFluide!$D$15*Horaire!GH70^2)))/(MecaFluide!$C$14-MecaFluide!$D$15),
""))),"")</f>
        <v/>
      </c>
      <c r="GI75" s="4" t="str">
        <f>IF(GI138&lt;=$L$3,
IF(OR(GI95=3,GI95=4),
GI70,
IF(GI28&lt;&gt;"",
IF((MecaFluide!$D$15^2*GI70^2-(MecaFluide!$C$14-MecaFluide!$D$15)*(GI33-GI28-MecaFluide!$D$15*Horaire!GI70^2))&gt;=0,
(-MecaFluide!$D$15*GI70+SQRT(MecaFluide!$D$15^2*GI70^2-(MecaFluide!$C$14-MecaFluide!$D$15)*(GI33-GI28-MecaFluide!$D$15*Horaire!GI70^2)))/(MecaFluide!$C$14-MecaFluide!$D$15),
""),
IF((MecaFluide!$D$15^2*GI70^2-(MecaFluide!$C$14-MecaFluide!$D$15)*(GI32-GI27-MecaFluide!$D$15*Horaire!GI70^2))&gt;=0,
(-MecaFluide!$D$15*GI70+SQRT(MecaFluide!$D$15^2*GI70^2-(MecaFluide!$C$14-MecaFluide!$D$15)*(GI32-GI27-MecaFluide!$D$15*Horaire!GI70^2)))/(MecaFluide!$C$14-MecaFluide!$D$15),
""))),"")</f>
        <v/>
      </c>
      <c r="GJ75" s="4" t="str">
        <f>IF(GJ138&lt;=$L$3,
IF(OR(GJ95=3,GJ95=4),
GJ70,
IF(GJ28&lt;&gt;"",
IF((MecaFluide!$D$15^2*GJ70^2-(MecaFluide!$C$14-MecaFluide!$D$15)*(GJ33-GJ28-MecaFluide!$D$15*Horaire!GJ70^2))&gt;=0,
(-MecaFluide!$D$15*GJ70+SQRT(MecaFluide!$D$15^2*GJ70^2-(MecaFluide!$C$14-MecaFluide!$D$15)*(GJ33-GJ28-MecaFluide!$D$15*Horaire!GJ70^2)))/(MecaFluide!$C$14-MecaFluide!$D$15),
""),
IF((MecaFluide!$D$15^2*GJ70^2-(MecaFluide!$C$14-MecaFluide!$D$15)*(GJ32-GJ27-MecaFluide!$D$15*Horaire!GJ70^2))&gt;=0,
(-MecaFluide!$D$15*GJ70+SQRT(MecaFluide!$D$15^2*GJ70^2-(MecaFluide!$C$14-MecaFluide!$D$15)*(GJ32-GJ27-MecaFluide!$D$15*Horaire!GJ70^2)))/(MecaFluide!$C$14-MecaFluide!$D$15),
""))),"")</f>
        <v/>
      </c>
      <c r="GK75" s="4" t="str">
        <f>IF(GK138&lt;=$L$3,
IF(OR(GK95=3,GK95=4),
GK70,
IF(GK28&lt;&gt;"",
IF((MecaFluide!$D$15^2*GK70^2-(MecaFluide!$C$14-MecaFluide!$D$15)*(GK33-GK28-MecaFluide!$D$15*Horaire!GK70^2))&gt;=0,
(-MecaFluide!$D$15*GK70+SQRT(MecaFluide!$D$15^2*GK70^2-(MecaFluide!$C$14-MecaFluide!$D$15)*(GK33-GK28-MecaFluide!$D$15*Horaire!GK70^2)))/(MecaFluide!$C$14-MecaFluide!$D$15),
""),
IF((MecaFluide!$D$15^2*GK70^2-(MecaFluide!$C$14-MecaFluide!$D$15)*(GK32-GK27-MecaFluide!$D$15*Horaire!GK70^2))&gt;=0,
(-MecaFluide!$D$15*GK70+SQRT(MecaFluide!$D$15^2*GK70^2-(MecaFluide!$C$14-MecaFluide!$D$15)*(GK32-GK27-MecaFluide!$D$15*Horaire!GK70^2)))/(MecaFluide!$C$14-MecaFluide!$D$15),
""))),"")</f>
        <v/>
      </c>
      <c r="GL75" s="4" t="str">
        <f>IF(GL138&lt;=$L$3,
IF(OR(GL95=3,GL95=4),
GL70,
IF(GL28&lt;&gt;"",
IF((MecaFluide!$D$15^2*GL70^2-(MecaFluide!$C$14-MecaFluide!$D$15)*(GL33-GL28-MecaFluide!$D$15*Horaire!GL70^2))&gt;=0,
(-MecaFluide!$D$15*GL70+SQRT(MecaFluide!$D$15^2*GL70^2-(MecaFluide!$C$14-MecaFluide!$D$15)*(GL33-GL28-MecaFluide!$D$15*Horaire!GL70^2)))/(MecaFluide!$C$14-MecaFluide!$D$15),
""),
IF((MecaFluide!$D$15^2*GL70^2-(MecaFluide!$C$14-MecaFluide!$D$15)*(GL32-GL27-MecaFluide!$D$15*Horaire!GL70^2))&gt;=0,
(-MecaFluide!$D$15*GL70+SQRT(MecaFluide!$D$15^2*GL70^2-(MecaFluide!$C$14-MecaFluide!$D$15)*(GL32-GL27-MecaFluide!$D$15*Horaire!GL70^2)))/(MecaFluide!$C$14-MecaFluide!$D$15),
""))),"")</f>
        <v/>
      </c>
      <c r="GM75" s="4" t="str">
        <f>IF(GM138&lt;=$L$3,
IF(OR(GM95=3,GM95=4),
GM70,
IF(GM28&lt;&gt;"",
IF((MecaFluide!$D$15^2*GM70^2-(MecaFluide!$C$14-MecaFluide!$D$15)*(GM33-GM28-MecaFluide!$D$15*Horaire!GM70^2))&gt;=0,
(-MecaFluide!$D$15*GM70+SQRT(MecaFluide!$D$15^2*GM70^2-(MecaFluide!$C$14-MecaFluide!$D$15)*(GM33-GM28-MecaFluide!$D$15*Horaire!GM70^2)))/(MecaFluide!$C$14-MecaFluide!$D$15),
""),
IF((MecaFluide!$D$15^2*GM70^2-(MecaFluide!$C$14-MecaFluide!$D$15)*(GM32-GM27-MecaFluide!$D$15*Horaire!GM70^2))&gt;=0,
(-MecaFluide!$D$15*GM70+SQRT(MecaFluide!$D$15^2*GM70^2-(MecaFluide!$C$14-MecaFluide!$D$15)*(GM32-GM27-MecaFluide!$D$15*Horaire!GM70^2)))/(MecaFluide!$C$14-MecaFluide!$D$15),
""))),"")</f>
        <v/>
      </c>
    </row>
    <row r="76" spans="1:195" x14ac:dyDescent="0.25">
      <c r="B76" t="s">
        <v>53</v>
      </c>
      <c r="C76" t="s">
        <v>24</v>
      </c>
      <c r="D76" t="str">
        <f ca="1">IF(D77&lt;&gt;"",D70-D77,"")</f>
        <v/>
      </c>
      <c r="E76" t="str">
        <f t="shared" ref="E76:L76" ca="1" si="102">IF(E77&lt;&gt;"",E70-E77,"")</f>
        <v/>
      </c>
      <c r="F76" t="str">
        <f t="shared" ca="1" si="102"/>
        <v/>
      </c>
      <c r="G76" t="str">
        <f t="shared" ca="1" si="102"/>
        <v/>
      </c>
      <c r="H76" t="str">
        <f t="shared" ca="1" si="102"/>
        <v/>
      </c>
      <c r="I76" t="str">
        <f t="shared" ca="1" si="102"/>
        <v/>
      </c>
      <c r="J76" t="str">
        <f t="shared" ca="1" si="102"/>
        <v/>
      </c>
      <c r="K76" t="str">
        <f t="shared" ca="1" si="102"/>
        <v/>
      </c>
      <c r="L76" t="str">
        <f t="shared" ca="1" si="102"/>
        <v/>
      </c>
      <c r="M76" t="str">
        <f t="shared" ref="M76" ca="1" si="103">IF(M77&lt;&gt;"",M70-M77,"")</f>
        <v/>
      </c>
      <c r="N76" t="str">
        <f t="shared" ref="N76" ca="1" si="104">IF(N77&lt;&gt;"",N70-N77,"")</f>
        <v/>
      </c>
      <c r="O76" t="str">
        <f t="shared" ref="O76" ca="1" si="105">IF(O77&lt;&gt;"",O70-O77,"")</f>
        <v/>
      </c>
      <c r="P76" t="str">
        <f t="shared" ref="P76" ca="1" si="106">IF(P77&lt;&gt;"",P70-P77,"")</f>
        <v/>
      </c>
      <c r="Q76" t="str">
        <f t="shared" ref="Q76" ca="1" si="107">IF(Q77&lt;&gt;"",Q70-Q77,"")</f>
        <v/>
      </c>
      <c r="R76" t="str">
        <f t="shared" ref="R76" ca="1" si="108">IF(R77&lt;&gt;"",R70-R77,"")</f>
        <v/>
      </c>
      <c r="S76" t="str">
        <f t="shared" ref="S76" ca="1" si="109">IF(S77&lt;&gt;"",S70-S77,"")</f>
        <v/>
      </c>
      <c r="T76" t="str">
        <f t="shared" ref="T76" ca="1" si="110">IF(T77&lt;&gt;"",T70-T77,"")</f>
        <v/>
      </c>
      <c r="U76" t="str">
        <f t="shared" ref="U76" ca="1" si="111">IF(U77&lt;&gt;"",U70-U77,"")</f>
        <v/>
      </c>
      <c r="V76" t="str">
        <f t="shared" ref="V76" ca="1" si="112">IF(V77&lt;&gt;"",V70-V77,"")</f>
        <v/>
      </c>
      <c r="W76" t="str">
        <f t="shared" ref="W76" ca="1" si="113">IF(W77&lt;&gt;"",W70-W77,"")</f>
        <v/>
      </c>
      <c r="X76" t="str">
        <f t="shared" ref="X76" ca="1" si="114">IF(X77&lt;&gt;"",X70-X77,"")</f>
        <v/>
      </c>
      <c r="Y76">
        <f t="shared" ref="Y76" ca="1" si="115">IF(Y77&lt;&gt;"",Y70-Y77,"")</f>
        <v>-7.8072653618531351</v>
      </c>
      <c r="Z76">
        <f t="shared" ref="Z76:AN76" ca="1" si="116">IF(Z77&lt;&gt;"",Z70-Z77,"")</f>
        <v>-7.5422756130390036</v>
      </c>
      <c r="AA76">
        <f t="shared" ref="AA76:AP76" ca="1" si="117">IF(AA77&lt;&gt;"",AA70-AA77,"")</f>
        <v>-4.3351862024128645</v>
      </c>
      <c r="AB76" s="87" t="str">
        <f t="shared" ca="1" si="116"/>
        <v/>
      </c>
      <c r="AC76" t="str">
        <f t="shared" ca="1" si="117"/>
        <v/>
      </c>
      <c r="AD76" t="str">
        <f t="shared" ca="1" si="116"/>
        <v/>
      </c>
      <c r="AE76" t="str">
        <f t="shared" ca="1" si="117"/>
        <v/>
      </c>
      <c r="AF76" t="str">
        <f t="shared" ca="1" si="116"/>
        <v/>
      </c>
      <c r="AG76" t="str">
        <f t="shared" ca="1" si="117"/>
        <v/>
      </c>
      <c r="AH76" t="str">
        <f t="shared" ca="1" si="116"/>
        <v/>
      </c>
      <c r="AI76" t="str">
        <f t="shared" ca="1" si="117"/>
        <v/>
      </c>
      <c r="AJ76" t="str">
        <f t="shared" ca="1" si="116"/>
        <v/>
      </c>
      <c r="AK76" t="str">
        <f t="shared" ca="1" si="117"/>
        <v/>
      </c>
      <c r="AL76">
        <f t="shared" ca="1" si="116"/>
        <v>-7.8403641757875677</v>
      </c>
      <c r="AM76">
        <f t="shared" ca="1" si="117"/>
        <v>-5.3627395838052925</v>
      </c>
      <c r="AN76" t="str">
        <f t="shared" ca="1" si="116"/>
        <v/>
      </c>
      <c r="AO76" t="str">
        <f t="shared" ca="1" si="117"/>
        <v/>
      </c>
      <c r="AP76" t="str">
        <f t="shared" ca="1" si="117"/>
        <v/>
      </c>
      <c r="AQ76" t="str">
        <f t="shared" ref="AQ76:CB76" ca="1" si="118">IF(AQ77&lt;&gt;"",AQ70-AQ77,"")</f>
        <v/>
      </c>
      <c r="AR76" t="str">
        <f t="shared" ca="1" si="118"/>
        <v/>
      </c>
      <c r="AS76" t="str">
        <f t="shared" ca="1" si="118"/>
        <v/>
      </c>
      <c r="AT76" t="str">
        <f t="shared" ca="1" si="118"/>
        <v/>
      </c>
      <c r="AU76">
        <f t="shared" ca="1" si="118"/>
        <v>-7.507658894210298</v>
      </c>
      <c r="AV76">
        <f t="shared" ca="1" si="118"/>
        <v>-3.6458038764139631</v>
      </c>
      <c r="AW76" t="str">
        <f t="shared" ca="1" si="118"/>
        <v/>
      </c>
      <c r="AX76" t="str">
        <f t="shared" ca="1" si="118"/>
        <v/>
      </c>
      <c r="AY76" t="str">
        <f t="shared" ca="1" si="118"/>
        <v/>
      </c>
      <c r="AZ76" s="87" t="str">
        <f t="shared" ca="1" si="118"/>
        <v/>
      </c>
      <c r="BA76" t="str">
        <f t="shared" ca="1" si="118"/>
        <v/>
      </c>
      <c r="BB76" t="str">
        <f t="shared" ca="1" si="118"/>
        <v/>
      </c>
      <c r="BC76" t="str">
        <f t="shared" ca="1" si="118"/>
        <v/>
      </c>
      <c r="BD76" t="str">
        <f t="shared" ca="1" si="118"/>
        <v/>
      </c>
      <c r="BE76" t="str">
        <f t="shared" ca="1" si="118"/>
        <v/>
      </c>
      <c r="BF76" t="str">
        <f t="shared" ca="1" si="118"/>
        <v/>
      </c>
      <c r="BG76" t="str">
        <f t="shared" ca="1" si="118"/>
        <v/>
      </c>
      <c r="BH76" t="str">
        <f t="shared" ca="1" si="118"/>
        <v/>
      </c>
      <c r="BI76" t="str">
        <f t="shared" ca="1" si="118"/>
        <v/>
      </c>
      <c r="BJ76" t="str">
        <f t="shared" ca="1" si="118"/>
        <v/>
      </c>
      <c r="BK76" t="str">
        <f t="shared" ca="1" si="118"/>
        <v/>
      </c>
      <c r="BL76" t="str">
        <f t="shared" ca="1" si="118"/>
        <v/>
      </c>
      <c r="BM76" t="str">
        <f t="shared" ca="1" si="118"/>
        <v/>
      </c>
      <c r="BN76" t="str">
        <f t="shared" ca="1" si="118"/>
        <v/>
      </c>
      <c r="BO76" t="str">
        <f t="shared" ca="1" si="118"/>
        <v/>
      </c>
      <c r="BP76" t="str">
        <f t="shared" ca="1" si="118"/>
        <v/>
      </c>
      <c r="BQ76" t="str">
        <f t="shared" ca="1" si="118"/>
        <v/>
      </c>
      <c r="BR76" t="str">
        <f t="shared" ca="1" si="118"/>
        <v/>
      </c>
      <c r="BS76" t="str">
        <f t="shared" ca="1" si="118"/>
        <v/>
      </c>
      <c r="BT76" t="str">
        <f t="shared" ca="1" si="118"/>
        <v/>
      </c>
      <c r="BU76" t="str">
        <f t="shared" ca="1" si="118"/>
        <v/>
      </c>
      <c r="BV76" t="str">
        <f t="shared" ca="1" si="118"/>
        <v/>
      </c>
      <c r="BW76" t="str">
        <f t="shared" ca="1" si="118"/>
        <v/>
      </c>
      <c r="BX76" s="87" t="str">
        <f t="shared" ca="1" si="118"/>
        <v/>
      </c>
      <c r="BY76" t="str">
        <f t="shared" ca="1" si="118"/>
        <v/>
      </c>
      <c r="BZ76" t="str">
        <f t="shared" ca="1" si="118"/>
        <v/>
      </c>
      <c r="CA76" t="str">
        <f t="shared" ca="1" si="118"/>
        <v/>
      </c>
      <c r="CB76" t="str">
        <f t="shared" ca="1" si="118"/>
        <v/>
      </c>
      <c r="CC76" t="str">
        <f t="shared" ref="CC76:DS76" ca="1" si="119">IF(CC77&lt;&gt;"",CC70-CC77,"")</f>
        <v/>
      </c>
      <c r="CD76" t="str">
        <f t="shared" ca="1" si="119"/>
        <v/>
      </c>
      <c r="CE76" t="str">
        <f t="shared" ca="1" si="119"/>
        <v/>
      </c>
      <c r="CF76" t="str">
        <f t="shared" ca="1" si="119"/>
        <v/>
      </c>
      <c r="CG76" t="str">
        <f t="shared" ca="1" si="119"/>
        <v/>
      </c>
      <c r="CH76" t="str">
        <f t="shared" ca="1" si="119"/>
        <v/>
      </c>
      <c r="CI76" t="str">
        <f t="shared" ca="1" si="119"/>
        <v/>
      </c>
      <c r="CJ76" t="str">
        <f t="shared" ca="1" si="119"/>
        <v/>
      </c>
      <c r="CK76" t="str">
        <f t="shared" ca="1" si="119"/>
        <v/>
      </c>
      <c r="CL76" t="str">
        <f t="shared" ca="1" si="119"/>
        <v/>
      </c>
      <c r="CM76" t="str">
        <f t="shared" ca="1" si="119"/>
        <v/>
      </c>
      <c r="CN76" t="str">
        <f t="shared" ca="1" si="119"/>
        <v/>
      </c>
      <c r="CO76" t="str">
        <f t="shared" ca="1" si="119"/>
        <v/>
      </c>
      <c r="CP76" t="str">
        <f t="shared" ca="1" si="119"/>
        <v/>
      </c>
      <c r="CQ76" t="str">
        <f t="shared" ca="1" si="119"/>
        <v/>
      </c>
      <c r="CR76" t="str">
        <f t="shared" ca="1" si="119"/>
        <v/>
      </c>
      <c r="CS76" t="str">
        <f t="shared" ca="1" si="119"/>
        <v/>
      </c>
      <c r="CT76" t="str">
        <f t="shared" ca="1" si="119"/>
        <v/>
      </c>
      <c r="CU76" s="88" t="str">
        <f t="shared" ca="1" si="119"/>
        <v/>
      </c>
      <c r="CV76" t="str">
        <f t="shared" ca="1" si="119"/>
        <v/>
      </c>
      <c r="CW76" t="str">
        <f t="shared" ca="1" si="119"/>
        <v/>
      </c>
      <c r="CX76" t="str">
        <f t="shared" ca="1" si="119"/>
        <v/>
      </c>
      <c r="CY76" t="str">
        <f t="shared" ca="1" si="119"/>
        <v/>
      </c>
      <c r="CZ76" t="str">
        <f t="shared" ca="1" si="119"/>
        <v/>
      </c>
      <c r="DA76" t="str">
        <f t="shared" ca="1" si="119"/>
        <v/>
      </c>
      <c r="DB76" t="str">
        <f t="shared" ca="1" si="119"/>
        <v/>
      </c>
      <c r="DC76" t="str">
        <f t="shared" ca="1" si="119"/>
        <v/>
      </c>
      <c r="DD76" t="str">
        <f t="shared" ca="1" si="119"/>
        <v/>
      </c>
      <c r="DE76" t="str">
        <f t="shared" ca="1" si="119"/>
        <v/>
      </c>
      <c r="DF76" t="str">
        <f t="shared" ca="1" si="119"/>
        <v/>
      </c>
      <c r="DG76" t="str">
        <f t="shared" ca="1" si="119"/>
        <v/>
      </c>
      <c r="DH76" t="str">
        <f t="shared" ca="1" si="119"/>
        <v/>
      </c>
      <c r="DI76" t="str">
        <f t="shared" ca="1" si="119"/>
        <v/>
      </c>
      <c r="DJ76" t="str">
        <f t="shared" ca="1" si="119"/>
        <v/>
      </c>
      <c r="DK76" t="str">
        <f t="shared" ca="1" si="119"/>
        <v/>
      </c>
      <c r="DL76" t="str">
        <f t="shared" ca="1" si="119"/>
        <v/>
      </c>
      <c r="DM76" t="str">
        <f t="shared" ca="1" si="119"/>
        <v/>
      </c>
      <c r="DN76" t="str">
        <f t="shared" ca="1" si="119"/>
        <v/>
      </c>
      <c r="DO76" t="str">
        <f t="shared" ca="1" si="119"/>
        <v/>
      </c>
      <c r="DP76" t="str">
        <f t="shared" ca="1" si="119"/>
        <v/>
      </c>
      <c r="DQ76" t="str">
        <f t="shared" ca="1" si="119"/>
        <v/>
      </c>
      <c r="DR76" t="str">
        <f t="shared" ca="1" si="119"/>
        <v/>
      </c>
      <c r="DS76" t="str">
        <f t="shared" ca="1" si="119"/>
        <v/>
      </c>
      <c r="DT76" s="87" t="str">
        <f t="shared" ref="DT76:EK76" ca="1" si="120">IF(DT77&lt;&gt;"",DT70-DT77,"")</f>
        <v/>
      </c>
      <c r="DU76" t="str">
        <f t="shared" ca="1" si="120"/>
        <v/>
      </c>
      <c r="DV76" t="str">
        <f t="shared" ca="1" si="120"/>
        <v/>
      </c>
      <c r="DW76" t="str">
        <f t="shared" ca="1" si="120"/>
        <v/>
      </c>
      <c r="DX76" t="str">
        <f t="shared" ca="1" si="120"/>
        <v/>
      </c>
      <c r="DY76" t="str">
        <f t="shared" ca="1" si="120"/>
        <v/>
      </c>
      <c r="DZ76" t="str">
        <f t="shared" ca="1" si="120"/>
        <v/>
      </c>
      <c r="EA76" t="str">
        <f t="shared" ca="1" si="120"/>
        <v/>
      </c>
      <c r="EB76" t="str">
        <f t="shared" ca="1" si="120"/>
        <v/>
      </c>
      <c r="EC76" t="str">
        <f t="shared" ca="1" si="120"/>
        <v/>
      </c>
      <c r="ED76" t="str">
        <f t="shared" ca="1" si="120"/>
        <v/>
      </c>
      <c r="EE76" t="str">
        <f t="shared" ca="1" si="120"/>
        <v/>
      </c>
      <c r="EF76" t="str">
        <f t="shared" ca="1" si="120"/>
        <v/>
      </c>
      <c r="EG76" t="str">
        <f t="shared" ca="1" si="120"/>
        <v/>
      </c>
      <c r="EH76" t="str">
        <f t="shared" ca="1" si="120"/>
        <v/>
      </c>
      <c r="EI76" t="str">
        <f t="shared" ca="1" si="120"/>
        <v/>
      </c>
      <c r="EJ76" t="str">
        <f t="shared" ca="1" si="120"/>
        <v/>
      </c>
      <c r="EK76" t="str">
        <f t="shared" ca="1" si="120"/>
        <v/>
      </c>
      <c r="EL76" t="str">
        <f t="shared" ref="EL76:FP76" ca="1" si="121">IF(EL77&lt;&gt;"",EL70-EL77,"")</f>
        <v/>
      </c>
      <c r="EM76" t="str">
        <f t="shared" ca="1" si="121"/>
        <v/>
      </c>
      <c r="EN76" t="str">
        <f t="shared" ca="1" si="121"/>
        <v/>
      </c>
      <c r="EO76" t="str">
        <f t="shared" ca="1" si="121"/>
        <v/>
      </c>
      <c r="EP76" t="str">
        <f t="shared" ca="1" si="121"/>
        <v/>
      </c>
      <c r="EQ76" s="88" t="str">
        <f t="shared" ca="1" si="121"/>
        <v/>
      </c>
      <c r="ER76" t="str">
        <f t="shared" ca="1" si="121"/>
        <v/>
      </c>
      <c r="ES76" t="str">
        <f t="shared" ca="1" si="121"/>
        <v/>
      </c>
      <c r="ET76" t="str">
        <f t="shared" ca="1" si="121"/>
        <v/>
      </c>
      <c r="EU76" t="str">
        <f t="shared" ca="1" si="121"/>
        <v/>
      </c>
      <c r="EV76" t="str">
        <f t="shared" ca="1" si="121"/>
        <v/>
      </c>
      <c r="EW76" t="str">
        <f t="shared" ca="1" si="121"/>
        <v/>
      </c>
      <c r="EX76" t="str">
        <f t="shared" ca="1" si="121"/>
        <v/>
      </c>
      <c r="EY76" t="str">
        <f t="shared" ca="1" si="121"/>
        <v/>
      </c>
      <c r="EZ76" t="str">
        <f t="shared" ca="1" si="121"/>
        <v/>
      </c>
      <c r="FA76" t="str">
        <f t="shared" ca="1" si="121"/>
        <v/>
      </c>
      <c r="FB76" t="str">
        <f t="shared" ca="1" si="121"/>
        <v/>
      </c>
      <c r="FC76" t="str">
        <f t="shared" ca="1" si="121"/>
        <v/>
      </c>
      <c r="FD76" t="str">
        <f t="shared" ca="1" si="121"/>
        <v/>
      </c>
      <c r="FE76" t="str">
        <f t="shared" ca="1" si="121"/>
        <v/>
      </c>
      <c r="FF76" t="str">
        <f t="shared" ca="1" si="121"/>
        <v/>
      </c>
      <c r="FG76" t="str">
        <f t="shared" ca="1" si="121"/>
        <v/>
      </c>
      <c r="FH76" t="str">
        <f t="shared" ca="1" si="121"/>
        <v/>
      </c>
      <c r="FI76" t="str">
        <f t="shared" ca="1" si="121"/>
        <v/>
      </c>
      <c r="FJ76" t="str">
        <f t="shared" ca="1" si="121"/>
        <v/>
      </c>
      <c r="FK76" t="str">
        <f t="shared" ca="1" si="121"/>
        <v/>
      </c>
      <c r="FL76" t="str">
        <f t="shared" ca="1" si="121"/>
        <v/>
      </c>
      <c r="FM76" t="str">
        <f t="shared" ca="1" si="121"/>
        <v/>
      </c>
      <c r="FN76" t="str">
        <f t="shared" ca="1" si="121"/>
        <v/>
      </c>
      <c r="FO76" t="str">
        <f t="shared" ca="1" si="121"/>
        <v/>
      </c>
      <c r="FP76" s="87" t="str">
        <f t="shared" si="121"/>
        <v/>
      </c>
      <c r="FQ76" t="str">
        <f t="shared" ref="FQ76:GM76" si="122">IF(FQ77&lt;&gt;"",FQ70-FQ77,"")</f>
        <v/>
      </c>
      <c r="FR76" t="str">
        <f t="shared" si="122"/>
        <v/>
      </c>
      <c r="FS76" t="str">
        <f t="shared" si="122"/>
        <v/>
      </c>
      <c r="FT76" t="str">
        <f t="shared" si="122"/>
        <v/>
      </c>
      <c r="FU76" t="str">
        <f t="shared" si="122"/>
        <v/>
      </c>
      <c r="FV76" t="str">
        <f t="shared" si="122"/>
        <v/>
      </c>
      <c r="FW76" t="str">
        <f t="shared" si="122"/>
        <v/>
      </c>
      <c r="FX76" t="str">
        <f t="shared" si="122"/>
        <v/>
      </c>
      <c r="FY76" t="str">
        <f t="shared" si="122"/>
        <v/>
      </c>
      <c r="FZ76" t="str">
        <f t="shared" si="122"/>
        <v/>
      </c>
      <c r="GA76" t="str">
        <f t="shared" si="122"/>
        <v/>
      </c>
      <c r="GB76" t="str">
        <f t="shared" si="122"/>
        <v/>
      </c>
      <c r="GC76" t="str">
        <f t="shared" si="122"/>
        <v/>
      </c>
      <c r="GD76" t="str">
        <f t="shared" si="122"/>
        <v/>
      </c>
      <c r="GE76" t="str">
        <f t="shared" si="122"/>
        <v/>
      </c>
      <c r="GF76" t="str">
        <f t="shared" si="122"/>
        <v/>
      </c>
      <c r="GG76" t="str">
        <f t="shared" si="122"/>
        <v/>
      </c>
      <c r="GH76" t="str">
        <f t="shared" si="122"/>
        <v/>
      </c>
      <c r="GI76" t="str">
        <f t="shared" si="122"/>
        <v/>
      </c>
      <c r="GJ76" t="str">
        <f t="shared" si="122"/>
        <v/>
      </c>
      <c r="GK76" t="str">
        <f t="shared" si="122"/>
        <v/>
      </c>
      <c r="GL76" t="str">
        <f t="shared" si="122"/>
        <v/>
      </c>
      <c r="GM76" s="88" t="str">
        <f t="shared" si="122"/>
        <v/>
      </c>
    </row>
    <row r="77" spans="1:195" x14ac:dyDescent="0.25">
      <c r="B77" t="s">
        <v>54</v>
      </c>
      <c r="C77" t="s">
        <v>24</v>
      </c>
      <c r="D77" t="str">
        <f ca="1">IF(D138&lt;=$L$3,IF(OR(D95=3,D95=4),"",
IF(D28&lt;&gt;"",
IF((MecaFluide!$D$15^2*D70^2-(MecaFluide!$C$14+MecaFluide!$D$15)*(D33-D28+MecaFluide!$D$15*D70^2))&gt;0,MecaFluide!$D$15*D70+SQRT(MecaFluide!$D$15^2*D70^2-(MecaFluide!$C$14+MecaFluide!$D$15)*(D33-D28+MecaFluide!$D$15*Horaire!D70^2))/(MecaFluide!$C$14+MecaFluide!$D$15),""),
IF((MecaFluide!$D$15^2*D70^2-(MecaFluide!$C$14+MecaFluide!$D$15)*(D32-D27+MecaFluide!$D$15*D70^2))&gt;0,MecaFluide!$D$15*D70+SQRT(MecaFluide!$D$15^2*D70^2-(MecaFluide!$C$14+MecaFluide!$D$15)*(D32-D27+MecaFluide!$D$15*Horaire!D70^2))/(MecaFluide!$C$14+MecaFluide!$D$15),""))),"")</f>
        <v/>
      </c>
      <c r="E77" t="str">
        <f ca="1">IF(E138&lt;=$L$3,IF(OR(E95=3,E95=4),"",
IF(E28&lt;&gt;"",
IF((MecaFluide!$D$15^2*E70^2-(MecaFluide!$C$14+MecaFluide!$D$15)*(E33-E28+MecaFluide!$D$15*E70^2))&gt;0,MecaFluide!$D$15*E70+SQRT(MecaFluide!$D$15^2*E70^2-(MecaFluide!$C$14+MecaFluide!$D$15)*(E33-E28+MecaFluide!$D$15*Horaire!E70^2))/(MecaFluide!$C$14+MecaFluide!$D$15),""),
IF((MecaFluide!$D$15^2*E70^2-(MecaFluide!$C$14+MecaFluide!$D$15)*(E32-E27+MecaFluide!$D$15*E70^2))&gt;0,MecaFluide!$D$15*E70+SQRT(MecaFluide!$D$15^2*E70^2-(MecaFluide!$C$14+MecaFluide!$D$15)*(E32-E27+MecaFluide!$D$15*Horaire!E70^2))/(MecaFluide!$C$14+MecaFluide!$D$15),""))),"")</f>
        <v/>
      </c>
      <c r="F77" t="str">
        <f ca="1">IF(F138&lt;=$L$3,IF(OR(F95=3,F95=4),"",
IF(F28&lt;&gt;"",
IF((MecaFluide!$D$15^2*F70^2-(MecaFluide!$C$14+MecaFluide!$D$15)*(F33-F28+MecaFluide!$D$15*F70^2))&gt;0,MecaFluide!$D$15*F70+SQRT(MecaFluide!$D$15^2*F70^2-(MecaFluide!$C$14+MecaFluide!$D$15)*(F33-F28+MecaFluide!$D$15*Horaire!F70^2))/(MecaFluide!$C$14+MecaFluide!$D$15),""),
IF((MecaFluide!$D$15^2*F70^2-(MecaFluide!$C$14+MecaFluide!$D$15)*(F32-F27+MecaFluide!$D$15*F70^2))&gt;0,MecaFluide!$D$15*F70+SQRT(MecaFluide!$D$15^2*F70^2-(MecaFluide!$C$14+MecaFluide!$D$15)*(F32-F27+MecaFluide!$D$15*Horaire!F70^2))/(MecaFluide!$C$14+MecaFluide!$D$15),""))),"")</f>
        <v/>
      </c>
      <c r="G77" t="str">
        <f ca="1">IF(G138&lt;=$L$3,IF(OR(G95=3,G95=4),"",
IF(G28&lt;&gt;"",
IF((MecaFluide!$D$15^2*G70^2-(MecaFluide!$C$14+MecaFluide!$D$15)*(G33-G28+MecaFluide!$D$15*G70^2))&gt;0,MecaFluide!$D$15*G70+SQRT(MecaFluide!$D$15^2*G70^2-(MecaFluide!$C$14+MecaFluide!$D$15)*(G33-G28+MecaFluide!$D$15*Horaire!G70^2))/(MecaFluide!$C$14+MecaFluide!$D$15),""),
IF((MecaFluide!$D$15^2*G70^2-(MecaFluide!$C$14+MecaFluide!$D$15)*(G32-G27+MecaFluide!$D$15*G70^2))&gt;0,MecaFluide!$D$15*G70+SQRT(MecaFluide!$D$15^2*G70^2-(MecaFluide!$C$14+MecaFluide!$D$15)*(G32-G27+MecaFluide!$D$15*Horaire!G70^2))/(MecaFluide!$C$14+MecaFluide!$D$15),""))),"")</f>
        <v/>
      </c>
      <c r="H77" t="str">
        <f ca="1">IF(H138&lt;=$L$3,IF(OR(H95=3,H95=4),"",
IF(H28&lt;&gt;"",
IF((MecaFluide!$D$15^2*H70^2-(MecaFluide!$C$14+MecaFluide!$D$15)*(H33-H28+MecaFluide!$D$15*H70^2))&gt;0,MecaFluide!$D$15*H70+SQRT(MecaFluide!$D$15^2*H70^2-(MecaFluide!$C$14+MecaFluide!$D$15)*(H33-H28+MecaFluide!$D$15*Horaire!H70^2))/(MecaFluide!$C$14+MecaFluide!$D$15),""),
IF((MecaFluide!$D$15^2*H70^2-(MecaFluide!$C$14+MecaFluide!$D$15)*(H32-H27+MecaFluide!$D$15*H70^2))&gt;0,MecaFluide!$D$15*H70+SQRT(MecaFluide!$D$15^2*H70^2-(MecaFluide!$C$14+MecaFluide!$D$15)*(H32-H27+MecaFluide!$D$15*Horaire!H70^2))/(MecaFluide!$C$14+MecaFluide!$D$15),""))),"")</f>
        <v/>
      </c>
      <c r="I77" t="str">
        <f ca="1">IF(I138&lt;=$L$3,IF(OR(I95=3,I95=4),"",
IF(I28&lt;&gt;"",
IF((MecaFluide!$D$15^2*I70^2-(MecaFluide!$C$14+MecaFluide!$D$15)*(I33-I28+MecaFluide!$D$15*I70^2))&gt;0,MecaFluide!$D$15*I70+SQRT(MecaFluide!$D$15^2*I70^2-(MecaFluide!$C$14+MecaFluide!$D$15)*(I33-I28+MecaFluide!$D$15*Horaire!I70^2))/(MecaFluide!$C$14+MecaFluide!$D$15),""),
IF((MecaFluide!$D$15^2*I70^2-(MecaFluide!$C$14+MecaFluide!$D$15)*(I32-I27+MecaFluide!$D$15*I70^2))&gt;0,MecaFluide!$D$15*I70+SQRT(MecaFluide!$D$15^2*I70^2-(MecaFluide!$C$14+MecaFluide!$D$15)*(I32-I27+MecaFluide!$D$15*Horaire!I70^2))/(MecaFluide!$C$14+MecaFluide!$D$15),""))),"")</f>
        <v/>
      </c>
      <c r="J77" t="str">
        <f ca="1">IF(J138&lt;=$L$3,IF(OR(J95=3,J95=4),"",
IF(J28&lt;&gt;"",
IF((MecaFluide!$D$15^2*J70^2-(MecaFluide!$C$14+MecaFluide!$D$15)*(J33-J28+MecaFluide!$D$15*J70^2))&gt;0,MecaFluide!$D$15*J70+SQRT(MecaFluide!$D$15^2*J70^2-(MecaFluide!$C$14+MecaFluide!$D$15)*(J33-J28+MecaFluide!$D$15*Horaire!J70^2))/(MecaFluide!$C$14+MecaFluide!$D$15),""),
IF((MecaFluide!$D$15^2*J70^2-(MecaFluide!$C$14+MecaFluide!$D$15)*(J32-J27+MecaFluide!$D$15*J70^2))&gt;0,MecaFluide!$D$15*J70+SQRT(MecaFluide!$D$15^2*J70^2-(MecaFluide!$C$14+MecaFluide!$D$15)*(J32-J27+MecaFluide!$D$15*Horaire!J70^2))/(MecaFluide!$C$14+MecaFluide!$D$15),""))),"")</f>
        <v/>
      </c>
      <c r="K77" t="str">
        <f ca="1">IF(K138&lt;=$L$3,IF(OR(K95=3,K95=4),"",
IF(K28&lt;&gt;"",
IF((MecaFluide!$D$15^2*K70^2-(MecaFluide!$C$14+MecaFluide!$D$15)*(K33-K28+MecaFluide!$D$15*K70^2))&gt;0,MecaFluide!$D$15*K70+SQRT(MecaFluide!$D$15^2*K70^2-(MecaFluide!$C$14+MecaFluide!$D$15)*(K33-K28+MecaFluide!$D$15*Horaire!K70^2))/(MecaFluide!$C$14+MecaFluide!$D$15),""),
IF((MecaFluide!$D$15^2*K70^2-(MecaFluide!$C$14+MecaFluide!$D$15)*(K32-K27+MecaFluide!$D$15*K70^2))&gt;0,MecaFluide!$D$15*K70+SQRT(MecaFluide!$D$15^2*K70^2-(MecaFluide!$C$14+MecaFluide!$D$15)*(K32-K27+MecaFluide!$D$15*Horaire!K70^2))/(MecaFluide!$C$14+MecaFluide!$D$15),""))),"")</f>
        <v/>
      </c>
      <c r="L77" t="str">
        <f ca="1">IF(L138&lt;=$L$3,IF(OR(L95=3,L95=4),"",
IF(L28&lt;&gt;"",
IF((MecaFluide!$D$15^2*L70^2-(MecaFluide!$C$14+MecaFluide!$D$15)*(L33-L28+MecaFluide!$D$15*L70^2))&gt;0,MecaFluide!$D$15*L70+SQRT(MecaFluide!$D$15^2*L70^2-(MecaFluide!$C$14+MecaFluide!$D$15)*(L33-L28+MecaFluide!$D$15*Horaire!L70^2))/(MecaFluide!$C$14+MecaFluide!$D$15),""),
IF((MecaFluide!$D$15^2*L70^2-(MecaFluide!$C$14+MecaFluide!$D$15)*(L32-L27+MecaFluide!$D$15*L70^2))&gt;0,MecaFluide!$D$15*L70+SQRT(MecaFluide!$D$15^2*L70^2-(MecaFluide!$C$14+MecaFluide!$D$15)*(L32-L27+MecaFluide!$D$15*Horaire!L70^2))/(MecaFluide!$C$14+MecaFluide!$D$15),""))),"")</f>
        <v/>
      </c>
      <c r="M77" t="str">
        <f ca="1">IF(M138&lt;=$L$3,IF(OR(M95=3,M95=4),"",
IF(M28&lt;&gt;"",
IF((MecaFluide!$D$15^2*M70^2-(MecaFluide!$C$14+MecaFluide!$D$15)*(M33-M28+MecaFluide!$D$15*M70^2))&gt;0,MecaFluide!$D$15*M70+SQRT(MecaFluide!$D$15^2*M70^2-(MecaFluide!$C$14+MecaFluide!$D$15)*(M33-M28+MecaFluide!$D$15*Horaire!M70^2))/(MecaFluide!$C$14+MecaFluide!$D$15),""),
IF((MecaFluide!$D$15^2*M70^2-(MecaFluide!$C$14+MecaFluide!$D$15)*(M32-M27+MecaFluide!$D$15*M70^2))&gt;0,MecaFluide!$D$15*M70+SQRT(MecaFluide!$D$15^2*M70^2-(MecaFluide!$C$14+MecaFluide!$D$15)*(M32-M27+MecaFluide!$D$15*Horaire!M70^2))/(MecaFluide!$C$14+MecaFluide!$D$15),""))),"")</f>
        <v/>
      </c>
      <c r="N77" t="str">
        <f ca="1">IF(N138&lt;=$L$3,IF(OR(N95=3,N95=4),"",
IF(N28&lt;&gt;"",
IF((MecaFluide!$D$15^2*N70^2-(MecaFluide!$C$14+MecaFluide!$D$15)*(N33-N28+MecaFluide!$D$15*N70^2))&gt;0,MecaFluide!$D$15*N70+SQRT(MecaFluide!$D$15^2*N70^2-(MecaFluide!$C$14+MecaFluide!$D$15)*(N33-N28+MecaFluide!$D$15*Horaire!N70^2))/(MecaFluide!$C$14+MecaFluide!$D$15),""),
IF((MecaFluide!$D$15^2*N70^2-(MecaFluide!$C$14+MecaFluide!$D$15)*(N32-N27+MecaFluide!$D$15*N70^2))&gt;0,MecaFluide!$D$15*N70+SQRT(MecaFluide!$D$15^2*N70^2-(MecaFluide!$C$14+MecaFluide!$D$15)*(N32-N27+MecaFluide!$D$15*Horaire!N70^2))/(MecaFluide!$C$14+MecaFluide!$D$15),""))),"")</f>
        <v/>
      </c>
      <c r="O77" t="str">
        <f ca="1">IF(O138&lt;=$L$3,IF(OR(O95=3,O95=4),"",
IF(O28&lt;&gt;"",
IF((MecaFluide!$D$15^2*O70^2-(MecaFluide!$C$14+MecaFluide!$D$15)*(O33-O28+MecaFluide!$D$15*O70^2))&gt;0,MecaFluide!$D$15*O70+SQRT(MecaFluide!$D$15^2*O70^2-(MecaFluide!$C$14+MecaFluide!$D$15)*(O33-O28+MecaFluide!$D$15*Horaire!O70^2))/(MecaFluide!$C$14+MecaFluide!$D$15),""),
IF((MecaFluide!$D$15^2*O70^2-(MecaFluide!$C$14+MecaFluide!$D$15)*(O32-O27+MecaFluide!$D$15*O70^2))&gt;0,MecaFluide!$D$15*O70+SQRT(MecaFluide!$D$15^2*O70^2-(MecaFluide!$C$14+MecaFluide!$D$15)*(O32-O27+MecaFluide!$D$15*Horaire!O70^2))/(MecaFluide!$C$14+MecaFluide!$D$15),""))),"")</f>
        <v/>
      </c>
      <c r="P77" t="str">
        <f ca="1">IF(P138&lt;=$L$3,IF(OR(P95=3,P95=4),"",
IF(P28&lt;&gt;"",
IF((MecaFluide!$D$15^2*P70^2-(MecaFluide!$C$14+MecaFluide!$D$15)*(P33-P28+MecaFluide!$D$15*P70^2))&gt;0,MecaFluide!$D$15*P70+SQRT(MecaFluide!$D$15^2*P70^2-(MecaFluide!$C$14+MecaFluide!$D$15)*(P33-P28+MecaFluide!$D$15*Horaire!P70^2))/(MecaFluide!$C$14+MecaFluide!$D$15),""),
IF((MecaFluide!$D$15^2*P70^2-(MecaFluide!$C$14+MecaFluide!$D$15)*(P32-P27+MecaFluide!$D$15*P70^2))&gt;0,MecaFluide!$D$15*P70+SQRT(MecaFluide!$D$15^2*P70^2-(MecaFluide!$C$14+MecaFluide!$D$15)*(P32-P27+MecaFluide!$D$15*Horaire!P70^2))/(MecaFluide!$C$14+MecaFluide!$D$15),""))),"")</f>
        <v/>
      </c>
      <c r="Q77" t="str">
        <f ca="1">IF(Q138&lt;=$L$3,IF(OR(Q95=3,Q95=4),"",
IF(Q28&lt;&gt;"",
IF((MecaFluide!$D$15^2*Q70^2-(MecaFluide!$C$14+MecaFluide!$D$15)*(Q33-Q28+MecaFluide!$D$15*Q70^2))&gt;0,MecaFluide!$D$15*Q70+SQRT(MecaFluide!$D$15^2*Q70^2-(MecaFluide!$C$14+MecaFluide!$D$15)*(Q33-Q28+MecaFluide!$D$15*Horaire!Q70^2))/(MecaFluide!$C$14+MecaFluide!$D$15),""),
IF((MecaFluide!$D$15^2*Q70^2-(MecaFluide!$C$14+MecaFluide!$D$15)*(Q32-Q27+MecaFluide!$D$15*Q70^2))&gt;0,MecaFluide!$D$15*Q70+SQRT(MecaFluide!$D$15^2*Q70^2-(MecaFluide!$C$14+MecaFluide!$D$15)*(Q32-Q27+MecaFluide!$D$15*Horaire!Q70^2))/(MecaFluide!$C$14+MecaFluide!$D$15),""))),"")</f>
        <v/>
      </c>
      <c r="R77" t="str">
        <f ca="1">IF(R138&lt;=$L$3,IF(OR(R95=3,R95=4),"",
IF(R28&lt;&gt;"",
IF((MecaFluide!$D$15^2*R70^2-(MecaFluide!$C$14+MecaFluide!$D$15)*(R33-R28+MecaFluide!$D$15*R70^2))&gt;0,MecaFluide!$D$15*R70+SQRT(MecaFluide!$D$15^2*R70^2-(MecaFluide!$C$14+MecaFluide!$D$15)*(R33-R28+MecaFluide!$D$15*Horaire!R70^2))/(MecaFluide!$C$14+MecaFluide!$D$15),""),
IF((MecaFluide!$D$15^2*R70^2-(MecaFluide!$C$14+MecaFluide!$D$15)*(R32-R27+MecaFluide!$D$15*R70^2))&gt;0,MecaFluide!$D$15*R70+SQRT(MecaFluide!$D$15^2*R70^2-(MecaFluide!$C$14+MecaFluide!$D$15)*(R32-R27+MecaFluide!$D$15*Horaire!R70^2))/(MecaFluide!$C$14+MecaFluide!$D$15),""))),"")</f>
        <v/>
      </c>
      <c r="S77" t="str">
        <f ca="1">IF(S138&lt;=$L$3,IF(OR(S95=3,S95=4),"",
IF(S28&lt;&gt;"",
IF((MecaFluide!$D$15^2*S70^2-(MecaFluide!$C$14+MecaFluide!$D$15)*(S33-S28+MecaFluide!$D$15*S70^2))&gt;0,MecaFluide!$D$15*S70+SQRT(MecaFluide!$D$15^2*S70^2-(MecaFluide!$C$14+MecaFluide!$D$15)*(S33-S28+MecaFluide!$D$15*Horaire!S70^2))/(MecaFluide!$C$14+MecaFluide!$D$15),""),
IF((MecaFluide!$D$15^2*S70^2-(MecaFluide!$C$14+MecaFluide!$D$15)*(S32-S27+MecaFluide!$D$15*S70^2))&gt;0,MecaFluide!$D$15*S70+SQRT(MecaFluide!$D$15^2*S70^2-(MecaFluide!$C$14+MecaFluide!$D$15)*(S32-S27+MecaFluide!$D$15*Horaire!S70^2))/(MecaFluide!$C$14+MecaFluide!$D$15),""))),"")</f>
        <v/>
      </c>
      <c r="T77" t="str">
        <f ca="1">IF(T138&lt;=$L$3,IF(OR(T95=3,T95=4),"",
IF(T28&lt;&gt;"",
IF((MecaFluide!$D$15^2*T70^2-(MecaFluide!$C$14+MecaFluide!$D$15)*(T33-T28+MecaFluide!$D$15*T70^2))&gt;0,MecaFluide!$D$15*T70+SQRT(MecaFluide!$D$15^2*T70^2-(MecaFluide!$C$14+MecaFluide!$D$15)*(T33-T28+MecaFluide!$D$15*Horaire!T70^2))/(MecaFluide!$C$14+MecaFluide!$D$15),""),
IF((MecaFluide!$D$15^2*T70^2-(MecaFluide!$C$14+MecaFluide!$D$15)*(T32-T27+MecaFluide!$D$15*T70^2))&gt;0,MecaFluide!$D$15*T70+SQRT(MecaFluide!$D$15^2*T70^2-(MecaFluide!$C$14+MecaFluide!$D$15)*(T32-T27+MecaFluide!$D$15*Horaire!T70^2))/(MecaFluide!$C$14+MecaFluide!$D$15),""))),"")</f>
        <v/>
      </c>
      <c r="U77" t="str">
        <f ca="1">IF(U138&lt;=$L$3,IF(OR(U95=3,U95=4),"",
IF(U28&lt;&gt;"",
IF((MecaFluide!$D$15^2*U70^2-(MecaFluide!$C$14+MecaFluide!$D$15)*(U33-U28+MecaFluide!$D$15*U70^2))&gt;0,MecaFluide!$D$15*U70+SQRT(MecaFluide!$D$15^2*U70^2-(MecaFluide!$C$14+MecaFluide!$D$15)*(U33-U28+MecaFluide!$D$15*Horaire!U70^2))/(MecaFluide!$C$14+MecaFluide!$D$15),""),
IF((MecaFluide!$D$15^2*U70^2-(MecaFluide!$C$14+MecaFluide!$D$15)*(U32-U27+MecaFluide!$D$15*U70^2))&gt;0,MecaFluide!$D$15*U70+SQRT(MecaFluide!$D$15^2*U70^2-(MecaFluide!$C$14+MecaFluide!$D$15)*(U32-U27+MecaFluide!$D$15*Horaire!U70^2))/(MecaFluide!$C$14+MecaFluide!$D$15),""))),"")</f>
        <v/>
      </c>
      <c r="V77" t="str">
        <f ca="1">IF(V138&lt;=$L$3,IF(OR(V95=3,V95=4),"",
IF(V28&lt;&gt;"",
IF((MecaFluide!$D$15^2*V70^2-(MecaFluide!$C$14+MecaFluide!$D$15)*(V33-V28+MecaFluide!$D$15*V70^2))&gt;0,MecaFluide!$D$15*V70+SQRT(MecaFluide!$D$15^2*V70^2-(MecaFluide!$C$14+MecaFluide!$D$15)*(V33-V28+MecaFluide!$D$15*Horaire!V70^2))/(MecaFluide!$C$14+MecaFluide!$D$15),""),
IF((MecaFluide!$D$15^2*V70^2-(MecaFluide!$C$14+MecaFluide!$D$15)*(V32-V27+MecaFluide!$D$15*V70^2))&gt;0,MecaFluide!$D$15*V70+SQRT(MecaFluide!$D$15^2*V70^2-(MecaFluide!$C$14+MecaFluide!$D$15)*(V32-V27+MecaFluide!$D$15*Horaire!V70^2))/(MecaFluide!$C$14+MecaFluide!$D$15),""))),"")</f>
        <v/>
      </c>
      <c r="W77" t="str">
        <f ca="1">IF(W138&lt;=$L$3,IF(OR(W95=3,W95=4),"",
IF(W28&lt;&gt;"",
IF((MecaFluide!$D$15^2*W70^2-(MecaFluide!$C$14+MecaFluide!$D$15)*(W33-W28+MecaFluide!$D$15*W70^2))&gt;0,MecaFluide!$D$15*W70+SQRT(MecaFluide!$D$15^2*W70^2-(MecaFluide!$C$14+MecaFluide!$D$15)*(W33-W28+MecaFluide!$D$15*Horaire!W70^2))/(MecaFluide!$C$14+MecaFluide!$D$15),""),
IF((MecaFluide!$D$15^2*W70^2-(MecaFluide!$C$14+MecaFluide!$D$15)*(W32-W27+MecaFluide!$D$15*W70^2))&gt;0,MecaFluide!$D$15*W70+SQRT(MecaFluide!$D$15^2*W70^2-(MecaFluide!$C$14+MecaFluide!$D$15)*(W32-W27+MecaFluide!$D$15*Horaire!W70^2))/(MecaFluide!$C$14+MecaFluide!$D$15),""))),"")</f>
        <v/>
      </c>
      <c r="X77" t="str">
        <f ca="1">IF(X138&lt;=$L$3,IF(OR(X95=3,X95=4),"",
IF(X28&lt;&gt;"",
IF((MecaFluide!$D$15^2*X70^2-(MecaFluide!$C$14+MecaFluide!$D$15)*(X33-X28+MecaFluide!$D$15*X70^2))&gt;0,MecaFluide!$D$15*X70+SQRT(MecaFluide!$D$15^2*X70^2-(MecaFluide!$C$14+MecaFluide!$D$15)*(X33-X28+MecaFluide!$D$15*Horaire!X70^2))/(MecaFluide!$C$14+MecaFluide!$D$15),""),
IF((MecaFluide!$D$15^2*X70^2-(MecaFluide!$C$14+MecaFluide!$D$15)*(X32-X27+MecaFluide!$D$15*X70^2))&gt;0,MecaFluide!$D$15*X70+SQRT(MecaFluide!$D$15^2*X70^2-(MecaFluide!$C$14+MecaFluide!$D$15)*(X32-X27+MecaFluide!$D$15*Horaire!X70^2))/(MecaFluide!$C$14+MecaFluide!$D$15),""))),"")</f>
        <v/>
      </c>
      <c r="Y77">
        <f ca="1">IF(Y138&lt;=$L$3,IF(OR(Y95=3,Y95=4),"",
IF(Y28&lt;&gt;"",
IF((MecaFluide!$D$15^2*Y70^2-(MecaFluide!$C$14+MecaFluide!$D$15)*(Y33-Y28+MecaFluide!$D$15*Y70^2))&gt;0,MecaFluide!$D$15*Y70+SQRT(MecaFluide!$D$15^2*Y70^2-(MecaFluide!$C$14+MecaFluide!$D$15)*(Y33-Y28+MecaFluide!$D$15*Horaire!Y70^2))/(MecaFluide!$C$14+MecaFluide!$D$15),""),
IF((MecaFluide!$D$15^2*Y70^2-(MecaFluide!$C$14+MecaFluide!$D$15)*(Y32-Y27+MecaFluide!$D$15*Y70^2))&gt;0,MecaFluide!$D$15*Y70+SQRT(MecaFluide!$D$15^2*Y70^2-(MecaFluide!$C$14+MecaFluide!$D$15)*(Y32-Y27+MecaFluide!$D$15*Horaire!Y70^2))/(MecaFluide!$C$14+MecaFluide!$D$15),""))),"")</f>
        <v>7.8072653618531351</v>
      </c>
      <c r="Z77">
        <f ca="1">IF(Z138&lt;=$L$3,IF(OR(Z95=3,Z95=4),"",
IF(Z28&lt;&gt;"",
IF((MecaFluide!$D$15^2*Z70^2-(MecaFluide!$C$14+MecaFluide!$D$15)*(Z33-Z28+MecaFluide!$D$15*Z70^2))&gt;0,MecaFluide!$D$15*Z70+SQRT(MecaFluide!$D$15^2*Z70^2-(MecaFluide!$C$14+MecaFluide!$D$15)*(Z33-Z28+MecaFluide!$D$15*Horaire!Z70^2))/(MecaFluide!$C$14+MecaFluide!$D$15),""),
IF((MecaFluide!$D$15^2*Z70^2-(MecaFluide!$C$14+MecaFluide!$D$15)*(Z32-Z27+MecaFluide!$D$15*Z70^2))&gt;0,MecaFluide!$D$15*Z70+SQRT(MecaFluide!$D$15^2*Z70^2-(MecaFluide!$C$14+MecaFluide!$D$15)*(Z32-Z27+MecaFluide!$D$15*Horaire!Z70^2))/(MecaFluide!$C$14+MecaFluide!$D$15),""))),"")</f>
        <v>7.5422756130390036</v>
      </c>
      <c r="AA77">
        <f ca="1">IF(AA138&lt;=$L$3,IF(OR(AA95=3,AA95=4),"",
IF(AA28&lt;&gt;"",
IF((MecaFluide!$D$15^2*AA70^2-(MecaFluide!$C$14+MecaFluide!$D$15)*(AA33-AA28+MecaFluide!$D$15*AA70^2))&gt;0,MecaFluide!$D$15*AA70+SQRT(MecaFluide!$D$15^2*AA70^2-(MecaFluide!$C$14+MecaFluide!$D$15)*(AA33-AA28+MecaFluide!$D$15*Horaire!AA70^2))/(MecaFluide!$C$14+MecaFluide!$D$15),""),
IF((MecaFluide!$D$15^2*AA70^2-(MecaFluide!$C$14+MecaFluide!$D$15)*(AA32-AA27+MecaFluide!$D$15*AA70^2))&gt;0,MecaFluide!$D$15*AA70+SQRT(MecaFluide!$D$15^2*AA70^2-(MecaFluide!$C$14+MecaFluide!$D$15)*(AA32-AA27+MecaFluide!$D$15*Horaire!AA70^2))/(MecaFluide!$C$14+MecaFluide!$D$15),""))),"")</f>
        <v>4.3351862024128645</v>
      </c>
      <c r="AB77" t="str">
        <f ca="1">IF(AB138&lt;=$L$3,IF(OR(AB95=3,AB95=4),"",
IF(AB28&lt;&gt;"",
IF((MecaFluide!$D$15^2*AB70^2-(MecaFluide!$C$14+MecaFluide!$D$15)*(AB33-AB28+MecaFluide!$D$15*AB70^2))&gt;0,MecaFluide!$D$15*AB70+SQRT(MecaFluide!$D$15^2*AB70^2-(MecaFluide!$C$14+MecaFluide!$D$15)*(AB33-AB28+MecaFluide!$D$15*Horaire!AB70^2))/(MecaFluide!$C$14+MecaFluide!$D$15),""),
IF((MecaFluide!$D$15^2*AB70^2-(MecaFluide!$C$14+MecaFluide!$D$15)*(AB32-AB27+MecaFluide!$D$15*AB70^2))&gt;0,MecaFluide!$D$15*AB70+SQRT(MecaFluide!$D$15^2*AB70^2-(MecaFluide!$C$14+MecaFluide!$D$15)*(AB32-AB27+MecaFluide!$D$15*Horaire!AB70^2))/(MecaFluide!$C$14+MecaFluide!$D$15),""))),"")</f>
        <v/>
      </c>
      <c r="AC77" t="str">
        <f ca="1">IF(AC138&lt;=$L$3,IF(OR(AC95=3,AC95=4),"",
IF(AC28&lt;&gt;"",
IF((MecaFluide!$D$15^2*AC70^2-(MecaFluide!$C$14+MecaFluide!$D$15)*(AC33-AC28+MecaFluide!$D$15*AC70^2))&gt;0,MecaFluide!$D$15*AC70+SQRT(MecaFluide!$D$15^2*AC70^2-(MecaFluide!$C$14+MecaFluide!$D$15)*(AC33-AC28+MecaFluide!$D$15*Horaire!AC70^2))/(MecaFluide!$C$14+MecaFluide!$D$15),""),
IF((MecaFluide!$D$15^2*AC70^2-(MecaFluide!$C$14+MecaFluide!$D$15)*(AC32-AC27+MecaFluide!$D$15*AC70^2))&gt;0,MecaFluide!$D$15*AC70+SQRT(MecaFluide!$D$15^2*AC70^2-(MecaFluide!$C$14+MecaFluide!$D$15)*(AC32-AC27+MecaFluide!$D$15*Horaire!AC70^2))/(MecaFluide!$C$14+MecaFluide!$D$15),""))),"")</f>
        <v/>
      </c>
      <c r="AD77" t="str">
        <f ca="1">IF(AD138&lt;=$L$3,IF(OR(AD95=3,AD95=4),"",
IF(AD28&lt;&gt;"",
IF((MecaFluide!$D$15^2*AD70^2-(MecaFluide!$C$14+MecaFluide!$D$15)*(AD33-AD28+MecaFluide!$D$15*AD70^2))&gt;0,MecaFluide!$D$15*AD70+SQRT(MecaFluide!$D$15^2*AD70^2-(MecaFluide!$C$14+MecaFluide!$D$15)*(AD33-AD28+MecaFluide!$D$15*Horaire!AD70^2))/(MecaFluide!$C$14+MecaFluide!$D$15),""),
IF((MecaFluide!$D$15^2*AD70^2-(MecaFluide!$C$14+MecaFluide!$D$15)*(AD32-AD27+MecaFluide!$D$15*AD70^2))&gt;0,MecaFluide!$D$15*AD70+SQRT(MecaFluide!$D$15^2*AD70^2-(MecaFluide!$C$14+MecaFluide!$D$15)*(AD32-AD27+MecaFluide!$D$15*Horaire!AD70^2))/(MecaFluide!$C$14+MecaFluide!$D$15),""))),"")</f>
        <v/>
      </c>
      <c r="AE77" t="str">
        <f ca="1">IF(AE138&lt;=$L$3,IF(OR(AE95=3,AE95=4),"",
IF(AE28&lt;&gt;"",
IF((MecaFluide!$D$15^2*AE70^2-(MecaFluide!$C$14+MecaFluide!$D$15)*(AE33-AE28+MecaFluide!$D$15*AE70^2))&gt;0,MecaFluide!$D$15*AE70+SQRT(MecaFluide!$D$15^2*AE70^2-(MecaFluide!$C$14+MecaFluide!$D$15)*(AE33-AE28+MecaFluide!$D$15*Horaire!AE70^2))/(MecaFluide!$C$14+MecaFluide!$D$15),""),
IF((MecaFluide!$D$15^2*AE70^2-(MecaFluide!$C$14+MecaFluide!$D$15)*(AE32-AE27+MecaFluide!$D$15*AE70^2))&gt;0,MecaFluide!$D$15*AE70+SQRT(MecaFluide!$D$15^2*AE70^2-(MecaFluide!$C$14+MecaFluide!$D$15)*(AE32-AE27+MecaFluide!$D$15*Horaire!AE70^2))/(MecaFluide!$C$14+MecaFluide!$D$15),""))),"")</f>
        <v/>
      </c>
      <c r="AF77" t="str">
        <f ca="1">IF(AF138&lt;=$L$3,IF(OR(AF95=3,AF95=4),"",
IF(AF28&lt;&gt;"",
IF((MecaFluide!$D$15^2*AF70^2-(MecaFluide!$C$14+MecaFluide!$D$15)*(AF33-AF28+MecaFluide!$D$15*AF70^2))&gt;0,MecaFluide!$D$15*AF70+SQRT(MecaFluide!$D$15^2*AF70^2-(MecaFluide!$C$14+MecaFluide!$D$15)*(AF33-AF28+MecaFluide!$D$15*Horaire!AF70^2))/(MecaFluide!$C$14+MecaFluide!$D$15),""),
IF((MecaFluide!$D$15^2*AF70^2-(MecaFluide!$C$14+MecaFluide!$D$15)*(AF32-AF27+MecaFluide!$D$15*AF70^2))&gt;0,MecaFluide!$D$15*AF70+SQRT(MecaFluide!$D$15^2*AF70^2-(MecaFluide!$C$14+MecaFluide!$D$15)*(AF32-AF27+MecaFluide!$D$15*Horaire!AF70^2))/(MecaFluide!$C$14+MecaFluide!$D$15),""))),"")</f>
        <v/>
      </c>
      <c r="AG77" t="str">
        <f ca="1">IF(AG138&lt;=$L$3,IF(OR(AG95=3,AG95=4),"",
IF(AG28&lt;&gt;"",
IF((MecaFluide!$D$15^2*AG70^2-(MecaFluide!$C$14+MecaFluide!$D$15)*(AG33-AG28+MecaFluide!$D$15*AG70^2))&gt;0,MecaFluide!$D$15*AG70+SQRT(MecaFluide!$D$15^2*AG70^2-(MecaFluide!$C$14+MecaFluide!$D$15)*(AG33-AG28+MecaFluide!$D$15*Horaire!AG70^2))/(MecaFluide!$C$14+MecaFluide!$D$15),""),
IF((MecaFluide!$D$15^2*AG70^2-(MecaFluide!$C$14+MecaFluide!$D$15)*(AG32-AG27+MecaFluide!$D$15*AG70^2))&gt;0,MecaFluide!$D$15*AG70+SQRT(MecaFluide!$D$15^2*AG70^2-(MecaFluide!$C$14+MecaFluide!$D$15)*(AG32-AG27+MecaFluide!$D$15*Horaire!AG70^2))/(MecaFluide!$C$14+MecaFluide!$D$15),""))),"")</f>
        <v/>
      </c>
      <c r="AH77" t="str">
        <f ca="1">IF(AH138&lt;=$L$3,IF(OR(AH95=3,AH95=4),"",
IF(AH28&lt;&gt;"",
IF((MecaFluide!$D$15^2*AH70^2-(MecaFluide!$C$14+MecaFluide!$D$15)*(AH33-AH28+MecaFluide!$D$15*AH70^2))&gt;0,MecaFluide!$D$15*AH70+SQRT(MecaFluide!$D$15^2*AH70^2-(MecaFluide!$C$14+MecaFluide!$D$15)*(AH33-AH28+MecaFluide!$D$15*Horaire!AH70^2))/(MecaFluide!$C$14+MecaFluide!$D$15),""),
IF((MecaFluide!$D$15^2*AH70^2-(MecaFluide!$C$14+MecaFluide!$D$15)*(AH32-AH27+MecaFluide!$D$15*AH70^2))&gt;0,MecaFluide!$D$15*AH70+SQRT(MecaFluide!$D$15^2*AH70^2-(MecaFluide!$C$14+MecaFluide!$D$15)*(AH32-AH27+MecaFluide!$D$15*Horaire!AH70^2))/(MecaFluide!$C$14+MecaFluide!$D$15),""))),"")</f>
        <v/>
      </c>
      <c r="AI77" t="str">
        <f ca="1">IF(AI138&lt;=$L$3,IF(OR(AI95=3,AI95=4),"",
IF(AI28&lt;&gt;"",
IF((MecaFluide!$D$15^2*AI70^2-(MecaFluide!$C$14+MecaFluide!$D$15)*(AI33-AI28+MecaFluide!$D$15*AI70^2))&gt;0,MecaFluide!$D$15*AI70+SQRT(MecaFluide!$D$15^2*AI70^2-(MecaFluide!$C$14+MecaFluide!$D$15)*(AI33-AI28+MecaFluide!$D$15*Horaire!AI70^2))/(MecaFluide!$C$14+MecaFluide!$D$15),""),
IF((MecaFluide!$D$15^2*AI70^2-(MecaFluide!$C$14+MecaFluide!$D$15)*(AI32-AI27+MecaFluide!$D$15*AI70^2))&gt;0,MecaFluide!$D$15*AI70+SQRT(MecaFluide!$D$15^2*AI70^2-(MecaFluide!$C$14+MecaFluide!$D$15)*(AI32-AI27+MecaFluide!$D$15*Horaire!AI70^2))/(MecaFluide!$C$14+MecaFluide!$D$15),""))),"")</f>
        <v/>
      </c>
      <c r="AJ77" t="str">
        <f ca="1">IF(AJ138&lt;=$L$3,IF(OR(AJ95=3,AJ95=4),"",
IF(AJ28&lt;&gt;"",
IF((MecaFluide!$D$15^2*AJ70^2-(MecaFluide!$C$14+MecaFluide!$D$15)*(AJ33-AJ28+MecaFluide!$D$15*AJ70^2))&gt;0,MecaFluide!$D$15*AJ70+SQRT(MecaFluide!$D$15^2*AJ70^2-(MecaFluide!$C$14+MecaFluide!$D$15)*(AJ33-AJ28+MecaFluide!$D$15*Horaire!AJ70^2))/(MecaFluide!$C$14+MecaFluide!$D$15),""),
IF((MecaFluide!$D$15^2*AJ70^2-(MecaFluide!$C$14+MecaFluide!$D$15)*(AJ32-AJ27+MecaFluide!$D$15*AJ70^2))&gt;0,MecaFluide!$D$15*AJ70+SQRT(MecaFluide!$D$15^2*AJ70^2-(MecaFluide!$C$14+MecaFluide!$D$15)*(AJ32-AJ27+MecaFluide!$D$15*Horaire!AJ70^2))/(MecaFluide!$C$14+MecaFluide!$D$15),""))),"")</f>
        <v/>
      </c>
      <c r="AK77" t="str">
        <f ca="1">IF(AK138&lt;=$L$3,IF(OR(AK95=3,AK95=4),"",
IF(AK28&lt;&gt;"",
IF((MecaFluide!$D$15^2*AK70^2-(MecaFluide!$C$14+MecaFluide!$D$15)*(AK33-AK28+MecaFluide!$D$15*AK70^2))&gt;0,MecaFluide!$D$15*AK70+SQRT(MecaFluide!$D$15^2*AK70^2-(MecaFluide!$C$14+MecaFluide!$D$15)*(AK33-AK28+MecaFluide!$D$15*Horaire!AK70^2))/(MecaFluide!$C$14+MecaFluide!$D$15),""),
IF((MecaFluide!$D$15^2*AK70^2-(MecaFluide!$C$14+MecaFluide!$D$15)*(AK32-AK27+MecaFluide!$D$15*AK70^2))&gt;0,MecaFluide!$D$15*AK70+SQRT(MecaFluide!$D$15^2*AK70^2-(MecaFluide!$C$14+MecaFluide!$D$15)*(AK32-AK27+MecaFluide!$D$15*Horaire!AK70^2))/(MecaFluide!$C$14+MecaFluide!$D$15),""))),"")</f>
        <v/>
      </c>
      <c r="AL77">
        <f ca="1">IF(AL138&lt;=$L$3,IF(OR(AL95=3,AL95=4),"",
IF(AL28&lt;&gt;"",
IF((MecaFluide!$D$15^2*AL70^2-(MecaFluide!$C$14+MecaFluide!$D$15)*(AL33-AL28+MecaFluide!$D$15*AL70^2))&gt;0,MecaFluide!$D$15*AL70+SQRT(MecaFluide!$D$15^2*AL70^2-(MecaFluide!$C$14+MecaFluide!$D$15)*(AL33-AL28+MecaFluide!$D$15*Horaire!AL70^2))/(MecaFluide!$C$14+MecaFluide!$D$15),""),
IF((MecaFluide!$D$15^2*AL70^2-(MecaFluide!$C$14+MecaFluide!$D$15)*(AL32-AL27+MecaFluide!$D$15*AL70^2))&gt;0,MecaFluide!$D$15*AL70+SQRT(MecaFluide!$D$15^2*AL70^2-(MecaFluide!$C$14+MecaFluide!$D$15)*(AL32-AL27+MecaFluide!$D$15*Horaire!AL70^2))/(MecaFluide!$C$14+MecaFluide!$D$15),""))),"")</f>
        <v>7.8403641757875677</v>
      </c>
      <c r="AM77">
        <f ca="1">IF(AM138&lt;=$L$3,IF(OR(AM95=3,AM95=4),"",
IF(AM28&lt;&gt;"",
IF((MecaFluide!$D$15^2*AM70^2-(MecaFluide!$C$14+MecaFluide!$D$15)*(AM33-AM28+MecaFluide!$D$15*AM70^2))&gt;0,MecaFluide!$D$15*AM70+SQRT(MecaFluide!$D$15^2*AM70^2-(MecaFluide!$C$14+MecaFluide!$D$15)*(AM33-AM28+MecaFluide!$D$15*Horaire!AM70^2))/(MecaFluide!$C$14+MecaFluide!$D$15),""),
IF((MecaFluide!$D$15^2*AM70^2-(MecaFluide!$C$14+MecaFluide!$D$15)*(AM32-AM27+MecaFluide!$D$15*AM70^2))&gt;0,MecaFluide!$D$15*AM70+SQRT(MecaFluide!$D$15^2*AM70^2-(MecaFluide!$C$14+MecaFluide!$D$15)*(AM32-AM27+MecaFluide!$D$15*Horaire!AM70^2))/(MecaFluide!$C$14+MecaFluide!$D$15),""))),"")</f>
        <v>5.3627395838052925</v>
      </c>
      <c r="AN77" t="str">
        <f ca="1">IF(AN138&lt;=$L$3,IF(OR(AN95=3,AN95=4),"",
IF(AN28&lt;&gt;"",
IF((MecaFluide!$D$15^2*AN70^2-(MecaFluide!$C$14+MecaFluide!$D$15)*(AN33-AN28+MecaFluide!$D$15*AN70^2))&gt;0,MecaFluide!$D$15*AN70+SQRT(MecaFluide!$D$15^2*AN70^2-(MecaFluide!$C$14+MecaFluide!$D$15)*(AN33-AN28+MecaFluide!$D$15*Horaire!AN70^2))/(MecaFluide!$C$14+MecaFluide!$D$15),""),
IF((MecaFluide!$D$15^2*AN70^2-(MecaFluide!$C$14+MecaFluide!$D$15)*(AN32-AN27+MecaFluide!$D$15*AN70^2))&gt;0,MecaFluide!$D$15*AN70+SQRT(MecaFluide!$D$15^2*AN70^2-(MecaFluide!$C$14+MecaFluide!$D$15)*(AN32-AN27+MecaFluide!$D$15*Horaire!AN70^2))/(MecaFluide!$C$14+MecaFluide!$D$15),""))),"")</f>
        <v/>
      </c>
      <c r="AO77" t="str">
        <f ca="1">IF(AO138&lt;=$L$3,IF(OR(AO95=3,AO95=4),"",
IF(AO28&lt;&gt;"",
IF((MecaFluide!$D$15^2*AO70^2-(MecaFluide!$C$14+MecaFluide!$D$15)*(AO33-AO28+MecaFluide!$D$15*AO70^2))&gt;0,MecaFluide!$D$15*AO70+SQRT(MecaFluide!$D$15^2*AO70^2-(MecaFluide!$C$14+MecaFluide!$D$15)*(AO33-AO28+MecaFluide!$D$15*Horaire!AO70^2))/(MecaFluide!$C$14+MecaFluide!$D$15),""),
IF((MecaFluide!$D$15^2*AO70^2-(MecaFluide!$C$14+MecaFluide!$D$15)*(AO32-AO27+MecaFluide!$D$15*AO70^2))&gt;0,MecaFluide!$D$15*AO70+SQRT(MecaFluide!$D$15^2*AO70^2-(MecaFluide!$C$14+MecaFluide!$D$15)*(AO32-AO27+MecaFluide!$D$15*Horaire!AO70^2))/(MecaFluide!$C$14+MecaFluide!$D$15),""))),"")</f>
        <v/>
      </c>
      <c r="AP77" t="str">
        <f ca="1">IF(AP138&lt;=$L$3,IF(OR(AP95=3,AP95=4),"",
IF(AP28&lt;&gt;"",
IF((MecaFluide!$D$15^2*AP70^2-(MecaFluide!$C$14+MecaFluide!$D$15)*(AP33-AP28+MecaFluide!$D$15*AP70^2))&gt;0,MecaFluide!$D$15*AP70+SQRT(MecaFluide!$D$15^2*AP70^2-(MecaFluide!$C$14+MecaFluide!$D$15)*(AP33-AP28+MecaFluide!$D$15*Horaire!AP70^2))/(MecaFluide!$C$14+MecaFluide!$D$15),""),
IF((MecaFluide!$D$15^2*AP70^2-(MecaFluide!$C$14+MecaFluide!$D$15)*(AP32-AP27+MecaFluide!$D$15*AP70^2))&gt;0,MecaFluide!$D$15*AP70+SQRT(MecaFluide!$D$15^2*AP70^2-(MecaFluide!$C$14+MecaFluide!$D$15)*(AP32-AP27+MecaFluide!$D$15*Horaire!AP70^2))/(MecaFluide!$C$14+MecaFluide!$D$15),""))),"")</f>
        <v/>
      </c>
      <c r="AQ77" t="str">
        <f ca="1">IF(AQ138&lt;=$L$3,IF(OR(AQ95=3,AQ95=4),"",
IF(AQ28&lt;&gt;"",
IF((MecaFluide!$D$15^2*AQ70^2-(MecaFluide!$C$14+MecaFluide!$D$15)*(AQ33-AQ28+MecaFluide!$D$15*AQ70^2))&gt;0,MecaFluide!$D$15*AQ70+SQRT(MecaFluide!$D$15^2*AQ70^2-(MecaFluide!$C$14+MecaFluide!$D$15)*(AQ33-AQ28+MecaFluide!$D$15*Horaire!AQ70^2))/(MecaFluide!$C$14+MecaFluide!$D$15),""),
IF((MecaFluide!$D$15^2*AQ70^2-(MecaFluide!$C$14+MecaFluide!$D$15)*(AQ32-AQ27+MecaFluide!$D$15*AQ70^2))&gt;0,MecaFluide!$D$15*AQ70+SQRT(MecaFluide!$D$15^2*AQ70^2-(MecaFluide!$C$14+MecaFluide!$D$15)*(AQ32-AQ27+MecaFluide!$D$15*Horaire!AQ70^2))/(MecaFluide!$C$14+MecaFluide!$D$15),""))),"")</f>
        <v/>
      </c>
      <c r="AR77" t="str">
        <f ca="1">IF(AR138&lt;=$L$3,IF(OR(AR95=3,AR95=4),"",
IF(AR28&lt;&gt;"",
IF((MecaFluide!$D$15^2*AR70^2-(MecaFluide!$C$14+MecaFluide!$D$15)*(AR33-AR28+MecaFluide!$D$15*AR70^2))&gt;0,MecaFluide!$D$15*AR70+SQRT(MecaFluide!$D$15^2*AR70^2-(MecaFluide!$C$14+MecaFluide!$D$15)*(AR33-AR28+MecaFluide!$D$15*Horaire!AR70^2))/(MecaFluide!$C$14+MecaFluide!$D$15),""),
IF((MecaFluide!$D$15^2*AR70^2-(MecaFluide!$C$14+MecaFluide!$D$15)*(AR32-AR27+MecaFluide!$D$15*AR70^2))&gt;0,MecaFluide!$D$15*AR70+SQRT(MecaFluide!$D$15^2*AR70^2-(MecaFluide!$C$14+MecaFluide!$D$15)*(AR32-AR27+MecaFluide!$D$15*Horaire!AR70^2))/(MecaFluide!$C$14+MecaFluide!$D$15),""))),"")</f>
        <v/>
      </c>
      <c r="AS77" t="str">
        <f ca="1">IF(AS138&lt;=$L$3,IF(OR(AS95=3,AS95=4),"",
IF(AS28&lt;&gt;"",
IF((MecaFluide!$D$15^2*AS70^2-(MecaFluide!$C$14+MecaFluide!$D$15)*(AS33-AS28+MecaFluide!$D$15*AS70^2))&gt;0,MecaFluide!$D$15*AS70+SQRT(MecaFluide!$D$15^2*AS70^2-(MecaFluide!$C$14+MecaFluide!$D$15)*(AS33-AS28+MecaFluide!$D$15*Horaire!AS70^2))/(MecaFluide!$C$14+MecaFluide!$D$15),""),
IF((MecaFluide!$D$15^2*AS70^2-(MecaFluide!$C$14+MecaFluide!$D$15)*(AS32-AS27+MecaFluide!$D$15*AS70^2))&gt;0,MecaFluide!$D$15*AS70+SQRT(MecaFluide!$D$15^2*AS70^2-(MecaFluide!$C$14+MecaFluide!$D$15)*(AS32-AS27+MecaFluide!$D$15*Horaire!AS70^2))/(MecaFluide!$C$14+MecaFluide!$D$15),""))),"")</f>
        <v/>
      </c>
      <c r="AT77" t="str">
        <f ca="1">IF(AT138&lt;=$L$3,IF(OR(AT95=3,AT95=4),"",
IF(AT28&lt;&gt;"",
IF((MecaFluide!$D$15^2*AT70^2-(MecaFluide!$C$14+MecaFluide!$D$15)*(AT33-AT28+MecaFluide!$D$15*AT70^2))&gt;0,MecaFluide!$D$15*AT70+SQRT(MecaFluide!$D$15^2*AT70^2-(MecaFluide!$C$14+MecaFluide!$D$15)*(AT33-AT28+MecaFluide!$D$15*Horaire!AT70^2))/(MecaFluide!$C$14+MecaFluide!$D$15),""),
IF((MecaFluide!$D$15^2*AT70^2-(MecaFluide!$C$14+MecaFluide!$D$15)*(AT32-AT27+MecaFluide!$D$15*AT70^2))&gt;0,MecaFluide!$D$15*AT70+SQRT(MecaFluide!$D$15^2*AT70^2-(MecaFluide!$C$14+MecaFluide!$D$15)*(AT32-AT27+MecaFluide!$D$15*Horaire!AT70^2))/(MecaFluide!$C$14+MecaFluide!$D$15),""))),"")</f>
        <v/>
      </c>
      <c r="AU77">
        <f ca="1">IF(AU138&lt;=$L$3,IF(OR(AU95=3,AU95=4),"",
IF(AU28&lt;&gt;"",
IF((MecaFluide!$D$15^2*AU70^2-(MecaFluide!$C$14+MecaFluide!$D$15)*(AU33-AU28+MecaFluide!$D$15*AU70^2))&gt;0,MecaFluide!$D$15*AU70+SQRT(MecaFluide!$D$15^2*AU70^2-(MecaFluide!$C$14+MecaFluide!$D$15)*(AU33-AU28+MecaFluide!$D$15*Horaire!AU70^2))/(MecaFluide!$C$14+MecaFluide!$D$15),""),
IF((MecaFluide!$D$15^2*AU70^2-(MecaFluide!$C$14+MecaFluide!$D$15)*(AU32-AU27+MecaFluide!$D$15*AU70^2))&gt;0,MecaFluide!$D$15*AU70+SQRT(MecaFluide!$D$15^2*AU70^2-(MecaFluide!$C$14+MecaFluide!$D$15)*(AU32-AU27+MecaFluide!$D$15*Horaire!AU70^2))/(MecaFluide!$C$14+MecaFluide!$D$15),""))),"")</f>
        <v>7.507658894210298</v>
      </c>
      <c r="AV77">
        <f ca="1">IF(AV138&lt;=$L$3,IF(OR(AV95=3,AV95=4),"",
IF(AV28&lt;&gt;"",
IF((MecaFluide!$D$15^2*AV70^2-(MecaFluide!$C$14+MecaFluide!$D$15)*(AV33-AV28+MecaFluide!$D$15*AV70^2))&gt;0,MecaFluide!$D$15*AV70+SQRT(MecaFluide!$D$15^2*AV70^2-(MecaFluide!$C$14+MecaFluide!$D$15)*(AV33-AV28+MecaFluide!$D$15*Horaire!AV70^2))/(MecaFluide!$C$14+MecaFluide!$D$15),""),
IF((MecaFluide!$D$15^2*AV70^2-(MecaFluide!$C$14+MecaFluide!$D$15)*(AV32-AV27+MecaFluide!$D$15*AV70^2))&gt;0,MecaFluide!$D$15*AV70+SQRT(MecaFluide!$D$15^2*AV70^2-(MecaFluide!$C$14+MecaFluide!$D$15)*(AV32-AV27+MecaFluide!$D$15*Horaire!AV70^2))/(MecaFluide!$C$14+MecaFluide!$D$15),""))),"")</f>
        <v>3.6458038764139631</v>
      </c>
      <c r="AW77" t="str">
        <f ca="1">IF(AW138&lt;=$L$3,IF(OR(AW95=3,AW95=4),"",
IF(AW28&lt;&gt;"",
IF((MecaFluide!$D$15^2*AW70^2-(MecaFluide!$C$14+MecaFluide!$D$15)*(AW33-AW28+MecaFluide!$D$15*AW70^2))&gt;0,MecaFluide!$D$15*AW70+SQRT(MecaFluide!$D$15^2*AW70^2-(MecaFluide!$C$14+MecaFluide!$D$15)*(AW33-AW28+MecaFluide!$D$15*Horaire!AW70^2))/(MecaFluide!$C$14+MecaFluide!$D$15),""),
IF((MecaFluide!$D$15^2*AW70^2-(MecaFluide!$C$14+MecaFluide!$D$15)*(AW32-AW27+MecaFluide!$D$15*AW70^2))&gt;0,MecaFluide!$D$15*AW70+SQRT(MecaFluide!$D$15^2*AW70^2-(MecaFluide!$C$14+MecaFluide!$D$15)*(AW32-AW27+MecaFluide!$D$15*Horaire!AW70^2))/(MecaFluide!$C$14+MecaFluide!$D$15),""))),"")</f>
        <v/>
      </c>
      <c r="AX77" t="str">
        <f ca="1">IF(AX138&lt;=$L$3,IF(OR(AX95=3,AX95=4),"",
IF(AX28&lt;&gt;"",
IF((MecaFluide!$D$15^2*AX70^2-(MecaFluide!$C$14+MecaFluide!$D$15)*(AX33-AX28+MecaFluide!$D$15*AX70^2))&gt;0,MecaFluide!$D$15*AX70+SQRT(MecaFluide!$D$15^2*AX70^2-(MecaFluide!$C$14+MecaFluide!$D$15)*(AX33-AX28+MecaFluide!$D$15*Horaire!AX70^2))/(MecaFluide!$C$14+MecaFluide!$D$15),""),
IF((MecaFluide!$D$15^2*AX70^2-(MecaFluide!$C$14+MecaFluide!$D$15)*(AX32-AX27+MecaFluide!$D$15*AX70^2))&gt;0,MecaFluide!$D$15*AX70+SQRT(MecaFluide!$D$15^2*AX70^2-(MecaFluide!$C$14+MecaFluide!$D$15)*(AX32-AX27+MecaFluide!$D$15*Horaire!AX70^2))/(MecaFluide!$C$14+MecaFluide!$D$15),""))),"")</f>
        <v/>
      </c>
      <c r="AY77" t="str">
        <f ca="1">IF(AY138&lt;=$L$3,IF(OR(AY95=3,AY95=4),"",
IF(AY28&lt;&gt;"",
IF((MecaFluide!$D$15^2*AY70^2-(MecaFluide!$C$14+MecaFluide!$D$15)*(AY33-AY28+MecaFluide!$D$15*AY70^2))&gt;0,MecaFluide!$D$15*AY70+SQRT(MecaFluide!$D$15^2*AY70^2-(MecaFluide!$C$14+MecaFluide!$D$15)*(AY33-AY28+MecaFluide!$D$15*Horaire!AY70^2))/(MecaFluide!$C$14+MecaFluide!$D$15),""),
IF((MecaFluide!$D$15^2*AY70^2-(MecaFluide!$C$14+MecaFluide!$D$15)*(AY32-AY27+MecaFluide!$D$15*AY70^2))&gt;0,MecaFluide!$D$15*AY70+SQRT(MecaFluide!$D$15^2*AY70^2-(MecaFluide!$C$14+MecaFluide!$D$15)*(AY32-AY27+MecaFluide!$D$15*Horaire!AY70^2))/(MecaFluide!$C$14+MecaFluide!$D$15),""))),"")</f>
        <v/>
      </c>
      <c r="AZ77" t="str">
        <f ca="1">IF(AZ138&lt;=$L$3,IF(OR(AZ95=3,AZ95=4),"",
IF(AZ28&lt;&gt;"",
IF((MecaFluide!$D$15^2*AZ70^2-(MecaFluide!$C$14+MecaFluide!$D$15)*(AZ33-AZ28+MecaFluide!$D$15*AZ70^2))&gt;0,MecaFluide!$D$15*AZ70+SQRT(MecaFluide!$D$15^2*AZ70^2-(MecaFluide!$C$14+MecaFluide!$D$15)*(AZ33-AZ28+MecaFluide!$D$15*Horaire!AZ70^2))/(MecaFluide!$C$14+MecaFluide!$D$15),""),
IF((MecaFluide!$D$15^2*AZ70^2-(MecaFluide!$C$14+MecaFluide!$D$15)*(AZ32-AZ27+MecaFluide!$D$15*AZ70^2))&gt;0,MecaFluide!$D$15*AZ70+SQRT(MecaFluide!$D$15^2*AZ70^2-(MecaFluide!$C$14+MecaFluide!$D$15)*(AZ32-AZ27+MecaFluide!$D$15*Horaire!AZ70^2))/(MecaFluide!$C$14+MecaFluide!$D$15),""))),"")</f>
        <v/>
      </c>
      <c r="BA77" t="str">
        <f ca="1">IF(BA138&lt;=$L$3,IF(OR(BA95=3,BA95=4),"",
IF(BA28&lt;&gt;"",
IF((MecaFluide!$D$15^2*BA70^2-(MecaFluide!$C$14+MecaFluide!$D$15)*(BA33-BA28+MecaFluide!$D$15*BA70^2))&gt;0,MecaFluide!$D$15*BA70+SQRT(MecaFluide!$D$15^2*BA70^2-(MecaFluide!$C$14+MecaFluide!$D$15)*(BA33-BA28+MecaFluide!$D$15*Horaire!BA70^2))/(MecaFluide!$C$14+MecaFluide!$D$15),""),
IF((MecaFluide!$D$15^2*BA70^2-(MecaFluide!$C$14+MecaFluide!$D$15)*(BA32-BA27+MecaFluide!$D$15*BA70^2))&gt;0,MecaFluide!$D$15*BA70+SQRT(MecaFluide!$D$15^2*BA70^2-(MecaFluide!$C$14+MecaFluide!$D$15)*(BA32-BA27+MecaFluide!$D$15*Horaire!BA70^2))/(MecaFluide!$C$14+MecaFluide!$D$15),""))),"")</f>
        <v/>
      </c>
      <c r="BB77" t="str">
        <f ca="1">IF(BB138&lt;=$L$3,IF(OR(BB95=3,BB95=4),"",
IF(BB28&lt;&gt;"",
IF((MecaFluide!$D$15^2*BB70^2-(MecaFluide!$C$14+MecaFluide!$D$15)*(BB33-BB28+MecaFluide!$D$15*BB70^2))&gt;0,MecaFluide!$D$15*BB70+SQRT(MecaFluide!$D$15^2*BB70^2-(MecaFluide!$C$14+MecaFluide!$D$15)*(BB33-BB28+MecaFluide!$D$15*Horaire!BB70^2))/(MecaFluide!$C$14+MecaFluide!$D$15),""),
IF((MecaFluide!$D$15^2*BB70^2-(MecaFluide!$C$14+MecaFluide!$D$15)*(BB32-BB27+MecaFluide!$D$15*BB70^2))&gt;0,MecaFluide!$D$15*BB70+SQRT(MecaFluide!$D$15^2*BB70^2-(MecaFluide!$C$14+MecaFluide!$D$15)*(BB32-BB27+MecaFluide!$D$15*Horaire!BB70^2))/(MecaFluide!$C$14+MecaFluide!$D$15),""))),"")</f>
        <v/>
      </c>
      <c r="BC77" t="str">
        <f ca="1">IF(BC138&lt;=$L$3,IF(OR(BC95=3,BC95=4),"",
IF(BC28&lt;&gt;"",
IF((MecaFluide!$D$15^2*BC70^2-(MecaFluide!$C$14+MecaFluide!$D$15)*(BC33-BC28+MecaFluide!$D$15*BC70^2))&gt;0,MecaFluide!$D$15*BC70+SQRT(MecaFluide!$D$15^2*BC70^2-(MecaFluide!$C$14+MecaFluide!$D$15)*(BC33-BC28+MecaFluide!$D$15*Horaire!BC70^2))/(MecaFluide!$C$14+MecaFluide!$D$15),""),
IF((MecaFluide!$D$15^2*BC70^2-(MecaFluide!$C$14+MecaFluide!$D$15)*(BC32-BC27+MecaFluide!$D$15*BC70^2))&gt;0,MecaFluide!$D$15*BC70+SQRT(MecaFluide!$D$15^2*BC70^2-(MecaFluide!$C$14+MecaFluide!$D$15)*(BC32-BC27+MecaFluide!$D$15*Horaire!BC70^2))/(MecaFluide!$C$14+MecaFluide!$D$15),""))),"")</f>
        <v/>
      </c>
      <c r="BD77" t="str">
        <f ca="1">IF(BD138&lt;=$L$3,IF(OR(BD95=3,BD95=4),"",
IF(BD28&lt;&gt;"",
IF((MecaFluide!$D$15^2*BD70^2-(MecaFluide!$C$14+MecaFluide!$D$15)*(BD33-BD28+MecaFluide!$D$15*BD70^2))&gt;0,MecaFluide!$D$15*BD70+SQRT(MecaFluide!$D$15^2*BD70^2-(MecaFluide!$C$14+MecaFluide!$D$15)*(BD33-BD28+MecaFluide!$D$15*Horaire!BD70^2))/(MecaFluide!$C$14+MecaFluide!$D$15),""),
IF((MecaFluide!$D$15^2*BD70^2-(MecaFluide!$C$14+MecaFluide!$D$15)*(BD32-BD27+MecaFluide!$D$15*BD70^2))&gt;0,MecaFluide!$D$15*BD70+SQRT(MecaFluide!$D$15^2*BD70^2-(MecaFluide!$C$14+MecaFluide!$D$15)*(BD32-BD27+MecaFluide!$D$15*Horaire!BD70^2))/(MecaFluide!$C$14+MecaFluide!$D$15),""))),"")</f>
        <v/>
      </c>
      <c r="BE77" t="str">
        <f ca="1">IF(BE138&lt;=$L$3,IF(OR(BE95=3,BE95=4),"",
IF(BE28&lt;&gt;"",
IF((MecaFluide!$D$15^2*BE70^2-(MecaFluide!$C$14+MecaFluide!$D$15)*(BE33-BE28+MecaFluide!$D$15*BE70^2))&gt;0,MecaFluide!$D$15*BE70+SQRT(MecaFluide!$D$15^2*BE70^2-(MecaFluide!$C$14+MecaFluide!$D$15)*(BE33-BE28+MecaFluide!$D$15*Horaire!BE70^2))/(MecaFluide!$C$14+MecaFluide!$D$15),""),
IF((MecaFluide!$D$15^2*BE70^2-(MecaFluide!$C$14+MecaFluide!$D$15)*(BE32-BE27+MecaFluide!$D$15*BE70^2))&gt;0,MecaFluide!$D$15*BE70+SQRT(MecaFluide!$D$15^2*BE70^2-(MecaFluide!$C$14+MecaFluide!$D$15)*(BE32-BE27+MecaFluide!$D$15*Horaire!BE70^2))/(MecaFluide!$C$14+MecaFluide!$D$15),""))),"")</f>
        <v/>
      </c>
      <c r="BF77" t="str">
        <f ca="1">IF(BF138&lt;=$L$3,IF(OR(BF95=3,BF95=4),"",
IF(BF28&lt;&gt;"",
IF((MecaFluide!$D$15^2*BF70^2-(MecaFluide!$C$14+MecaFluide!$D$15)*(BF33-BF28+MecaFluide!$D$15*BF70^2))&gt;0,MecaFluide!$D$15*BF70+SQRT(MecaFluide!$D$15^2*BF70^2-(MecaFluide!$C$14+MecaFluide!$D$15)*(BF33-BF28+MecaFluide!$D$15*Horaire!BF70^2))/(MecaFluide!$C$14+MecaFluide!$D$15),""),
IF((MecaFluide!$D$15^2*BF70^2-(MecaFluide!$C$14+MecaFluide!$D$15)*(BF32-BF27+MecaFluide!$D$15*BF70^2))&gt;0,MecaFluide!$D$15*BF70+SQRT(MecaFluide!$D$15^2*BF70^2-(MecaFluide!$C$14+MecaFluide!$D$15)*(BF32-BF27+MecaFluide!$D$15*Horaire!BF70^2))/(MecaFluide!$C$14+MecaFluide!$D$15),""))),"")</f>
        <v/>
      </c>
      <c r="BG77" t="str">
        <f ca="1">IF(BG138&lt;=$L$3,IF(OR(BG95=3,BG95=4),"",
IF(BG28&lt;&gt;"",
IF((MecaFluide!$D$15^2*BG70^2-(MecaFluide!$C$14+MecaFluide!$D$15)*(BG33-BG28+MecaFluide!$D$15*BG70^2))&gt;0,MecaFluide!$D$15*BG70+SQRT(MecaFluide!$D$15^2*BG70^2-(MecaFluide!$C$14+MecaFluide!$D$15)*(BG33-BG28+MecaFluide!$D$15*Horaire!BG70^2))/(MecaFluide!$C$14+MecaFluide!$D$15),""),
IF((MecaFluide!$D$15^2*BG70^2-(MecaFluide!$C$14+MecaFluide!$D$15)*(BG32-BG27+MecaFluide!$D$15*BG70^2))&gt;0,MecaFluide!$D$15*BG70+SQRT(MecaFluide!$D$15^2*BG70^2-(MecaFluide!$C$14+MecaFluide!$D$15)*(BG32-BG27+MecaFluide!$D$15*Horaire!BG70^2))/(MecaFluide!$C$14+MecaFluide!$D$15),""))),"")</f>
        <v/>
      </c>
      <c r="BH77" t="str">
        <f ca="1">IF(BH138&lt;=$L$3,IF(OR(BH95=3,BH95=4),"",
IF(BH28&lt;&gt;"",
IF((MecaFluide!$D$15^2*BH70^2-(MecaFluide!$C$14+MecaFluide!$D$15)*(BH33-BH28+MecaFluide!$D$15*BH70^2))&gt;0,MecaFluide!$D$15*BH70+SQRT(MecaFluide!$D$15^2*BH70^2-(MecaFluide!$C$14+MecaFluide!$D$15)*(BH33-BH28+MecaFluide!$D$15*Horaire!BH70^2))/(MecaFluide!$C$14+MecaFluide!$D$15),""),
IF((MecaFluide!$D$15^2*BH70^2-(MecaFluide!$C$14+MecaFluide!$D$15)*(BH32-BH27+MecaFluide!$D$15*BH70^2))&gt;0,MecaFluide!$D$15*BH70+SQRT(MecaFluide!$D$15^2*BH70^2-(MecaFluide!$C$14+MecaFluide!$D$15)*(BH32-BH27+MecaFluide!$D$15*Horaire!BH70^2))/(MecaFluide!$C$14+MecaFluide!$D$15),""))),"")</f>
        <v/>
      </c>
      <c r="BI77" t="str">
        <f ca="1">IF(BI138&lt;=$L$3,IF(OR(BI95=3,BI95=4),"",
IF(BI28&lt;&gt;"",
IF((MecaFluide!$D$15^2*BI70^2-(MecaFluide!$C$14+MecaFluide!$D$15)*(BI33-BI28+MecaFluide!$D$15*BI70^2))&gt;0,MecaFluide!$D$15*BI70+SQRT(MecaFluide!$D$15^2*BI70^2-(MecaFluide!$C$14+MecaFluide!$D$15)*(BI33-BI28+MecaFluide!$D$15*Horaire!BI70^2))/(MecaFluide!$C$14+MecaFluide!$D$15),""),
IF((MecaFluide!$D$15^2*BI70^2-(MecaFluide!$C$14+MecaFluide!$D$15)*(BI32-BI27+MecaFluide!$D$15*BI70^2))&gt;0,MecaFluide!$D$15*BI70+SQRT(MecaFluide!$D$15^2*BI70^2-(MecaFluide!$C$14+MecaFluide!$D$15)*(BI32-BI27+MecaFluide!$D$15*Horaire!BI70^2))/(MecaFluide!$C$14+MecaFluide!$D$15),""))),"")</f>
        <v/>
      </c>
      <c r="BJ77" t="str">
        <f ca="1">IF(BJ138&lt;=$L$3,IF(OR(BJ95=3,BJ95=4),"",
IF(BJ28&lt;&gt;"",
IF((MecaFluide!$D$15^2*BJ70^2-(MecaFluide!$C$14+MecaFluide!$D$15)*(BJ33-BJ28+MecaFluide!$D$15*BJ70^2))&gt;0,MecaFluide!$D$15*BJ70+SQRT(MecaFluide!$D$15^2*BJ70^2-(MecaFluide!$C$14+MecaFluide!$D$15)*(BJ33-BJ28+MecaFluide!$D$15*Horaire!BJ70^2))/(MecaFluide!$C$14+MecaFluide!$D$15),""),
IF((MecaFluide!$D$15^2*BJ70^2-(MecaFluide!$C$14+MecaFluide!$D$15)*(BJ32-BJ27+MecaFluide!$D$15*BJ70^2))&gt;0,MecaFluide!$D$15*BJ70+SQRT(MecaFluide!$D$15^2*BJ70^2-(MecaFluide!$C$14+MecaFluide!$D$15)*(BJ32-BJ27+MecaFluide!$D$15*Horaire!BJ70^2))/(MecaFluide!$C$14+MecaFluide!$D$15),""))),"")</f>
        <v/>
      </c>
      <c r="BK77" t="str">
        <f ca="1">IF(BK138&lt;=$L$3,IF(OR(BK95=3,BK95=4),"",
IF(BK28&lt;&gt;"",
IF((MecaFluide!$D$15^2*BK70^2-(MecaFluide!$C$14+MecaFluide!$D$15)*(BK33-BK28+MecaFluide!$D$15*BK70^2))&gt;0,MecaFluide!$D$15*BK70+SQRT(MecaFluide!$D$15^2*BK70^2-(MecaFluide!$C$14+MecaFluide!$D$15)*(BK33-BK28+MecaFluide!$D$15*Horaire!BK70^2))/(MecaFluide!$C$14+MecaFluide!$D$15),""),
IF((MecaFluide!$D$15^2*BK70^2-(MecaFluide!$C$14+MecaFluide!$D$15)*(BK32-BK27+MecaFluide!$D$15*BK70^2))&gt;0,MecaFluide!$D$15*BK70+SQRT(MecaFluide!$D$15^2*BK70^2-(MecaFluide!$C$14+MecaFluide!$D$15)*(BK32-BK27+MecaFluide!$D$15*Horaire!BK70^2))/(MecaFluide!$C$14+MecaFluide!$D$15),""))),"")</f>
        <v/>
      </c>
      <c r="BL77" t="str">
        <f ca="1">IF(BL138&lt;=$L$3,IF(OR(BL95=3,BL95=4),"",
IF(BL28&lt;&gt;"",
IF((MecaFluide!$D$15^2*BL70^2-(MecaFluide!$C$14+MecaFluide!$D$15)*(BL33-BL28+MecaFluide!$D$15*BL70^2))&gt;0,MecaFluide!$D$15*BL70+SQRT(MecaFluide!$D$15^2*BL70^2-(MecaFluide!$C$14+MecaFluide!$D$15)*(BL33-BL28+MecaFluide!$D$15*Horaire!BL70^2))/(MecaFluide!$C$14+MecaFluide!$D$15),""),
IF((MecaFluide!$D$15^2*BL70^2-(MecaFluide!$C$14+MecaFluide!$D$15)*(BL32-BL27+MecaFluide!$D$15*BL70^2))&gt;0,MecaFluide!$D$15*BL70+SQRT(MecaFluide!$D$15^2*BL70^2-(MecaFluide!$C$14+MecaFluide!$D$15)*(BL32-BL27+MecaFluide!$D$15*Horaire!BL70^2))/(MecaFluide!$C$14+MecaFluide!$D$15),""))),"")</f>
        <v/>
      </c>
      <c r="BM77" t="str">
        <f ca="1">IF(BM138&lt;=$L$3,IF(OR(BM95=3,BM95=4),"",
IF(BM28&lt;&gt;"",
IF((MecaFluide!$D$15^2*BM70^2-(MecaFluide!$C$14+MecaFluide!$D$15)*(BM33-BM28+MecaFluide!$D$15*BM70^2))&gt;0,MecaFluide!$D$15*BM70+SQRT(MecaFluide!$D$15^2*BM70^2-(MecaFluide!$C$14+MecaFluide!$D$15)*(BM33-BM28+MecaFluide!$D$15*Horaire!BM70^2))/(MecaFluide!$C$14+MecaFluide!$D$15),""),
IF((MecaFluide!$D$15^2*BM70^2-(MecaFluide!$C$14+MecaFluide!$D$15)*(BM32-BM27+MecaFluide!$D$15*BM70^2))&gt;0,MecaFluide!$D$15*BM70+SQRT(MecaFluide!$D$15^2*BM70^2-(MecaFluide!$C$14+MecaFluide!$D$15)*(BM32-BM27+MecaFluide!$D$15*Horaire!BM70^2))/(MecaFluide!$C$14+MecaFluide!$D$15),""))),"")</f>
        <v/>
      </c>
      <c r="BN77" t="str">
        <f ca="1">IF(BN138&lt;=$L$3,IF(OR(BN95=3,BN95=4),"",
IF(BN28&lt;&gt;"",
IF((MecaFluide!$D$15^2*BN70^2-(MecaFluide!$C$14+MecaFluide!$D$15)*(BN33-BN28+MecaFluide!$D$15*BN70^2))&gt;0,MecaFluide!$D$15*BN70+SQRT(MecaFluide!$D$15^2*BN70^2-(MecaFluide!$C$14+MecaFluide!$D$15)*(BN33-BN28+MecaFluide!$D$15*Horaire!BN70^2))/(MecaFluide!$C$14+MecaFluide!$D$15),""),
IF((MecaFluide!$D$15^2*BN70^2-(MecaFluide!$C$14+MecaFluide!$D$15)*(BN32-BN27+MecaFluide!$D$15*BN70^2))&gt;0,MecaFluide!$D$15*BN70+SQRT(MecaFluide!$D$15^2*BN70^2-(MecaFluide!$C$14+MecaFluide!$D$15)*(BN32-BN27+MecaFluide!$D$15*Horaire!BN70^2))/(MecaFluide!$C$14+MecaFluide!$D$15),""))),"")</f>
        <v/>
      </c>
      <c r="BO77" t="str">
        <f ca="1">IF(BO138&lt;=$L$3,IF(OR(BO95=3,BO95=4),"",
IF(BO28&lt;&gt;"",
IF((MecaFluide!$D$15^2*BO70^2-(MecaFluide!$C$14+MecaFluide!$D$15)*(BO33-BO28+MecaFluide!$D$15*BO70^2))&gt;0,MecaFluide!$D$15*BO70+SQRT(MecaFluide!$D$15^2*BO70^2-(MecaFluide!$C$14+MecaFluide!$D$15)*(BO33-BO28+MecaFluide!$D$15*Horaire!BO70^2))/(MecaFluide!$C$14+MecaFluide!$D$15),""),
IF((MecaFluide!$D$15^2*BO70^2-(MecaFluide!$C$14+MecaFluide!$D$15)*(BO32-BO27+MecaFluide!$D$15*BO70^2))&gt;0,MecaFluide!$D$15*BO70+SQRT(MecaFluide!$D$15^2*BO70^2-(MecaFluide!$C$14+MecaFluide!$D$15)*(BO32-BO27+MecaFluide!$D$15*Horaire!BO70^2))/(MecaFluide!$C$14+MecaFluide!$D$15),""))),"")</f>
        <v/>
      </c>
      <c r="BP77" t="str">
        <f ca="1">IF(BP138&lt;=$L$3,IF(OR(BP95=3,BP95=4),"",
IF(BP28&lt;&gt;"",
IF((MecaFluide!$D$15^2*BP70^2-(MecaFluide!$C$14+MecaFluide!$D$15)*(BP33-BP28+MecaFluide!$D$15*BP70^2))&gt;0,MecaFluide!$D$15*BP70+SQRT(MecaFluide!$D$15^2*BP70^2-(MecaFluide!$C$14+MecaFluide!$D$15)*(BP33-BP28+MecaFluide!$D$15*Horaire!BP70^2))/(MecaFluide!$C$14+MecaFluide!$D$15),""),
IF((MecaFluide!$D$15^2*BP70^2-(MecaFluide!$C$14+MecaFluide!$D$15)*(BP32-BP27+MecaFluide!$D$15*BP70^2))&gt;0,MecaFluide!$D$15*BP70+SQRT(MecaFluide!$D$15^2*BP70^2-(MecaFluide!$C$14+MecaFluide!$D$15)*(BP32-BP27+MecaFluide!$D$15*Horaire!BP70^2))/(MecaFluide!$C$14+MecaFluide!$D$15),""))),"")</f>
        <v/>
      </c>
      <c r="BQ77" t="str">
        <f ca="1">IF(BQ138&lt;=$L$3,IF(OR(BQ95=3,BQ95=4),"",
IF(BQ28&lt;&gt;"",
IF((MecaFluide!$D$15^2*BQ70^2-(MecaFluide!$C$14+MecaFluide!$D$15)*(BQ33-BQ28+MecaFluide!$D$15*BQ70^2))&gt;0,MecaFluide!$D$15*BQ70+SQRT(MecaFluide!$D$15^2*BQ70^2-(MecaFluide!$C$14+MecaFluide!$D$15)*(BQ33-BQ28+MecaFluide!$D$15*Horaire!BQ70^2))/(MecaFluide!$C$14+MecaFluide!$D$15),""),
IF((MecaFluide!$D$15^2*BQ70^2-(MecaFluide!$C$14+MecaFluide!$D$15)*(BQ32-BQ27+MecaFluide!$D$15*BQ70^2))&gt;0,MecaFluide!$D$15*BQ70+SQRT(MecaFluide!$D$15^2*BQ70^2-(MecaFluide!$C$14+MecaFluide!$D$15)*(BQ32-BQ27+MecaFluide!$D$15*Horaire!BQ70^2))/(MecaFluide!$C$14+MecaFluide!$D$15),""))),"")</f>
        <v/>
      </c>
      <c r="BR77" t="str">
        <f ca="1">IF(BR138&lt;=$L$3,IF(OR(BR95=3,BR95=4),"",
IF(BR28&lt;&gt;"",
IF((MecaFluide!$D$15^2*BR70^2-(MecaFluide!$C$14+MecaFluide!$D$15)*(BR33-BR28+MecaFluide!$D$15*BR70^2))&gt;0,MecaFluide!$D$15*BR70+SQRT(MecaFluide!$D$15^2*BR70^2-(MecaFluide!$C$14+MecaFluide!$D$15)*(BR33-BR28+MecaFluide!$D$15*Horaire!BR70^2))/(MecaFluide!$C$14+MecaFluide!$D$15),""),
IF((MecaFluide!$D$15^2*BR70^2-(MecaFluide!$C$14+MecaFluide!$D$15)*(BR32-BR27+MecaFluide!$D$15*BR70^2))&gt;0,MecaFluide!$D$15*BR70+SQRT(MecaFluide!$D$15^2*BR70^2-(MecaFluide!$C$14+MecaFluide!$D$15)*(BR32-BR27+MecaFluide!$D$15*Horaire!BR70^2))/(MecaFluide!$C$14+MecaFluide!$D$15),""))),"")</f>
        <v/>
      </c>
      <c r="BS77" t="str">
        <f ca="1">IF(BS138&lt;=$L$3,IF(OR(BS95=3,BS95=4),"",
IF(BS28&lt;&gt;"",
IF((MecaFluide!$D$15^2*BS70^2-(MecaFluide!$C$14+MecaFluide!$D$15)*(BS33-BS28+MecaFluide!$D$15*BS70^2))&gt;0,MecaFluide!$D$15*BS70+SQRT(MecaFluide!$D$15^2*BS70^2-(MecaFluide!$C$14+MecaFluide!$D$15)*(BS33-BS28+MecaFluide!$D$15*Horaire!BS70^2))/(MecaFluide!$C$14+MecaFluide!$D$15),""),
IF((MecaFluide!$D$15^2*BS70^2-(MecaFluide!$C$14+MecaFluide!$D$15)*(BS32-BS27+MecaFluide!$D$15*BS70^2))&gt;0,MecaFluide!$D$15*BS70+SQRT(MecaFluide!$D$15^2*BS70^2-(MecaFluide!$C$14+MecaFluide!$D$15)*(BS32-BS27+MecaFluide!$D$15*Horaire!BS70^2))/(MecaFluide!$C$14+MecaFluide!$D$15),""))),"")</f>
        <v/>
      </c>
      <c r="BT77" t="str">
        <f ca="1">IF(BT138&lt;=$L$3,IF(OR(BT95=3,BT95=4),"",
IF(BT28&lt;&gt;"",
IF((MecaFluide!$D$15^2*BT70^2-(MecaFluide!$C$14+MecaFluide!$D$15)*(BT33-BT28+MecaFluide!$D$15*BT70^2))&gt;0,MecaFluide!$D$15*BT70+SQRT(MecaFluide!$D$15^2*BT70^2-(MecaFluide!$C$14+MecaFluide!$D$15)*(BT33-BT28+MecaFluide!$D$15*Horaire!BT70^2))/(MecaFluide!$C$14+MecaFluide!$D$15),""),
IF((MecaFluide!$D$15^2*BT70^2-(MecaFluide!$C$14+MecaFluide!$D$15)*(BT32-BT27+MecaFluide!$D$15*BT70^2))&gt;0,MecaFluide!$D$15*BT70+SQRT(MecaFluide!$D$15^2*BT70^2-(MecaFluide!$C$14+MecaFluide!$D$15)*(BT32-BT27+MecaFluide!$D$15*Horaire!BT70^2))/(MecaFluide!$C$14+MecaFluide!$D$15),""))),"")</f>
        <v/>
      </c>
      <c r="BU77" t="str">
        <f ca="1">IF(BU138&lt;=$L$3,IF(OR(BU95=3,BU95=4),"",
IF(BU28&lt;&gt;"",
IF((MecaFluide!$D$15^2*BU70^2-(MecaFluide!$C$14+MecaFluide!$D$15)*(BU33-BU28+MecaFluide!$D$15*BU70^2))&gt;0,MecaFluide!$D$15*BU70+SQRT(MecaFluide!$D$15^2*BU70^2-(MecaFluide!$C$14+MecaFluide!$D$15)*(BU33-BU28+MecaFluide!$D$15*Horaire!BU70^2))/(MecaFluide!$C$14+MecaFluide!$D$15),""),
IF((MecaFluide!$D$15^2*BU70^2-(MecaFluide!$C$14+MecaFluide!$D$15)*(BU32-BU27+MecaFluide!$D$15*BU70^2))&gt;0,MecaFluide!$D$15*BU70+SQRT(MecaFluide!$D$15^2*BU70^2-(MecaFluide!$C$14+MecaFluide!$D$15)*(BU32-BU27+MecaFluide!$D$15*Horaire!BU70^2))/(MecaFluide!$C$14+MecaFluide!$D$15),""))),"")</f>
        <v/>
      </c>
      <c r="BV77" t="str">
        <f ca="1">IF(BV138&lt;=$L$3,IF(OR(BV95=3,BV95=4),"",
IF(BV28&lt;&gt;"",
IF((MecaFluide!$D$15^2*BV70^2-(MecaFluide!$C$14+MecaFluide!$D$15)*(BV33-BV28+MecaFluide!$D$15*BV70^2))&gt;0,MecaFluide!$D$15*BV70+SQRT(MecaFluide!$D$15^2*BV70^2-(MecaFluide!$C$14+MecaFluide!$D$15)*(BV33-BV28+MecaFluide!$D$15*Horaire!BV70^2))/(MecaFluide!$C$14+MecaFluide!$D$15),""),
IF((MecaFluide!$D$15^2*BV70^2-(MecaFluide!$C$14+MecaFluide!$D$15)*(BV32-BV27+MecaFluide!$D$15*BV70^2))&gt;0,MecaFluide!$D$15*BV70+SQRT(MecaFluide!$D$15^2*BV70^2-(MecaFluide!$C$14+MecaFluide!$D$15)*(BV32-BV27+MecaFluide!$D$15*Horaire!BV70^2))/(MecaFluide!$C$14+MecaFluide!$D$15),""))),"")</f>
        <v/>
      </c>
      <c r="BW77" t="str">
        <f ca="1">IF(BW138&lt;=$L$3,IF(OR(BW95=3,BW95=4),"",
IF(BW28&lt;&gt;"",
IF((MecaFluide!$D$15^2*BW70^2-(MecaFluide!$C$14+MecaFluide!$D$15)*(BW33-BW28+MecaFluide!$D$15*BW70^2))&gt;0,MecaFluide!$D$15*BW70+SQRT(MecaFluide!$D$15^2*BW70^2-(MecaFluide!$C$14+MecaFluide!$D$15)*(BW33-BW28+MecaFluide!$D$15*Horaire!BW70^2))/(MecaFluide!$C$14+MecaFluide!$D$15),""),
IF((MecaFluide!$D$15^2*BW70^2-(MecaFluide!$C$14+MecaFluide!$D$15)*(BW32-BW27+MecaFluide!$D$15*BW70^2))&gt;0,MecaFluide!$D$15*BW70+SQRT(MecaFluide!$D$15^2*BW70^2-(MecaFluide!$C$14+MecaFluide!$D$15)*(BW32-BW27+MecaFluide!$D$15*Horaire!BW70^2))/(MecaFluide!$C$14+MecaFluide!$D$15),""))),"")</f>
        <v/>
      </c>
      <c r="BX77" t="str">
        <f ca="1">IF(BX138&lt;=$L$3,IF(OR(BX95=3,BX95=4),"",
IF(BX28&lt;&gt;"",
IF((MecaFluide!$D$15^2*BX70^2-(MecaFluide!$C$14+MecaFluide!$D$15)*(BX33-BX28+MecaFluide!$D$15*BX70^2))&gt;0,MecaFluide!$D$15*BX70+SQRT(MecaFluide!$D$15^2*BX70^2-(MecaFluide!$C$14+MecaFluide!$D$15)*(BX33-BX28+MecaFluide!$D$15*Horaire!BX70^2))/(MecaFluide!$C$14+MecaFluide!$D$15),""),
IF((MecaFluide!$D$15^2*BX70^2-(MecaFluide!$C$14+MecaFluide!$D$15)*(BX32-BX27+MecaFluide!$D$15*BX70^2))&gt;0,MecaFluide!$D$15*BX70+SQRT(MecaFluide!$D$15^2*BX70^2-(MecaFluide!$C$14+MecaFluide!$D$15)*(BX32-BX27+MecaFluide!$D$15*Horaire!BX70^2))/(MecaFluide!$C$14+MecaFluide!$D$15),""))),"")</f>
        <v/>
      </c>
      <c r="BY77" t="str">
        <f ca="1">IF(BY138&lt;=$L$3,IF(OR(BY95=3,BY95=4),"",
IF(BY28&lt;&gt;"",
IF((MecaFluide!$D$15^2*BY70^2-(MecaFluide!$C$14+MecaFluide!$D$15)*(BY33-BY28+MecaFluide!$D$15*BY70^2))&gt;0,MecaFluide!$D$15*BY70+SQRT(MecaFluide!$D$15^2*BY70^2-(MecaFluide!$C$14+MecaFluide!$D$15)*(BY33-BY28+MecaFluide!$D$15*Horaire!BY70^2))/(MecaFluide!$C$14+MecaFluide!$D$15),""),
IF((MecaFluide!$D$15^2*BY70^2-(MecaFluide!$C$14+MecaFluide!$D$15)*(BY32-BY27+MecaFluide!$D$15*BY70^2))&gt;0,MecaFluide!$D$15*BY70+SQRT(MecaFluide!$D$15^2*BY70^2-(MecaFluide!$C$14+MecaFluide!$D$15)*(BY32-BY27+MecaFluide!$D$15*Horaire!BY70^2))/(MecaFluide!$C$14+MecaFluide!$D$15),""))),"")</f>
        <v/>
      </c>
      <c r="BZ77" t="str">
        <f ca="1">IF(BZ138&lt;=$L$3,IF(OR(BZ95=3,BZ95=4),"",
IF(BZ28&lt;&gt;"",
IF((MecaFluide!$D$15^2*BZ70^2-(MecaFluide!$C$14+MecaFluide!$D$15)*(BZ33-BZ28+MecaFluide!$D$15*BZ70^2))&gt;0,MecaFluide!$D$15*BZ70+SQRT(MecaFluide!$D$15^2*BZ70^2-(MecaFluide!$C$14+MecaFluide!$D$15)*(BZ33-BZ28+MecaFluide!$D$15*Horaire!BZ70^2))/(MecaFluide!$C$14+MecaFluide!$D$15),""),
IF((MecaFluide!$D$15^2*BZ70^2-(MecaFluide!$C$14+MecaFluide!$D$15)*(BZ32-BZ27+MecaFluide!$D$15*BZ70^2))&gt;0,MecaFluide!$D$15*BZ70+SQRT(MecaFluide!$D$15^2*BZ70^2-(MecaFluide!$C$14+MecaFluide!$D$15)*(BZ32-BZ27+MecaFluide!$D$15*Horaire!BZ70^2))/(MecaFluide!$C$14+MecaFluide!$D$15),""))),"")</f>
        <v/>
      </c>
      <c r="CA77" t="str">
        <f ca="1">IF(CA138&lt;=$L$3,IF(OR(CA95=3,CA95=4),"",
IF(CA28&lt;&gt;"",
IF((MecaFluide!$D$15^2*CA70^2-(MecaFluide!$C$14+MecaFluide!$D$15)*(CA33-CA28+MecaFluide!$D$15*CA70^2))&gt;0,MecaFluide!$D$15*CA70+SQRT(MecaFluide!$D$15^2*CA70^2-(MecaFluide!$C$14+MecaFluide!$D$15)*(CA33-CA28+MecaFluide!$D$15*Horaire!CA70^2))/(MecaFluide!$C$14+MecaFluide!$D$15),""),
IF((MecaFluide!$D$15^2*CA70^2-(MecaFluide!$C$14+MecaFluide!$D$15)*(CA32-CA27+MecaFluide!$D$15*CA70^2))&gt;0,MecaFluide!$D$15*CA70+SQRT(MecaFluide!$D$15^2*CA70^2-(MecaFluide!$C$14+MecaFluide!$D$15)*(CA32-CA27+MecaFluide!$D$15*Horaire!CA70^2))/(MecaFluide!$C$14+MecaFluide!$D$15),""))),"")</f>
        <v/>
      </c>
      <c r="CB77" t="str">
        <f ca="1">IF(CB138&lt;=$L$3,IF(OR(CB95=3,CB95=4),"",
IF(CB28&lt;&gt;"",
IF((MecaFluide!$D$15^2*CB70^2-(MecaFluide!$C$14+MecaFluide!$D$15)*(CB33-CB28+MecaFluide!$D$15*CB70^2))&gt;0,MecaFluide!$D$15*CB70+SQRT(MecaFluide!$D$15^2*CB70^2-(MecaFluide!$C$14+MecaFluide!$D$15)*(CB33-CB28+MecaFluide!$D$15*Horaire!CB70^2))/(MecaFluide!$C$14+MecaFluide!$D$15),""),
IF((MecaFluide!$D$15^2*CB70^2-(MecaFluide!$C$14+MecaFluide!$D$15)*(CB32-CB27+MecaFluide!$D$15*CB70^2))&gt;0,MecaFluide!$D$15*CB70+SQRT(MecaFluide!$D$15^2*CB70^2-(MecaFluide!$C$14+MecaFluide!$D$15)*(CB32-CB27+MecaFluide!$D$15*Horaire!CB70^2))/(MecaFluide!$C$14+MecaFluide!$D$15),""))),"")</f>
        <v/>
      </c>
      <c r="CC77" t="str">
        <f ca="1">IF(CC138&lt;=$L$3,IF(OR(CC95=3,CC95=4),"",
IF(CC28&lt;&gt;"",
IF((MecaFluide!$D$15^2*CC70^2-(MecaFluide!$C$14+MecaFluide!$D$15)*(CC33-CC28+MecaFluide!$D$15*CC70^2))&gt;0,MecaFluide!$D$15*CC70+SQRT(MecaFluide!$D$15^2*CC70^2-(MecaFluide!$C$14+MecaFluide!$D$15)*(CC33-CC28+MecaFluide!$D$15*Horaire!CC70^2))/(MecaFluide!$C$14+MecaFluide!$D$15),""),
IF((MecaFluide!$D$15^2*CC70^2-(MecaFluide!$C$14+MecaFluide!$D$15)*(CC32-CC27+MecaFluide!$D$15*CC70^2))&gt;0,MecaFluide!$D$15*CC70+SQRT(MecaFluide!$D$15^2*CC70^2-(MecaFluide!$C$14+MecaFluide!$D$15)*(CC32-CC27+MecaFluide!$D$15*Horaire!CC70^2))/(MecaFluide!$C$14+MecaFluide!$D$15),""))),"")</f>
        <v/>
      </c>
      <c r="CD77" t="str">
        <f ca="1">IF(CD138&lt;=$L$3,IF(OR(CD95=3,CD95=4),"",
IF(CD28&lt;&gt;"",
IF((MecaFluide!$D$15^2*CD70^2-(MecaFluide!$C$14+MecaFluide!$D$15)*(CD33-CD28+MecaFluide!$D$15*CD70^2))&gt;0,MecaFluide!$D$15*CD70+SQRT(MecaFluide!$D$15^2*CD70^2-(MecaFluide!$C$14+MecaFluide!$D$15)*(CD33-CD28+MecaFluide!$D$15*Horaire!CD70^2))/(MecaFluide!$C$14+MecaFluide!$D$15),""),
IF((MecaFluide!$D$15^2*CD70^2-(MecaFluide!$C$14+MecaFluide!$D$15)*(CD32-CD27+MecaFluide!$D$15*CD70^2))&gt;0,MecaFluide!$D$15*CD70+SQRT(MecaFluide!$D$15^2*CD70^2-(MecaFluide!$C$14+MecaFluide!$D$15)*(CD32-CD27+MecaFluide!$D$15*Horaire!CD70^2))/(MecaFluide!$C$14+MecaFluide!$D$15),""))),"")</f>
        <v/>
      </c>
      <c r="CE77" t="str">
        <f ca="1">IF(CE138&lt;=$L$3,IF(OR(CE95=3,CE95=4),"",
IF(CE28&lt;&gt;"",
IF((MecaFluide!$D$15^2*CE70^2-(MecaFluide!$C$14+MecaFluide!$D$15)*(CE33-CE28+MecaFluide!$D$15*CE70^2))&gt;0,MecaFluide!$D$15*CE70+SQRT(MecaFluide!$D$15^2*CE70^2-(MecaFluide!$C$14+MecaFluide!$D$15)*(CE33-CE28+MecaFluide!$D$15*Horaire!CE70^2))/(MecaFluide!$C$14+MecaFluide!$D$15),""),
IF((MecaFluide!$D$15^2*CE70^2-(MecaFluide!$C$14+MecaFluide!$D$15)*(CE32-CE27+MecaFluide!$D$15*CE70^2))&gt;0,MecaFluide!$D$15*CE70+SQRT(MecaFluide!$D$15^2*CE70^2-(MecaFluide!$C$14+MecaFluide!$D$15)*(CE32-CE27+MecaFluide!$D$15*Horaire!CE70^2))/(MecaFluide!$C$14+MecaFluide!$D$15),""))),"")</f>
        <v/>
      </c>
      <c r="CF77" t="str">
        <f ca="1">IF(CF138&lt;=$L$3,IF(OR(CF95=3,CF95=4),"",
IF(CF28&lt;&gt;"",
IF((MecaFluide!$D$15^2*CF70^2-(MecaFluide!$C$14+MecaFluide!$D$15)*(CF33-CF28+MecaFluide!$D$15*CF70^2))&gt;0,MecaFluide!$D$15*CF70+SQRT(MecaFluide!$D$15^2*CF70^2-(MecaFluide!$C$14+MecaFluide!$D$15)*(CF33-CF28+MecaFluide!$D$15*Horaire!CF70^2))/(MecaFluide!$C$14+MecaFluide!$D$15),""),
IF((MecaFluide!$D$15^2*CF70^2-(MecaFluide!$C$14+MecaFluide!$D$15)*(CF32-CF27+MecaFluide!$D$15*CF70^2))&gt;0,MecaFluide!$D$15*CF70+SQRT(MecaFluide!$D$15^2*CF70^2-(MecaFluide!$C$14+MecaFluide!$D$15)*(CF32-CF27+MecaFluide!$D$15*Horaire!CF70^2))/(MecaFluide!$C$14+MecaFluide!$D$15),""))),"")</f>
        <v/>
      </c>
      <c r="CG77" t="str">
        <f ca="1">IF(CG138&lt;=$L$3,IF(OR(CG95=3,CG95=4),"",
IF(CG28&lt;&gt;"",
IF((MecaFluide!$D$15^2*CG70^2-(MecaFluide!$C$14+MecaFluide!$D$15)*(CG33-CG28+MecaFluide!$D$15*CG70^2))&gt;0,MecaFluide!$D$15*CG70+SQRT(MecaFluide!$D$15^2*CG70^2-(MecaFluide!$C$14+MecaFluide!$D$15)*(CG33-CG28+MecaFluide!$D$15*Horaire!CG70^2))/(MecaFluide!$C$14+MecaFluide!$D$15),""),
IF((MecaFluide!$D$15^2*CG70^2-(MecaFluide!$C$14+MecaFluide!$D$15)*(CG32-CG27+MecaFluide!$D$15*CG70^2))&gt;0,MecaFluide!$D$15*CG70+SQRT(MecaFluide!$D$15^2*CG70^2-(MecaFluide!$C$14+MecaFluide!$D$15)*(CG32-CG27+MecaFluide!$D$15*Horaire!CG70^2))/(MecaFluide!$C$14+MecaFluide!$D$15),""))),"")</f>
        <v/>
      </c>
      <c r="CH77" t="str">
        <f ca="1">IF(CH138&lt;=$L$3,IF(OR(CH95=3,CH95=4),"",
IF(CH28&lt;&gt;"",
IF((MecaFluide!$D$15^2*CH70^2-(MecaFluide!$C$14+MecaFluide!$D$15)*(CH33-CH28+MecaFluide!$D$15*CH70^2))&gt;0,MecaFluide!$D$15*CH70+SQRT(MecaFluide!$D$15^2*CH70^2-(MecaFluide!$C$14+MecaFluide!$D$15)*(CH33-CH28+MecaFluide!$D$15*Horaire!CH70^2))/(MecaFluide!$C$14+MecaFluide!$D$15),""),
IF((MecaFluide!$D$15^2*CH70^2-(MecaFluide!$C$14+MecaFluide!$D$15)*(CH32-CH27+MecaFluide!$D$15*CH70^2))&gt;0,MecaFluide!$D$15*CH70+SQRT(MecaFluide!$D$15^2*CH70^2-(MecaFluide!$C$14+MecaFluide!$D$15)*(CH32-CH27+MecaFluide!$D$15*Horaire!CH70^2))/(MecaFluide!$C$14+MecaFluide!$D$15),""))),"")</f>
        <v/>
      </c>
      <c r="CI77" t="str">
        <f ca="1">IF(CI138&lt;=$L$3,IF(OR(CI95=3,CI95=4),"",
IF(CI28&lt;&gt;"",
IF((MecaFluide!$D$15^2*CI70^2-(MecaFluide!$C$14+MecaFluide!$D$15)*(CI33-CI28+MecaFluide!$D$15*CI70^2))&gt;0,MecaFluide!$D$15*CI70+SQRT(MecaFluide!$D$15^2*CI70^2-(MecaFluide!$C$14+MecaFluide!$D$15)*(CI33-CI28+MecaFluide!$D$15*Horaire!CI70^2))/(MecaFluide!$C$14+MecaFluide!$D$15),""),
IF((MecaFluide!$D$15^2*CI70^2-(MecaFluide!$C$14+MecaFluide!$D$15)*(CI32-CI27+MecaFluide!$D$15*CI70^2))&gt;0,MecaFluide!$D$15*CI70+SQRT(MecaFluide!$D$15^2*CI70^2-(MecaFluide!$C$14+MecaFluide!$D$15)*(CI32-CI27+MecaFluide!$D$15*Horaire!CI70^2))/(MecaFluide!$C$14+MecaFluide!$D$15),""))),"")</f>
        <v/>
      </c>
      <c r="CJ77" t="str">
        <f ca="1">IF(CJ138&lt;=$L$3,IF(OR(CJ95=3,CJ95=4),"",
IF(CJ28&lt;&gt;"",
IF((MecaFluide!$D$15^2*CJ70^2-(MecaFluide!$C$14+MecaFluide!$D$15)*(CJ33-CJ28+MecaFluide!$D$15*CJ70^2))&gt;0,MecaFluide!$D$15*CJ70+SQRT(MecaFluide!$D$15^2*CJ70^2-(MecaFluide!$C$14+MecaFluide!$D$15)*(CJ33-CJ28+MecaFluide!$D$15*Horaire!CJ70^2))/(MecaFluide!$C$14+MecaFluide!$D$15),""),
IF((MecaFluide!$D$15^2*CJ70^2-(MecaFluide!$C$14+MecaFluide!$D$15)*(CJ32-CJ27+MecaFluide!$D$15*CJ70^2))&gt;0,MecaFluide!$D$15*CJ70+SQRT(MecaFluide!$D$15^2*CJ70^2-(MecaFluide!$C$14+MecaFluide!$D$15)*(CJ32-CJ27+MecaFluide!$D$15*Horaire!CJ70^2))/(MecaFluide!$C$14+MecaFluide!$D$15),""))),"")</f>
        <v/>
      </c>
      <c r="CK77" t="str">
        <f ca="1">IF(CK138&lt;=$L$3,IF(OR(CK95=3,CK95=4),"",
IF(CK28&lt;&gt;"",
IF((MecaFluide!$D$15^2*CK70^2-(MecaFluide!$C$14+MecaFluide!$D$15)*(CK33-CK28+MecaFluide!$D$15*CK70^2))&gt;0,MecaFluide!$D$15*CK70+SQRT(MecaFluide!$D$15^2*CK70^2-(MecaFluide!$C$14+MecaFluide!$D$15)*(CK33-CK28+MecaFluide!$D$15*Horaire!CK70^2))/(MecaFluide!$C$14+MecaFluide!$D$15),""),
IF((MecaFluide!$D$15^2*CK70^2-(MecaFluide!$C$14+MecaFluide!$D$15)*(CK32-CK27+MecaFluide!$D$15*CK70^2))&gt;0,MecaFluide!$D$15*CK70+SQRT(MecaFluide!$D$15^2*CK70^2-(MecaFluide!$C$14+MecaFluide!$D$15)*(CK32-CK27+MecaFluide!$D$15*Horaire!CK70^2))/(MecaFluide!$C$14+MecaFluide!$D$15),""))),"")</f>
        <v/>
      </c>
      <c r="CL77" t="str">
        <f ca="1">IF(CL138&lt;=$L$3,IF(OR(CL95=3,CL95=4),"",
IF(CL28&lt;&gt;"",
IF((MecaFluide!$D$15^2*CL70^2-(MecaFluide!$C$14+MecaFluide!$D$15)*(CL33-CL28+MecaFluide!$D$15*CL70^2))&gt;0,MecaFluide!$D$15*CL70+SQRT(MecaFluide!$D$15^2*CL70^2-(MecaFluide!$C$14+MecaFluide!$D$15)*(CL33-CL28+MecaFluide!$D$15*Horaire!CL70^2))/(MecaFluide!$C$14+MecaFluide!$D$15),""),
IF((MecaFluide!$D$15^2*CL70^2-(MecaFluide!$C$14+MecaFluide!$D$15)*(CL32-CL27+MecaFluide!$D$15*CL70^2))&gt;0,MecaFluide!$D$15*CL70+SQRT(MecaFluide!$D$15^2*CL70^2-(MecaFluide!$C$14+MecaFluide!$D$15)*(CL32-CL27+MecaFluide!$D$15*Horaire!CL70^2))/(MecaFluide!$C$14+MecaFluide!$D$15),""))),"")</f>
        <v/>
      </c>
      <c r="CM77" t="str">
        <f ca="1">IF(CM138&lt;=$L$3,IF(OR(CM95=3,CM95=4),"",
IF(CM28&lt;&gt;"",
IF((MecaFluide!$D$15^2*CM70^2-(MecaFluide!$C$14+MecaFluide!$D$15)*(CM33-CM28+MecaFluide!$D$15*CM70^2))&gt;0,MecaFluide!$D$15*CM70+SQRT(MecaFluide!$D$15^2*CM70^2-(MecaFluide!$C$14+MecaFluide!$D$15)*(CM33-CM28+MecaFluide!$D$15*Horaire!CM70^2))/(MecaFluide!$C$14+MecaFluide!$D$15),""),
IF((MecaFluide!$D$15^2*CM70^2-(MecaFluide!$C$14+MecaFluide!$D$15)*(CM32-CM27+MecaFluide!$D$15*CM70^2))&gt;0,MecaFluide!$D$15*CM70+SQRT(MecaFluide!$D$15^2*CM70^2-(MecaFluide!$C$14+MecaFluide!$D$15)*(CM32-CM27+MecaFluide!$D$15*Horaire!CM70^2))/(MecaFluide!$C$14+MecaFluide!$D$15),""))),"")</f>
        <v/>
      </c>
      <c r="CN77" t="str">
        <f ca="1">IF(CN138&lt;=$L$3,IF(OR(CN95=3,CN95=4),"",
IF(CN28&lt;&gt;"",
IF((MecaFluide!$D$15^2*CN70^2-(MecaFluide!$C$14+MecaFluide!$D$15)*(CN33-CN28+MecaFluide!$D$15*CN70^2))&gt;0,MecaFluide!$D$15*CN70+SQRT(MecaFluide!$D$15^2*CN70^2-(MecaFluide!$C$14+MecaFluide!$D$15)*(CN33-CN28+MecaFluide!$D$15*Horaire!CN70^2))/(MecaFluide!$C$14+MecaFluide!$D$15),""),
IF((MecaFluide!$D$15^2*CN70^2-(MecaFluide!$C$14+MecaFluide!$D$15)*(CN32-CN27+MecaFluide!$D$15*CN70^2))&gt;0,MecaFluide!$D$15*CN70+SQRT(MecaFluide!$D$15^2*CN70^2-(MecaFluide!$C$14+MecaFluide!$D$15)*(CN32-CN27+MecaFluide!$D$15*Horaire!CN70^2))/(MecaFluide!$C$14+MecaFluide!$D$15),""))),"")</f>
        <v/>
      </c>
      <c r="CO77" t="str">
        <f ca="1">IF(CO138&lt;=$L$3,IF(OR(CO95=3,CO95=4),"",
IF(CO28&lt;&gt;"",
IF((MecaFluide!$D$15^2*CO70^2-(MecaFluide!$C$14+MecaFluide!$D$15)*(CO33-CO28+MecaFluide!$D$15*CO70^2))&gt;0,MecaFluide!$D$15*CO70+SQRT(MecaFluide!$D$15^2*CO70^2-(MecaFluide!$C$14+MecaFluide!$D$15)*(CO33-CO28+MecaFluide!$D$15*Horaire!CO70^2))/(MecaFluide!$C$14+MecaFluide!$D$15),""),
IF((MecaFluide!$D$15^2*CO70^2-(MecaFluide!$C$14+MecaFluide!$D$15)*(CO32-CO27+MecaFluide!$D$15*CO70^2))&gt;0,MecaFluide!$D$15*CO70+SQRT(MecaFluide!$D$15^2*CO70^2-(MecaFluide!$C$14+MecaFluide!$D$15)*(CO32-CO27+MecaFluide!$D$15*Horaire!CO70^2))/(MecaFluide!$C$14+MecaFluide!$D$15),""))),"")</f>
        <v/>
      </c>
      <c r="CP77" t="str">
        <f ca="1">IF(CP138&lt;=$L$3,IF(OR(CP95=3,CP95=4),"",
IF(CP28&lt;&gt;"",
IF((MecaFluide!$D$15^2*CP70^2-(MecaFluide!$C$14+MecaFluide!$D$15)*(CP33-CP28+MecaFluide!$D$15*CP70^2))&gt;0,MecaFluide!$D$15*CP70+SQRT(MecaFluide!$D$15^2*CP70^2-(MecaFluide!$C$14+MecaFluide!$D$15)*(CP33-CP28+MecaFluide!$D$15*Horaire!CP70^2))/(MecaFluide!$C$14+MecaFluide!$D$15),""),
IF((MecaFluide!$D$15^2*CP70^2-(MecaFluide!$C$14+MecaFluide!$D$15)*(CP32-CP27+MecaFluide!$D$15*CP70^2))&gt;0,MecaFluide!$D$15*CP70+SQRT(MecaFluide!$D$15^2*CP70^2-(MecaFluide!$C$14+MecaFluide!$D$15)*(CP32-CP27+MecaFluide!$D$15*Horaire!CP70^2))/(MecaFluide!$C$14+MecaFluide!$D$15),""))),"")</f>
        <v/>
      </c>
      <c r="CQ77" t="str">
        <f ca="1">IF(CQ138&lt;=$L$3,IF(OR(CQ95=3,CQ95=4),"",
IF(CQ28&lt;&gt;"",
IF((MecaFluide!$D$15^2*CQ70^2-(MecaFluide!$C$14+MecaFluide!$D$15)*(CQ33-CQ28+MecaFluide!$D$15*CQ70^2))&gt;0,MecaFluide!$D$15*CQ70+SQRT(MecaFluide!$D$15^2*CQ70^2-(MecaFluide!$C$14+MecaFluide!$D$15)*(CQ33-CQ28+MecaFluide!$D$15*Horaire!CQ70^2))/(MecaFluide!$C$14+MecaFluide!$D$15),""),
IF((MecaFluide!$D$15^2*CQ70^2-(MecaFluide!$C$14+MecaFluide!$D$15)*(CQ32-CQ27+MecaFluide!$D$15*CQ70^2))&gt;0,MecaFluide!$D$15*CQ70+SQRT(MecaFluide!$D$15^2*CQ70^2-(MecaFluide!$C$14+MecaFluide!$D$15)*(CQ32-CQ27+MecaFluide!$D$15*Horaire!CQ70^2))/(MecaFluide!$C$14+MecaFluide!$D$15),""))),"")</f>
        <v/>
      </c>
      <c r="CR77" t="str">
        <f ca="1">IF(CR138&lt;=$L$3,IF(OR(CR95=3,CR95=4),"",
IF(CR28&lt;&gt;"",
IF((MecaFluide!$D$15^2*CR70^2-(MecaFluide!$C$14+MecaFluide!$D$15)*(CR33-CR28+MecaFluide!$D$15*CR70^2))&gt;0,MecaFluide!$D$15*CR70+SQRT(MecaFluide!$D$15^2*CR70^2-(MecaFluide!$C$14+MecaFluide!$D$15)*(CR33-CR28+MecaFluide!$D$15*Horaire!CR70^2))/(MecaFluide!$C$14+MecaFluide!$D$15),""),
IF((MecaFluide!$D$15^2*CR70^2-(MecaFluide!$C$14+MecaFluide!$D$15)*(CR32-CR27+MecaFluide!$D$15*CR70^2))&gt;0,MecaFluide!$D$15*CR70+SQRT(MecaFluide!$D$15^2*CR70^2-(MecaFluide!$C$14+MecaFluide!$D$15)*(CR32-CR27+MecaFluide!$D$15*Horaire!CR70^2))/(MecaFluide!$C$14+MecaFluide!$D$15),""))),"")</f>
        <v/>
      </c>
      <c r="CS77" t="str">
        <f ca="1">IF(CS138&lt;=$L$3,IF(OR(CS95=3,CS95=4),"",
IF(CS28&lt;&gt;"",
IF((MecaFluide!$D$15^2*CS70^2-(MecaFluide!$C$14+MecaFluide!$D$15)*(CS33-CS28+MecaFluide!$D$15*CS70^2))&gt;0,MecaFluide!$D$15*CS70+SQRT(MecaFluide!$D$15^2*CS70^2-(MecaFluide!$C$14+MecaFluide!$D$15)*(CS33-CS28+MecaFluide!$D$15*Horaire!CS70^2))/(MecaFluide!$C$14+MecaFluide!$D$15),""),
IF((MecaFluide!$D$15^2*CS70^2-(MecaFluide!$C$14+MecaFluide!$D$15)*(CS32-CS27+MecaFluide!$D$15*CS70^2))&gt;0,MecaFluide!$D$15*CS70+SQRT(MecaFluide!$D$15^2*CS70^2-(MecaFluide!$C$14+MecaFluide!$D$15)*(CS32-CS27+MecaFluide!$D$15*Horaire!CS70^2))/(MecaFluide!$C$14+MecaFluide!$D$15),""))),"")</f>
        <v/>
      </c>
      <c r="CT77" t="str">
        <f ca="1">IF(CT138&lt;=$L$3,IF(OR(CT95=3,CT95=4),"",
IF(CT28&lt;&gt;"",
IF((MecaFluide!$D$15^2*CT70^2-(MecaFluide!$C$14+MecaFluide!$D$15)*(CT33-CT28+MecaFluide!$D$15*CT70^2))&gt;0,MecaFluide!$D$15*CT70+SQRT(MecaFluide!$D$15^2*CT70^2-(MecaFluide!$C$14+MecaFluide!$D$15)*(CT33-CT28+MecaFluide!$D$15*Horaire!CT70^2))/(MecaFluide!$C$14+MecaFluide!$D$15),""),
IF((MecaFluide!$D$15^2*CT70^2-(MecaFluide!$C$14+MecaFluide!$D$15)*(CT32-CT27+MecaFluide!$D$15*CT70^2))&gt;0,MecaFluide!$D$15*CT70+SQRT(MecaFluide!$D$15^2*CT70^2-(MecaFluide!$C$14+MecaFluide!$D$15)*(CT32-CT27+MecaFluide!$D$15*Horaire!CT70^2))/(MecaFluide!$C$14+MecaFluide!$D$15),""))),"")</f>
        <v/>
      </c>
      <c r="CU77" t="str">
        <f ca="1">IF(CU138&lt;=$L$3,IF(OR(CU95=3,CU95=4),"",
IF(CU28&lt;&gt;"",
IF((MecaFluide!$D$15^2*CU70^2-(MecaFluide!$C$14+MecaFluide!$D$15)*(CU33-CU28+MecaFluide!$D$15*CU70^2))&gt;0,MecaFluide!$D$15*CU70+SQRT(MecaFluide!$D$15^2*CU70^2-(MecaFluide!$C$14+MecaFluide!$D$15)*(CU33-CU28+MecaFluide!$D$15*Horaire!CU70^2))/(MecaFluide!$C$14+MecaFluide!$D$15),""),
IF((MecaFluide!$D$15^2*CU70^2-(MecaFluide!$C$14+MecaFluide!$D$15)*(CU32-CU27+MecaFluide!$D$15*CU70^2))&gt;0,MecaFluide!$D$15*CU70+SQRT(MecaFluide!$D$15^2*CU70^2-(MecaFluide!$C$14+MecaFluide!$D$15)*(CU32-CU27+MecaFluide!$D$15*Horaire!CU70^2))/(MecaFluide!$C$14+MecaFluide!$D$15),""))),"")</f>
        <v/>
      </c>
      <c r="CV77" t="str">
        <f ca="1">IF(CV138&lt;=$L$3,IF(OR(CV95=3,CV95=4),"",
IF(CV28&lt;&gt;"",
IF((MecaFluide!$D$15^2*CV70^2-(MecaFluide!$C$14+MecaFluide!$D$15)*(CV33-CV28+MecaFluide!$D$15*CV70^2))&gt;0,MecaFluide!$D$15*CV70+SQRT(MecaFluide!$D$15^2*CV70^2-(MecaFluide!$C$14+MecaFluide!$D$15)*(CV33-CV28+MecaFluide!$D$15*Horaire!CV70^2))/(MecaFluide!$C$14+MecaFluide!$D$15),""),
IF((MecaFluide!$D$15^2*CV70^2-(MecaFluide!$C$14+MecaFluide!$D$15)*(CV32-CV27+MecaFluide!$D$15*CV70^2))&gt;0,MecaFluide!$D$15*CV70+SQRT(MecaFluide!$D$15^2*CV70^2-(MecaFluide!$C$14+MecaFluide!$D$15)*(CV32-CV27+MecaFluide!$D$15*Horaire!CV70^2))/(MecaFluide!$C$14+MecaFluide!$D$15),""))),"")</f>
        <v/>
      </c>
      <c r="CW77" t="str">
        <f ca="1">IF(CW138&lt;=$L$3,IF(OR(CW95=3,CW95=4),"",
IF(CW28&lt;&gt;"",
IF((MecaFluide!$D$15^2*CW70^2-(MecaFluide!$C$14+MecaFluide!$D$15)*(CW33-CW28+MecaFluide!$D$15*CW70^2))&gt;0,MecaFluide!$D$15*CW70+SQRT(MecaFluide!$D$15^2*CW70^2-(MecaFluide!$C$14+MecaFluide!$D$15)*(CW33-CW28+MecaFluide!$D$15*Horaire!CW70^2))/(MecaFluide!$C$14+MecaFluide!$D$15),""),
IF((MecaFluide!$D$15^2*CW70^2-(MecaFluide!$C$14+MecaFluide!$D$15)*(CW32-CW27+MecaFluide!$D$15*CW70^2))&gt;0,MecaFluide!$D$15*CW70+SQRT(MecaFluide!$D$15^2*CW70^2-(MecaFluide!$C$14+MecaFluide!$D$15)*(CW32-CW27+MecaFluide!$D$15*Horaire!CW70^2))/(MecaFluide!$C$14+MecaFluide!$D$15),""))),"")</f>
        <v/>
      </c>
      <c r="CX77" t="str">
        <f ca="1">IF(CX138&lt;=$L$3,IF(OR(CX95=3,CX95=4),"",
IF(CX28&lt;&gt;"",
IF((MecaFluide!$D$15^2*CX70^2-(MecaFluide!$C$14+MecaFluide!$D$15)*(CX33-CX28+MecaFluide!$D$15*CX70^2))&gt;0,MecaFluide!$D$15*CX70+SQRT(MecaFluide!$D$15^2*CX70^2-(MecaFluide!$C$14+MecaFluide!$D$15)*(CX33-CX28+MecaFluide!$D$15*Horaire!CX70^2))/(MecaFluide!$C$14+MecaFluide!$D$15),""),
IF((MecaFluide!$D$15^2*CX70^2-(MecaFluide!$C$14+MecaFluide!$D$15)*(CX32-CX27+MecaFluide!$D$15*CX70^2))&gt;0,MecaFluide!$D$15*CX70+SQRT(MecaFluide!$D$15^2*CX70^2-(MecaFluide!$C$14+MecaFluide!$D$15)*(CX32-CX27+MecaFluide!$D$15*Horaire!CX70^2))/(MecaFluide!$C$14+MecaFluide!$D$15),""))),"")</f>
        <v/>
      </c>
      <c r="CY77" t="str">
        <f ca="1">IF(CY138&lt;=$L$3,IF(OR(CY95=3,CY95=4),"",
IF(CY28&lt;&gt;"",
IF((MecaFluide!$D$15^2*CY70^2-(MecaFluide!$C$14+MecaFluide!$D$15)*(CY33-CY28+MecaFluide!$D$15*CY70^2))&gt;0,MecaFluide!$D$15*CY70+SQRT(MecaFluide!$D$15^2*CY70^2-(MecaFluide!$C$14+MecaFluide!$D$15)*(CY33-CY28+MecaFluide!$D$15*Horaire!CY70^2))/(MecaFluide!$C$14+MecaFluide!$D$15),""),
IF((MecaFluide!$D$15^2*CY70^2-(MecaFluide!$C$14+MecaFluide!$D$15)*(CY32-CY27+MecaFluide!$D$15*CY70^2))&gt;0,MecaFluide!$D$15*CY70+SQRT(MecaFluide!$D$15^2*CY70^2-(MecaFluide!$C$14+MecaFluide!$D$15)*(CY32-CY27+MecaFluide!$D$15*Horaire!CY70^2))/(MecaFluide!$C$14+MecaFluide!$D$15),""))),"")</f>
        <v/>
      </c>
      <c r="CZ77" t="str">
        <f ca="1">IF(CZ138&lt;=$L$3,IF(OR(CZ95=3,CZ95=4),"",
IF(CZ28&lt;&gt;"",
IF((MecaFluide!$D$15^2*CZ70^2-(MecaFluide!$C$14+MecaFluide!$D$15)*(CZ33-CZ28+MecaFluide!$D$15*CZ70^2))&gt;0,MecaFluide!$D$15*CZ70+SQRT(MecaFluide!$D$15^2*CZ70^2-(MecaFluide!$C$14+MecaFluide!$D$15)*(CZ33-CZ28+MecaFluide!$D$15*Horaire!CZ70^2))/(MecaFluide!$C$14+MecaFluide!$D$15),""),
IF((MecaFluide!$D$15^2*CZ70^2-(MecaFluide!$C$14+MecaFluide!$D$15)*(CZ32-CZ27+MecaFluide!$D$15*CZ70^2))&gt;0,MecaFluide!$D$15*CZ70+SQRT(MecaFluide!$D$15^2*CZ70^2-(MecaFluide!$C$14+MecaFluide!$D$15)*(CZ32-CZ27+MecaFluide!$D$15*Horaire!CZ70^2))/(MecaFluide!$C$14+MecaFluide!$D$15),""))),"")</f>
        <v/>
      </c>
      <c r="DA77" t="str">
        <f ca="1">IF(DA138&lt;=$L$3,IF(OR(DA95=3,DA95=4),"",
IF(DA28&lt;&gt;"",
IF((MecaFluide!$D$15^2*DA70^2-(MecaFluide!$C$14+MecaFluide!$D$15)*(DA33-DA28+MecaFluide!$D$15*DA70^2))&gt;0,MecaFluide!$D$15*DA70+SQRT(MecaFluide!$D$15^2*DA70^2-(MecaFluide!$C$14+MecaFluide!$D$15)*(DA33-DA28+MecaFluide!$D$15*Horaire!DA70^2))/(MecaFluide!$C$14+MecaFluide!$D$15),""),
IF((MecaFluide!$D$15^2*DA70^2-(MecaFluide!$C$14+MecaFluide!$D$15)*(DA32-DA27+MecaFluide!$D$15*DA70^2))&gt;0,MecaFluide!$D$15*DA70+SQRT(MecaFluide!$D$15^2*DA70^2-(MecaFluide!$C$14+MecaFluide!$D$15)*(DA32-DA27+MecaFluide!$D$15*Horaire!DA70^2))/(MecaFluide!$C$14+MecaFluide!$D$15),""))),"")</f>
        <v/>
      </c>
      <c r="DB77" t="str">
        <f ca="1">IF(DB138&lt;=$L$3,IF(OR(DB95=3,DB95=4),"",
IF(DB28&lt;&gt;"",
IF((MecaFluide!$D$15^2*DB70^2-(MecaFluide!$C$14+MecaFluide!$D$15)*(DB33-DB28+MecaFluide!$D$15*DB70^2))&gt;0,MecaFluide!$D$15*DB70+SQRT(MecaFluide!$D$15^2*DB70^2-(MecaFluide!$C$14+MecaFluide!$D$15)*(DB33-DB28+MecaFluide!$D$15*Horaire!DB70^2))/(MecaFluide!$C$14+MecaFluide!$D$15),""),
IF((MecaFluide!$D$15^2*DB70^2-(MecaFluide!$C$14+MecaFluide!$D$15)*(DB32-DB27+MecaFluide!$D$15*DB70^2))&gt;0,MecaFluide!$D$15*DB70+SQRT(MecaFluide!$D$15^2*DB70^2-(MecaFluide!$C$14+MecaFluide!$D$15)*(DB32-DB27+MecaFluide!$D$15*Horaire!DB70^2))/(MecaFluide!$C$14+MecaFluide!$D$15),""))),"")</f>
        <v/>
      </c>
      <c r="DC77" t="str">
        <f ca="1">IF(DC138&lt;=$L$3,IF(OR(DC95=3,DC95=4),"",
IF(DC28&lt;&gt;"",
IF((MecaFluide!$D$15^2*DC70^2-(MecaFluide!$C$14+MecaFluide!$D$15)*(DC33-DC28+MecaFluide!$D$15*DC70^2))&gt;0,MecaFluide!$D$15*DC70+SQRT(MecaFluide!$D$15^2*DC70^2-(MecaFluide!$C$14+MecaFluide!$D$15)*(DC33-DC28+MecaFluide!$D$15*Horaire!DC70^2))/(MecaFluide!$C$14+MecaFluide!$D$15),""),
IF((MecaFluide!$D$15^2*DC70^2-(MecaFluide!$C$14+MecaFluide!$D$15)*(DC32-DC27+MecaFluide!$D$15*DC70^2))&gt;0,MecaFluide!$D$15*DC70+SQRT(MecaFluide!$D$15^2*DC70^2-(MecaFluide!$C$14+MecaFluide!$D$15)*(DC32-DC27+MecaFluide!$D$15*Horaire!DC70^2))/(MecaFluide!$C$14+MecaFluide!$D$15),""))),"")</f>
        <v/>
      </c>
      <c r="DD77" t="str">
        <f ca="1">IF(DD138&lt;=$L$3,IF(OR(DD95=3,DD95=4),"",
IF(DD28&lt;&gt;"",
IF((MecaFluide!$D$15^2*DD70^2-(MecaFluide!$C$14+MecaFluide!$D$15)*(DD33-DD28+MecaFluide!$D$15*DD70^2))&gt;0,MecaFluide!$D$15*DD70+SQRT(MecaFluide!$D$15^2*DD70^2-(MecaFluide!$C$14+MecaFluide!$D$15)*(DD33-DD28+MecaFluide!$D$15*Horaire!DD70^2))/(MecaFluide!$C$14+MecaFluide!$D$15),""),
IF((MecaFluide!$D$15^2*DD70^2-(MecaFluide!$C$14+MecaFluide!$D$15)*(DD32-DD27+MecaFluide!$D$15*DD70^2))&gt;0,MecaFluide!$D$15*DD70+SQRT(MecaFluide!$D$15^2*DD70^2-(MecaFluide!$C$14+MecaFluide!$D$15)*(DD32-DD27+MecaFluide!$D$15*Horaire!DD70^2))/(MecaFluide!$C$14+MecaFluide!$D$15),""))),"")</f>
        <v/>
      </c>
      <c r="DE77" t="str">
        <f ca="1">IF(DE138&lt;=$L$3,IF(OR(DE95=3,DE95=4),"",
IF(DE28&lt;&gt;"",
IF((MecaFluide!$D$15^2*DE70^2-(MecaFluide!$C$14+MecaFluide!$D$15)*(DE33-DE28+MecaFluide!$D$15*DE70^2))&gt;0,MecaFluide!$D$15*DE70+SQRT(MecaFluide!$D$15^2*DE70^2-(MecaFluide!$C$14+MecaFluide!$D$15)*(DE33-DE28+MecaFluide!$D$15*Horaire!DE70^2))/(MecaFluide!$C$14+MecaFluide!$D$15),""),
IF((MecaFluide!$D$15^2*DE70^2-(MecaFluide!$C$14+MecaFluide!$D$15)*(DE32-DE27+MecaFluide!$D$15*DE70^2))&gt;0,MecaFluide!$D$15*DE70+SQRT(MecaFluide!$D$15^2*DE70^2-(MecaFluide!$C$14+MecaFluide!$D$15)*(DE32-DE27+MecaFluide!$D$15*Horaire!DE70^2))/(MecaFluide!$C$14+MecaFluide!$D$15),""))),"")</f>
        <v/>
      </c>
      <c r="DF77" t="str">
        <f ca="1">IF(DF138&lt;=$L$3,IF(OR(DF95=3,DF95=4),"",
IF(DF28&lt;&gt;"",
IF((MecaFluide!$D$15^2*DF70^2-(MecaFluide!$C$14+MecaFluide!$D$15)*(DF33-DF28+MecaFluide!$D$15*DF70^2))&gt;0,MecaFluide!$D$15*DF70+SQRT(MecaFluide!$D$15^2*DF70^2-(MecaFluide!$C$14+MecaFluide!$D$15)*(DF33-DF28+MecaFluide!$D$15*Horaire!DF70^2))/(MecaFluide!$C$14+MecaFluide!$D$15),""),
IF((MecaFluide!$D$15^2*DF70^2-(MecaFluide!$C$14+MecaFluide!$D$15)*(DF32-DF27+MecaFluide!$D$15*DF70^2))&gt;0,MecaFluide!$D$15*DF70+SQRT(MecaFluide!$D$15^2*DF70^2-(MecaFluide!$C$14+MecaFluide!$D$15)*(DF32-DF27+MecaFluide!$D$15*Horaire!DF70^2))/(MecaFluide!$C$14+MecaFluide!$D$15),""))),"")</f>
        <v/>
      </c>
      <c r="DG77" t="str">
        <f ca="1">IF(DG138&lt;=$L$3,IF(OR(DG95=3,DG95=4),"",
IF(DG28&lt;&gt;"",
IF((MecaFluide!$D$15^2*DG70^2-(MecaFluide!$C$14+MecaFluide!$D$15)*(DG33-DG28+MecaFluide!$D$15*DG70^2))&gt;0,MecaFluide!$D$15*DG70+SQRT(MecaFluide!$D$15^2*DG70^2-(MecaFluide!$C$14+MecaFluide!$D$15)*(DG33-DG28+MecaFluide!$D$15*Horaire!DG70^2))/(MecaFluide!$C$14+MecaFluide!$D$15),""),
IF((MecaFluide!$D$15^2*DG70^2-(MecaFluide!$C$14+MecaFluide!$D$15)*(DG32-DG27+MecaFluide!$D$15*DG70^2))&gt;0,MecaFluide!$D$15*DG70+SQRT(MecaFluide!$D$15^2*DG70^2-(MecaFluide!$C$14+MecaFluide!$D$15)*(DG32-DG27+MecaFluide!$D$15*Horaire!DG70^2))/(MecaFluide!$C$14+MecaFluide!$D$15),""))),"")</f>
        <v/>
      </c>
      <c r="DH77" t="str">
        <f ca="1">IF(DH138&lt;=$L$3,IF(OR(DH95=3,DH95=4),"",
IF(DH28&lt;&gt;"",
IF((MecaFluide!$D$15^2*DH70^2-(MecaFluide!$C$14+MecaFluide!$D$15)*(DH33-DH28+MecaFluide!$D$15*DH70^2))&gt;0,MecaFluide!$D$15*DH70+SQRT(MecaFluide!$D$15^2*DH70^2-(MecaFluide!$C$14+MecaFluide!$D$15)*(DH33-DH28+MecaFluide!$D$15*Horaire!DH70^2))/(MecaFluide!$C$14+MecaFluide!$D$15),""),
IF((MecaFluide!$D$15^2*DH70^2-(MecaFluide!$C$14+MecaFluide!$D$15)*(DH32-DH27+MecaFluide!$D$15*DH70^2))&gt;0,MecaFluide!$D$15*DH70+SQRT(MecaFluide!$D$15^2*DH70^2-(MecaFluide!$C$14+MecaFluide!$D$15)*(DH32-DH27+MecaFluide!$D$15*Horaire!DH70^2))/(MecaFluide!$C$14+MecaFluide!$D$15),""))),"")</f>
        <v/>
      </c>
      <c r="DI77" t="str">
        <f ca="1">IF(DI138&lt;=$L$3,IF(OR(DI95=3,DI95=4),"",
IF(DI28&lt;&gt;"",
IF((MecaFluide!$D$15^2*DI70^2-(MecaFluide!$C$14+MecaFluide!$D$15)*(DI33-DI28+MecaFluide!$D$15*DI70^2))&gt;0,MecaFluide!$D$15*DI70+SQRT(MecaFluide!$D$15^2*DI70^2-(MecaFluide!$C$14+MecaFluide!$D$15)*(DI33-DI28+MecaFluide!$D$15*Horaire!DI70^2))/(MecaFluide!$C$14+MecaFluide!$D$15),""),
IF((MecaFluide!$D$15^2*DI70^2-(MecaFluide!$C$14+MecaFluide!$D$15)*(DI32-DI27+MecaFluide!$D$15*DI70^2))&gt;0,MecaFluide!$D$15*DI70+SQRT(MecaFluide!$D$15^2*DI70^2-(MecaFluide!$C$14+MecaFluide!$D$15)*(DI32-DI27+MecaFluide!$D$15*Horaire!DI70^2))/(MecaFluide!$C$14+MecaFluide!$D$15),""))),"")</f>
        <v/>
      </c>
      <c r="DJ77" t="str">
        <f ca="1">IF(DJ138&lt;=$L$3,IF(OR(DJ95=3,DJ95=4),"",
IF(DJ28&lt;&gt;"",
IF((MecaFluide!$D$15^2*DJ70^2-(MecaFluide!$C$14+MecaFluide!$D$15)*(DJ33-DJ28+MecaFluide!$D$15*DJ70^2))&gt;0,MecaFluide!$D$15*DJ70+SQRT(MecaFluide!$D$15^2*DJ70^2-(MecaFluide!$C$14+MecaFluide!$D$15)*(DJ33-DJ28+MecaFluide!$D$15*Horaire!DJ70^2))/(MecaFluide!$C$14+MecaFluide!$D$15),""),
IF((MecaFluide!$D$15^2*DJ70^2-(MecaFluide!$C$14+MecaFluide!$D$15)*(DJ32-DJ27+MecaFluide!$D$15*DJ70^2))&gt;0,MecaFluide!$D$15*DJ70+SQRT(MecaFluide!$D$15^2*DJ70^2-(MecaFluide!$C$14+MecaFluide!$D$15)*(DJ32-DJ27+MecaFluide!$D$15*Horaire!DJ70^2))/(MecaFluide!$C$14+MecaFluide!$D$15),""))),"")</f>
        <v/>
      </c>
      <c r="DK77" t="str">
        <f ca="1">IF(DK138&lt;=$L$3,IF(OR(DK95=3,DK95=4),"",
IF(DK28&lt;&gt;"",
IF((MecaFluide!$D$15^2*DK70^2-(MecaFluide!$C$14+MecaFluide!$D$15)*(DK33-DK28+MecaFluide!$D$15*DK70^2))&gt;0,MecaFluide!$D$15*DK70+SQRT(MecaFluide!$D$15^2*DK70^2-(MecaFluide!$C$14+MecaFluide!$D$15)*(DK33-DK28+MecaFluide!$D$15*Horaire!DK70^2))/(MecaFluide!$C$14+MecaFluide!$D$15),""),
IF((MecaFluide!$D$15^2*DK70^2-(MecaFluide!$C$14+MecaFluide!$D$15)*(DK32-DK27+MecaFluide!$D$15*DK70^2))&gt;0,MecaFluide!$D$15*DK70+SQRT(MecaFluide!$D$15^2*DK70^2-(MecaFluide!$C$14+MecaFluide!$D$15)*(DK32-DK27+MecaFluide!$D$15*Horaire!DK70^2))/(MecaFluide!$C$14+MecaFluide!$D$15),""))),"")</f>
        <v/>
      </c>
      <c r="DL77" t="str">
        <f ca="1">IF(DL138&lt;=$L$3,IF(OR(DL95=3,DL95=4),"",
IF(DL28&lt;&gt;"",
IF((MecaFluide!$D$15^2*DL70^2-(MecaFluide!$C$14+MecaFluide!$D$15)*(DL33-DL28+MecaFluide!$D$15*DL70^2))&gt;0,MecaFluide!$D$15*DL70+SQRT(MecaFluide!$D$15^2*DL70^2-(MecaFluide!$C$14+MecaFluide!$D$15)*(DL33-DL28+MecaFluide!$D$15*Horaire!DL70^2))/(MecaFluide!$C$14+MecaFluide!$D$15),""),
IF((MecaFluide!$D$15^2*DL70^2-(MecaFluide!$C$14+MecaFluide!$D$15)*(DL32-DL27+MecaFluide!$D$15*DL70^2))&gt;0,MecaFluide!$D$15*DL70+SQRT(MecaFluide!$D$15^2*DL70^2-(MecaFluide!$C$14+MecaFluide!$D$15)*(DL32-DL27+MecaFluide!$D$15*Horaire!DL70^2))/(MecaFluide!$C$14+MecaFluide!$D$15),""))),"")</f>
        <v/>
      </c>
      <c r="DM77" t="str">
        <f ca="1">IF(DM138&lt;=$L$3,IF(OR(DM95=3,DM95=4),"",
IF(DM28&lt;&gt;"",
IF((MecaFluide!$D$15^2*DM70^2-(MecaFluide!$C$14+MecaFluide!$D$15)*(DM33-DM28+MecaFluide!$D$15*DM70^2))&gt;0,MecaFluide!$D$15*DM70+SQRT(MecaFluide!$D$15^2*DM70^2-(MecaFluide!$C$14+MecaFluide!$D$15)*(DM33-DM28+MecaFluide!$D$15*Horaire!DM70^2))/(MecaFluide!$C$14+MecaFluide!$D$15),""),
IF((MecaFluide!$D$15^2*DM70^2-(MecaFluide!$C$14+MecaFluide!$D$15)*(DM32-DM27+MecaFluide!$D$15*DM70^2))&gt;0,MecaFluide!$D$15*DM70+SQRT(MecaFluide!$D$15^2*DM70^2-(MecaFluide!$C$14+MecaFluide!$D$15)*(DM32-DM27+MecaFluide!$D$15*Horaire!DM70^2))/(MecaFluide!$C$14+MecaFluide!$D$15),""))),"")</f>
        <v/>
      </c>
      <c r="DN77" t="str">
        <f ca="1">IF(DN138&lt;=$L$3,IF(OR(DN95=3,DN95=4),"",
IF(DN28&lt;&gt;"",
IF((MecaFluide!$D$15^2*DN70^2-(MecaFluide!$C$14+MecaFluide!$D$15)*(DN33-DN28+MecaFluide!$D$15*DN70^2))&gt;0,MecaFluide!$D$15*DN70+SQRT(MecaFluide!$D$15^2*DN70^2-(MecaFluide!$C$14+MecaFluide!$D$15)*(DN33-DN28+MecaFluide!$D$15*Horaire!DN70^2))/(MecaFluide!$C$14+MecaFluide!$D$15),""),
IF((MecaFluide!$D$15^2*DN70^2-(MecaFluide!$C$14+MecaFluide!$D$15)*(DN32-DN27+MecaFluide!$D$15*DN70^2))&gt;0,MecaFluide!$D$15*DN70+SQRT(MecaFluide!$D$15^2*DN70^2-(MecaFluide!$C$14+MecaFluide!$D$15)*(DN32-DN27+MecaFluide!$D$15*Horaire!DN70^2))/(MecaFluide!$C$14+MecaFluide!$D$15),""))),"")</f>
        <v/>
      </c>
      <c r="DO77" t="str">
        <f ca="1">IF(DO138&lt;=$L$3,IF(OR(DO95=3,DO95=4),"",
IF(DO28&lt;&gt;"",
IF((MecaFluide!$D$15^2*DO70^2-(MecaFluide!$C$14+MecaFluide!$D$15)*(DO33-DO28+MecaFluide!$D$15*DO70^2))&gt;0,MecaFluide!$D$15*DO70+SQRT(MecaFluide!$D$15^2*DO70^2-(MecaFluide!$C$14+MecaFluide!$D$15)*(DO33-DO28+MecaFluide!$D$15*Horaire!DO70^2))/(MecaFluide!$C$14+MecaFluide!$D$15),""),
IF((MecaFluide!$D$15^2*DO70^2-(MecaFluide!$C$14+MecaFluide!$D$15)*(DO32-DO27+MecaFluide!$D$15*DO70^2))&gt;0,MecaFluide!$D$15*DO70+SQRT(MecaFluide!$D$15^2*DO70^2-(MecaFluide!$C$14+MecaFluide!$D$15)*(DO32-DO27+MecaFluide!$D$15*Horaire!DO70^2))/(MecaFluide!$C$14+MecaFluide!$D$15),""))),"")</f>
        <v/>
      </c>
      <c r="DP77" t="str">
        <f ca="1">IF(DP138&lt;=$L$3,IF(OR(DP95=3,DP95=4),"",
IF(DP28&lt;&gt;"",
IF((MecaFluide!$D$15^2*DP70^2-(MecaFluide!$C$14+MecaFluide!$D$15)*(DP33-DP28+MecaFluide!$D$15*DP70^2))&gt;0,MecaFluide!$D$15*DP70+SQRT(MecaFluide!$D$15^2*DP70^2-(MecaFluide!$C$14+MecaFluide!$D$15)*(DP33-DP28+MecaFluide!$D$15*Horaire!DP70^2))/(MecaFluide!$C$14+MecaFluide!$D$15),""),
IF((MecaFluide!$D$15^2*DP70^2-(MecaFluide!$C$14+MecaFluide!$D$15)*(DP32-DP27+MecaFluide!$D$15*DP70^2))&gt;0,MecaFluide!$D$15*DP70+SQRT(MecaFluide!$D$15^2*DP70^2-(MecaFluide!$C$14+MecaFluide!$D$15)*(DP32-DP27+MecaFluide!$D$15*Horaire!DP70^2))/(MecaFluide!$C$14+MecaFluide!$D$15),""))),"")</f>
        <v/>
      </c>
      <c r="DQ77" t="str">
        <f ca="1">IF(DQ138&lt;=$L$3,IF(OR(DQ95=3,DQ95=4),"",
IF(DQ28&lt;&gt;"",
IF((MecaFluide!$D$15^2*DQ70^2-(MecaFluide!$C$14+MecaFluide!$D$15)*(DQ33-DQ28+MecaFluide!$D$15*DQ70^2))&gt;0,MecaFluide!$D$15*DQ70+SQRT(MecaFluide!$D$15^2*DQ70^2-(MecaFluide!$C$14+MecaFluide!$D$15)*(DQ33-DQ28+MecaFluide!$D$15*Horaire!DQ70^2))/(MecaFluide!$C$14+MecaFluide!$D$15),""),
IF((MecaFluide!$D$15^2*DQ70^2-(MecaFluide!$C$14+MecaFluide!$D$15)*(DQ32-DQ27+MecaFluide!$D$15*DQ70^2))&gt;0,MecaFluide!$D$15*DQ70+SQRT(MecaFluide!$D$15^2*DQ70^2-(MecaFluide!$C$14+MecaFluide!$D$15)*(DQ32-DQ27+MecaFluide!$D$15*Horaire!DQ70^2))/(MecaFluide!$C$14+MecaFluide!$D$15),""))),"")</f>
        <v/>
      </c>
      <c r="DR77" t="str">
        <f ca="1">IF(DR138&lt;=$L$3,IF(OR(DR95=3,DR95=4),"",
IF(DR28&lt;&gt;"",
IF((MecaFluide!$D$15^2*DR70^2-(MecaFluide!$C$14+MecaFluide!$D$15)*(DR33-DR28+MecaFluide!$D$15*DR70^2))&gt;0,MecaFluide!$D$15*DR70+SQRT(MecaFluide!$D$15^2*DR70^2-(MecaFluide!$C$14+MecaFluide!$D$15)*(DR33-DR28+MecaFluide!$D$15*Horaire!DR70^2))/(MecaFluide!$C$14+MecaFluide!$D$15),""),
IF((MecaFluide!$D$15^2*DR70^2-(MecaFluide!$C$14+MecaFluide!$D$15)*(DR32-DR27+MecaFluide!$D$15*DR70^2))&gt;0,MecaFluide!$D$15*DR70+SQRT(MecaFluide!$D$15^2*DR70^2-(MecaFluide!$C$14+MecaFluide!$D$15)*(DR32-DR27+MecaFluide!$D$15*Horaire!DR70^2))/(MecaFluide!$C$14+MecaFluide!$D$15),""))),"")</f>
        <v/>
      </c>
      <c r="DS77" t="str">
        <f ca="1">IF(DS138&lt;=$L$3,IF(OR(DS95=3,DS95=4),"",
IF(DS28&lt;&gt;"",
IF((MecaFluide!$D$15^2*DS70^2-(MecaFluide!$C$14+MecaFluide!$D$15)*(DS33-DS28+MecaFluide!$D$15*DS70^2))&gt;0,MecaFluide!$D$15*DS70+SQRT(MecaFluide!$D$15^2*DS70^2-(MecaFluide!$C$14+MecaFluide!$D$15)*(DS33-DS28+MecaFluide!$D$15*Horaire!DS70^2))/(MecaFluide!$C$14+MecaFluide!$D$15),""),
IF((MecaFluide!$D$15^2*DS70^2-(MecaFluide!$C$14+MecaFluide!$D$15)*(DS32-DS27+MecaFluide!$D$15*DS70^2))&gt;0,MecaFluide!$D$15*DS70+SQRT(MecaFluide!$D$15^2*DS70^2-(MecaFluide!$C$14+MecaFluide!$D$15)*(DS32-DS27+MecaFluide!$D$15*Horaire!DS70^2))/(MecaFluide!$C$14+MecaFluide!$D$15),""))),"")</f>
        <v/>
      </c>
      <c r="DT77" t="str">
        <f ca="1">IF(DT138&lt;=$L$3,IF(OR(DT95=3,DT95=4),"",
IF(DT28&lt;&gt;"",
IF((MecaFluide!$D$15^2*DT70^2-(MecaFluide!$C$14+MecaFluide!$D$15)*(DT33-DT28+MecaFluide!$D$15*DT70^2))&gt;0,MecaFluide!$D$15*DT70+SQRT(MecaFluide!$D$15^2*DT70^2-(MecaFluide!$C$14+MecaFluide!$D$15)*(DT33-DT28+MecaFluide!$D$15*Horaire!DT70^2))/(MecaFluide!$C$14+MecaFluide!$D$15),""),
IF((MecaFluide!$D$15^2*DT70^2-(MecaFluide!$C$14+MecaFluide!$D$15)*(DT32-DT27+MecaFluide!$D$15*DT70^2))&gt;0,MecaFluide!$D$15*DT70+SQRT(MecaFluide!$D$15^2*DT70^2-(MecaFluide!$C$14+MecaFluide!$D$15)*(DT32-DT27+MecaFluide!$D$15*Horaire!DT70^2))/(MecaFluide!$C$14+MecaFluide!$D$15),""))),"")</f>
        <v/>
      </c>
      <c r="DU77" t="str">
        <f ca="1">IF(DU138&lt;=$L$3,IF(OR(DU95=3,DU95=4),"",
IF(DU28&lt;&gt;"",
IF((MecaFluide!$D$15^2*DU70^2-(MecaFluide!$C$14+MecaFluide!$D$15)*(DU33-DU28+MecaFluide!$D$15*DU70^2))&gt;0,MecaFluide!$D$15*DU70+SQRT(MecaFluide!$D$15^2*DU70^2-(MecaFluide!$C$14+MecaFluide!$D$15)*(DU33-DU28+MecaFluide!$D$15*Horaire!DU70^2))/(MecaFluide!$C$14+MecaFluide!$D$15),""),
IF((MecaFluide!$D$15^2*DU70^2-(MecaFluide!$C$14+MecaFluide!$D$15)*(DU32-DU27+MecaFluide!$D$15*DU70^2))&gt;0,MecaFluide!$D$15*DU70+SQRT(MecaFluide!$D$15^2*DU70^2-(MecaFluide!$C$14+MecaFluide!$D$15)*(DU32-DU27+MecaFluide!$D$15*Horaire!DU70^2))/(MecaFluide!$C$14+MecaFluide!$D$15),""))),"")</f>
        <v/>
      </c>
      <c r="DV77" t="str">
        <f ca="1">IF(DV138&lt;=$L$3,IF(OR(DV95=3,DV95=4),"",
IF(DV28&lt;&gt;"",
IF((MecaFluide!$D$15^2*DV70^2-(MecaFluide!$C$14+MecaFluide!$D$15)*(DV33-DV28+MecaFluide!$D$15*DV70^2))&gt;0,MecaFluide!$D$15*DV70+SQRT(MecaFluide!$D$15^2*DV70^2-(MecaFluide!$C$14+MecaFluide!$D$15)*(DV33-DV28+MecaFluide!$D$15*Horaire!DV70^2))/(MecaFluide!$C$14+MecaFluide!$D$15),""),
IF((MecaFluide!$D$15^2*DV70^2-(MecaFluide!$C$14+MecaFluide!$D$15)*(DV32-DV27+MecaFluide!$D$15*DV70^2))&gt;0,MecaFluide!$D$15*DV70+SQRT(MecaFluide!$D$15^2*DV70^2-(MecaFluide!$C$14+MecaFluide!$D$15)*(DV32-DV27+MecaFluide!$D$15*Horaire!DV70^2))/(MecaFluide!$C$14+MecaFluide!$D$15),""))),"")</f>
        <v/>
      </c>
      <c r="DW77" t="str">
        <f ca="1">IF(DW138&lt;=$L$3,IF(OR(DW95=3,DW95=4),"",
IF(DW28&lt;&gt;"",
IF((MecaFluide!$D$15^2*DW70^2-(MecaFluide!$C$14+MecaFluide!$D$15)*(DW33-DW28+MecaFluide!$D$15*DW70^2))&gt;0,MecaFluide!$D$15*DW70+SQRT(MecaFluide!$D$15^2*DW70^2-(MecaFluide!$C$14+MecaFluide!$D$15)*(DW33-DW28+MecaFluide!$D$15*Horaire!DW70^2))/(MecaFluide!$C$14+MecaFluide!$D$15),""),
IF((MecaFluide!$D$15^2*DW70^2-(MecaFluide!$C$14+MecaFluide!$D$15)*(DW32-DW27+MecaFluide!$D$15*DW70^2))&gt;0,MecaFluide!$D$15*DW70+SQRT(MecaFluide!$D$15^2*DW70^2-(MecaFluide!$C$14+MecaFluide!$D$15)*(DW32-DW27+MecaFluide!$D$15*Horaire!DW70^2))/(MecaFluide!$C$14+MecaFluide!$D$15),""))),"")</f>
        <v/>
      </c>
      <c r="DX77" t="str">
        <f ca="1">IF(DX138&lt;=$L$3,IF(OR(DX95=3,DX95=4),"",
IF(DX28&lt;&gt;"",
IF((MecaFluide!$D$15^2*DX70^2-(MecaFluide!$C$14+MecaFluide!$D$15)*(DX33-DX28+MecaFluide!$D$15*DX70^2))&gt;0,MecaFluide!$D$15*DX70+SQRT(MecaFluide!$D$15^2*DX70^2-(MecaFluide!$C$14+MecaFluide!$D$15)*(DX33-DX28+MecaFluide!$D$15*Horaire!DX70^2))/(MecaFluide!$C$14+MecaFluide!$D$15),""),
IF((MecaFluide!$D$15^2*DX70^2-(MecaFluide!$C$14+MecaFluide!$D$15)*(DX32-DX27+MecaFluide!$D$15*DX70^2))&gt;0,MecaFluide!$D$15*DX70+SQRT(MecaFluide!$D$15^2*DX70^2-(MecaFluide!$C$14+MecaFluide!$D$15)*(DX32-DX27+MecaFluide!$D$15*Horaire!DX70^2))/(MecaFluide!$C$14+MecaFluide!$D$15),""))),"")</f>
        <v/>
      </c>
      <c r="DY77" t="str">
        <f ca="1">IF(DY138&lt;=$L$3,IF(OR(DY95=3,DY95=4),"",
IF(DY28&lt;&gt;"",
IF((MecaFluide!$D$15^2*DY70^2-(MecaFluide!$C$14+MecaFluide!$D$15)*(DY33-DY28+MecaFluide!$D$15*DY70^2))&gt;0,MecaFluide!$D$15*DY70+SQRT(MecaFluide!$D$15^2*DY70^2-(MecaFluide!$C$14+MecaFluide!$D$15)*(DY33-DY28+MecaFluide!$D$15*Horaire!DY70^2))/(MecaFluide!$C$14+MecaFluide!$D$15),""),
IF((MecaFluide!$D$15^2*DY70^2-(MecaFluide!$C$14+MecaFluide!$D$15)*(DY32-DY27+MecaFluide!$D$15*DY70^2))&gt;0,MecaFluide!$D$15*DY70+SQRT(MecaFluide!$D$15^2*DY70^2-(MecaFluide!$C$14+MecaFluide!$D$15)*(DY32-DY27+MecaFluide!$D$15*Horaire!DY70^2))/(MecaFluide!$C$14+MecaFluide!$D$15),""))),"")</f>
        <v/>
      </c>
      <c r="DZ77" t="str">
        <f ca="1">IF(DZ138&lt;=$L$3,IF(OR(DZ95=3,DZ95=4),"",
IF(DZ28&lt;&gt;"",
IF((MecaFluide!$D$15^2*DZ70^2-(MecaFluide!$C$14+MecaFluide!$D$15)*(DZ33-DZ28+MecaFluide!$D$15*DZ70^2))&gt;0,MecaFluide!$D$15*DZ70+SQRT(MecaFluide!$D$15^2*DZ70^2-(MecaFluide!$C$14+MecaFluide!$D$15)*(DZ33-DZ28+MecaFluide!$D$15*Horaire!DZ70^2))/(MecaFluide!$C$14+MecaFluide!$D$15),""),
IF((MecaFluide!$D$15^2*DZ70^2-(MecaFluide!$C$14+MecaFluide!$D$15)*(DZ32-DZ27+MecaFluide!$D$15*DZ70^2))&gt;0,MecaFluide!$D$15*DZ70+SQRT(MecaFluide!$D$15^2*DZ70^2-(MecaFluide!$C$14+MecaFluide!$D$15)*(DZ32-DZ27+MecaFluide!$D$15*Horaire!DZ70^2))/(MecaFluide!$C$14+MecaFluide!$D$15),""))),"")</f>
        <v/>
      </c>
      <c r="EA77" t="str">
        <f ca="1">IF(EA138&lt;=$L$3,IF(OR(EA95=3,EA95=4),"",
IF(EA28&lt;&gt;"",
IF((MecaFluide!$D$15^2*EA70^2-(MecaFluide!$C$14+MecaFluide!$D$15)*(EA33-EA28+MecaFluide!$D$15*EA70^2))&gt;0,MecaFluide!$D$15*EA70+SQRT(MecaFluide!$D$15^2*EA70^2-(MecaFluide!$C$14+MecaFluide!$D$15)*(EA33-EA28+MecaFluide!$D$15*Horaire!EA70^2))/(MecaFluide!$C$14+MecaFluide!$D$15),""),
IF((MecaFluide!$D$15^2*EA70^2-(MecaFluide!$C$14+MecaFluide!$D$15)*(EA32-EA27+MecaFluide!$D$15*EA70^2))&gt;0,MecaFluide!$D$15*EA70+SQRT(MecaFluide!$D$15^2*EA70^2-(MecaFluide!$C$14+MecaFluide!$D$15)*(EA32-EA27+MecaFluide!$D$15*Horaire!EA70^2))/(MecaFluide!$C$14+MecaFluide!$D$15),""))),"")</f>
        <v/>
      </c>
      <c r="EB77" t="str">
        <f ca="1">IF(EB138&lt;=$L$3,IF(OR(EB95=3,EB95=4),"",
IF(EB28&lt;&gt;"",
IF((MecaFluide!$D$15^2*EB70^2-(MecaFluide!$C$14+MecaFluide!$D$15)*(EB33-EB28+MecaFluide!$D$15*EB70^2))&gt;0,MecaFluide!$D$15*EB70+SQRT(MecaFluide!$D$15^2*EB70^2-(MecaFluide!$C$14+MecaFluide!$D$15)*(EB33-EB28+MecaFluide!$D$15*Horaire!EB70^2))/(MecaFluide!$C$14+MecaFluide!$D$15),""),
IF((MecaFluide!$D$15^2*EB70^2-(MecaFluide!$C$14+MecaFluide!$D$15)*(EB32-EB27+MecaFluide!$D$15*EB70^2))&gt;0,MecaFluide!$D$15*EB70+SQRT(MecaFluide!$D$15^2*EB70^2-(MecaFluide!$C$14+MecaFluide!$D$15)*(EB32-EB27+MecaFluide!$D$15*Horaire!EB70^2))/(MecaFluide!$C$14+MecaFluide!$D$15),""))),"")</f>
        <v/>
      </c>
      <c r="EC77" t="str">
        <f ca="1">IF(EC138&lt;=$L$3,IF(OR(EC95=3,EC95=4),"",
IF(EC28&lt;&gt;"",
IF((MecaFluide!$D$15^2*EC70^2-(MecaFluide!$C$14+MecaFluide!$D$15)*(EC33-EC28+MecaFluide!$D$15*EC70^2))&gt;0,MecaFluide!$D$15*EC70+SQRT(MecaFluide!$D$15^2*EC70^2-(MecaFluide!$C$14+MecaFluide!$D$15)*(EC33-EC28+MecaFluide!$D$15*Horaire!EC70^2))/(MecaFluide!$C$14+MecaFluide!$D$15),""),
IF((MecaFluide!$D$15^2*EC70^2-(MecaFluide!$C$14+MecaFluide!$D$15)*(EC32-EC27+MecaFluide!$D$15*EC70^2))&gt;0,MecaFluide!$D$15*EC70+SQRT(MecaFluide!$D$15^2*EC70^2-(MecaFluide!$C$14+MecaFluide!$D$15)*(EC32-EC27+MecaFluide!$D$15*Horaire!EC70^2))/(MecaFluide!$C$14+MecaFluide!$D$15),""))),"")</f>
        <v/>
      </c>
      <c r="ED77" t="str">
        <f ca="1">IF(ED138&lt;=$L$3,IF(OR(ED95=3,ED95=4),"",
IF(ED28&lt;&gt;"",
IF((MecaFluide!$D$15^2*ED70^2-(MecaFluide!$C$14+MecaFluide!$D$15)*(ED33-ED28+MecaFluide!$D$15*ED70^2))&gt;0,MecaFluide!$D$15*ED70+SQRT(MecaFluide!$D$15^2*ED70^2-(MecaFluide!$C$14+MecaFluide!$D$15)*(ED33-ED28+MecaFluide!$D$15*Horaire!ED70^2))/(MecaFluide!$C$14+MecaFluide!$D$15),""),
IF((MecaFluide!$D$15^2*ED70^2-(MecaFluide!$C$14+MecaFluide!$D$15)*(ED32-ED27+MecaFluide!$D$15*ED70^2))&gt;0,MecaFluide!$D$15*ED70+SQRT(MecaFluide!$D$15^2*ED70^2-(MecaFluide!$C$14+MecaFluide!$D$15)*(ED32-ED27+MecaFluide!$D$15*Horaire!ED70^2))/(MecaFluide!$C$14+MecaFluide!$D$15),""))),"")</f>
        <v/>
      </c>
      <c r="EE77" t="str">
        <f ca="1">IF(EE138&lt;=$L$3,IF(OR(EE95=3,EE95=4),"",
IF(EE28&lt;&gt;"",
IF((MecaFluide!$D$15^2*EE70^2-(MecaFluide!$C$14+MecaFluide!$D$15)*(EE33-EE28+MecaFluide!$D$15*EE70^2))&gt;0,MecaFluide!$D$15*EE70+SQRT(MecaFluide!$D$15^2*EE70^2-(MecaFluide!$C$14+MecaFluide!$D$15)*(EE33-EE28+MecaFluide!$D$15*Horaire!EE70^2))/(MecaFluide!$C$14+MecaFluide!$D$15),""),
IF((MecaFluide!$D$15^2*EE70^2-(MecaFluide!$C$14+MecaFluide!$D$15)*(EE32-EE27+MecaFluide!$D$15*EE70^2))&gt;0,MecaFluide!$D$15*EE70+SQRT(MecaFluide!$D$15^2*EE70^2-(MecaFluide!$C$14+MecaFluide!$D$15)*(EE32-EE27+MecaFluide!$D$15*Horaire!EE70^2))/(MecaFluide!$C$14+MecaFluide!$D$15),""))),"")</f>
        <v/>
      </c>
      <c r="EF77" t="str">
        <f ca="1">IF(EF138&lt;=$L$3,IF(OR(EF95=3,EF95=4),"",
IF(EF28&lt;&gt;"",
IF((MecaFluide!$D$15^2*EF70^2-(MecaFluide!$C$14+MecaFluide!$D$15)*(EF33-EF28+MecaFluide!$D$15*EF70^2))&gt;0,MecaFluide!$D$15*EF70+SQRT(MecaFluide!$D$15^2*EF70^2-(MecaFluide!$C$14+MecaFluide!$D$15)*(EF33-EF28+MecaFluide!$D$15*Horaire!EF70^2))/(MecaFluide!$C$14+MecaFluide!$D$15),""),
IF((MecaFluide!$D$15^2*EF70^2-(MecaFluide!$C$14+MecaFluide!$D$15)*(EF32-EF27+MecaFluide!$D$15*EF70^2))&gt;0,MecaFluide!$D$15*EF70+SQRT(MecaFluide!$D$15^2*EF70^2-(MecaFluide!$C$14+MecaFluide!$D$15)*(EF32-EF27+MecaFluide!$D$15*Horaire!EF70^2))/(MecaFluide!$C$14+MecaFluide!$D$15),""))),"")</f>
        <v/>
      </c>
      <c r="EG77" t="str">
        <f ca="1">IF(EG138&lt;=$L$3,IF(OR(EG95=3,EG95=4),"",
IF(EG28&lt;&gt;"",
IF((MecaFluide!$D$15^2*EG70^2-(MecaFluide!$C$14+MecaFluide!$D$15)*(EG33-EG28+MecaFluide!$D$15*EG70^2))&gt;0,MecaFluide!$D$15*EG70+SQRT(MecaFluide!$D$15^2*EG70^2-(MecaFluide!$C$14+MecaFluide!$D$15)*(EG33-EG28+MecaFluide!$D$15*Horaire!EG70^2))/(MecaFluide!$C$14+MecaFluide!$D$15),""),
IF((MecaFluide!$D$15^2*EG70^2-(MecaFluide!$C$14+MecaFluide!$D$15)*(EG32-EG27+MecaFluide!$D$15*EG70^2))&gt;0,MecaFluide!$D$15*EG70+SQRT(MecaFluide!$D$15^2*EG70^2-(MecaFluide!$C$14+MecaFluide!$D$15)*(EG32-EG27+MecaFluide!$D$15*Horaire!EG70^2))/(MecaFluide!$C$14+MecaFluide!$D$15),""))),"")</f>
        <v/>
      </c>
      <c r="EH77" t="str">
        <f ca="1">IF(EH138&lt;=$L$3,IF(OR(EH95=3,EH95=4),"",
IF(EH28&lt;&gt;"",
IF((MecaFluide!$D$15^2*EH70^2-(MecaFluide!$C$14+MecaFluide!$D$15)*(EH33-EH28+MecaFluide!$D$15*EH70^2))&gt;0,MecaFluide!$D$15*EH70+SQRT(MecaFluide!$D$15^2*EH70^2-(MecaFluide!$C$14+MecaFluide!$D$15)*(EH33-EH28+MecaFluide!$D$15*Horaire!EH70^2))/(MecaFluide!$C$14+MecaFluide!$D$15),""),
IF((MecaFluide!$D$15^2*EH70^2-(MecaFluide!$C$14+MecaFluide!$D$15)*(EH32-EH27+MecaFluide!$D$15*EH70^2))&gt;0,MecaFluide!$D$15*EH70+SQRT(MecaFluide!$D$15^2*EH70^2-(MecaFluide!$C$14+MecaFluide!$D$15)*(EH32-EH27+MecaFluide!$D$15*Horaire!EH70^2))/(MecaFluide!$C$14+MecaFluide!$D$15),""))),"")</f>
        <v/>
      </c>
      <c r="EI77" t="str">
        <f ca="1">IF(EI138&lt;=$L$3,IF(OR(EI95=3,EI95=4),"",
IF(EI28&lt;&gt;"",
IF((MecaFluide!$D$15^2*EI70^2-(MecaFluide!$C$14+MecaFluide!$D$15)*(EI33-EI28+MecaFluide!$D$15*EI70^2))&gt;0,MecaFluide!$D$15*EI70+SQRT(MecaFluide!$D$15^2*EI70^2-(MecaFluide!$C$14+MecaFluide!$D$15)*(EI33-EI28+MecaFluide!$D$15*Horaire!EI70^2))/(MecaFluide!$C$14+MecaFluide!$D$15),""),
IF((MecaFluide!$D$15^2*EI70^2-(MecaFluide!$C$14+MecaFluide!$D$15)*(EI32-EI27+MecaFluide!$D$15*EI70^2))&gt;0,MecaFluide!$D$15*EI70+SQRT(MecaFluide!$D$15^2*EI70^2-(MecaFluide!$C$14+MecaFluide!$D$15)*(EI32-EI27+MecaFluide!$D$15*Horaire!EI70^2))/(MecaFluide!$C$14+MecaFluide!$D$15),""))),"")</f>
        <v/>
      </c>
      <c r="EJ77" t="str">
        <f ca="1">IF(EJ138&lt;=$L$3,IF(OR(EJ95=3,EJ95=4),"",
IF(EJ28&lt;&gt;"",
IF((MecaFluide!$D$15^2*EJ70^2-(MecaFluide!$C$14+MecaFluide!$D$15)*(EJ33-EJ28+MecaFluide!$D$15*EJ70^2))&gt;0,MecaFluide!$D$15*EJ70+SQRT(MecaFluide!$D$15^2*EJ70^2-(MecaFluide!$C$14+MecaFluide!$D$15)*(EJ33-EJ28+MecaFluide!$D$15*Horaire!EJ70^2))/(MecaFluide!$C$14+MecaFluide!$D$15),""),
IF((MecaFluide!$D$15^2*EJ70^2-(MecaFluide!$C$14+MecaFluide!$D$15)*(EJ32-EJ27+MecaFluide!$D$15*EJ70^2))&gt;0,MecaFluide!$D$15*EJ70+SQRT(MecaFluide!$D$15^2*EJ70^2-(MecaFluide!$C$14+MecaFluide!$D$15)*(EJ32-EJ27+MecaFluide!$D$15*Horaire!EJ70^2))/(MecaFluide!$C$14+MecaFluide!$D$15),""))),"")</f>
        <v/>
      </c>
      <c r="EK77" t="str">
        <f ca="1">IF(EK138&lt;=$L$3,IF(OR(EK95=3,EK95=4),"",
IF(EK28&lt;&gt;"",
IF((MecaFluide!$D$15^2*EK70^2-(MecaFluide!$C$14+MecaFluide!$D$15)*(EK33-EK28+MecaFluide!$D$15*EK70^2))&gt;0,MecaFluide!$D$15*EK70+SQRT(MecaFluide!$D$15^2*EK70^2-(MecaFluide!$C$14+MecaFluide!$D$15)*(EK33-EK28+MecaFluide!$D$15*Horaire!EK70^2))/(MecaFluide!$C$14+MecaFluide!$D$15),""),
IF((MecaFluide!$D$15^2*EK70^2-(MecaFluide!$C$14+MecaFluide!$D$15)*(EK32-EK27+MecaFluide!$D$15*EK70^2))&gt;0,MecaFluide!$D$15*EK70+SQRT(MecaFluide!$D$15^2*EK70^2-(MecaFluide!$C$14+MecaFluide!$D$15)*(EK32-EK27+MecaFluide!$D$15*Horaire!EK70^2))/(MecaFluide!$C$14+MecaFluide!$D$15),""))),"")</f>
        <v/>
      </c>
      <c r="EL77" t="str">
        <f ca="1">IF(EL138&lt;=$L$3,IF(OR(EL95=3,EL95=4),"",
IF(EL28&lt;&gt;"",
IF((MecaFluide!$D$15^2*EL70^2-(MecaFluide!$C$14+MecaFluide!$D$15)*(EL33-EL28+MecaFluide!$D$15*EL70^2))&gt;0,MecaFluide!$D$15*EL70+SQRT(MecaFluide!$D$15^2*EL70^2-(MecaFluide!$C$14+MecaFluide!$D$15)*(EL33-EL28+MecaFluide!$D$15*Horaire!EL70^2))/(MecaFluide!$C$14+MecaFluide!$D$15),""),
IF((MecaFluide!$D$15^2*EL70^2-(MecaFluide!$C$14+MecaFluide!$D$15)*(EL32-EL27+MecaFluide!$D$15*EL70^2))&gt;0,MecaFluide!$D$15*EL70+SQRT(MecaFluide!$D$15^2*EL70^2-(MecaFluide!$C$14+MecaFluide!$D$15)*(EL32-EL27+MecaFluide!$D$15*Horaire!EL70^2))/(MecaFluide!$C$14+MecaFluide!$D$15),""))),"")</f>
        <v/>
      </c>
      <c r="EM77" t="str">
        <f ca="1">IF(EM138&lt;=$L$3,IF(OR(EM95=3,EM95=4),"",
IF(EM28&lt;&gt;"",
IF((MecaFluide!$D$15^2*EM70^2-(MecaFluide!$C$14+MecaFluide!$D$15)*(EM33-EM28+MecaFluide!$D$15*EM70^2))&gt;0,MecaFluide!$D$15*EM70+SQRT(MecaFluide!$D$15^2*EM70^2-(MecaFluide!$C$14+MecaFluide!$D$15)*(EM33-EM28+MecaFluide!$D$15*Horaire!EM70^2))/(MecaFluide!$C$14+MecaFluide!$D$15),""),
IF((MecaFluide!$D$15^2*EM70^2-(MecaFluide!$C$14+MecaFluide!$D$15)*(EM32-EM27+MecaFluide!$D$15*EM70^2))&gt;0,MecaFluide!$D$15*EM70+SQRT(MecaFluide!$D$15^2*EM70^2-(MecaFluide!$C$14+MecaFluide!$D$15)*(EM32-EM27+MecaFluide!$D$15*Horaire!EM70^2))/(MecaFluide!$C$14+MecaFluide!$D$15),""))),"")</f>
        <v/>
      </c>
      <c r="EN77" t="str">
        <f ca="1">IF(EN138&lt;=$L$3,IF(OR(EN95=3,EN95=4),"",
IF(EN28&lt;&gt;"",
IF((MecaFluide!$D$15^2*EN70^2-(MecaFluide!$C$14+MecaFluide!$D$15)*(EN33-EN28+MecaFluide!$D$15*EN70^2))&gt;0,MecaFluide!$D$15*EN70+SQRT(MecaFluide!$D$15^2*EN70^2-(MecaFluide!$C$14+MecaFluide!$D$15)*(EN33-EN28+MecaFluide!$D$15*Horaire!EN70^2))/(MecaFluide!$C$14+MecaFluide!$D$15),""),
IF((MecaFluide!$D$15^2*EN70^2-(MecaFluide!$C$14+MecaFluide!$D$15)*(EN32-EN27+MecaFluide!$D$15*EN70^2))&gt;0,MecaFluide!$D$15*EN70+SQRT(MecaFluide!$D$15^2*EN70^2-(MecaFluide!$C$14+MecaFluide!$D$15)*(EN32-EN27+MecaFluide!$D$15*Horaire!EN70^2))/(MecaFluide!$C$14+MecaFluide!$D$15),""))),"")</f>
        <v/>
      </c>
      <c r="EO77" t="str">
        <f ca="1">IF(EO138&lt;=$L$3,IF(OR(EO95=3,EO95=4),"",
IF(EO28&lt;&gt;"",
IF((MecaFluide!$D$15^2*EO70^2-(MecaFluide!$C$14+MecaFluide!$D$15)*(EO33-EO28+MecaFluide!$D$15*EO70^2))&gt;0,MecaFluide!$D$15*EO70+SQRT(MecaFluide!$D$15^2*EO70^2-(MecaFluide!$C$14+MecaFluide!$D$15)*(EO33-EO28+MecaFluide!$D$15*Horaire!EO70^2))/(MecaFluide!$C$14+MecaFluide!$D$15),""),
IF((MecaFluide!$D$15^2*EO70^2-(MecaFluide!$C$14+MecaFluide!$D$15)*(EO32-EO27+MecaFluide!$D$15*EO70^2))&gt;0,MecaFluide!$D$15*EO70+SQRT(MecaFluide!$D$15^2*EO70^2-(MecaFluide!$C$14+MecaFluide!$D$15)*(EO32-EO27+MecaFluide!$D$15*Horaire!EO70^2))/(MecaFluide!$C$14+MecaFluide!$D$15),""))),"")</f>
        <v/>
      </c>
      <c r="EP77" t="str">
        <f ca="1">IF(EP138&lt;=$L$3,IF(OR(EP95=3,EP95=4),"",
IF(EP28&lt;&gt;"",
IF((MecaFluide!$D$15^2*EP70^2-(MecaFluide!$C$14+MecaFluide!$D$15)*(EP33-EP28+MecaFluide!$D$15*EP70^2))&gt;0,MecaFluide!$D$15*EP70+SQRT(MecaFluide!$D$15^2*EP70^2-(MecaFluide!$C$14+MecaFluide!$D$15)*(EP33-EP28+MecaFluide!$D$15*Horaire!EP70^2))/(MecaFluide!$C$14+MecaFluide!$D$15),""),
IF((MecaFluide!$D$15^2*EP70^2-(MecaFluide!$C$14+MecaFluide!$D$15)*(EP32-EP27+MecaFluide!$D$15*EP70^2))&gt;0,MecaFluide!$D$15*EP70+SQRT(MecaFluide!$D$15^2*EP70^2-(MecaFluide!$C$14+MecaFluide!$D$15)*(EP32-EP27+MecaFluide!$D$15*Horaire!EP70^2))/(MecaFluide!$C$14+MecaFluide!$D$15),""))),"")</f>
        <v/>
      </c>
      <c r="EQ77" t="str">
        <f ca="1">IF(EQ138&lt;=$L$3,IF(OR(EQ95=3,EQ95=4),"",
IF(EQ28&lt;&gt;"",
IF((MecaFluide!$D$15^2*EQ70^2-(MecaFluide!$C$14+MecaFluide!$D$15)*(EQ33-EQ28+MecaFluide!$D$15*EQ70^2))&gt;0,MecaFluide!$D$15*EQ70+SQRT(MecaFluide!$D$15^2*EQ70^2-(MecaFluide!$C$14+MecaFluide!$D$15)*(EQ33-EQ28+MecaFluide!$D$15*Horaire!EQ70^2))/(MecaFluide!$C$14+MecaFluide!$D$15),""),
IF((MecaFluide!$D$15^2*EQ70^2-(MecaFluide!$C$14+MecaFluide!$D$15)*(EQ32-EQ27+MecaFluide!$D$15*EQ70^2))&gt;0,MecaFluide!$D$15*EQ70+SQRT(MecaFluide!$D$15^2*EQ70^2-(MecaFluide!$C$14+MecaFluide!$D$15)*(EQ32-EQ27+MecaFluide!$D$15*Horaire!EQ70^2))/(MecaFluide!$C$14+MecaFluide!$D$15),""))),"")</f>
        <v/>
      </c>
      <c r="ER77" t="str">
        <f ca="1">IF(ER138&lt;=$L$3,IF(OR(ER95=3,ER95=4),"",
IF(ER28&lt;&gt;"",
IF((MecaFluide!$D$15^2*ER70^2-(MecaFluide!$C$14+MecaFluide!$D$15)*(ER33-ER28+MecaFluide!$D$15*ER70^2))&gt;0,MecaFluide!$D$15*ER70+SQRT(MecaFluide!$D$15^2*ER70^2-(MecaFluide!$C$14+MecaFluide!$D$15)*(ER33-ER28+MecaFluide!$D$15*Horaire!ER70^2))/(MecaFluide!$C$14+MecaFluide!$D$15),""),
IF((MecaFluide!$D$15^2*ER70^2-(MecaFluide!$C$14+MecaFluide!$D$15)*(ER32-ER27+MecaFluide!$D$15*ER70^2))&gt;0,MecaFluide!$D$15*ER70+SQRT(MecaFluide!$D$15^2*ER70^2-(MecaFluide!$C$14+MecaFluide!$D$15)*(ER32-ER27+MecaFluide!$D$15*Horaire!ER70^2))/(MecaFluide!$C$14+MecaFluide!$D$15),""))),"")</f>
        <v/>
      </c>
      <c r="ES77" t="str">
        <f ca="1">IF(ES138&lt;=$L$3,IF(OR(ES95=3,ES95=4),"",
IF(ES28&lt;&gt;"",
IF((MecaFluide!$D$15^2*ES70^2-(MecaFluide!$C$14+MecaFluide!$D$15)*(ES33-ES28+MecaFluide!$D$15*ES70^2))&gt;0,MecaFluide!$D$15*ES70+SQRT(MecaFluide!$D$15^2*ES70^2-(MecaFluide!$C$14+MecaFluide!$D$15)*(ES33-ES28+MecaFluide!$D$15*Horaire!ES70^2))/(MecaFluide!$C$14+MecaFluide!$D$15),""),
IF((MecaFluide!$D$15^2*ES70^2-(MecaFluide!$C$14+MecaFluide!$D$15)*(ES32-ES27+MecaFluide!$D$15*ES70^2))&gt;0,MecaFluide!$D$15*ES70+SQRT(MecaFluide!$D$15^2*ES70^2-(MecaFluide!$C$14+MecaFluide!$D$15)*(ES32-ES27+MecaFluide!$D$15*Horaire!ES70^2))/(MecaFluide!$C$14+MecaFluide!$D$15),""))),"")</f>
        <v/>
      </c>
      <c r="ET77" t="str">
        <f ca="1">IF(ET138&lt;=$L$3,IF(OR(ET95=3,ET95=4),"",
IF(ET28&lt;&gt;"",
IF((MecaFluide!$D$15^2*ET70^2-(MecaFluide!$C$14+MecaFluide!$D$15)*(ET33-ET28+MecaFluide!$D$15*ET70^2))&gt;0,MecaFluide!$D$15*ET70+SQRT(MecaFluide!$D$15^2*ET70^2-(MecaFluide!$C$14+MecaFluide!$D$15)*(ET33-ET28+MecaFluide!$D$15*Horaire!ET70^2))/(MecaFluide!$C$14+MecaFluide!$D$15),""),
IF((MecaFluide!$D$15^2*ET70^2-(MecaFluide!$C$14+MecaFluide!$D$15)*(ET32-ET27+MecaFluide!$D$15*ET70^2))&gt;0,MecaFluide!$D$15*ET70+SQRT(MecaFluide!$D$15^2*ET70^2-(MecaFluide!$C$14+MecaFluide!$D$15)*(ET32-ET27+MecaFluide!$D$15*Horaire!ET70^2))/(MecaFluide!$C$14+MecaFluide!$D$15),""))),"")</f>
        <v/>
      </c>
      <c r="EU77" t="str">
        <f ca="1">IF(EU138&lt;=$L$3,IF(OR(EU95=3,EU95=4),"",
IF(EU28&lt;&gt;"",
IF((MecaFluide!$D$15^2*EU70^2-(MecaFluide!$C$14+MecaFluide!$D$15)*(EU33-EU28+MecaFluide!$D$15*EU70^2))&gt;0,MecaFluide!$D$15*EU70+SQRT(MecaFluide!$D$15^2*EU70^2-(MecaFluide!$C$14+MecaFluide!$D$15)*(EU33-EU28+MecaFluide!$D$15*Horaire!EU70^2))/(MecaFluide!$C$14+MecaFluide!$D$15),""),
IF((MecaFluide!$D$15^2*EU70^2-(MecaFluide!$C$14+MecaFluide!$D$15)*(EU32-EU27+MecaFluide!$D$15*EU70^2))&gt;0,MecaFluide!$D$15*EU70+SQRT(MecaFluide!$D$15^2*EU70^2-(MecaFluide!$C$14+MecaFluide!$D$15)*(EU32-EU27+MecaFluide!$D$15*Horaire!EU70^2))/(MecaFluide!$C$14+MecaFluide!$D$15),""))),"")</f>
        <v/>
      </c>
      <c r="EV77" t="str">
        <f ca="1">IF(EV138&lt;=$L$3,IF(OR(EV95=3,EV95=4),"",
IF(EV28&lt;&gt;"",
IF((MecaFluide!$D$15^2*EV70^2-(MecaFluide!$C$14+MecaFluide!$D$15)*(EV33-EV28+MecaFluide!$D$15*EV70^2))&gt;0,MecaFluide!$D$15*EV70+SQRT(MecaFluide!$D$15^2*EV70^2-(MecaFluide!$C$14+MecaFluide!$D$15)*(EV33-EV28+MecaFluide!$D$15*Horaire!EV70^2))/(MecaFluide!$C$14+MecaFluide!$D$15),""),
IF((MecaFluide!$D$15^2*EV70^2-(MecaFluide!$C$14+MecaFluide!$D$15)*(EV32-EV27+MecaFluide!$D$15*EV70^2))&gt;0,MecaFluide!$D$15*EV70+SQRT(MecaFluide!$D$15^2*EV70^2-(MecaFluide!$C$14+MecaFluide!$D$15)*(EV32-EV27+MecaFluide!$D$15*Horaire!EV70^2))/(MecaFluide!$C$14+MecaFluide!$D$15),""))),"")</f>
        <v/>
      </c>
      <c r="EW77" t="str">
        <f ca="1">IF(EW138&lt;=$L$3,IF(OR(EW95=3,EW95=4),"",
IF(EW28&lt;&gt;"",
IF((MecaFluide!$D$15^2*EW70^2-(MecaFluide!$C$14+MecaFluide!$D$15)*(EW33-EW28+MecaFluide!$D$15*EW70^2))&gt;0,MecaFluide!$D$15*EW70+SQRT(MecaFluide!$D$15^2*EW70^2-(MecaFluide!$C$14+MecaFluide!$D$15)*(EW33-EW28+MecaFluide!$D$15*Horaire!EW70^2))/(MecaFluide!$C$14+MecaFluide!$D$15),""),
IF((MecaFluide!$D$15^2*EW70^2-(MecaFluide!$C$14+MecaFluide!$D$15)*(EW32-EW27+MecaFluide!$D$15*EW70^2))&gt;0,MecaFluide!$D$15*EW70+SQRT(MecaFluide!$D$15^2*EW70^2-(MecaFluide!$C$14+MecaFluide!$D$15)*(EW32-EW27+MecaFluide!$D$15*Horaire!EW70^2))/(MecaFluide!$C$14+MecaFluide!$D$15),""))),"")</f>
        <v/>
      </c>
      <c r="EX77" t="str">
        <f ca="1">IF(EX138&lt;=$L$3,IF(OR(EX95=3,EX95=4),"",
IF(EX28&lt;&gt;"",
IF((MecaFluide!$D$15^2*EX70^2-(MecaFluide!$C$14+MecaFluide!$D$15)*(EX33-EX28+MecaFluide!$D$15*EX70^2))&gt;0,MecaFluide!$D$15*EX70+SQRT(MecaFluide!$D$15^2*EX70^2-(MecaFluide!$C$14+MecaFluide!$D$15)*(EX33-EX28+MecaFluide!$D$15*Horaire!EX70^2))/(MecaFluide!$C$14+MecaFluide!$D$15),""),
IF((MecaFluide!$D$15^2*EX70^2-(MecaFluide!$C$14+MecaFluide!$D$15)*(EX32-EX27+MecaFluide!$D$15*EX70^2))&gt;0,MecaFluide!$D$15*EX70+SQRT(MecaFluide!$D$15^2*EX70^2-(MecaFluide!$C$14+MecaFluide!$D$15)*(EX32-EX27+MecaFluide!$D$15*Horaire!EX70^2))/(MecaFluide!$C$14+MecaFluide!$D$15),""))),"")</f>
        <v/>
      </c>
      <c r="EY77" t="str">
        <f ca="1">IF(EY138&lt;=$L$3,IF(OR(EY95=3,EY95=4),"",
IF(EY28&lt;&gt;"",
IF((MecaFluide!$D$15^2*EY70^2-(MecaFluide!$C$14+MecaFluide!$D$15)*(EY33-EY28+MecaFluide!$D$15*EY70^2))&gt;0,MecaFluide!$D$15*EY70+SQRT(MecaFluide!$D$15^2*EY70^2-(MecaFluide!$C$14+MecaFluide!$D$15)*(EY33-EY28+MecaFluide!$D$15*Horaire!EY70^2))/(MecaFluide!$C$14+MecaFluide!$D$15),""),
IF((MecaFluide!$D$15^2*EY70^2-(MecaFluide!$C$14+MecaFluide!$D$15)*(EY32-EY27+MecaFluide!$D$15*EY70^2))&gt;0,MecaFluide!$D$15*EY70+SQRT(MecaFluide!$D$15^2*EY70^2-(MecaFluide!$C$14+MecaFluide!$D$15)*(EY32-EY27+MecaFluide!$D$15*Horaire!EY70^2))/(MecaFluide!$C$14+MecaFluide!$D$15),""))),"")</f>
        <v/>
      </c>
      <c r="EZ77" t="str">
        <f ca="1">IF(EZ138&lt;=$L$3,IF(OR(EZ95=3,EZ95=4),"",
IF(EZ28&lt;&gt;"",
IF((MecaFluide!$D$15^2*EZ70^2-(MecaFluide!$C$14+MecaFluide!$D$15)*(EZ33-EZ28+MecaFluide!$D$15*EZ70^2))&gt;0,MecaFluide!$D$15*EZ70+SQRT(MecaFluide!$D$15^2*EZ70^2-(MecaFluide!$C$14+MecaFluide!$D$15)*(EZ33-EZ28+MecaFluide!$D$15*Horaire!EZ70^2))/(MecaFluide!$C$14+MecaFluide!$D$15),""),
IF((MecaFluide!$D$15^2*EZ70^2-(MecaFluide!$C$14+MecaFluide!$D$15)*(EZ32-EZ27+MecaFluide!$D$15*EZ70^2))&gt;0,MecaFluide!$D$15*EZ70+SQRT(MecaFluide!$D$15^2*EZ70^2-(MecaFluide!$C$14+MecaFluide!$D$15)*(EZ32-EZ27+MecaFluide!$D$15*Horaire!EZ70^2))/(MecaFluide!$C$14+MecaFluide!$D$15),""))),"")</f>
        <v/>
      </c>
      <c r="FA77" t="str">
        <f ca="1">IF(FA138&lt;=$L$3,IF(OR(FA95=3,FA95=4),"",
IF(FA28&lt;&gt;"",
IF((MecaFluide!$D$15^2*FA70^2-(MecaFluide!$C$14+MecaFluide!$D$15)*(FA33-FA28+MecaFluide!$D$15*FA70^2))&gt;0,MecaFluide!$D$15*FA70+SQRT(MecaFluide!$D$15^2*FA70^2-(MecaFluide!$C$14+MecaFluide!$D$15)*(FA33-FA28+MecaFluide!$D$15*Horaire!FA70^2))/(MecaFluide!$C$14+MecaFluide!$D$15),""),
IF((MecaFluide!$D$15^2*FA70^2-(MecaFluide!$C$14+MecaFluide!$D$15)*(FA32-FA27+MecaFluide!$D$15*FA70^2))&gt;0,MecaFluide!$D$15*FA70+SQRT(MecaFluide!$D$15^2*FA70^2-(MecaFluide!$C$14+MecaFluide!$D$15)*(FA32-FA27+MecaFluide!$D$15*Horaire!FA70^2))/(MecaFluide!$C$14+MecaFluide!$D$15),""))),"")</f>
        <v/>
      </c>
      <c r="FB77" t="str">
        <f ca="1">IF(FB138&lt;=$L$3,IF(OR(FB95=3,FB95=4),"",
IF(FB28&lt;&gt;"",
IF((MecaFluide!$D$15^2*FB70^2-(MecaFluide!$C$14+MecaFluide!$D$15)*(FB33-FB28+MecaFluide!$D$15*FB70^2))&gt;0,MecaFluide!$D$15*FB70+SQRT(MecaFluide!$D$15^2*FB70^2-(MecaFluide!$C$14+MecaFluide!$D$15)*(FB33-FB28+MecaFluide!$D$15*Horaire!FB70^2))/(MecaFluide!$C$14+MecaFluide!$D$15),""),
IF((MecaFluide!$D$15^2*FB70^2-(MecaFluide!$C$14+MecaFluide!$D$15)*(FB32-FB27+MecaFluide!$D$15*FB70^2))&gt;0,MecaFluide!$D$15*FB70+SQRT(MecaFluide!$D$15^2*FB70^2-(MecaFluide!$C$14+MecaFluide!$D$15)*(FB32-FB27+MecaFluide!$D$15*Horaire!FB70^2))/(MecaFluide!$C$14+MecaFluide!$D$15),""))),"")</f>
        <v/>
      </c>
      <c r="FC77" t="str">
        <f ca="1">IF(FC138&lt;=$L$3,IF(OR(FC95=3,FC95=4),"",
IF(FC28&lt;&gt;"",
IF((MecaFluide!$D$15^2*FC70^2-(MecaFluide!$C$14+MecaFluide!$D$15)*(FC33-FC28+MecaFluide!$D$15*FC70^2))&gt;0,MecaFluide!$D$15*FC70+SQRT(MecaFluide!$D$15^2*FC70^2-(MecaFluide!$C$14+MecaFluide!$D$15)*(FC33-FC28+MecaFluide!$D$15*Horaire!FC70^2))/(MecaFluide!$C$14+MecaFluide!$D$15),""),
IF((MecaFluide!$D$15^2*FC70^2-(MecaFluide!$C$14+MecaFluide!$D$15)*(FC32-FC27+MecaFluide!$D$15*FC70^2))&gt;0,MecaFluide!$D$15*FC70+SQRT(MecaFluide!$D$15^2*FC70^2-(MecaFluide!$C$14+MecaFluide!$D$15)*(FC32-FC27+MecaFluide!$D$15*Horaire!FC70^2))/(MecaFluide!$C$14+MecaFluide!$D$15),""))),"")</f>
        <v/>
      </c>
      <c r="FD77" t="str">
        <f ca="1">IF(FD138&lt;=$L$3,IF(OR(FD95=3,FD95=4),"",
IF(FD28&lt;&gt;"",
IF((MecaFluide!$D$15^2*FD70^2-(MecaFluide!$C$14+MecaFluide!$D$15)*(FD33-FD28+MecaFluide!$D$15*FD70^2))&gt;0,MecaFluide!$D$15*FD70+SQRT(MecaFluide!$D$15^2*FD70^2-(MecaFluide!$C$14+MecaFluide!$D$15)*(FD33-FD28+MecaFluide!$D$15*Horaire!FD70^2))/(MecaFluide!$C$14+MecaFluide!$D$15),""),
IF((MecaFluide!$D$15^2*FD70^2-(MecaFluide!$C$14+MecaFluide!$D$15)*(FD32-FD27+MecaFluide!$D$15*FD70^2))&gt;0,MecaFluide!$D$15*FD70+SQRT(MecaFluide!$D$15^2*FD70^2-(MecaFluide!$C$14+MecaFluide!$D$15)*(FD32-FD27+MecaFluide!$D$15*Horaire!FD70^2))/(MecaFluide!$C$14+MecaFluide!$D$15),""))),"")</f>
        <v/>
      </c>
      <c r="FE77" t="str">
        <f ca="1">IF(FE138&lt;=$L$3,IF(OR(FE95=3,FE95=4),"",
IF(FE28&lt;&gt;"",
IF((MecaFluide!$D$15^2*FE70^2-(MecaFluide!$C$14+MecaFluide!$D$15)*(FE33-FE28+MecaFluide!$D$15*FE70^2))&gt;0,MecaFluide!$D$15*FE70+SQRT(MecaFluide!$D$15^2*FE70^2-(MecaFluide!$C$14+MecaFluide!$D$15)*(FE33-FE28+MecaFluide!$D$15*Horaire!FE70^2))/(MecaFluide!$C$14+MecaFluide!$D$15),""),
IF((MecaFluide!$D$15^2*FE70^2-(MecaFluide!$C$14+MecaFluide!$D$15)*(FE32-FE27+MecaFluide!$D$15*FE70^2))&gt;0,MecaFluide!$D$15*FE70+SQRT(MecaFluide!$D$15^2*FE70^2-(MecaFluide!$C$14+MecaFluide!$D$15)*(FE32-FE27+MecaFluide!$D$15*Horaire!FE70^2))/(MecaFluide!$C$14+MecaFluide!$D$15),""))),"")</f>
        <v/>
      </c>
      <c r="FF77" t="str">
        <f ca="1">IF(FF138&lt;=$L$3,IF(OR(FF95=3,FF95=4),"",
IF(FF28&lt;&gt;"",
IF((MecaFluide!$D$15^2*FF70^2-(MecaFluide!$C$14+MecaFluide!$D$15)*(FF33-FF28+MecaFluide!$D$15*FF70^2))&gt;0,MecaFluide!$D$15*FF70+SQRT(MecaFluide!$D$15^2*FF70^2-(MecaFluide!$C$14+MecaFluide!$D$15)*(FF33-FF28+MecaFluide!$D$15*Horaire!FF70^2))/(MecaFluide!$C$14+MecaFluide!$D$15),""),
IF((MecaFluide!$D$15^2*FF70^2-(MecaFluide!$C$14+MecaFluide!$D$15)*(FF32-FF27+MecaFluide!$D$15*FF70^2))&gt;0,MecaFluide!$D$15*FF70+SQRT(MecaFluide!$D$15^2*FF70^2-(MecaFluide!$C$14+MecaFluide!$D$15)*(FF32-FF27+MecaFluide!$D$15*Horaire!FF70^2))/(MecaFluide!$C$14+MecaFluide!$D$15),""))),"")</f>
        <v/>
      </c>
      <c r="FG77" t="str">
        <f ca="1">IF(FG138&lt;=$L$3,IF(OR(FG95=3,FG95=4),"",
IF(FG28&lt;&gt;"",
IF((MecaFluide!$D$15^2*FG70^2-(MecaFluide!$C$14+MecaFluide!$D$15)*(FG33-FG28+MecaFluide!$D$15*FG70^2))&gt;0,MecaFluide!$D$15*FG70+SQRT(MecaFluide!$D$15^2*FG70^2-(MecaFluide!$C$14+MecaFluide!$D$15)*(FG33-FG28+MecaFluide!$D$15*Horaire!FG70^2))/(MecaFluide!$C$14+MecaFluide!$D$15),""),
IF((MecaFluide!$D$15^2*FG70^2-(MecaFluide!$C$14+MecaFluide!$D$15)*(FG32-FG27+MecaFluide!$D$15*FG70^2))&gt;0,MecaFluide!$D$15*FG70+SQRT(MecaFluide!$D$15^2*FG70^2-(MecaFluide!$C$14+MecaFluide!$D$15)*(FG32-FG27+MecaFluide!$D$15*Horaire!FG70^2))/(MecaFluide!$C$14+MecaFluide!$D$15),""))),"")</f>
        <v/>
      </c>
      <c r="FH77" t="str">
        <f ca="1">IF(FH138&lt;=$L$3,IF(OR(FH95=3,FH95=4),"",
IF(FH28&lt;&gt;"",
IF((MecaFluide!$D$15^2*FH70^2-(MecaFluide!$C$14+MecaFluide!$D$15)*(FH33-FH28+MecaFluide!$D$15*FH70^2))&gt;0,MecaFluide!$D$15*FH70+SQRT(MecaFluide!$D$15^2*FH70^2-(MecaFluide!$C$14+MecaFluide!$D$15)*(FH33-FH28+MecaFluide!$D$15*Horaire!FH70^2))/(MecaFluide!$C$14+MecaFluide!$D$15),""),
IF((MecaFluide!$D$15^2*FH70^2-(MecaFluide!$C$14+MecaFluide!$D$15)*(FH32-FH27+MecaFluide!$D$15*FH70^2))&gt;0,MecaFluide!$D$15*FH70+SQRT(MecaFluide!$D$15^2*FH70^2-(MecaFluide!$C$14+MecaFluide!$D$15)*(FH32-FH27+MecaFluide!$D$15*Horaire!FH70^2))/(MecaFluide!$C$14+MecaFluide!$D$15),""))),"")</f>
        <v/>
      </c>
      <c r="FI77" t="str">
        <f ca="1">IF(FI138&lt;=$L$3,IF(OR(FI95=3,FI95=4),"",
IF(FI28&lt;&gt;"",
IF((MecaFluide!$D$15^2*FI70^2-(MecaFluide!$C$14+MecaFluide!$D$15)*(FI33-FI28+MecaFluide!$D$15*FI70^2))&gt;0,MecaFluide!$D$15*FI70+SQRT(MecaFluide!$D$15^2*FI70^2-(MecaFluide!$C$14+MecaFluide!$D$15)*(FI33-FI28+MecaFluide!$D$15*Horaire!FI70^2))/(MecaFluide!$C$14+MecaFluide!$D$15),""),
IF((MecaFluide!$D$15^2*FI70^2-(MecaFluide!$C$14+MecaFluide!$D$15)*(FI32-FI27+MecaFluide!$D$15*FI70^2))&gt;0,MecaFluide!$D$15*FI70+SQRT(MecaFluide!$D$15^2*FI70^2-(MecaFluide!$C$14+MecaFluide!$D$15)*(FI32-FI27+MecaFluide!$D$15*Horaire!FI70^2))/(MecaFluide!$C$14+MecaFluide!$D$15),""))),"")</f>
        <v/>
      </c>
      <c r="FJ77" t="str">
        <f ca="1">IF(FJ138&lt;=$L$3,IF(OR(FJ95=3,FJ95=4),"",
IF(FJ28&lt;&gt;"",
IF((MecaFluide!$D$15^2*FJ70^2-(MecaFluide!$C$14+MecaFluide!$D$15)*(FJ33-FJ28+MecaFluide!$D$15*FJ70^2))&gt;0,MecaFluide!$D$15*FJ70+SQRT(MecaFluide!$D$15^2*FJ70^2-(MecaFluide!$C$14+MecaFluide!$D$15)*(FJ33-FJ28+MecaFluide!$D$15*Horaire!FJ70^2))/(MecaFluide!$C$14+MecaFluide!$D$15),""),
IF((MecaFluide!$D$15^2*FJ70^2-(MecaFluide!$C$14+MecaFluide!$D$15)*(FJ32-FJ27+MecaFluide!$D$15*FJ70^2))&gt;0,MecaFluide!$D$15*FJ70+SQRT(MecaFluide!$D$15^2*FJ70^2-(MecaFluide!$C$14+MecaFluide!$D$15)*(FJ32-FJ27+MecaFluide!$D$15*Horaire!FJ70^2))/(MecaFluide!$C$14+MecaFluide!$D$15),""))),"")</f>
        <v/>
      </c>
      <c r="FK77" t="str">
        <f ca="1">IF(FK138&lt;=$L$3,IF(OR(FK95=3,FK95=4),"",
IF(FK28&lt;&gt;"",
IF((MecaFluide!$D$15^2*FK70^2-(MecaFluide!$C$14+MecaFluide!$D$15)*(FK33-FK28+MecaFluide!$D$15*FK70^2))&gt;0,MecaFluide!$D$15*FK70+SQRT(MecaFluide!$D$15^2*FK70^2-(MecaFluide!$C$14+MecaFluide!$D$15)*(FK33-FK28+MecaFluide!$D$15*Horaire!FK70^2))/(MecaFluide!$C$14+MecaFluide!$D$15),""),
IF((MecaFluide!$D$15^2*FK70^2-(MecaFluide!$C$14+MecaFluide!$D$15)*(FK32-FK27+MecaFluide!$D$15*FK70^2))&gt;0,MecaFluide!$D$15*FK70+SQRT(MecaFluide!$D$15^2*FK70^2-(MecaFluide!$C$14+MecaFluide!$D$15)*(FK32-FK27+MecaFluide!$D$15*Horaire!FK70^2))/(MecaFluide!$C$14+MecaFluide!$D$15),""))),"")</f>
        <v/>
      </c>
      <c r="FL77" t="str">
        <f ca="1">IF(FL138&lt;=$L$3,IF(OR(FL95=3,FL95=4),"",
IF(FL28&lt;&gt;"",
IF((MecaFluide!$D$15^2*FL70^2-(MecaFluide!$C$14+MecaFluide!$D$15)*(FL33-FL28+MecaFluide!$D$15*FL70^2))&gt;0,MecaFluide!$D$15*FL70+SQRT(MecaFluide!$D$15^2*FL70^2-(MecaFluide!$C$14+MecaFluide!$D$15)*(FL33-FL28+MecaFluide!$D$15*Horaire!FL70^2))/(MecaFluide!$C$14+MecaFluide!$D$15),""),
IF((MecaFluide!$D$15^2*FL70^2-(MecaFluide!$C$14+MecaFluide!$D$15)*(FL32-FL27+MecaFluide!$D$15*FL70^2))&gt;0,MecaFluide!$D$15*FL70+SQRT(MecaFluide!$D$15^2*FL70^2-(MecaFluide!$C$14+MecaFluide!$D$15)*(FL32-FL27+MecaFluide!$D$15*Horaire!FL70^2))/(MecaFluide!$C$14+MecaFluide!$D$15),""))),"")</f>
        <v/>
      </c>
      <c r="FM77" t="str">
        <f ca="1">IF(FM138&lt;=$L$3,IF(OR(FM95=3,FM95=4),"",
IF(FM28&lt;&gt;"",
IF((MecaFluide!$D$15^2*FM70^2-(MecaFluide!$C$14+MecaFluide!$D$15)*(FM33-FM28+MecaFluide!$D$15*FM70^2))&gt;0,MecaFluide!$D$15*FM70+SQRT(MecaFluide!$D$15^2*FM70^2-(MecaFluide!$C$14+MecaFluide!$D$15)*(FM33-FM28+MecaFluide!$D$15*Horaire!FM70^2))/(MecaFluide!$C$14+MecaFluide!$D$15),""),
IF((MecaFluide!$D$15^2*FM70^2-(MecaFluide!$C$14+MecaFluide!$D$15)*(FM32-FM27+MecaFluide!$D$15*FM70^2))&gt;0,MecaFluide!$D$15*FM70+SQRT(MecaFluide!$D$15^2*FM70^2-(MecaFluide!$C$14+MecaFluide!$D$15)*(FM32-FM27+MecaFluide!$D$15*Horaire!FM70^2))/(MecaFluide!$C$14+MecaFluide!$D$15),""))),"")</f>
        <v/>
      </c>
      <c r="FN77" t="str">
        <f ca="1">IF(FN138&lt;=$L$3,IF(OR(FN95=3,FN95=4),"",
IF(FN28&lt;&gt;"",
IF((MecaFluide!$D$15^2*FN70^2-(MecaFluide!$C$14+MecaFluide!$D$15)*(FN33-FN28+MecaFluide!$D$15*FN70^2))&gt;0,MecaFluide!$D$15*FN70+SQRT(MecaFluide!$D$15^2*FN70^2-(MecaFluide!$C$14+MecaFluide!$D$15)*(FN33-FN28+MecaFluide!$D$15*Horaire!FN70^2))/(MecaFluide!$C$14+MecaFluide!$D$15),""),
IF((MecaFluide!$D$15^2*FN70^2-(MecaFluide!$C$14+MecaFluide!$D$15)*(FN32-FN27+MecaFluide!$D$15*FN70^2))&gt;0,MecaFluide!$D$15*FN70+SQRT(MecaFluide!$D$15^2*FN70^2-(MecaFluide!$C$14+MecaFluide!$D$15)*(FN32-FN27+MecaFluide!$D$15*Horaire!FN70^2))/(MecaFluide!$C$14+MecaFluide!$D$15),""))),"")</f>
        <v/>
      </c>
      <c r="FO77" t="str">
        <f ca="1">IF(FO138&lt;=$L$3,IF(OR(FO95=3,FO95=4),"",
IF(FO28&lt;&gt;"",
IF((MecaFluide!$D$15^2*FO70^2-(MecaFluide!$C$14+MecaFluide!$D$15)*(FO33-FO28+MecaFluide!$D$15*FO70^2))&gt;0,MecaFluide!$D$15*FO70+SQRT(MecaFluide!$D$15^2*FO70^2-(MecaFluide!$C$14+MecaFluide!$D$15)*(FO33-FO28+MecaFluide!$D$15*Horaire!FO70^2))/(MecaFluide!$C$14+MecaFluide!$D$15),""),
IF((MecaFluide!$D$15^2*FO70^2-(MecaFluide!$C$14+MecaFluide!$D$15)*(FO32-FO27+MecaFluide!$D$15*FO70^2))&gt;0,MecaFluide!$D$15*FO70+SQRT(MecaFluide!$D$15^2*FO70^2-(MecaFluide!$C$14+MecaFluide!$D$15)*(FO32-FO27+MecaFluide!$D$15*Horaire!FO70^2))/(MecaFluide!$C$14+MecaFluide!$D$15),""))),"")</f>
        <v/>
      </c>
      <c r="FP77" t="str">
        <f>IF(FP138&lt;=$L$3,IF(OR(FP95=3,FP95=4),"",
IF(FP28&lt;&gt;"",
IF((MecaFluide!$D$15^2*FP70^2-(MecaFluide!$C$14+MecaFluide!$D$15)*(FP33-FP28+MecaFluide!$D$15*FP70^2))&gt;0,MecaFluide!$D$15*FP70+SQRT(MecaFluide!$D$15^2*FP70^2-(MecaFluide!$C$14+MecaFluide!$D$15)*(FP33-FP28+MecaFluide!$D$15*Horaire!FP70^2))/(MecaFluide!$C$14+MecaFluide!$D$15),""),
IF((MecaFluide!$D$15^2*FP70^2-(MecaFluide!$C$14+MecaFluide!$D$15)*(FP32-FP27+MecaFluide!$D$15*FP70^2))&gt;0,MecaFluide!$D$15*FP70+SQRT(MecaFluide!$D$15^2*FP70^2-(MecaFluide!$C$14+MecaFluide!$D$15)*(FP32-FP27+MecaFluide!$D$15*Horaire!FP70^2))/(MecaFluide!$C$14+MecaFluide!$D$15),""))),"")</f>
        <v/>
      </c>
      <c r="FQ77" t="str">
        <f>IF(FQ138&lt;=$L$3,IF(OR(FQ95=3,FQ95=4),"",
IF(FQ28&lt;&gt;"",
IF((MecaFluide!$D$15^2*FQ70^2-(MecaFluide!$C$14+MecaFluide!$D$15)*(FQ33-FQ28+MecaFluide!$D$15*FQ70^2))&gt;0,MecaFluide!$D$15*FQ70+SQRT(MecaFluide!$D$15^2*FQ70^2-(MecaFluide!$C$14+MecaFluide!$D$15)*(FQ33-FQ28+MecaFluide!$D$15*Horaire!FQ70^2))/(MecaFluide!$C$14+MecaFluide!$D$15),""),
IF((MecaFluide!$D$15^2*FQ70^2-(MecaFluide!$C$14+MecaFluide!$D$15)*(FQ32-FQ27+MecaFluide!$D$15*FQ70^2))&gt;0,MecaFluide!$D$15*FQ70+SQRT(MecaFluide!$D$15^2*FQ70^2-(MecaFluide!$C$14+MecaFluide!$D$15)*(FQ32-FQ27+MecaFluide!$D$15*Horaire!FQ70^2))/(MecaFluide!$C$14+MecaFluide!$D$15),""))),"")</f>
        <v/>
      </c>
      <c r="FR77" t="str">
        <f>IF(FR138&lt;=$L$3,IF(OR(FR95=3,FR95=4),"",
IF(FR28&lt;&gt;"",
IF((MecaFluide!$D$15^2*FR70^2-(MecaFluide!$C$14+MecaFluide!$D$15)*(FR33-FR28+MecaFluide!$D$15*FR70^2))&gt;0,MecaFluide!$D$15*FR70+SQRT(MecaFluide!$D$15^2*FR70^2-(MecaFluide!$C$14+MecaFluide!$D$15)*(FR33-FR28+MecaFluide!$D$15*Horaire!FR70^2))/(MecaFluide!$C$14+MecaFluide!$D$15),""),
IF((MecaFluide!$D$15^2*FR70^2-(MecaFluide!$C$14+MecaFluide!$D$15)*(FR32-FR27+MecaFluide!$D$15*FR70^2))&gt;0,MecaFluide!$D$15*FR70+SQRT(MecaFluide!$D$15^2*FR70^2-(MecaFluide!$C$14+MecaFluide!$D$15)*(FR32-FR27+MecaFluide!$D$15*Horaire!FR70^2))/(MecaFluide!$C$14+MecaFluide!$D$15),""))),"")</f>
        <v/>
      </c>
      <c r="FS77" t="str">
        <f>IF(FS138&lt;=$L$3,IF(OR(FS95=3,FS95=4),"",
IF(FS28&lt;&gt;"",
IF((MecaFluide!$D$15^2*FS70^2-(MecaFluide!$C$14+MecaFluide!$D$15)*(FS33-FS28+MecaFluide!$D$15*FS70^2))&gt;0,MecaFluide!$D$15*FS70+SQRT(MecaFluide!$D$15^2*FS70^2-(MecaFluide!$C$14+MecaFluide!$D$15)*(FS33-FS28+MecaFluide!$D$15*Horaire!FS70^2))/(MecaFluide!$C$14+MecaFluide!$D$15),""),
IF((MecaFluide!$D$15^2*FS70^2-(MecaFluide!$C$14+MecaFluide!$D$15)*(FS32-FS27+MecaFluide!$D$15*FS70^2))&gt;0,MecaFluide!$D$15*FS70+SQRT(MecaFluide!$D$15^2*FS70^2-(MecaFluide!$C$14+MecaFluide!$D$15)*(FS32-FS27+MecaFluide!$D$15*Horaire!FS70^2))/(MecaFluide!$C$14+MecaFluide!$D$15),""))),"")</f>
        <v/>
      </c>
      <c r="FT77" t="str">
        <f>IF(FT138&lt;=$L$3,IF(OR(FT95=3,FT95=4),"",
IF(FT28&lt;&gt;"",
IF((MecaFluide!$D$15^2*FT70^2-(MecaFluide!$C$14+MecaFluide!$D$15)*(FT33-FT28+MecaFluide!$D$15*FT70^2))&gt;0,MecaFluide!$D$15*FT70+SQRT(MecaFluide!$D$15^2*FT70^2-(MecaFluide!$C$14+MecaFluide!$D$15)*(FT33-FT28+MecaFluide!$D$15*Horaire!FT70^2))/(MecaFluide!$C$14+MecaFluide!$D$15),""),
IF((MecaFluide!$D$15^2*FT70^2-(MecaFluide!$C$14+MecaFluide!$D$15)*(FT32-FT27+MecaFluide!$D$15*FT70^2))&gt;0,MecaFluide!$D$15*FT70+SQRT(MecaFluide!$D$15^2*FT70^2-(MecaFluide!$C$14+MecaFluide!$D$15)*(FT32-FT27+MecaFluide!$D$15*Horaire!FT70^2))/(MecaFluide!$C$14+MecaFluide!$D$15),""))),"")</f>
        <v/>
      </c>
      <c r="FU77" t="str">
        <f>IF(FU138&lt;=$L$3,IF(OR(FU95=3,FU95=4),"",
IF(FU28&lt;&gt;"",
IF((MecaFluide!$D$15^2*FU70^2-(MecaFluide!$C$14+MecaFluide!$D$15)*(FU33-FU28+MecaFluide!$D$15*FU70^2))&gt;0,MecaFluide!$D$15*FU70+SQRT(MecaFluide!$D$15^2*FU70^2-(MecaFluide!$C$14+MecaFluide!$D$15)*(FU33-FU28+MecaFluide!$D$15*Horaire!FU70^2))/(MecaFluide!$C$14+MecaFluide!$D$15),""),
IF((MecaFluide!$D$15^2*FU70^2-(MecaFluide!$C$14+MecaFluide!$D$15)*(FU32-FU27+MecaFluide!$D$15*FU70^2))&gt;0,MecaFluide!$D$15*FU70+SQRT(MecaFluide!$D$15^2*FU70^2-(MecaFluide!$C$14+MecaFluide!$D$15)*(FU32-FU27+MecaFluide!$D$15*Horaire!FU70^2))/(MecaFluide!$C$14+MecaFluide!$D$15),""))),"")</f>
        <v/>
      </c>
      <c r="FV77" t="str">
        <f>IF(FV138&lt;=$L$3,IF(OR(FV95=3,FV95=4),"",
IF(FV28&lt;&gt;"",
IF((MecaFluide!$D$15^2*FV70^2-(MecaFluide!$C$14+MecaFluide!$D$15)*(FV33-FV28+MecaFluide!$D$15*FV70^2))&gt;0,MecaFluide!$D$15*FV70+SQRT(MecaFluide!$D$15^2*FV70^2-(MecaFluide!$C$14+MecaFluide!$D$15)*(FV33-FV28+MecaFluide!$D$15*Horaire!FV70^2))/(MecaFluide!$C$14+MecaFluide!$D$15),""),
IF((MecaFluide!$D$15^2*FV70^2-(MecaFluide!$C$14+MecaFluide!$D$15)*(FV32-FV27+MecaFluide!$D$15*FV70^2))&gt;0,MecaFluide!$D$15*FV70+SQRT(MecaFluide!$D$15^2*FV70^2-(MecaFluide!$C$14+MecaFluide!$D$15)*(FV32-FV27+MecaFluide!$D$15*Horaire!FV70^2))/(MecaFluide!$C$14+MecaFluide!$D$15),""))),"")</f>
        <v/>
      </c>
      <c r="FW77" t="str">
        <f>IF(FW138&lt;=$L$3,IF(OR(FW95=3,FW95=4),"",
IF(FW28&lt;&gt;"",
IF((MecaFluide!$D$15^2*FW70^2-(MecaFluide!$C$14+MecaFluide!$D$15)*(FW33-FW28+MecaFluide!$D$15*FW70^2))&gt;0,MecaFluide!$D$15*FW70+SQRT(MecaFluide!$D$15^2*FW70^2-(MecaFluide!$C$14+MecaFluide!$D$15)*(FW33-FW28+MecaFluide!$D$15*Horaire!FW70^2))/(MecaFluide!$C$14+MecaFluide!$D$15),""),
IF((MecaFluide!$D$15^2*FW70^2-(MecaFluide!$C$14+MecaFluide!$D$15)*(FW32-FW27+MecaFluide!$D$15*FW70^2))&gt;0,MecaFluide!$D$15*FW70+SQRT(MecaFluide!$D$15^2*FW70^2-(MecaFluide!$C$14+MecaFluide!$D$15)*(FW32-FW27+MecaFluide!$D$15*Horaire!FW70^2))/(MecaFluide!$C$14+MecaFluide!$D$15),""))),"")</f>
        <v/>
      </c>
      <c r="FX77" t="str">
        <f>IF(FX138&lt;=$L$3,IF(OR(FX95=3,FX95=4),"",
IF(FX28&lt;&gt;"",
IF((MecaFluide!$D$15^2*FX70^2-(MecaFluide!$C$14+MecaFluide!$D$15)*(FX33-FX28+MecaFluide!$D$15*FX70^2))&gt;0,MecaFluide!$D$15*FX70+SQRT(MecaFluide!$D$15^2*FX70^2-(MecaFluide!$C$14+MecaFluide!$D$15)*(FX33-FX28+MecaFluide!$D$15*Horaire!FX70^2))/(MecaFluide!$C$14+MecaFluide!$D$15),""),
IF((MecaFluide!$D$15^2*FX70^2-(MecaFluide!$C$14+MecaFluide!$D$15)*(FX32-FX27+MecaFluide!$D$15*FX70^2))&gt;0,MecaFluide!$D$15*FX70+SQRT(MecaFluide!$D$15^2*FX70^2-(MecaFluide!$C$14+MecaFluide!$D$15)*(FX32-FX27+MecaFluide!$D$15*Horaire!FX70^2))/(MecaFluide!$C$14+MecaFluide!$D$15),""))),"")</f>
        <v/>
      </c>
      <c r="FY77" t="str">
        <f>IF(FY138&lt;=$L$3,IF(OR(FY95=3,FY95=4),"",
IF(FY28&lt;&gt;"",
IF((MecaFluide!$D$15^2*FY70^2-(MecaFluide!$C$14+MecaFluide!$D$15)*(FY33-FY28+MecaFluide!$D$15*FY70^2))&gt;0,MecaFluide!$D$15*FY70+SQRT(MecaFluide!$D$15^2*FY70^2-(MecaFluide!$C$14+MecaFluide!$D$15)*(FY33-FY28+MecaFluide!$D$15*Horaire!FY70^2))/(MecaFluide!$C$14+MecaFluide!$D$15),""),
IF((MecaFluide!$D$15^2*FY70^2-(MecaFluide!$C$14+MecaFluide!$D$15)*(FY32-FY27+MecaFluide!$D$15*FY70^2))&gt;0,MecaFluide!$D$15*FY70+SQRT(MecaFluide!$D$15^2*FY70^2-(MecaFluide!$C$14+MecaFluide!$D$15)*(FY32-FY27+MecaFluide!$D$15*Horaire!FY70^2))/(MecaFluide!$C$14+MecaFluide!$D$15),""))),"")</f>
        <v/>
      </c>
      <c r="FZ77" t="str">
        <f>IF(FZ138&lt;=$L$3,IF(OR(FZ95=3,FZ95=4),"",
IF(FZ28&lt;&gt;"",
IF((MecaFluide!$D$15^2*FZ70^2-(MecaFluide!$C$14+MecaFluide!$D$15)*(FZ33-FZ28+MecaFluide!$D$15*FZ70^2))&gt;0,MecaFluide!$D$15*FZ70+SQRT(MecaFluide!$D$15^2*FZ70^2-(MecaFluide!$C$14+MecaFluide!$D$15)*(FZ33-FZ28+MecaFluide!$D$15*Horaire!FZ70^2))/(MecaFluide!$C$14+MecaFluide!$D$15),""),
IF((MecaFluide!$D$15^2*FZ70^2-(MecaFluide!$C$14+MecaFluide!$D$15)*(FZ32-FZ27+MecaFluide!$D$15*FZ70^2))&gt;0,MecaFluide!$D$15*FZ70+SQRT(MecaFluide!$D$15^2*FZ70^2-(MecaFluide!$C$14+MecaFluide!$D$15)*(FZ32-FZ27+MecaFluide!$D$15*Horaire!FZ70^2))/(MecaFluide!$C$14+MecaFluide!$D$15),""))),"")</f>
        <v/>
      </c>
      <c r="GA77" t="str">
        <f>IF(GA138&lt;=$L$3,IF(OR(GA95=3,GA95=4),"",
IF(GA28&lt;&gt;"",
IF((MecaFluide!$D$15^2*GA70^2-(MecaFluide!$C$14+MecaFluide!$D$15)*(GA33-GA28+MecaFluide!$D$15*GA70^2))&gt;0,MecaFluide!$D$15*GA70+SQRT(MecaFluide!$D$15^2*GA70^2-(MecaFluide!$C$14+MecaFluide!$D$15)*(GA33-GA28+MecaFluide!$D$15*Horaire!GA70^2))/(MecaFluide!$C$14+MecaFluide!$D$15),""),
IF((MecaFluide!$D$15^2*GA70^2-(MecaFluide!$C$14+MecaFluide!$D$15)*(GA32-GA27+MecaFluide!$D$15*GA70^2))&gt;0,MecaFluide!$D$15*GA70+SQRT(MecaFluide!$D$15^2*GA70^2-(MecaFluide!$C$14+MecaFluide!$D$15)*(GA32-GA27+MecaFluide!$D$15*Horaire!GA70^2))/(MecaFluide!$C$14+MecaFluide!$D$15),""))),"")</f>
        <v/>
      </c>
      <c r="GB77" t="str">
        <f>IF(GB138&lt;=$L$3,IF(OR(GB95=3,GB95=4),"",
IF(GB28&lt;&gt;"",
IF((MecaFluide!$D$15^2*GB70^2-(MecaFluide!$C$14+MecaFluide!$D$15)*(GB33-GB28+MecaFluide!$D$15*GB70^2))&gt;0,MecaFluide!$D$15*GB70+SQRT(MecaFluide!$D$15^2*GB70^2-(MecaFluide!$C$14+MecaFluide!$D$15)*(GB33-GB28+MecaFluide!$D$15*Horaire!GB70^2))/(MecaFluide!$C$14+MecaFluide!$D$15),""),
IF((MecaFluide!$D$15^2*GB70^2-(MecaFluide!$C$14+MecaFluide!$D$15)*(GB32-GB27+MecaFluide!$D$15*GB70^2))&gt;0,MecaFluide!$D$15*GB70+SQRT(MecaFluide!$D$15^2*GB70^2-(MecaFluide!$C$14+MecaFluide!$D$15)*(GB32-GB27+MecaFluide!$D$15*Horaire!GB70^2))/(MecaFluide!$C$14+MecaFluide!$D$15),""))),"")</f>
        <v/>
      </c>
      <c r="GC77" t="str">
        <f>IF(GC138&lt;=$L$3,IF(OR(GC95=3,GC95=4),"",
IF(GC28&lt;&gt;"",
IF((MecaFluide!$D$15^2*GC70^2-(MecaFluide!$C$14+MecaFluide!$D$15)*(GC33-GC28+MecaFluide!$D$15*GC70^2))&gt;0,MecaFluide!$D$15*GC70+SQRT(MecaFluide!$D$15^2*GC70^2-(MecaFluide!$C$14+MecaFluide!$D$15)*(GC33-GC28+MecaFluide!$D$15*Horaire!GC70^2))/(MecaFluide!$C$14+MecaFluide!$D$15),""),
IF((MecaFluide!$D$15^2*GC70^2-(MecaFluide!$C$14+MecaFluide!$D$15)*(GC32-GC27+MecaFluide!$D$15*GC70^2))&gt;0,MecaFluide!$D$15*GC70+SQRT(MecaFluide!$D$15^2*GC70^2-(MecaFluide!$C$14+MecaFluide!$D$15)*(GC32-GC27+MecaFluide!$D$15*Horaire!GC70^2))/(MecaFluide!$C$14+MecaFluide!$D$15),""))),"")</f>
        <v/>
      </c>
      <c r="GD77" t="str">
        <f>IF(GD138&lt;=$L$3,IF(OR(GD95=3,GD95=4),"",
IF(GD28&lt;&gt;"",
IF((MecaFluide!$D$15^2*GD70^2-(MecaFluide!$C$14+MecaFluide!$D$15)*(GD33-GD28+MecaFluide!$D$15*GD70^2))&gt;0,MecaFluide!$D$15*GD70+SQRT(MecaFluide!$D$15^2*GD70^2-(MecaFluide!$C$14+MecaFluide!$D$15)*(GD33-GD28+MecaFluide!$D$15*Horaire!GD70^2))/(MecaFluide!$C$14+MecaFluide!$D$15),""),
IF((MecaFluide!$D$15^2*GD70^2-(MecaFluide!$C$14+MecaFluide!$D$15)*(GD32-GD27+MecaFluide!$D$15*GD70^2))&gt;0,MecaFluide!$D$15*GD70+SQRT(MecaFluide!$D$15^2*GD70^2-(MecaFluide!$C$14+MecaFluide!$D$15)*(GD32-GD27+MecaFluide!$D$15*Horaire!GD70^2))/(MecaFluide!$C$14+MecaFluide!$D$15),""))),"")</f>
        <v/>
      </c>
      <c r="GE77" t="str">
        <f>IF(GE138&lt;=$L$3,IF(OR(GE95=3,GE95=4),"",
IF(GE28&lt;&gt;"",
IF((MecaFluide!$D$15^2*GE70^2-(MecaFluide!$C$14+MecaFluide!$D$15)*(GE33-GE28+MecaFluide!$D$15*GE70^2))&gt;0,MecaFluide!$D$15*GE70+SQRT(MecaFluide!$D$15^2*GE70^2-(MecaFluide!$C$14+MecaFluide!$D$15)*(GE33-GE28+MecaFluide!$D$15*Horaire!GE70^2))/(MecaFluide!$C$14+MecaFluide!$D$15),""),
IF((MecaFluide!$D$15^2*GE70^2-(MecaFluide!$C$14+MecaFluide!$D$15)*(GE32-GE27+MecaFluide!$D$15*GE70^2))&gt;0,MecaFluide!$D$15*GE70+SQRT(MecaFluide!$D$15^2*GE70^2-(MecaFluide!$C$14+MecaFluide!$D$15)*(GE32-GE27+MecaFluide!$D$15*Horaire!GE70^2))/(MecaFluide!$C$14+MecaFluide!$D$15),""))),"")</f>
        <v/>
      </c>
      <c r="GF77" t="str">
        <f>IF(GF138&lt;=$L$3,IF(OR(GF95=3,GF95=4),"",
IF(GF28&lt;&gt;"",
IF((MecaFluide!$D$15^2*GF70^2-(MecaFluide!$C$14+MecaFluide!$D$15)*(GF33-GF28+MecaFluide!$D$15*GF70^2))&gt;0,MecaFluide!$D$15*GF70+SQRT(MecaFluide!$D$15^2*GF70^2-(MecaFluide!$C$14+MecaFluide!$D$15)*(GF33-GF28+MecaFluide!$D$15*Horaire!GF70^2))/(MecaFluide!$C$14+MecaFluide!$D$15),""),
IF((MecaFluide!$D$15^2*GF70^2-(MecaFluide!$C$14+MecaFluide!$D$15)*(GF32-GF27+MecaFluide!$D$15*GF70^2))&gt;0,MecaFluide!$D$15*GF70+SQRT(MecaFluide!$D$15^2*GF70^2-(MecaFluide!$C$14+MecaFluide!$D$15)*(GF32-GF27+MecaFluide!$D$15*Horaire!GF70^2))/(MecaFluide!$C$14+MecaFluide!$D$15),""))),"")</f>
        <v/>
      </c>
      <c r="GG77" t="str">
        <f>IF(GG138&lt;=$L$3,IF(OR(GG95=3,GG95=4),"",
IF(GG28&lt;&gt;"",
IF((MecaFluide!$D$15^2*GG70^2-(MecaFluide!$C$14+MecaFluide!$D$15)*(GG33-GG28+MecaFluide!$D$15*GG70^2))&gt;0,MecaFluide!$D$15*GG70+SQRT(MecaFluide!$D$15^2*GG70^2-(MecaFluide!$C$14+MecaFluide!$D$15)*(GG33-GG28+MecaFluide!$D$15*Horaire!GG70^2))/(MecaFluide!$C$14+MecaFluide!$D$15),""),
IF((MecaFluide!$D$15^2*GG70^2-(MecaFluide!$C$14+MecaFluide!$D$15)*(GG32-GG27+MecaFluide!$D$15*GG70^2))&gt;0,MecaFluide!$D$15*GG70+SQRT(MecaFluide!$D$15^2*GG70^2-(MecaFluide!$C$14+MecaFluide!$D$15)*(GG32-GG27+MecaFluide!$D$15*Horaire!GG70^2))/(MecaFluide!$C$14+MecaFluide!$D$15),""))),"")</f>
        <v/>
      </c>
      <c r="GH77" t="str">
        <f>IF(GH138&lt;=$L$3,IF(OR(GH95=3,GH95=4),"",
IF(GH28&lt;&gt;"",
IF((MecaFluide!$D$15^2*GH70^2-(MecaFluide!$C$14+MecaFluide!$D$15)*(GH33-GH28+MecaFluide!$D$15*GH70^2))&gt;0,MecaFluide!$D$15*GH70+SQRT(MecaFluide!$D$15^2*GH70^2-(MecaFluide!$C$14+MecaFluide!$D$15)*(GH33-GH28+MecaFluide!$D$15*Horaire!GH70^2))/(MecaFluide!$C$14+MecaFluide!$D$15),""),
IF((MecaFluide!$D$15^2*GH70^2-(MecaFluide!$C$14+MecaFluide!$D$15)*(GH32-GH27+MecaFluide!$D$15*GH70^2))&gt;0,MecaFluide!$D$15*GH70+SQRT(MecaFluide!$D$15^2*GH70^2-(MecaFluide!$C$14+MecaFluide!$D$15)*(GH32-GH27+MecaFluide!$D$15*Horaire!GH70^2))/(MecaFluide!$C$14+MecaFluide!$D$15),""))),"")</f>
        <v/>
      </c>
      <c r="GI77" t="str">
        <f>IF(GI138&lt;=$L$3,IF(OR(GI95=3,GI95=4),"",
IF(GI28&lt;&gt;"",
IF((MecaFluide!$D$15^2*GI70^2-(MecaFluide!$C$14+MecaFluide!$D$15)*(GI33-GI28+MecaFluide!$D$15*GI70^2))&gt;0,MecaFluide!$D$15*GI70+SQRT(MecaFluide!$D$15^2*GI70^2-(MecaFluide!$C$14+MecaFluide!$D$15)*(GI33-GI28+MecaFluide!$D$15*Horaire!GI70^2))/(MecaFluide!$C$14+MecaFluide!$D$15),""),
IF((MecaFluide!$D$15^2*GI70^2-(MecaFluide!$C$14+MecaFluide!$D$15)*(GI32-GI27+MecaFluide!$D$15*GI70^2))&gt;0,MecaFluide!$D$15*GI70+SQRT(MecaFluide!$D$15^2*GI70^2-(MecaFluide!$C$14+MecaFluide!$D$15)*(GI32-GI27+MecaFluide!$D$15*Horaire!GI70^2))/(MecaFluide!$C$14+MecaFluide!$D$15),""))),"")</f>
        <v/>
      </c>
      <c r="GJ77" t="str">
        <f>IF(GJ138&lt;=$L$3,IF(OR(GJ95=3,GJ95=4),"",
IF(GJ28&lt;&gt;"",
IF((MecaFluide!$D$15^2*GJ70^2-(MecaFluide!$C$14+MecaFluide!$D$15)*(GJ33-GJ28+MecaFluide!$D$15*GJ70^2))&gt;0,MecaFluide!$D$15*GJ70+SQRT(MecaFluide!$D$15^2*GJ70^2-(MecaFluide!$C$14+MecaFluide!$D$15)*(GJ33-GJ28+MecaFluide!$D$15*Horaire!GJ70^2))/(MecaFluide!$C$14+MecaFluide!$D$15),""),
IF((MecaFluide!$D$15^2*GJ70^2-(MecaFluide!$C$14+MecaFluide!$D$15)*(GJ32-GJ27+MecaFluide!$D$15*GJ70^2))&gt;0,MecaFluide!$D$15*GJ70+SQRT(MecaFluide!$D$15^2*GJ70^2-(MecaFluide!$C$14+MecaFluide!$D$15)*(GJ32-GJ27+MecaFluide!$D$15*Horaire!GJ70^2))/(MecaFluide!$C$14+MecaFluide!$D$15),""))),"")</f>
        <v/>
      </c>
      <c r="GK77" t="str">
        <f>IF(GK138&lt;=$L$3,IF(OR(GK95=3,GK95=4),"",
IF(GK28&lt;&gt;"",
IF((MecaFluide!$D$15^2*GK70^2-(MecaFluide!$C$14+MecaFluide!$D$15)*(GK33-GK28+MecaFluide!$D$15*GK70^2))&gt;0,MecaFluide!$D$15*GK70+SQRT(MecaFluide!$D$15^2*GK70^2-(MecaFluide!$C$14+MecaFluide!$D$15)*(GK33-GK28+MecaFluide!$D$15*Horaire!GK70^2))/(MecaFluide!$C$14+MecaFluide!$D$15),""),
IF((MecaFluide!$D$15^2*GK70^2-(MecaFluide!$C$14+MecaFluide!$D$15)*(GK32-GK27+MecaFluide!$D$15*GK70^2))&gt;0,MecaFluide!$D$15*GK70+SQRT(MecaFluide!$D$15^2*GK70^2-(MecaFluide!$C$14+MecaFluide!$D$15)*(GK32-GK27+MecaFluide!$D$15*Horaire!GK70^2))/(MecaFluide!$C$14+MecaFluide!$D$15),""))),"")</f>
        <v/>
      </c>
      <c r="GL77" t="str">
        <f>IF(GL138&lt;=$L$3,IF(OR(GL95=3,GL95=4),"",
IF(GL28&lt;&gt;"",
IF((MecaFluide!$D$15^2*GL70^2-(MecaFluide!$C$14+MecaFluide!$D$15)*(GL33-GL28+MecaFluide!$D$15*GL70^2))&gt;0,MecaFluide!$D$15*GL70+SQRT(MecaFluide!$D$15^2*GL70^2-(MecaFluide!$C$14+MecaFluide!$D$15)*(GL33-GL28+MecaFluide!$D$15*Horaire!GL70^2))/(MecaFluide!$C$14+MecaFluide!$D$15),""),
IF((MecaFluide!$D$15^2*GL70^2-(MecaFluide!$C$14+MecaFluide!$D$15)*(GL32-GL27+MecaFluide!$D$15*GL70^2))&gt;0,MecaFluide!$D$15*GL70+SQRT(MecaFluide!$D$15^2*GL70^2-(MecaFluide!$C$14+MecaFluide!$D$15)*(GL32-GL27+MecaFluide!$D$15*Horaire!GL70^2))/(MecaFluide!$C$14+MecaFluide!$D$15),""))),"")</f>
        <v/>
      </c>
      <c r="GM77" t="str">
        <f>IF(GM138&lt;=$L$3,IF(OR(GM95=3,GM95=4),"",
IF(GM28&lt;&gt;"",
IF((MecaFluide!$D$15^2*GM70^2-(MecaFluide!$C$14+MecaFluide!$D$15)*(GM33-GM28+MecaFluide!$D$15*GM70^2))&gt;0,MecaFluide!$D$15*GM70+SQRT(MecaFluide!$D$15^2*GM70^2-(MecaFluide!$C$14+MecaFluide!$D$15)*(GM33-GM28+MecaFluide!$D$15*Horaire!GM70^2))/(MecaFluide!$C$14+MecaFluide!$D$15),""),
IF((MecaFluide!$D$15^2*GM70^2-(MecaFluide!$C$14+MecaFluide!$D$15)*(GM32-GM27+MecaFluide!$D$15*GM70^2))&gt;0,MecaFluide!$D$15*GM70+SQRT(MecaFluide!$D$15^2*GM70^2-(MecaFluide!$C$14+MecaFluide!$D$15)*(GM32-GM27+MecaFluide!$D$15*Horaire!GM70^2))/(MecaFluide!$C$14+MecaFluide!$D$15),""))),"")</f>
        <v/>
      </c>
    </row>
    <row r="78" spans="1:195" x14ac:dyDescent="0.25">
      <c r="B78" t="s">
        <v>55</v>
      </c>
      <c r="C78" t="s">
        <v>24</v>
      </c>
      <c r="D78">
        <f ca="1">IF(D79&lt;&gt;"",D70-D79,"")</f>
        <v>2.6461780553812417</v>
      </c>
      <c r="E78">
        <f t="shared" ref="E78:AA78" ca="1" si="123">IF(E79&lt;&gt;"",E70-E79,"")</f>
        <v>2.7844192792494904</v>
      </c>
      <c r="F78">
        <f t="shared" ca="1" si="123"/>
        <v>2.8287292172236986</v>
      </c>
      <c r="G78">
        <f t="shared" ca="1" si="123"/>
        <v>2.872621298570349</v>
      </c>
      <c r="H78" s="4">
        <f t="shared" ca="1" si="123"/>
        <v>2.915852751018988</v>
      </c>
      <c r="I78" s="4">
        <f t="shared" ca="1" si="123"/>
        <v>2.872621298570349</v>
      </c>
      <c r="J78" s="4">
        <f t="shared" ca="1" si="123"/>
        <v>2.915852751018988</v>
      </c>
      <c r="K78" s="4" t="str">
        <f t="shared" ca="1" si="123"/>
        <v/>
      </c>
      <c r="L78" s="4" t="str">
        <f t="shared" ca="1" si="123"/>
        <v/>
      </c>
      <c r="M78" s="4" t="str">
        <f t="shared" ca="1" si="123"/>
        <v/>
      </c>
      <c r="N78" s="4" t="str">
        <f t="shared" ca="1" si="123"/>
        <v/>
      </c>
      <c r="O78" s="4" t="str">
        <f t="shared" ca="1" si="123"/>
        <v/>
      </c>
      <c r="P78" s="4" t="str">
        <f t="shared" ca="1" si="123"/>
        <v/>
      </c>
      <c r="Q78" s="4" t="str">
        <f t="shared" ca="1" si="123"/>
        <v/>
      </c>
      <c r="R78" s="4" t="str">
        <f t="shared" ca="1" si="123"/>
        <v/>
      </c>
      <c r="S78" s="4" t="str">
        <f t="shared" ca="1" si="123"/>
        <v/>
      </c>
      <c r="T78" s="4" t="str">
        <f t="shared" ca="1" si="123"/>
        <v/>
      </c>
      <c r="U78" s="4" t="str">
        <f t="shared" ca="1" si="123"/>
        <v/>
      </c>
      <c r="V78" s="4" t="str">
        <f t="shared" ca="1" si="123"/>
        <v/>
      </c>
      <c r="W78" s="4" t="str">
        <f t="shared" ca="1" si="123"/>
        <v/>
      </c>
      <c r="X78" s="4" t="str">
        <f t="shared" ca="1" si="123"/>
        <v/>
      </c>
      <c r="Y78" s="4" t="str">
        <f t="shared" ca="1" si="123"/>
        <v/>
      </c>
      <c r="Z78" s="4" t="str">
        <f t="shared" ca="1" si="123"/>
        <v/>
      </c>
      <c r="AA78" s="4" t="str">
        <f t="shared" ca="1" si="123"/>
        <v/>
      </c>
      <c r="AB78" s="110">
        <f t="shared" ref="AB78:AO78" ca="1" si="124">IF(AB79&lt;&gt;"",AB70-AB79,"")</f>
        <v>3.6183862657267736</v>
      </c>
      <c r="AC78" s="4">
        <f t="shared" ca="1" si="124"/>
        <v>2.1658409164463337</v>
      </c>
      <c r="AD78" s="4">
        <f t="shared" ca="1" si="124"/>
        <v>1.5479589097857993</v>
      </c>
      <c r="AE78" s="4">
        <f t="shared" ca="1" si="124"/>
        <v>1.6703597026288648</v>
      </c>
      <c r="AF78" s="4">
        <f t="shared" ca="1" si="124"/>
        <v>1.7382863363275758</v>
      </c>
      <c r="AG78" s="4">
        <f t="shared" ca="1" si="124"/>
        <v>1.7240111966252123</v>
      </c>
      <c r="AH78" s="4">
        <f t="shared" ca="1" si="124"/>
        <v>1.7267992360020621</v>
      </c>
      <c r="AI78" s="4">
        <f t="shared" ca="1" si="124"/>
        <v>1.726245789012619</v>
      </c>
      <c r="AJ78" s="4" t="str">
        <f t="shared" ca="1" si="124"/>
        <v/>
      </c>
      <c r="AK78" s="4" t="str">
        <f t="shared" ca="1" si="124"/>
        <v/>
      </c>
      <c r="AL78" s="4" t="str">
        <f t="shared" ca="1" si="124"/>
        <v/>
      </c>
      <c r="AM78" s="4" t="str">
        <f t="shared" ca="1" si="124"/>
        <v/>
      </c>
      <c r="AN78" s="4">
        <f t="shared" ca="1" si="124"/>
        <v>1.7315573691676054</v>
      </c>
      <c r="AO78" s="4">
        <f t="shared" ca="1" si="124"/>
        <v>1.5904485716364978</v>
      </c>
      <c r="AP78" s="4">
        <f t="shared" ref="AP78:CA78" ca="1" si="125">IF(AP79&lt;&gt;"",AP70-AP79,"")</f>
        <v>1.6301027535588042</v>
      </c>
      <c r="AQ78" s="4">
        <f t="shared" ca="1" si="125"/>
        <v>1.7479377253098258</v>
      </c>
      <c r="AR78" s="4">
        <f t="shared" ca="1" si="125"/>
        <v>1.722190697215934</v>
      </c>
      <c r="AS78" s="4" t="str">
        <f t="shared" ca="1" si="125"/>
        <v/>
      </c>
      <c r="AT78" s="4" t="str">
        <f t="shared" ca="1" si="125"/>
        <v/>
      </c>
      <c r="AU78" s="4" t="str">
        <f t="shared" ca="1" si="125"/>
        <v/>
      </c>
      <c r="AV78" s="4" t="str">
        <f t="shared" ca="1" si="125"/>
        <v/>
      </c>
      <c r="AW78" s="4">
        <f t="shared" ca="1" si="125"/>
        <v>3.1467650735436181</v>
      </c>
      <c r="AX78" s="4">
        <f t="shared" ca="1" si="125"/>
        <v>1.8663302025989992</v>
      </c>
      <c r="AY78" s="4">
        <f t="shared" ca="1" si="125"/>
        <v>1.5810581727818538</v>
      </c>
      <c r="AZ78" s="110">
        <f t="shared" ca="1" si="125"/>
        <v>1.7608684467350504</v>
      </c>
      <c r="BA78" s="4">
        <f t="shared" ca="1" si="125"/>
        <v>1.5959591918040208</v>
      </c>
      <c r="BB78" s="4">
        <f t="shared" ca="1" si="125"/>
        <v>1.6357329723794629</v>
      </c>
      <c r="BC78" s="4">
        <f t="shared" ca="1" si="125"/>
        <v>1.6246981356280419</v>
      </c>
      <c r="BD78" s="4">
        <f t="shared" ca="1" si="125"/>
        <v>1.6276697232578141</v>
      </c>
      <c r="BE78" s="4">
        <f t="shared" ca="1" si="125"/>
        <v>1.6268626699711082</v>
      </c>
      <c r="BF78" s="4">
        <f t="shared" ca="1" si="125"/>
        <v>1.4754146727565745</v>
      </c>
      <c r="BG78" s="4">
        <f t="shared" ca="1" si="125"/>
        <v>1.4867696588135886</v>
      </c>
      <c r="BH78" s="4">
        <f t="shared" ca="1" si="125"/>
        <v>1.4851493446326445</v>
      </c>
      <c r="BI78" s="4">
        <f t="shared" ca="1" si="125"/>
        <v>1.4853753560397058</v>
      </c>
      <c r="BJ78" s="4">
        <f t="shared" ca="1" si="125"/>
        <v>1.5305103979116441</v>
      </c>
      <c r="BK78" s="4">
        <f t="shared" ca="1" si="125"/>
        <v>1.5470231169402655</v>
      </c>
      <c r="BL78" s="4">
        <f t="shared" ca="1" si="125"/>
        <v>1.5455525856508607</v>
      </c>
      <c r="BM78" s="4">
        <f t="shared" ca="1" si="125"/>
        <v>1.5456764443408131</v>
      </c>
      <c r="BN78" s="4">
        <f t="shared" ca="1" si="125"/>
        <v>1.5456659584993819</v>
      </c>
      <c r="BO78" s="4">
        <f t="shared" ca="1" si="125"/>
        <v>1.5456668458471226</v>
      </c>
      <c r="BP78" s="4">
        <f t="shared" ca="1" si="125"/>
        <v>1.5456667707542395</v>
      </c>
      <c r="BQ78" s="4">
        <f t="shared" ca="1" si="125"/>
        <v>1.4886846068496196</v>
      </c>
      <c r="BR78" s="4">
        <f t="shared" ca="1" si="125"/>
        <v>1.4603515450347713</v>
      </c>
      <c r="BS78" s="4">
        <f t="shared" ca="1" si="125"/>
        <v>1.4608458498234707</v>
      </c>
      <c r="BT78" s="4">
        <f t="shared" ca="1" si="125"/>
        <v>1.4608325175879342</v>
      </c>
      <c r="BU78" s="4">
        <f t="shared" ca="1" si="125"/>
        <v>1.4673995843884613</v>
      </c>
      <c r="BV78" s="4">
        <f t="shared" ca="1" si="125"/>
        <v>1.570327786330213</v>
      </c>
      <c r="BW78" s="4">
        <f t="shared" ca="1" si="125"/>
        <v>1.5733614334197354</v>
      </c>
      <c r="BX78" s="110">
        <f t="shared" ca="1" si="125"/>
        <v>1.5735529017211414</v>
      </c>
      <c r="BY78" s="4">
        <f t="shared" ca="1" si="125"/>
        <v>1.4765164751164872</v>
      </c>
      <c r="BZ78" s="4">
        <f t="shared" ca="1" si="125"/>
        <v>1.473062231439924</v>
      </c>
      <c r="CA78" s="4">
        <f t="shared" ca="1" si="125"/>
        <v>1.4730569475311421</v>
      </c>
      <c r="CB78" s="4">
        <f t="shared" ref="CB78:DS78" ca="1" si="126">IF(CB79&lt;&gt;"",CB70-CB79,"")</f>
        <v>1.4730569456537996</v>
      </c>
      <c r="CC78" s="4">
        <f t="shared" ca="1" si="126"/>
        <v>1.4730569456518701</v>
      </c>
      <c r="CD78" s="4">
        <f t="shared" ca="1" si="126"/>
        <v>1.4474592009795557</v>
      </c>
      <c r="CE78" s="4">
        <f t="shared" ca="1" si="126"/>
        <v>1.4072522773978542</v>
      </c>
      <c r="CF78" s="4">
        <f t="shared" ca="1" si="126"/>
        <v>1.4045600471381539</v>
      </c>
      <c r="CG78" s="4">
        <f t="shared" ca="1" si="126"/>
        <v>1.4044207115033329</v>
      </c>
      <c r="CH78" s="4">
        <f t="shared" ca="1" si="126"/>
        <v>1.4044136403124234</v>
      </c>
      <c r="CI78" s="4">
        <f t="shared" ca="1" si="126"/>
        <v>1.4044132818226631</v>
      </c>
      <c r="CJ78" s="4">
        <f t="shared" ca="1" si="126"/>
        <v>1.4601145880118744</v>
      </c>
      <c r="CK78" s="4">
        <f t="shared" ca="1" si="126"/>
        <v>1.4786245442152832</v>
      </c>
      <c r="CL78" s="4">
        <f t="shared" ca="1" si="126"/>
        <v>1.4805458670095604</v>
      </c>
      <c r="CM78" s="4">
        <f t="shared" ca="1" si="126"/>
        <v>1.4807584115149022</v>
      </c>
      <c r="CN78" s="4">
        <f t="shared" ca="1" si="126"/>
        <v>1.4807820753158809</v>
      </c>
      <c r="CO78" s="4">
        <f t="shared" ca="1" si="126"/>
        <v>1.4807847118073594</v>
      </c>
      <c r="CP78" s="4">
        <f t="shared" ca="1" si="126"/>
        <v>1.480785005573336</v>
      </c>
      <c r="CQ78" s="4">
        <f t="shared" ca="1" si="126"/>
        <v>1.4807850383071925</v>
      </c>
      <c r="CR78" s="4">
        <f t="shared" ca="1" si="126"/>
        <v>1.4807850419530313</v>
      </c>
      <c r="CS78" s="4">
        <f t="shared" ca="1" si="126"/>
        <v>1.480785042360897</v>
      </c>
      <c r="CT78" s="4">
        <f t="shared" ca="1" si="126"/>
        <v>1.4592520939632991</v>
      </c>
      <c r="CU78" s="156">
        <f t="shared" ca="1" si="126"/>
        <v>1.4514331357228103</v>
      </c>
      <c r="CV78" s="4" t="str">
        <f t="shared" ca="1" si="126"/>
        <v/>
      </c>
      <c r="CW78" s="4" t="str">
        <f t="shared" ca="1" si="126"/>
        <v/>
      </c>
      <c r="CX78" s="4" t="str">
        <f t="shared" ca="1" si="126"/>
        <v/>
      </c>
      <c r="CY78" s="4" t="str">
        <f t="shared" ca="1" si="126"/>
        <v/>
      </c>
      <c r="CZ78" s="4" t="str">
        <f t="shared" ca="1" si="126"/>
        <v/>
      </c>
      <c r="DA78" s="4" t="str">
        <f t="shared" ca="1" si="126"/>
        <v/>
      </c>
      <c r="DB78" s="4" t="str">
        <f t="shared" ca="1" si="126"/>
        <v/>
      </c>
      <c r="DC78" s="4" t="str">
        <f t="shared" ca="1" si="126"/>
        <v/>
      </c>
      <c r="DD78" s="4" t="str">
        <f t="shared" ca="1" si="126"/>
        <v/>
      </c>
      <c r="DE78" s="4" t="str">
        <f t="shared" ca="1" si="126"/>
        <v/>
      </c>
      <c r="DF78" s="4" t="str">
        <f t="shared" ca="1" si="126"/>
        <v/>
      </c>
      <c r="DG78" s="4" t="str">
        <f t="shared" ca="1" si="126"/>
        <v/>
      </c>
      <c r="DH78" s="4" t="str">
        <f t="shared" ca="1" si="126"/>
        <v/>
      </c>
      <c r="DI78" s="4" t="str">
        <f t="shared" ca="1" si="126"/>
        <v/>
      </c>
      <c r="DJ78" s="4" t="str">
        <f t="shared" ca="1" si="126"/>
        <v/>
      </c>
      <c r="DK78" s="4" t="str">
        <f t="shared" ca="1" si="126"/>
        <v/>
      </c>
      <c r="DL78" s="4" t="str">
        <f t="shared" ca="1" si="126"/>
        <v/>
      </c>
      <c r="DM78" s="4" t="str">
        <f t="shared" ca="1" si="126"/>
        <v/>
      </c>
      <c r="DN78" s="4" t="str">
        <f t="shared" ca="1" si="126"/>
        <v/>
      </c>
      <c r="DO78" s="4" t="str">
        <f t="shared" ca="1" si="126"/>
        <v/>
      </c>
      <c r="DP78" s="4" t="str">
        <f t="shared" ca="1" si="126"/>
        <v/>
      </c>
      <c r="DQ78" s="4" t="str">
        <f t="shared" ca="1" si="126"/>
        <v/>
      </c>
      <c r="DR78" s="4" t="str">
        <f t="shared" ca="1" si="126"/>
        <v/>
      </c>
      <c r="DS78" s="4" t="str">
        <f t="shared" ca="1" si="126"/>
        <v/>
      </c>
      <c r="DT78" s="110" t="str">
        <f t="shared" ref="DT78:EK78" ca="1" si="127">IF(DT79&lt;&gt;"",DT70-DT79,"")</f>
        <v/>
      </c>
      <c r="DU78" s="4" t="str">
        <f t="shared" ca="1" si="127"/>
        <v/>
      </c>
      <c r="DV78" s="4" t="str">
        <f t="shared" ca="1" si="127"/>
        <v/>
      </c>
      <c r="DW78" s="4" t="str">
        <f t="shared" ca="1" si="127"/>
        <v/>
      </c>
      <c r="DX78" s="4" t="str">
        <f t="shared" ca="1" si="127"/>
        <v/>
      </c>
      <c r="DY78" s="4" t="str">
        <f t="shared" ca="1" si="127"/>
        <v/>
      </c>
      <c r="DZ78" s="4" t="str">
        <f t="shared" ca="1" si="127"/>
        <v/>
      </c>
      <c r="EA78" s="4" t="str">
        <f t="shared" ca="1" si="127"/>
        <v/>
      </c>
      <c r="EB78" s="4" t="str">
        <f t="shared" ca="1" si="127"/>
        <v/>
      </c>
      <c r="EC78" s="4" t="str">
        <f t="shared" ca="1" si="127"/>
        <v/>
      </c>
      <c r="ED78" s="4" t="str">
        <f t="shared" ca="1" si="127"/>
        <v/>
      </c>
      <c r="EE78" s="4" t="str">
        <f t="shared" ca="1" si="127"/>
        <v/>
      </c>
      <c r="EF78" s="4" t="str">
        <f t="shared" ca="1" si="127"/>
        <v/>
      </c>
      <c r="EG78" s="4" t="str">
        <f t="shared" ca="1" si="127"/>
        <v/>
      </c>
      <c r="EH78" s="4" t="str">
        <f t="shared" ca="1" si="127"/>
        <v/>
      </c>
      <c r="EI78" s="4" t="str">
        <f t="shared" ca="1" si="127"/>
        <v/>
      </c>
      <c r="EJ78" s="4" t="str">
        <f t="shared" ca="1" si="127"/>
        <v/>
      </c>
      <c r="EK78" s="4" t="str">
        <f t="shared" ca="1" si="127"/>
        <v/>
      </c>
      <c r="EL78" s="4" t="str">
        <f t="shared" ref="EL78:FP78" ca="1" si="128">IF(EL79&lt;&gt;"",EL70-EL79,"")</f>
        <v/>
      </c>
      <c r="EM78" s="4" t="str">
        <f t="shared" ca="1" si="128"/>
        <v/>
      </c>
      <c r="EN78" s="4" t="str">
        <f t="shared" ca="1" si="128"/>
        <v/>
      </c>
      <c r="EO78" s="4" t="str">
        <f t="shared" ca="1" si="128"/>
        <v/>
      </c>
      <c r="EP78" s="4" t="str">
        <f t="shared" ca="1" si="128"/>
        <v/>
      </c>
      <c r="EQ78" s="156" t="str">
        <f t="shared" ca="1" si="128"/>
        <v/>
      </c>
      <c r="ER78" s="4" t="str">
        <f t="shared" ca="1" si="128"/>
        <v/>
      </c>
      <c r="ES78" s="4" t="str">
        <f t="shared" ca="1" si="128"/>
        <v/>
      </c>
      <c r="ET78" s="4" t="str">
        <f t="shared" ca="1" si="128"/>
        <v/>
      </c>
      <c r="EU78" s="4" t="str">
        <f t="shared" ca="1" si="128"/>
        <v/>
      </c>
      <c r="EV78" s="4" t="str">
        <f t="shared" ca="1" si="128"/>
        <v/>
      </c>
      <c r="EW78" s="4" t="str">
        <f t="shared" ca="1" si="128"/>
        <v/>
      </c>
      <c r="EX78" s="4" t="str">
        <f t="shared" ca="1" si="128"/>
        <v/>
      </c>
      <c r="EY78" s="4" t="str">
        <f t="shared" ca="1" si="128"/>
        <v/>
      </c>
      <c r="EZ78" s="4" t="str">
        <f t="shared" ca="1" si="128"/>
        <v/>
      </c>
      <c r="FA78" s="4" t="str">
        <f t="shared" ca="1" si="128"/>
        <v/>
      </c>
      <c r="FB78" s="4" t="str">
        <f t="shared" ca="1" si="128"/>
        <v/>
      </c>
      <c r="FC78" s="4" t="str">
        <f t="shared" ca="1" si="128"/>
        <v/>
      </c>
      <c r="FD78" s="4" t="str">
        <f t="shared" ca="1" si="128"/>
        <v/>
      </c>
      <c r="FE78" s="4" t="str">
        <f t="shared" ca="1" si="128"/>
        <v/>
      </c>
      <c r="FF78" s="4" t="str">
        <f t="shared" ca="1" si="128"/>
        <v/>
      </c>
      <c r="FG78" s="4" t="str">
        <f t="shared" ca="1" si="128"/>
        <v/>
      </c>
      <c r="FH78" s="4" t="str">
        <f t="shared" ca="1" si="128"/>
        <v/>
      </c>
      <c r="FI78" s="4" t="str">
        <f t="shared" ca="1" si="128"/>
        <v/>
      </c>
      <c r="FJ78" s="4" t="str">
        <f t="shared" ca="1" si="128"/>
        <v/>
      </c>
      <c r="FK78" s="4" t="str">
        <f t="shared" ca="1" si="128"/>
        <v/>
      </c>
      <c r="FL78" s="4" t="str">
        <f t="shared" ca="1" si="128"/>
        <v/>
      </c>
      <c r="FM78" s="4" t="str">
        <f t="shared" ca="1" si="128"/>
        <v/>
      </c>
      <c r="FN78" s="4" t="str">
        <f t="shared" ca="1" si="128"/>
        <v/>
      </c>
      <c r="FO78" s="4" t="str">
        <f t="shared" ca="1" si="128"/>
        <v/>
      </c>
      <c r="FP78" s="110" t="str">
        <f t="shared" si="128"/>
        <v/>
      </c>
      <c r="FQ78" s="4" t="str">
        <f t="shared" ref="FQ78:GM78" si="129">IF(FQ79&lt;&gt;"",FQ70-FQ79,"")</f>
        <v/>
      </c>
      <c r="FR78" s="4" t="str">
        <f t="shared" si="129"/>
        <v/>
      </c>
      <c r="FS78" s="4" t="str">
        <f t="shared" si="129"/>
        <v/>
      </c>
      <c r="FT78" s="4" t="str">
        <f t="shared" si="129"/>
        <v/>
      </c>
      <c r="FU78" s="4" t="str">
        <f t="shared" si="129"/>
        <v/>
      </c>
      <c r="FV78" s="4" t="str">
        <f t="shared" si="129"/>
        <v/>
      </c>
      <c r="FW78" s="4" t="str">
        <f t="shared" si="129"/>
        <v/>
      </c>
      <c r="FX78" s="4" t="str">
        <f t="shared" si="129"/>
        <v/>
      </c>
      <c r="FY78" s="4" t="str">
        <f t="shared" si="129"/>
        <v/>
      </c>
      <c r="FZ78" s="4" t="str">
        <f t="shared" si="129"/>
        <v/>
      </c>
      <c r="GA78" s="4" t="str">
        <f t="shared" si="129"/>
        <v/>
      </c>
      <c r="GB78" s="4" t="str">
        <f t="shared" si="129"/>
        <v/>
      </c>
      <c r="GC78" s="4" t="str">
        <f t="shared" si="129"/>
        <v/>
      </c>
      <c r="GD78" s="4" t="str">
        <f t="shared" si="129"/>
        <v/>
      </c>
      <c r="GE78" s="4" t="str">
        <f t="shared" si="129"/>
        <v/>
      </c>
      <c r="GF78" s="4" t="str">
        <f t="shared" si="129"/>
        <v/>
      </c>
      <c r="GG78" s="4" t="str">
        <f t="shared" si="129"/>
        <v/>
      </c>
      <c r="GH78" s="4" t="str">
        <f t="shared" si="129"/>
        <v/>
      </c>
      <c r="GI78" s="4" t="str">
        <f t="shared" si="129"/>
        <v/>
      </c>
      <c r="GJ78" s="4" t="str">
        <f t="shared" si="129"/>
        <v/>
      </c>
      <c r="GK78" s="4" t="str">
        <f t="shared" si="129"/>
        <v/>
      </c>
      <c r="GL78" s="4" t="str">
        <f t="shared" si="129"/>
        <v/>
      </c>
      <c r="GM78" s="156" t="str">
        <f t="shared" si="129"/>
        <v/>
      </c>
    </row>
    <row r="79" spans="1:195" x14ac:dyDescent="0.25">
      <c r="B79" t="s">
        <v>56</v>
      </c>
      <c r="C79" t="s">
        <v>24</v>
      </c>
      <c r="D79" s="4">
        <f ca="1">IF(D138&lt;=$L$3,IF(OR(D95=3,D95=4),"",
IF(D28&lt;&gt;"",
IF((MecaFluide!$D$15^2*D70^2+(MecaFluide!$C$14+MecaFluide!$D$15)*(D33-D28-MecaFluide!$D$15*D70^2))&gt;0,MecaFluide!$D$15*D70-SQRT(MecaFluide!$D$15^2*D70^2+(MecaFluide!$C$14+MecaFluide!$D$15)*(D33-D28-MecaFluide!$D$15*D70^2))/(MecaFluide!$C$14+MecaFluide!$D$15),""),
IF((MecaFluide!$D$15^2*D70^2+(MecaFluide!$C$14+MecaFluide!$D$15)*(D32-D27-MecaFluide!$D$15*D70^2))&gt;0,MecaFluide!$D$15*D70-SQRT(MecaFluide!$D$15^2*D70^2+(MecaFluide!$C$14+MecaFluide!$D$15)*(D32-D27-MecaFluide!$D$15*D70^2))/(MecaFluide!$C$14+MecaFluide!$D$15),""))),"")</f>
        <v>-2.6461780553812417</v>
      </c>
      <c r="E79" s="4">
        <f ca="1">IF(E138&lt;=$L$3,IF(OR(E95=3,E95=4),"",
IF(E28&lt;&gt;"",
IF((MecaFluide!$D$15^2*E70^2+(MecaFluide!$C$14+MecaFluide!$D$15)*(E33-E28-MecaFluide!$D$15*E70^2))&gt;0,MecaFluide!$D$15*E70-SQRT(MecaFluide!$D$15^2*E70^2+(MecaFluide!$C$14+MecaFluide!$D$15)*(E33-E28-MecaFluide!$D$15*E70^2))/(MecaFluide!$C$14+MecaFluide!$D$15),""),
IF((MecaFluide!$D$15^2*E70^2+(MecaFluide!$C$14+MecaFluide!$D$15)*(E32-E27-MecaFluide!$D$15*E70^2))&gt;0,MecaFluide!$D$15*E70-SQRT(MecaFluide!$D$15^2*E70^2+(MecaFluide!$C$14+MecaFluide!$D$15)*(E32-E27-MecaFluide!$D$15*E70^2))/(MecaFluide!$C$14+MecaFluide!$D$15),""))),"")</f>
        <v>-2.7844192792494904</v>
      </c>
      <c r="F79" s="4">
        <f ca="1">IF(F138&lt;=$L$3,IF(OR(F95=3,F95=4),"",
IF(F28&lt;&gt;"",
IF((MecaFluide!$D$15^2*F70^2+(MecaFluide!$C$14+MecaFluide!$D$15)*(F33-F28-MecaFluide!$D$15*F70^2))&gt;0,MecaFluide!$D$15*F70-SQRT(MecaFluide!$D$15^2*F70^2+(MecaFluide!$C$14+MecaFluide!$D$15)*(F33-F28-MecaFluide!$D$15*F70^2))/(MecaFluide!$C$14+MecaFluide!$D$15),""),
IF((MecaFluide!$D$15^2*F70^2+(MecaFluide!$C$14+MecaFluide!$D$15)*(F32-F27-MecaFluide!$D$15*F70^2))&gt;0,MecaFluide!$D$15*F70-SQRT(MecaFluide!$D$15^2*F70^2+(MecaFluide!$C$14+MecaFluide!$D$15)*(F32-F27-MecaFluide!$D$15*F70^2))/(MecaFluide!$C$14+MecaFluide!$D$15),""))),"")</f>
        <v>-2.8287292172236986</v>
      </c>
      <c r="G79" s="4">
        <f ca="1">IF(G138&lt;=$L$3,IF(OR(G95=3,G95=4),"",
IF(G28&lt;&gt;"",
IF((MecaFluide!$D$15^2*G70^2+(MecaFluide!$C$14+MecaFluide!$D$15)*(G33-G28-MecaFluide!$D$15*G70^2))&gt;0,MecaFluide!$D$15*G70-SQRT(MecaFluide!$D$15^2*G70^2+(MecaFluide!$C$14+MecaFluide!$D$15)*(G33-G28-MecaFluide!$D$15*G70^2))/(MecaFluide!$C$14+MecaFluide!$D$15),""),
IF((MecaFluide!$D$15^2*G70^2+(MecaFluide!$C$14+MecaFluide!$D$15)*(G32-G27-MecaFluide!$D$15*G70^2))&gt;0,MecaFluide!$D$15*G70-SQRT(MecaFluide!$D$15^2*G70^2+(MecaFluide!$C$14+MecaFluide!$D$15)*(G32-G27-MecaFluide!$D$15*G70^2))/(MecaFluide!$C$14+MecaFluide!$D$15),""))),"")</f>
        <v>-2.872621298570349</v>
      </c>
      <c r="H79" s="4">
        <f ca="1">IF(H138&lt;=$L$3,IF(OR(H95=3,H95=4),"",
IF(H28&lt;&gt;"",
IF((MecaFluide!$D$15^2*H70^2+(MecaFluide!$C$14+MecaFluide!$D$15)*(H33-H28-MecaFluide!$D$15*H70^2))&gt;0,MecaFluide!$D$15*H70-SQRT(MecaFluide!$D$15^2*H70^2+(MecaFluide!$C$14+MecaFluide!$D$15)*(H33-H28-MecaFluide!$D$15*H70^2))/(MecaFluide!$C$14+MecaFluide!$D$15),""),
IF((MecaFluide!$D$15^2*H70^2+(MecaFluide!$C$14+MecaFluide!$D$15)*(H32-H27-MecaFluide!$D$15*H70^2))&gt;0,MecaFluide!$D$15*H70-SQRT(MecaFluide!$D$15^2*H70^2+(MecaFluide!$C$14+MecaFluide!$D$15)*(H32-H27-MecaFluide!$D$15*H70^2))/(MecaFluide!$C$14+MecaFluide!$D$15),""))),"")</f>
        <v>-2.915852751018988</v>
      </c>
      <c r="I79" s="4">
        <f ca="1">IF(I138&lt;=$L$3,IF(OR(I95=3,I95=4),"",
IF(I28&lt;&gt;"",
IF((MecaFluide!$D$15^2*I70^2+(MecaFluide!$C$14+MecaFluide!$D$15)*(I33-I28-MecaFluide!$D$15*I70^2))&gt;0,MecaFluide!$D$15*I70-SQRT(MecaFluide!$D$15^2*I70^2+(MecaFluide!$C$14+MecaFluide!$D$15)*(I33-I28-MecaFluide!$D$15*I70^2))/(MecaFluide!$C$14+MecaFluide!$D$15),""),
IF((MecaFluide!$D$15^2*I70^2+(MecaFluide!$C$14+MecaFluide!$D$15)*(I32-I27-MecaFluide!$D$15*I70^2))&gt;0,MecaFluide!$D$15*I70-SQRT(MecaFluide!$D$15^2*I70^2+(MecaFluide!$C$14+MecaFluide!$D$15)*(I32-I27-MecaFluide!$D$15*I70^2))/(MecaFluide!$C$14+MecaFluide!$D$15),""))),"")</f>
        <v>-2.872621298570349</v>
      </c>
      <c r="J79" s="4">
        <f ca="1">IF(J138&lt;=$L$3,IF(OR(J95=3,J95=4),"",
IF(J28&lt;&gt;"",
IF((MecaFluide!$D$15^2*J70^2+(MecaFluide!$C$14+MecaFluide!$D$15)*(J33-J28-MecaFluide!$D$15*J70^2))&gt;0,MecaFluide!$D$15*J70-SQRT(MecaFluide!$D$15^2*J70^2+(MecaFluide!$C$14+MecaFluide!$D$15)*(J33-J28-MecaFluide!$D$15*J70^2))/(MecaFluide!$C$14+MecaFluide!$D$15),""),
IF((MecaFluide!$D$15^2*J70^2+(MecaFluide!$C$14+MecaFluide!$D$15)*(J32-J27-MecaFluide!$D$15*J70^2))&gt;0,MecaFluide!$D$15*J70-SQRT(MecaFluide!$D$15^2*J70^2+(MecaFluide!$C$14+MecaFluide!$D$15)*(J32-J27-MecaFluide!$D$15*J70^2))/(MecaFluide!$C$14+MecaFluide!$D$15),""))),"")</f>
        <v>-2.915852751018988</v>
      </c>
      <c r="K79" s="4" t="str">
        <f ca="1">IF(K138&lt;=$L$3,IF(OR(K95=3,K95=4),"",
IF(K28&lt;&gt;"",
IF((MecaFluide!$D$15^2*K70^2+(MecaFluide!$C$14+MecaFluide!$D$15)*(K33-K28-MecaFluide!$D$15*K70^2))&gt;0,MecaFluide!$D$15*K70-SQRT(MecaFluide!$D$15^2*K70^2+(MecaFluide!$C$14+MecaFluide!$D$15)*(K33-K28-MecaFluide!$D$15*K70^2))/(MecaFluide!$C$14+MecaFluide!$D$15),""),
IF((MecaFluide!$D$15^2*K70^2+(MecaFluide!$C$14+MecaFluide!$D$15)*(K32-K27-MecaFluide!$D$15*K70^2))&gt;0,MecaFluide!$D$15*K70-SQRT(MecaFluide!$D$15^2*K70^2+(MecaFluide!$C$14+MecaFluide!$D$15)*(K32-K27-MecaFluide!$D$15*K70^2))/(MecaFluide!$C$14+MecaFluide!$D$15),""))),"")</f>
        <v/>
      </c>
      <c r="L79" s="4" t="str">
        <f ca="1">IF(L138&lt;=$L$3,IF(OR(L95=3,L95=4),"",
IF(L28&lt;&gt;"",
IF((MecaFluide!$D$15^2*L70^2+(MecaFluide!$C$14+MecaFluide!$D$15)*(L33-L28-MecaFluide!$D$15*L70^2))&gt;0,MecaFluide!$D$15*L70-SQRT(MecaFluide!$D$15^2*L70^2+(MecaFluide!$C$14+MecaFluide!$D$15)*(L33-L28-MecaFluide!$D$15*L70^2))/(MecaFluide!$C$14+MecaFluide!$D$15),""),
IF((MecaFluide!$D$15^2*L70^2+(MecaFluide!$C$14+MecaFluide!$D$15)*(L32-L27-MecaFluide!$D$15*L70^2))&gt;0,MecaFluide!$D$15*L70-SQRT(MecaFluide!$D$15^2*L70^2+(MecaFluide!$C$14+MecaFluide!$D$15)*(L32-L27-MecaFluide!$D$15*L70^2))/(MecaFluide!$C$14+MecaFluide!$D$15),""))),"")</f>
        <v/>
      </c>
      <c r="M79" s="4" t="str">
        <f ca="1">IF(M138&lt;=$L$3,IF(OR(M95=3,M95=4),"",
IF(M28&lt;&gt;"",
IF((MecaFluide!$D$15^2*M70^2+(MecaFluide!$C$14+MecaFluide!$D$15)*(M33-M28-MecaFluide!$D$15*M70^2))&gt;0,MecaFluide!$D$15*M70-SQRT(MecaFluide!$D$15^2*M70^2+(MecaFluide!$C$14+MecaFluide!$D$15)*(M33-M28-MecaFluide!$D$15*M70^2))/(MecaFluide!$C$14+MecaFluide!$D$15),""),
IF((MecaFluide!$D$15^2*M70^2+(MecaFluide!$C$14+MecaFluide!$D$15)*(M32-M27-MecaFluide!$D$15*M70^2))&gt;0,MecaFluide!$D$15*M70-SQRT(MecaFluide!$D$15^2*M70^2+(MecaFluide!$C$14+MecaFluide!$D$15)*(M32-M27-MecaFluide!$D$15*M70^2))/(MecaFluide!$C$14+MecaFluide!$D$15),""))),"")</f>
        <v/>
      </c>
      <c r="N79" s="4" t="str">
        <f ca="1">IF(N138&lt;=$L$3,IF(OR(N95=3,N95=4),"",
IF(N28&lt;&gt;"",
IF((MecaFluide!$D$15^2*N70^2+(MecaFluide!$C$14+MecaFluide!$D$15)*(N33-N28-MecaFluide!$D$15*N70^2))&gt;0,MecaFluide!$D$15*N70-SQRT(MecaFluide!$D$15^2*N70^2+(MecaFluide!$C$14+MecaFluide!$D$15)*(N33-N28-MecaFluide!$D$15*N70^2))/(MecaFluide!$C$14+MecaFluide!$D$15),""),
IF((MecaFluide!$D$15^2*N70^2+(MecaFluide!$C$14+MecaFluide!$D$15)*(N32-N27-MecaFluide!$D$15*N70^2))&gt;0,MecaFluide!$D$15*N70-SQRT(MecaFluide!$D$15^2*N70^2+(MecaFluide!$C$14+MecaFluide!$D$15)*(N32-N27-MecaFluide!$D$15*N70^2))/(MecaFluide!$C$14+MecaFluide!$D$15),""))),"")</f>
        <v/>
      </c>
      <c r="O79" s="4" t="str">
        <f ca="1">IF(O138&lt;=$L$3,IF(OR(O95=3,O95=4),"",
IF(O28&lt;&gt;"",
IF((MecaFluide!$D$15^2*O70^2+(MecaFluide!$C$14+MecaFluide!$D$15)*(O33-O28-MecaFluide!$D$15*O70^2))&gt;0,MecaFluide!$D$15*O70-SQRT(MecaFluide!$D$15^2*O70^2+(MecaFluide!$C$14+MecaFluide!$D$15)*(O33-O28-MecaFluide!$D$15*O70^2))/(MecaFluide!$C$14+MecaFluide!$D$15),""),
IF((MecaFluide!$D$15^2*O70^2+(MecaFluide!$C$14+MecaFluide!$D$15)*(O32-O27-MecaFluide!$D$15*O70^2))&gt;0,MecaFluide!$D$15*O70-SQRT(MecaFluide!$D$15^2*O70^2+(MecaFluide!$C$14+MecaFluide!$D$15)*(O32-O27-MecaFluide!$D$15*O70^2))/(MecaFluide!$C$14+MecaFluide!$D$15),""))),"")</f>
        <v/>
      </c>
      <c r="P79" s="4" t="str">
        <f ca="1">IF(P138&lt;=$L$3,IF(OR(P95=3,P95=4),"",
IF(P28&lt;&gt;"",
IF((MecaFluide!$D$15^2*P70^2+(MecaFluide!$C$14+MecaFluide!$D$15)*(P33-P28-MecaFluide!$D$15*P70^2))&gt;0,MecaFluide!$D$15*P70-SQRT(MecaFluide!$D$15^2*P70^2+(MecaFluide!$C$14+MecaFluide!$D$15)*(P33-P28-MecaFluide!$D$15*P70^2))/(MecaFluide!$C$14+MecaFluide!$D$15),""),
IF((MecaFluide!$D$15^2*P70^2+(MecaFluide!$C$14+MecaFluide!$D$15)*(P32-P27-MecaFluide!$D$15*P70^2))&gt;0,MecaFluide!$D$15*P70-SQRT(MecaFluide!$D$15^2*P70^2+(MecaFluide!$C$14+MecaFluide!$D$15)*(P32-P27-MecaFluide!$D$15*P70^2))/(MecaFluide!$C$14+MecaFluide!$D$15),""))),"")</f>
        <v/>
      </c>
      <c r="Q79" s="4" t="str">
        <f ca="1">IF(Q138&lt;=$L$3,IF(OR(Q95=3,Q95=4),"",
IF(Q28&lt;&gt;"",
IF((MecaFluide!$D$15^2*Q70^2+(MecaFluide!$C$14+MecaFluide!$D$15)*(Q33-Q28-MecaFluide!$D$15*Q70^2))&gt;0,MecaFluide!$D$15*Q70-SQRT(MecaFluide!$D$15^2*Q70^2+(MecaFluide!$C$14+MecaFluide!$D$15)*(Q33-Q28-MecaFluide!$D$15*Q70^2))/(MecaFluide!$C$14+MecaFluide!$D$15),""),
IF((MecaFluide!$D$15^2*Q70^2+(MecaFluide!$C$14+MecaFluide!$D$15)*(Q32-Q27-MecaFluide!$D$15*Q70^2))&gt;0,MecaFluide!$D$15*Q70-SQRT(MecaFluide!$D$15^2*Q70^2+(MecaFluide!$C$14+MecaFluide!$D$15)*(Q32-Q27-MecaFluide!$D$15*Q70^2))/(MecaFluide!$C$14+MecaFluide!$D$15),""))),"")</f>
        <v/>
      </c>
      <c r="R79" s="4" t="str">
        <f ca="1">IF(R138&lt;=$L$3,IF(OR(R95=3,R95=4),"",
IF(R28&lt;&gt;"",
IF((MecaFluide!$D$15^2*R70^2+(MecaFluide!$C$14+MecaFluide!$D$15)*(R33-R28-MecaFluide!$D$15*R70^2))&gt;0,MecaFluide!$D$15*R70-SQRT(MecaFluide!$D$15^2*R70^2+(MecaFluide!$C$14+MecaFluide!$D$15)*(R33-R28-MecaFluide!$D$15*R70^2))/(MecaFluide!$C$14+MecaFluide!$D$15),""),
IF((MecaFluide!$D$15^2*R70^2+(MecaFluide!$C$14+MecaFluide!$D$15)*(R32-R27-MecaFluide!$D$15*R70^2))&gt;0,MecaFluide!$D$15*R70-SQRT(MecaFluide!$D$15^2*R70^2+(MecaFluide!$C$14+MecaFluide!$D$15)*(R32-R27-MecaFluide!$D$15*R70^2))/(MecaFluide!$C$14+MecaFluide!$D$15),""))),"")</f>
        <v/>
      </c>
      <c r="S79" s="4" t="str">
        <f ca="1">IF(S138&lt;=$L$3,IF(OR(S95=3,S95=4),"",
IF(S28&lt;&gt;"",
IF((MecaFluide!$D$15^2*S70^2+(MecaFluide!$C$14+MecaFluide!$D$15)*(S33-S28-MecaFluide!$D$15*S70^2))&gt;0,MecaFluide!$D$15*S70-SQRT(MecaFluide!$D$15^2*S70^2+(MecaFluide!$C$14+MecaFluide!$D$15)*(S33-S28-MecaFluide!$D$15*S70^2))/(MecaFluide!$C$14+MecaFluide!$D$15),""),
IF((MecaFluide!$D$15^2*S70^2+(MecaFluide!$C$14+MecaFluide!$D$15)*(S32-S27-MecaFluide!$D$15*S70^2))&gt;0,MecaFluide!$D$15*S70-SQRT(MecaFluide!$D$15^2*S70^2+(MecaFluide!$C$14+MecaFluide!$D$15)*(S32-S27-MecaFluide!$D$15*S70^2))/(MecaFluide!$C$14+MecaFluide!$D$15),""))),"")</f>
        <v/>
      </c>
      <c r="T79" s="4" t="str">
        <f ca="1">IF(T138&lt;=$L$3,IF(OR(T95=3,T95=4),"",
IF(T28&lt;&gt;"",
IF((MecaFluide!$D$15^2*T70^2+(MecaFluide!$C$14+MecaFluide!$D$15)*(T33-T28-MecaFluide!$D$15*T70^2))&gt;0,MecaFluide!$D$15*T70-SQRT(MecaFluide!$D$15^2*T70^2+(MecaFluide!$C$14+MecaFluide!$D$15)*(T33-T28-MecaFluide!$D$15*T70^2))/(MecaFluide!$C$14+MecaFluide!$D$15),""),
IF((MecaFluide!$D$15^2*T70^2+(MecaFluide!$C$14+MecaFluide!$D$15)*(T32-T27-MecaFluide!$D$15*T70^2))&gt;0,MecaFluide!$D$15*T70-SQRT(MecaFluide!$D$15^2*T70^2+(MecaFluide!$C$14+MecaFluide!$D$15)*(T32-T27-MecaFluide!$D$15*T70^2))/(MecaFluide!$C$14+MecaFluide!$D$15),""))),"")</f>
        <v/>
      </c>
      <c r="U79" s="4" t="str">
        <f ca="1">IF(U138&lt;=$L$3,IF(OR(U95=3,U95=4),"",
IF(U28&lt;&gt;"",
IF((MecaFluide!$D$15^2*U70^2+(MecaFluide!$C$14+MecaFluide!$D$15)*(U33-U28-MecaFluide!$D$15*U70^2))&gt;0,MecaFluide!$D$15*U70-SQRT(MecaFluide!$D$15^2*U70^2+(MecaFluide!$C$14+MecaFluide!$D$15)*(U33-U28-MecaFluide!$D$15*U70^2))/(MecaFluide!$C$14+MecaFluide!$D$15),""),
IF((MecaFluide!$D$15^2*U70^2+(MecaFluide!$C$14+MecaFluide!$D$15)*(U32-U27-MecaFluide!$D$15*U70^2))&gt;0,MecaFluide!$D$15*U70-SQRT(MecaFluide!$D$15^2*U70^2+(MecaFluide!$C$14+MecaFluide!$D$15)*(U32-U27-MecaFluide!$D$15*U70^2))/(MecaFluide!$C$14+MecaFluide!$D$15),""))),"")</f>
        <v/>
      </c>
      <c r="V79" s="4" t="str">
        <f ca="1">IF(V138&lt;=$L$3,IF(OR(V95=3,V95=4),"",
IF(V28&lt;&gt;"",
IF((MecaFluide!$D$15^2*V70^2+(MecaFluide!$C$14+MecaFluide!$D$15)*(V33-V28-MecaFluide!$D$15*V70^2))&gt;0,MecaFluide!$D$15*V70-SQRT(MecaFluide!$D$15^2*V70^2+(MecaFluide!$C$14+MecaFluide!$D$15)*(V33-V28-MecaFluide!$D$15*V70^2))/(MecaFluide!$C$14+MecaFluide!$D$15),""),
IF((MecaFluide!$D$15^2*V70^2+(MecaFluide!$C$14+MecaFluide!$D$15)*(V32-V27-MecaFluide!$D$15*V70^2))&gt;0,MecaFluide!$D$15*V70-SQRT(MecaFluide!$D$15^2*V70^2+(MecaFluide!$C$14+MecaFluide!$D$15)*(V32-V27-MecaFluide!$D$15*V70^2))/(MecaFluide!$C$14+MecaFluide!$D$15),""))),"")</f>
        <v/>
      </c>
      <c r="W79" s="4" t="str">
        <f ca="1">IF(W138&lt;=$L$3,IF(OR(W95=3,W95=4),"",
IF(W28&lt;&gt;"",
IF((MecaFluide!$D$15^2*W70^2+(MecaFluide!$C$14+MecaFluide!$D$15)*(W33-W28-MecaFluide!$D$15*W70^2))&gt;0,MecaFluide!$D$15*W70-SQRT(MecaFluide!$D$15^2*W70^2+(MecaFluide!$C$14+MecaFluide!$D$15)*(W33-W28-MecaFluide!$D$15*W70^2))/(MecaFluide!$C$14+MecaFluide!$D$15),""),
IF((MecaFluide!$D$15^2*W70^2+(MecaFluide!$C$14+MecaFluide!$D$15)*(W32-W27-MecaFluide!$D$15*W70^2))&gt;0,MecaFluide!$D$15*W70-SQRT(MecaFluide!$D$15^2*W70^2+(MecaFluide!$C$14+MecaFluide!$D$15)*(W32-W27-MecaFluide!$D$15*W70^2))/(MecaFluide!$C$14+MecaFluide!$D$15),""))),"")</f>
        <v/>
      </c>
      <c r="X79" s="4" t="str">
        <f ca="1">IF(X138&lt;=$L$3,IF(OR(X95=3,X95=4),"",
IF(X28&lt;&gt;"",
IF((MecaFluide!$D$15^2*X70^2+(MecaFluide!$C$14+MecaFluide!$D$15)*(X33-X28-MecaFluide!$D$15*X70^2))&gt;0,MecaFluide!$D$15*X70-SQRT(MecaFluide!$D$15^2*X70^2+(MecaFluide!$C$14+MecaFluide!$D$15)*(X33-X28-MecaFluide!$D$15*X70^2))/(MecaFluide!$C$14+MecaFluide!$D$15),""),
IF((MecaFluide!$D$15^2*X70^2+(MecaFluide!$C$14+MecaFluide!$D$15)*(X32-X27-MecaFluide!$D$15*X70^2))&gt;0,MecaFluide!$D$15*X70-SQRT(MecaFluide!$D$15^2*X70^2+(MecaFluide!$C$14+MecaFluide!$D$15)*(X32-X27-MecaFluide!$D$15*X70^2))/(MecaFluide!$C$14+MecaFluide!$D$15),""))),"")</f>
        <v/>
      </c>
      <c r="Y79" s="4" t="str">
        <f ca="1">IF(Y138&lt;=$L$3,IF(OR(Y95=3,Y95=4),"",
IF(Y28&lt;&gt;"",
IF((MecaFluide!$D$15^2*Y70^2+(MecaFluide!$C$14+MecaFluide!$D$15)*(Y33-Y28-MecaFluide!$D$15*Y70^2))&gt;0,MecaFluide!$D$15*Y70-SQRT(MecaFluide!$D$15^2*Y70^2+(MecaFluide!$C$14+MecaFluide!$D$15)*(Y33-Y28-MecaFluide!$D$15*Y70^2))/(MecaFluide!$C$14+MecaFluide!$D$15),""),
IF((MecaFluide!$D$15^2*Y70^2+(MecaFluide!$C$14+MecaFluide!$D$15)*(Y32-Y27-MecaFluide!$D$15*Y70^2))&gt;0,MecaFluide!$D$15*Y70-SQRT(MecaFluide!$D$15^2*Y70^2+(MecaFluide!$C$14+MecaFluide!$D$15)*(Y32-Y27-MecaFluide!$D$15*Y70^2))/(MecaFluide!$C$14+MecaFluide!$D$15),""))),"")</f>
        <v/>
      </c>
      <c r="Z79" s="4" t="str">
        <f ca="1">IF(Z138&lt;=$L$3,IF(OR(Z95=3,Z95=4),"",
IF(Z28&lt;&gt;"",
IF((MecaFluide!$D$15^2*Z70^2+(MecaFluide!$C$14+MecaFluide!$D$15)*(Z33-Z28-MecaFluide!$D$15*Z70^2))&gt;0,MecaFluide!$D$15*Z70-SQRT(MecaFluide!$D$15^2*Z70^2+(MecaFluide!$C$14+MecaFluide!$D$15)*(Z33-Z28-MecaFluide!$D$15*Z70^2))/(MecaFluide!$C$14+MecaFluide!$D$15),""),
IF((MecaFluide!$D$15^2*Z70^2+(MecaFluide!$C$14+MecaFluide!$D$15)*(Z32-Z27-MecaFluide!$D$15*Z70^2))&gt;0,MecaFluide!$D$15*Z70-SQRT(MecaFluide!$D$15^2*Z70^2+(MecaFluide!$C$14+MecaFluide!$D$15)*(Z32-Z27-MecaFluide!$D$15*Z70^2))/(MecaFluide!$C$14+MecaFluide!$D$15),""))),"")</f>
        <v/>
      </c>
      <c r="AA79" s="4" t="str">
        <f ca="1">IF(AA138&lt;=$L$3,IF(OR(AA95=3,AA95=4),"",
IF(AA28&lt;&gt;"",
IF((MecaFluide!$D$15^2*AA70^2+(MecaFluide!$C$14+MecaFluide!$D$15)*(AA33-AA28-MecaFluide!$D$15*AA70^2))&gt;0,MecaFluide!$D$15*AA70-SQRT(MecaFluide!$D$15^2*AA70^2+(MecaFluide!$C$14+MecaFluide!$D$15)*(AA33-AA28-MecaFluide!$D$15*AA70^2))/(MecaFluide!$C$14+MecaFluide!$D$15),""),
IF((MecaFluide!$D$15^2*AA70^2+(MecaFluide!$C$14+MecaFluide!$D$15)*(AA32-AA27-MecaFluide!$D$15*AA70^2))&gt;0,MecaFluide!$D$15*AA70-SQRT(MecaFluide!$D$15^2*AA70^2+(MecaFluide!$C$14+MecaFluide!$D$15)*(AA32-AA27-MecaFluide!$D$15*AA70^2))/(MecaFluide!$C$14+MecaFluide!$D$15),""))),"")</f>
        <v/>
      </c>
      <c r="AB79" s="4">
        <f ca="1">IF(AB138&lt;=$L$3,IF(OR(AB95=3,AB95=4),"",
IF(AB28&lt;&gt;"",
IF((MecaFluide!$D$15^2*AB70^2+(MecaFluide!$C$14+MecaFluide!$D$15)*(AB33-AB28-MecaFluide!$D$15*AB70^2))&gt;0,MecaFluide!$D$15*AB70-SQRT(MecaFluide!$D$15^2*AB70^2+(MecaFluide!$C$14+MecaFluide!$D$15)*(AB33-AB28-MecaFluide!$D$15*AB70^2))/(MecaFluide!$C$14+MecaFluide!$D$15),""),
IF((MecaFluide!$D$15^2*AB70^2+(MecaFluide!$C$14+MecaFluide!$D$15)*(AB32-AB27-MecaFluide!$D$15*AB70^2))&gt;0,MecaFluide!$D$15*AB70-SQRT(MecaFluide!$D$15^2*AB70^2+(MecaFluide!$C$14+MecaFluide!$D$15)*(AB32-AB27-MecaFluide!$D$15*AB70^2))/(MecaFluide!$C$14+MecaFluide!$D$15),""))),"")</f>
        <v>-3.6183862657267736</v>
      </c>
      <c r="AC79" s="4">
        <f ca="1">IF(AC138&lt;=$L$3,IF(OR(AC95=3,AC95=4),"",
IF(AC28&lt;&gt;"",
IF((MecaFluide!$D$15^2*AC70^2+(MecaFluide!$C$14+MecaFluide!$D$15)*(AC33-AC28-MecaFluide!$D$15*AC70^2))&gt;0,MecaFluide!$D$15*AC70-SQRT(MecaFluide!$D$15^2*AC70^2+(MecaFluide!$C$14+MecaFluide!$D$15)*(AC33-AC28-MecaFluide!$D$15*AC70^2))/(MecaFluide!$C$14+MecaFluide!$D$15),""),
IF((MecaFluide!$D$15^2*AC70^2+(MecaFluide!$C$14+MecaFluide!$D$15)*(AC32-AC27-MecaFluide!$D$15*AC70^2))&gt;0,MecaFluide!$D$15*AC70-SQRT(MecaFluide!$D$15^2*AC70^2+(MecaFluide!$C$14+MecaFluide!$D$15)*(AC32-AC27-MecaFluide!$D$15*AC70^2))/(MecaFluide!$C$14+MecaFluide!$D$15),""))),"")</f>
        <v>-2.1658409164463337</v>
      </c>
      <c r="AD79" s="4">
        <f ca="1">IF(AD138&lt;=$L$3,IF(OR(AD95=3,AD95=4),"",
IF(AD28&lt;&gt;"",
IF((MecaFluide!$D$15^2*AD70^2+(MecaFluide!$C$14+MecaFluide!$D$15)*(AD33-AD28-MecaFluide!$D$15*AD70^2))&gt;0,MecaFluide!$D$15*AD70-SQRT(MecaFluide!$D$15^2*AD70^2+(MecaFluide!$C$14+MecaFluide!$D$15)*(AD33-AD28-MecaFluide!$D$15*AD70^2))/(MecaFluide!$C$14+MecaFluide!$D$15),""),
IF((MecaFluide!$D$15^2*AD70^2+(MecaFluide!$C$14+MecaFluide!$D$15)*(AD32-AD27-MecaFluide!$D$15*AD70^2))&gt;0,MecaFluide!$D$15*AD70-SQRT(MecaFluide!$D$15^2*AD70^2+(MecaFluide!$C$14+MecaFluide!$D$15)*(AD32-AD27-MecaFluide!$D$15*AD70^2))/(MecaFluide!$C$14+MecaFluide!$D$15),""))),"")</f>
        <v>-1.5479589097857993</v>
      </c>
      <c r="AE79" s="4">
        <f ca="1">IF(AE138&lt;=$L$3,IF(OR(AE95=3,AE95=4),"",
IF(AE28&lt;&gt;"",
IF((MecaFluide!$D$15^2*AE70^2+(MecaFluide!$C$14+MecaFluide!$D$15)*(AE33-AE28-MecaFluide!$D$15*AE70^2))&gt;0,MecaFluide!$D$15*AE70-SQRT(MecaFluide!$D$15^2*AE70^2+(MecaFluide!$C$14+MecaFluide!$D$15)*(AE33-AE28-MecaFluide!$D$15*AE70^2))/(MecaFluide!$C$14+MecaFluide!$D$15),""),
IF((MecaFluide!$D$15^2*AE70^2+(MecaFluide!$C$14+MecaFluide!$D$15)*(AE32-AE27-MecaFluide!$D$15*AE70^2))&gt;0,MecaFluide!$D$15*AE70-SQRT(MecaFluide!$D$15^2*AE70^2+(MecaFluide!$C$14+MecaFluide!$D$15)*(AE32-AE27-MecaFluide!$D$15*AE70^2))/(MecaFluide!$C$14+MecaFluide!$D$15),""))),"")</f>
        <v>-1.6703597026288648</v>
      </c>
      <c r="AF79" s="4">
        <f ca="1">IF(AF138&lt;=$L$3,IF(OR(AF95=3,AF95=4),"",
IF(AF28&lt;&gt;"",
IF((MecaFluide!$D$15^2*AF70^2+(MecaFluide!$C$14+MecaFluide!$D$15)*(AF33-AF28-MecaFluide!$D$15*AF70^2))&gt;0,MecaFluide!$D$15*AF70-SQRT(MecaFluide!$D$15^2*AF70^2+(MecaFluide!$C$14+MecaFluide!$D$15)*(AF33-AF28-MecaFluide!$D$15*AF70^2))/(MecaFluide!$C$14+MecaFluide!$D$15),""),
IF((MecaFluide!$D$15^2*AF70^2+(MecaFluide!$C$14+MecaFluide!$D$15)*(AF32-AF27-MecaFluide!$D$15*AF70^2))&gt;0,MecaFluide!$D$15*AF70-SQRT(MecaFluide!$D$15^2*AF70^2+(MecaFluide!$C$14+MecaFluide!$D$15)*(AF32-AF27-MecaFluide!$D$15*AF70^2))/(MecaFluide!$C$14+MecaFluide!$D$15),""))),"")</f>
        <v>-1.7382863363275758</v>
      </c>
      <c r="AG79" s="4">
        <f ca="1">IF(AG138&lt;=$L$3,IF(OR(AG95=3,AG95=4),"",
IF(AG28&lt;&gt;"",
IF((MecaFluide!$D$15^2*AG70^2+(MecaFluide!$C$14+MecaFluide!$D$15)*(AG33-AG28-MecaFluide!$D$15*AG70^2))&gt;0,MecaFluide!$D$15*AG70-SQRT(MecaFluide!$D$15^2*AG70^2+(MecaFluide!$C$14+MecaFluide!$D$15)*(AG33-AG28-MecaFluide!$D$15*AG70^2))/(MecaFluide!$C$14+MecaFluide!$D$15),""),
IF((MecaFluide!$D$15^2*AG70^2+(MecaFluide!$C$14+MecaFluide!$D$15)*(AG32-AG27-MecaFluide!$D$15*AG70^2))&gt;0,MecaFluide!$D$15*AG70-SQRT(MecaFluide!$D$15^2*AG70^2+(MecaFluide!$C$14+MecaFluide!$D$15)*(AG32-AG27-MecaFluide!$D$15*AG70^2))/(MecaFluide!$C$14+MecaFluide!$D$15),""))),"")</f>
        <v>-1.7240111966252123</v>
      </c>
      <c r="AH79" s="4">
        <f ca="1">IF(AH138&lt;=$L$3,IF(OR(AH95=3,AH95=4),"",
IF(AH28&lt;&gt;"",
IF((MecaFluide!$D$15^2*AH70^2+(MecaFluide!$C$14+MecaFluide!$D$15)*(AH33-AH28-MecaFluide!$D$15*AH70^2))&gt;0,MecaFluide!$D$15*AH70-SQRT(MecaFluide!$D$15^2*AH70^2+(MecaFluide!$C$14+MecaFluide!$D$15)*(AH33-AH28-MecaFluide!$D$15*AH70^2))/(MecaFluide!$C$14+MecaFluide!$D$15),""),
IF((MecaFluide!$D$15^2*AH70^2+(MecaFluide!$C$14+MecaFluide!$D$15)*(AH32-AH27-MecaFluide!$D$15*AH70^2))&gt;0,MecaFluide!$D$15*AH70-SQRT(MecaFluide!$D$15^2*AH70^2+(MecaFluide!$C$14+MecaFluide!$D$15)*(AH32-AH27-MecaFluide!$D$15*AH70^2))/(MecaFluide!$C$14+MecaFluide!$D$15),""))),"")</f>
        <v>-1.7267992360020621</v>
      </c>
      <c r="AI79" s="4">
        <f ca="1">IF(AI138&lt;=$L$3,IF(OR(AI95=3,AI95=4),"",
IF(AI28&lt;&gt;"",
IF((MecaFluide!$D$15^2*AI70^2+(MecaFluide!$C$14+MecaFluide!$D$15)*(AI33-AI28-MecaFluide!$D$15*AI70^2))&gt;0,MecaFluide!$D$15*AI70-SQRT(MecaFluide!$D$15^2*AI70^2+(MecaFluide!$C$14+MecaFluide!$D$15)*(AI33-AI28-MecaFluide!$D$15*AI70^2))/(MecaFluide!$C$14+MecaFluide!$D$15),""),
IF((MecaFluide!$D$15^2*AI70^2+(MecaFluide!$C$14+MecaFluide!$D$15)*(AI32-AI27-MecaFluide!$D$15*AI70^2))&gt;0,MecaFluide!$D$15*AI70-SQRT(MecaFluide!$D$15^2*AI70^2+(MecaFluide!$C$14+MecaFluide!$D$15)*(AI32-AI27-MecaFluide!$D$15*AI70^2))/(MecaFluide!$C$14+MecaFluide!$D$15),""))),"")</f>
        <v>-1.726245789012619</v>
      </c>
      <c r="AJ79" s="4" t="str">
        <f ca="1">IF(AJ138&lt;=$L$3,IF(OR(AJ95=3,AJ95=4),"",
IF(AJ28&lt;&gt;"",
IF((MecaFluide!$D$15^2*AJ70^2+(MecaFluide!$C$14+MecaFluide!$D$15)*(AJ33-AJ28-MecaFluide!$D$15*AJ70^2))&gt;0,MecaFluide!$D$15*AJ70-SQRT(MecaFluide!$D$15^2*AJ70^2+(MecaFluide!$C$14+MecaFluide!$D$15)*(AJ33-AJ28-MecaFluide!$D$15*AJ70^2))/(MecaFluide!$C$14+MecaFluide!$D$15),""),
IF((MecaFluide!$D$15^2*AJ70^2+(MecaFluide!$C$14+MecaFluide!$D$15)*(AJ32-AJ27-MecaFluide!$D$15*AJ70^2))&gt;0,MecaFluide!$D$15*AJ70-SQRT(MecaFluide!$D$15^2*AJ70^2+(MecaFluide!$C$14+MecaFluide!$D$15)*(AJ32-AJ27-MecaFluide!$D$15*AJ70^2))/(MecaFluide!$C$14+MecaFluide!$D$15),""))),"")</f>
        <v/>
      </c>
      <c r="AK79" s="4" t="str">
        <f ca="1">IF(AK138&lt;=$L$3,IF(OR(AK95=3,AK95=4),"",
IF(AK28&lt;&gt;"",
IF((MecaFluide!$D$15^2*AK70^2+(MecaFluide!$C$14+MecaFluide!$D$15)*(AK33-AK28-MecaFluide!$D$15*AK70^2))&gt;0,MecaFluide!$D$15*AK70-SQRT(MecaFluide!$D$15^2*AK70^2+(MecaFluide!$C$14+MecaFluide!$D$15)*(AK33-AK28-MecaFluide!$D$15*AK70^2))/(MecaFluide!$C$14+MecaFluide!$D$15),""),
IF((MecaFluide!$D$15^2*AK70^2+(MecaFluide!$C$14+MecaFluide!$D$15)*(AK32-AK27-MecaFluide!$D$15*AK70^2))&gt;0,MecaFluide!$D$15*AK70-SQRT(MecaFluide!$D$15^2*AK70^2+(MecaFluide!$C$14+MecaFluide!$D$15)*(AK32-AK27-MecaFluide!$D$15*AK70^2))/(MecaFluide!$C$14+MecaFluide!$D$15),""))),"")</f>
        <v/>
      </c>
      <c r="AL79" s="4" t="str">
        <f ca="1">IF(AL138&lt;=$L$3,IF(OR(AL95=3,AL95=4),"",
IF(AL28&lt;&gt;"",
IF((MecaFluide!$D$15^2*AL70^2+(MecaFluide!$C$14+MecaFluide!$D$15)*(AL33-AL28-MecaFluide!$D$15*AL70^2))&gt;0,MecaFluide!$D$15*AL70-SQRT(MecaFluide!$D$15^2*AL70^2+(MecaFluide!$C$14+MecaFluide!$D$15)*(AL33-AL28-MecaFluide!$D$15*AL70^2))/(MecaFluide!$C$14+MecaFluide!$D$15),""),
IF((MecaFluide!$D$15^2*AL70^2+(MecaFluide!$C$14+MecaFluide!$D$15)*(AL32-AL27-MecaFluide!$D$15*AL70^2))&gt;0,MecaFluide!$D$15*AL70-SQRT(MecaFluide!$D$15^2*AL70^2+(MecaFluide!$C$14+MecaFluide!$D$15)*(AL32-AL27-MecaFluide!$D$15*AL70^2))/(MecaFluide!$C$14+MecaFluide!$D$15),""))),"")</f>
        <v/>
      </c>
      <c r="AM79" s="4" t="str">
        <f ca="1">IF(AM138&lt;=$L$3,IF(OR(AM95=3,AM95=4),"",
IF(AM28&lt;&gt;"",
IF((MecaFluide!$D$15^2*AM70^2+(MecaFluide!$C$14+MecaFluide!$D$15)*(AM33-AM28-MecaFluide!$D$15*AM70^2))&gt;0,MecaFluide!$D$15*AM70-SQRT(MecaFluide!$D$15^2*AM70^2+(MecaFluide!$C$14+MecaFluide!$D$15)*(AM33-AM28-MecaFluide!$D$15*AM70^2))/(MecaFluide!$C$14+MecaFluide!$D$15),""),
IF((MecaFluide!$D$15^2*AM70^2+(MecaFluide!$C$14+MecaFluide!$D$15)*(AM32-AM27-MecaFluide!$D$15*AM70^2))&gt;0,MecaFluide!$D$15*AM70-SQRT(MecaFluide!$D$15^2*AM70^2+(MecaFluide!$C$14+MecaFluide!$D$15)*(AM32-AM27-MecaFluide!$D$15*AM70^2))/(MecaFluide!$C$14+MecaFluide!$D$15),""))),"")</f>
        <v/>
      </c>
      <c r="AN79" s="4">
        <f ca="1">IF(AN138&lt;=$L$3,IF(OR(AN95=3,AN95=4),"",
IF(AN28&lt;&gt;"",
IF((MecaFluide!$D$15^2*AN70^2+(MecaFluide!$C$14+MecaFluide!$D$15)*(AN33-AN28-MecaFluide!$D$15*AN70^2))&gt;0,MecaFluide!$D$15*AN70-SQRT(MecaFluide!$D$15^2*AN70^2+(MecaFluide!$C$14+MecaFluide!$D$15)*(AN33-AN28-MecaFluide!$D$15*AN70^2))/(MecaFluide!$C$14+MecaFluide!$D$15),""),
IF((MecaFluide!$D$15^2*AN70^2+(MecaFluide!$C$14+MecaFluide!$D$15)*(AN32-AN27-MecaFluide!$D$15*AN70^2))&gt;0,MecaFluide!$D$15*AN70-SQRT(MecaFluide!$D$15^2*AN70^2+(MecaFluide!$C$14+MecaFluide!$D$15)*(AN32-AN27-MecaFluide!$D$15*AN70^2))/(MecaFluide!$C$14+MecaFluide!$D$15),""))),"")</f>
        <v>-1.7315573691676054</v>
      </c>
      <c r="AO79" s="4">
        <f ca="1">IF(AO138&lt;=$L$3,IF(OR(AO95=3,AO95=4),"",
IF(AO28&lt;&gt;"",
IF((MecaFluide!$D$15^2*AO70^2+(MecaFluide!$C$14+MecaFluide!$D$15)*(AO33-AO28-MecaFluide!$D$15*AO70^2))&gt;0,MecaFluide!$D$15*AO70-SQRT(MecaFluide!$D$15^2*AO70^2+(MecaFluide!$C$14+MecaFluide!$D$15)*(AO33-AO28-MecaFluide!$D$15*AO70^2))/(MecaFluide!$C$14+MecaFluide!$D$15),""),
IF((MecaFluide!$D$15^2*AO70^2+(MecaFluide!$C$14+MecaFluide!$D$15)*(AO32-AO27-MecaFluide!$D$15*AO70^2))&gt;0,MecaFluide!$D$15*AO70-SQRT(MecaFluide!$D$15^2*AO70^2+(MecaFluide!$C$14+MecaFluide!$D$15)*(AO32-AO27-MecaFluide!$D$15*AO70^2))/(MecaFluide!$C$14+MecaFluide!$D$15),""))),"")</f>
        <v>-1.5904485716364978</v>
      </c>
      <c r="AP79" s="4">
        <f ca="1">IF(AP138&lt;=$L$3,IF(OR(AP95=3,AP95=4),"",
IF(AP28&lt;&gt;"",
IF((MecaFluide!$D$15^2*AP70^2+(MecaFluide!$C$14+MecaFluide!$D$15)*(AP33-AP28-MecaFluide!$D$15*AP70^2))&gt;0,MecaFluide!$D$15*AP70-SQRT(MecaFluide!$D$15^2*AP70^2+(MecaFluide!$C$14+MecaFluide!$D$15)*(AP33-AP28-MecaFluide!$D$15*AP70^2))/(MecaFluide!$C$14+MecaFluide!$D$15),""),
IF((MecaFluide!$D$15^2*AP70^2+(MecaFluide!$C$14+MecaFluide!$D$15)*(AP32-AP27-MecaFluide!$D$15*AP70^2))&gt;0,MecaFluide!$D$15*AP70-SQRT(MecaFluide!$D$15^2*AP70^2+(MecaFluide!$C$14+MecaFluide!$D$15)*(AP32-AP27-MecaFluide!$D$15*AP70^2))/(MecaFluide!$C$14+MecaFluide!$D$15),""))),"")</f>
        <v>-1.6301027535588042</v>
      </c>
      <c r="AQ79" s="4">
        <f ca="1">IF(AQ138&lt;=$L$3,IF(OR(AQ95=3,AQ95=4),"",
IF(AQ28&lt;&gt;"",
IF((MecaFluide!$D$15^2*AQ70^2+(MecaFluide!$C$14+MecaFluide!$D$15)*(AQ33-AQ28-MecaFluide!$D$15*AQ70^2))&gt;0,MecaFluide!$D$15*AQ70-SQRT(MecaFluide!$D$15^2*AQ70^2+(MecaFluide!$C$14+MecaFluide!$D$15)*(AQ33-AQ28-MecaFluide!$D$15*AQ70^2))/(MecaFluide!$C$14+MecaFluide!$D$15),""),
IF((MecaFluide!$D$15^2*AQ70^2+(MecaFluide!$C$14+MecaFluide!$D$15)*(AQ32-AQ27-MecaFluide!$D$15*AQ70^2))&gt;0,MecaFluide!$D$15*AQ70-SQRT(MecaFluide!$D$15^2*AQ70^2+(MecaFluide!$C$14+MecaFluide!$D$15)*(AQ32-AQ27-MecaFluide!$D$15*AQ70^2))/(MecaFluide!$C$14+MecaFluide!$D$15),""))),"")</f>
        <v>-1.7479377253098258</v>
      </c>
      <c r="AR79" s="4">
        <f ca="1">IF(AR138&lt;=$L$3,IF(OR(AR95=3,AR95=4),"",
IF(AR28&lt;&gt;"",
IF((MecaFluide!$D$15^2*AR70^2+(MecaFluide!$C$14+MecaFluide!$D$15)*(AR33-AR28-MecaFluide!$D$15*AR70^2))&gt;0,MecaFluide!$D$15*AR70-SQRT(MecaFluide!$D$15^2*AR70^2+(MecaFluide!$C$14+MecaFluide!$D$15)*(AR33-AR28-MecaFluide!$D$15*AR70^2))/(MecaFluide!$C$14+MecaFluide!$D$15),""),
IF((MecaFluide!$D$15^2*AR70^2+(MecaFluide!$C$14+MecaFluide!$D$15)*(AR32-AR27-MecaFluide!$D$15*AR70^2))&gt;0,MecaFluide!$D$15*AR70-SQRT(MecaFluide!$D$15^2*AR70^2+(MecaFluide!$C$14+MecaFluide!$D$15)*(AR32-AR27-MecaFluide!$D$15*AR70^2))/(MecaFluide!$C$14+MecaFluide!$D$15),""))),"")</f>
        <v>-1.722190697215934</v>
      </c>
      <c r="AS79" s="4" t="str">
        <f ca="1">IF(AS138&lt;=$L$3,IF(OR(AS95=3,AS95=4),"",
IF(AS28&lt;&gt;"",
IF((MecaFluide!$D$15^2*AS70^2+(MecaFluide!$C$14+MecaFluide!$D$15)*(AS33-AS28-MecaFluide!$D$15*AS70^2))&gt;0,MecaFluide!$D$15*AS70-SQRT(MecaFluide!$D$15^2*AS70^2+(MecaFluide!$C$14+MecaFluide!$D$15)*(AS33-AS28-MecaFluide!$D$15*AS70^2))/(MecaFluide!$C$14+MecaFluide!$D$15),""),
IF((MecaFluide!$D$15^2*AS70^2+(MecaFluide!$C$14+MecaFluide!$D$15)*(AS32-AS27-MecaFluide!$D$15*AS70^2))&gt;0,MecaFluide!$D$15*AS70-SQRT(MecaFluide!$D$15^2*AS70^2+(MecaFluide!$C$14+MecaFluide!$D$15)*(AS32-AS27-MecaFluide!$D$15*AS70^2))/(MecaFluide!$C$14+MecaFluide!$D$15),""))),"")</f>
        <v/>
      </c>
      <c r="AT79" s="4" t="str">
        <f ca="1">IF(AT138&lt;=$L$3,IF(OR(AT95=3,AT95=4),"",
IF(AT28&lt;&gt;"",
IF((MecaFluide!$D$15^2*AT70^2+(MecaFluide!$C$14+MecaFluide!$D$15)*(AT33-AT28-MecaFluide!$D$15*AT70^2))&gt;0,MecaFluide!$D$15*AT70-SQRT(MecaFluide!$D$15^2*AT70^2+(MecaFluide!$C$14+MecaFluide!$D$15)*(AT33-AT28-MecaFluide!$D$15*AT70^2))/(MecaFluide!$C$14+MecaFluide!$D$15),""),
IF((MecaFluide!$D$15^2*AT70^2+(MecaFluide!$C$14+MecaFluide!$D$15)*(AT32-AT27-MecaFluide!$D$15*AT70^2))&gt;0,MecaFluide!$D$15*AT70-SQRT(MecaFluide!$D$15^2*AT70^2+(MecaFluide!$C$14+MecaFluide!$D$15)*(AT32-AT27-MecaFluide!$D$15*AT70^2))/(MecaFluide!$C$14+MecaFluide!$D$15),""))),"")</f>
        <v/>
      </c>
      <c r="AU79" s="4" t="str">
        <f ca="1">IF(AU138&lt;=$L$3,IF(OR(AU95=3,AU95=4),"",
IF(AU28&lt;&gt;"",
IF((MecaFluide!$D$15^2*AU70^2+(MecaFluide!$C$14+MecaFluide!$D$15)*(AU33-AU28-MecaFluide!$D$15*AU70^2))&gt;0,MecaFluide!$D$15*AU70-SQRT(MecaFluide!$D$15^2*AU70^2+(MecaFluide!$C$14+MecaFluide!$D$15)*(AU33-AU28-MecaFluide!$D$15*AU70^2))/(MecaFluide!$C$14+MecaFluide!$D$15),""),
IF((MecaFluide!$D$15^2*AU70^2+(MecaFluide!$C$14+MecaFluide!$D$15)*(AU32-AU27-MecaFluide!$D$15*AU70^2))&gt;0,MecaFluide!$D$15*AU70-SQRT(MecaFluide!$D$15^2*AU70^2+(MecaFluide!$C$14+MecaFluide!$D$15)*(AU32-AU27-MecaFluide!$D$15*AU70^2))/(MecaFluide!$C$14+MecaFluide!$D$15),""))),"")</f>
        <v/>
      </c>
      <c r="AV79" s="4" t="str">
        <f ca="1">IF(AV138&lt;=$L$3,IF(OR(AV95=3,AV95=4),"",
IF(AV28&lt;&gt;"",
IF((MecaFluide!$D$15^2*AV70^2+(MecaFluide!$C$14+MecaFluide!$D$15)*(AV33-AV28-MecaFluide!$D$15*AV70^2))&gt;0,MecaFluide!$D$15*AV70-SQRT(MecaFluide!$D$15^2*AV70^2+(MecaFluide!$C$14+MecaFluide!$D$15)*(AV33-AV28-MecaFluide!$D$15*AV70^2))/(MecaFluide!$C$14+MecaFluide!$D$15),""),
IF((MecaFluide!$D$15^2*AV70^2+(MecaFluide!$C$14+MecaFluide!$D$15)*(AV32-AV27-MecaFluide!$D$15*AV70^2))&gt;0,MecaFluide!$D$15*AV70-SQRT(MecaFluide!$D$15^2*AV70^2+(MecaFluide!$C$14+MecaFluide!$D$15)*(AV32-AV27-MecaFluide!$D$15*AV70^2))/(MecaFluide!$C$14+MecaFluide!$D$15),""))),"")</f>
        <v/>
      </c>
      <c r="AW79" s="4">
        <f ca="1">IF(AW138&lt;=$L$3,IF(OR(AW95=3,AW95=4),"",
IF(AW28&lt;&gt;"",
IF((MecaFluide!$D$15^2*AW70^2+(MecaFluide!$C$14+MecaFluide!$D$15)*(AW33-AW28-MecaFluide!$D$15*AW70^2))&gt;0,MecaFluide!$D$15*AW70-SQRT(MecaFluide!$D$15^2*AW70^2+(MecaFluide!$C$14+MecaFluide!$D$15)*(AW33-AW28-MecaFluide!$D$15*AW70^2))/(MecaFluide!$C$14+MecaFluide!$D$15),""),
IF((MecaFluide!$D$15^2*AW70^2+(MecaFluide!$C$14+MecaFluide!$D$15)*(AW32-AW27-MecaFluide!$D$15*AW70^2))&gt;0,MecaFluide!$D$15*AW70-SQRT(MecaFluide!$D$15^2*AW70^2+(MecaFluide!$C$14+MecaFluide!$D$15)*(AW32-AW27-MecaFluide!$D$15*AW70^2))/(MecaFluide!$C$14+MecaFluide!$D$15),""))),"")</f>
        <v>-3.1467650735436181</v>
      </c>
      <c r="AX79" s="4">
        <f ca="1">IF(AX138&lt;=$L$3,IF(OR(AX95=3,AX95=4),"",
IF(AX28&lt;&gt;"",
IF((MecaFluide!$D$15^2*AX70^2+(MecaFluide!$C$14+MecaFluide!$D$15)*(AX33-AX28-MecaFluide!$D$15*AX70^2))&gt;0,MecaFluide!$D$15*AX70-SQRT(MecaFluide!$D$15^2*AX70^2+(MecaFluide!$C$14+MecaFluide!$D$15)*(AX33-AX28-MecaFluide!$D$15*AX70^2))/(MecaFluide!$C$14+MecaFluide!$D$15),""),
IF((MecaFluide!$D$15^2*AX70^2+(MecaFluide!$C$14+MecaFluide!$D$15)*(AX32-AX27-MecaFluide!$D$15*AX70^2))&gt;0,MecaFluide!$D$15*AX70-SQRT(MecaFluide!$D$15^2*AX70^2+(MecaFluide!$C$14+MecaFluide!$D$15)*(AX32-AX27-MecaFluide!$D$15*AX70^2))/(MecaFluide!$C$14+MecaFluide!$D$15),""))),"")</f>
        <v>-1.8663302025989992</v>
      </c>
      <c r="AY79" s="4">
        <f ca="1">IF(AY138&lt;=$L$3,IF(OR(AY95=3,AY95=4),"",
IF(AY28&lt;&gt;"",
IF((MecaFluide!$D$15^2*AY70^2+(MecaFluide!$C$14+MecaFluide!$D$15)*(AY33-AY28-MecaFluide!$D$15*AY70^2))&gt;0,MecaFluide!$D$15*AY70-SQRT(MecaFluide!$D$15^2*AY70^2+(MecaFluide!$C$14+MecaFluide!$D$15)*(AY33-AY28-MecaFluide!$D$15*AY70^2))/(MecaFluide!$C$14+MecaFluide!$D$15),""),
IF((MecaFluide!$D$15^2*AY70^2+(MecaFluide!$C$14+MecaFluide!$D$15)*(AY32-AY27-MecaFluide!$D$15*AY70^2))&gt;0,MecaFluide!$D$15*AY70-SQRT(MecaFluide!$D$15^2*AY70^2+(MecaFluide!$C$14+MecaFluide!$D$15)*(AY32-AY27-MecaFluide!$D$15*AY70^2))/(MecaFluide!$C$14+MecaFluide!$D$15),""))),"")</f>
        <v>-1.5810581727818538</v>
      </c>
      <c r="AZ79" s="4">
        <f ca="1">IF(AZ138&lt;=$L$3,IF(OR(AZ95=3,AZ95=4),"",
IF(AZ28&lt;&gt;"",
IF((MecaFluide!$D$15^2*AZ70^2+(MecaFluide!$C$14+MecaFluide!$D$15)*(AZ33-AZ28-MecaFluide!$D$15*AZ70^2))&gt;0,MecaFluide!$D$15*AZ70-SQRT(MecaFluide!$D$15^2*AZ70^2+(MecaFluide!$C$14+MecaFluide!$D$15)*(AZ33-AZ28-MecaFluide!$D$15*AZ70^2))/(MecaFluide!$C$14+MecaFluide!$D$15),""),
IF((MecaFluide!$D$15^2*AZ70^2+(MecaFluide!$C$14+MecaFluide!$D$15)*(AZ32-AZ27-MecaFluide!$D$15*AZ70^2))&gt;0,MecaFluide!$D$15*AZ70-SQRT(MecaFluide!$D$15^2*AZ70^2+(MecaFluide!$C$14+MecaFluide!$D$15)*(AZ32-AZ27-MecaFluide!$D$15*AZ70^2))/(MecaFluide!$C$14+MecaFluide!$D$15),""))),"")</f>
        <v>-1.7608684467350504</v>
      </c>
      <c r="BA79" s="4">
        <f ca="1">IF(BA138&lt;=$L$3,IF(OR(BA95=3,BA95=4),"",
IF(BA28&lt;&gt;"",
IF((MecaFluide!$D$15^2*BA70^2+(MecaFluide!$C$14+MecaFluide!$D$15)*(BA33-BA28-MecaFluide!$D$15*BA70^2))&gt;0,MecaFluide!$D$15*BA70-SQRT(MecaFluide!$D$15^2*BA70^2+(MecaFluide!$C$14+MecaFluide!$D$15)*(BA33-BA28-MecaFluide!$D$15*BA70^2))/(MecaFluide!$C$14+MecaFluide!$D$15),""),
IF((MecaFluide!$D$15^2*BA70^2+(MecaFluide!$C$14+MecaFluide!$D$15)*(BA32-BA27-MecaFluide!$D$15*BA70^2))&gt;0,MecaFluide!$D$15*BA70-SQRT(MecaFluide!$D$15^2*BA70^2+(MecaFluide!$C$14+MecaFluide!$D$15)*(BA32-BA27-MecaFluide!$D$15*BA70^2))/(MecaFluide!$C$14+MecaFluide!$D$15),""))),"")</f>
        <v>-1.5959591918040208</v>
      </c>
      <c r="BB79" s="4">
        <f ca="1">IF(BB138&lt;=$L$3,IF(OR(BB95=3,BB95=4),"",
IF(BB28&lt;&gt;"",
IF((MecaFluide!$D$15^2*BB70^2+(MecaFluide!$C$14+MecaFluide!$D$15)*(BB33-BB28-MecaFluide!$D$15*BB70^2))&gt;0,MecaFluide!$D$15*BB70-SQRT(MecaFluide!$D$15^2*BB70^2+(MecaFluide!$C$14+MecaFluide!$D$15)*(BB33-BB28-MecaFluide!$D$15*BB70^2))/(MecaFluide!$C$14+MecaFluide!$D$15),""),
IF((MecaFluide!$D$15^2*BB70^2+(MecaFluide!$C$14+MecaFluide!$D$15)*(BB32-BB27-MecaFluide!$D$15*BB70^2))&gt;0,MecaFluide!$D$15*BB70-SQRT(MecaFluide!$D$15^2*BB70^2+(MecaFluide!$C$14+MecaFluide!$D$15)*(BB32-BB27-MecaFluide!$D$15*BB70^2))/(MecaFluide!$C$14+MecaFluide!$D$15),""))),"")</f>
        <v>-1.6357329723794629</v>
      </c>
      <c r="BC79" s="4">
        <f ca="1">IF(BC138&lt;=$L$3,IF(OR(BC95=3,BC95=4),"",
IF(BC28&lt;&gt;"",
IF((MecaFluide!$D$15^2*BC70^2+(MecaFluide!$C$14+MecaFluide!$D$15)*(BC33-BC28-MecaFluide!$D$15*BC70^2))&gt;0,MecaFluide!$D$15*BC70-SQRT(MecaFluide!$D$15^2*BC70^2+(MecaFluide!$C$14+MecaFluide!$D$15)*(BC33-BC28-MecaFluide!$D$15*BC70^2))/(MecaFluide!$C$14+MecaFluide!$D$15),""),
IF((MecaFluide!$D$15^2*BC70^2+(MecaFluide!$C$14+MecaFluide!$D$15)*(BC32-BC27-MecaFluide!$D$15*BC70^2))&gt;0,MecaFluide!$D$15*BC70-SQRT(MecaFluide!$D$15^2*BC70^2+(MecaFluide!$C$14+MecaFluide!$D$15)*(BC32-BC27-MecaFluide!$D$15*BC70^2))/(MecaFluide!$C$14+MecaFluide!$D$15),""))),"")</f>
        <v>-1.6246981356280419</v>
      </c>
      <c r="BD79" s="4">
        <f ca="1">IF(BD138&lt;=$L$3,IF(OR(BD95=3,BD95=4),"",
IF(BD28&lt;&gt;"",
IF((MecaFluide!$D$15^2*BD70^2+(MecaFluide!$C$14+MecaFluide!$D$15)*(BD33-BD28-MecaFluide!$D$15*BD70^2))&gt;0,MecaFluide!$D$15*BD70-SQRT(MecaFluide!$D$15^2*BD70^2+(MecaFluide!$C$14+MecaFluide!$D$15)*(BD33-BD28-MecaFluide!$D$15*BD70^2))/(MecaFluide!$C$14+MecaFluide!$D$15),""),
IF((MecaFluide!$D$15^2*BD70^2+(MecaFluide!$C$14+MecaFluide!$D$15)*(BD32-BD27-MecaFluide!$D$15*BD70^2))&gt;0,MecaFluide!$D$15*BD70-SQRT(MecaFluide!$D$15^2*BD70^2+(MecaFluide!$C$14+MecaFluide!$D$15)*(BD32-BD27-MecaFluide!$D$15*BD70^2))/(MecaFluide!$C$14+MecaFluide!$D$15),""))),"")</f>
        <v>-1.6276697232578141</v>
      </c>
      <c r="BE79" s="4">
        <f ca="1">IF(BE138&lt;=$L$3,IF(OR(BE95=3,BE95=4),"",
IF(BE28&lt;&gt;"",
IF((MecaFluide!$D$15^2*BE70^2+(MecaFluide!$C$14+MecaFluide!$D$15)*(BE33-BE28-MecaFluide!$D$15*BE70^2))&gt;0,MecaFluide!$D$15*BE70-SQRT(MecaFluide!$D$15^2*BE70^2+(MecaFluide!$C$14+MecaFluide!$D$15)*(BE33-BE28-MecaFluide!$D$15*BE70^2))/(MecaFluide!$C$14+MecaFluide!$D$15),""),
IF((MecaFluide!$D$15^2*BE70^2+(MecaFluide!$C$14+MecaFluide!$D$15)*(BE32-BE27-MecaFluide!$D$15*BE70^2))&gt;0,MecaFluide!$D$15*BE70-SQRT(MecaFluide!$D$15^2*BE70^2+(MecaFluide!$C$14+MecaFluide!$D$15)*(BE32-BE27-MecaFluide!$D$15*BE70^2))/(MecaFluide!$C$14+MecaFluide!$D$15),""))),"")</f>
        <v>-1.6268626699711082</v>
      </c>
      <c r="BF79" s="4">
        <f ca="1">IF(BF138&lt;=$L$3,IF(OR(BF95=3,BF95=4),"",
IF(BF28&lt;&gt;"",
IF((MecaFluide!$D$15^2*BF70^2+(MecaFluide!$C$14+MecaFluide!$D$15)*(BF33-BF28-MecaFluide!$D$15*BF70^2))&gt;0,MecaFluide!$D$15*BF70-SQRT(MecaFluide!$D$15^2*BF70^2+(MecaFluide!$C$14+MecaFluide!$D$15)*(BF33-BF28-MecaFluide!$D$15*BF70^2))/(MecaFluide!$C$14+MecaFluide!$D$15),""),
IF((MecaFluide!$D$15^2*BF70^2+(MecaFluide!$C$14+MecaFluide!$D$15)*(BF32-BF27-MecaFluide!$D$15*BF70^2))&gt;0,MecaFluide!$D$15*BF70-SQRT(MecaFluide!$D$15^2*BF70^2+(MecaFluide!$C$14+MecaFluide!$D$15)*(BF32-BF27-MecaFluide!$D$15*BF70^2))/(MecaFluide!$C$14+MecaFluide!$D$15),""))),"")</f>
        <v>-1.4754146727565745</v>
      </c>
      <c r="BG79" s="4">
        <f ca="1">IF(BG138&lt;=$L$3,IF(OR(BG95=3,BG95=4),"",
IF(BG28&lt;&gt;"",
IF((MecaFluide!$D$15^2*BG70^2+(MecaFluide!$C$14+MecaFluide!$D$15)*(BG33-BG28-MecaFluide!$D$15*BG70^2))&gt;0,MecaFluide!$D$15*BG70-SQRT(MecaFluide!$D$15^2*BG70^2+(MecaFluide!$C$14+MecaFluide!$D$15)*(BG33-BG28-MecaFluide!$D$15*BG70^2))/(MecaFluide!$C$14+MecaFluide!$D$15),""),
IF((MecaFluide!$D$15^2*BG70^2+(MecaFluide!$C$14+MecaFluide!$D$15)*(BG32-BG27-MecaFluide!$D$15*BG70^2))&gt;0,MecaFluide!$D$15*BG70-SQRT(MecaFluide!$D$15^2*BG70^2+(MecaFluide!$C$14+MecaFluide!$D$15)*(BG32-BG27-MecaFluide!$D$15*BG70^2))/(MecaFluide!$C$14+MecaFluide!$D$15),""))),"")</f>
        <v>-1.4867696588135886</v>
      </c>
      <c r="BH79" s="4">
        <f ca="1">IF(BH138&lt;=$L$3,IF(OR(BH95=3,BH95=4),"",
IF(BH28&lt;&gt;"",
IF((MecaFluide!$D$15^2*BH70^2+(MecaFluide!$C$14+MecaFluide!$D$15)*(BH33-BH28-MecaFluide!$D$15*BH70^2))&gt;0,MecaFluide!$D$15*BH70-SQRT(MecaFluide!$D$15^2*BH70^2+(MecaFluide!$C$14+MecaFluide!$D$15)*(BH33-BH28-MecaFluide!$D$15*BH70^2))/(MecaFluide!$C$14+MecaFluide!$D$15),""),
IF((MecaFluide!$D$15^2*BH70^2+(MecaFluide!$C$14+MecaFluide!$D$15)*(BH32-BH27-MecaFluide!$D$15*BH70^2))&gt;0,MecaFluide!$D$15*BH70-SQRT(MecaFluide!$D$15^2*BH70^2+(MecaFluide!$C$14+MecaFluide!$D$15)*(BH32-BH27-MecaFluide!$D$15*BH70^2))/(MecaFluide!$C$14+MecaFluide!$D$15),""))),"")</f>
        <v>-1.4851493446326445</v>
      </c>
      <c r="BI79" s="4">
        <f ca="1">IF(BI138&lt;=$L$3,IF(OR(BI95=3,BI95=4),"",
IF(BI28&lt;&gt;"",
IF((MecaFluide!$D$15^2*BI70^2+(MecaFluide!$C$14+MecaFluide!$D$15)*(BI33-BI28-MecaFluide!$D$15*BI70^2))&gt;0,MecaFluide!$D$15*BI70-SQRT(MecaFluide!$D$15^2*BI70^2+(MecaFluide!$C$14+MecaFluide!$D$15)*(BI33-BI28-MecaFluide!$D$15*BI70^2))/(MecaFluide!$C$14+MecaFluide!$D$15),""),
IF((MecaFluide!$D$15^2*BI70^2+(MecaFluide!$C$14+MecaFluide!$D$15)*(BI32-BI27-MecaFluide!$D$15*BI70^2))&gt;0,MecaFluide!$D$15*BI70-SQRT(MecaFluide!$D$15^2*BI70^2+(MecaFluide!$C$14+MecaFluide!$D$15)*(BI32-BI27-MecaFluide!$D$15*BI70^2))/(MecaFluide!$C$14+MecaFluide!$D$15),""))),"")</f>
        <v>-1.4853753560397058</v>
      </c>
      <c r="BJ79" s="4">
        <f ca="1">IF(BJ138&lt;=$L$3,IF(OR(BJ95=3,BJ95=4),"",
IF(BJ28&lt;&gt;"",
IF((MecaFluide!$D$15^2*BJ70^2+(MecaFluide!$C$14+MecaFluide!$D$15)*(BJ33-BJ28-MecaFluide!$D$15*BJ70^2))&gt;0,MecaFluide!$D$15*BJ70-SQRT(MecaFluide!$D$15^2*BJ70^2+(MecaFluide!$C$14+MecaFluide!$D$15)*(BJ33-BJ28-MecaFluide!$D$15*BJ70^2))/(MecaFluide!$C$14+MecaFluide!$D$15),""),
IF((MecaFluide!$D$15^2*BJ70^2+(MecaFluide!$C$14+MecaFluide!$D$15)*(BJ32-BJ27-MecaFluide!$D$15*BJ70^2))&gt;0,MecaFluide!$D$15*BJ70-SQRT(MecaFluide!$D$15^2*BJ70^2+(MecaFluide!$C$14+MecaFluide!$D$15)*(BJ32-BJ27-MecaFluide!$D$15*BJ70^2))/(MecaFluide!$C$14+MecaFluide!$D$15),""))),"")</f>
        <v>-1.5305103979116441</v>
      </c>
      <c r="BK79" s="4">
        <f ca="1">IF(BK138&lt;=$L$3,IF(OR(BK95=3,BK95=4),"",
IF(BK28&lt;&gt;"",
IF((MecaFluide!$D$15^2*BK70^2+(MecaFluide!$C$14+MecaFluide!$D$15)*(BK33-BK28-MecaFluide!$D$15*BK70^2))&gt;0,MecaFluide!$D$15*BK70-SQRT(MecaFluide!$D$15^2*BK70^2+(MecaFluide!$C$14+MecaFluide!$D$15)*(BK33-BK28-MecaFluide!$D$15*BK70^2))/(MecaFluide!$C$14+MecaFluide!$D$15),""),
IF((MecaFluide!$D$15^2*BK70^2+(MecaFluide!$C$14+MecaFluide!$D$15)*(BK32-BK27-MecaFluide!$D$15*BK70^2))&gt;0,MecaFluide!$D$15*BK70-SQRT(MecaFluide!$D$15^2*BK70^2+(MecaFluide!$C$14+MecaFluide!$D$15)*(BK32-BK27-MecaFluide!$D$15*BK70^2))/(MecaFluide!$C$14+MecaFluide!$D$15),""))),"")</f>
        <v>-1.5470231169402655</v>
      </c>
      <c r="BL79" s="4">
        <f ca="1">IF(BL138&lt;=$L$3,IF(OR(BL95=3,BL95=4),"",
IF(BL28&lt;&gt;"",
IF((MecaFluide!$D$15^2*BL70^2+(MecaFluide!$C$14+MecaFluide!$D$15)*(BL33-BL28-MecaFluide!$D$15*BL70^2))&gt;0,MecaFluide!$D$15*BL70-SQRT(MecaFluide!$D$15^2*BL70^2+(MecaFluide!$C$14+MecaFluide!$D$15)*(BL33-BL28-MecaFluide!$D$15*BL70^2))/(MecaFluide!$C$14+MecaFluide!$D$15),""),
IF((MecaFluide!$D$15^2*BL70^2+(MecaFluide!$C$14+MecaFluide!$D$15)*(BL32-BL27-MecaFluide!$D$15*BL70^2))&gt;0,MecaFluide!$D$15*BL70-SQRT(MecaFluide!$D$15^2*BL70^2+(MecaFluide!$C$14+MecaFluide!$D$15)*(BL32-BL27-MecaFluide!$D$15*BL70^2))/(MecaFluide!$C$14+MecaFluide!$D$15),""))),"")</f>
        <v>-1.5455525856508607</v>
      </c>
      <c r="BM79" s="4">
        <f ca="1">IF(BM138&lt;=$L$3,IF(OR(BM95=3,BM95=4),"",
IF(BM28&lt;&gt;"",
IF((MecaFluide!$D$15^2*BM70^2+(MecaFluide!$C$14+MecaFluide!$D$15)*(BM33-BM28-MecaFluide!$D$15*BM70^2))&gt;0,MecaFluide!$D$15*BM70-SQRT(MecaFluide!$D$15^2*BM70^2+(MecaFluide!$C$14+MecaFluide!$D$15)*(BM33-BM28-MecaFluide!$D$15*BM70^2))/(MecaFluide!$C$14+MecaFluide!$D$15),""),
IF((MecaFluide!$D$15^2*BM70^2+(MecaFluide!$C$14+MecaFluide!$D$15)*(BM32-BM27-MecaFluide!$D$15*BM70^2))&gt;0,MecaFluide!$D$15*BM70-SQRT(MecaFluide!$D$15^2*BM70^2+(MecaFluide!$C$14+MecaFluide!$D$15)*(BM32-BM27-MecaFluide!$D$15*BM70^2))/(MecaFluide!$C$14+MecaFluide!$D$15),""))),"")</f>
        <v>-1.5456764443408131</v>
      </c>
      <c r="BN79" s="4">
        <f ca="1">IF(BN138&lt;=$L$3,IF(OR(BN95=3,BN95=4),"",
IF(BN28&lt;&gt;"",
IF((MecaFluide!$D$15^2*BN70^2+(MecaFluide!$C$14+MecaFluide!$D$15)*(BN33-BN28-MecaFluide!$D$15*BN70^2))&gt;0,MecaFluide!$D$15*BN70-SQRT(MecaFluide!$D$15^2*BN70^2+(MecaFluide!$C$14+MecaFluide!$D$15)*(BN33-BN28-MecaFluide!$D$15*BN70^2))/(MecaFluide!$C$14+MecaFluide!$D$15),""),
IF((MecaFluide!$D$15^2*BN70^2+(MecaFluide!$C$14+MecaFluide!$D$15)*(BN32-BN27-MecaFluide!$D$15*BN70^2))&gt;0,MecaFluide!$D$15*BN70-SQRT(MecaFluide!$D$15^2*BN70^2+(MecaFluide!$C$14+MecaFluide!$D$15)*(BN32-BN27-MecaFluide!$D$15*BN70^2))/(MecaFluide!$C$14+MecaFluide!$D$15),""))),"")</f>
        <v>-1.5456659584993819</v>
      </c>
      <c r="BO79" s="4">
        <f ca="1">IF(BO138&lt;=$L$3,IF(OR(BO95=3,BO95=4),"",
IF(BO28&lt;&gt;"",
IF((MecaFluide!$D$15^2*BO70^2+(MecaFluide!$C$14+MecaFluide!$D$15)*(BO33-BO28-MecaFluide!$D$15*BO70^2))&gt;0,MecaFluide!$D$15*BO70-SQRT(MecaFluide!$D$15^2*BO70^2+(MecaFluide!$C$14+MecaFluide!$D$15)*(BO33-BO28-MecaFluide!$D$15*BO70^2))/(MecaFluide!$C$14+MecaFluide!$D$15),""),
IF((MecaFluide!$D$15^2*BO70^2+(MecaFluide!$C$14+MecaFluide!$D$15)*(BO32-BO27-MecaFluide!$D$15*BO70^2))&gt;0,MecaFluide!$D$15*BO70-SQRT(MecaFluide!$D$15^2*BO70^2+(MecaFluide!$C$14+MecaFluide!$D$15)*(BO32-BO27-MecaFluide!$D$15*BO70^2))/(MecaFluide!$C$14+MecaFluide!$D$15),""))),"")</f>
        <v>-1.5456668458471226</v>
      </c>
      <c r="BP79" s="4">
        <f ca="1">IF(BP138&lt;=$L$3,IF(OR(BP95=3,BP95=4),"",
IF(BP28&lt;&gt;"",
IF((MecaFluide!$D$15^2*BP70^2+(MecaFluide!$C$14+MecaFluide!$D$15)*(BP33-BP28-MecaFluide!$D$15*BP70^2))&gt;0,MecaFluide!$D$15*BP70-SQRT(MecaFluide!$D$15^2*BP70^2+(MecaFluide!$C$14+MecaFluide!$D$15)*(BP33-BP28-MecaFluide!$D$15*BP70^2))/(MecaFluide!$C$14+MecaFluide!$D$15),""),
IF((MecaFluide!$D$15^2*BP70^2+(MecaFluide!$C$14+MecaFluide!$D$15)*(BP32-BP27-MecaFluide!$D$15*BP70^2))&gt;0,MecaFluide!$D$15*BP70-SQRT(MecaFluide!$D$15^2*BP70^2+(MecaFluide!$C$14+MecaFluide!$D$15)*(BP32-BP27-MecaFluide!$D$15*BP70^2))/(MecaFluide!$C$14+MecaFluide!$D$15),""))),"")</f>
        <v>-1.5456667707542395</v>
      </c>
      <c r="BQ79" s="4">
        <f ca="1">IF(BQ138&lt;=$L$3,IF(OR(BQ95=3,BQ95=4),"",
IF(BQ28&lt;&gt;"",
IF((MecaFluide!$D$15^2*BQ70^2+(MecaFluide!$C$14+MecaFluide!$D$15)*(BQ33-BQ28-MecaFluide!$D$15*BQ70^2))&gt;0,MecaFluide!$D$15*BQ70-SQRT(MecaFluide!$D$15^2*BQ70^2+(MecaFluide!$C$14+MecaFluide!$D$15)*(BQ33-BQ28-MecaFluide!$D$15*BQ70^2))/(MecaFluide!$C$14+MecaFluide!$D$15),""),
IF((MecaFluide!$D$15^2*BQ70^2+(MecaFluide!$C$14+MecaFluide!$D$15)*(BQ32-BQ27-MecaFluide!$D$15*BQ70^2))&gt;0,MecaFluide!$D$15*BQ70-SQRT(MecaFluide!$D$15^2*BQ70^2+(MecaFluide!$C$14+MecaFluide!$D$15)*(BQ32-BQ27-MecaFluide!$D$15*BQ70^2))/(MecaFluide!$C$14+MecaFluide!$D$15),""))),"")</f>
        <v>-1.4886846068496196</v>
      </c>
      <c r="BR79" s="4">
        <f ca="1">IF(BR138&lt;=$L$3,IF(OR(BR95=3,BR95=4),"",
IF(BR28&lt;&gt;"",
IF((MecaFluide!$D$15^2*BR70^2+(MecaFluide!$C$14+MecaFluide!$D$15)*(BR33-BR28-MecaFluide!$D$15*BR70^2))&gt;0,MecaFluide!$D$15*BR70-SQRT(MecaFluide!$D$15^2*BR70^2+(MecaFluide!$C$14+MecaFluide!$D$15)*(BR33-BR28-MecaFluide!$D$15*BR70^2))/(MecaFluide!$C$14+MecaFluide!$D$15),""),
IF((MecaFluide!$D$15^2*BR70^2+(MecaFluide!$C$14+MecaFluide!$D$15)*(BR32-BR27-MecaFluide!$D$15*BR70^2))&gt;0,MecaFluide!$D$15*BR70-SQRT(MecaFluide!$D$15^2*BR70^2+(MecaFluide!$C$14+MecaFluide!$D$15)*(BR32-BR27-MecaFluide!$D$15*BR70^2))/(MecaFluide!$C$14+MecaFluide!$D$15),""))),"")</f>
        <v>-1.4603515450347713</v>
      </c>
      <c r="BS79" s="4">
        <f ca="1">IF(BS138&lt;=$L$3,IF(OR(BS95=3,BS95=4),"",
IF(BS28&lt;&gt;"",
IF((MecaFluide!$D$15^2*BS70^2+(MecaFluide!$C$14+MecaFluide!$D$15)*(BS33-BS28-MecaFluide!$D$15*BS70^2))&gt;0,MecaFluide!$D$15*BS70-SQRT(MecaFluide!$D$15^2*BS70^2+(MecaFluide!$C$14+MecaFluide!$D$15)*(BS33-BS28-MecaFluide!$D$15*BS70^2))/(MecaFluide!$C$14+MecaFluide!$D$15),""),
IF((MecaFluide!$D$15^2*BS70^2+(MecaFluide!$C$14+MecaFluide!$D$15)*(BS32-BS27-MecaFluide!$D$15*BS70^2))&gt;0,MecaFluide!$D$15*BS70-SQRT(MecaFluide!$D$15^2*BS70^2+(MecaFluide!$C$14+MecaFluide!$D$15)*(BS32-BS27-MecaFluide!$D$15*BS70^2))/(MecaFluide!$C$14+MecaFluide!$D$15),""))),"")</f>
        <v>-1.4608458498234707</v>
      </c>
      <c r="BT79" s="4">
        <f ca="1">IF(BT138&lt;=$L$3,IF(OR(BT95=3,BT95=4),"",
IF(BT28&lt;&gt;"",
IF((MecaFluide!$D$15^2*BT70^2+(MecaFluide!$C$14+MecaFluide!$D$15)*(BT33-BT28-MecaFluide!$D$15*BT70^2))&gt;0,MecaFluide!$D$15*BT70-SQRT(MecaFluide!$D$15^2*BT70^2+(MecaFluide!$C$14+MecaFluide!$D$15)*(BT33-BT28-MecaFluide!$D$15*BT70^2))/(MecaFluide!$C$14+MecaFluide!$D$15),""),
IF((MecaFluide!$D$15^2*BT70^2+(MecaFluide!$C$14+MecaFluide!$D$15)*(BT32-BT27-MecaFluide!$D$15*BT70^2))&gt;0,MecaFluide!$D$15*BT70-SQRT(MecaFluide!$D$15^2*BT70^2+(MecaFluide!$C$14+MecaFluide!$D$15)*(BT32-BT27-MecaFluide!$D$15*BT70^2))/(MecaFluide!$C$14+MecaFluide!$D$15),""))),"")</f>
        <v>-1.4608325175879342</v>
      </c>
      <c r="BU79" s="4">
        <f ca="1">IF(BU138&lt;=$L$3,IF(OR(BU95=3,BU95=4),"",
IF(BU28&lt;&gt;"",
IF((MecaFluide!$D$15^2*BU70^2+(MecaFluide!$C$14+MecaFluide!$D$15)*(BU33-BU28-MecaFluide!$D$15*BU70^2))&gt;0,MecaFluide!$D$15*BU70-SQRT(MecaFluide!$D$15^2*BU70^2+(MecaFluide!$C$14+MecaFluide!$D$15)*(BU33-BU28-MecaFluide!$D$15*BU70^2))/(MecaFluide!$C$14+MecaFluide!$D$15),""),
IF((MecaFluide!$D$15^2*BU70^2+(MecaFluide!$C$14+MecaFluide!$D$15)*(BU32-BU27-MecaFluide!$D$15*BU70^2))&gt;0,MecaFluide!$D$15*BU70-SQRT(MecaFluide!$D$15^2*BU70^2+(MecaFluide!$C$14+MecaFluide!$D$15)*(BU32-BU27-MecaFluide!$D$15*BU70^2))/(MecaFluide!$C$14+MecaFluide!$D$15),""))),"")</f>
        <v>-1.4673995843884613</v>
      </c>
      <c r="BV79" s="4">
        <f ca="1">IF(BV138&lt;=$L$3,IF(OR(BV95=3,BV95=4),"",
IF(BV28&lt;&gt;"",
IF((MecaFluide!$D$15^2*BV70^2+(MecaFluide!$C$14+MecaFluide!$D$15)*(BV33-BV28-MecaFluide!$D$15*BV70^2))&gt;0,MecaFluide!$D$15*BV70-SQRT(MecaFluide!$D$15^2*BV70^2+(MecaFluide!$C$14+MecaFluide!$D$15)*(BV33-BV28-MecaFluide!$D$15*BV70^2))/(MecaFluide!$C$14+MecaFluide!$D$15),""),
IF((MecaFluide!$D$15^2*BV70^2+(MecaFluide!$C$14+MecaFluide!$D$15)*(BV32-BV27-MecaFluide!$D$15*BV70^2))&gt;0,MecaFluide!$D$15*BV70-SQRT(MecaFluide!$D$15^2*BV70^2+(MecaFluide!$C$14+MecaFluide!$D$15)*(BV32-BV27-MecaFluide!$D$15*BV70^2))/(MecaFluide!$C$14+MecaFluide!$D$15),""))),"")</f>
        <v>-1.570327786330213</v>
      </c>
      <c r="BW79" s="4">
        <f ca="1">IF(BW138&lt;=$L$3,IF(OR(BW95=3,BW95=4),"",
IF(BW28&lt;&gt;"",
IF((MecaFluide!$D$15^2*BW70^2+(MecaFluide!$C$14+MecaFluide!$D$15)*(BW33-BW28-MecaFluide!$D$15*BW70^2))&gt;0,MecaFluide!$D$15*BW70-SQRT(MecaFluide!$D$15^2*BW70^2+(MecaFluide!$C$14+MecaFluide!$D$15)*(BW33-BW28-MecaFluide!$D$15*BW70^2))/(MecaFluide!$C$14+MecaFluide!$D$15),""),
IF((MecaFluide!$D$15^2*BW70^2+(MecaFluide!$C$14+MecaFluide!$D$15)*(BW32-BW27-MecaFluide!$D$15*BW70^2))&gt;0,MecaFluide!$D$15*BW70-SQRT(MecaFluide!$D$15^2*BW70^2+(MecaFluide!$C$14+MecaFluide!$D$15)*(BW32-BW27-MecaFluide!$D$15*BW70^2))/(MecaFluide!$C$14+MecaFluide!$D$15),""))),"")</f>
        <v>-1.5733614334197354</v>
      </c>
      <c r="BX79" s="4">
        <f ca="1">IF(BX138&lt;=$L$3,IF(OR(BX95=3,BX95=4),"",
IF(BX28&lt;&gt;"",
IF((MecaFluide!$D$15^2*BX70^2+(MecaFluide!$C$14+MecaFluide!$D$15)*(BX33-BX28-MecaFluide!$D$15*BX70^2))&gt;0,MecaFluide!$D$15*BX70-SQRT(MecaFluide!$D$15^2*BX70^2+(MecaFluide!$C$14+MecaFluide!$D$15)*(BX33-BX28-MecaFluide!$D$15*BX70^2))/(MecaFluide!$C$14+MecaFluide!$D$15),""),
IF((MecaFluide!$D$15^2*BX70^2+(MecaFluide!$C$14+MecaFluide!$D$15)*(BX32-BX27-MecaFluide!$D$15*BX70^2))&gt;0,MecaFluide!$D$15*BX70-SQRT(MecaFluide!$D$15^2*BX70^2+(MecaFluide!$C$14+MecaFluide!$D$15)*(BX32-BX27-MecaFluide!$D$15*BX70^2))/(MecaFluide!$C$14+MecaFluide!$D$15),""))),"")</f>
        <v>-1.5735529017211414</v>
      </c>
      <c r="BY79" s="4">
        <f ca="1">IF(BY138&lt;=$L$3,IF(OR(BY95=3,BY95=4),"",
IF(BY28&lt;&gt;"",
IF((MecaFluide!$D$15^2*BY70^2+(MecaFluide!$C$14+MecaFluide!$D$15)*(BY33-BY28-MecaFluide!$D$15*BY70^2))&gt;0,MecaFluide!$D$15*BY70-SQRT(MecaFluide!$D$15^2*BY70^2+(MecaFluide!$C$14+MecaFluide!$D$15)*(BY33-BY28-MecaFluide!$D$15*BY70^2))/(MecaFluide!$C$14+MecaFluide!$D$15),""),
IF((MecaFluide!$D$15^2*BY70^2+(MecaFluide!$C$14+MecaFluide!$D$15)*(BY32-BY27-MecaFluide!$D$15*BY70^2))&gt;0,MecaFluide!$D$15*BY70-SQRT(MecaFluide!$D$15^2*BY70^2+(MecaFluide!$C$14+MecaFluide!$D$15)*(BY32-BY27-MecaFluide!$D$15*BY70^2))/(MecaFluide!$C$14+MecaFluide!$D$15),""))),"")</f>
        <v>-1.4765164751164872</v>
      </c>
      <c r="BZ79" s="4">
        <f ca="1">IF(BZ138&lt;=$L$3,IF(OR(BZ95=3,BZ95=4),"",
IF(BZ28&lt;&gt;"",
IF((MecaFluide!$D$15^2*BZ70^2+(MecaFluide!$C$14+MecaFluide!$D$15)*(BZ33-BZ28-MecaFluide!$D$15*BZ70^2))&gt;0,MecaFluide!$D$15*BZ70-SQRT(MecaFluide!$D$15^2*BZ70^2+(MecaFluide!$C$14+MecaFluide!$D$15)*(BZ33-BZ28-MecaFluide!$D$15*BZ70^2))/(MecaFluide!$C$14+MecaFluide!$D$15),""),
IF((MecaFluide!$D$15^2*BZ70^2+(MecaFluide!$C$14+MecaFluide!$D$15)*(BZ32-BZ27-MecaFluide!$D$15*BZ70^2))&gt;0,MecaFluide!$D$15*BZ70-SQRT(MecaFluide!$D$15^2*BZ70^2+(MecaFluide!$C$14+MecaFluide!$D$15)*(BZ32-BZ27-MecaFluide!$D$15*BZ70^2))/(MecaFluide!$C$14+MecaFluide!$D$15),""))),"")</f>
        <v>-1.473062231439924</v>
      </c>
      <c r="CA79" s="4">
        <f ca="1">IF(CA138&lt;=$L$3,IF(OR(CA95=3,CA95=4),"",
IF(CA28&lt;&gt;"",
IF((MecaFluide!$D$15^2*CA70^2+(MecaFluide!$C$14+MecaFluide!$D$15)*(CA33-CA28-MecaFluide!$D$15*CA70^2))&gt;0,MecaFluide!$D$15*CA70-SQRT(MecaFluide!$D$15^2*CA70^2+(MecaFluide!$C$14+MecaFluide!$D$15)*(CA33-CA28-MecaFluide!$D$15*CA70^2))/(MecaFluide!$C$14+MecaFluide!$D$15),""),
IF((MecaFluide!$D$15^2*CA70^2+(MecaFluide!$C$14+MecaFluide!$D$15)*(CA32-CA27-MecaFluide!$D$15*CA70^2))&gt;0,MecaFluide!$D$15*CA70-SQRT(MecaFluide!$D$15^2*CA70^2+(MecaFluide!$C$14+MecaFluide!$D$15)*(CA32-CA27-MecaFluide!$D$15*CA70^2))/(MecaFluide!$C$14+MecaFluide!$D$15),""))),"")</f>
        <v>-1.4730569475311421</v>
      </c>
      <c r="CB79" s="4">
        <f ca="1">IF(CB138&lt;=$L$3,IF(OR(CB95=3,CB95=4),"",
IF(CB28&lt;&gt;"",
IF((MecaFluide!$D$15^2*CB70^2+(MecaFluide!$C$14+MecaFluide!$D$15)*(CB33-CB28-MecaFluide!$D$15*CB70^2))&gt;0,MecaFluide!$D$15*CB70-SQRT(MecaFluide!$D$15^2*CB70^2+(MecaFluide!$C$14+MecaFluide!$D$15)*(CB33-CB28-MecaFluide!$D$15*CB70^2))/(MecaFluide!$C$14+MecaFluide!$D$15),""),
IF((MecaFluide!$D$15^2*CB70^2+(MecaFluide!$C$14+MecaFluide!$D$15)*(CB32-CB27-MecaFluide!$D$15*CB70^2))&gt;0,MecaFluide!$D$15*CB70-SQRT(MecaFluide!$D$15^2*CB70^2+(MecaFluide!$C$14+MecaFluide!$D$15)*(CB32-CB27-MecaFluide!$D$15*CB70^2))/(MecaFluide!$C$14+MecaFluide!$D$15),""))),"")</f>
        <v>-1.4730569456537996</v>
      </c>
      <c r="CC79" s="4">
        <f ca="1">IF(CC138&lt;=$L$3,IF(OR(CC95=3,CC95=4),"",
IF(CC28&lt;&gt;"",
IF((MecaFluide!$D$15^2*CC70^2+(MecaFluide!$C$14+MecaFluide!$D$15)*(CC33-CC28-MecaFluide!$D$15*CC70^2))&gt;0,MecaFluide!$D$15*CC70-SQRT(MecaFluide!$D$15^2*CC70^2+(MecaFluide!$C$14+MecaFluide!$D$15)*(CC33-CC28-MecaFluide!$D$15*CC70^2))/(MecaFluide!$C$14+MecaFluide!$D$15),""),
IF((MecaFluide!$D$15^2*CC70^2+(MecaFluide!$C$14+MecaFluide!$D$15)*(CC32-CC27-MecaFluide!$D$15*CC70^2))&gt;0,MecaFluide!$D$15*CC70-SQRT(MecaFluide!$D$15^2*CC70^2+(MecaFluide!$C$14+MecaFluide!$D$15)*(CC32-CC27-MecaFluide!$D$15*CC70^2))/(MecaFluide!$C$14+MecaFluide!$D$15),""))),"")</f>
        <v>-1.4730569456518701</v>
      </c>
      <c r="CD79" s="4">
        <f ca="1">IF(CD138&lt;=$L$3,IF(OR(CD95=3,CD95=4),"",
IF(CD28&lt;&gt;"",
IF((MecaFluide!$D$15^2*CD70^2+(MecaFluide!$C$14+MecaFluide!$D$15)*(CD33-CD28-MecaFluide!$D$15*CD70^2))&gt;0,MecaFluide!$D$15*CD70-SQRT(MecaFluide!$D$15^2*CD70^2+(MecaFluide!$C$14+MecaFluide!$D$15)*(CD33-CD28-MecaFluide!$D$15*CD70^2))/(MecaFluide!$C$14+MecaFluide!$D$15),""),
IF((MecaFluide!$D$15^2*CD70^2+(MecaFluide!$C$14+MecaFluide!$D$15)*(CD32-CD27-MecaFluide!$D$15*CD70^2))&gt;0,MecaFluide!$D$15*CD70-SQRT(MecaFluide!$D$15^2*CD70^2+(MecaFluide!$C$14+MecaFluide!$D$15)*(CD32-CD27-MecaFluide!$D$15*CD70^2))/(MecaFluide!$C$14+MecaFluide!$D$15),""))),"")</f>
        <v>-1.4474592009795557</v>
      </c>
      <c r="CE79" s="4">
        <f ca="1">IF(CE138&lt;=$L$3,IF(OR(CE95=3,CE95=4),"",
IF(CE28&lt;&gt;"",
IF((MecaFluide!$D$15^2*CE70^2+(MecaFluide!$C$14+MecaFluide!$D$15)*(CE33-CE28-MecaFluide!$D$15*CE70^2))&gt;0,MecaFluide!$D$15*CE70-SQRT(MecaFluide!$D$15^2*CE70^2+(MecaFluide!$C$14+MecaFluide!$D$15)*(CE33-CE28-MecaFluide!$D$15*CE70^2))/(MecaFluide!$C$14+MecaFluide!$D$15),""),
IF((MecaFluide!$D$15^2*CE70^2+(MecaFluide!$C$14+MecaFluide!$D$15)*(CE32-CE27-MecaFluide!$D$15*CE70^2))&gt;0,MecaFluide!$D$15*CE70-SQRT(MecaFluide!$D$15^2*CE70^2+(MecaFluide!$C$14+MecaFluide!$D$15)*(CE32-CE27-MecaFluide!$D$15*CE70^2))/(MecaFluide!$C$14+MecaFluide!$D$15),""))),"")</f>
        <v>-1.4072522773978542</v>
      </c>
      <c r="CF79" s="4">
        <f ca="1">IF(CF138&lt;=$L$3,IF(OR(CF95=3,CF95=4),"",
IF(CF28&lt;&gt;"",
IF((MecaFluide!$D$15^2*CF70^2+(MecaFluide!$C$14+MecaFluide!$D$15)*(CF33-CF28-MecaFluide!$D$15*CF70^2))&gt;0,MecaFluide!$D$15*CF70-SQRT(MecaFluide!$D$15^2*CF70^2+(MecaFluide!$C$14+MecaFluide!$D$15)*(CF33-CF28-MecaFluide!$D$15*CF70^2))/(MecaFluide!$C$14+MecaFluide!$D$15),""),
IF((MecaFluide!$D$15^2*CF70^2+(MecaFluide!$C$14+MecaFluide!$D$15)*(CF32-CF27-MecaFluide!$D$15*CF70^2))&gt;0,MecaFluide!$D$15*CF70-SQRT(MecaFluide!$D$15^2*CF70^2+(MecaFluide!$C$14+MecaFluide!$D$15)*(CF32-CF27-MecaFluide!$D$15*CF70^2))/(MecaFluide!$C$14+MecaFluide!$D$15),""))),"")</f>
        <v>-1.4045600471381539</v>
      </c>
      <c r="CG79" s="4">
        <f ca="1">IF(CG138&lt;=$L$3,IF(OR(CG95=3,CG95=4),"",
IF(CG28&lt;&gt;"",
IF((MecaFluide!$D$15^2*CG70^2+(MecaFluide!$C$14+MecaFluide!$D$15)*(CG33-CG28-MecaFluide!$D$15*CG70^2))&gt;0,MecaFluide!$D$15*CG70-SQRT(MecaFluide!$D$15^2*CG70^2+(MecaFluide!$C$14+MecaFluide!$D$15)*(CG33-CG28-MecaFluide!$D$15*CG70^2))/(MecaFluide!$C$14+MecaFluide!$D$15),""),
IF((MecaFluide!$D$15^2*CG70^2+(MecaFluide!$C$14+MecaFluide!$D$15)*(CG32-CG27-MecaFluide!$D$15*CG70^2))&gt;0,MecaFluide!$D$15*CG70-SQRT(MecaFluide!$D$15^2*CG70^2+(MecaFluide!$C$14+MecaFluide!$D$15)*(CG32-CG27-MecaFluide!$D$15*CG70^2))/(MecaFluide!$C$14+MecaFluide!$D$15),""))),"")</f>
        <v>-1.4044207115033329</v>
      </c>
      <c r="CH79" s="4">
        <f ca="1">IF(CH138&lt;=$L$3,IF(OR(CH95=3,CH95=4),"",
IF(CH28&lt;&gt;"",
IF((MecaFluide!$D$15^2*CH70^2+(MecaFluide!$C$14+MecaFluide!$D$15)*(CH33-CH28-MecaFluide!$D$15*CH70^2))&gt;0,MecaFluide!$D$15*CH70-SQRT(MecaFluide!$D$15^2*CH70^2+(MecaFluide!$C$14+MecaFluide!$D$15)*(CH33-CH28-MecaFluide!$D$15*CH70^2))/(MecaFluide!$C$14+MecaFluide!$D$15),""),
IF((MecaFluide!$D$15^2*CH70^2+(MecaFluide!$C$14+MecaFluide!$D$15)*(CH32-CH27-MecaFluide!$D$15*CH70^2))&gt;0,MecaFluide!$D$15*CH70-SQRT(MecaFluide!$D$15^2*CH70^2+(MecaFluide!$C$14+MecaFluide!$D$15)*(CH32-CH27-MecaFluide!$D$15*CH70^2))/(MecaFluide!$C$14+MecaFluide!$D$15),""))),"")</f>
        <v>-1.4044136403124234</v>
      </c>
      <c r="CI79" s="4">
        <f ca="1">IF(CI138&lt;=$L$3,IF(OR(CI95=3,CI95=4),"",
IF(CI28&lt;&gt;"",
IF((MecaFluide!$D$15^2*CI70^2+(MecaFluide!$C$14+MecaFluide!$D$15)*(CI33-CI28-MecaFluide!$D$15*CI70^2))&gt;0,MecaFluide!$D$15*CI70-SQRT(MecaFluide!$D$15^2*CI70^2+(MecaFluide!$C$14+MecaFluide!$D$15)*(CI33-CI28-MecaFluide!$D$15*CI70^2))/(MecaFluide!$C$14+MecaFluide!$D$15),""),
IF((MecaFluide!$D$15^2*CI70^2+(MecaFluide!$C$14+MecaFluide!$D$15)*(CI32-CI27-MecaFluide!$D$15*CI70^2))&gt;0,MecaFluide!$D$15*CI70-SQRT(MecaFluide!$D$15^2*CI70^2+(MecaFluide!$C$14+MecaFluide!$D$15)*(CI32-CI27-MecaFluide!$D$15*CI70^2))/(MecaFluide!$C$14+MecaFluide!$D$15),""))),"")</f>
        <v>-1.4044132818226631</v>
      </c>
      <c r="CJ79" s="4">
        <f ca="1">IF(CJ138&lt;=$L$3,IF(OR(CJ95=3,CJ95=4),"",
IF(CJ28&lt;&gt;"",
IF((MecaFluide!$D$15^2*CJ70^2+(MecaFluide!$C$14+MecaFluide!$D$15)*(CJ33-CJ28-MecaFluide!$D$15*CJ70^2))&gt;0,MecaFluide!$D$15*CJ70-SQRT(MecaFluide!$D$15^2*CJ70^2+(MecaFluide!$C$14+MecaFluide!$D$15)*(CJ33-CJ28-MecaFluide!$D$15*CJ70^2))/(MecaFluide!$C$14+MecaFluide!$D$15),""),
IF((MecaFluide!$D$15^2*CJ70^2+(MecaFluide!$C$14+MecaFluide!$D$15)*(CJ32-CJ27-MecaFluide!$D$15*CJ70^2))&gt;0,MecaFluide!$D$15*CJ70-SQRT(MecaFluide!$D$15^2*CJ70^2+(MecaFluide!$C$14+MecaFluide!$D$15)*(CJ32-CJ27-MecaFluide!$D$15*CJ70^2))/(MecaFluide!$C$14+MecaFluide!$D$15),""))),"")</f>
        <v>-1.4601145880118744</v>
      </c>
      <c r="CK79" s="4">
        <f ca="1">IF(CK138&lt;=$L$3,IF(OR(CK95=3,CK95=4),"",
IF(CK28&lt;&gt;"",
IF((MecaFluide!$D$15^2*CK70^2+(MecaFluide!$C$14+MecaFluide!$D$15)*(CK33-CK28-MecaFluide!$D$15*CK70^2))&gt;0,MecaFluide!$D$15*CK70-SQRT(MecaFluide!$D$15^2*CK70^2+(MecaFluide!$C$14+MecaFluide!$D$15)*(CK33-CK28-MecaFluide!$D$15*CK70^2))/(MecaFluide!$C$14+MecaFluide!$D$15),""),
IF((MecaFluide!$D$15^2*CK70^2+(MecaFluide!$C$14+MecaFluide!$D$15)*(CK32-CK27-MecaFluide!$D$15*CK70^2))&gt;0,MecaFluide!$D$15*CK70-SQRT(MecaFluide!$D$15^2*CK70^2+(MecaFluide!$C$14+MecaFluide!$D$15)*(CK32-CK27-MecaFluide!$D$15*CK70^2))/(MecaFluide!$C$14+MecaFluide!$D$15),""))),"")</f>
        <v>-1.4786245442152832</v>
      </c>
      <c r="CL79" s="4">
        <f ca="1">IF(CL138&lt;=$L$3,IF(OR(CL95=3,CL95=4),"",
IF(CL28&lt;&gt;"",
IF((MecaFluide!$D$15^2*CL70^2+(MecaFluide!$C$14+MecaFluide!$D$15)*(CL33-CL28-MecaFluide!$D$15*CL70^2))&gt;0,MecaFluide!$D$15*CL70-SQRT(MecaFluide!$D$15^2*CL70^2+(MecaFluide!$C$14+MecaFluide!$D$15)*(CL33-CL28-MecaFluide!$D$15*CL70^2))/(MecaFluide!$C$14+MecaFluide!$D$15),""),
IF((MecaFluide!$D$15^2*CL70^2+(MecaFluide!$C$14+MecaFluide!$D$15)*(CL32-CL27-MecaFluide!$D$15*CL70^2))&gt;0,MecaFluide!$D$15*CL70-SQRT(MecaFluide!$D$15^2*CL70^2+(MecaFluide!$C$14+MecaFluide!$D$15)*(CL32-CL27-MecaFluide!$D$15*CL70^2))/(MecaFluide!$C$14+MecaFluide!$D$15),""))),"")</f>
        <v>-1.4805458670095604</v>
      </c>
      <c r="CM79" s="4">
        <f ca="1">IF(CM138&lt;=$L$3,IF(OR(CM95=3,CM95=4),"",
IF(CM28&lt;&gt;"",
IF((MecaFluide!$D$15^2*CM70^2+(MecaFluide!$C$14+MecaFluide!$D$15)*(CM33-CM28-MecaFluide!$D$15*CM70^2))&gt;0,MecaFluide!$D$15*CM70-SQRT(MecaFluide!$D$15^2*CM70^2+(MecaFluide!$C$14+MecaFluide!$D$15)*(CM33-CM28-MecaFluide!$D$15*CM70^2))/(MecaFluide!$C$14+MecaFluide!$D$15),""),
IF((MecaFluide!$D$15^2*CM70^2+(MecaFluide!$C$14+MecaFluide!$D$15)*(CM32-CM27-MecaFluide!$D$15*CM70^2))&gt;0,MecaFluide!$D$15*CM70-SQRT(MecaFluide!$D$15^2*CM70^2+(MecaFluide!$C$14+MecaFluide!$D$15)*(CM32-CM27-MecaFluide!$D$15*CM70^2))/(MecaFluide!$C$14+MecaFluide!$D$15),""))),"")</f>
        <v>-1.4807584115149022</v>
      </c>
      <c r="CN79" s="4">
        <f ca="1">IF(CN138&lt;=$L$3,IF(OR(CN95=3,CN95=4),"",
IF(CN28&lt;&gt;"",
IF((MecaFluide!$D$15^2*CN70^2+(MecaFluide!$C$14+MecaFluide!$D$15)*(CN33-CN28-MecaFluide!$D$15*CN70^2))&gt;0,MecaFluide!$D$15*CN70-SQRT(MecaFluide!$D$15^2*CN70^2+(MecaFluide!$C$14+MecaFluide!$D$15)*(CN33-CN28-MecaFluide!$D$15*CN70^2))/(MecaFluide!$C$14+MecaFluide!$D$15),""),
IF((MecaFluide!$D$15^2*CN70^2+(MecaFluide!$C$14+MecaFluide!$D$15)*(CN32-CN27-MecaFluide!$D$15*CN70^2))&gt;0,MecaFluide!$D$15*CN70-SQRT(MecaFluide!$D$15^2*CN70^2+(MecaFluide!$C$14+MecaFluide!$D$15)*(CN32-CN27-MecaFluide!$D$15*CN70^2))/(MecaFluide!$C$14+MecaFluide!$D$15),""))),"")</f>
        <v>-1.4807820753158809</v>
      </c>
      <c r="CO79" s="4">
        <f ca="1">IF(CO138&lt;=$L$3,IF(OR(CO95=3,CO95=4),"",
IF(CO28&lt;&gt;"",
IF((MecaFluide!$D$15^2*CO70^2+(MecaFluide!$C$14+MecaFluide!$D$15)*(CO33-CO28-MecaFluide!$D$15*CO70^2))&gt;0,MecaFluide!$D$15*CO70-SQRT(MecaFluide!$D$15^2*CO70^2+(MecaFluide!$C$14+MecaFluide!$D$15)*(CO33-CO28-MecaFluide!$D$15*CO70^2))/(MecaFluide!$C$14+MecaFluide!$D$15),""),
IF((MecaFluide!$D$15^2*CO70^2+(MecaFluide!$C$14+MecaFluide!$D$15)*(CO32-CO27-MecaFluide!$D$15*CO70^2))&gt;0,MecaFluide!$D$15*CO70-SQRT(MecaFluide!$D$15^2*CO70^2+(MecaFluide!$C$14+MecaFluide!$D$15)*(CO32-CO27-MecaFluide!$D$15*CO70^2))/(MecaFluide!$C$14+MecaFluide!$D$15),""))),"")</f>
        <v>-1.4807847118073594</v>
      </c>
      <c r="CP79" s="4">
        <f ca="1">IF(CP138&lt;=$L$3,IF(OR(CP95=3,CP95=4),"",
IF(CP28&lt;&gt;"",
IF((MecaFluide!$D$15^2*CP70^2+(MecaFluide!$C$14+MecaFluide!$D$15)*(CP33-CP28-MecaFluide!$D$15*CP70^2))&gt;0,MecaFluide!$D$15*CP70-SQRT(MecaFluide!$D$15^2*CP70^2+(MecaFluide!$C$14+MecaFluide!$D$15)*(CP33-CP28-MecaFluide!$D$15*CP70^2))/(MecaFluide!$C$14+MecaFluide!$D$15),""),
IF((MecaFluide!$D$15^2*CP70^2+(MecaFluide!$C$14+MecaFluide!$D$15)*(CP32-CP27-MecaFluide!$D$15*CP70^2))&gt;0,MecaFluide!$D$15*CP70-SQRT(MecaFluide!$D$15^2*CP70^2+(MecaFluide!$C$14+MecaFluide!$D$15)*(CP32-CP27-MecaFluide!$D$15*CP70^2))/(MecaFluide!$C$14+MecaFluide!$D$15),""))),"")</f>
        <v>-1.480785005573336</v>
      </c>
      <c r="CQ79" s="4">
        <f ca="1">IF(CQ138&lt;=$L$3,IF(OR(CQ95=3,CQ95=4),"",
IF(CQ28&lt;&gt;"",
IF((MecaFluide!$D$15^2*CQ70^2+(MecaFluide!$C$14+MecaFluide!$D$15)*(CQ33-CQ28-MecaFluide!$D$15*CQ70^2))&gt;0,MecaFluide!$D$15*CQ70-SQRT(MecaFluide!$D$15^2*CQ70^2+(MecaFluide!$C$14+MecaFluide!$D$15)*(CQ33-CQ28-MecaFluide!$D$15*CQ70^2))/(MecaFluide!$C$14+MecaFluide!$D$15),""),
IF((MecaFluide!$D$15^2*CQ70^2+(MecaFluide!$C$14+MecaFluide!$D$15)*(CQ32-CQ27-MecaFluide!$D$15*CQ70^2))&gt;0,MecaFluide!$D$15*CQ70-SQRT(MecaFluide!$D$15^2*CQ70^2+(MecaFluide!$C$14+MecaFluide!$D$15)*(CQ32-CQ27-MecaFluide!$D$15*CQ70^2))/(MecaFluide!$C$14+MecaFluide!$D$15),""))),"")</f>
        <v>-1.4807850383071925</v>
      </c>
      <c r="CR79" s="4">
        <f ca="1">IF(CR138&lt;=$L$3,IF(OR(CR95=3,CR95=4),"",
IF(CR28&lt;&gt;"",
IF((MecaFluide!$D$15^2*CR70^2+(MecaFluide!$C$14+MecaFluide!$D$15)*(CR33-CR28-MecaFluide!$D$15*CR70^2))&gt;0,MecaFluide!$D$15*CR70-SQRT(MecaFluide!$D$15^2*CR70^2+(MecaFluide!$C$14+MecaFluide!$D$15)*(CR33-CR28-MecaFluide!$D$15*CR70^2))/(MecaFluide!$C$14+MecaFluide!$D$15),""),
IF((MecaFluide!$D$15^2*CR70^2+(MecaFluide!$C$14+MecaFluide!$D$15)*(CR32-CR27-MecaFluide!$D$15*CR70^2))&gt;0,MecaFluide!$D$15*CR70-SQRT(MecaFluide!$D$15^2*CR70^2+(MecaFluide!$C$14+MecaFluide!$D$15)*(CR32-CR27-MecaFluide!$D$15*CR70^2))/(MecaFluide!$C$14+MecaFluide!$D$15),""))),"")</f>
        <v>-1.4807850419530313</v>
      </c>
      <c r="CS79" s="4">
        <f ca="1">IF(CS138&lt;=$L$3,IF(OR(CS95=3,CS95=4),"",
IF(CS28&lt;&gt;"",
IF((MecaFluide!$D$15^2*CS70^2+(MecaFluide!$C$14+MecaFluide!$D$15)*(CS33-CS28-MecaFluide!$D$15*CS70^2))&gt;0,MecaFluide!$D$15*CS70-SQRT(MecaFluide!$D$15^2*CS70^2+(MecaFluide!$C$14+MecaFluide!$D$15)*(CS33-CS28-MecaFluide!$D$15*CS70^2))/(MecaFluide!$C$14+MecaFluide!$D$15),""),
IF((MecaFluide!$D$15^2*CS70^2+(MecaFluide!$C$14+MecaFluide!$D$15)*(CS32-CS27-MecaFluide!$D$15*CS70^2))&gt;0,MecaFluide!$D$15*CS70-SQRT(MecaFluide!$D$15^2*CS70^2+(MecaFluide!$C$14+MecaFluide!$D$15)*(CS32-CS27-MecaFluide!$D$15*CS70^2))/(MecaFluide!$C$14+MecaFluide!$D$15),""))),"")</f>
        <v>-1.480785042360897</v>
      </c>
      <c r="CT79" s="4">
        <f ca="1">IF(CT138&lt;=$L$3,IF(OR(CT95=3,CT95=4),"",
IF(CT28&lt;&gt;"",
IF((MecaFluide!$D$15^2*CT70^2+(MecaFluide!$C$14+MecaFluide!$D$15)*(CT33-CT28-MecaFluide!$D$15*CT70^2))&gt;0,MecaFluide!$D$15*CT70-SQRT(MecaFluide!$D$15^2*CT70^2+(MecaFluide!$C$14+MecaFluide!$D$15)*(CT33-CT28-MecaFluide!$D$15*CT70^2))/(MecaFluide!$C$14+MecaFluide!$D$15),""),
IF((MecaFluide!$D$15^2*CT70^2+(MecaFluide!$C$14+MecaFluide!$D$15)*(CT32-CT27-MecaFluide!$D$15*CT70^2))&gt;0,MecaFluide!$D$15*CT70-SQRT(MecaFluide!$D$15^2*CT70^2+(MecaFluide!$C$14+MecaFluide!$D$15)*(CT32-CT27-MecaFluide!$D$15*CT70^2))/(MecaFluide!$C$14+MecaFluide!$D$15),""))),"")</f>
        <v>-1.4592520939632991</v>
      </c>
      <c r="CU79" s="4">
        <f ca="1">IF(CU138&lt;=$L$3,IF(OR(CU95=3,CU95=4),"",
IF(CU28&lt;&gt;"",
IF((MecaFluide!$D$15^2*CU70^2+(MecaFluide!$C$14+MecaFluide!$D$15)*(CU33-CU28-MecaFluide!$D$15*CU70^2))&gt;0,MecaFluide!$D$15*CU70-SQRT(MecaFluide!$D$15^2*CU70^2+(MecaFluide!$C$14+MecaFluide!$D$15)*(CU33-CU28-MecaFluide!$D$15*CU70^2))/(MecaFluide!$C$14+MecaFluide!$D$15),""),
IF((MecaFluide!$D$15^2*CU70^2+(MecaFluide!$C$14+MecaFluide!$D$15)*(CU32-CU27-MecaFluide!$D$15*CU70^2))&gt;0,MecaFluide!$D$15*CU70-SQRT(MecaFluide!$D$15^2*CU70^2+(MecaFluide!$C$14+MecaFluide!$D$15)*(CU32-CU27-MecaFluide!$D$15*CU70^2))/(MecaFluide!$C$14+MecaFluide!$D$15),""))),"")</f>
        <v>-1.4514331357228103</v>
      </c>
      <c r="CV79" s="4" t="str">
        <f ca="1">IF(CV138&lt;=$L$3,IF(OR(CV95=3,CV95=4),"",
IF(CV28&lt;&gt;"",
IF((MecaFluide!$D$15^2*CV70^2+(MecaFluide!$C$14+MecaFluide!$D$15)*(CV33-CV28-MecaFluide!$D$15*CV70^2))&gt;0,MecaFluide!$D$15*CV70-SQRT(MecaFluide!$D$15^2*CV70^2+(MecaFluide!$C$14+MecaFluide!$D$15)*(CV33-CV28-MecaFluide!$D$15*CV70^2))/(MecaFluide!$C$14+MecaFluide!$D$15),""),
IF((MecaFluide!$D$15^2*CV70^2+(MecaFluide!$C$14+MecaFluide!$D$15)*(CV32-CV27-MecaFluide!$D$15*CV70^2))&gt;0,MecaFluide!$D$15*CV70-SQRT(MecaFluide!$D$15^2*CV70^2+(MecaFluide!$C$14+MecaFluide!$D$15)*(CV32-CV27-MecaFluide!$D$15*CV70^2))/(MecaFluide!$C$14+MecaFluide!$D$15),""))),"")</f>
        <v/>
      </c>
      <c r="CW79" s="4" t="str">
        <f ca="1">IF(CW138&lt;=$L$3,IF(OR(CW95=3,CW95=4),"",
IF(CW28&lt;&gt;"",
IF((MecaFluide!$D$15^2*CW70^2+(MecaFluide!$C$14+MecaFluide!$D$15)*(CW33-CW28-MecaFluide!$D$15*CW70^2))&gt;0,MecaFluide!$D$15*CW70-SQRT(MecaFluide!$D$15^2*CW70^2+(MecaFluide!$C$14+MecaFluide!$D$15)*(CW33-CW28-MecaFluide!$D$15*CW70^2))/(MecaFluide!$C$14+MecaFluide!$D$15),""),
IF((MecaFluide!$D$15^2*CW70^2+(MecaFluide!$C$14+MecaFluide!$D$15)*(CW32-CW27-MecaFluide!$D$15*CW70^2))&gt;0,MecaFluide!$D$15*CW70-SQRT(MecaFluide!$D$15^2*CW70^2+(MecaFluide!$C$14+MecaFluide!$D$15)*(CW32-CW27-MecaFluide!$D$15*CW70^2))/(MecaFluide!$C$14+MecaFluide!$D$15),""))),"")</f>
        <v/>
      </c>
      <c r="CX79" s="4" t="str">
        <f ca="1">IF(CX138&lt;=$L$3,IF(OR(CX95=3,CX95=4),"",
IF(CX28&lt;&gt;"",
IF((MecaFluide!$D$15^2*CX70^2+(MecaFluide!$C$14+MecaFluide!$D$15)*(CX33-CX28-MecaFluide!$D$15*CX70^2))&gt;0,MecaFluide!$D$15*CX70-SQRT(MecaFluide!$D$15^2*CX70^2+(MecaFluide!$C$14+MecaFluide!$D$15)*(CX33-CX28-MecaFluide!$D$15*CX70^2))/(MecaFluide!$C$14+MecaFluide!$D$15),""),
IF((MecaFluide!$D$15^2*CX70^2+(MecaFluide!$C$14+MecaFluide!$D$15)*(CX32-CX27-MecaFluide!$D$15*CX70^2))&gt;0,MecaFluide!$D$15*CX70-SQRT(MecaFluide!$D$15^2*CX70^2+(MecaFluide!$C$14+MecaFluide!$D$15)*(CX32-CX27-MecaFluide!$D$15*CX70^2))/(MecaFluide!$C$14+MecaFluide!$D$15),""))),"")</f>
        <v/>
      </c>
      <c r="CY79" s="4" t="str">
        <f ca="1">IF(CY138&lt;=$L$3,IF(OR(CY95=3,CY95=4),"",
IF(CY28&lt;&gt;"",
IF((MecaFluide!$D$15^2*CY70^2+(MecaFluide!$C$14+MecaFluide!$D$15)*(CY33-CY28-MecaFluide!$D$15*CY70^2))&gt;0,MecaFluide!$D$15*CY70-SQRT(MecaFluide!$D$15^2*CY70^2+(MecaFluide!$C$14+MecaFluide!$D$15)*(CY33-CY28-MecaFluide!$D$15*CY70^2))/(MecaFluide!$C$14+MecaFluide!$D$15),""),
IF((MecaFluide!$D$15^2*CY70^2+(MecaFluide!$C$14+MecaFluide!$D$15)*(CY32-CY27-MecaFluide!$D$15*CY70^2))&gt;0,MecaFluide!$D$15*CY70-SQRT(MecaFluide!$D$15^2*CY70^2+(MecaFluide!$C$14+MecaFluide!$D$15)*(CY32-CY27-MecaFluide!$D$15*CY70^2))/(MecaFluide!$C$14+MecaFluide!$D$15),""))),"")</f>
        <v/>
      </c>
      <c r="CZ79" s="4" t="str">
        <f ca="1">IF(CZ138&lt;=$L$3,IF(OR(CZ95=3,CZ95=4),"",
IF(CZ28&lt;&gt;"",
IF((MecaFluide!$D$15^2*CZ70^2+(MecaFluide!$C$14+MecaFluide!$D$15)*(CZ33-CZ28-MecaFluide!$D$15*CZ70^2))&gt;0,MecaFluide!$D$15*CZ70-SQRT(MecaFluide!$D$15^2*CZ70^2+(MecaFluide!$C$14+MecaFluide!$D$15)*(CZ33-CZ28-MecaFluide!$D$15*CZ70^2))/(MecaFluide!$C$14+MecaFluide!$D$15),""),
IF((MecaFluide!$D$15^2*CZ70^2+(MecaFluide!$C$14+MecaFluide!$D$15)*(CZ32-CZ27-MecaFluide!$D$15*CZ70^2))&gt;0,MecaFluide!$D$15*CZ70-SQRT(MecaFluide!$D$15^2*CZ70^2+(MecaFluide!$C$14+MecaFluide!$D$15)*(CZ32-CZ27-MecaFluide!$D$15*CZ70^2))/(MecaFluide!$C$14+MecaFluide!$D$15),""))),"")</f>
        <v/>
      </c>
      <c r="DA79" s="4" t="str">
        <f ca="1">IF(DA138&lt;=$L$3,IF(OR(DA95=3,DA95=4),"",
IF(DA28&lt;&gt;"",
IF((MecaFluide!$D$15^2*DA70^2+(MecaFluide!$C$14+MecaFluide!$D$15)*(DA33-DA28-MecaFluide!$D$15*DA70^2))&gt;0,MecaFluide!$D$15*DA70-SQRT(MecaFluide!$D$15^2*DA70^2+(MecaFluide!$C$14+MecaFluide!$D$15)*(DA33-DA28-MecaFluide!$D$15*DA70^2))/(MecaFluide!$C$14+MecaFluide!$D$15),""),
IF((MecaFluide!$D$15^2*DA70^2+(MecaFluide!$C$14+MecaFluide!$D$15)*(DA32-DA27-MecaFluide!$D$15*DA70^2))&gt;0,MecaFluide!$D$15*DA70-SQRT(MecaFluide!$D$15^2*DA70^2+(MecaFluide!$C$14+MecaFluide!$D$15)*(DA32-DA27-MecaFluide!$D$15*DA70^2))/(MecaFluide!$C$14+MecaFluide!$D$15),""))),"")</f>
        <v/>
      </c>
      <c r="DB79" s="4" t="str">
        <f ca="1">IF(DB138&lt;=$L$3,IF(OR(DB95=3,DB95=4),"",
IF(DB28&lt;&gt;"",
IF((MecaFluide!$D$15^2*DB70^2+(MecaFluide!$C$14+MecaFluide!$D$15)*(DB33-DB28-MecaFluide!$D$15*DB70^2))&gt;0,MecaFluide!$D$15*DB70-SQRT(MecaFluide!$D$15^2*DB70^2+(MecaFluide!$C$14+MecaFluide!$D$15)*(DB33-DB28-MecaFluide!$D$15*DB70^2))/(MecaFluide!$C$14+MecaFluide!$D$15),""),
IF((MecaFluide!$D$15^2*DB70^2+(MecaFluide!$C$14+MecaFluide!$D$15)*(DB32-DB27-MecaFluide!$D$15*DB70^2))&gt;0,MecaFluide!$D$15*DB70-SQRT(MecaFluide!$D$15^2*DB70^2+(MecaFluide!$C$14+MecaFluide!$D$15)*(DB32-DB27-MecaFluide!$D$15*DB70^2))/(MecaFluide!$C$14+MecaFluide!$D$15),""))),"")</f>
        <v/>
      </c>
      <c r="DC79" s="4" t="str">
        <f ca="1">IF(DC138&lt;=$L$3,IF(OR(DC95=3,DC95=4),"",
IF(DC28&lt;&gt;"",
IF((MecaFluide!$D$15^2*DC70^2+(MecaFluide!$C$14+MecaFluide!$D$15)*(DC33-DC28-MecaFluide!$D$15*DC70^2))&gt;0,MecaFluide!$D$15*DC70-SQRT(MecaFluide!$D$15^2*DC70^2+(MecaFluide!$C$14+MecaFluide!$D$15)*(DC33-DC28-MecaFluide!$D$15*DC70^2))/(MecaFluide!$C$14+MecaFluide!$D$15),""),
IF((MecaFluide!$D$15^2*DC70^2+(MecaFluide!$C$14+MecaFluide!$D$15)*(DC32-DC27-MecaFluide!$D$15*DC70^2))&gt;0,MecaFluide!$D$15*DC70-SQRT(MecaFluide!$D$15^2*DC70^2+(MecaFluide!$C$14+MecaFluide!$D$15)*(DC32-DC27-MecaFluide!$D$15*DC70^2))/(MecaFluide!$C$14+MecaFluide!$D$15),""))),"")</f>
        <v/>
      </c>
      <c r="DD79" s="4" t="str">
        <f ca="1">IF(DD138&lt;=$L$3,IF(OR(DD95=3,DD95=4),"",
IF(DD28&lt;&gt;"",
IF((MecaFluide!$D$15^2*DD70^2+(MecaFluide!$C$14+MecaFluide!$D$15)*(DD33-DD28-MecaFluide!$D$15*DD70^2))&gt;0,MecaFluide!$D$15*DD70-SQRT(MecaFluide!$D$15^2*DD70^2+(MecaFluide!$C$14+MecaFluide!$D$15)*(DD33-DD28-MecaFluide!$D$15*DD70^2))/(MecaFluide!$C$14+MecaFluide!$D$15),""),
IF((MecaFluide!$D$15^2*DD70^2+(MecaFluide!$C$14+MecaFluide!$D$15)*(DD32-DD27-MecaFluide!$D$15*DD70^2))&gt;0,MecaFluide!$D$15*DD70-SQRT(MecaFluide!$D$15^2*DD70^2+(MecaFluide!$C$14+MecaFluide!$D$15)*(DD32-DD27-MecaFluide!$D$15*DD70^2))/(MecaFluide!$C$14+MecaFluide!$D$15),""))),"")</f>
        <v/>
      </c>
      <c r="DE79" s="4" t="str">
        <f ca="1">IF(DE138&lt;=$L$3,IF(OR(DE95=3,DE95=4),"",
IF(DE28&lt;&gt;"",
IF((MecaFluide!$D$15^2*DE70^2+(MecaFluide!$C$14+MecaFluide!$D$15)*(DE33-DE28-MecaFluide!$D$15*DE70^2))&gt;0,MecaFluide!$D$15*DE70-SQRT(MecaFluide!$D$15^2*DE70^2+(MecaFluide!$C$14+MecaFluide!$D$15)*(DE33-DE28-MecaFluide!$D$15*DE70^2))/(MecaFluide!$C$14+MecaFluide!$D$15),""),
IF((MecaFluide!$D$15^2*DE70^2+(MecaFluide!$C$14+MecaFluide!$D$15)*(DE32-DE27-MecaFluide!$D$15*DE70^2))&gt;0,MecaFluide!$D$15*DE70-SQRT(MecaFluide!$D$15^2*DE70^2+(MecaFluide!$C$14+MecaFluide!$D$15)*(DE32-DE27-MecaFluide!$D$15*DE70^2))/(MecaFluide!$C$14+MecaFluide!$D$15),""))),"")</f>
        <v/>
      </c>
      <c r="DF79" s="4" t="str">
        <f ca="1">IF(DF138&lt;=$L$3,IF(OR(DF95=3,DF95=4),"",
IF(DF28&lt;&gt;"",
IF((MecaFluide!$D$15^2*DF70^2+(MecaFluide!$C$14+MecaFluide!$D$15)*(DF33-DF28-MecaFluide!$D$15*DF70^2))&gt;0,MecaFluide!$D$15*DF70-SQRT(MecaFluide!$D$15^2*DF70^2+(MecaFluide!$C$14+MecaFluide!$D$15)*(DF33-DF28-MecaFluide!$D$15*DF70^2))/(MecaFluide!$C$14+MecaFluide!$D$15),""),
IF((MecaFluide!$D$15^2*DF70^2+(MecaFluide!$C$14+MecaFluide!$D$15)*(DF32-DF27-MecaFluide!$D$15*DF70^2))&gt;0,MecaFluide!$D$15*DF70-SQRT(MecaFluide!$D$15^2*DF70^2+(MecaFluide!$C$14+MecaFluide!$D$15)*(DF32-DF27-MecaFluide!$D$15*DF70^2))/(MecaFluide!$C$14+MecaFluide!$D$15),""))),"")</f>
        <v/>
      </c>
      <c r="DG79" s="4" t="str">
        <f ca="1">IF(DG138&lt;=$L$3,IF(OR(DG95=3,DG95=4),"",
IF(DG28&lt;&gt;"",
IF((MecaFluide!$D$15^2*DG70^2+(MecaFluide!$C$14+MecaFluide!$D$15)*(DG33-DG28-MecaFluide!$D$15*DG70^2))&gt;0,MecaFluide!$D$15*DG70-SQRT(MecaFluide!$D$15^2*DG70^2+(MecaFluide!$C$14+MecaFluide!$D$15)*(DG33-DG28-MecaFluide!$D$15*DG70^2))/(MecaFluide!$C$14+MecaFluide!$D$15),""),
IF((MecaFluide!$D$15^2*DG70^2+(MecaFluide!$C$14+MecaFluide!$D$15)*(DG32-DG27-MecaFluide!$D$15*DG70^2))&gt;0,MecaFluide!$D$15*DG70-SQRT(MecaFluide!$D$15^2*DG70^2+(MecaFluide!$C$14+MecaFluide!$D$15)*(DG32-DG27-MecaFluide!$D$15*DG70^2))/(MecaFluide!$C$14+MecaFluide!$D$15),""))),"")</f>
        <v/>
      </c>
      <c r="DH79" s="4" t="str">
        <f ca="1">IF(DH138&lt;=$L$3,IF(OR(DH95=3,DH95=4),"",
IF(DH28&lt;&gt;"",
IF((MecaFluide!$D$15^2*DH70^2+(MecaFluide!$C$14+MecaFluide!$D$15)*(DH33-DH28-MecaFluide!$D$15*DH70^2))&gt;0,MecaFluide!$D$15*DH70-SQRT(MecaFluide!$D$15^2*DH70^2+(MecaFluide!$C$14+MecaFluide!$D$15)*(DH33-DH28-MecaFluide!$D$15*DH70^2))/(MecaFluide!$C$14+MecaFluide!$D$15),""),
IF((MecaFluide!$D$15^2*DH70^2+(MecaFluide!$C$14+MecaFluide!$D$15)*(DH32-DH27-MecaFluide!$D$15*DH70^2))&gt;0,MecaFluide!$D$15*DH70-SQRT(MecaFluide!$D$15^2*DH70^2+(MecaFluide!$C$14+MecaFluide!$D$15)*(DH32-DH27-MecaFluide!$D$15*DH70^2))/(MecaFluide!$C$14+MecaFluide!$D$15),""))),"")</f>
        <v/>
      </c>
      <c r="DI79" s="4" t="str">
        <f ca="1">IF(DI138&lt;=$L$3,IF(OR(DI95=3,DI95=4),"",
IF(DI28&lt;&gt;"",
IF((MecaFluide!$D$15^2*DI70^2+(MecaFluide!$C$14+MecaFluide!$D$15)*(DI33-DI28-MecaFluide!$D$15*DI70^2))&gt;0,MecaFluide!$D$15*DI70-SQRT(MecaFluide!$D$15^2*DI70^2+(MecaFluide!$C$14+MecaFluide!$D$15)*(DI33-DI28-MecaFluide!$D$15*DI70^2))/(MecaFluide!$C$14+MecaFluide!$D$15),""),
IF((MecaFluide!$D$15^2*DI70^2+(MecaFluide!$C$14+MecaFluide!$D$15)*(DI32-DI27-MecaFluide!$D$15*DI70^2))&gt;0,MecaFluide!$D$15*DI70-SQRT(MecaFluide!$D$15^2*DI70^2+(MecaFluide!$C$14+MecaFluide!$D$15)*(DI32-DI27-MecaFluide!$D$15*DI70^2))/(MecaFluide!$C$14+MecaFluide!$D$15),""))),"")</f>
        <v/>
      </c>
      <c r="DJ79" s="4" t="str">
        <f ca="1">IF(DJ138&lt;=$L$3,IF(OR(DJ95=3,DJ95=4),"",
IF(DJ28&lt;&gt;"",
IF((MecaFluide!$D$15^2*DJ70^2+(MecaFluide!$C$14+MecaFluide!$D$15)*(DJ33-DJ28-MecaFluide!$D$15*DJ70^2))&gt;0,MecaFluide!$D$15*DJ70-SQRT(MecaFluide!$D$15^2*DJ70^2+(MecaFluide!$C$14+MecaFluide!$D$15)*(DJ33-DJ28-MecaFluide!$D$15*DJ70^2))/(MecaFluide!$C$14+MecaFluide!$D$15),""),
IF((MecaFluide!$D$15^2*DJ70^2+(MecaFluide!$C$14+MecaFluide!$D$15)*(DJ32-DJ27-MecaFluide!$D$15*DJ70^2))&gt;0,MecaFluide!$D$15*DJ70-SQRT(MecaFluide!$D$15^2*DJ70^2+(MecaFluide!$C$14+MecaFluide!$D$15)*(DJ32-DJ27-MecaFluide!$D$15*DJ70^2))/(MecaFluide!$C$14+MecaFluide!$D$15),""))),"")</f>
        <v/>
      </c>
      <c r="DK79" s="4" t="str">
        <f ca="1">IF(DK138&lt;=$L$3,IF(OR(DK95=3,DK95=4),"",
IF(DK28&lt;&gt;"",
IF((MecaFluide!$D$15^2*DK70^2+(MecaFluide!$C$14+MecaFluide!$D$15)*(DK33-DK28-MecaFluide!$D$15*DK70^2))&gt;0,MecaFluide!$D$15*DK70-SQRT(MecaFluide!$D$15^2*DK70^2+(MecaFluide!$C$14+MecaFluide!$D$15)*(DK33-DK28-MecaFluide!$D$15*DK70^2))/(MecaFluide!$C$14+MecaFluide!$D$15),""),
IF((MecaFluide!$D$15^2*DK70^2+(MecaFluide!$C$14+MecaFluide!$D$15)*(DK32-DK27-MecaFluide!$D$15*DK70^2))&gt;0,MecaFluide!$D$15*DK70-SQRT(MecaFluide!$D$15^2*DK70^2+(MecaFluide!$C$14+MecaFluide!$D$15)*(DK32-DK27-MecaFluide!$D$15*DK70^2))/(MecaFluide!$C$14+MecaFluide!$D$15),""))),"")</f>
        <v/>
      </c>
      <c r="DL79" s="4" t="str">
        <f ca="1">IF(DL138&lt;=$L$3,IF(OR(DL95=3,DL95=4),"",
IF(DL28&lt;&gt;"",
IF((MecaFluide!$D$15^2*DL70^2+(MecaFluide!$C$14+MecaFluide!$D$15)*(DL33-DL28-MecaFluide!$D$15*DL70^2))&gt;0,MecaFluide!$D$15*DL70-SQRT(MecaFluide!$D$15^2*DL70^2+(MecaFluide!$C$14+MecaFluide!$D$15)*(DL33-DL28-MecaFluide!$D$15*DL70^2))/(MecaFluide!$C$14+MecaFluide!$D$15),""),
IF((MecaFluide!$D$15^2*DL70^2+(MecaFluide!$C$14+MecaFluide!$D$15)*(DL32-DL27-MecaFluide!$D$15*DL70^2))&gt;0,MecaFluide!$D$15*DL70-SQRT(MecaFluide!$D$15^2*DL70^2+(MecaFluide!$C$14+MecaFluide!$D$15)*(DL32-DL27-MecaFluide!$D$15*DL70^2))/(MecaFluide!$C$14+MecaFluide!$D$15),""))),"")</f>
        <v/>
      </c>
      <c r="DM79" s="4" t="str">
        <f ca="1">IF(DM138&lt;=$L$3,IF(OR(DM95=3,DM95=4),"",
IF(DM28&lt;&gt;"",
IF((MecaFluide!$D$15^2*DM70^2+(MecaFluide!$C$14+MecaFluide!$D$15)*(DM33-DM28-MecaFluide!$D$15*DM70^2))&gt;0,MecaFluide!$D$15*DM70-SQRT(MecaFluide!$D$15^2*DM70^2+(MecaFluide!$C$14+MecaFluide!$D$15)*(DM33-DM28-MecaFluide!$D$15*DM70^2))/(MecaFluide!$C$14+MecaFluide!$D$15),""),
IF((MecaFluide!$D$15^2*DM70^2+(MecaFluide!$C$14+MecaFluide!$D$15)*(DM32-DM27-MecaFluide!$D$15*DM70^2))&gt;0,MecaFluide!$D$15*DM70-SQRT(MecaFluide!$D$15^2*DM70^2+(MecaFluide!$C$14+MecaFluide!$D$15)*(DM32-DM27-MecaFluide!$D$15*DM70^2))/(MecaFluide!$C$14+MecaFluide!$D$15),""))),"")</f>
        <v/>
      </c>
      <c r="DN79" s="4" t="str">
        <f ca="1">IF(DN138&lt;=$L$3,IF(OR(DN95=3,DN95=4),"",
IF(DN28&lt;&gt;"",
IF((MecaFluide!$D$15^2*DN70^2+(MecaFluide!$C$14+MecaFluide!$D$15)*(DN33-DN28-MecaFluide!$D$15*DN70^2))&gt;0,MecaFluide!$D$15*DN70-SQRT(MecaFluide!$D$15^2*DN70^2+(MecaFluide!$C$14+MecaFluide!$D$15)*(DN33-DN28-MecaFluide!$D$15*DN70^2))/(MecaFluide!$C$14+MecaFluide!$D$15),""),
IF((MecaFluide!$D$15^2*DN70^2+(MecaFluide!$C$14+MecaFluide!$D$15)*(DN32-DN27-MecaFluide!$D$15*DN70^2))&gt;0,MecaFluide!$D$15*DN70-SQRT(MecaFluide!$D$15^2*DN70^2+(MecaFluide!$C$14+MecaFluide!$D$15)*(DN32-DN27-MecaFluide!$D$15*DN70^2))/(MecaFluide!$C$14+MecaFluide!$D$15),""))),"")</f>
        <v/>
      </c>
      <c r="DO79" s="4" t="str">
        <f ca="1">IF(DO138&lt;=$L$3,IF(OR(DO95=3,DO95=4),"",
IF(DO28&lt;&gt;"",
IF((MecaFluide!$D$15^2*DO70^2+(MecaFluide!$C$14+MecaFluide!$D$15)*(DO33-DO28-MecaFluide!$D$15*DO70^2))&gt;0,MecaFluide!$D$15*DO70-SQRT(MecaFluide!$D$15^2*DO70^2+(MecaFluide!$C$14+MecaFluide!$D$15)*(DO33-DO28-MecaFluide!$D$15*DO70^2))/(MecaFluide!$C$14+MecaFluide!$D$15),""),
IF((MecaFluide!$D$15^2*DO70^2+(MecaFluide!$C$14+MecaFluide!$D$15)*(DO32-DO27-MecaFluide!$D$15*DO70^2))&gt;0,MecaFluide!$D$15*DO70-SQRT(MecaFluide!$D$15^2*DO70^2+(MecaFluide!$C$14+MecaFluide!$D$15)*(DO32-DO27-MecaFluide!$D$15*DO70^2))/(MecaFluide!$C$14+MecaFluide!$D$15),""))),"")</f>
        <v/>
      </c>
      <c r="DP79" s="4" t="str">
        <f ca="1">IF(DP138&lt;=$L$3,IF(OR(DP95=3,DP95=4),"",
IF(DP28&lt;&gt;"",
IF((MecaFluide!$D$15^2*DP70^2+(MecaFluide!$C$14+MecaFluide!$D$15)*(DP33-DP28-MecaFluide!$D$15*DP70^2))&gt;0,MecaFluide!$D$15*DP70-SQRT(MecaFluide!$D$15^2*DP70^2+(MecaFluide!$C$14+MecaFluide!$D$15)*(DP33-DP28-MecaFluide!$D$15*DP70^2))/(MecaFluide!$C$14+MecaFluide!$D$15),""),
IF((MecaFluide!$D$15^2*DP70^2+(MecaFluide!$C$14+MecaFluide!$D$15)*(DP32-DP27-MecaFluide!$D$15*DP70^2))&gt;0,MecaFluide!$D$15*DP70-SQRT(MecaFluide!$D$15^2*DP70^2+(MecaFluide!$C$14+MecaFluide!$D$15)*(DP32-DP27-MecaFluide!$D$15*DP70^2))/(MecaFluide!$C$14+MecaFluide!$D$15),""))),"")</f>
        <v/>
      </c>
      <c r="DQ79" s="4" t="str">
        <f ca="1">IF(DQ138&lt;=$L$3,IF(OR(DQ95=3,DQ95=4),"",
IF(DQ28&lt;&gt;"",
IF((MecaFluide!$D$15^2*DQ70^2+(MecaFluide!$C$14+MecaFluide!$D$15)*(DQ33-DQ28-MecaFluide!$D$15*DQ70^2))&gt;0,MecaFluide!$D$15*DQ70-SQRT(MecaFluide!$D$15^2*DQ70^2+(MecaFluide!$C$14+MecaFluide!$D$15)*(DQ33-DQ28-MecaFluide!$D$15*DQ70^2))/(MecaFluide!$C$14+MecaFluide!$D$15),""),
IF((MecaFluide!$D$15^2*DQ70^2+(MecaFluide!$C$14+MecaFluide!$D$15)*(DQ32-DQ27-MecaFluide!$D$15*DQ70^2))&gt;0,MecaFluide!$D$15*DQ70-SQRT(MecaFluide!$D$15^2*DQ70^2+(MecaFluide!$C$14+MecaFluide!$D$15)*(DQ32-DQ27-MecaFluide!$D$15*DQ70^2))/(MecaFluide!$C$14+MecaFluide!$D$15),""))),"")</f>
        <v/>
      </c>
      <c r="DR79" s="4" t="str">
        <f ca="1">IF(DR138&lt;=$L$3,IF(OR(DR95=3,DR95=4),"",
IF(DR28&lt;&gt;"",
IF((MecaFluide!$D$15^2*DR70^2+(MecaFluide!$C$14+MecaFluide!$D$15)*(DR33-DR28-MecaFluide!$D$15*DR70^2))&gt;0,MecaFluide!$D$15*DR70-SQRT(MecaFluide!$D$15^2*DR70^2+(MecaFluide!$C$14+MecaFluide!$D$15)*(DR33-DR28-MecaFluide!$D$15*DR70^2))/(MecaFluide!$C$14+MecaFluide!$D$15),""),
IF((MecaFluide!$D$15^2*DR70^2+(MecaFluide!$C$14+MecaFluide!$D$15)*(DR32-DR27-MecaFluide!$D$15*DR70^2))&gt;0,MecaFluide!$D$15*DR70-SQRT(MecaFluide!$D$15^2*DR70^2+(MecaFluide!$C$14+MecaFluide!$D$15)*(DR32-DR27-MecaFluide!$D$15*DR70^2))/(MecaFluide!$C$14+MecaFluide!$D$15),""))),"")</f>
        <v/>
      </c>
      <c r="DS79" s="4" t="str">
        <f ca="1">IF(DS138&lt;=$L$3,IF(OR(DS95=3,DS95=4),"",
IF(DS28&lt;&gt;"",
IF((MecaFluide!$D$15^2*DS70^2+(MecaFluide!$C$14+MecaFluide!$D$15)*(DS33-DS28-MecaFluide!$D$15*DS70^2))&gt;0,MecaFluide!$D$15*DS70-SQRT(MecaFluide!$D$15^2*DS70^2+(MecaFluide!$C$14+MecaFluide!$D$15)*(DS33-DS28-MecaFluide!$D$15*DS70^2))/(MecaFluide!$C$14+MecaFluide!$D$15),""),
IF((MecaFluide!$D$15^2*DS70^2+(MecaFluide!$C$14+MecaFluide!$D$15)*(DS32-DS27-MecaFluide!$D$15*DS70^2))&gt;0,MecaFluide!$D$15*DS70-SQRT(MecaFluide!$D$15^2*DS70^2+(MecaFluide!$C$14+MecaFluide!$D$15)*(DS32-DS27-MecaFluide!$D$15*DS70^2))/(MecaFluide!$C$14+MecaFluide!$D$15),""))),"")</f>
        <v/>
      </c>
      <c r="DT79" s="4" t="str">
        <f ca="1">IF(DT138&lt;=$L$3,IF(OR(DT95=3,DT95=4),"",
IF(DT28&lt;&gt;"",
IF((MecaFluide!$D$15^2*DT70^2+(MecaFluide!$C$14+MecaFluide!$D$15)*(DT33-DT28-MecaFluide!$D$15*DT70^2))&gt;0,MecaFluide!$D$15*DT70-SQRT(MecaFluide!$D$15^2*DT70^2+(MecaFluide!$C$14+MecaFluide!$D$15)*(DT33-DT28-MecaFluide!$D$15*DT70^2))/(MecaFluide!$C$14+MecaFluide!$D$15),""),
IF((MecaFluide!$D$15^2*DT70^2+(MecaFluide!$C$14+MecaFluide!$D$15)*(DT32-DT27-MecaFluide!$D$15*DT70^2))&gt;0,MecaFluide!$D$15*DT70-SQRT(MecaFluide!$D$15^2*DT70^2+(MecaFluide!$C$14+MecaFluide!$D$15)*(DT32-DT27-MecaFluide!$D$15*DT70^2))/(MecaFluide!$C$14+MecaFluide!$D$15),""))),"")</f>
        <v/>
      </c>
      <c r="DU79" s="4" t="str">
        <f ca="1">IF(DU138&lt;=$L$3,IF(OR(DU95=3,DU95=4),"",
IF(DU28&lt;&gt;"",
IF((MecaFluide!$D$15^2*DU70^2+(MecaFluide!$C$14+MecaFluide!$D$15)*(DU33-DU28-MecaFluide!$D$15*DU70^2))&gt;0,MecaFluide!$D$15*DU70-SQRT(MecaFluide!$D$15^2*DU70^2+(MecaFluide!$C$14+MecaFluide!$D$15)*(DU33-DU28-MecaFluide!$D$15*DU70^2))/(MecaFluide!$C$14+MecaFluide!$D$15),""),
IF((MecaFluide!$D$15^2*DU70^2+(MecaFluide!$C$14+MecaFluide!$D$15)*(DU32-DU27-MecaFluide!$D$15*DU70^2))&gt;0,MecaFluide!$D$15*DU70-SQRT(MecaFluide!$D$15^2*DU70^2+(MecaFluide!$C$14+MecaFluide!$D$15)*(DU32-DU27-MecaFluide!$D$15*DU70^2))/(MecaFluide!$C$14+MecaFluide!$D$15),""))),"")</f>
        <v/>
      </c>
      <c r="DV79" s="4" t="str">
        <f ca="1">IF(DV138&lt;=$L$3,IF(OR(DV95=3,DV95=4),"",
IF(DV28&lt;&gt;"",
IF((MecaFluide!$D$15^2*DV70^2+(MecaFluide!$C$14+MecaFluide!$D$15)*(DV33-DV28-MecaFluide!$D$15*DV70^2))&gt;0,MecaFluide!$D$15*DV70-SQRT(MecaFluide!$D$15^2*DV70^2+(MecaFluide!$C$14+MecaFluide!$D$15)*(DV33-DV28-MecaFluide!$D$15*DV70^2))/(MecaFluide!$C$14+MecaFluide!$D$15),""),
IF((MecaFluide!$D$15^2*DV70^2+(MecaFluide!$C$14+MecaFluide!$D$15)*(DV32-DV27-MecaFluide!$D$15*DV70^2))&gt;0,MecaFluide!$D$15*DV70-SQRT(MecaFluide!$D$15^2*DV70^2+(MecaFluide!$C$14+MecaFluide!$D$15)*(DV32-DV27-MecaFluide!$D$15*DV70^2))/(MecaFluide!$C$14+MecaFluide!$D$15),""))),"")</f>
        <v/>
      </c>
      <c r="DW79" s="4" t="str">
        <f ca="1">IF(DW138&lt;=$L$3,IF(OR(DW95=3,DW95=4),"",
IF(DW28&lt;&gt;"",
IF((MecaFluide!$D$15^2*DW70^2+(MecaFluide!$C$14+MecaFluide!$D$15)*(DW33-DW28-MecaFluide!$D$15*DW70^2))&gt;0,MecaFluide!$D$15*DW70-SQRT(MecaFluide!$D$15^2*DW70^2+(MecaFluide!$C$14+MecaFluide!$D$15)*(DW33-DW28-MecaFluide!$D$15*DW70^2))/(MecaFluide!$C$14+MecaFluide!$D$15),""),
IF((MecaFluide!$D$15^2*DW70^2+(MecaFluide!$C$14+MecaFluide!$D$15)*(DW32-DW27-MecaFluide!$D$15*DW70^2))&gt;0,MecaFluide!$D$15*DW70-SQRT(MecaFluide!$D$15^2*DW70^2+(MecaFluide!$C$14+MecaFluide!$D$15)*(DW32-DW27-MecaFluide!$D$15*DW70^2))/(MecaFluide!$C$14+MecaFluide!$D$15),""))),"")</f>
        <v/>
      </c>
      <c r="DX79" s="4" t="str">
        <f ca="1">IF(DX138&lt;=$L$3,IF(OR(DX95=3,DX95=4),"",
IF(DX28&lt;&gt;"",
IF((MecaFluide!$D$15^2*DX70^2+(MecaFluide!$C$14+MecaFluide!$D$15)*(DX33-DX28-MecaFluide!$D$15*DX70^2))&gt;0,MecaFluide!$D$15*DX70-SQRT(MecaFluide!$D$15^2*DX70^2+(MecaFluide!$C$14+MecaFluide!$D$15)*(DX33-DX28-MecaFluide!$D$15*DX70^2))/(MecaFluide!$C$14+MecaFluide!$D$15),""),
IF((MecaFluide!$D$15^2*DX70^2+(MecaFluide!$C$14+MecaFluide!$D$15)*(DX32-DX27-MecaFluide!$D$15*DX70^2))&gt;0,MecaFluide!$D$15*DX70-SQRT(MecaFluide!$D$15^2*DX70^2+(MecaFluide!$C$14+MecaFluide!$D$15)*(DX32-DX27-MecaFluide!$D$15*DX70^2))/(MecaFluide!$C$14+MecaFluide!$D$15),""))),"")</f>
        <v/>
      </c>
      <c r="DY79" s="4" t="str">
        <f ca="1">IF(DY138&lt;=$L$3,IF(OR(DY95=3,DY95=4),"",
IF(DY28&lt;&gt;"",
IF((MecaFluide!$D$15^2*DY70^2+(MecaFluide!$C$14+MecaFluide!$D$15)*(DY33-DY28-MecaFluide!$D$15*DY70^2))&gt;0,MecaFluide!$D$15*DY70-SQRT(MecaFluide!$D$15^2*DY70^2+(MecaFluide!$C$14+MecaFluide!$D$15)*(DY33-DY28-MecaFluide!$D$15*DY70^2))/(MecaFluide!$C$14+MecaFluide!$D$15),""),
IF((MecaFluide!$D$15^2*DY70^2+(MecaFluide!$C$14+MecaFluide!$D$15)*(DY32-DY27-MecaFluide!$D$15*DY70^2))&gt;0,MecaFluide!$D$15*DY70-SQRT(MecaFluide!$D$15^2*DY70^2+(MecaFluide!$C$14+MecaFluide!$D$15)*(DY32-DY27-MecaFluide!$D$15*DY70^2))/(MecaFluide!$C$14+MecaFluide!$D$15),""))),"")</f>
        <v/>
      </c>
      <c r="DZ79" s="4" t="str">
        <f ca="1">IF(DZ138&lt;=$L$3,IF(OR(DZ95=3,DZ95=4),"",
IF(DZ28&lt;&gt;"",
IF((MecaFluide!$D$15^2*DZ70^2+(MecaFluide!$C$14+MecaFluide!$D$15)*(DZ33-DZ28-MecaFluide!$D$15*DZ70^2))&gt;0,MecaFluide!$D$15*DZ70-SQRT(MecaFluide!$D$15^2*DZ70^2+(MecaFluide!$C$14+MecaFluide!$D$15)*(DZ33-DZ28-MecaFluide!$D$15*DZ70^2))/(MecaFluide!$C$14+MecaFluide!$D$15),""),
IF((MecaFluide!$D$15^2*DZ70^2+(MecaFluide!$C$14+MecaFluide!$D$15)*(DZ32-DZ27-MecaFluide!$D$15*DZ70^2))&gt;0,MecaFluide!$D$15*DZ70-SQRT(MecaFluide!$D$15^2*DZ70^2+(MecaFluide!$C$14+MecaFluide!$D$15)*(DZ32-DZ27-MecaFluide!$D$15*DZ70^2))/(MecaFluide!$C$14+MecaFluide!$D$15),""))),"")</f>
        <v/>
      </c>
      <c r="EA79" s="4" t="str">
        <f ca="1">IF(EA138&lt;=$L$3,IF(OR(EA95=3,EA95=4),"",
IF(EA28&lt;&gt;"",
IF((MecaFluide!$D$15^2*EA70^2+(MecaFluide!$C$14+MecaFluide!$D$15)*(EA33-EA28-MecaFluide!$D$15*EA70^2))&gt;0,MecaFluide!$D$15*EA70-SQRT(MecaFluide!$D$15^2*EA70^2+(MecaFluide!$C$14+MecaFluide!$D$15)*(EA33-EA28-MecaFluide!$D$15*EA70^2))/(MecaFluide!$C$14+MecaFluide!$D$15),""),
IF((MecaFluide!$D$15^2*EA70^2+(MecaFluide!$C$14+MecaFluide!$D$15)*(EA32-EA27-MecaFluide!$D$15*EA70^2))&gt;0,MecaFluide!$D$15*EA70-SQRT(MecaFluide!$D$15^2*EA70^2+(MecaFluide!$C$14+MecaFluide!$D$15)*(EA32-EA27-MecaFluide!$D$15*EA70^2))/(MecaFluide!$C$14+MecaFluide!$D$15),""))),"")</f>
        <v/>
      </c>
      <c r="EB79" s="4" t="str">
        <f ca="1">IF(EB138&lt;=$L$3,IF(OR(EB95=3,EB95=4),"",
IF(EB28&lt;&gt;"",
IF((MecaFluide!$D$15^2*EB70^2+(MecaFluide!$C$14+MecaFluide!$D$15)*(EB33-EB28-MecaFluide!$D$15*EB70^2))&gt;0,MecaFluide!$D$15*EB70-SQRT(MecaFluide!$D$15^2*EB70^2+(MecaFluide!$C$14+MecaFluide!$D$15)*(EB33-EB28-MecaFluide!$D$15*EB70^2))/(MecaFluide!$C$14+MecaFluide!$D$15),""),
IF((MecaFluide!$D$15^2*EB70^2+(MecaFluide!$C$14+MecaFluide!$D$15)*(EB32-EB27-MecaFluide!$D$15*EB70^2))&gt;0,MecaFluide!$D$15*EB70-SQRT(MecaFluide!$D$15^2*EB70^2+(MecaFluide!$C$14+MecaFluide!$D$15)*(EB32-EB27-MecaFluide!$D$15*EB70^2))/(MecaFluide!$C$14+MecaFluide!$D$15),""))),"")</f>
        <v/>
      </c>
      <c r="EC79" s="4" t="str">
        <f ca="1">IF(EC138&lt;=$L$3,IF(OR(EC95=3,EC95=4),"",
IF(EC28&lt;&gt;"",
IF((MecaFluide!$D$15^2*EC70^2+(MecaFluide!$C$14+MecaFluide!$D$15)*(EC33-EC28-MecaFluide!$D$15*EC70^2))&gt;0,MecaFluide!$D$15*EC70-SQRT(MecaFluide!$D$15^2*EC70^2+(MecaFluide!$C$14+MecaFluide!$D$15)*(EC33-EC28-MecaFluide!$D$15*EC70^2))/(MecaFluide!$C$14+MecaFluide!$D$15),""),
IF((MecaFluide!$D$15^2*EC70^2+(MecaFluide!$C$14+MecaFluide!$D$15)*(EC32-EC27-MecaFluide!$D$15*EC70^2))&gt;0,MecaFluide!$D$15*EC70-SQRT(MecaFluide!$D$15^2*EC70^2+(MecaFluide!$C$14+MecaFluide!$D$15)*(EC32-EC27-MecaFluide!$D$15*EC70^2))/(MecaFluide!$C$14+MecaFluide!$D$15),""))),"")</f>
        <v/>
      </c>
      <c r="ED79" s="4" t="str">
        <f ca="1">IF(ED138&lt;=$L$3,IF(OR(ED95=3,ED95=4),"",
IF(ED28&lt;&gt;"",
IF((MecaFluide!$D$15^2*ED70^2+(MecaFluide!$C$14+MecaFluide!$D$15)*(ED33-ED28-MecaFluide!$D$15*ED70^2))&gt;0,MecaFluide!$D$15*ED70-SQRT(MecaFluide!$D$15^2*ED70^2+(MecaFluide!$C$14+MecaFluide!$D$15)*(ED33-ED28-MecaFluide!$D$15*ED70^2))/(MecaFluide!$C$14+MecaFluide!$D$15),""),
IF((MecaFluide!$D$15^2*ED70^2+(MecaFluide!$C$14+MecaFluide!$D$15)*(ED32-ED27-MecaFluide!$D$15*ED70^2))&gt;0,MecaFluide!$D$15*ED70-SQRT(MecaFluide!$D$15^2*ED70^2+(MecaFluide!$C$14+MecaFluide!$D$15)*(ED32-ED27-MecaFluide!$D$15*ED70^2))/(MecaFluide!$C$14+MecaFluide!$D$15),""))),"")</f>
        <v/>
      </c>
      <c r="EE79" s="4" t="str">
        <f ca="1">IF(EE138&lt;=$L$3,IF(OR(EE95=3,EE95=4),"",
IF(EE28&lt;&gt;"",
IF((MecaFluide!$D$15^2*EE70^2+(MecaFluide!$C$14+MecaFluide!$D$15)*(EE33-EE28-MecaFluide!$D$15*EE70^2))&gt;0,MecaFluide!$D$15*EE70-SQRT(MecaFluide!$D$15^2*EE70^2+(MecaFluide!$C$14+MecaFluide!$D$15)*(EE33-EE28-MecaFluide!$D$15*EE70^2))/(MecaFluide!$C$14+MecaFluide!$D$15),""),
IF((MecaFluide!$D$15^2*EE70^2+(MecaFluide!$C$14+MecaFluide!$D$15)*(EE32-EE27-MecaFluide!$D$15*EE70^2))&gt;0,MecaFluide!$D$15*EE70-SQRT(MecaFluide!$D$15^2*EE70^2+(MecaFluide!$C$14+MecaFluide!$D$15)*(EE32-EE27-MecaFluide!$D$15*EE70^2))/(MecaFluide!$C$14+MecaFluide!$D$15),""))),"")</f>
        <v/>
      </c>
      <c r="EF79" s="4" t="str">
        <f ca="1">IF(EF138&lt;=$L$3,IF(OR(EF95=3,EF95=4),"",
IF(EF28&lt;&gt;"",
IF((MecaFluide!$D$15^2*EF70^2+(MecaFluide!$C$14+MecaFluide!$D$15)*(EF33-EF28-MecaFluide!$D$15*EF70^2))&gt;0,MecaFluide!$D$15*EF70-SQRT(MecaFluide!$D$15^2*EF70^2+(MecaFluide!$C$14+MecaFluide!$D$15)*(EF33-EF28-MecaFluide!$D$15*EF70^2))/(MecaFluide!$C$14+MecaFluide!$D$15),""),
IF((MecaFluide!$D$15^2*EF70^2+(MecaFluide!$C$14+MecaFluide!$D$15)*(EF32-EF27-MecaFluide!$D$15*EF70^2))&gt;0,MecaFluide!$D$15*EF70-SQRT(MecaFluide!$D$15^2*EF70^2+(MecaFluide!$C$14+MecaFluide!$D$15)*(EF32-EF27-MecaFluide!$D$15*EF70^2))/(MecaFluide!$C$14+MecaFluide!$D$15),""))),"")</f>
        <v/>
      </c>
      <c r="EG79" s="4" t="str">
        <f ca="1">IF(EG138&lt;=$L$3,IF(OR(EG95=3,EG95=4),"",
IF(EG28&lt;&gt;"",
IF((MecaFluide!$D$15^2*EG70^2+(MecaFluide!$C$14+MecaFluide!$D$15)*(EG33-EG28-MecaFluide!$D$15*EG70^2))&gt;0,MecaFluide!$D$15*EG70-SQRT(MecaFluide!$D$15^2*EG70^2+(MecaFluide!$C$14+MecaFluide!$D$15)*(EG33-EG28-MecaFluide!$D$15*EG70^2))/(MecaFluide!$C$14+MecaFluide!$D$15),""),
IF((MecaFluide!$D$15^2*EG70^2+(MecaFluide!$C$14+MecaFluide!$D$15)*(EG32-EG27-MecaFluide!$D$15*EG70^2))&gt;0,MecaFluide!$D$15*EG70-SQRT(MecaFluide!$D$15^2*EG70^2+(MecaFluide!$C$14+MecaFluide!$D$15)*(EG32-EG27-MecaFluide!$D$15*EG70^2))/(MecaFluide!$C$14+MecaFluide!$D$15),""))),"")</f>
        <v/>
      </c>
      <c r="EH79" s="4" t="str">
        <f ca="1">IF(EH138&lt;=$L$3,IF(OR(EH95=3,EH95=4),"",
IF(EH28&lt;&gt;"",
IF((MecaFluide!$D$15^2*EH70^2+(MecaFluide!$C$14+MecaFluide!$D$15)*(EH33-EH28-MecaFluide!$D$15*EH70^2))&gt;0,MecaFluide!$D$15*EH70-SQRT(MecaFluide!$D$15^2*EH70^2+(MecaFluide!$C$14+MecaFluide!$D$15)*(EH33-EH28-MecaFluide!$D$15*EH70^2))/(MecaFluide!$C$14+MecaFluide!$D$15),""),
IF((MecaFluide!$D$15^2*EH70^2+(MecaFluide!$C$14+MecaFluide!$D$15)*(EH32-EH27-MecaFluide!$D$15*EH70^2))&gt;0,MecaFluide!$D$15*EH70-SQRT(MecaFluide!$D$15^2*EH70^2+(MecaFluide!$C$14+MecaFluide!$D$15)*(EH32-EH27-MecaFluide!$D$15*EH70^2))/(MecaFluide!$C$14+MecaFluide!$D$15),""))),"")</f>
        <v/>
      </c>
      <c r="EI79" s="4" t="str">
        <f ca="1">IF(EI138&lt;=$L$3,IF(OR(EI95=3,EI95=4),"",
IF(EI28&lt;&gt;"",
IF((MecaFluide!$D$15^2*EI70^2+(MecaFluide!$C$14+MecaFluide!$D$15)*(EI33-EI28-MecaFluide!$D$15*EI70^2))&gt;0,MecaFluide!$D$15*EI70-SQRT(MecaFluide!$D$15^2*EI70^2+(MecaFluide!$C$14+MecaFluide!$D$15)*(EI33-EI28-MecaFluide!$D$15*EI70^2))/(MecaFluide!$C$14+MecaFluide!$D$15),""),
IF((MecaFluide!$D$15^2*EI70^2+(MecaFluide!$C$14+MecaFluide!$D$15)*(EI32-EI27-MecaFluide!$D$15*EI70^2))&gt;0,MecaFluide!$D$15*EI70-SQRT(MecaFluide!$D$15^2*EI70^2+(MecaFluide!$C$14+MecaFluide!$D$15)*(EI32-EI27-MecaFluide!$D$15*EI70^2))/(MecaFluide!$C$14+MecaFluide!$D$15),""))),"")</f>
        <v/>
      </c>
      <c r="EJ79" s="4" t="str">
        <f ca="1">IF(EJ138&lt;=$L$3,IF(OR(EJ95=3,EJ95=4),"",
IF(EJ28&lt;&gt;"",
IF((MecaFluide!$D$15^2*EJ70^2+(MecaFluide!$C$14+MecaFluide!$D$15)*(EJ33-EJ28-MecaFluide!$D$15*EJ70^2))&gt;0,MecaFluide!$D$15*EJ70-SQRT(MecaFluide!$D$15^2*EJ70^2+(MecaFluide!$C$14+MecaFluide!$D$15)*(EJ33-EJ28-MecaFluide!$D$15*EJ70^2))/(MecaFluide!$C$14+MecaFluide!$D$15),""),
IF((MecaFluide!$D$15^2*EJ70^2+(MecaFluide!$C$14+MecaFluide!$D$15)*(EJ32-EJ27-MecaFluide!$D$15*EJ70^2))&gt;0,MecaFluide!$D$15*EJ70-SQRT(MecaFluide!$D$15^2*EJ70^2+(MecaFluide!$C$14+MecaFluide!$D$15)*(EJ32-EJ27-MecaFluide!$D$15*EJ70^2))/(MecaFluide!$C$14+MecaFluide!$D$15),""))),"")</f>
        <v/>
      </c>
      <c r="EK79" s="4" t="str">
        <f ca="1">IF(EK138&lt;=$L$3,IF(OR(EK95=3,EK95=4),"",
IF(EK28&lt;&gt;"",
IF((MecaFluide!$D$15^2*EK70^2+(MecaFluide!$C$14+MecaFluide!$D$15)*(EK33-EK28-MecaFluide!$D$15*EK70^2))&gt;0,MecaFluide!$D$15*EK70-SQRT(MecaFluide!$D$15^2*EK70^2+(MecaFluide!$C$14+MecaFluide!$D$15)*(EK33-EK28-MecaFluide!$D$15*EK70^2))/(MecaFluide!$C$14+MecaFluide!$D$15),""),
IF((MecaFluide!$D$15^2*EK70^2+(MecaFluide!$C$14+MecaFluide!$D$15)*(EK32-EK27-MecaFluide!$D$15*EK70^2))&gt;0,MecaFluide!$D$15*EK70-SQRT(MecaFluide!$D$15^2*EK70^2+(MecaFluide!$C$14+MecaFluide!$D$15)*(EK32-EK27-MecaFluide!$D$15*EK70^2))/(MecaFluide!$C$14+MecaFluide!$D$15),""))),"")</f>
        <v/>
      </c>
      <c r="EL79" s="4" t="str">
        <f ca="1">IF(EL138&lt;=$L$3,IF(OR(EL95=3,EL95=4),"",
IF(EL28&lt;&gt;"",
IF((MecaFluide!$D$15^2*EL70^2+(MecaFluide!$C$14+MecaFluide!$D$15)*(EL33-EL28-MecaFluide!$D$15*EL70^2))&gt;0,MecaFluide!$D$15*EL70-SQRT(MecaFluide!$D$15^2*EL70^2+(MecaFluide!$C$14+MecaFluide!$D$15)*(EL33-EL28-MecaFluide!$D$15*EL70^2))/(MecaFluide!$C$14+MecaFluide!$D$15),""),
IF((MecaFluide!$D$15^2*EL70^2+(MecaFluide!$C$14+MecaFluide!$D$15)*(EL32-EL27-MecaFluide!$D$15*EL70^2))&gt;0,MecaFluide!$D$15*EL70-SQRT(MecaFluide!$D$15^2*EL70^2+(MecaFluide!$C$14+MecaFluide!$D$15)*(EL32-EL27-MecaFluide!$D$15*EL70^2))/(MecaFluide!$C$14+MecaFluide!$D$15),""))),"")</f>
        <v/>
      </c>
      <c r="EM79" s="4" t="str">
        <f ca="1">IF(EM138&lt;=$L$3,IF(OR(EM95=3,EM95=4),"",
IF(EM28&lt;&gt;"",
IF((MecaFluide!$D$15^2*EM70^2+(MecaFluide!$C$14+MecaFluide!$D$15)*(EM33-EM28-MecaFluide!$D$15*EM70^2))&gt;0,MecaFluide!$D$15*EM70-SQRT(MecaFluide!$D$15^2*EM70^2+(MecaFluide!$C$14+MecaFluide!$D$15)*(EM33-EM28-MecaFluide!$D$15*EM70^2))/(MecaFluide!$C$14+MecaFluide!$D$15),""),
IF((MecaFluide!$D$15^2*EM70^2+(MecaFluide!$C$14+MecaFluide!$D$15)*(EM32-EM27-MecaFluide!$D$15*EM70^2))&gt;0,MecaFluide!$D$15*EM70-SQRT(MecaFluide!$D$15^2*EM70^2+(MecaFluide!$C$14+MecaFluide!$D$15)*(EM32-EM27-MecaFluide!$D$15*EM70^2))/(MecaFluide!$C$14+MecaFluide!$D$15),""))),"")</f>
        <v/>
      </c>
      <c r="EN79" s="4" t="str">
        <f ca="1">IF(EN138&lt;=$L$3,IF(OR(EN95=3,EN95=4),"",
IF(EN28&lt;&gt;"",
IF((MecaFluide!$D$15^2*EN70^2+(MecaFluide!$C$14+MecaFluide!$D$15)*(EN33-EN28-MecaFluide!$D$15*EN70^2))&gt;0,MecaFluide!$D$15*EN70-SQRT(MecaFluide!$D$15^2*EN70^2+(MecaFluide!$C$14+MecaFluide!$D$15)*(EN33-EN28-MecaFluide!$D$15*EN70^2))/(MecaFluide!$C$14+MecaFluide!$D$15),""),
IF((MecaFluide!$D$15^2*EN70^2+(MecaFluide!$C$14+MecaFluide!$D$15)*(EN32-EN27-MecaFluide!$D$15*EN70^2))&gt;0,MecaFluide!$D$15*EN70-SQRT(MecaFluide!$D$15^2*EN70^2+(MecaFluide!$C$14+MecaFluide!$D$15)*(EN32-EN27-MecaFluide!$D$15*EN70^2))/(MecaFluide!$C$14+MecaFluide!$D$15),""))),"")</f>
        <v/>
      </c>
      <c r="EO79" s="4" t="str">
        <f ca="1">IF(EO138&lt;=$L$3,IF(OR(EO95=3,EO95=4),"",
IF(EO28&lt;&gt;"",
IF((MecaFluide!$D$15^2*EO70^2+(MecaFluide!$C$14+MecaFluide!$D$15)*(EO33-EO28-MecaFluide!$D$15*EO70^2))&gt;0,MecaFluide!$D$15*EO70-SQRT(MecaFluide!$D$15^2*EO70^2+(MecaFluide!$C$14+MecaFluide!$D$15)*(EO33-EO28-MecaFluide!$D$15*EO70^2))/(MecaFluide!$C$14+MecaFluide!$D$15),""),
IF((MecaFluide!$D$15^2*EO70^2+(MecaFluide!$C$14+MecaFluide!$D$15)*(EO32-EO27-MecaFluide!$D$15*EO70^2))&gt;0,MecaFluide!$D$15*EO70-SQRT(MecaFluide!$D$15^2*EO70^2+(MecaFluide!$C$14+MecaFluide!$D$15)*(EO32-EO27-MecaFluide!$D$15*EO70^2))/(MecaFluide!$C$14+MecaFluide!$D$15),""))),"")</f>
        <v/>
      </c>
      <c r="EP79" s="4" t="str">
        <f ca="1">IF(EP138&lt;=$L$3,IF(OR(EP95=3,EP95=4),"",
IF(EP28&lt;&gt;"",
IF((MecaFluide!$D$15^2*EP70^2+(MecaFluide!$C$14+MecaFluide!$D$15)*(EP33-EP28-MecaFluide!$D$15*EP70^2))&gt;0,MecaFluide!$D$15*EP70-SQRT(MecaFluide!$D$15^2*EP70^2+(MecaFluide!$C$14+MecaFluide!$D$15)*(EP33-EP28-MecaFluide!$D$15*EP70^2))/(MecaFluide!$C$14+MecaFluide!$D$15),""),
IF((MecaFluide!$D$15^2*EP70^2+(MecaFluide!$C$14+MecaFluide!$D$15)*(EP32-EP27-MecaFluide!$D$15*EP70^2))&gt;0,MecaFluide!$D$15*EP70-SQRT(MecaFluide!$D$15^2*EP70^2+(MecaFluide!$C$14+MecaFluide!$D$15)*(EP32-EP27-MecaFluide!$D$15*EP70^2))/(MecaFluide!$C$14+MecaFluide!$D$15),""))),"")</f>
        <v/>
      </c>
      <c r="EQ79" s="4" t="str">
        <f ca="1">IF(EQ138&lt;=$L$3,IF(OR(EQ95=3,EQ95=4),"",
IF(EQ28&lt;&gt;"",
IF((MecaFluide!$D$15^2*EQ70^2+(MecaFluide!$C$14+MecaFluide!$D$15)*(EQ33-EQ28-MecaFluide!$D$15*EQ70^2))&gt;0,MecaFluide!$D$15*EQ70-SQRT(MecaFluide!$D$15^2*EQ70^2+(MecaFluide!$C$14+MecaFluide!$D$15)*(EQ33-EQ28-MecaFluide!$D$15*EQ70^2))/(MecaFluide!$C$14+MecaFluide!$D$15),""),
IF((MecaFluide!$D$15^2*EQ70^2+(MecaFluide!$C$14+MecaFluide!$D$15)*(EQ32-EQ27-MecaFluide!$D$15*EQ70^2))&gt;0,MecaFluide!$D$15*EQ70-SQRT(MecaFluide!$D$15^2*EQ70^2+(MecaFluide!$C$14+MecaFluide!$D$15)*(EQ32-EQ27-MecaFluide!$D$15*EQ70^2))/(MecaFluide!$C$14+MecaFluide!$D$15),""))),"")</f>
        <v/>
      </c>
      <c r="ER79" s="4" t="str">
        <f ca="1">IF(ER138&lt;=$L$3,IF(OR(ER95=3,ER95=4),"",
IF(ER28&lt;&gt;"",
IF((MecaFluide!$D$15^2*ER70^2+(MecaFluide!$C$14+MecaFluide!$D$15)*(ER33-ER28-MecaFluide!$D$15*ER70^2))&gt;0,MecaFluide!$D$15*ER70-SQRT(MecaFluide!$D$15^2*ER70^2+(MecaFluide!$C$14+MecaFluide!$D$15)*(ER33-ER28-MecaFluide!$D$15*ER70^2))/(MecaFluide!$C$14+MecaFluide!$D$15),""),
IF((MecaFluide!$D$15^2*ER70^2+(MecaFluide!$C$14+MecaFluide!$D$15)*(ER32-ER27-MecaFluide!$D$15*ER70^2))&gt;0,MecaFluide!$D$15*ER70-SQRT(MecaFluide!$D$15^2*ER70^2+(MecaFluide!$C$14+MecaFluide!$D$15)*(ER32-ER27-MecaFluide!$D$15*ER70^2))/(MecaFluide!$C$14+MecaFluide!$D$15),""))),"")</f>
        <v/>
      </c>
      <c r="ES79" s="4" t="str">
        <f ca="1">IF(ES138&lt;=$L$3,IF(OR(ES95=3,ES95=4),"",
IF(ES28&lt;&gt;"",
IF((MecaFluide!$D$15^2*ES70^2+(MecaFluide!$C$14+MecaFluide!$D$15)*(ES33-ES28-MecaFluide!$D$15*ES70^2))&gt;0,MecaFluide!$D$15*ES70-SQRT(MecaFluide!$D$15^2*ES70^2+(MecaFluide!$C$14+MecaFluide!$D$15)*(ES33-ES28-MecaFluide!$D$15*ES70^2))/(MecaFluide!$C$14+MecaFluide!$D$15),""),
IF((MecaFluide!$D$15^2*ES70^2+(MecaFluide!$C$14+MecaFluide!$D$15)*(ES32-ES27-MecaFluide!$D$15*ES70^2))&gt;0,MecaFluide!$D$15*ES70-SQRT(MecaFluide!$D$15^2*ES70^2+(MecaFluide!$C$14+MecaFluide!$D$15)*(ES32-ES27-MecaFluide!$D$15*ES70^2))/(MecaFluide!$C$14+MecaFluide!$D$15),""))),"")</f>
        <v/>
      </c>
      <c r="ET79" s="4" t="str">
        <f ca="1">IF(ET138&lt;=$L$3,IF(OR(ET95=3,ET95=4),"",
IF(ET28&lt;&gt;"",
IF((MecaFluide!$D$15^2*ET70^2+(MecaFluide!$C$14+MecaFluide!$D$15)*(ET33-ET28-MecaFluide!$D$15*ET70^2))&gt;0,MecaFluide!$D$15*ET70-SQRT(MecaFluide!$D$15^2*ET70^2+(MecaFluide!$C$14+MecaFluide!$D$15)*(ET33-ET28-MecaFluide!$D$15*ET70^2))/(MecaFluide!$C$14+MecaFluide!$D$15),""),
IF((MecaFluide!$D$15^2*ET70^2+(MecaFluide!$C$14+MecaFluide!$D$15)*(ET32-ET27-MecaFluide!$D$15*ET70^2))&gt;0,MecaFluide!$D$15*ET70-SQRT(MecaFluide!$D$15^2*ET70^2+(MecaFluide!$C$14+MecaFluide!$D$15)*(ET32-ET27-MecaFluide!$D$15*ET70^2))/(MecaFluide!$C$14+MecaFluide!$D$15),""))),"")</f>
        <v/>
      </c>
      <c r="EU79" s="4" t="str">
        <f ca="1">IF(EU138&lt;=$L$3,IF(OR(EU95=3,EU95=4),"",
IF(EU28&lt;&gt;"",
IF((MecaFluide!$D$15^2*EU70^2+(MecaFluide!$C$14+MecaFluide!$D$15)*(EU33-EU28-MecaFluide!$D$15*EU70^2))&gt;0,MecaFluide!$D$15*EU70-SQRT(MecaFluide!$D$15^2*EU70^2+(MecaFluide!$C$14+MecaFluide!$D$15)*(EU33-EU28-MecaFluide!$D$15*EU70^2))/(MecaFluide!$C$14+MecaFluide!$D$15),""),
IF((MecaFluide!$D$15^2*EU70^2+(MecaFluide!$C$14+MecaFluide!$D$15)*(EU32-EU27-MecaFluide!$D$15*EU70^2))&gt;0,MecaFluide!$D$15*EU70-SQRT(MecaFluide!$D$15^2*EU70^2+(MecaFluide!$C$14+MecaFluide!$D$15)*(EU32-EU27-MecaFluide!$D$15*EU70^2))/(MecaFluide!$C$14+MecaFluide!$D$15),""))),"")</f>
        <v/>
      </c>
      <c r="EV79" s="4" t="str">
        <f ca="1">IF(EV138&lt;=$L$3,IF(OR(EV95=3,EV95=4),"",
IF(EV28&lt;&gt;"",
IF((MecaFluide!$D$15^2*EV70^2+(MecaFluide!$C$14+MecaFluide!$D$15)*(EV33-EV28-MecaFluide!$D$15*EV70^2))&gt;0,MecaFluide!$D$15*EV70-SQRT(MecaFluide!$D$15^2*EV70^2+(MecaFluide!$C$14+MecaFluide!$D$15)*(EV33-EV28-MecaFluide!$D$15*EV70^2))/(MecaFluide!$C$14+MecaFluide!$D$15),""),
IF((MecaFluide!$D$15^2*EV70^2+(MecaFluide!$C$14+MecaFluide!$D$15)*(EV32-EV27-MecaFluide!$D$15*EV70^2))&gt;0,MecaFluide!$D$15*EV70-SQRT(MecaFluide!$D$15^2*EV70^2+(MecaFluide!$C$14+MecaFluide!$D$15)*(EV32-EV27-MecaFluide!$D$15*EV70^2))/(MecaFluide!$C$14+MecaFluide!$D$15),""))),"")</f>
        <v/>
      </c>
      <c r="EW79" s="4" t="str">
        <f ca="1">IF(EW138&lt;=$L$3,IF(OR(EW95=3,EW95=4),"",
IF(EW28&lt;&gt;"",
IF((MecaFluide!$D$15^2*EW70^2+(MecaFluide!$C$14+MecaFluide!$D$15)*(EW33-EW28-MecaFluide!$D$15*EW70^2))&gt;0,MecaFluide!$D$15*EW70-SQRT(MecaFluide!$D$15^2*EW70^2+(MecaFluide!$C$14+MecaFluide!$D$15)*(EW33-EW28-MecaFluide!$D$15*EW70^2))/(MecaFluide!$C$14+MecaFluide!$D$15),""),
IF((MecaFluide!$D$15^2*EW70^2+(MecaFluide!$C$14+MecaFluide!$D$15)*(EW32-EW27-MecaFluide!$D$15*EW70^2))&gt;0,MecaFluide!$D$15*EW70-SQRT(MecaFluide!$D$15^2*EW70^2+(MecaFluide!$C$14+MecaFluide!$D$15)*(EW32-EW27-MecaFluide!$D$15*EW70^2))/(MecaFluide!$C$14+MecaFluide!$D$15),""))),"")</f>
        <v/>
      </c>
      <c r="EX79" s="4" t="str">
        <f ca="1">IF(EX138&lt;=$L$3,IF(OR(EX95=3,EX95=4),"",
IF(EX28&lt;&gt;"",
IF((MecaFluide!$D$15^2*EX70^2+(MecaFluide!$C$14+MecaFluide!$D$15)*(EX33-EX28-MecaFluide!$D$15*EX70^2))&gt;0,MecaFluide!$D$15*EX70-SQRT(MecaFluide!$D$15^2*EX70^2+(MecaFluide!$C$14+MecaFluide!$D$15)*(EX33-EX28-MecaFluide!$D$15*EX70^2))/(MecaFluide!$C$14+MecaFluide!$D$15),""),
IF((MecaFluide!$D$15^2*EX70^2+(MecaFluide!$C$14+MecaFluide!$D$15)*(EX32-EX27-MecaFluide!$D$15*EX70^2))&gt;0,MecaFluide!$D$15*EX70-SQRT(MecaFluide!$D$15^2*EX70^2+(MecaFluide!$C$14+MecaFluide!$D$15)*(EX32-EX27-MecaFluide!$D$15*EX70^2))/(MecaFluide!$C$14+MecaFluide!$D$15),""))),"")</f>
        <v/>
      </c>
      <c r="EY79" s="4" t="str">
        <f ca="1">IF(EY138&lt;=$L$3,IF(OR(EY95=3,EY95=4),"",
IF(EY28&lt;&gt;"",
IF((MecaFluide!$D$15^2*EY70^2+(MecaFluide!$C$14+MecaFluide!$D$15)*(EY33-EY28-MecaFluide!$D$15*EY70^2))&gt;0,MecaFluide!$D$15*EY70-SQRT(MecaFluide!$D$15^2*EY70^2+(MecaFluide!$C$14+MecaFluide!$D$15)*(EY33-EY28-MecaFluide!$D$15*EY70^2))/(MecaFluide!$C$14+MecaFluide!$D$15),""),
IF((MecaFluide!$D$15^2*EY70^2+(MecaFluide!$C$14+MecaFluide!$D$15)*(EY32-EY27-MecaFluide!$D$15*EY70^2))&gt;0,MecaFluide!$D$15*EY70-SQRT(MecaFluide!$D$15^2*EY70^2+(MecaFluide!$C$14+MecaFluide!$D$15)*(EY32-EY27-MecaFluide!$D$15*EY70^2))/(MecaFluide!$C$14+MecaFluide!$D$15),""))),"")</f>
        <v/>
      </c>
      <c r="EZ79" s="4" t="str">
        <f ca="1">IF(EZ138&lt;=$L$3,IF(OR(EZ95=3,EZ95=4),"",
IF(EZ28&lt;&gt;"",
IF((MecaFluide!$D$15^2*EZ70^2+(MecaFluide!$C$14+MecaFluide!$D$15)*(EZ33-EZ28-MecaFluide!$D$15*EZ70^2))&gt;0,MecaFluide!$D$15*EZ70-SQRT(MecaFluide!$D$15^2*EZ70^2+(MecaFluide!$C$14+MecaFluide!$D$15)*(EZ33-EZ28-MecaFluide!$D$15*EZ70^2))/(MecaFluide!$C$14+MecaFluide!$D$15),""),
IF((MecaFluide!$D$15^2*EZ70^2+(MecaFluide!$C$14+MecaFluide!$D$15)*(EZ32-EZ27-MecaFluide!$D$15*EZ70^2))&gt;0,MecaFluide!$D$15*EZ70-SQRT(MecaFluide!$D$15^2*EZ70^2+(MecaFluide!$C$14+MecaFluide!$D$15)*(EZ32-EZ27-MecaFluide!$D$15*EZ70^2))/(MecaFluide!$C$14+MecaFluide!$D$15),""))),"")</f>
        <v/>
      </c>
      <c r="FA79" s="4" t="str">
        <f ca="1">IF(FA138&lt;=$L$3,IF(OR(FA95=3,FA95=4),"",
IF(FA28&lt;&gt;"",
IF((MecaFluide!$D$15^2*FA70^2+(MecaFluide!$C$14+MecaFluide!$D$15)*(FA33-FA28-MecaFluide!$D$15*FA70^2))&gt;0,MecaFluide!$D$15*FA70-SQRT(MecaFluide!$D$15^2*FA70^2+(MecaFluide!$C$14+MecaFluide!$D$15)*(FA33-FA28-MecaFluide!$D$15*FA70^2))/(MecaFluide!$C$14+MecaFluide!$D$15),""),
IF((MecaFluide!$D$15^2*FA70^2+(MecaFluide!$C$14+MecaFluide!$D$15)*(FA32-FA27-MecaFluide!$D$15*FA70^2))&gt;0,MecaFluide!$D$15*FA70-SQRT(MecaFluide!$D$15^2*FA70^2+(MecaFluide!$C$14+MecaFluide!$D$15)*(FA32-FA27-MecaFluide!$D$15*FA70^2))/(MecaFluide!$C$14+MecaFluide!$D$15),""))),"")</f>
        <v/>
      </c>
      <c r="FB79" s="4" t="str">
        <f ca="1">IF(FB138&lt;=$L$3,IF(OR(FB95=3,FB95=4),"",
IF(FB28&lt;&gt;"",
IF((MecaFluide!$D$15^2*FB70^2+(MecaFluide!$C$14+MecaFluide!$D$15)*(FB33-FB28-MecaFluide!$D$15*FB70^2))&gt;0,MecaFluide!$D$15*FB70-SQRT(MecaFluide!$D$15^2*FB70^2+(MecaFluide!$C$14+MecaFluide!$D$15)*(FB33-FB28-MecaFluide!$D$15*FB70^2))/(MecaFluide!$C$14+MecaFluide!$D$15),""),
IF((MecaFluide!$D$15^2*FB70^2+(MecaFluide!$C$14+MecaFluide!$D$15)*(FB32-FB27-MecaFluide!$D$15*FB70^2))&gt;0,MecaFluide!$D$15*FB70-SQRT(MecaFluide!$D$15^2*FB70^2+(MecaFluide!$C$14+MecaFluide!$D$15)*(FB32-FB27-MecaFluide!$D$15*FB70^2))/(MecaFluide!$C$14+MecaFluide!$D$15),""))),"")</f>
        <v/>
      </c>
      <c r="FC79" s="4" t="str">
        <f ca="1">IF(FC138&lt;=$L$3,IF(OR(FC95=3,FC95=4),"",
IF(FC28&lt;&gt;"",
IF((MecaFluide!$D$15^2*FC70^2+(MecaFluide!$C$14+MecaFluide!$D$15)*(FC33-FC28-MecaFluide!$D$15*FC70^2))&gt;0,MecaFluide!$D$15*FC70-SQRT(MecaFluide!$D$15^2*FC70^2+(MecaFluide!$C$14+MecaFluide!$D$15)*(FC33-FC28-MecaFluide!$D$15*FC70^2))/(MecaFluide!$C$14+MecaFluide!$D$15),""),
IF((MecaFluide!$D$15^2*FC70^2+(MecaFluide!$C$14+MecaFluide!$D$15)*(FC32-FC27-MecaFluide!$D$15*FC70^2))&gt;0,MecaFluide!$D$15*FC70-SQRT(MecaFluide!$D$15^2*FC70^2+(MecaFluide!$C$14+MecaFluide!$D$15)*(FC32-FC27-MecaFluide!$D$15*FC70^2))/(MecaFluide!$C$14+MecaFluide!$D$15),""))),"")</f>
        <v/>
      </c>
      <c r="FD79" s="4" t="str">
        <f ca="1">IF(FD138&lt;=$L$3,IF(OR(FD95=3,FD95=4),"",
IF(FD28&lt;&gt;"",
IF((MecaFluide!$D$15^2*FD70^2+(MecaFluide!$C$14+MecaFluide!$D$15)*(FD33-FD28-MecaFluide!$D$15*FD70^2))&gt;0,MecaFluide!$D$15*FD70-SQRT(MecaFluide!$D$15^2*FD70^2+(MecaFluide!$C$14+MecaFluide!$D$15)*(FD33-FD28-MecaFluide!$D$15*FD70^2))/(MecaFluide!$C$14+MecaFluide!$D$15),""),
IF((MecaFluide!$D$15^2*FD70^2+(MecaFluide!$C$14+MecaFluide!$D$15)*(FD32-FD27-MecaFluide!$D$15*FD70^2))&gt;0,MecaFluide!$D$15*FD70-SQRT(MecaFluide!$D$15^2*FD70^2+(MecaFluide!$C$14+MecaFluide!$D$15)*(FD32-FD27-MecaFluide!$D$15*FD70^2))/(MecaFluide!$C$14+MecaFluide!$D$15),""))),"")</f>
        <v/>
      </c>
      <c r="FE79" s="4" t="str">
        <f ca="1">IF(FE138&lt;=$L$3,IF(OR(FE95=3,FE95=4),"",
IF(FE28&lt;&gt;"",
IF((MecaFluide!$D$15^2*FE70^2+(MecaFluide!$C$14+MecaFluide!$D$15)*(FE33-FE28-MecaFluide!$D$15*FE70^2))&gt;0,MecaFluide!$D$15*FE70-SQRT(MecaFluide!$D$15^2*FE70^2+(MecaFluide!$C$14+MecaFluide!$D$15)*(FE33-FE28-MecaFluide!$D$15*FE70^2))/(MecaFluide!$C$14+MecaFluide!$D$15),""),
IF((MecaFluide!$D$15^2*FE70^2+(MecaFluide!$C$14+MecaFluide!$D$15)*(FE32-FE27-MecaFluide!$D$15*FE70^2))&gt;0,MecaFluide!$D$15*FE70-SQRT(MecaFluide!$D$15^2*FE70^2+(MecaFluide!$C$14+MecaFluide!$D$15)*(FE32-FE27-MecaFluide!$D$15*FE70^2))/(MecaFluide!$C$14+MecaFluide!$D$15),""))),"")</f>
        <v/>
      </c>
      <c r="FF79" s="4" t="str">
        <f ca="1">IF(FF138&lt;=$L$3,IF(OR(FF95=3,FF95=4),"",
IF(FF28&lt;&gt;"",
IF((MecaFluide!$D$15^2*FF70^2+(MecaFluide!$C$14+MecaFluide!$D$15)*(FF33-FF28-MecaFluide!$D$15*FF70^2))&gt;0,MecaFluide!$D$15*FF70-SQRT(MecaFluide!$D$15^2*FF70^2+(MecaFluide!$C$14+MecaFluide!$D$15)*(FF33-FF28-MecaFluide!$D$15*FF70^2))/(MecaFluide!$C$14+MecaFluide!$D$15),""),
IF((MecaFluide!$D$15^2*FF70^2+(MecaFluide!$C$14+MecaFluide!$D$15)*(FF32-FF27-MecaFluide!$D$15*FF70^2))&gt;0,MecaFluide!$D$15*FF70-SQRT(MecaFluide!$D$15^2*FF70^2+(MecaFluide!$C$14+MecaFluide!$D$15)*(FF32-FF27-MecaFluide!$D$15*FF70^2))/(MecaFluide!$C$14+MecaFluide!$D$15),""))),"")</f>
        <v/>
      </c>
      <c r="FG79" s="4" t="str">
        <f ca="1">IF(FG138&lt;=$L$3,IF(OR(FG95=3,FG95=4),"",
IF(FG28&lt;&gt;"",
IF((MecaFluide!$D$15^2*FG70^2+(MecaFluide!$C$14+MecaFluide!$D$15)*(FG33-FG28-MecaFluide!$D$15*FG70^2))&gt;0,MecaFluide!$D$15*FG70-SQRT(MecaFluide!$D$15^2*FG70^2+(MecaFluide!$C$14+MecaFluide!$D$15)*(FG33-FG28-MecaFluide!$D$15*FG70^2))/(MecaFluide!$C$14+MecaFluide!$D$15),""),
IF((MecaFluide!$D$15^2*FG70^2+(MecaFluide!$C$14+MecaFluide!$D$15)*(FG32-FG27-MecaFluide!$D$15*FG70^2))&gt;0,MecaFluide!$D$15*FG70-SQRT(MecaFluide!$D$15^2*FG70^2+(MecaFluide!$C$14+MecaFluide!$D$15)*(FG32-FG27-MecaFluide!$D$15*FG70^2))/(MecaFluide!$C$14+MecaFluide!$D$15),""))),"")</f>
        <v/>
      </c>
      <c r="FH79" s="4" t="str">
        <f ca="1">IF(FH138&lt;=$L$3,IF(OR(FH95=3,FH95=4),"",
IF(FH28&lt;&gt;"",
IF((MecaFluide!$D$15^2*FH70^2+(MecaFluide!$C$14+MecaFluide!$D$15)*(FH33-FH28-MecaFluide!$D$15*FH70^2))&gt;0,MecaFluide!$D$15*FH70-SQRT(MecaFluide!$D$15^2*FH70^2+(MecaFluide!$C$14+MecaFluide!$D$15)*(FH33-FH28-MecaFluide!$D$15*FH70^2))/(MecaFluide!$C$14+MecaFluide!$D$15),""),
IF((MecaFluide!$D$15^2*FH70^2+(MecaFluide!$C$14+MecaFluide!$D$15)*(FH32-FH27-MecaFluide!$D$15*FH70^2))&gt;0,MecaFluide!$D$15*FH70-SQRT(MecaFluide!$D$15^2*FH70^2+(MecaFluide!$C$14+MecaFluide!$D$15)*(FH32-FH27-MecaFluide!$D$15*FH70^2))/(MecaFluide!$C$14+MecaFluide!$D$15),""))),"")</f>
        <v/>
      </c>
      <c r="FI79" s="4" t="str">
        <f ca="1">IF(FI138&lt;=$L$3,IF(OR(FI95=3,FI95=4),"",
IF(FI28&lt;&gt;"",
IF((MecaFluide!$D$15^2*FI70^2+(MecaFluide!$C$14+MecaFluide!$D$15)*(FI33-FI28-MecaFluide!$D$15*FI70^2))&gt;0,MecaFluide!$D$15*FI70-SQRT(MecaFluide!$D$15^2*FI70^2+(MecaFluide!$C$14+MecaFluide!$D$15)*(FI33-FI28-MecaFluide!$D$15*FI70^2))/(MecaFluide!$C$14+MecaFluide!$D$15),""),
IF((MecaFluide!$D$15^2*FI70^2+(MecaFluide!$C$14+MecaFluide!$D$15)*(FI32-FI27-MecaFluide!$D$15*FI70^2))&gt;0,MecaFluide!$D$15*FI70-SQRT(MecaFluide!$D$15^2*FI70^2+(MecaFluide!$C$14+MecaFluide!$D$15)*(FI32-FI27-MecaFluide!$D$15*FI70^2))/(MecaFluide!$C$14+MecaFluide!$D$15),""))),"")</f>
        <v/>
      </c>
      <c r="FJ79" s="4" t="str">
        <f ca="1">IF(FJ138&lt;=$L$3,IF(OR(FJ95=3,FJ95=4),"",
IF(FJ28&lt;&gt;"",
IF((MecaFluide!$D$15^2*FJ70^2+(MecaFluide!$C$14+MecaFluide!$D$15)*(FJ33-FJ28-MecaFluide!$D$15*FJ70^2))&gt;0,MecaFluide!$D$15*FJ70-SQRT(MecaFluide!$D$15^2*FJ70^2+(MecaFluide!$C$14+MecaFluide!$D$15)*(FJ33-FJ28-MecaFluide!$D$15*FJ70^2))/(MecaFluide!$C$14+MecaFluide!$D$15),""),
IF((MecaFluide!$D$15^2*FJ70^2+(MecaFluide!$C$14+MecaFluide!$D$15)*(FJ32-FJ27-MecaFluide!$D$15*FJ70^2))&gt;0,MecaFluide!$D$15*FJ70-SQRT(MecaFluide!$D$15^2*FJ70^2+(MecaFluide!$C$14+MecaFluide!$D$15)*(FJ32-FJ27-MecaFluide!$D$15*FJ70^2))/(MecaFluide!$C$14+MecaFluide!$D$15),""))),"")</f>
        <v/>
      </c>
      <c r="FK79" s="4" t="str">
        <f ca="1">IF(FK138&lt;=$L$3,IF(OR(FK95=3,FK95=4),"",
IF(FK28&lt;&gt;"",
IF((MecaFluide!$D$15^2*FK70^2+(MecaFluide!$C$14+MecaFluide!$D$15)*(FK33-FK28-MecaFluide!$D$15*FK70^2))&gt;0,MecaFluide!$D$15*FK70-SQRT(MecaFluide!$D$15^2*FK70^2+(MecaFluide!$C$14+MecaFluide!$D$15)*(FK33-FK28-MecaFluide!$D$15*FK70^2))/(MecaFluide!$C$14+MecaFluide!$D$15),""),
IF((MecaFluide!$D$15^2*FK70^2+(MecaFluide!$C$14+MecaFluide!$D$15)*(FK32-FK27-MecaFluide!$D$15*FK70^2))&gt;0,MecaFluide!$D$15*FK70-SQRT(MecaFluide!$D$15^2*FK70^2+(MecaFluide!$C$14+MecaFluide!$D$15)*(FK32-FK27-MecaFluide!$D$15*FK70^2))/(MecaFluide!$C$14+MecaFluide!$D$15),""))),"")</f>
        <v/>
      </c>
      <c r="FL79" s="4" t="str">
        <f ca="1">IF(FL138&lt;=$L$3,IF(OR(FL95=3,FL95=4),"",
IF(FL28&lt;&gt;"",
IF((MecaFluide!$D$15^2*FL70^2+(MecaFluide!$C$14+MecaFluide!$D$15)*(FL33-FL28-MecaFluide!$D$15*FL70^2))&gt;0,MecaFluide!$D$15*FL70-SQRT(MecaFluide!$D$15^2*FL70^2+(MecaFluide!$C$14+MecaFluide!$D$15)*(FL33-FL28-MecaFluide!$D$15*FL70^2))/(MecaFluide!$C$14+MecaFluide!$D$15),""),
IF((MecaFluide!$D$15^2*FL70^2+(MecaFluide!$C$14+MecaFluide!$D$15)*(FL32-FL27-MecaFluide!$D$15*FL70^2))&gt;0,MecaFluide!$D$15*FL70-SQRT(MecaFluide!$D$15^2*FL70^2+(MecaFluide!$C$14+MecaFluide!$D$15)*(FL32-FL27-MecaFluide!$D$15*FL70^2))/(MecaFluide!$C$14+MecaFluide!$D$15),""))),"")</f>
        <v/>
      </c>
      <c r="FM79" s="4" t="str">
        <f ca="1">IF(FM138&lt;=$L$3,IF(OR(FM95=3,FM95=4),"",
IF(FM28&lt;&gt;"",
IF((MecaFluide!$D$15^2*FM70^2+(MecaFluide!$C$14+MecaFluide!$D$15)*(FM33-FM28-MecaFluide!$D$15*FM70^2))&gt;0,MecaFluide!$D$15*FM70-SQRT(MecaFluide!$D$15^2*FM70^2+(MecaFluide!$C$14+MecaFluide!$D$15)*(FM33-FM28-MecaFluide!$D$15*FM70^2))/(MecaFluide!$C$14+MecaFluide!$D$15),""),
IF((MecaFluide!$D$15^2*FM70^2+(MecaFluide!$C$14+MecaFluide!$D$15)*(FM32-FM27-MecaFluide!$D$15*FM70^2))&gt;0,MecaFluide!$D$15*FM70-SQRT(MecaFluide!$D$15^2*FM70^2+(MecaFluide!$C$14+MecaFluide!$D$15)*(FM32-FM27-MecaFluide!$D$15*FM70^2))/(MecaFluide!$C$14+MecaFluide!$D$15),""))),"")</f>
        <v/>
      </c>
      <c r="FN79" s="4" t="str">
        <f ca="1">IF(FN138&lt;=$L$3,IF(OR(FN95=3,FN95=4),"",
IF(FN28&lt;&gt;"",
IF((MecaFluide!$D$15^2*FN70^2+(MecaFluide!$C$14+MecaFluide!$D$15)*(FN33-FN28-MecaFluide!$D$15*FN70^2))&gt;0,MecaFluide!$D$15*FN70-SQRT(MecaFluide!$D$15^2*FN70^2+(MecaFluide!$C$14+MecaFluide!$D$15)*(FN33-FN28-MecaFluide!$D$15*FN70^2))/(MecaFluide!$C$14+MecaFluide!$D$15),""),
IF((MecaFluide!$D$15^2*FN70^2+(MecaFluide!$C$14+MecaFluide!$D$15)*(FN32-FN27-MecaFluide!$D$15*FN70^2))&gt;0,MecaFluide!$D$15*FN70-SQRT(MecaFluide!$D$15^2*FN70^2+(MecaFluide!$C$14+MecaFluide!$D$15)*(FN32-FN27-MecaFluide!$D$15*FN70^2))/(MecaFluide!$C$14+MecaFluide!$D$15),""))),"")</f>
        <v/>
      </c>
      <c r="FO79" s="4" t="str">
        <f ca="1">IF(FO138&lt;=$L$3,IF(OR(FO95=3,FO95=4),"",
IF(FO28&lt;&gt;"",
IF((MecaFluide!$D$15^2*FO70^2+(MecaFluide!$C$14+MecaFluide!$D$15)*(FO33-FO28-MecaFluide!$D$15*FO70^2))&gt;0,MecaFluide!$D$15*FO70-SQRT(MecaFluide!$D$15^2*FO70^2+(MecaFluide!$C$14+MecaFluide!$D$15)*(FO33-FO28-MecaFluide!$D$15*FO70^2))/(MecaFluide!$C$14+MecaFluide!$D$15),""),
IF((MecaFluide!$D$15^2*FO70^2+(MecaFluide!$C$14+MecaFluide!$D$15)*(FO32-FO27-MecaFluide!$D$15*FO70^2))&gt;0,MecaFluide!$D$15*FO70-SQRT(MecaFluide!$D$15^2*FO70^2+(MecaFluide!$C$14+MecaFluide!$D$15)*(FO32-FO27-MecaFluide!$D$15*FO70^2))/(MecaFluide!$C$14+MecaFluide!$D$15),""))),"")</f>
        <v/>
      </c>
      <c r="FP79" s="4" t="str">
        <f>IF(FP138&lt;=$L$3,IF(OR(FP95=3,FP95=4),"",
IF(FP28&lt;&gt;"",
IF((MecaFluide!$D$15^2*FP70^2+(MecaFluide!$C$14+MecaFluide!$D$15)*(FP33-FP28-MecaFluide!$D$15*FP70^2))&gt;0,MecaFluide!$D$15*FP70-SQRT(MecaFluide!$D$15^2*FP70^2+(MecaFluide!$C$14+MecaFluide!$D$15)*(FP33-FP28-MecaFluide!$D$15*FP70^2))/(MecaFluide!$C$14+MecaFluide!$D$15),""),
IF((MecaFluide!$D$15^2*FP70^2+(MecaFluide!$C$14+MecaFluide!$D$15)*(FP32-FP27-MecaFluide!$D$15*FP70^2))&gt;0,MecaFluide!$D$15*FP70-SQRT(MecaFluide!$D$15^2*FP70^2+(MecaFluide!$C$14+MecaFluide!$D$15)*(FP32-FP27-MecaFluide!$D$15*FP70^2))/(MecaFluide!$C$14+MecaFluide!$D$15),""))),"")</f>
        <v/>
      </c>
      <c r="FQ79" s="4" t="str">
        <f>IF(FQ138&lt;=$L$3,IF(OR(FQ95=3,FQ95=4),"",
IF(FQ28&lt;&gt;"",
IF((MecaFluide!$D$15^2*FQ70^2+(MecaFluide!$C$14+MecaFluide!$D$15)*(FQ33-FQ28-MecaFluide!$D$15*FQ70^2))&gt;0,MecaFluide!$D$15*FQ70-SQRT(MecaFluide!$D$15^2*FQ70^2+(MecaFluide!$C$14+MecaFluide!$D$15)*(FQ33-FQ28-MecaFluide!$D$15*FQ70^2))/(MecaFluide!$C$14+MecaFluide!$D$15),""),
IF((MecaFluide!$D$15^2*FQ70^2+(MecaFluide!$C$14+MecaFluide!$D$15)*(FQ32-FQ27-MecaFluide!$D$15*FQ70^2))&gt;0,MecaFluide!$D$15*FQ70-SQRT(MecaFluide!$D$15^2*FQ70^2+(MecaFluide!$C$14+MecaFluide!$D$15)*(FQ32-FQ27-MecaFluide!$D$15*FQ70^2))/(MecaFluide!$C$14+MecaFluide!$D$15),""))),"")</f>
        <v/>
      </c>
      <c r="FR79" s="4" t="str">
        <f>IF(FR138&lt;=$L$3,IF(OR(FR95=3,FR95=4),"",
IF(FR28&lt;&gt;"",
IF((MecaFluide!$D$15^2*FR70^2+(MecaFluide!$C$14+MecaFluide!$D$15)*(FR33-FR28-MecaFluide!$D$15*FR70^2))&gt;0,MecaFluide!$D$15*FR70-SQRT(MecaFluide!$D$15^2*FR70^2+(MecaFluide!$C$14+MecaFluide!$D$15)*(FR33-FR28-MecaFluide!$D$15*FR70^2))/(MecaFluide!$C$14+MecaFluide!$D$15),""),
IF((MecaFluide!$D$15^2*FR70^2+(MecaFluide!$C$14+MecaFluide!$D$15)*(FR32-FR27-MecaFluide!$D$15*FR70^2))&gt;0,MecaFluide!$D$15*FR70-SQRT(MecaFluide!$D$15^2*FR70^2+(MecaFluide!$C$14+MecaFluide!$D$15)*(FR32-FR27-MecaFluide!$D$15*FR70^2))/(MecaFluide!$C$14+MecaFluide!$D$15),""))),"")</f>
        <v/>
      </c>
      <c r="FS79" s="4" t="str">
        <f>IF(FS138&lt;=$L$3,IF(OR(FS95=3,FS95=4),"",
IF(FS28&lt;&gt;"",
IF((MecaFluide!$D$15^2*FS70^2+(MecaFluide!$C$14+MecaFluide!$D$15)*(FS33-FS28-MecaFluide!$D$15*FS70^2))&gt;0,MecaFluide!$D$15*FS70-SQRT(MecaFluide!$D$15^2*FS70^2+(MecaFluide!$C$14+MecaFluide!$D$15)*(FS33-FS28-MecaFluide!$D$15*FS70^2))/(MecaFluide!$C$14+MecaFluide!$D$15),""),
IF((MecaFluide!$D$15^2*FS70^2+(MecaFluide!$C$14+MecaFluide!$D$15)*(FS32-FS27-MecaFluide!$D$15*FS70^2))&gt;0,MecaFluide!$D$15*FS70-SQRT(MecaFluide!$D$15^2*FS70^2+(MecaFluide!$C$14+MecaFluide!$D$15)*(FS32-FS27-MecaFluide!$D$15*FS70^2))/(MecaFluide!$C$14+MecaFluide!$D$15),""))),"")</f>
        <v/>
      </c>
      <c r="FT79" s="4" t="str">
        <f>IF(FT138&lt;=$L$3,IF(OR(FT95=3,FT95=4),"",
IF(FT28&lt;&gt;"",
IF((MecaFluide!$D$15^2*FT70^2+(MecaFluide!$C$14+MecaFluide!$D$15)*(FT33-FT28-MecaFluide!$D$15*FT70^2))&gt;0,MecaFluide!$D$15*FT70-SQRT(MecaFluide!$D$15^2*FT70^2+(MecaFluide!$C$14+MecaFluide!$D$15)*(FT33-FT28-MecaFluide!$D$15*FT70^2))/(MecaFluide!$C$14+MecaFluide!$D$15),""),
IF((MecaFluide!$D$15^2*FT70^2+(MecaFluide!$C$14+MecaFluide!$D$15)*(FT32-FT27-MecaFluide!$D$15*FT70^2))&gt;0,MecaFluide!$D$15*FT70-SQRT(MecaFluide!$D$15^2*FT70^2+(MecaFluide!$C$14+MecaFluide!$D$15)*(FT32-FT27-MecaFluide!$D$15*FT70^2))/(MecaFluide!$C$14+MecaFluide!$D$15),""))),"")</f>
        <v/>
      </c>
      <c r="FU79" s="4" t="str">
        <f>IF(FU138&lt;=$L$3,IF(OR(FU95=3,FU95=4),"",
IF(FU28&lt;&gt;"",
IF((MecaFluide!$D$15^2*FU70^2+(MecaFluide!$C$14+MecaFluide!$D$15)*(FU33-FU28-MecaFluide!$D$15*FU70^2))&gt;0,MecaFluide!$D$15*FU70-SQRT(MecaFluide!$D$15^2*FU70^2+(MecaFluide!$C$14+MecaFluide!$D$15)*(FU33-FU28-MecaFluide!$D$15*FU70^2))/(MecaFluide!$C$14+MecaFluide!$D$15),""),
IF((MecaFluide!$D$15^2*FU70^2+(MecaFluide!$C$14+MecaFluide!$D$15)*(FU32-FU27-MecaFluide!$D$15*FU70^2))&gt;0,MecaFluide!$D$15*FU70-SQRT(MecaFluide!$D$15^2*FU70^2+(MecaFluide!$C$14+MecaFluide!$D$15)*(FU32-FU27-MecaFluide!$D$15*FU70^2))/(MecaFluide!$C$14+MecaFluide!$D$15),""))),"")</f>
        <v/>
      </c>
      <c r="FV79" s="4" t="str">
        <f>IF(FV138&lt;=$L$3,IF(OR(FV95=3,FV95=4),"",
IF(FV28&lt;&gt;"",
IF((MecaFluide!$D$15^2*FV70^2+(MecaFluide!$C$14+MecaFluide!$D$15)*(FV33-FV28-MecaFluide!$D$15*FV70^2))&gt;0,MecaFluide!$D$15*FV70-SQRT(MecaFluide!$D$15^2*FV70^2+(MecaFluide!$C$14+MecaFluide!$D$15)*(FV33-FV28-MecaFluide!$D$15*FV70^2))/(MecaFluide!$C$14+MecaFluide!$D$15),""),
IF((MecaFluide!$D$15^2*FV70^2+(MecaFluide!$C$14+MecaFluide!$D$15)*(FV32-FV27-MecaFluide!$D$15*FV70^2))&gt;0,MecaFluide!$D$15*FV70-SQRT(MecaFluide!$D$15^2*FV70^2+(MecaFluide!$C$14+MecaFluide!$D$15)*(FV32-FV27-MecaFluide!$D$15*FV70^2))/(MecaFluide!$C$14+MecaFluide!$D$15),""))),"")</f>
        <v/>
      </c>
      <c r="FW79" s="4" t="str">
        <f>IF(FW138&lt;=$L$3,IF(OR(FW95=3,FW95=4),"",
IF(FW28&lt;&gt;"",
IF((MecaFluide!$D$15^2*FW70^2+(MecaFluide!$C$14+MecaFluide!$D$15)*(FW33-FW28-MecaFluide!$D$15*FW70^2))&gt;0,MecaFluide!$D$15*FW70-SQRT(MecaFluide!$D$15^2*FW70^2+(MecaFluide!$C$14+MecaFluide!$D$15)*(FW33-FW28-MecaFluide!$D$15*FW70^2))/(MecaFluide!$C$14+MecaFluide!$D$15),""),
IF((MecaFluide!$D$15^2*FW70^2+(MecaFluide!$C$14+MecaFluide!$D$15)*(FW32-FW27-MecaFluide!$D$15*FW70^2))&gt;0,MecaFluide!$D$15*FW70-SQRT(MecaFluide!$D$15^2*FW70^2+(MecaFluide!$C$14+MecaFluide!$D$15)*(FW32-FW27-MecaFluide!$D$15*FW70^2))/(MecaFluide!$C$14+MecaFluide!$D$15),""))),"")</f>
        <v/>
      </c>
      <c r="FX79" s="4" t="str">
        <f>IF(FX138&lt;=$L$3,IF(OR(FX95=3,FX95=4),"",
IF(FX28&lt;&gt;"",
IF((MecaFluide!$D$15^2*FX70^2+(MecaFluide!$C$14+MecaFluide!$D$15)*(FX33-FX28-MecaFluide!$D$15*FX70^2))&gt;0,MecaFluide!$D$15*FX70-SQRT(MecaFluide!$D$15^2*FX70^2+(MecaFluide!$C$14+MecaFluide!$D$15)*(FX33-FX28-MecaFluide!$D$15*FX70^2))/(MecaFluide!$C$14+MecaFluide!$D$15),""),
IF((MecaFluide!$D$15^2*FX70^2+(MecaFluide!$C$14+MecaFluide!$D$15)*(FX32-FX27-MecaFluide!$D$15*FX70^2))&gt;0,MecaFluide!$D$15*FX70-SQRT(MecaFluide!$D$15^2*FX70^2+(MecaFluide!$C$14+MecaFluide!$D$15)*(FX32-FX27-MecaFluide!$D$15*FX70^2))/(MecaFluide!$C$14+MecaFluide!$D$15),""))),"")</f>
        <v/>
      </c>
      <c r="FY79" s="4" t="str">
        <f>IF(FY138&lt;=$L$3,IF(OR(FY95=3,FY95=4),"",
IF(FY28&lt;&gt;"",
IF((MecaFluide!$D$15^2*FY70^2+(MecaFluide!$C$14+MecaFluide!$D$15)*(FY33-FY28-MecaFluide!$D$15*FY70^2))&gt;0,MecaFluide!$D$15*FY70-SQRT(MecaFluide!$D$15^2*FY70^2+(MecaFluide!$C$14+MecaFluide!$D$15)*(FY33-FY28-MecaFluide!$D$15*FY70^2))/(MecaFluide!$C$14+MecaFluide!$D$15),""),
IF((MecaFluide!$D$15^2*FY70^2+(MecaFluide!$C$14+MecaFluide!$D$15)*(FY32-FY27-MecaFluide!$D$15*FY70^2))&gt;0,MecaFluide!$D$15*FY70-SQRT(MecaFluide!$D$15^2*FY70^2+(MecaFluide!$C$14+MecaFluide!$D$15)*(FY32-FY27-MecaFluide!$D$15*FY70^2))/(MecaFluide!$C$14+MecaFluide!$D$15),""))),"")</f>
        <v/>
      </c>
      <c r="FZ79" s="4" t="str">
        <f>IF(FZ138&lt;=$L$3,IF(OR(FZ95=3,FZ95=4),"",
IF(FZ28&lt;&gt;"",
IF((MecaFluide!$D$15^2*FZ70^2+(MecaFluide!$C$14+MecaFluide!$D$15)*(FZ33-FZ28-MecaFluide!$D$15*FZ70^2))&gt;0,MecaFluide!$D$15*FZ70-SQRT(MecaFluide!$D$15^2*FZ70^2+(MecaFluide!$C$14+MecaFluide!$D$15)*(FZ33-FZ28-MecaFluide!$D$15*FZ70^2))/(MecaFluide!$C$14+MecaFluide!$D$15),""),
IF((MecaFluide!$D$15^2*FZ70^2+(MecaFluide!$C$14+MecaFluide!$D$15)*(FZ32-FZ27-MecaFluide!$D$15*FZ70^2))&gt;0,MecaFluide!$D$15*FZ70-SQRT(MecaFluide!$D$15^2*FZ70^2+(MecaFluide!$C$14+MecaFluide!$D$15)*(FZ32-FZ27-MecaFluide!$D$15*FZ70^2))/(MecaFluide!$C$14+MecaFluide!$D$15),""))),"")</f>
        <v/>
      </c>
      <c r="GA79" s="4" t="str">
        <f>IF(GA138&lt;=$L$3,IF(OR(GA95=3,GA95=4),"",
IF(GA28&lt;&gt;"",
IF((MecaFluide!$D$15^2*GA70^2+(MecaFluide!$C$14+MecaFluide!$D$15)*(GA33-GA28-MecaFluide!$D$15*GA70^2))&gt;0,MecaFluide!$D$15*GA70-SQRT(MecaFluide!$D$15^2*GA70^2+(MecaFluide!$C$14+MecaFluide!$D$15)*(GA33-GA28-MecaFluide!$D$15*GA70^2))/(MecaFluide!$C$14+MecaFluide!$D$15),""),
IF((MecaFluide!$D$15^2*GA70^2+(MecaFluide!$C$14+MecaFluide!$D$15)*(GA32-GA27-MecaFluide!$D$15*GA70^2))&gt;0,MecaFluide!$D$15*GA70-SQRT(MecaFluide!$D$15^2*GA70^2+(MecaFluide!$C$14+MecaFluide!$D$15)*(GA32-GA27-MecaFluide!$D$15*GA70^2))/(MecaFluide!$C$14+MecaFluide!$D$15),""))),"")</f>
        <v/>
      </c>
      <c r="GB79" s="4" t="str">
        <f>IF(GB138&lt;=$L$3,IF(OR(GB95=3,GB95=4),"",
IF(GB28&lt;&gt;"",
IF((MecaFluide!$D$15^2*GB70^2+(MecaFluide!$C$14+MecaFluide!$D$15)*(GB33-GB28-MecaFluide!$D$15*GB70^2))&gt;0,MecaFluide!$D$15*GB70-SQRT(MecaFluide!$D$15^2*GB70^2+(MecaFluide!$C$14+MecaFluide!$D$15)*(GB33-GB28-MecaFluide!$D$15*GB70^2))/(MecaFluide!$C$14+MecaFluide!$D$15),""),
IF((MecaFluide!$D$15^2*GB70^2+(MecaFluide!$C$14+MecaFluide!$D$15)*(GB32-GB27-MecaFluide!$D$15*GB70^2))&gt;0,MecaFluide!$D$15*GB70-SQRT(MecaFluide!$D$15^2*GB70^2+(MecaFluide!$C$14+MecaFluide!$D$15)*(GB32-GB27-MecaFluide!$D$15*GB70^2))/(MecaFluide!$C$14+MecaFluide!$D$15),""))),"")</f>
        <v/>
      </c>
      <c r="GC79" s="4" t="str">
        <f>IF(GC138&lt;=$L$3,IF(OR(GC95=3,GC95=4),"",
IF(GC28&lt;&gt;"",
IF((MecaFluide!$D$15^2*GC70^2+(MecaFluide!$C$14+MecaFluide!$D$15)*(GC33-GC28-MecaFluide!$D$15*GC70^2))&gt;0,MecaFluide!$D$15*GC70-SQRT(MecaFluide!$D$15^2*GC70^2+(MecaFluide!$C$14+MecaFluide!$D$15)*(GC33-GC28-MecaFluide!$D$15*GC70^2))/(MecaFluide!$C$14+MecaFluide!$D$15),""),
IF((MecaFluide!$D$15^2*GC70^2+(MecaFluide!$C$14+MecaFluide!$D$15)*(GC32-GC27-MecaFluide!$D$15*GC70^2))&gt;0,MecaFluide!$D$15*GC70-SQRT(MecaFluide!$D$15^2*GC70^2+(MecaFluide!$C$14+MecaFluide!$D$15)*(GC32-GC27-MecaFluide!$D$15*GC70^2))/(MecaFluide!$C$14+MecaFluide!$D$15),""))),"")</f>
        <v/>
      </c>
      <c r="GD79" s="4" t="str">
        <f>IF(GD138&lt;=$L$3,IF(OR(GD95=3,GD95=4),"",
IF(GD28&lt;&gt;"",
IF((MecaFluide!$D$15^2*GD70^2+(MecaFluide!$C$14+MecaFluide!$D$15)*(GD33-GD28-MecaFluide!$D$15*GD70^2))&gt;0,MecaFluide!$D$15*GD70-SQRT(MecaFluide!$D$15^2*GD70^2+(MecaFluide!$C$14+MecaFluide!$D$15)*(GD33-GD28-MecaFluide!$D$15*GD70^2))/(MecaFluide!$C$14+MecaFluide!$D$15),""),
IF((MecaFluide!$D$15^2*GD70^2+(MecaFluide!$C$14+MecaFluide!$D$15)*(GD32-GD27-MecaFluide!$D$15*GD70^2))&gt;0,MecaFluide!$D$15*GD70-SQRT(MecaFluide!$D$15^2*GD70^2+(MecaFluide!$C$14+MecaFluide!$D$15)*(GD32-GD27-MecaFluide!$D$15*GD70^2))/(MecaFluide!$C$14+MecaFluide!$D$15),""))),"")</f>
        <v/>
      </c>
      <c r="GE79" s="4" t="str">
        <f>IF(GE138&lt;=$L$3,IF(OR(GE95=3,GE95=4),"",
IF(GE28&lt;&gt;"",
IF((MecaFluide!$D$15^2*GE70^2+(MecaFluide!$C$14+MecaFluide!$D$15)*(GE33-GE28-MecaFluide!$D$15*GE70^2))&gt;0,MecaFluide!$D$15*GE70-SQRT(MecaFluide!$D$15^2*GE70^2+(MecaFluide!$C$14+MecaFluide!$D$15)*(GE33-GE28-MecaFluide!$D$15*GE70^2))/(MecaFluide!$C$14+MecaFluide!$D$15),""),
IF((MecaFluide!$D$15^2*GE70^2+(MecaFluide!$C$14+MecaFluide!$D$15)*(GE32-GE27-MecaFluide!$D$15*GE70^2))&gt;0,MecaFluide!$D$15*GE70-SQRT(MecaFluide!$D$15^2*GE70^2+(MecaFluide!$C$14+MecaFluide!$D$15)*(GE32-GE27-MecaFluide!$D$15*GE70^2))/(MecaFluide!$C$14+MecaFluide!$D$15),""))),"")</f>
        <v/>
      </c>
      <c r="GF79" s="4" t="str">
        <f>IF(GF138&lt;=$L$3,IF(OR(GF95=3,GF95=4),"",
IF(GF28&lt;&gt;"",
IF((MecaFluide!$D$15^2*GF70^2+(MecaFluide!$C$14+MecaFluide!$D$15)*(GF33-GF28-MecaFluide!$D$15*GF70^2))&gt;0,MecaFluide!$D$15*GF70-SQRT(MecaFluide!$D$15^2*GF70^2+(MecaFluide!$C$14+MecaFluide!$D$15)*(GF33-GF28-MecaFluide!$D$15*GF70^2))/(MecaFluide!$C$14+MecaFluide!$D$15),""),
IF((MecaFluide!$D$15^2*GF70^2+(MecaFluide!$C$14+MecaFluide!$D$15)*(GF32-GF27-MecaFluide!$D$15*GF70^2))&gt;0,MecaFluide!$D$15*GF70-SQRT(MecaFluide!$D$15^2*GF70^2+(MecaFluide!$C$14+MecaFluide!$D$15)*(GF32-GF27-MecaFluide!$D$15*GF70^2))/(MecaFluide!$C$14+MecaFluide!$D$15),""))),"")</f>
        <v/>
      </c>
      <c r="GG79" s="4" t="str">
        <f>IF(GG138&lt;=$L$3,IF(OR(GG95=3,GG95=4),"",
IF(GG28&lt;&gt;"",
IF((MecaFluide!$D$15^2*GG70^2+(MecaFluide!$C$14+MecaFluide!$D$15)*(GG33-GG28-MecaFluide!$D$15*GG70^2))&gt;0,MecaFluide!$D$15*GG70-SQRT(MecaFluide!$D$15^2*GG70^2+(MecaFluide!$C$14+MecaFluide!$D$15)*(GG33-GG28-MecaFluide!$D$15*GG70^2))/(MecaFluide!$C$14+MecaFluide!$D$15),""),
IF((MecaFluide!$D$15^2*GG70^2+(MecaFluide!$C$14+MecaFluide!$D$15)*(GG32-GG27-MecaFluide!$D$15*GG70^2))&gt;0,MecaFluide!$D$15*GG70-SQRT(MecaFluide!$D$15^2*GG70^2+(MecaFluide!$C$14+MecaFluide!$D$15)*(GG32-GG27-MecaFluide!$D$15*GG70^2))/(MecaFluide!$C$14+MecaFluide!$D$15),""))),"")</f>
        <v/>
      </c>
      <c r="GH79" s="4" t="str">
        <f>IF(GH138&lt;=$L$3,IF(OR(GH95=3,GH95=4),"",
IF(GH28&lt;&gt;"",
IF((MecaFluide!$D$15^2*GH70^2+(MecaFluide!$C$14+MecaFluide!$D$15)*(GH33-GH28-MecaFluide!$D$15*GH70^2))&gt;0,MecaFluide!$D$15*GH70-SQRT(MecaFluide!$D$15^2*GH70^2+(MecaFluide!$C$14+MecaFluide!$D$15)*(GH33-GH28-MecaFluide!$D$15*GH70^2))/(MecaFluide!$C$14+MecaFluide!$D$15),""),
IF((MecaFluide!$D$15^2*GH70^2+(MecaFluide!$C$14+MecaFluide!$D$15)*(GH32-GH27-MecaFluide!$D$15*GH70^2))&gt;0,MecaFluide!$D$15*GH70-SQRT(MecaFluide!$D$15^2*GH70^2+(MecaFluide!$C$14+MecaFluide!$D$15)*(GH32-GH27-MecaFluide!$D$15*GH70^2))/(MecaFluide!$C$14+MecaFluide!$D$15),""))),"")</f>
        <v/>
      </c>
      <c r="GI79" s="4" t="str">
        <f>IF(GI138&lt;=$L$3,IF(OR(GI95=3,GI95=4),"",
IF(GI28&lt;&gt;"",
IF((MecaFluide!$D$15^2*GI70^2+(MecaFluide!$C$14+MecaFluide!$D$15)*(GI33-GI28-MecaFluide!$D$15*GI70^2))&gt;0,MecaFluide!$D$15*GI70-SQRT(MecaFluide!$D$15^2*GI70^2+(MecaFluide!$C$14+MecaFluide!$D$15)*(GI33-GI28-MecaFluide!$D$15*GI70^2))/(MecaFluide!$C$14+MecaFluide!$D$15),""),
IF((MecaFluide!$D$15^2*GI70^2+(MecaFluide!$C$14+MecaFluide!$D$15)*(GI32-GI27-MecaFluide!$D$15*GI70^2))&gt;0,MecaFluide!$D$15*GI70-SQRT(MecaFluide!$D$15^2*GI70^2+(MecaFluide!$C$14+MecaFluide!$D$15)*(GI32-GI27-MecaFluide!$D$15*GI70^2))/(MecaFluide!$C$14+MecaFluide!$D$15),""))),"")</f>
        <v/>
      </c>
      <c r="GJ79" s="4" t="str">
        <f>IF(GJ138&lt;=$L$3,IF(OR(GJ95=3,GJ95=4),"",
IF(GJ28&lt;&gt;"",
IF((MecaFluide!$D$15^2*GJ70^2+(MecaFluide!$C$14+MecaFluide!$D$15)*(GJ33-GJ28-MecaFluide!$D$15*GJ70^2))&gt;0,MecaFluide!$D$15*GJ70-SQRT(MecaFluide!$D$15^2*GJ70^2+(MecaFluide!$C$14+MecaFluide!$D$15)*(GJ33-GJ28-MecaFluide!$D$15*GJ70^2))/(MecaFluide!$C$14+MecaFluide!$D$15),""),
IF((MecaFluide!$D$15^2*GJ70^2+(MecaFluide!$C$14+MecaFluide!$D$15)*(GJ32-GJ27-MecaFluide!$D$15*GJ70^2))&gt;0,MecaFluide!$D$15*GJ70-SQRT(MecaFluide!$D$15^2*GJ70^2+(MecaFluide!$C$14+MecaFluide!$D$15)*(GJ32-GJ27-MecaFluide!$D$15*GJ70^2))/(MecaFluide!$C$14+MecaFluide!$D$15),""))),"")</f>
        <v/>
      </c>
      <c r="GK79" s="4" t="str">
        <f>IF(GK138&lt;=$L$3,IF(OR(GK95=3,GK95=4),"",
IF(GK28&lt;&gt;"",
IF((MecaFluide!$D$15^2*GK70^2+(MecaFluide!$C$14+MecaFluide!$D$15)*(GK33-GK28-MecaFluide!$D$15*GK70^2))&gt;0,MecaFluide!$D$15*GK70-SQRT(MecaFluide!$D$15^2*GK70^2+(MecaFluide!$C$14+MecaFluide!$D$15)*(GK33-GK28-MecaFluide!$D$15*GK70^2))/(MecaFluide!$C$14+MecaFluide!$D$15),""),
IF((MecaFluide!$D$15^2*GK70^2+(MecaFluide!$C$14+MecaFluide!$D$15)*(GK32-GK27-MecaFluide!$D$15*GK70^2))&gt;0,MecaFluide!$D$15*GK70-SQRT(MecaFluide!$D$15^2*GK70^2+(MecaFluide!$C$14+MecaFluide!$D$15)*(GK32-GK27-MecaFluide!$D$15*GK70^2))/(MecaFluide!$C$14+MecaFluide!$D$15),""))),"")</f>
        <v/>
      </c>
      <c r="GL79" s="4" t="str">
        <f>IF(GL138&lt;=$L$3,IF(OR(GL95=3,GL95=4),"",
IF(GL28&lt;&gt;"",
IF((MecaFluide!$D$15^2*GL70^2+(MecaFluide!$C$14+MecaFluide!$D$15)*(GL33-GL28-MecaFluide!$D$15*GL70^2))&gt;0,MecaFluide!$D$15*GL70-SQRT(MecaFluide!$D$15^2*GL70^2+(MecaFluide!$C$14+MecaFluide!$D$15)*(GL33-GL28-MecaFluide!$D$15*GL70^2))/(MecaFluide!$C$14+MecaFluide!$D$15),""),
IF((MecaFluide!$D$15^2*GL70^2+(MecaFluide!$C$14+MecaFluide!$D$15)*(GL32-GL27-MecaFluide!$D$15*GL70^2))&gt;0,MecaFluide!$D$15*GL70-SQRT(MecaFluide!$D$15^2*GL70^2+(MecaFluide!$C$14+MecaFluide!$D$15)*(GL32-GL27-MecaFluide!$D$15*GL70^2))/(MecaFluide!$C$14+MecaFluide!$D$15),""))),"")</f>
        <v/>
      </c>
      <c r="GM79" s="4" t="str">
        <f>IF(GM138&lt;=$L$3,IF(OR(GM95=3,GM95=4),"",
IF(GM28&lt;&gt;"",
IF((MecaFluide!$D$15^2*GM70^2+(MecaFluide!$C$14+MecaFluide!$D$15)*(GM33-GM28-MecaFluide!$D$15*GM70^2))&gt;0,MecaFluide!$D$15*GM70-SQRT(MecaFluide!$D$15^2*GM70^2+(MecaFluide!$C$14+MecaFluide!$D$15)*(GM33-GM28-MecaFluide!$D$15*GM70^2))/(MecaFluide!$C$14+MecaFluide!$D$15),""),
IF((MecaFluide!$D$15^2*GM70^2+(MecaFluide!$C$14+MecaFluide!$D$15)*(GM32-GM27-MecaFluide!$D$15*GM70^2))&gt;0,MecaFluide!$D$15*GM70-SQRT(MecaFluide!$D$15^2*GM70^2+(MecaFluide!$C$14+MecaFluide!$D$15)*(GM32-GM27-MecaFluide!$D$15*GM70^2))/(MecaFluide!$C$14+MecaFluide!$D$15),""))),"")</f>
        <v/>
      </c>
    </row>
    <row r="80" spans="1:195" x14ac:dyDescent="0.25">
      <c r="AB80" s="87"/>
      <c r="AZ80" s="87"/>
      <c r="BL80" s="4"/>
      <c r="BX80" s="87"/>
      <c r="CU80" s="88"/>
      <c r="DT80" s="87"/>
      <c r="EQ80" s="88"/>
      <c r="FP80" s="87"/>
      <c r="GM80" s="88"/>
    </row>
    <row r="81" spans="1:195" x14ac:dyDescent="0.25">
      <c r="B81" s="19" t="s">
        <v>74</v>
      </c>
      <c r="AB81" s="87"/>
      <c r="AZ81" s="87"/>
      <c r="BX81" s="87"/>
      <c r="CU81" s="88"/>
      <c r="DT81" s="87"/>
      <c r="EQ81" s="88"/>
      <c r="FP81" s="87"/>
      <c r="GM81" s="88"/>
    </row>
    <row r="82" spans="1:195" x14ac:dyDescent="0.25">
      <c r="B82" t="s">
        <v>41</v>
      </c>
      <c r="C82" t="s">
        <v>24</v>
      </c>
      <c r="D82">
        <v>0.63</v>
      </c>
      <c r="E82">
        <v>0.63</v>
      </c>
      <c r="F82">
        <v>0.63</v>
      </c>
      <c r="G82">
        <v>0.63</v>
      </c>
      <c r="H82">
        <v>0.63</v>
      </c>
      <c r="I82">
        <v>0.63</v>
      </c>
      <c r="J82">
        <v>0.63</v>
      </c>
      <c r="K82">
        <v>0.63</v>
      </c>
      <c r="L82">
        <v>0.63</v>
      </c>
      <c r="M82">
        <v>0.63</v>
      </c>
      <c r="N82">
        <v>0.63</v>
      </c>
      <c r="O82">
        <v>0.63</v>
      </c>
      <c r="P82">
        <v>0.63</v>
      </c>
      <c r="Q82">
        <v>0.63</v>
      </c>
      <c r="R82">
        <v>0.63</v>
      </c>
      <c r="S82">
        <v>0.63</v>
      </c>
      <c r="T82">
        <v>0.63</v>
      </c>
      <c r="U82">
        <v>0.63</v>
      </c>
      <c r="V82">
        <v>0.63</v>
      </c>
      <c r="W82">
        <v>0.63</v>
      </c>
      <c r="X82">
        <v>0.63</v>
      </c>
      <c r="Y82">
        <v>0.63</v>
      </c>
      <c r="Z82">
        <v>0.63</v>
      </c>
      <c r="AA82">
        <v>0.63</v>
      </c>
      <c r="AB82" s="87">
        <v>0.63</v>
      </c>
      <c r="AC82">
        <v>0.63</v>
      </c>
      <c r="AD82">
        <v>0.63</v>
      </c>
      <c r="AE82">
        <v>0.63</v>
      </c>
      <c r="AF82">
        <v>0.63</v>
      </c>
      <c r="AG82">
        <v>0.63</v>
      </c>
      <c r="AH82">
        <v>0.63</v>
      </c>
      <c r="AI82">
        <v>0.63</v>
      </c>
      <c r="AJ82">
        <v>0.63</v>
      </c>
      <c r="AK82">
        <v>0.63</v>
      </c>
      <c r="AL82">
        <v>0.63</v>
      </c>
      <c r="AM82">
        <v>0.63</v>
      </c>
      <c r="AN82">
        <v>0.63</v>
      </c>
      <c r="AO82">
        <v>0.63</v>
      </c>
      <c r="AP82">
        <v>0.63</v>
      </c>
      <c r="AQ82">
        <v>0.63</v>
      </c>
      <c r="AR82">
        <v>0.63</v>
      </c>
      <c r="AS82">
        <v>0.63</v>
      </c>
      <c r="AT82">
        <v>0.63</v>
      </c>
      <c r="AU82">
        <v>0.63</v>
      </c>
      <c r="AV82">
        <v>0.63</v>
      </c>
      <c r="AW82">
        <v>0.63</v>
      </c>
      <c r="AX82">
        <v>0.63</v>
      </c>
      <c r="AY82">
        <v>0.63</v>
      </c>
      <c r="AZ82" s="87">
        <v>0.63</v>
      </c>
      <c r="BA82">
        <v>0.63</v>
      </c>
      <c r="BB82">
        <v>0.63</v>
      </c>
      <c r="BC82">
        <v>0.63</v>
      </c>
      <c r="BD82">
        <v>0.63</v>
      </c>
      <c r="BE82">
        <v>0.63</v>
      </c>
      <c r="BF82">
        <v>0.63</v>
      </c>
      <c r="BG82">
        <v>0.63</v>
      </c>
      <c r="BH82">
        <v>0.63</v>
      </c>
      <c r="BI82">
        <v>0.63</v>
      </c>
      <c r="BJ82">
        <v>0.63</v>
      </c>
      <c r="BK82">
        <v>0.63</v>
      </c>
      <c r="BL82">
        <v>0.63</v>
      </c>
      <c r="BM82">
        <v>0.63</v>
      </c>
      <c r="BN82">
        <v>0.63</v>
      </c>
      <c r="BO82">
        <v>0.63</v>
      </c>
      <c r="BP82">
        <v>0.63</v>
      </c>
      <c r="BQ82">
        <v>0.63</v>
      </c>
      <c r="BR82">
        <v>0.63</v>
      </c>
      <c r="BS82">
        <v>0.63</v>
      </c>
      <c r="BT82">
        <v>0.63</v>
      </c>
      <c r="BU82">
        <v>0.63</v>
      </c>
      <c r="BV82">
        <v>0.63</v>
      </c>
      <c r="BW82">
        <v>0.63</v>
      </c>
      <c r="BX82" s="87">
        <v>0.63</v>
      </c>
      <c r="BY82">
        <v>0.63</v>
      </c>
      <c r="BZ82">
        <v>0.63</v>
      </c>
      <c r="CA82">
        <v>0.63</v>
      </c>
      <c r="CB82">
        <v>0.63</v>
      </c>
      <c r="CC82">
        <v>0.63</v>
      </c>
      <c r="CD82">
        <v>0.63</v>
      </c>
      <c r="CE82">
        <v>0.63</v>
      </c>
      <c r="CF82">
        <v>0.63</v>
      </c>
      <c r="CG82">
        <v>0.63</v>
      </c>
      <c r="CH82">
        <v>0.63</v>
      </c>
      <c r="CI82">
        <v>0.63</v>
      </c>
      <c r="CJ82">
        <v>0.63</v>
      </c>
      <c r="CK82">
        <v>0.63</v>
      </c>
      <c r="CL82">
        <v>0.63</v>
      </c>
      <c r="CM82">
        <v>0.63</v>
      </c>
      <c r="CN82">
        <v>0.63</v>
      </c>
      <c r="CO82">
        <v>0.63</v>
      </c>
      <c r="CP82">
        <v>0.63</v>
      </c>
      <c r="CQ82">
        <v>0.63</v>
      </c>
      <c r="CR82">
        <v>0.63</v>
      </c>
      <c r="CS82">
        <v>0.63</v>
      </c>
      <c r="CT82">
        <v>0.63</v>
      </c>
      <c r="CU82" s="88">
        <v>0.63</v>
      </c>
      <c r="CV82">
        <v>0.63</v>
      </c>
      <c r="CW82">
        <v>0.63</v>
      </c>
      <c r="CX82">
        <v>0.63</v>
      </c>
      <c r="CY82">
        <v>0.63</v>
      </c>
      <c r="CZ82">
        <v>0.63</v>
      </c>
      <c r="DA82">
        <v>0.63</v>
      </c>
      <c r="DB82">
        <v>0.63</v>
      </c>
      <c r="DC82">
        <v>0.63</v>
      </c>
      <c r="DD82">
        <v>0.63</v>
      </c>
      <c r="DE82">
        <v>0.63</v>
      </c>
      <c r="DF82">
        <v>0.63</v>
      </c>
      <c r="DG82">
        <v>0.63</v>
      </c>
      <c r="DH82">
        <v>0.63</v>
      </c>
      <c r="DI82">
        <v>0.63</v>
      </c>
      <c r="DJ82">
        <v>0.63</v>
      </c>
      <c r="DK82">
        <v>0.63</v>
      </c>
      <c r="DL82">
        <v>0.63</v>
      </c>
      <c r="DM82">
        <v>0.63</v>
      </c>
      <c r="DN82">
        <v>0.63</v>
      </c>
      <c r="DO82">
        <v>0.63</v>
      </c>
      <c r="DP82">
        <v>0.63</v>
      </c>
      <c r="DQ82">
        <v>0.63</v>
      </c>
      <c r="DR82">
        <v>0.63</v>
      </c>
      <c r="DS82">
        <v>0.63</v>
      </c>
      <c r="DT82" s="87">
        <v>0.63</v>
      </c>
      <c r="DU82">
        <v>0.63</v>
      </c>
      <c r="DV82">
        <v>0.63</v>
      </c>
      <c r="DW82">
        <v>0.63</v>
      </c>
      <c r="DX82">
        <v>0.63</v>
      </c>
      <c r="DY82">
        <v>0.63</v>
      </c>
      <c r="DZ82">
        <v>0.63</v>
      </c>
      <c r="EA82">
        <v>0.63</v>
      </c>
      <c r="EB82">
        <v>0.63</v>
      </c>
      <c r="EC82">
        <v>0.63</v>
      </c>
      <c r="ED82">
        <v>0.63</v>
      </c>
      <c r="EE82">
        <v>0.63</v>
      </c>
      <c r="EF82">
        <v>0.63</v>
      </c>
      <c r="EG82">
        <v>0.63</v>
      </c>
      <c r="EH82">
        <v>0.63</v>
      </c>
      <c r="EI82">
        <v>0.63</v>
      </c>
      <c r="EJ82">
        <v>0.63</v>
      </c>
      <c r="EK82">
        <v>0.63</v>
      </c>
      <c r="EL82">
        <v>0.63</v>
      </c>
      <c r="EM82">
        <v>0.63</v>
      </c>
      <c r="EN82">
        <v>0.63</v>
      </c>
      <c r="EO82">
        <v>0.63</v>
      </c>
      <c r="EP82">
        <v>0.63</v>
      </c>
      <c r="EQ82" s="88">
        <v>0.63</v>
      </c>
      <c r="ER82">
        <v>0.63</v>
      </c>
      <c r="ES82">
        <v>0.63</v>
      </c>
      <c r="ET82">
        <v>0.63</v>
      </c>
      <c r="EU82">
        <v>0.63</v>
      </c>
      <c r="EV82">
        <v>0.63</v>
      </c>
      <c r="EW82">
        <v>0.63</v>
      </c>
      <c r="EX82">
        <v>0.63</v>
      </c>
      <c r="EY82">
        <v>0.63</v>
      </c>
      <c r="EZ82">
        <v>0.63</v>
      </c>
      <c r="FA82">
        <v>0.63</v>
      </c>
      <c r="FB82">
        <v>0.63</v>
      </c>
      <c r="FC82">
        <v>0.63</v>
      </c>
      <c r="FD82">
        <v>0.63</v>
      </c>
      <c r="FE82">
        <v>0.63</v>
      </c>
      <c r="FF82">
        <v>0.63</v>
      </c>
      <c r="FG82">
        <v>0.63</v>
      </c>
      <c r="FH82">
        <v>0.63</v>
      </c>
      <c r="FI82">
        <v>0.63</v>
      </c>
      <c r="FJ82">
        <v>0.63</v>
      </c>
      <c r="FK82">
        <v>0.63</v>
      </c>
      <c r="FL82">
        <v>0.63</v>
      </c>
      <c r="FM82">
        <v>0.63</v>
      </c>
      <c r="FN82">
        <v>0.63</v>
      </c>
      <c r="FO82">
        <v>0.63</v>
      </c>
      <c r="FP82" s="87">
        <v>0.63</v>
      </c>
      <c r="FQ82">
        <v>0.63</v>
      </c>
      <c r="FR82">
        <v>0.63</v>
      </c>
      <c r="FS82">
        <v>0.63</v>
      </c>
      <c r="FT82">
        <v>0.63</v>
      </c>
      <c r="FU82">
        <v>0.63</v>
      </c>
      <c r="FV82">
        <v>0.63</v>
      </c>
      <c r="FW82">
        <v>0.63</v>
      </c>
      <c r="FX82">
        <v>0.63</v>
      </c>
      <c r="FY82">
        <v>0.63</v>
      </c>
      <c r="FZ82">
        <v>0.63</v>
      </c>
      <c r="GA82">
        <v>0.63</v>
      </c>
      <c r="GB82">
        <v>0.63</v>
      </c>
      <c r="GC82">
        <v>0.63</v>
      </c>
      <c r="GD82">
        <v>0.63</v>
      </c>
      <c r="GE82">
        <v>0.63</v>
      </c>
      <c r="GF82">
        <v>0.63</v>
      </c>
      <c r="GG82">
        <v>0.63</v>
      </c>
      <c r="GH82">
        <v>0.63</v>
      </c>
      <c r="GI82">
        <v>0.63</v>
      </c>
      <c r="GJ82">
        <v>0.63</v>
      </c>
      <c r="GK82">
        <v>0.63</v>
      </c>
      <c r="GL82">
        <v>0.63</v>
      </c>
      <c r="GM82" s="88">
        <v>0.63</v>
      </c>
    </row>
    <row r="83" spans="1:195" x14ac:dyDescent="0.25">
      <c r="B83" t="s">
        <v>42</v>
      </c>
      <c r="C83" t="s">
        <v>24</v>
      </c>
      <c r="D83">
        <v>0.309</v>
      </c>
      <c r="E83">
        <v>0.309</v>
      </c>
      <c r="F83">
        <v>0.309</v>
      </c>
      <c r="G83">
        <v>0.309</v>
      </c>
      <c r="H83">
        <v>0.309</v>
      </c>
      <c r="I83">
        <v>0.309</v>
      </c>
      <c r="J83">
        <v>0.309</v>
      </c>
      <c r="K83">
        <v>0.309</v>
      </c>
      <c r="L83">
        <v>0.309</v>
      </c>
      <c r="M83">
        <v>0.309</v>
      </c>
      <c r="N83">
        <v>0.309</v>
      </c>
      <c r="O83">
        <v>0.309</v>
      </c>
      <c r="P83">
        <v>0.309</v>
      </c>
      <c r="Q83">
        <v>0.309</v>
      </c>
      <c r="R83">
        <v>0.309</v>
      </c>
      <c r="S83">
        <v>0.309</v>
      </c>
      <c r="T83">
        <v>0.309</v>
      </c>
      <c r="U83">
        <v>0.309</v>
      </c>
      <c r="V83">
        <v>0.309</v>
      </c>
      <c r="W83">
        <v>0.309</v>
      </c>
      <c r="X83">
        <v>0.309</v>
      </c>
      <c r="Y83">
        <v>0.309</v>
      </c>
      <c r="Z83">
        <v>0.309</v>
      </c>
      <c r="AA83">
        <v>0.309</v>
      </c>
      <c r="AB83" s="87">
        <v>0.309</v>
      </c>
      <c r="AC83">
        <v>0.309</v>
      </c>
      <c r="AD83">
        <v>0.309</v>
      </c>
      <c r="AE83">
        <v>0.309</v>
      </c>
      <c r="AF83">
        <v>0.309</v>
      </c>
      <c r="AG83">
        <v>0.309</v>
      </c>
      <c r="AH83">
        <v>0.309</v>
      </c>
      <c r="AI83">
        <v>0.309</v>
      </c>
      <c r="AJ83">
        <v>0.309</v>
      </c>
      <c r="AK83">
        <v>0.309</v>
      </c>
      <c r="AL83">
        <v>0.309</v>
      </c>
      <c r="AM83">
        <v>0.309</v>
      </c>
      <c r="AN83">
        <v>0.309</v>
      </c>
      <c r="AO83">
        <v>0.309</v>
      </c>
      <c r="AP83">
        <v>0.309</v>
      </c>
      <c r="AQ83">
        <v>0.309</v>
      </c>
      <c r="AR83">
        <v>0.309</v>
      </c>
      <c r="AS83">
        <v>0.309</v>
      </c>
      <c r="AT83">
        <v>0.309</v>
      </c>
      <c r="AU83">
        <v>0.309</v>
      </c>
      <c r="AV83">
        <v>0.309</v>
      </c>
      <c r="AW83">
        <v>0.309</v>
      </c>
      <c r="AX83">
        <v>0.309</v>
      </c>
      <c r="AY83">
        <v>0.309</v>
      </c>
      <c r="AZ83" s="87">
        <v>0.309</v>
      </c>
      <c r="BA83">
        <v>0.309</v>
      </c>
      <c r="BB83">
        <v>0.309</v>
      </c>
      <c r="BC83">
        <v>0.309</v>
      </c>
      <c r="BD83">
        <v>0.309</v>
      </c>
      <c r="BE83">
        <v>0.309</v>
      </c>
      <c r="BF83">
        <v>0.309</v>
      </c>
      <c r="BG83">
        <v>0.309</v>
      </c>
      <c r="BH83">
        <v>0.309</v>
      </c>
      <c r="BI83">
        <v>0.309</v>
      </c>
      <c r="BJ83">
        <v>0.309</v>
      </c>
      <c r="BK83">
        <v>0.309</v>
      </c>
      <c r="BL83">
        <v>0.309</v>
      </c>
      <c r="BM83">
        <v>0.309</v>
      </c>
      <c r="BN83">
        <v>0.309</v>
      </c>
      <c r="BO83">
        <v>0.309</v>
      </c>
      <c r="BP83">
        <v>0.309</v>
      </c>
      <c r="BQ83">
        <v>0.309</v>
      </c>
      <c r="BR83">
        <v>0.309</v>
      </c>
      <c r="BS83">
        <v>0.309</v>
      </c>
      <c r="BT83">
        <v>0.309</v>
      </c>
      <c r="BU83">
        <v>0.309</v>
      </c>
      <c r="BV83">
        <v>0.309</v>
      </c>
      <c r="BW83">
        <v>0.309</v>
      </c>
      <c r="BX83" s="87">
        <v>0.309</v>
      </c>
      <c r="BY83">
        <v>0.309</v>
      </c>
      <c r="BZ83">
        <v>0.309</v>
      </c>
      <c r="CA83">
        <v>0.309</v>
      </c>
      <c r="CB83">
        <v>0.309</v>
      </c>
      <c r="CC83">
        <v>0.309</v>
      </c>
      <c r="CD83">
        <v>0.309</v>
      </c>
      <c r="CE83">
        <v>0.309</v>
      </c>
      <c r="CF83">
        <v>0.309</v>
      </c>
      <c r="CG83">
        <v>0.309</v>
      </c>
      <c r="CH83">
        <v>0.309</v>
      </c>
      <c r="CI83">
        <v>0.309</v>
      </c>
      <c r="CJ83">
        <v>0.309</v>
      </c>
      <c r="CK83">
        <v>0.309</v>
      </c>
      <c r="CL83">
        <v>0.309</v>
      </c>
      <c r="CM83">
        <v>0.309</v>
      </c>
      <c r="CN83">
        <v>0.309</v>
      </c>
      <c r="CO83">
        <v>0.309</v>
      </c>
      <c r="CP83">
        <v>0.309</v>
      </c>
      <c r="CQ83">
        <v>0.309</v>
      </c>
      <c r="CR83">
        <v>0.309</v>
      </c>
      <c r="CS83">
        <v>0.309</v>
      </c>
      <c r="CT83">
        <v>0.309</v>
      </c>
      <c r="CU83" s="88">
        <v>0.309</v>
      </c>
      <c r="CV83">
        <v>0.309</v>
      </c>
      <c r="CW83">
        <v>0.309</v>
      </c>
      <c r="CX83">
        <v>0.309</v>
      </c>
      <c r="CY83">
        <v>0.309</v>
      </c>
      <c r="CZ83">
        <v>0.309</v>
      </c>
      <c r="DA83">
        <v>0.309</v>
      </c>
      <c r="DB83">
        <v>0.309</v>
      </c>
      <c r="DC83">
        <v>0.309</v>
      </c>
      <c r="DD83">
        <v>0.309</v>
      </c>
      <c r="DE83">
        <v>0.309</v>
      </c>
      <c r="DF83">
        <v>0.309</v>
      </c>
      <c r="DG83">
        <v>0.309</v>
      </c>
      <c r="DH83">
        <v>0.309</v>
      </c>
      <c r="DI83">
        <v>0.309</v>
      </c>
      <c r="DJ83">
        <v>0.309</v>
      </c>
      <c r="DK83">
        <v>0.309</v>
      </c>
      <c r="DL83">
        <v>0.309</v>
      </c>
      <c r="DM83">
        <v>0.309</v>
      </c>
      <c r="DN83">
        <v>0.309</v>
      </c>
      <c r="DO83">
        <v>0.309</v>
      </c>
      <c r="DP83">
        <v>0.309</v>
      </c>
      <c r="DQ83">
        <v>0.309</v>
      </c>
      <c r="DR83">
        <v>0.309</v>
      </c>
      <c r="DS83">
        <v>0.309</v>
      </c>
      <c r="DT83" s="87">
        <v>0.309</v>
      </c>
      <c r="DU83">
        <v>0.309</v>
      </c>
      <c r="DV83">
        <v>0.309</v>
      </c>
      <c r="DW83">
        <v>0.309</v>
      </c>
      <c r="DX83">
        <v>0.309</v>
      </c>
      <c r="DY83">
        <v>0.309</v>
      </c>
      <c r="DZ83">
        <v>0.309</v>
      </c>
      <c r="EA83">
        <v>0.309</v>
      </c>
      <c r="EB83">
        <v>0.309</v>
      </c>
      <c r="EC83">
        <v>0.309</v>
      </c>
      <c r="ED83">
        <v>0.309</v>
      </c>
      <c r="EE83">
        <v>0.309</v>
      </c>
      <c r="EF83">
        <v>0.309</v>
      </c>
      <c r="EG83">
        <v>0.309</v>
      </c>
      <c r="EH83">
        <v>0.309</v>
      </c>
      <c r="EI83">
        <v>0.309</v>
      </c>
      <c r="EJ83">
        <v>0.309</v>
      </c>
      <c r="EK83">
        <v>0.309</v>
      </c>
      <c r="EL83">
        <v>0.309</v>
      </c>
      <c r="EM83">
        <v>0.309</v>
      </c>
      <c r="EN83">
        <v>0.309</v>
      </c>
      <c r="EO83">
        <v>0.309</v>
      </c>
      <c r="EP83">
        <v>0.309</v>
      </c>
      <c r="EQ83" s="88">
        <v>0.309</v>
      </c>
      <c r="ER83">
        <v>0.309</v>
      </c>
      <c r="ES83">
        <v>0.309</v>
      </c>
      <c r="ET83">
        <v>0.309</v>
      </c>
      <c r="EU83">
        <v>0.309</v>
      </c>
      <c r="EV83">
        <v>0.309</v>
      </c>
      <c r="EW83">
        <v>0.309</v>
      </c>
      <c r="EX83">
        <v>0.309</v>
      </c>
      <c r="EY83">
        <v>0.309</v>
      </c>
      <c r="EZ83">
        <v>0.309</v>
      </c>
      <c r="FA83">
        <v>0.309</v>
      </c>
      <c r="FB83">
        <v>0.309</v>
      </c>
      <c r="FC83">
        <v>0.309</v>
      </c>
      <c r="FD83">
        <v>0.309</v>
      </c>
      <c r="FE83">
        <v>0.309</v>
      </c>
      <c r="FF83">
        <v>0.309</v>
      </c>
      <c r="FG83">
        <v>0.309</v>
      </c>
      <c r="FH83">
        <v>0.309</v>
      </c>
      <c r="FI83">
        <v>0.309</v>
      </c>
      <c r="FJ83">
        <v>0.309</v>
      </c>
      <c r="FK83">
        <v>0.309</v>
      </c>
      <c r="FL83">
        <v>0.309</v>
      </c>
      <c r="FM83">
        <v>0.309</v>
      </c>
      <c r="FN83">
        <v>0.309</v>
      </c>
      <c r="FO83">
        <v>0.309</v>
      </c>
      <c r="FP83" s="87">
        <v>0.309</v>
      </c>
      <c r="FQ83">
        <v>0.309</v>
      </c>
      <c r="FR83">
        <v>0.309</v>
      </c>
      <c r="FS83">
        <v>0.309</v>
      </c>
      <c r="FT83">
        <v>0.309</v>
      </c>
      <c r="FU83">
        <v>0.309</v>
      </c>
      <c r="FV83">
        <v>0.309</v>
      </c>
      <c r="FW83">
        <v>0.309</v>
      </c>
      <c r="FX83">
        <v>0.309</v>
      </c>
      <c r="FY83">
        <v>0.309</v>
      </c>
      <c r="FZ83">
        <v>0.309</v>
      </c>
      <c r="GA83">
        <v>0.309</v>
      </c>
      <c r="GB83">
        <v>0.309</v>
      </c>
      <c r="GC83">
        <v>0.309</v>
      </c>
      <c r="GD83">
        <v>0.309</v>
      </c>
      <c r="GE83">
        <v>0.309</v>
      </c>
      <c r="GF83">
        <v>0.309</v>
      </c>
      <c r="GG83">
        <v>0.309</v>
      </c>
      <c r="GH83">
        <v>0.309</v>
      </c>
      <c r="GI83">
        <v>0.309</v>
      </c>
      <c r="GJ83">
        <v>0.309</v>
      </c>
      <c r="GK83">
        <v>0.309</v>
      </c>
      <c r="GL83">
        <v>0.309</v>
      </c>
      <c r="GM83" s="88">
        <v>0.309</v>
      </c>
    </row>
    <row r="84" spans="1:195" x14ac:dyDescent="0.25"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11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11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11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57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11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57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11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57"/>
    </row>
    <row r="85" spans="1:195" x14ac:dyDescent="0.25"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11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11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11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57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11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57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11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57"/>
    </row>
    <row r="86" spans="1:195" ht="15.75" thickBot="1" x14ac:dyDescent="0.3">
      <c r="D86" s="10" t="s">
        <v>0</v>
      </c>
      <c r="E86" s="10" t="s">
        <v>1</v>
      </c>
      <c r="F86" s="10" t="s">
        <v>2</v>
      </c>
      <c r="G86" s="10" t="s">
        <v>3</v>
      </c>
      <c r="H86" s="10" t="s">
        <v>4</v>
      </c>
      <c r="I86" s="10" t="s">
        <v>5</v>
      </c>
      <c r="J86" s="10" t="s">
        <v>6</v>
      </c>
      <c r="K86" s="10" t="s">
        <v>7</v>
      </c>
      <c r="L86" s="10" t="s">
        <v>8</v>
      </c>
      <c r="M86" s="10" t="s">
        <v>9</v>
      </c>
      <c r="N86" s="10" t="s">
        <v>10</v>
      </c>
      <c r="O86" s="10" t="s">
        <v>11</v>
      </c>
      <c r="P86" s="10" t="s">
        <v>12</v>
      </c>
      <c r="Q86" s="10" t="s">
        <v>13</v>
      </c>
      <c r="R86" s="10" t="s">
        <v>14</v>
      </c>
      <c r="S86" s="10" t="s">
        <v>15</v>
      </c>
      <c r="T86" s="10" t="s">
        <v>16</v>
      </c>
      <c r="U86" s="10" t="s">
        <v>17</v>
      </c>
      <c r="V86" s="10" t="s">
        <v>18</v>
      </c>
      <c r="W86" s="10" t="s">
        <v>19</v>
      </c>
      <c r="X86" s="10" t="s">
        <v>20</v>
      </c>
      <c r="Y86" s="10" t="s">
        <v>21</v>
      </c>
      <c r="Z86" s="10" t="s">
        <v>22</v>
      </c>
      <c r="AA86" s="10" t="s">
        <v>23</v>
      </c>
      <c r="AB86" s="111" t="s">
        <v>86</v>
      </c>
      <c r="AC86" s="10" t="s">
        <v>87</v>
      </c>
      <c r="AD86" s="10" t="s">
        <v>88</v>
      </c>
      <c r="AE86" s="10" t="s">
        <v>89</v>
      </c>
      <c r="AF86" s="10" t="s">
        <v>90</v>
      </c>
      <c r="AG86" s="10" t="s">
        <v>91</v>
      </c>
      <c r="AH86" s="10" t="s">
        <v>92</v>
      </c>
      <c r="AI86" s="10" t="s">
        <v>93</v>
      </c>
      <c r="AJ86" s="10" t="s">
        <v>94</v>
      </c>
      <c r="AK86" s="10" t="s">
        <v>95</v>
      </c>
      <c r="AL86" s="10" t="s">
        <v>96</v>
      </c>
      <c r="AM86" s="10" t="s">
        <v>97</v>
      </c>
      <c r="AN86" s="10" t="s">
        <v>98</v>
      </c>
      <c r="AO86" s="10" t="s">
        <v>99</v>
      </c>
      <c r="AP86" s="10" t="s">
        <v>100</v>
      </c>
      <c r="AQ86" s="10" t="s">
        <v>101</v>
      </c>
      <c r="AR86" s="10" t="s">
        <v>102</v>
      </c>
      <c r="AS86" s="10" t="s">
        <v>103</v>
      </c>
      <c r="AT86" s="10" t="s">
        <v>104</v>
      </c>
      <c r="AU86" s="10" t="s">
        <v>105</v>
      </c>
      <c r="AV86" s="10" t="s">
        <v>106</v>
      </c>
      <c r="AW86" s="10" t="s">
        <v>107</v>
      </c>
      <c r="AX86" s="10" t="s">
        <v>108</v>
      </c>
      <c r="AY86" s="10" t="s">
        <v>109</v>
      </c>
      <c r="AZ86" s="111" t="s">
        <v>110</v>
      </c>
      <c r="BA86" s="10" t="s">
        <v>111</v>
      </c>
      <c r="BB86" s="10" t="s">
        <v>112</v>
      </c>
      <c r="BC86" s="10" t="s">
        <v>113</v>
      </c>
      <c r="BD86" s="10" t="s">
        <v>114</v>
      </c>
      <c r="BE86" s="10" t="s">
        <v>115</v>
      </c>
      <c r="BF86" s="10" t="s">
        <v>116</v>
      </c>
      <c r="BG86" s="10" t="s">
        <v>117</v>
      </c>
      <c r="BH86" s="10" t="s">
        <v>118</v>
      </c>
      <c r="BI86" s="10" t="s">
        <v>119</v>
      </c>
      <c r="BJ86" s="10" t="s">
        <v>120</v>
      </c>
      <c r="BK86" s="10" t="s">
        <v>121</v>
      </c>
      <c r="BL86" s="10" t="s">
        <v>122</v>
      </c>
      <c r="BM86" s="10" t="s">
        <v>123</v>
      </c>
      <c r="BN86" s="10" t="s">
        <v>124</v>
      </c>
      <c r="BO86" s="10" t="s">
        <v>125</v>
      </c>
      <c r="BP86" s="10" t="s">
        <v>126</v>
      </c>
      <c r="BQ86" s="10" t="s">
        <v>127</v>
      </c>
      <c r="BR86" s="10" t="s">
        <v>128</v>
      </c>
      <c r="BS86" s="10" t="s">
        <v>129</v>
      </c>
      <c r="BT86" s="10" t="s">
        <v>130</v>
      </c>
      <c r="BU86" s="10" t="s">
        <v>131</v>
      </c>
      <c r="BV86" s="10" t="s">
        <v>132</v>
      </c>
      <c r="BW86" s="10" t="s">
        <v>133</v>
      </c>
      <c r="BX86" s="111" t="s">
        <v>134</v>
      </c>
      <c r="BY86" s="10" t="s">
        <v>135</v>
      </c>
      <c r="BZ86" s="10" t="s">
        <v>136</v>
      </c>
      <c r="CA86" s="10" t="s">
        <v>137</v>
      </c>
      <c r="CB86" s="10" t="s">
        <v>138</v>
      </c>
      <c r="CC86" s="10" t="s">
        <v>139</v>
      </c>
      <c r="CD86" s="10" t="s">
        <v>140</v>
      </c>
      <c r="CE86" s="10" t="s">
        <v>141</v>
      </c>
      <c r="CF86" s="10" t="s">
        <v>142</v>
      </c>
      <c r="CG86" s="10" t="s">
        <v>143</v>
      </c>
      <c r="CH86" s="10" t="s">
        <v>144</v>
      </c>
      <c r="CI86" s="10" t="s">
        <v>145</v>
      </c>
      <c r="CJ86" s="10" t="s">
        <v>146</v>
      </c>
      <c r="CK86" s="10" t="s">
        <v>147</v>
      </c>
      <c r="CL86" s="10" t="s">
        <v>148</v>
      </c>
      <c r="CM86" s="10" t="s">
        <v>149</v>
      </c>
      <c r="CN86" s="10" t="s">
        <v>150</v>
      </c>
      <c r="CO86" s="10" t="s">
        <v>151</v>
      </c>
      <c r="CP86" s="10" t="s">
        <v>152</v>
      </c>
      <c r="CQ86" s="10" t="s">
        <v>153</v>
      </c>
      <c r="CR86" s="10" t="s">
        <v>154</v>
      </c>
      <c r="CS86" s="10" t="s">
        <v>155</v>
      </c>
      <c r="CT86" s="10" t="s">
        <v>156</v>
      </c>
      <c r="CU86" s="157" t="s">
        <v>157</v>
      </c>
      <c r="CV86" s="10" t="s">
        <v>158</v>
      </c>
      <c r="CW86" s="10" t="s">
        <v>159</v>
      </c>
      <c r="CX86" s="10" t="s">
        <v>160</v>
      </c>
      <c r="CY86" s="10" t="s">
        <v>161</v>
      </c>
      <c r="CZ86" s="10" t="s">
        <v>162</v>
      </c>
      <c r="DA86" s="10" t="s">
        <v>163</v>
      </c>
      <c r="DB86" s="10" t="s">
        <v>164</v>
      </c>
      <c r="DC86" s="10" t="s">
        <v>165</v>
      </c>
      <c r="DD86" s="10" t="s">
        <v>166</v>
      </c>
      <c r="DE86" s="10" t="s">
        <v>167</v>
      </c>
      <c r="DF86" s="10" t="s">
        <v>168</v>
      </c>
      <c r="DG86" s="10" t="s">
        <v>169</v>
      </c>
      <c r="DH86" s="10" t="s">
        <v>170</v>
      </c>
      <c r="DI86" s="10" t="s">
        <v>171</v>
      </c>
      <c r="DJ86" s="10" t="s">
        <v>172</v>
      </c>
      <c r="DK86" s="10" t="s">
        <v>173</v>
      </c>
      <c r="DL86" s="10" t="s">
        <v>174</v>
      </c>
      <c r="DM86" s="10" t="s">
        <v>175</v>
      </c>
      <c r="DN86" s="10" t="s">
        <v>176</v>
      </c>
      <c r="DO86" s="10" t="s">
        <v>177</v>
      </c>
      <c r="DP86" s="10" t="s">
        <v>178</v>
      </c>
      <c r="DQ86" s="10" t="s">
        <v>179</v>
      </c>
      <c r="DR86" s="10" t="s">
        <v>180</v>
      </c>
      <c r="DS86" s="10" t="s">
        <v>181</v>
      </c>
      <c r="DT86" s="111" t="s">
        <v>182</v>
      </c>
      <c r="DU86" s="10" t="s">
        <v>183</v>
      </c>
      <c r="DV86" s="10" t="s">
        <v>184</v>
      </c>
      <c r="DW86" s="10" t="s">
        <v>185</v>
      </c>
      <c r="DX86" s="10" t="s">
        <v>186</v>
      </c>
      <c r="DY86" s="10" t="s">
        <v>187</v>
      </c>
      <c r="DZ86" s="10" t="s">
        <v>188</v>
      </c>
      <c r="EA86" s="10" t="s">
        <v>189</v>
      </c>
      <c r="EB86" s="10" t="s">
        <v>190</v>
      </c>
      <c r="EC86" s="10" t="s">
        <v>191</v>
      </c>
      <c r="ED86" s="10" t="s">
        <v>192</v>
      </c>
      <c r="EE86" s="10" t="s">
        <v>193</v>
      </c>
      <c r="EF86" s="10" t="s">
        <v>194</v>
      </c>
      <c r="EG86" s="10" t="s">
        <v>195</v>
      </c>
      <c r="EH86" s="10" t="s">
        <v>196</v>
      </c>
      <c r="EI86" s="10" t="s">
        <v>197</v>
      </c>
      <c r="EJ86" s="10" t="s">
        <v>198</v>
      </c>
      <c r="EK86" s="10" t="s">
        <v>199</v>
      </c>
      <c r="EL86" s="10" t="s">
        <v>200</v>
      </c>
      <c r="EM86" s="10" t="s">
        <v>201</v>
      </c>
      <c r="EN86" s="10" t="s">
        <v>202</v>
      </c>
      <c r="EO86" s="10" t="s">
        <v>203</v>
      </c>
      <c r="EP86" s="10" t="s">
        <v>204</v>
      </c>
      <c r="EQ86" s="157" t="s">
        <v>205</v>
      </c>
      <c r="ER86" s="10" t="s">
        <v>206</v>
      </c>
      <c r="ES86" s="10" t="s">
        <v>207</v>
      </c>
      <c r="ET86" s="10" t="s">
        <v>208</v>
      </c>
      <c r="EU86" s="10" t="s">
        <v>209</v>
      </c>
      <c r="EV86" s="10" t="s">
        <v>210</v>
      </c>
      <c r="EW86" s="10" t="s">
        <v>211</v>
      </c>
      <c r="EX86" s="10" t="s">
        <v>212</v>
      </c>
      <c r="EY86" s="10" t="s">
        <v>213</v>
      </c>
      <c r="EZ86" s="10" t="s">
        <v>214</v>
      </c>
      <c r="FA86" s="10" t="s">
        <v>215</v>
      </c>
      <c r="FB86" s="10" t="s">
        <v>216</v>
      </c>
      <c r="FC86" s="10" t="s">
        <v>217</v>
      </c>
      <c r="FD86" s="10" t="s">
        <v>218</v>
      </c>
      <c r="FE86" s="10" t="s">
        <v>219</v>
      </c>
      <c r="FF86" s="10" t="s">
        <v>220</v>
      </c>
      <c r="FG86" s="10" t="s">
        <v>221</v>
      </c>
      <c r="FH86" s="10" t="s">
        <v>222</v>
      </c>
      <c r="FI86" s="10" t="s">
        <v>223</v>
      </c>
      <c r="FJ86" s="10" t="s">
        <v>224</v>
      </c>
      <c r="FK86" s="10" t="s">
        <v>225</v>
      </c>
      <c r="FL86" s="10" t="s">
        <v>226</v>
      </c>
      <c r="FM86" s="10" t="s">
        <v>227</v>
      </c>
      <c r="FN86" s="10" t="s">
        <v>228</v>
      </c>
      <c r="FO86" s="10" t="s">
        <v>229</v>
      </c>
      <c r="FP86" s="111" t="s">
        <v>230</v>
      </c>
      <c r="FQ86" s="10" t="s">
        <v>231</v>
      </c>
      <c r="FR86" s="10" t="s">
        <v>232</v>
      </c>
      <c r="FS86" s="10" t="s">
        <v>233</v>
      </c>
      <c r="FT86" s="10" t="s">
        <v>234</v>
      </c>
      <c r="FU86" s="10" t="s">
        <v>235</v>
      </c>
      <c r="FV86" s="10" t="s">
        <v>236</v>
      </c>
      <c r="FW86" s="10" t="s">
        <v>237</v>
      </c>
      <c r="FX86" s="10" t="s">
        <v>238</v>
      </c>
      <c r="FY86" s="10" t="s">
        <v>239</v>
      </c>
      <c r="FZ86" s="10" t="s">
        <v>240</v>
      </c>
      <c r="GA86" s="10" t="s">
        <v>241</v>
      </c>
      <c r="GB86" s="10" t="s">
        <v>242</v>
      </c>
      <c r="GC86" s="10" t="s">
        <v>243</v>
      </c>
      <c r="GD86" s="10" t="s">
        <v>244</v>
      </c>
      <c r="GE86" s="10" t="s">
        <v>245</v>
      </c>
      <c r="GF86" s="10" t="s">
        <v>246</v>
      </c>
      <c r="GG86" s="10" t="s">
        <v>247</v>
      </c>
      <c r="GH86" s="10" t="s">
        <v>248</v>
      </c>
      <c r="GI86" s="10" t="s">
        <v>249</v>
      </c>
      <c r="GJ86" s="10" t="s">
        <v>552</v>
      </c>
      <c r="GK86" s="10" t="s">
        <v>553</v>
      </c>
      <c r="GL86" s="10" t="s">
        <v>554</v>
      </c>
      <c r="GM86" s="157" t="s">
        <v>555</v>
      </c>
    </row>
    <row r="87" spans="1:195" ht="15.75" thickBot="1" x14ac:dyDescent="0.3">
      <c r="A87" s="65" t="s">
        <v>318</v>
      </c>
      <c r="B87" s="66" t="s">
        <v>262</v>
      </c>
      <c r="C87" s="66" t="s">
        <v>303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112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112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112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158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112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158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112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158"/>
    </row>
    <row r="88" spans="1:195" x14ac:dyDescent="0.25">
      <c r="B88" t="s">
        <v>293</v>
      </c>
      <c r="C88">
        <f ca="1">IF(MAX(D88:IJ88)&lt;&gt;0,MAX(D88:IJ88),"OK")</f>
        <v>19</v>
      </c>
      <c r="D88" s="4" t="str">
        <f ca="1">IF(D32&lt;&gt;"",IF(AND(D32&lt;=Réservoir!$B$57,D19&gt;Réservoir!$C$57),19,IF(AND(D32&lt;=Réservoir!$B$58,D19&gt;Réservoir!$C$58),25,IF(AND(OR(D32&lt;=Réservoir!$B$59,D27&lt;=Réservoir!$B$59),D19&gt;Réservoir!$C$59),34,"OK"))))</f>
        <v>OK</v>
      </c>
      <c r="E88" s="4" t="str">
        <f ca="1">IF(E32&lt;&gt;"",IF(AND(E32&lt;=Réservoir!$B$57,E19&gt;Réservoir!$C$57),19,IF(AND(E32&lt;=Réservoir!$B$58,E19&gt;Réservoir!$C$58),25,IF(AND(OR(E32&lt;=Réservoir!$B$59,E27&lt;=Réservoir!$B$59),E19&gt;Réservoir!$C$59),34,"OK"))))</f>
        <v>OK</v>
      </c>
      <c r="F88" s="4" t="str">
        <f ca="1">IF(F32&lt;&gt;"",IF(AND(F32&lt;=Réservoir!$B$57,F19&gt;Réservoir!$C$57),19,IF(AND(F32&lt;=Réservoir!$B$58,F19&gt;Réservoir!$C$58),25,IF(AND(OR(F32&lt;=Réservoir!$B$59,F27&lt;=Réservoir!$B$59),F19&gt;Réservoir!$C$59),34,"OK"))))</f>
        <v>OK</v>
      </c>
      <c r="G88" s="4" t="str">
        <f ca="1">IF(G32&lt;&gt;"",IF(AND(G32&lt;=Réservoir!$B$57,G19&gt;Réservoir!$C$57),19,IF(AND(G32&lt;=Réservoir!$B$58,G19&gt;Réservoir!$C$58),25,IF(AND(OR(G32&lt;=Réservoir!$B$59,G27&lt;=Réservoir!$B$59),G19&gt;Réservoir!$C$59),34,"OK"))))</f>
        <v>OK</v>
      </c>
      <c r="H88" s="4" t="str">
        <f ca="1">IF(H32&lt;&gt;"",IF(AND(H32&lt;=Réservoir!$B$57,H19&gt;Réservoir!$C$57),19,IF(AND(H32&lt;=Réservoir!$B$58,H19&gt;Réservoir!$C$58),25,IF(AND(OR(H32&lt;=Réservoir!$B$59,H27&lt;=Réservoir!$B$59),H19&gt;Réservoir!$C$59),34,"OK"))))</f>
        <v>OK</v>
      </c>
      <c r="I88" s="4" t="str">
        <f ca="1">IF(I32&lt;&gt;"",IF(AND(I32&lt;=Réservoir!$B$57,I19&gt;Réservoir!$C$57),19,IF(AND(I32&lt;=Réservoir!$B$58,I19&gt;Réservoir!$C$58),25,IF(AND(OR(I32&lt;=Réservoir!$B$59,I27&lt;=Réservoir!$B$59),I19&gt;Réservoir!$C$59),34,"OK"))))</f>
        <v>OK</v>
      </c>
      <c r="J88" s="4" t="str">
        <f ca="1">IF(J32&lt;&gt;"",IF(AND(J32&lt;=Réservoir!$B$57,J19&gt;Réservoir!$C$57),19,IF(AND(J32&lt;=Réservoir!$B$58,J19&gt;Réservoir!$C$58),25,IF(AND(OR(J32&lt;=Réservoir!$B$59,J27&lt;=Réservoir!$B$59),J19&gt;Réservoir!$C$59),34,"OK"))))</f>
        <v>OK</v>
      </c>
      <c r="K88" s="4" t="str">
        <f ca="1">IF(K32&lt;&gt;"",IF(AND(K32&lt;=Réservoir!$B$57,K19&gt;Réservoir!$C$57),19,IF(AND(K32&lt;=Réservoir!$B$58,K19&gt;Réservoir!$C$58),25,IF(AND(OR(K32&lt;=Réservoir!$B$59,K27&lt;=Réservoir!$B$59),K19&gt;Réservoir!$C$59),34,"OK"))))</f>
        <v>OK</v>
      </c>
      <c r="L88" s="4" t="str">
        <f ca="1">IF(L32&lt;&gt;"",IF(AND(L32&lt;=Réservoir!$B$57,L19&gt;Réservoir!$C$57),19,IF(AND(L32&lt;=Réservoir!$B$58,L19&gt;Réservoir!$C$58),25,IF(AND(OR(L32&lt;=Réservoir!$B$59,L27&lt;=Réservoir!$B$59),L19&gt;Réservoir!$C$59),34,"OK"))))</f>
        <v>OK</v>
      </c>
      <c r="M88" s="4" t="str">
        <f ca="1">IF(M32&lt;&gt;"",IF(AND(M32&lt;=Réservoir!$B$57,M19&gt;Réservoir!$C$57),19,IF(AND(M32&lt;=Réservoir!$B$58,M19&gt;Réservoir!$C$58),25,IF(AND(OR(M32&lt;=Réservoir!$B$59,M27&lt;=Réservoir!$B$59),M19&gt;Réservoir!$C$59),34,"OK"))))</f>
        <v>OK</v>
      </c>
      <c r="N88" s="4" t="str">
        <f ca="1">IF(N32&lt;&gt;"",IF(AND(N32&lt;=Réservoir!$B$57,N19&gt;Réservoir!$C$57),19,IF(AND(N32&lt;=Réservoir!$B$58,N19&gt;Réservoir!$C$58),25,IF(AND(OR(N32&lt;=Réservoir!$B$59,N27&lt;=Réservoir!$B$59),N19&gt;Réservoir!$C$59),34,"OK"))))</f>
        <v>OK</v>
      </c>
      <c r="O88" s="4" t="str">
        <f ca="1">IF(O32&lt;&gt;"",IF(AND(O32&lt;=Réservoir!$B$57,O19&gt;Réservoir!$C$57),19,IF(AND(O32&lt;=Réservoir!$B$58,O19&gt;Réservoir!$C$58),25,IF(AND(OR(O32&lt;=Réservoir!$B$59,O27&lt;=Réservoir!$B$59),O19&gt;Réservoir!$C$59),34,"OK"))))</f>
        <v>OK</v>
      </c>
      <c r="P88" s="4" t="str">
        <f ca="1">IF(P32&lt;&gt;"",IF(AND(P32&lt;=Réservoir!$B$57,P19&gt;Réservoir!$C$57),19,IF(AND(P32&lt;=Réservoir!$B$58,P19&gt;Réservoir!$C$58),25,IF(AND(OR(P32&lt;=Réservoir!$B$59,P27&lt;=Réservoir!$B$59),P19&gt;Réservoir!$C$59),34,"OK"))))</f>
        <v>OK</v>
      </c>
      <c r="Q88" s="4" t="str">
        <f ca="1">IF(Q32&lt;&gt;"",IF(AND(Q32&lt;=Réservoir!$B$57,Q19&gt;Réservoir!$C$57),19,IF(AND(Q32&lt;=Réservoir!$B$58,Q19&gt;Réservoir!$C$58),25,IF(AND(OR(Q32&lt;=Réservoir!$B$59,Q27&lt;=Réservoir!$B$59),Q19&gt;Réservoir!$C$59),34,"OK"))))</f>
        <v>OK</v>
      </c>
      <c r="R88" s="4" t="str">
        <f ca="1">IF(R32&lt;&gt;"",IF(AND(R32&lt;=Réservoir!$B$57,R19&gt;Réservoir!$C$57),19,IF(AND(R32&lt;=Réservoir!$B$58,R19&gt;Réservoir!$C$58),25,IF(AND(OR(R32&lt;=Réservoir!$B$59,R27&lt;=Réservoir!$B$59),R19&gt;Réservoir!$C$59),34,"OK"))))</f>
        <v>OK</v>
      </c>
      <c r="S88" s="4" t="str">
        <f ca="1">IF(S32&lt;&gt;"",IF(AND(S32&lt;=Réservoir!$B$57,S19&gt;Réservoir!$C$57),19,IF(AND(S32&lt;=Réservoir!$B$58,S19&gt;Réservoir!$C$58),25,IF(AND(OR(S32&lt;=Réservoir!$B$59,S27&lt;=Réservoir!$B$59),S19&gt;Réservoir!$C$59),34,"OK"))))</f>
        <v>OK</v>
      </c>
      <c r="T88" s="4" t="str">
        <f ca="1">IF(T32&lt;&gt;"",IF(AND(T32&lt;=Réservoir!$B$57,T19&gt;Réservoir!$C$57),19,IF(AND(T32&lt;=Réservoir!$B$58,T19&gt;Réservoir!$C$58),25,IF(AND(OR(T32&lt;=Réservoir!$B$59,T27&lt;=Réservoir!$B$59),T19&gt;Réservoir!$C$59),34,"OK"))))</f>
        <v>OK</v>
      </c>
      <c r="U88" s="4">
        <f ca="1">IF(U32&lt;&gt;"",IF(AND(U32&lt;=Réservoir!$B$57,U19&gt;Réservoir!$C$57),19,IF(AND(U32&lt;=Réservoir!$B$58,U19&gt;Réservoir!$C$58),25,IF(AND(OR(U32&lt;=Réservoir!$B$59,U27&lt;=Réservoir!$B$59),U19&gt;Réservoir!$C$59),34,"OK"))))</f>
        <v>19</v>
      </c>
      <c r="V88" s="4">
        <f ca="1">IF(V32&lt;&gt;"",IF(AND(V32&lt;=Réservoir!$B$57,V19&gt;Réservoir!$C$57),19,IF(AND(V32&lt;=Réservoir!$B$58,V19&gt;Réservoir!$C$58),25,IF(AND(OR(V32&lt;=Réservoir!$B$59,V27&lt;=Réservoir!$B$59),V19&gt;Réservoir!$C$59),34,"OK"))))</f>
        <v>19</v>
      </c>
      <c r="W88" s="4" t="str">
        <f ca="1">IF(W32&lt;&gt;"",IF(AND(W32&lt;=Réservoir!$B$57,W19&gt;Réservoir!$C$57),19,IF(AND(W32&lt;=Réservoir!$B$58,W19&gt;Réservoir!$C$58),25,IF(AND(OR(W32&lt;=Réservoir!$B$59,W27&lt;=Réservoir!$B$59),W19&gt;Réservoir!$C$59),34,"OK"))))</f>
        <v>OK</v>
      </c>
      <c r="X88" s="4" t="str">
        <f ca="1">IF(X32&lt;&gt;"",IF(AND(X32&lt;=Réservoir!$B$57,X19&gt;Réservoir!$C$57),19,IF(AND(X32&lt;=Réservoir!$B$58,X19&gt;Réservoir!$C$58),25,IF(AND(OR(X32&lt;=Réservoir!$B$59,X27&lt;=Réservoir!$B$59),X19&gt;Réservoir!$C$59),34,"OK"))))</f>
        <v>OK</v>
      </c>
      <c r="Y88" s="4" t="str">
        <f ca="1">IF(Y32&lt;&gt;"",IF(AND(Y32&lt;=Réservoir!$B$57,Y19&gt;Réservoir!$C$57),19,IF(AND(Y32&lt;=Réservoir!$B$58,Y19&gt;Réservoir!$C$58),25,IF(AND(OR(Y32&lt;=Réservoir!$B$59,Y27&lt;=Réservoir!$B$59),Y19&gt;Réservoir!$C$59),34,"OK"))))</f>
        <v>OK</v>
      </c>
      <c r="Z88" s="4" t="str">
        <f ca="1">IF(Z32&lt;&gt;"",IF(AND(Z32&lt;=Réservoir!$B$57,Z19&gt;Réservoir!$C$57),19,IF(AND(Z32&lt;=Réservoir!$B$58,Z19&gt;Réservoir!$C$58),25,IF(AND(OR(Z32&lt;=Réservoir!$B$59,Z27&lt;=Réservoir!$B$59),Z19&gt;Réservoir!$C$59),34,"OK"))))</f>
        <v>OK</v>
      </c>
      <c r="AA88" s="4" t="str">
        <f ca="1">IF(AA32&lt;&gt;"",IF(AND(AA32&lt;=Réservoir!$B$57,AA19&gt;Réservoir!$C$57),19,IF(AND(AA32&lt;=Réservoir!$B$58,AA19&gt;Réservoir!$C$58),25,IF(AND(OR(AA32&lt;=Réservoir!$B$59,AA27&lt;=Réservoir!$B$59),AA19&gt;Réservoir!$C$59),34,"OK"))))</f>
        <v>OK</v>
      </c>
      <c r="AB88" s="110" t="str">
        <f ca="1">IF(AB32&lt;&gt;"",IF(AND(AB32&lt;=Réservoir!$B$57,AB19&gt;Réservoir!$C$57),19,IF(AND(AB32&lt;=Réservoir!$B$58,AB19&gt;Réservoir!$C$58),25,IF(AND(OR(AB32&lt;=Réservoir!$B$59,AB27&lt;=Réservoir!$B$59),AB19&gt;Réservoir!$C$59),34,"OK"))))</f>
        <v>OK</v>
      </c>
      <c r="AC88" s="4" t="str">
        <f ca="1">IF(AC32&lt;&gt;"",IF(AND(AC32&lt;=Réservoir!$B$57,AC19&gt;Réservoir!$C$57),19,IF(AND(AC32&lt;=Réservoir!$B$58,AC19&gt;Réservoir!$C$58),25,IF(AND(OR(AC32&lt;=Réservoir!$B$59,AC27&lt;=Réservoir!$B$59),AC19&gt;Réservoir!$C$59),34,"OK"))))</f>
        <v>OK</v>
      </c>
      <c r="AD88" s="4" t="str">
        <f ca="1">IF(AD32&lt;&gt;"",IF(AND(AD32&lt;=Réservoir!$B$57,AD19&gt;Réservoir!$C$57),19,IF(AND(AD32&lt;=Réservoir!$B$58,AD19&gt;Réservoir!$C$58),25,IF(AND(OR(AD32&lt;=Réservoir!$B$59,AD27&lt;=Réservoir!$B$59),AD19&gt;Réservoir!$C$59),34,"OK"))))</f>
        <v>OK</v>
      </c>
      <c r="AE88" s="4" t="str">
        <f ca="1">IF(AE32&lt;&gt;"",IF(AND(AE32&lt;=Réservoir!$B$57,AE19&gt;Réservoir!$C$57),19,IF(AND(AE32&lt;=Réservoir!$B$58,AE19&gt;Réservoir!$C$58),25,IF(AND(OR(AE32&lt;=Réservoir!$B$59,AE27&lt;=Réservoir!$B$59),AE19&gt;Réservoir!$C$59),34,"OK"))))</f>
        <v>OK</v>
      </c>
      <c r="AF88" s="4" t="str">
        <f ca="1">IF(AF32&lt;&gt;"",IF(AND(AF32&lt;=Réservoir!$B$57,AF19&gt;Réservoir!$C$57),19,IF(AND(AF32&lt;=Réservoir!$B$58,AF19&gt;Réservoir!$C$58),25,IF(AND(OR(AF32&lt;=Réservoir!$B$59,AF27&lt;=Réservoir!$B$59),AF19&gt;Réservoir!$C$59),34,"OK"))))</f>
        <v>OK</v>
      </c>
      <c r="AG88" s="4" t="str">
        <f ca="1">IF(AG32&lt;&gt;"",IF(AND(AG32&lt;=Réservoir!$B$57,AG19&gt;Réservoir!$C$57),19,IF(AND(AG32&lt;=Réservoir!$B$58,AG19&gt;Réservoir!$C$58),25,IF(AND(OR(AG32&lt;=Réservoir!$B$59,AG27&lt;=Réservoir!$B$59),AG19&gt;Réservoir!$C$59),34,"OK"))))</f>
        <v>OK</v>
      </c>
      <c r="AH88" s="4" t="str">
        <f ca="1">IF(AH32&lt;&gt;"",IF(AND(AH32&lt;=Réservoir!$B$57,AH19&gt;Réservoir!$C$57),19,IF(AND(AH32&lt;=Réservoir!$B$58,AH19&gt;Réservoir!$C$58),25,IF(AND(OR(AH32&lt;=Réservoir!$B$59,AH27&lt;=Réservoir!$B$59),AH19&gt;Réservoir!$C$59),34,"OK"))))</f>
        <v>OK</v>
      </c>
      <c r="AI88" s="4" t="str">
        <f ca="1">IF(AI32&lt;&gt;"",IF(AND(AI32&lt;=Réservoir!$B$57,AI19&gt;Réservoir!$C$57),19,IF(AND(AI32&lt;=Réservoir!$B$58,AI19&gt;Réservoir!$C$58),25,IF(AND(OR(AI32&lt;=Réservoir!$B$59,AI27&lt;=Réservoir!$B$59),AI19&gt;Réservoir!$C$59),34,"OK"))))</f>
        <v>OK</v>
      </c>
      <c r="AJ88" s="4" t="str">
        <f ca="1">IF(AJ32&lt;&gt;"",IF(AND(AJ32&lt;=Réservoir!$B$57,AJ19&gt;Réservoir!$C$57),19,IF(AND(AJ32&lt;=Réservoir!$B$58,AJ19&gt;Réservoir!$C$58),25,IF(AND(OR(AJ32&lt;=Réservoir!$B$59,AJ27&lt;=Réservoir!$B$59),AJ19&gt;Réservoir!$C$59),34,"OK"))))</f>
        <v>OK</v>
      </c>
      <c r="AK88" s="4">
        <f ca="1">IF(AK32&lt;&gt;"",IF(AND(AK32&lt;=Réservoir!$B$57,AK19&gt;Réservoir!$C$57),19,IF(AND(AK32&lt;=Réservoir!$B$58,AK19&gt;Réservoir!$C$58),25,IF(AND(OR(AK32&lt;=Réservoir!$B$59,AK27&lt;=Réservoir!$B$59),AK19&gt;Réservoir!$C$59),34,"OK"))))</f>
        <v>19</v>
      </c>
      <c r="AL88" s="4" t="str">
        <f ca="1">IF(AL32&lt;&gt;"",IF(AND(AL32&lt;=Réservoir!$B$57,AL19&gt;Réservoir!$C$57),19,IF(AND(AL32&lt;=Réservoir!$B$58,AL19&gt;Réservoir!$C$58),25,IF(AND(OR(AL32&lt;=Réservoir!$B$59,AL27&lt;=Réservoir!$B$59),AL19&gt;Réservoir!$C$59),34,"OK"))))</f>
        <v>OK</v>
      </c>
      <c r="AM88" s="4" t="str">
        <f ca="1">IF(AM32&lt;&gt;"",IF(AND(AM32&lt;=Réservoir!$B$57,AM19&gt;Réservoir!$C$57),19,IF(AND(AM32&lt;=Réservoir!$B$58,AM19&gt;Réservoir!$C$58),25,IF(AND(OR(AM32&lt;=Réservoir!$B$59,AM27&lt;=Réservoir!$B$59),AM19&gt;Réservoir!$C$59),34,"OK"))))</f>
        <v>OK</v>
      </c>
      <c r="AN88" s="4" t="str">
        <f ca="1">IF(AN32&lt;&gt;"",IF(AND(AN32&lt;=Réservoir!$B$57,AN19&gt;Réservoir!$C$57),19,IF(AND(AN32&lt;=Réservoir!$B$58,AN19&gt;Réservoir!$C$58),25,IF(AND(OR(AN32&lt;=Réservoir!$B$59,AN27&lt;=Réservoir!$B$59),AN19&gt;Réservoir!$C$59),34,"OK"))))</f>
        <v>OK</v>
      </c>
      <c r="AO88" s="4" t="str">
        <f ca="1">IF(AO32&lt;&gt;"",IF(AND(AO32&lt;=Réservoir!$B$57,AO19&gt;Réservoir!$C$57),19,IF(AND(AO32&lt;=Réservoir!$B$58,AO19&gt;Réservoir!$C$58),25,IF(AND(OR(AO32&lt;=Réservoir!$B$59,AO27&lt;=Réservoir!$B$59),AO19&gt;Réservoir!$C$59),34,"OK"))))</f>
        <v>OK</v>
      </c>
      <c r="AP88" s="4" t="str">
        <f ca="1">IF(AP32&lt;&gt;"",IF(AND(AP32&lt;=Réservoir!$B$57,AP19&gt;Réservoir!$C$57),19,IF(AND(AP32&lt;=Réservoir!$B$58,AP19&gt;Réservoir!$C$58),25,IF(AND(OR(AP32&lt;=Réservoir!$B$59,AP27&lt;=Réservoir!$B$59),AP19&gt;Réservoir!$C$59),34,"OK"))))</f>
        <v>OK</v>
      </c>
      <c r="AQ88" s="4" t="str">
        <f ca="1">IF(AQ32&lt;&gt;"",IF(AND(AQ32&lt;=Réservoir!$B$57,AQ19&gt;Réservoir!$C$57),19,IF(AND(AQ32&lt;=Réservoir!$B$58,AQ19&gt;Réservoir!$C$58),25,IF(AND(OR(AQ32&lt;=Réservoir!$B$59,AQ27&lt;=Réservoir!$B$59),AQ19&gt;Réservoir!$C$59),34,"OK"))))</f>
        <v>OK</v>
      </c>
      <c r="AR88" s="4" t="str">
        <f ca="1">IF(AR32&lt;&gt;"",IF(AND(AR32&lt;=Réservoir!$B$57,AR19&gt;Réservoir!$C$57),19,IF(AND(AR32&lt;=Réservoir!$B$58,AR19&gt;Réservoir!$C$58),25,IF(AND(OR(AR32&lt;=Réservoir!$B$59,AR27&lt;=Réservoir!$B$59),AR19&gt;Réservoir!$C$59),34,"OK"))))</f>
        <v>OK</v>
      </c>
      <c r="AS88" s="4" t="str">
        <f ca="1">IF(AS32&lt;&gt;"",IF(AND(AS32&lt;=Réservoir!$B$57,AS19&gt;Réservoir!$C$57),19,IF(AND(AS32&lt;=Réservoir!$B$58,AS19&gt;Réservoir!$C$58),25,IF(AND(OR(AS32&lt;=Réservoir!$B$59,AS27&lt;=Réservoir!$B$59),AS19&gt;Réservoir!$C$59),34,"OK"))))</f>
        <v>OK</v>
      </c>
      <c r="AT88" s="4" t="str">
        <f ca="1">IF(AT32&lt;&gt;"",IF(AND(AT32&lt;=Réservoir!$B$57,AT19&gt;Réservoir!$C$57),19,IF(AND(AT32&lt;=Réservoir!$B$58,AT19&gt;Réservoir!$C$58),25,IF(AND(OR(AT32&lt;=Réservoir!$B$59,AT27&lt;=Réservoir!$B$59),AT19&gt;Réservoir!$C$59),34,"OK"))))</f>
        <v>OK</v>
      </c>
      <c r="AU88" s="4" t="str">
        <f ca="1">IF(AU32&lt;&gt;"",IF(AND(AU32&lt;=Réservoir!$B$57,AU19&gt;Réservoir!$C$57),19,IF(AND(AU32&lt;=Réservoir!$B$58,AU19&gt;Réservoir!$C$58),25,IF(AND(OR(AU32&lt;=Réservoir!$B$59,AU27&lt;=Réservoir!$B$59),AU19&gt;Réservoir!$C$59),34,"OK"))))</f>
        <v>OK</v>
      </c>
      <c r="AV88" s="4" t="str">
        <f ca="1">IF(AV32&lt;&gt;"",IF(AND(AV32&lt;=Réservoir!$B$57,AV19&gt;Réservoir!$C$57),19,IF(AND(AV32&lt;=Réservoir!$B$58,AV19&gt;Réservoir!$C$58),25,IF(AND(OR(AV32&lt;=Réservoir!$B$59,AV27&lt;=Réservoir!$B$59),AV19&gt;Réservoir!$C$59),34,"OK"))))</f>
        <v>OK</v>
      </c>
      <c r="AW88" s="4" t="str">
        <f ca="1">IF(AW32&lt;&gt;"",IF(AND(AW32&lt;=Réservoir!$B$57,AW19&gt;Réservoir!$C$57),19,IF(AND(AW32&lt;=Réservoir!$B$58,AW19&gt;Réservoir!$C$58),25,IF(AND(OR(AW32&lt;=Réservoir!$B$59,AW27&lt;=Réservoir!$B$59),AW19&gt;Réservoir!$C$59),34,"OK"))))</f>
        <v>OK</v>
      </c>
      <c r="AX88" s="4" t="str">
        <f ca="1">IF(AX32&lt;&gt;"",IF(AND(AX32&lt;=Réservoir!$B$57,AX19&gt;Réservoir!$C$57),19,IF(AND(AX32&lt;=Réservoir!$B$58,AX19&gt;Réservoir!$C$58),25,IF(AND(OR(AX32&lt;=Réservoir!$B$59,AX27&lt;=Réservoir!$B$59),AX19&gt;Réservoir!$C$59),34,"OK"))))</f>
        <v>OK</v>
      </c>
      <c r="AY88" s="4" t="str">
        <f ca="1">IF(AY32&lt;&gt;"",IF(AND(AY32&lt;=Réservoir!$B$57,AY19&gt;Réservoir!$C$57),19,IF(AND(AY32&lt;=Réservoir!$B$58,AY19&gt;Réservoir!$C$58),25,IF(AND(OR(AY32&lt;=Réservoir!$B$59,AY27&lt;=Réservoir!$B$59),AY19&gt;Réservoir!$C$59),34,"OK"))))</f>
        <v>OK</v>
      </c>
      <c r="AZ88" s="110" t="str">
        <f ca="1">IF(AZ32&lt;&gt;"",IF(AND(AZ32&lt;=Réservoir!$B$57,AZ19&gt;Réservoir!$C$57),19,IF(AND(AZ32&lt;=Réservoir!$B$58,AZ19&gt;Réservoir!$C$58),25,IF(AND(OR(AZ32&lt;=Réservoir!$B$59,AZ27&lt;=Réservoir!$B$59),AZ19&gt;Réservoir!$C$59),34,"OK"))))</f>
        <v>OK</v>
      </c>
      <c r="BA88" s="4" t="str">
        <f ca="1">IF(BA32&lt;&gt;"",IF(AND(BA32&lt;=Réservoir!$B$57,BA19&gt;Réservoir!$C$57),19,IF(AND(BA32&lt;=Réservoir!$B$58,BA19&gt;Réservoir!$C$58),25,IF(AND(OR(BA32&lt;=Réservoir!$B$59,BA27&lt;=Réservoir!$B$59),BA19&gt;Réservoir!$C$59),34,"OK"))))</f>
        <v>OK</v>
      </c>
      <c r="BB88" s="4" t="str">
        <f ca="1">IF(BB32&lt;&gt;"",IF(AND(BB32&lt;=Réservoir!$B$57,BB19&gt;Réservoir!$C$57),19,IF(AND(BB32&lt;=Réservoir!$B$58,BB19&gt;Réservoir!$C$58),25,IF(AND(OR(BB32&lt;=Réservoir!$B$59,BB27&lt;=Réservoir!$B$59),BB19&gt;Réservoir!$C$59),34,"OK"))))</f>
        <v>OK</v>
      </c>
      <c r="BC88" s="4" t="str">
        <f ca="1">IF(BC32&lt;&gt;"",IF(AND(BC32&lt;=Réservoir!$B$57,BC19&gt;Réservoir!$C$57),19,IF(AND(BC32&lt;=Réservoir!$B$58,BC19&gt;Réservoir!$C$58),25,IF(AND(OR(BC32&lt;=Réservoir!$B$59,BC27&lt;=Réservoir!$B$59),BC19&gt;Réservoir!$C$59),34,"OK"))))</f>
        <v>OK</v>
      </c>
      <c r="BD88" s="4" t="str">
        <f ca="1">IF(BD32&lt;&gt;"",IF(AND(BD32&lt;=Réservoir!$B$57,BD19&gt;Réservoir!$C$57),19,IF(AND(BD32&lt;=Réservoir!$B$58,BD19&gt;Réservoir!$C$58),25,IF(AND(OR(BD32&lt;=Réservoir!$B$59,BD27&lt;=Réservoir!$B$59),BD19&gt;Réservoir!$C$59),34,"OK"))))</f>
        <v>OK</v>
      </c>
      <c r="BE88" s="4" t="str">
        <f ca="1">IF(BE32&lt;&gt;"",IF(AND(BE32&lt;=Réservoir!$B$57,BE19&gt;Réservoir!$C$57),19,IF(AND(BE32&lt;=Réservoir!$B$58,BE19&gt;Réservoir!$C$58),25,IF(AND(OR(BE32&lt;=Réservoir!$B$59,BE27&lt;=Réservoir!$B$59),BE19&gt;Réservoir!$C$59),34,"OK"))))</f>
        <v>OK</v>
      </c>
      <c r="BF88" s="4" t="str">
        <f ca="1">IF(BF32&lt;&gt;"",IF(AND(BF32&lt;=Réservoir!$B$57,BF19&gt;Réservoir!$C$57),19,IF(AND(BF32&lt;=Réservoir!$B$58,BF19&gt;Réservoir!$C$58),25,IF(AND(OR(BF32&lt;=Réservoir!$B$59,BF27&lt;=Réservoir!$B$59),BF19&gt;Réservoir!$C$59),34,"OK"))))</f>
        <v>OK</v>
      </c>
      <c r="BG88" s="4" t="str">
        <f ca="1">IF(BG32&lt;&gt;"",IF(AND(BG32&lt;=Réservoir!$B$57,BG19&gt;Réservoir!$C$57),19,IF(AND(BG32&lt;=Réservoir!$B$58,BG19&gt;Réservoir!$C$58),25,IF(AND(OR(BG32&lt;=Réservoir!$B$59,BG27&lt;=Réservoir!$B$59),BG19&gt;Réservoir!$C$59),34,"OK"))))</f>
        <v>OK</v>
      </c>
      <c r="BH88" s="4" t="str">
        <f ca="1">IF(BH32&lt;&gt;"",IF(AND(BH32&lt;=Réservoir!$B$57,BH19&gt;Réservoir!$C$57),19,IF(AND(BH32&lt;=Réservoir!$B$58,BH19&gt;Réservoir!$C$58),25,IF(AND(OR(BH32&lt;=Réservoir!$B$59,BH27&lt;=Réservoir!$B$59),BH19&gt;Réservoir!$C$59),34,"OK"))))</f>
        <v>OK</v>
      </c>
      <c r="BI88" s="4" t="str">
        <f ca="1">IF(BI32&lt;&gt;"",IF(AND(BI32&lt;=Réservoir!$B$57,BI19&gt;Réservoir!$C$57),19,IF(AND(BI32&lt;=Réservoir!$B$58,BI19&gt;Réservoir!$C$58),25,IF(AND(OR(BI32&lt;=Réservoir!$B$59,BI27&lt;=Réservoir!$B$59),BI19&gt;Réservoir!$C$59),34,"OK"))))</f>
        <v>OK</v>
      </c>
      <c r="BJ88" s="4" t="str">
        <f ca="1">IF(BJ32&lt;&gt;"",IF(AND(BJ32&lt;=Réservoir!$B$57,BJ19&gt;Réservoir!$C$57),19,IF(AND(BJ32&lt;=Réservoir!$B$58,BJ19&gt;Réservoir!$C$58),25,IF(AND(OR(BJ32&lt;=Réservoir!$B$59,BJ27&lt;=Réservoir!$B$59),BJ19&gt;Réservoir!$C$59),34,"OK"))))</f>
        <v>OK</v>
      </c>
      <c r="BK88" s="4" t="str">
        <f ca="1">IF(BK32&lt;&gt;"",IF(AND(BK32&lt;=Réservoir!$B$57,BK19&gt;Réservoir!$C$57),19,IF(AND(BK32&lt;=Réservoir!$B$58,BK19&gt;Réservoir!$C$58),25,IF(AND(OR(BK32&lt;=Réservoir!$B$59,BK27&lt;=Réservoir!$B$59),BK19&gt;Réservoir!$C$59),34,"OK"))))</f>
        <v>OK</v>
      </c>
      <c r="BL88" s="4" t="str">
        <f ca="1">IF(BL32&lt;&gt;"",IF(AND(BL32&lt;=Réservoir!$B$57,BL19&gt;Réservoir!$C$57),19,IF(AND(BL32&lt;=Réservoir!$B$58,BL19&gt;Réservoir!$C$58),25,IF(AND(OR(BL32&lt;=Réservoir!$B$59,BL27&lt;=Réservoir!$B$59),BL19&gt;Réservoir!$C$59),34,"OK"))))</f>
        <v>OK</v>
      </c>
      <c r="BM88" s="4" t="str">
        <f ca="1">IF(BM32&lt;&gt;"",IF(AND(BM32&lt;=Réservoir!$B$57,BM19&gt;Réservoir!$C$57),19,IF(AND(BM32&lt;=Réservoir!$B$58,BM19&gt;Réservoir!$C$58),25,IF(AND(OR(BM32&lt;=Réservoir!$B$59,BM27&lt;=Réservoir!$B$59),BM19&gt;Réservoir!$C$59),34,"OK"))))</f>
        <v>OK</v>
      </c>
      <c r="BN88" s="4" t="str">
        <f ca="1">IF(BN32&lt;&gt;"",IF(AND(BN32&lt;=Réservoir!$B$57,BN19&gt;Réservoir!$C$57),19,IF(AND(BN32&lt;=Réservoir!$B$58,BN19&gt;Réservoir!$C$58),25,IF(AND(OR(BN32&lt;=Réservoir!$B$59,BN27&lt;=Réservoir!$B$59),BN19&gt;Réservoir!$C$59),34,"OK"))))</f>
        <v>OK</v>
      </c>
      <c r="BO88" s="4" t="str">
        <f ca="1">IF(BO32&lt;&gt;"",IF(AND(BO32&lt;=Réservoir!$B$57,BO19&gt;Réservoir!$C$57),19,IF(AND(BO32&lt;=Réservoir!$B$58,BO19&gt;Réservoir!$C$58),25,IF(AND(OR(BO32&lt;=Réservoir!$B$59,BO27&lt;=Réservoir!$B$59),BO19&gt;Réservoir!$C$59),34,"OK"))))</f>
        <v>OK</v>
      </c>
      <c r="BP88" s="4" t="str">
        <f ca="1">IF(BP32&lt;&gt;"",IF(AND(BP32&lt;=Réservoir!$B$57,BP19&gt;Réservoir!$C$57),19,IF(AND(BP32&lt;=Réservoir!$B$58,BP19&gt;Réservoir!$C$58),25,IF(AND(OR(BP32&lt;=Réservoir!$B$59,BP27&lt;=Réservoir!$B$59),BP19&gt;Réservoir!$C$59),34,"OK"))))</f>
        <v>OK</v>
      </c>
      <c r="BQ88" s="4" t="str">
        <f ca="1">IF(BQ32&lt;&gt;"",IF(AND(BQ32&lt;=Réservoir!$B$57,BQ19&gt;Réservoir!$C$57),19,IF(AND(BQ32&lt;=Réservoir!$B$58,BQ19&gt;Réservoir!$C$58),25,IF(AND(OR(BQ32&lt;=Réservoir!$B$59,BQ27&lt;=Réservoir!$B$59),BQ19&gt;Réservoir!$C$59),34,"OK"))))</f>
        <v>OK</v>
      </c>
      <c r="BR88" s="4" t="str">
        <f ca="1">IF(BR32&lt;&gt;"",IF(AND(BR32&lt;=Réservoir!$B$57,BR19&gt;Réservoir!$C$57),19,IF(AND(BR32&lt;=Réservoir!$B$58,BR19&gt;Réservoir!$C$58),25,IF(AND(OR(BR32&lt;=Réservoir!$B$59,BR27&lt;=Réservoir!$B$59),BR19&gt;Réservoir!$C$59),34,"OK"))))</f>
        <v>OK</v>
      </c>
      <c r="BS88" s="4" t="str">
        <f ca="1">IF(BS32&lt;&gt;"",IF(AND(BS32&lt;=Réservoir!$B$57,BS19&gt;Réservoir!$C$57),19,IF(AND(BS32&lt;=Réservoir!$B$58,BS19&gt;Réservoir!$C$58),25,IF(AND(OR(BS32&lt;=Réservoir!$B$59,BS27&lt;=Réservoir!$B$59),BS19&gt;Réservoir!$C$59),34,"OK"))))</f>
        <v>OK</v>
      </c>
      <c r="BT88" s="4" t="str">
        <f ca="1">IF(BT32&lt;&gt;"",IF(AND(BT32&lt;=Réservoir!$B$57,BT19&gt;Réservoir!$C$57),19,IF(AND(BT32&lt;=Réservoir!$B$58,BT19&gt;Réservoir!$C$58),25,IF(AND(OR(BT32&lt;=Réservoir!$B$59,BT27&lt;=Réservoir!$B$59),BT19&gt;Réservoir!$C$59),34,"OK"))))</f>
        <v>OK</v>
      </c>
      <c r="BU88" s="4" t="str">
        <f ca="1">IF(BU32&lt;&gt;"",IF(AND(BU32&lt;=Réservoir!$B$57,BU19&gt;Réservoir!$C$57),19,IF(AND(BU32&lt;=Réservoir!$B$58,BU19&gt;Réservoir!$C$58),25,IF(AND(OR(BU32&lt;=Réservoir!$B$59,BU27&lt;=Réservoir!$B$59),BU19&gt;Réservoir!$C$59),34,"OK"))))</f>
        <v>OK</v>
      </c>
      <c r="BV88" s="4" t="str">
        <f ca="1">IF(BV32&lt;&gt;"",IF(AND(BV32&lt;=Réservoir!$B$57,BV19&gt;Réservoir!$C$57),19,IF(AND(BV32&lt;=Réservoir!$B$58,BV19&gt;Réservoir!$C$58),25,IF(AND(OR(BV32&lt;=Réservoir!$B$59,BV27&lt;=Réservoir!$B$59),BV19&gt;Réservoir!$C$59),34,"OK"))))</f>
        <v>OK</v>
      </c>
      <c r="BW88" s="4" t="str">
        <f ca="1">IF(BW32&lt;&gt;"",IF(AND(BW32&lt;=Réservoir!$B$57,BW19&gt;Réservoir!$C$57),19,IF(AND(BW32&lt;=Réservoir!$B$58,BW19&gt;Réservoir!$C$58),25,IF(AND(OR(BW32&lt;=Réservoir!$B$59,BW27&lt;=Réservoir!$B$59),BW19&gt;Réservoir!$C$59),34,"OK"))))</f>
        <v>OK</v>
      </c>
      <c r="BX88" s="110" t="str">
        <f ca="1">IF(BX32&lt;&gt;"",IF(AND(BX32&lt;=Réservoir!$B$57,BX19&gt;Réservoir!$C$57),19,IF(AND(BX32&lt;=Réservoir!$B$58,BX19&gt;Réservoir!$C$58),25,IF(AND(OR(BX32&lt;=Réservoir!$B$59,BX27&lt;=Réservoir!$B$59),BX19&gt;Réservoir!$C$59),34,"OK"))))</f>
        <v>OK</v>
      </c>
      <c r="BY88" s="4" t="str">
        <f ca="1">IF(BY32&lt;&gt;"",IF(AND(BY32&lt;=Réservoir!$B$57,BY19&gt;Réservoir!$C$57),19,IF(AND(BY32&lt;=Réservoir!$B$58,BY19&gt;Réservoir!$C$58),25,IF(AND(OR(BY32&lt;=Réservoir!$B$59,BY27&lt;=Réservoir!$B$59),BY19&gt;Réservoir!$C$59),34,"OK"))))</f>
        <v>OK</v>
      </c>
      <c r="BZ88" s="4" t="str">
        <f ca="1">IF(BZ32&lt;&gt;"",IF(AND(BZ32&lt;=Réservoir!$B$57,BZ19&gt;Réservoir!$C$57),19,IF(AND(BZ32&lt;=Réservoir!$B$58,BZ19&gt;Réservoir!$C$58),25,IF(AND(OR(BZ32&lt;=Réservoir!$B$59,BZ27&lt;=Réservoir!$B$59),BZ19&gt;Réservoir!$C$59),34,"OK"))))</f>
        <v>OK</v>
      </c>
      <c r="CA88" s="4" t="str">
        <f ca="1">IF(CA32&lt;&gt;"",IF(AND(CA32&lt;=Réservoir!$B$57,CA19&gt;Réservoir!$C$57),19,IF(AND(CA32&lt;=Réservoir!$B$58,CA19&gt;Réservoir!$C$58),25,IF(AND(OR(CA32&lt;=Réservoir!$B$59,CA27&lt;=Réservoir!$B$59),CA19&gt;Réservoir!$C$59),34,"OK"))))</f>
        <v>OK</v>
      </c>
      <c r="CB88" s="4" t="str">
        <f ca="1">IF(CB32&lt;&gt;"",IF(AND(CB32&lt;=Réservoir!$B$57,CB19&gt;Réservoir!$C$57),19,IF(AND(CB32&lt;=Réservoir!$B$58,CB19&gt;Réservoir!$C$58),25,IF(AND(OR(CB32&lt;=Réservoir!$B$59,CB27&lt;=Réservoir!$B$59),CB19&gt;Réservoir!$C$59),34,"OK"))))</f>
        <v>OK</v>
      </c>
      <c r="CC88" s="4" t="str">
        <f ca="1">IF(CC32&lt;&gt;"",IF(AND(CC32&lt;=Réservoir!$B$57,CC19&gt;Réservoir!$C$57),19,IF(AND(CC32&lt;=Réservoir!$B$58,CC19&gt;Réservoir!$C$58),25,IF(AND(OR(CC32&lt;=Réservoir!$B$59,CC27&lt;=Réservoir!$B$59),CC19&gt;Réservoir!$C$59),34,"OK"))))</f>
        <v>OK</v>
      </c>
      <c r="CD88" s="4" t="str">
        <f ca="1">IF(CD32&lt;&gt;"",IF(AND(CD32&lt;=Réservoir!$B$57,CD19&gt;Réservoir!$C$57),19,IF(AND(CD32&lt;=Réservoir!$B$58,CD19&gt;Réservoir!$C$58),25,IF(AND(OR(CD32&lt;=Réservoir!$B$59,CD27&lt;=Réservoir!$B$59),CD19&gt;Réservoir!$C$59),34,"OK"))))</f>
        <v>OK</v>
      </c>
      <c r="CE88" s="4" t="str">
        <f ca="1">IF(CE32&lt;&gt;"",IF(AND(CE32&lt;=Réservoir!$B$57,CE19&gt;Réservoir!$C$57),19,IF(AND(CE32&lt;=Réservoir!$B$58,CE19&gt;Réservoir!$C$58),25,IF(AND(OR(CE32&lt;=Réservoir!$B$59,CE27&lt;=Réservoir!$B$59),CE19&gt;Réservoir!$C$59),34,"OK"))))</f>
        <v>OK</v>
      </c>
      <c r="CF88" s="4" t="str">
        <f ca="1">IF(CF32&lt;&gt;"",IF(AND(CF32&lt;=Réservoir!$B$57,CF19&gt;Réservoir!$C$57),19,IF(AND(CF32&lt;=Réservoir!$B$58,CF19&gt;Réservoir!$C$58),25,IF(AND(OR(CF32&lt;=Réservoir!$B$59,CF27&lt;=Réservoir!$B$59),CF19&gt;Réservoir!$C$59),34,"OK"))))</f>
        <v>OK</v>
      </c>
      <c r="CG88" s="4" t="str">
        <f ca="1">IF(CG32&lt;&gt;"",IF(AND(CG32&lt;=Réservoir!$B$57,CG19&gt;Réservoir!$C$57),19,IF(AND(CG32&lt;=Réservoir!$B$58,CG19&gt;Réservoir!$C$58),25,IF(AND(OR(CG32&lt;=Réservoir!$B$59,CG27&lt;=Réservoir!$B$59),CG19&gt;Réservoir!$C$59),34,"OK"))))</f>
        <v>OK</v>
      </c>
      <c r="CH88" s="4" t="str">
        <f ca="1">IF(CH32&lt;&gt;"",IF(AND(CH32&lt;=Réservoir!$B$57,CH19&gt;Réservoir!$C$57),19,IF(AND(CH32&lt;=Réservoir!$B$58,CH19&gt;Réservoir!$C$58),25,IF(AND(OR(CH32&lt;=Réservoir!$B$59,CH27&lt;=Réservoir!$B$59),CH19&gt;Réservoir!$C$59),34,"OK"))))</f>
        <v>OK</v>
      </c>
      <c r="CI88" s="4" t="str">
        <f ca="1">IF(CI32&lt;&gt;"",IF(AND(CI32&lt;=Réservoir!$B$57,CI19&gt;Réservoir!$C$57),19,IF(AND(CI32&lt;=Réservoir!$B$58,CI19&gt;Réservoir!$C$58),25,IF(AND(OR(CI32&lt;=Réservoir!$B$59,CI27&lt;=Réservoir!$B$59),CI19&gt;Réservoir!$C$59),34,"OK"))))</f>
        <v>OK</v>
      </c>
      <c r="CJ88" s="4" t="str">
        <f ca="1">IF(CJ32&lt;&gt;"",IF(AND(CJ32&lt;=Réservoir!$B$57,CJ19&gt;Réservoir!$C$57),19,IF(AND(CJ32&lt;=Réservoir!$B$58,CJ19&gt;Réservoir!$C$58),25,IF(AND(OR(CJ32&lt;=Réservoir!$B$59,CJ27&lt;=Réservoir!$B$59),CJ19&gt;Réservoir!$C$59),34,"OK"))))</f>
        <v>OK</v>
      </c>
      <c r="CK88" s="4" t="str">
        <f ca="1">IF(CK32&lt;&gt;"",IF(AND(CK32&lt;=Réservoir!$B$57,CK19&gt;Réservoir!$C$57),19,IF(AND(CK32&lt;=Réservoir!$B$58,CK19&gt;Réservoir!$C$58),25,IF(AND(OR(CK32&lt;=Réservoir!$B$59,CK27&lt;=Réservoir!$B$59),CK19&gt;Réservoir!$C$59),34,"OK"))))</f>
        <v>OK</v>
      </c>
      <c r="CL88" s="4" t="str">
        <f ca="1">IF(CL32&lt;&gt;"",IF(AND(CL32&lt;=Réservoir!$B$57,CL19&gt;Réservoir!$C$57),19,IF(AND(CL32&lt;=Réservoir!$B$58,CL19&gt;Réservoir!$C$58),25,IF(AND(OR(CL32&lt;=Réservoir!$B$59,CL27&lt;=Réservoir!$B$59),CL19&gt;Réservoir!$C$59),34,"OK"))))</f>
        <v>OK</v>
      </c>
      <c r="CM88" s="4" t="str">
        <f ca="1">IF(CM32&lt;&gt;"",IF(AND(CM32&lt;=Réservoir!$B$57,CM19&gt;Réservoir!$C$57),19,IF(AND(CM32&lt;=Réservoir!$B$58,CM19&gt;Réservoir!$C$58),25,IF(AND(OR(CM32&lt;=Réservoir!$B$59,CM27&lt;=Réservoir!$B$59),CM19&gt;Réservoir!$C$59),34,"OK"))))</f>
        <v>OK</v>
      </c>
      <c r="CN88" s="4" t="str">
        <f ca="1">IF(CN32&lt;&gt;"",IF(AND(CN32&lt;=Réservoir!$B$57,CN19&gt;Réservoir!$C$57),19,IF(AND(CN32&lt;=Réservoir!$B$58,CN19&gt;Réservoir!$C$58),25,IF(AND(OR(CN32&lt;=Réservoir!$B$59,CN27&lt;=Réservoir!$B$59),CN19&gt;Réservoir!$C$59),34,"OK"))))</f>
        <v>OK</v>
      </c>
      <c r="CO88" s="4" t="str">
        <f ca="1">IF(CO32&lt;&gt;"",IF(AND(CO32&lt;=Réservoir!$B$57,CO19&gt;Réservoir!$C$57),19,IF(AND(CO32&lt;=Réservoir!$B$58,CO19&gt;Réservoir!$C$58),25,IF(AND(OR(CO32&lt;=Réservoir!$B$59,CO27&lt;=Réservoir!$B$59),CO19&gt;Réservoir!$C$59),34,"OK"))))</f>
        <v>OK</v>
      </c>
      <c r="CP88" s="4" t="str">
        <f ca="1">IF(CP32&lt;&gt;"",IF(AND(CP32&lt;=Réservoir!$B$57,CP19&gt;Réservoir!$C$57),19,IF(AND(CP32&lt;=Réservoir!$B$58,CP19&gt;Réservoir!$C$58),25,IF(AND(OR(CP32&lt;=Réservoir!$B$59,CP27&lt;=Réservoir!$B$59),CP19&gt;Réservoir!$C$59),34,"OK"))))</f>
        <v>OK</v>
      </c>
      <c r="CQ88" s="4" t="str">
        <f ca="1">IF(CQ32&lt;&gt;"",IF(AND(CQ32&lt;=Réservoir!$B$57,CQ19&gt;Réservoir!$C$57),19,IF(AND(CQ32&lt;=Réservoir!$B$58,CQ19&gt;Réservoir!$C$58),25,IF(AND(OR(CQ32&lt;=Réservoir!$B$59,CQ27&lt;=Réservoir!$B$59),CQ19&gt;Réservoir!$C$59),34,"OK"))))</f>
        <v>OK</v>
      </c>
      <c r="CR88" s="4" t="str">
        <f ca="1">IF(CR32&lt;&gt;"",IF(AND(CR32&lt;=Réservoir!$B$57,CR19&gt;Réservoir!$C$57),19,IF(AND(CR32&lt;=Réservoir!$B$58,CR19&gt;Réservoir!$C$58),25,IF(AND(OR(CR32&lt;=Réservoir!$B$59,CR27&lt;=Réservoir!$B$59),CR19&gt;Réservoir!$C$59),34,"OK"))))</f>
        <v>OK</v>
      </c>
      <c r="CS88" s="4" t="str">
        <f ca="1">IF(CS32&lt;&gt;"",IF(AND(CS32&lt;=Réservoir!$B$57,CS19&gt;Réservoir!$C$57),19,IF(AND(CS32&lt;=Réservoir!$B$58,CS19&gt;Réservoir!$C$58),25,IF(AND(OR(CS32&lt;=Réservoir!$B$59,CS27&lt;=Réservoir!$B$59),CS19&gt;Réservoir!$C$59),34,"OK"))))</f>
        <v>OK</v>
      </c>
      <c r="CT88" s="4" t="str">
        <f ca="1">IF(CT32&lt;&gt;"",IF(AND(CT32&lt;=Réservoir!$B$57,CT19&gt;Réservoir!$C$57),19,IF(AND(CT32&lt;=Réservoir!$B$58,CT19&gt;Réservoir!$C$58),25,IF(AND(OR(CT32&lt;=Réservoir!$B$59,CT27&lt;=Réservoir!$B$59),CT19&gt;Réservoir!$C$59),34,"OK"))))</f>
        <v>OK</v>
      </c>
      <c r="CU88" s="156" t="str">
        <f ca="1">IF(CU32&lt;&gt;"",IF(AND(CU32&lt;=Réservoir!$B$57,CU19&gt;Réservoir!$C$57),19,IF(AND(CU32&lt;=Réservoir!$B$58,CU19&gt;Réservoir!$C$58),25,IF(AND(OR(CU32&lt;=Réservoir!$B$59,CU27&lt;=Réservoir!$B$59),CU19&gt;Réservoir!$C$59),34,"OK"))))</f>
        <v>OK</v>
      </c>
      <c r="CV88" s="4" t="str">
        <f ca="1">IF(CV32&lt;&gt;"",IF(AND(CV32&lt;=Réservoir!$B$57,CV19&gt;Réservoir!$C$57),19,IF(AND(CV32&lt;=Réservoir!$B$58,CV19&gt;Réservoir!$C$58),25,IF(AND(OR(CV32&lt;=Réservoir!$B$59,CV27&lt;=Réservoir!$B$59),CV19&gt;Réservoir!$C$59),34,"OK"))))</f>
        <v>OK</v>
      </c>
      <c r="CW88" s="4" t="str">
        <f ca="1">IF(CW32&lt;&gt;"",IF(AND(CW32&lt;=Réservoir!$B$57,CW19&gt;Réservoir!$C$57),19,IF(AND(CW32&lt;=Réservoir!$B$58,CW19&gt;Réservoir!$C$58),25,IF(AND(OR(CW32&lt;=Réservoir!$B$59,CW27&lt;=Réservoir!$B$59),CW19&gt;Réservoir!$C$59),34,"OK"))))</f>
        <v>OK</v>
      </c>
      <c r="CX88" s="4" t="str">
        <f ca="1">IF(CX32&lt;&gt;"",IF(AND(CX32&lt;=Réservoir!$B$57,CX19&gt;Réservoir!$C$57),19,IF(AND(CX32&lt;=Réservoir!$B$58,CX19&gt;Réservoir!$C$58),25,IF(AND(OR(CX32&lt;=Réservoir!$B$59,CX27&lt;=Réservoir!$B$59),CX19&gt;Réservoir!$C$59),34,"OK"))))</f>
        <v>OK</v>
      </c>
      <c r="CY88" s="4" t="str">
        <f ca="1">IF(CY32&lt;&gt;"",IF(AND(CY32&lt;=Réservoir!$B$57,CY19&gt;Réservoir!$C$57),19,IF(AND(CY32&lt;=Réservoir!$B$58,CY19&gt;Réservoir!$C$58),25,IF(AND(OR(CY32&lt;=Réservoir!$B$59,CY27&lt;=Réservoir!$B$59),CY19&gt;Réservoir!$C$59),34,"OK"))))</f>
        <v>OK</v>
      </c>
      <c r="CZ88" s="4" t="str">
        <f ca="1">IF(CZ32&lt;&gt;"",IF(AND(CZ32&lt;=Réservoir!$B$57,CZ19&gt;Réservoir!$C$57),19,IF(AND(CZ32&lt;=Réservoir!$B$58,CZ19&gt;Réservoir!$C$58),25,IF(AND(OR(CZ32&lt;=Réservoir!$B$59,CZ27&lt;=Réservoir!$B$59),CZ19&gt;Réservoir!$C$59),34,"OK"))))</f>
        <v>OK</v>
      </c>
      <c r="DA88" s="4" t="str">
        <f ca="1">IF(DA32&lt;&gt;"",IF(AND(DA32&lt;=Réservoir!$B$57,DA19&gt;Réservoir!$C$57),19,IF(AND(DA32&lt;=Réservoir!$B$58,DA19&gt;Réservoir!$C$58),25,IF(AND(OR(DA32&lt;=Réservoir!$B$59,DA27&lt;=Réservoir!$B$59),DA19&gt;Réservoir!$C$59),34,"OK"))))</f>
        <v>OK</v>
      </c>
      <c r="DB88" s="4" t="str">
        <f ca="1">IF(DB32&lt;&gt;"",IF(AND(DB32&lt;=Réservoir!$B$57,DB19&gt;Réservoir!$C$57),19,IF(AND(DB32&lt;=Réservoir!$B$58,DB19&gt;Réservoir!$C$58),25,IF(AND(OR(DB32&lt;=Réservoir!$B$59,DB27&lt;=Réservoir!$B$59),DB19&gt;Réservoir!$C$59),34,"OK"))))</f>
        <v>OK</v>
      </c>
      <c r="DC88" s="4" t="str">
        <f ca="1">IF(DC32&lt;&gt;"",IF(AND(DC32&lt;=Réservoir!$B$57,DC19&gt;Réservoir!$C$57),19,IF(AND(DC32&lt;=Réservoir!$B$58,DC19&gt;Réservoir!$C$58),25,IF(AND(OR(DC32&lt;=Réservoir!$B$59,DC27&lt;=Réservoir!$B$59),DC19&gt;Réservoir!$C$59),34,"OK"))))</f>
        <v>OK</v>
      </c>
      <c r="DD88" s="4" t="str">
        <f ca="1">IF(DD32&lt;&gt;"",IF(AND(DD32&lt;=Réservoir!$B$57,DD19&gt;Réservoir!$C$57),19,IF(AND(DD32&lt;=Réservoir!$B$58,DD19&gt;Réservoir!$C$58),25,IF(AND(OR(DD32&lt;=Réservoir!$B$59,DD27&lt;=Réservoir!$B$59),DD19&gt;Réservoir!$C$59),34,"OK"))))</f>
        <v>OK</v>
      </c>
      <c r="DE88" s="4" t="str">
        <f ca="1">IF(DE32&lt;&gt;"",IF(AND(DE32&lt;=Réservoir!$B$57,DE19&gt;Réservoir!$C$57),19,IF(AND(DE32&lt;=Réservoir!$B$58,DE19&gt;Réservoir!$C$58),25,IF(AND(OR(DE32&lt;=Réservoir!$B$59,DE27&lt;=Réservoir!$B$59),DE19&gt;Réservoir!$C$59),34,"OK"))))</f>
        <v>OK</v>
      </c>
      <c r="DF88" s="4" t="str">
        <f ca="1">IF(DF32&lt;&gt;"",IF(AND(DF32&lt;=Réservoir!$B$57,DF19&gt;Réservoir!$C$57),19,IF(AND(DF32&lt;=Réservoir!$B$58,DF19&gt;Réservoir!$C$58),25,IF(AND(OR(DF32&lt;=Réservoir!$B$59,DF27&lt;=Réservoir!$B$59),DF19&gt;Réservoir!$C$59),34,"OK"))))</f>
        <v>OK</v>
      </c>
      <c r="DG88" s="4" t="str">
        <f ca="1">IF(DG32&lt;&gt;"",IF(AND(DG32&lt;=Réservoir!$B$57,DG19&gt;Réservoir!$C$57),19,IF(AND(DG32&lt;=Réservoir!$B$58,DG19&gt;Réservoir!$C$58),25,IF(AND(OR(DG32&lt;=Réservoir!$B$59,DG27&lt;=Réservoir!$B$59),DG19&gt;Réservoir!$C$59),34,"OK"))))</f>
        <v>OK</v>
      </c>
      <c r="DH88" s="4" t="str">
        <f ca="1">IF(DH32&lt;&gt;"",IF(AND(DH32&lt;=Réservoir!$B$57,DH19&gt;Réservoir!$C$57),19,IF(AND(DH32&lt;=Réservoir!$B$58,DH19&gt;Réservoir!$C$58),25,IF(AND(OR(DH32&lt;=Réservoir!$B$59,DH27&lt;=Réservoir!$B$59),DH19&gt;Réservoir!$C$59),34,"OK"))))</f>
        <v>OK</v>
      </c>
      <c r="DI88" s="4" t="str">
        <f ca="1">IF(DI32&lt;&gt;"",IF(AND(DI32&lt;=Réservoir!$B$57,DI19&gt;Réservoir!$C$57),19,IF(AND(DI32&lt;=Réservoir!$B$58,DI19&gt;Réservoir!$C$58),25,IF(AND(OR(DI32&lt;=Réservoir!$B$59,DI27&lt;=Réservoir!$B$59),DI19&gt;Réservoir!$C$59),34,"OK"))))</f>
        <v>OK</v>
      </c>
      <c r="DJ88" s="4" t="str">
        <f ca="1">IF(DJ32&lt;&gt;"",IF(AND(DJ32&lt;=Réservoir!$B$57,DJ19&gt;Réservoir!$C$57),19,IF(AND(DJ32&lt;=Réservoir!$B$58,DJ19&gt;Réservoir!$C$58),25,IF(AND(OR(DJ32&lt;=Réservoir!$B$59,DJ27&lt;=Réservoir!$B$59),DJ19&gt;Réservoir!$C$59),34,"OK"))))</f>
        <v>OK</v>
      </c>
      <c r="DK88" s="4" t="str">
        <f ca="1">IF(DK32&lt;&gt;"",IF(AND(DK32&lt;=Réservoir!$B$57,DK19&gt;Réservoir!$C$57),19,IF(AND(DK32&lt;=Réservoir!$B$58,DK19&gt;Réservoir!$C$58),25,IF(AND(OR(DK32&lt;=Réservoir!$B$59,DK27&lt;=Réservoir!$B$59),DK19&gt;Réservoir!$C$59),34,"OK"))))</f>
        <v>OK</v>
      </c>
      <c r="DL88" s="4" t="str">
        <f ca="1">IF(DL32&lt;&gt;"",IF(AND(DL32&lt;=Réservoir!$B$57,DL19&gt;Réservoir!$C$57),19,IF(AND(DL32&lt;=Réservoir!$B$58,DL19&gt;Réservoir!$C$58),25,IF(AND(OR(DL32&lt;=Réservoir!$B$59,DL27&lt;=Réservoir!$B$59),DL19&gt;Réservoir!$C$59),34,"OK"))))</f>
        <v>OK</v>
      </c>
      <c r="DM88" s="4" t="str">
        <f ca="1">IF(DM32&lt;&gt;"",IF(AND(DM32&lt;=Réservoir!$B$57,DM19&gt;Réservoir!$C$57),19,IF(AND(DM32&lt;=Réservoir!$B$58,DM19&gt;Réservoir!$C$58),25,IF(AND(OR(DM32&lt;=Réservoir!$B$59,DM27&lt;=Réservoir!$B$59),DM19&gt;Réservoir!$C$59),34,"OK"))))</f>
        <v>OK</v>
      </c>
      <c r="DN88" s="4" t="str">
        <f ca="1">IF(DN32&lt;&gt;"",IF(AND(DN32&lt;=Réservoir!$B$57,DN19&gt;Réservoir!$C$57),19,IF(AND(DN32&lt;=Réservoir!$B$58,DN19&gt;Réservoir!$C$58),25,IF(AND(OR(DN32&lt;=Réservoir!$B$59,DN27&lt;=Réservoir!$B$59),DN19&gt;Réservoir!$C$59),34,"OK"))))</f>
        <v>OK</v>
      </c>
      <c r="DO88" s="4" t="str">
        <f ca="1">IF(DO32&lt;&gt;"",IF(AND(DO32&lt;=Réservoir!$B$57,DO19&gt;Réservoir!$C$57),19,IF(AND(DO32&lt;=Réservoir!$B$58,DO19&gt;Réservoir!$C$58),25,IF(AND(OR(DO32&lt;=Réservoir!$B$59,DO27&lt;=Réservoir!$B$59),DO19&gt;Réservoir!$C$59),34,"OK"))))</f>
        <v>OK</v>
      </c>
      <c r="DP88" s="4" t="str">
        <f ca="1">IF(DP32&lt;&gt;"",IF(AND(DP32&lt;=Réservoir!$B$57,DP19&gt;Réservoir!$C$57),19,IF(AND(DP32&lt;=Réservoir!$B$58,DP19&gt;Réservoir!$C$58),25,IF(AND(OR(DP32&lt;=Réservoir!$B$59,DP27&lt;=Réservoir!$B$59),DP19&gt;Réservoir!$C$59),34,"OK"))))</f>
        <v>OK</v>
      </c>
      <c r="DQ88" s="4" t="str">
        <f ca="1">IF(DQ32&lt;&gt;"",IF(AND(DQ32&lt;=Réservoir!$B$57,DQ19&gt;Réservoir!$C$57),19,IF(AND(DQ32&lt;=Réservoir!$B$58,DQ19&gt;Réservoir!$C$58),25,IF(AND(OR(DQ32&lt;=Réservoir!$B$59,DQ27&lt;=Réservoir!$B$59),DQ19&gt;Réservoir!$C$59),34,"OK"))))</f>
        <v>OK</v>
      </c>
      <c r="DR88" s="4" t="str">
        <f ca="1">IF(DR32&lt;&gt;"",IF(AND(DR32&lt;=Réservoir!$B$57,DR19&gt;Réservoir!$C$57),19,IF(AND(DR32&lt;=Réservoir!$B$58,DR19&gt;Réservoir!$C$58),25,IF(AND(OR(DR32&lt;=Réservoir!$B$59,DR27&lt;=Réservoir!$B$59),DR19&gt;Réservoir!$C$59),34,"OK"))))</f>
        <v>OK</v>
      </c>
      <c r="DS88" s="4" t="str">
        <f ca="1">IF(DS32&lt;&gt;"",IF(AND(DS32&lt;=Réservoir!$B$57,DS19&gt;Réservoir!$C$57),19,IF(AND(DS32&lt;=Réservoir!$B$58,DS19&gt;Réservoir!$C$58),25,IF(AND(OR(DS32&lt;=Réservoir!$B$59,DS27&lt;=Réservoir!$B$59),DS19&gt;Réservoir!$C$59),34,"OK"))))</f>
        <v>OK</v>
      </c>
      <c r="DT88" s="110" t="str">
        <f ca="1">IF(DT32&lt;&gt;"",IF(AND(DT32&lt;=Réservoir!$B$57,DT19&gt;Réservoir!$C$57),19,IF(AND(DT32&lt;=Réservoir!$B$58,DT19&gt;Réservoir!$C$58),25,IF(AND(OR(DT32&lt;=Réservoir!$B$59,DT27&lt;=Réservoir!$B$59),DT19&gt;Réservoir!$C$59),34,"OK"))))</f>
        <v>OK</v>
      </c>
      <c r="DU88" s="4" t="str">
        <f ca="1">IF(DU32&lt;&gt;"",IF(AND(DU32&lt;=Réservoir!$B$57,DU19&gt;Réservoir!$C$57),19,IF(AND(DU32&lt;=Réservoir!$B$58,DU19&gt;Réservoir!$C$58),25,IF(AND(OR(DU32&lt;=Réservoir!$B$59,DU27&lt;=Réservoir!$B$59),DU19&gt;Réservoir!$C$59),34,"OK"))))</f>
        <v>OK</v>
      </c>
      <c r="DV88" s="4" t="str">
        <f ca="1">IF(DV32&lt;&gt;"",IF(AND(DV32&lt;=Réservoir!$B$57,DV19&gt;Réservoir!$C$57),19,IF(AND(DV32&lt;=Réservoir!$B$58,DV19&gt;Réservoir!$C$58),25,IF(AND(OR(DV32&lt;=Réservoir!$B$59,DV27&lt;=Réservoir!$B$59),DV19&gt;Réservoir!$C$59),34,"OK"))))</f>
        <v>OK</v>
      </c>
      <c r="DW88" s="4" t="str">
        <f ca="1">IF(DW32&lt;&gt;"",IF(AND(DW32&lt;=Réservoir!$B$57,DW19&gt;Réservoir!$C$57),19,IF(AND(DW32&lt;=Réservoir!$B$58,DW19&gt;Réservoir!$C$58),25,IF(AND(OR(DW32&lt;=Réservoir!$B$59,DW27&lt;=Réservoir!$B$59),DW19&gt;Réservoir!$C$59),34,"OK"))))</f>
        <v>OK</v>
      </c>
      <c r="DX88" s="4" t="str">
        <f ca="1">IF(DX32&lt;&gt;"",IF(AND(DX32&lt;=Réservoir!$B$57,DX19&gt;Réservoir!$C$57),19,IF(AND(DX32&lt;=Réservoir!$B$58,DX19&gt;Réservoir!$C$58),25,IF(AND(OR(DX32&lt;=Réservoir!$B$59,DX27&lt;=Réservoir!$B$59),DX19&gt;Réservoir!$C$59),34,"OK"))))</f>
        <v>OK</v>
      </c>
      <c r="DY88" s="4" t="str">
        <f ca="1">IF(DY32&lt;&gt;"",IF(AND(DY32&lt;=Réservoir!$B$57,DY19&gt;Réservoir!$C$57),19,IF(AND(DY32&lt;=Réservoir!$B$58,DY19&gt;Réservoir!$C$58),25,IF(AND(OR(DY32&lt;=Réservoir!$B$59,DY27&lt;=Réservoir!$B$59),DY19&gt;Réservoir!$C$59),34,"OK"))))</f>
        <v>OK</v>
      </c>
      <c r="DZ88" s="4" t="str">
        <f ca="1">IF(DZ32&lt;&gt;"",IF(AND(DZ32&lt;=Réservoir!$B$57,DZ19&gt;Réservoir!$C$57),19,IF(AND(DZ32&lt;=Réservoir!$B$58,DZ19&gt;Réservoir!$C$58),25,IF(AND(OR(DZ32&lt;=Réservoir!$B$59,DZ27&lt;=Réservoir!$B$59),DZ19&gt;Réservoir!$C$59),34,"OK"))))</f>
        <v>OK</v>
      </c>
      <c r="EA88" s="4" t="str">
        <f ca="1">IF(EA32&lt;&gt;"",IF(AND(EA32&lt;=Réservoir!$B$57,EA19&gt;Réservoir!$C$57),19,IF(AND(EA32&lt;=Réservoir!$B$58,EA19&gt;Réservoir!$C$58),25,IF(AND(OR(EA32&lt;=Réservoir!$B$59,EA27&lt;=Réservoir!$B$59),EA19&gt;Réservoir!$C$59),34,"OK"))))</f>
        <v>OK</v>
      </c>
      <c r="EB88" s="4" t="str">
        <f ca="1">IF(EB32&lt;&gt;"",IF(AND(EB32&lt;=Réservoir!$B$57,EB19&gt;Réservoir!$C$57),19,IF(AND(EB32&lt;=Réservoir!$B$58,EB19&gt;Réservoir!$C$58),25,IF(AND(OR(EB32&lt;=Réservoir!$B$59,EB27&lt;=Réservoir!$B$59),EB19&gt;Réservoir!$C$59),34,"OK"))))</f>
        <v>OK</v>
      </c>
      <c r="EC88" s="4" t="str">
        <f ca="1">IF(EC32&lt;&gt;"",IF(AND(EC32&lt;=Réservoir!$B$57,EC19&gt;Réservoir!$C$57),19,IF(AND(EC32&lt;=Réservoir!$B$58,EC19&gt;Réservoir!$C$58),25,IF(AND(OR(EC32&lt;=Réservoir!$B$59,EC27&lt;=Réservoir!$B$59),EC19&gt;Réservoir!$C$59),34,"OK"))))</f>
        <v>OK</v>
      </c>
      <c r="ED88" s="4" t="str">
        <f ca="1">IF(ED32&lt;&gt;"",IF(AND(ED32&lt;=Réservoir!$B$57,ED19&gt;Réservoir!$C$57),19,IF(AND(ED32&lt;=Réservoir!$B$58,ED19&gt;Réservoir!$C$58),25,IF(AND(OR(ED32&lt;=Réservoir!$B$59,ED27&lt;=Réservoir!$B$59),ED19&gt;Réservoir!$C$59),34,"OK"))))</f>
        <v>OK</v>
      </c>
      <c r="EE88" s="4" t="str">
        <f ca="1">IF(EE32&lt;&gt;"",IF(AND(EE32&lt;=Réservoir!$B$57,EE19&gt;Réservoir!$C$57),19,IF(AND(EE32&lt;=Réservoir!$B$58,EE19&gt;Réservoir!$C$58),25,IF(AND(OR(EE32&lt;=Réservoir!$B$59,EE27&lt;=Réservoir!$B$59),EE19&gt;Réservoir!$C$59),34,"OK"))))</f>
        <v>OK</v>
      </c>
      <c r="EF88" s="4" t="str">
        <f ca="1">IF(EF32&lt;&gt;"",IF(AND(EF32&lt;=Réservoir!$B$57,EF19&gt;Réservoir!$C$57),19,IF(AND(EF32&lt;=Réservoir!$B$58,EF19&gt;Réservoir!$C$58),25,IF(AND(OR(EF32&lt;=Réservoir!$B$59,EF27&lt;=Réservoir!$B$59),EF19&gt;Réservoir!$C$59),34,"OK"))))</f>
        <v>OK</v>
      </c>
      <c r="EG88" s="4" t="str">
        <f ca="1">IF(EG32&lt;&gt;"",IF(AND(EG32&lt;=Réservoir!$B$57,EG19&gt;Réservoir!$C$57),19,IF(AND(EG32&lt;=Réservoir!$B$58,EG19&gt;Réservoir!$C$58),25,IF(AND(OR(EG32&lt;=Réservoir!$B$59,EG27&lt;=Réservoir!$B$59),EG19&gt;Réservoir!$C$59),34,"OK"))))</f>
        <v>OK</v>
      </c>
      <c r="EH88" s="4" t="str">
        <f ca="1">IF(EH32&lt;&gt;"",IF(AND(EH32&lt;=Réservoir!$B$57,EH19&gt;Réservoir!$C$57),19,IF(AND(EH32&lt;=Réservoir!$B$58,EH19&gt;Réservoir!$C$58),25,IF(AND(OR(EH32&lt;=Réservoir!$B$59,EH27&lt;=Réservoir!$B$59),EH19&gt;Réservoir!$C$59),34,"OK"))))</f>
        <v>OK</v>
      </c>
      <c r="EI88" s="4" t="str">
        <f ca="1">IF(EI32&lt;&gt;"",IF(AND(EI32&lt;=Réservoir!$B$57,EI19&gt;Réservoir!$C$57),19,IF(AND(EI32&lt;=Réservoir!$B$58,EI19&gt;Réservoir!$C$58),25,IF(AND(OR(EI32&lt;=Réservoir!$B$59,EI27&lt;=Réservoir!$B$59),EI19&gt;Réservoir!$C$59),34,"OK"))))</f>
        <v>OK</v>
      </c>
      <c r="EJ88" s="4" t="str">
        <f ca="1">IF(EJ32&lt;&gt;"",IF(AND(EJ32&lt;=Réservoir!$B$57,EJ19&gt;Réservoir!$C$57),19,IF(AND(EJ32&lt;=Réservoir!$B$58,EJ19&gt;Réservoir!$C$58),25,IF(AND(OR(EJ32&lt;=Réservoir!$B$59,EJ27&lt;=Réservoir!$B$59),EJ19&gt;Réservoir!$C$59),34,"OK"))))</f>
        <v>OK</v>
      </c>
      <c r="EK88" s="4" t="str">
        <f ca="1">IF(EK32&lt;&gt;"",IF(AND(EK32&lt;=Réservoir!$B$57,EK19&gt;Réservoir!$C$57),19,IF(AND(EK32&lt;=Réservoir!$B$58,EK19&gt;Réservoir!$C$58),25,IF(AND(OR(EK32&lt;=Réservoir!$B$59,EK27&lt;=Réservoir!$B$59),EK19&gt;Réservoir!$C$59),34,"OK"))))</f>
        <v>OK</v>
      </c>
      <c r="EL88" s="4" t="str">
        <f ca="1">IF(EL32&lt;&gt;"",IF(AND(EL32&lt;=Réservoir!$B$57,EL19&gt;Réservoir!$C$57),19,IF(AND(EL32&lt;=Réservoir!$B$58,EL19&gt;Réservoir!$C$58),25,IF(AND(OR(EL32&lt;=Réservoir!$B$59,EL27&lt;=Réservoir!$B$59),EL19&gt;Réservoir!$C$59),34,"OK"))))</f>
        <v>OK</v>
      </c>
      <c r="EM88" s="4" t="str">
        <f ca="1">IF(EM32&lt;&gt;"",IF(AND(EM32&lt;=Réservoir!$B$57,EM19&gt;Réservoir!$C$57),19,IF(AND(EM32&lt;=Réservoir!$B$58,EM19&gt;Réservoir!$C$58),25,IF(AND(OR(EM32&lt;=Réservoir!$B$59,EM27&lt;=Réservoir!$B$59),EM19&gt;Réservoir!$C$59),34,"OK"))))</f>
        <v>OK</v>
      </c>
      <c r="EN88" s="4" t="str">
        <f ca="1">IF(EN32&lt;&gt;"",IF(AND(EN32&lt;=Réservoir!$B$57,EN19&gt;Réservoir!$C$57),19,IF(AND(EN32&lt;=Réservoir!$B$58,EN19&gt;Réservoir!$C$58),25,IF(AND(OR(EN32&lt;=Réservoir!$B$59,EN27&lt;=Réservoir!$B$59),EN19&gt;Réservoir!$C$59),34,"OK"))))</f>
        <v>OK</v>
      </c>
      <c r="EO88" s="4" t="str">
        <f ca="1">IF(EO32&lt;&gt;"",IF(AND(EO32&lt;=Réservoir!$B$57,EO19&gt;Réservoir!$C$57),19,IF(AND(EO32&lt;=Réservoir!$B$58,EO19&gt;Réservoir!$C$58),25,IF(AND(OR(EO32&lt;=Réservoir!$B$59,EO27&lt;=Réservoir!$B$59),EO19&gt;Réservoir!$C$59),34,"OK"))))</f>
        <v>OK</v>
      </c>
      <c r="EP88" s="4" t="str">
        <f ca="1">IF(EP32&lt;&gt;"",IF(AND(EP32&lt;=Réservoir!$B$57,EP19&gt;Réservoir!$C$57),19,IF(AND(EP32&lt;=Réservoir!$B$58,EP19&gt;Réservoir!$C$58),25,IF(AND(OR(EP32&lt;=Réservoir!$B$59,EP27&lt;=Réservoir!$B$59),EP19&gt;Réservoir!$C$59),34,"OK"))))</f>
        <v>OK</v>
      </c>
      <c r="EQ88" s="156" t="str">
        <f ca="1">IF(EQ32&lt;&gt;"",IF(AND(EQ32&lt;=Réservoir!$B$57,EQ19&gt;Réservoir!$C$57),19,IF(AND(EQ32&lt;=Réservoir!$B$58,EQ19&gt;Réservoir!$C$58),25,IF(AND(OR(EQ32&lt;=Réservoir!$B$59,EQ27&lt;=Réservoir!$B$59),EQ19&gt;Réservoir!$C$59),34,"OK"))))</f>
        <v>OK</v>
      </c>
      <c r="ER88" s="4" t="str">
        <f ca="1">IF(ER32&lt;&gt;"",IF(AND(ER32&lt;=Réservoir!$B$57,ER19&gt;Réservoir!$C$57),19,IF(AND(ER32&lt;=Réservoir!$B$58,ER19&gt;Réservoir!$C$58),25,IF(AND(OR(ER32&lt;=Réservoir!$B$59,ER27&lt;=Réservoir!$B$59),ER19&gt;Réservoir!$C$59),34,"OK"))))</f>
        <v>OK</v>
      </c>
      <c r="ES88" s="4" t="str">
        <f ca="1">IF(ES32&lt;&gt;"",IF(AND(ES32&lt;=Réservoir!$B$57,ES19&gt;Réservoir!$C$57),19,IF(AND(ES32&lt;=Réservoir!$B$58,ES19&gt;Réservoir!$C$58),25,IF(AND(OR(ES32&lt;=Réservoir!$B$59,ES27&lt;=Réservoir!$B$59),ES19&gt;Réservoir!$C$59),34,"OK"))))</f>
        <v>OK</v>
      </c>
      <c r="ET88" s="4" t="str">
        <f ca="1">IF(ET32&lt;&gt;"",IF(AND(ET32&lt;=Réservoir!$B$57,ET19&gt;Réservoir!$C$57),19,IF(AND(ET32&lt;=Réservoir!$B$58,ET19&gt;Réservoir!$C$58),25,IF(AND(OR(ET32&lt;=Réservoir!$B$59,ET27&lt;=Réservoir!$B$59),ET19&gt;Réservoir!$C$59),34,"OK"))))</f>
        <v>OK</v>
      </c>
      <c r="EU88" s="4" t="str">
        <f ca="1">IF(EU32&lt;&gt;"",IF(AND(EU32&lt;=Réservoir!$B$57,EU19&gt;Réservoir!$C$57),19,IF(AND(EU32&lt;=Réservoir!$B$58,EU19&gt;Réservoir!$C$58),25,IF(AND(OR(EU32&lt;=Réservoir!$B$59,EU27&lt;=Réservoir!$B$59),EU19&gt;Réservoir!$C$59),34,"OK"))))</f>
        <v>OK</v>
      </c>
      <c r="EV88" s="4" t="str">
        <f ca="1">IF(EV32&lt;&gt;"",IF(AND(EV32&lt;=Réservoir!$B$57,EV19&gt;Réservoir!$C$57),19,IF(AND(EV32&lt;=Réservoir!$B$58,EV19&gt;Réservoir!$C$58),25,IF(AND(OR(EV32&lt;=Réservoir!$B$59,EV27&lt;=Réservoir!$B$59),EV19&gt;Réservoir!$C$59),34,"OK"))))</f>
        <v>OK</v>
      </c>
      <c r="EW88" s="4" t="str">
        <f ca="1">IF(EW32&lt;&gt;"",IF(AND(EW32&lt;=Réservoir!$B$57,EW19&gt;Réservoir!$C$57),19,IF(AND(EW32&lt;=Réservoir!$B$58,EW19&gt;Réservoir!$C$58),25,IF(AND(OR(EW32&lt;=Réservoir!$B$59,EW27&lt;=Réservoir!$B$59),EW19&gt;Réservoir!$C$59),34,"OK"))))</f>
        <v>OK</v>
      </c>
      <c r="EX88" s="4" t="str">
        <f ca="1">IF(EX32&lt;&gt;"",IF(AND(EX32&lt;=Réservoir!$B$57,EX19&gt;Réservoir!$C$57),19,IF(AND(EX32&lt;=Réservoir!$B$58,EX19&gt;Réservoir!$C$58),25,IF(AND(OR(EX32&lt;=Réservoir!$B$59,EX27&lt;=Réservoir!$B$59),EX19&gt;Réservoir!$C$59),34,"OK"))))</f>
        <v>OK</v>
      </c>
      <c r="EY88" s="4" t="str">
        <f ca="1">IF(EY32&lt;&gt;"",IF(AND(EY32&lt;=Réservoir!$B$57,EY19&gt;Réservoir!$C$57),19,IF(AND(EY32&lt;=Réservoir!$B$58,EY19&gt;Réservoir!$C$58),25,IF(AND(OR(EY32&lt;=Réservoir!$B$59,EY27&lt;=Réservoir!$B$59),EY19&gt;Réservoir!$C$59),34,"OK"))))</f>
        <v>OK</v>
      </c>
      <c r="EZ88" s="4" t="str">
        <f ca="1">IF(EZ32&lt;&gt;"",IF(AND(EZ32&lt;=Réservoir!$B$57,EZ19&gt;Réservoir!$C$57),19,IF(AND(EZ32&lt;=Réservoir!$B$58,EZ19&gt;Réservoir!$C$58),25,IF(AND(OR(EZ32&lt;=Réservoir!$B$59,EZ27&lt;=Réservoir!$B$59),EZ19&gt;Réservoir!$C$59),34,"OK"))))</f>
        <v>OK</v>
      </c>
      <c r="FA88" s="4" t="str">
        <f ca="1">IF(FA32&lt;&gt;"",IF(AND(FA32&lt;=Réservoir!$B$57,FA19&gt;Réservoir!$C$57),19,IF(AND(FA32&lt;=Réservoir!$B$58,FA19&gt;Réservoir!$C$58),25,IF(AND(OR(FA32&lt;=Réservoir!$B$59,FA27&lt;=Réservoir!$B$59),FA19&gt;Réservoir!$C$59),34,"OK"))))</f>
        <v>OK</v>
      </c>
      <c r="FB88" s="4" t="str">
        <f ca="1">IF(FB32&lt;&gt;"",IF(AND(FB32&lt;=Réservoir!$B$57,FB19&gt;Réservoir!$C$57),19,IF(AND(FB32&lt;=Réservoir!$B$58,FB19&gt;Réservoir!$C$58),25,IF(AND(OR(FB32&lt;=Réservoir!$B$59,FB27&lt;=Réservoir!$B$59),FB19&gt;Réservoir!$C$59),34,"OK"))))</f>
        <v>OK</v>
      </c>
      <c r="FC88" s="4" t="str">
        <f ca="1">IF(FC32&lt;&gt;"",IF(AND(FC32&lt;=Réservoir!$B$57,FC19&gt;Réservoir!$C$57),19,IF(AND(FC32&lt;=Réservoir!$B$58,FC19&gt;Réservoir!$C$58),25,IF(AND(OR(FC32&lt;=Réservoir!$B$59,FC27&lt;=Réservoir!$B$59),FC19&gt;Réservoir!$C$59),34,"OK"))))</f>
        <v>OK</v>
      </c>
      <c r="FD88" s="4" t="str">
        <f ca="1">IF(FD32&lt;&gt;"",IF(AND(FD32&lt;=Réservoir!$B$57,FD19&gt;Réservoir!$C$57),19,IF(AND(FD32&lt;=Réservoir!$B$58,FD19&gt;Réservoir!$C$58),25,IF(AND(OR(FD32&lt;=Réservoir!$B$59,FD27&lt;=Réservoir!$B$59),FD19&gt;Réservoir!$C$59),34,"OK"))))</f>
        <v>OK</v>
      </c>
      <c r="FE88" s="4" t="str">
        <f ca="1">IF(FE32&lt;&gt;"",IF(AND(FE32&lt;=Réservoir!$B$57,FE19&gt;Réservoir!$C$57),19,IF(AND(FE32&lt;=Réservoir!$B$58,FE19&gt;Réservoir!$C$58),25,IF(AND(OR(FE32&lt;=Réservoir!$B$59,FE27&lt;=Réservoir!$B$59),FE19&gt;Réservoir!$C$59),34,"OK"))))</f>
        <v>OK</v>
      </c>
      <c r="FF88" s="4" t="str">
        <f ca="1">IF(FF32&lt;&gt;"",IF(AND(FF32&lt;=Réservoir!$B$57,FF19&gt;Réservoir!$C$57),19,IF(AND(FF32&lt;=Réservoir!$B$58,FF19&gt;Réservoir!$C$58),25,IF(AND(OR(FF32&lt;=Réservoir!$B$59,FF27&lt;=Réservoir!$B$59),FF19&gt;Réservoir!$C$59),34,"OK"))))</f>
        <v>OK</v>
      </c>
      <c r="FG88" s="4" t="str">
        <f ca="1">IF(FG32&lt;&gt;"",IF(AND(FG32&lt;=Réservoir!$B$57,FG19&gt;Réservoir!$C$57),19,IF(AND(FG32&lt;=Réservoir!$B$58,FG19&gt;Réservoir!$C$58),25,IF(AND(OR(FG32&lt;=Réservoir!$B$59,FG27&lt;=Réservoir!$B$59),FG19&gt;Réservoir!$C$59),34,"OK"))))</f>
        <v>OK</v>
      </c>
      <c r="FH88" s="4" t="str">
        <f ca="1">IF(FH32&lt;&gt;"",IF(AND(FH32&lt;=Réservoir!$B$57,FH19&gt;Réservoir!$C$57),19,IF(AND(FH32&lt;=Réservoir!$B$58,FH19&gt;Réservoir!$C$58),25,IF(AND(OR(FH32&lt;=Réservoir!$B$59,FH27&lt;=Réservoir!$B$59),FH19&gt;Réservoir!$C$59),34,"OK"))))</f>
        <v>OK</v>
      </c>
      <c r="FI88" s="4" t="str">
        <f ca="1">IF(FI32&lt;&gt;"",IF(AND(FI32&lt;=Réservoir!$B$57,FI19&gt;Réservoir!$C$57),19,IF(AND(FI32&lt;=Réservoir!$B$58,FI19&gt;Réservoir!$C$58),25,IF(AND(OR(FI32&lt;=Réservoir!$B$59,FI27&lt;=Réservoir!$B$59),FI19&gt;Réservoir!$C$59),34,"OK"))))</f>
        <v>OK</v>
      </c>
      <c r="FJ88" s="4" t="str">
        <f ca="1">IF(FJ32&lt;&gt;"",IF(AND(FJ32&lt;=Réservoir!$B$57,FJ19&gt;Réservoir!$C$57),19,IF(AND(FJ32&lt;=Réservoir!$B$58,FJ19&gt;Réservoir!$C$58),25,IF(AND(OR(FJ32&lt;=Réservoir!$B$59,FJ27&lt;=Réservoir!$B$59),FJ19&gt;Réservoir!$C$59),34,"OK"))))</f>
        <v>OK</v>
      </c>
      <c r="FK88" s="4" t="str">
        <f ca="1">IF(FK32&lt;&gt;"",IF(AND(FK32&lt;=Réservoir!$B$57,FK19&gt;Réservoir!$C$57),19,IF(AND(FK32&lt;=Réservoir!$B$58,FK19&gt;Réservoir!$C$58),25,IF(AND(OR(FK32&lt;=Réservoir!$B$59,FK27&lt;=Réservoir!$B$59),FK19&gt;Réservoir!$C$59),34,"OK"))))</f>
        <v>OK</v>
      </c>
      <c r="FL88" s="4" t="str">
        <f ca="1">IF(FL32&lt;&gt;"",IF(AND(FL32&lt;=Réservoir!$B$57,FL19&gt;Réservoir!$C$57),19,IF(AND(FL32&lt;=Réservoir!$B$58,FL19&gt;Réservoir!$C$58),25,IF(AND(OR(FL32&lt;=Réservoir!$B$59,FL27&lt;=Réservoir!$B$59),FL19&gt;Réservoir!$C$59),34,"OK"))))</f>
        <v>OK</v>
      </c>
      <c r="FM88" s="4" t="str">
        <f ca="1">IF(FM32&lt;&gt;"",IF(AND(FM32&lt;=Réservoir!$B$57,FM19&gt;Réservoir!$C$57),19,IF(AND(FM32&lt;=Réservoir!$B$58,FM19&gt;Réservoir!$C$58),25,IF(AND(OR(FM32&lt;=Réservoir!$B$59,FM27&lt;=Réservoir!$B$59),FM19&gt;Réservoir!$C$59),34,"OK"))))</f>
        <v>OK</v>
      </c>
      <c r="FN88" s="4" t="str">
        <f ca="1">IF(FN32&lt;&gt;"",IF(AND(FN32&lt;=Réservoir!$B$57,FN19&gt;Réservoir!$C$57),19,IF(AND(FN32&lt;=Réservoir!$B$58,FN19&gt;Réservoir!$C$58),25,IF(AND(OR(FN32&lt;=Réservoir!$B$59,FN27&lt;=Réservoir!$B$59),FN19&gt;Réservoir!$C$59),34,"OK"))))</f>
        <v>OK</v>
      </c>
      <c r="FO88" s="4" t="str">
        <f ca="1">IF(FO32&lt;&gt;"",IF(AND(FO32&lt;=Réservoir!$B$57,FO19&gt;Réservoir!$C$57),19,IF(AND(FO32&lt;=Réservoir!$B$58,FO19&gt;Réservoir!$C$58),25,IF(AND(OR(FO32&lt;=Réservoir!$B$59,FO27&lt;=Réservoir!$B$59),FO19&gt;Réservoir!$C$59),34,"OK"))))</f>
        <v>OK</v>
      </c>
      <c r="FP88" s="110" t="b">
        <f>IF(FP32&lt;&gt;"",IF(AND(FP32&lt;=Réservoir!$B$57,FP19&gt;Réservoir!$C$57),19,IF(AND(FP32&lt;=Réservoir!$B$58,FP19&gt;Réservoir!$C$58),25,IF(AND(OR(FP32&lt;=Réservoir!$B$59,FP27&lt;=Réservoir!$B$59),FP19&gt;Réservoir!$C$59),34,"OK"))))</f>
        <v>0</v>
      </c>
      <c r="FQ88" s="4" t="b">
        <f>IF(FQ32&lt;&gt;"",IF(AND(FQ32&lt;=Réservoir!$B$57,FQ19&gt;Réservoir!$C$57),19,IF(AND(FQ32&lt;=Réservoir!$B$58,FQ19&gt;Réservoir!$C$58),25,IF(AND(OR(FQ32&lt;=Réservoir!$B$59,FQ27&lt;=Réservoir!$B$59),FQ19&gt;Réservoir!$C$59),34,"OK"))))</f>
        <v>0</v>
      </c>
      <c r="FR88" s="4" t="b">
        <f>IF(FR32&lt;&gt;"",IF(AND(FR32&lt;=Réservoir!$B$57,FR19&gt;Réservoir!$C$57),19,IF(AND(FR32&lt;=Réservoir!$B$58,FR19&gt;Réservoir!$C$58),25,IF(AND(OR(FR32&lt;=Réservoir!$B$59,FR27&lt;=Réservoir!$B$59),FR19&gt;Réservoir!$C$59),34,"OK"))))</f>
        <v>0</v>
      </c>
      <c r="FS88" s="4" t="b">
        <f>IF(FS32&lt;&gt;"",IF(AND(FS32&lt;=Réservoir!$B$57,FS19&gt;Réservoir!$C$57),19,IF(AND(FS32&lt;=Réservoir!$B$58,FS19&gt;Réservoir!$C$58),25,IF(AND(OR(FS32&lt;=Réservoir!$B$59,FS27&lt;=Réservoir!$B$59),FS19&gt;Réservoir!$C$59),34,"OK"))))</f>
        <v>0</v>
      </c>
      <c r="FT88" s="4" t="b">
        <f>IF(FT32&lt;&gt;"",IF(AND(FT32&lt;=Réservoir!$B$57,FT19&gt;Réservoir!$C$57),19,IF(AND(FT32&lt;=Réservoir!$B$58,FT19&gt;Réservoir!$C$58),25,IF(AND(OR(FT32&lt;=Réservoir!$B$59,FT27&lt;=Réservoir!$B$59),FT19&gt;Réservoir!$C$59),34,"OK"))))</f>
        <v>0</v>
      </c>
      <c r="FU88" s="4" t="b">
        <f>IF(FU32&lt;&gt;"",IF(AND(FU32&lt;=Réservoir!$B$57,FU19&gt;Réservoir!$C$57),19,IF(AND(FU32&lt;=Réservoir!$B$58,FU19&gt;Réservoir!$C$58),25,IF(AND(OR(FU32&lt;=Réservoir!$B$59,FU27&lt;=Réservoir!$B$59),FU19&gt;Réservoir!$C$59),34,"OK"))))</f>
        <v>0</v>
      </c>
      <c r="FV88" s="4" t="b">
        <f>IF(FV32&lt;&gt;"",IF(AND(FV32&lt;=Réservoir!$B$57,FV19&gt;Réservoir!$C$57),19,IF(AND(FV32&lt;=Réservoir!$B$58,FV19&gt;Réservoir!$C$58),25,IF(AND(OR(FV32&lt;=Réservoir!$B$59,FV27&lt;=Réservoir!$B$59),FV19&gt;Réservoir!$C$59),34,"OK"))))</f>
        <v>0</v>
      </c>
      <c r="FW88" s="4" t="b">
        <f>IF(FW32&lt;&gt;"",IF(AND(FW32&lt;=Réservoir!$B$57,FW19&gt;Réservoir!$C$57),19,IF(AND(FW32&lt;=Réservoir!$B$58,FW19&gt;Réservoir!$C$58),25,IF(AND(OR(FW32&lt;=Réservoir!$B$59,FW27&lt;=Réservoir!$B$59),FW19&gt;Réservoir!$C$59),34,"OK"))))</f>
        <v>0</v>
      </c>
      <c r="FX88" s="4" t="b">
        <f>IF(FX32&lt;&gt;"",IF(AND(FX32&lt;=Réservoir!$B$57,FX19&gt;Réservoir!$C$57),19,IF(AND(FX32&lt;=Réservoir!$B$58,FX19&gt;Réservoir!$C$58),25,IF(AND(OR(FX32&lt;=Réservoir!$B$59,FX27&lt;=Réservoir!$B$59),FX19&gt;Réservoir!$C$59),34,"OK"))))</f>
        <v>0</v>
      </c>
      <c r="FY88" s="4" t="b">
        <f>IF(FY32&lt;&gt;"",IF(AND(FY32&lt;=Réservoir!$B$57,FY19&gt;Réservoir!$C$57),19,IF(AND(FY32&lt;=Réservoir!$B$58,FY19&gt;Réservoir!$C$58),25,IF(AND(OR(FY32&lt;=Réservoir!$B$59,FY27&lt;=Réservoir!$B$59),FY19&gt;Réservoir!$C$59),34,"OK"))))</f>
        <v>0</v>
      </c>
      <c r="FZ88" s="4" t="b">
        <f>IF(FZ32&lt;&gt;"",IF(AND(FZ32&lt;=Réservoir!$B$57,FZ19&gt;Réservoir!$C$57),19,IF(AND(FZ32&lt;=Réservoir!$B$58,FZ19&gt;Réservoir!$C$58),25,IF(AND(OR(FZ32&lt;=Réservoir!$B$59,FZ27&lt;=Réservoir!$B$59),FZ19&gt;Réservoir!$C$59),34,"OK"))))</f>
        <v>0</v>
      </c>
      <c r="GA88" s="4" t="b">
        <f>IF(GA32&lt;&gt;"",IF(AND(GA32&lt;=Réservoir!$B$57,GA19&gt;Réservoir!$C$57),19,IF(AND(GA32&lt;=Réservoir!$B$58,GA19&gt;Réservoir!$C$58),25,IF(AND(OR(GA32&lt;=Réservoir!$B$59,GA27&lt;=Réservoir!$B$59),GA19&gt;Réservoir!$C$59),34,"OK"))))</f>
        <v>0</v>
      </c>
      <c r="GB88" s="4" t="b">
        <f>IF(GB32&lt;&gt;"",IF(AND(GB32&lt;=Réservoir!$B$57,GB19&gt;Réservoir!$C$57),19,IF(AND(GB32&lt;=Réservoir!$B$58,GB19&gt;Réservoir!$C$58),25,IF(AND(OR(GB32&lt;=Réservoir!$B$59,GB27&lt;=Réservoir!$B$59),GB19&gt;Réservoir!$C$59),34,"OK"))))</f>
        <v>0</v>
      </c>
      <c r="GC88" s="4" t="b">
        <f>IF(GC32&lt;&gt;"",IF(AND(GC32&lt;=Réservoir!$B$57,GC19&gt;Réservoir!$C$57),19,IF(AND(GC32&lt;=Réservoir!$B$58,GC19&gt;Réservoir!$C$58),25,IF(AND(OR(GC32&lt;=Réservoir!$B$59,GC27&lt;=Réservoir!$B$59),GC19&gt;Réservoir!$C$59),34,"OK"))))</f>
        <v>0</v>
      </c>
      <c r="GD88" s="4" t="b">
        <f>IF(GD32&lt;&gt;"",IF(AND(GD32&lt;=Réservoir!$B$57,GD19&gt;Réservoir!$C$57),19,IF(AND(GD32&lt;=Réservoir!$B$58,GD19&gt;Réservoir!$C$58),25,IF(AND(OR(GD32&lt;=Réservoir!$B$59,GD27&lt;=Réservoir!$B$59),GD19&gt;Réservoir!$C$59),34,"OK"))))</f>
        <v>0</v>
      </c>
      <c r="GE88" s="4" t="b">
        <f>IF(GE32&lt;&gt;"",IF(AND(GE32&lt;=Réservoir!$B$57,GE19&gt;Réservoir!$C$57),19,IF(AND(GE32&lt;=Réservoir!$B$58,GE19&gt;Réservoir!$C$58),25,IF(AND(OR(GE32&lt;=Réservoir!$B$59,GE27&lt;=Réservoir!$B$59),GE19&gt;Réservoir!$C$59),34,"OK"))))</f>
        <v>0</v>
      </c>
      <c r="GF88" s="4" t="b">
        <f>IF(GF32&lt;&gt;"",IF(AND(GF32&lt;=Réservoir!$B$57,GF19&gt;Réservoir!$C$57),19,IF(AND(GF32&lt;=Réservoir!$B$58,GF19&gt;Réservoir!$C$58),25,IF(AND(OR(GF32&lt;=Réservoir!$B$59,GF27&lt;=Réservoir!$B$59),GF19&gt;Réservoir!$C$59),34,"OK"))))</f>
        <v>0</v>
      </c>
      <c r="GG88" s="4" t="b">
        <f>IF(GG32&lt;&gt;"",IF(AND(GG32&lt;=Réservoir!$B$57,GG19&gt;Réservoir!$C$57),19,IF(AND(GG32&lt;=Réservoir!$B$58,GG19&gt;Réservoir!$C$58),25,IF(AND(OR(GG32&lt;=Réservoir!$B$59,GG27&lt;=Réservoir!$B$59),GG19&gt;Réservoir!$C$59),34,"OK"))))</f>
        <v>0</v>
      </c>
      <c r="GH88" s="4" t="b">
        <f>IF(GH32&lt;&gt;"",IF(AND(GH32&lt;=Réservoir!$B$57,GH19&gt;Réservoir!$C$57),19,IF(AND(GH32&lt;=Réservoir!$B$58,GH19&gt;Réservoir!$C$58),25,IF(AND(OR(GH32&lt;=Réservoir!$B$59,GH27&lt;=Réservoir!$B$59),GH19&gt;Réservoir!$C$59),34,"OK"))))</f>
        <v>0</v>
      </c>
      <c r="GI88" s="4" t="b">
        <f>IF(GI32&lt;&gt;"",IF(AND(GI32&lt;=Réservoir!$B$57,GI19&gt;Réservoir!$C$57),19,IF(AND(GI32&lt;=Réservoir!$B$58,GI19&gt;Réservoir!$C$58),25,IF(AND(OR(GI32&lt;=Réservoir!$B$59,GI27&lt;=Réservoir!$B$59),GI19&gt;Réservoir!$C$59),34,"OK"))))</f>
        <v>0</v>
      </c>
      <c r="GJ88" s="4" t="b">
        <f>IF(GJ32&lt;&gt;"",IF(AND(GJ32&lt;=Réservoir!$B$57,GJ19&gt;Réservoir!$C$57),19,IF(AND(GJ32&lt;=Réservoir!$B$58,GJ19&gt;Réservoir!$C$58),25,IF(AND(OR(GJ32&lt;=Réservoir!$B$59,GJ27&lt;=Réservoir!$B$59),GJ19&gt;Réservoir!$C$59),34,"OK"))))</f>
        <v>0</v>
      </c>
      <c r="GK88" s="4" t="b">
        <f>IF(GK32&lt;&gt;"",IF(AND(GK32&lt;=Réservoir!$B$57,GK19&gt;Réservoir!$C$57),19,IF(AND(GK32&lt;=Réservoir!$B$58,GK19&gt;Réservoir!$C$58),25,IF(AND(OR(GK32&lt;=Réservoir!$B$59,GK27&lt;=Réservoir!$B$59),GK19&gt;Réservoir!$C$59),34,"OK"))))</f>
        <v>0</v>
      </c>
      <c r="GL88" s="4" t="b">
        <f>IF(GL32&lt;&gt;"",IF(AND(GL32&lt;=Réservoir!$B$57,GL19&gt;Réservoir!$C$57),19,IF(AND(GL32&lt;=Réservoir!$B$58,GL19&gt;Réservoir!$C$58),25,IF(AND(OR(GL32&lt;=Réservoir!$B$59,GL27&lt;=Réservoir!$B$59),GL19&gt;Réservoir!$C$59),34,"OK"))))</f>
        <v>0</v>
      </c>
      <c r="GM88" s="156" t="b">
        <f>IF(GM32&lt;&gt;"",IF(AND(GM32&lt;=Réservoir!$B$57,GM19&gt;Réservoir!$C$57),19,IF(AND(GM32&lt;=Réservoir!$B$58,GM19&gt;Réservoir!$C$58),25,IF(AND(OR(GM32&lt;=Réservoir!$B$59,GM27&lt;=Réservoir!$B$59),GM19&gt;Réservoir!$C$59),34,"OK"))))</f>
        <v>0</v>
      </c>
    </row>
    <row r="89" spans="1:195" x14ac:dyDescent="0.25">
      <c r="D89" s="4" t="str">
        <f t="shared" ref="D89:AI89" ca="1" si="130">IF(AND(D32&lt;&gt;"",D88&lt;&gt;"OK"),"-"&amp;D86,"")</f>
        <v/>
      </c>
      <c r="E89" s="4" t="str">
        <f t="shared" ca="1" si="130"/>
        <v/>
      </c>
      <c r="F89" s="4" t="str">
        <f t="shared" ca="1" si="130"/>
        <v/>
      </c>
      <c r="G89" s="4" t="str">
        <f t="shared" ca="1" si="130"/>
        <v/>
      </c>
      <c r="H89" s="4" t="str">
        <f t="shared" ca="1" si="130"/>
        <v/>
      </c>
      <c r="I89" s="4" t="str">
        <f t="shared" ca="1" si="130"/>
        <v/>
      </c>
      <c r="J89" s="4" t="str">
        <f t="shared" ca="1" si="130"/>
        <v/>
      </c>
      <c r="K89" s="4" t="str">
        <f t="shared" ca="1" si="130"/>
        <v/>
      </c>
      <c r="L89" s="4" t="str">
        <f t="shared" ca="1" si="130"/>
        <v/>
      </c>
      <c r="M89" s="4" t="str">
        <f t="shared" ca="1" si="130"/>
        <v/>
      </c>
      <c r="N89" s="4" t="str">
        <f t="shared" ca="1" si="130"/>
        <v/>
      </c>
      <c r="O89" s="4" t="str">
        <f t="shared" ca="1" si="130"/>
        <v/>
      </c>
      <c r="P89" s="4" t="str">
        <f t="shared" ca="1" si="130"/>
        <v/>
      </c>
      <c r="Q89" s="4" t="str">
        <f t="shared" ca="1" si="130"/>
        <v/>
      </c>
      <c r="R89" s="4" t="str">
        <f t="shared" ca="1" si="130"/>
        <v/>
      </c>
      <c r="S89" s="4" t="str">
        <f t="shared" ca="1" si="130"/>
        <v/>
      </c>
      <c r="T89" s="4" t="str">
        <f t="shared" ca="1" si="130"/>
        <v/>
      </c>
      <c r="U89" s="4" t="str">
        <f t="shared" ca="1" si="130"/>
        <v>-H18</v>
      </c>
      <c r="V89" s="4" t="str">
        <f t="shared" ca="1" si="130"/>
        <v>-H19</v>
      </c>
      <c r="W89" s="4" t="str">
        <f t="shared" ca="1" si="130"/>
        <v/>
      </c>
      <c r="X89" s="4" t="str">
        <f t="shared" ca="1" si="130"/>
        <v/>
      </c>
      <c r="Y89" s="4" t="str">
        <f t="shared" ca="1" si="130"/>
        <v/>
      </c>
      <c r="Z89" s="4" t="str">
        <f t="shared" ca="1" si="130"/>
        <v/>
      </c>
      <c r="AA89" s="4" t="str">
        <f t="shared" ca="1" si="130"/>
        <v/>
      </c>
      <c r="AB89" s="110" t="str">
        <f t="shared" ca="1" si="130"/>
        <v/>
      </c>
      <c r="AC89" s="4" t="str">
        <f t="shared" ca="1" si="130"/>
        <v/>
      </c>
      <c r="AD89" s="4" t="str">
        <f t="shared" ca="1" si="130"/>
        <v/>
      </c>
      <c r="AE89" s="4" t="str">
        <f t="shared" ca="1" si="130"/>
        <v/>
      </c>
      <c r="AF89" s="4" t="str">
        <f t="shared" ca="1" si="130"/>
        <v/>
      </c>
      <c r="AG89" s="4" t="str">
        <f t="shared" ca="1" si="130"/>
        <v/>
      </c>
      <c r="AH89" s="4" t="str">
        <f t="shared" ca="1" si="130"/>
        <v/>
      </c>
      <c r="AI89" s="4" t="str">
        <f t="shared" ca="1" si="130"/>
        <v/>
      </c>
      <c r="AJ89" s="4" t="str">
        <f t="shared" ref="AJ89:BO89" ca="1" si="131">IF(AND(AJ32&lt;&gt;"",AJ88&lt;&gt;"OK"),"-"&amp;AJ86,"")</f>
        <v/>
      </c>
      <c r="AK89" s="4" t="str">
        <f t="shared" ca="1" si="131"/>
        <v>-H34</v>
      </c>
      <c r="AL89" s="4" t="str">
        <f t="shared" ca="1" si="131"/>
        <v/>
      </c>
      <c r="AM89" s="4" t="str">
        <f t="shared" ca="1" si="131"/>
        <v/>
      </c>
      <c r="AN89" s="4" t="str">
        <f t="shared" ca="1" si="131"/>
        <v/>
      </c>
      <c r="AO89" s="4" t="str">
        <f t="shared" ca="1" si="131"/>
        <v/>
      </c>
      <c r="AP89" s="4" t="str">
        <f t="shared" ca="1" si="131"/>
        <v/>
      </c>
      <c r="AQ89" s="4" t="str">
        <f t="shared" ca="1" si="131"/>
        <v/>
      </c>
      <c r="AR89" s="4" t="str">
        <f t="shared" ca="1" si="131"/>
        <v/>
      </c>
      <c r="AS89" s="4" t="str">
        <f t="shared" ca="1" si="131"/>
        <v/>
      </c>
      <c r="AT89" s="4" t="str">
        <f t="shared" ca="1" si="131"/>
        <v/>
      </c>
      <c r="AU89" s="4" t="str">
        <f t="shared" ca="1" si="131"/>
        <v/>
      </c>
      <c r="AV89" s="4" t="str">
        <f t="shared" ca="1" si="131"/>
        <v/>
      </c>
      <c r="AW89" s="4" t="str">
        <f t="shared" ca="1" si="131"/>
        <v/>
      </c>
      <c r="AX89" s="4" t="str">
        <f t="shared" ca="1" si="131"/>
        <v/>
      </c>
      <c r="AY89" s="4" t="str">
        <f t="shared" ca="1" si="131"/>
        <v/>
      </c>
      <c r="AZ89" s="110" t="str">
        <f t="shared" ca="1" si="131"/>
        <v/>
      </c>
      <c r="BA89" s="4" t="str">
        <f t="shared" ca="1" si="131"/>
        <v/>
      </c>
      <c r="BB89" s="4" t="str">
        <f t="shared" ca="1" si="131"/>
        <v/>
      </c>
      <c r="BC89" s="4" t="str">
        <f t="shared" ca="1" si="131"/>
        <v/>
      </c>
      <c r="BD89" s="4" t="str">
        <f t="shared" ca="1" si="131"/>
        <v/>
      </c>
      <c r="BE89" s="4" t="str">
        <f t="shared" ca="1" si="131"/>
        <v/>
      </c>
      <c r="BF89" s="4" t="str">
        <f t="shared" ca="1" si="131"/>
        <v/>
      </c>
      <c r="BG89" s="4" t="str">
        <f t="shared" ca="1" si="131"/>
        <v/>
      </c>
      <c r="BH89" s="4" t="str">
        <f t="shared" ca="1" si="131"/>
        <v/>
      </c>
      <c r="BI89" s="4" t="str">
        <f t="shared" ca="1" si="131"/>
        <v/>
      </c>
      <c r="BJ89" s="4" t="str">
        <f t="shared" ca="1" si="131"/>
        <v/>
      </c>
      <c r="BK89" s="4" t="str">
        <f t="shared" ca="1" si="131"/>
        <v/>
      </c>
      <c r="BL89" s="4" t="str">
        <f t="shared" ca="1" si="131"/>
        <v/>
      </c>
      <c r="BM89" s="4" t="str">
        <f t="shared" ca="1" si="131"/>
        <v/>
      </c>
      <c r="BN89" s="4" t="str">
        <f t="shared" ca="1" si="131"/>
        <v/>
      </c>
      <c r="BO89" s="4" t="str">
        <f t="shared" ca="1" si="131"/>
        <v/>
      </c>
      <c r="BP89" s="4" t="str">
        <f t="shared" ref="BP89:CU89" ca="1" si="132">IF(AND(BP32&lt;&gt;"",BP88&lt;&gt;"OK"),"-"&amp;BP86,"")</f>
        <v/>
      </c>
      <c r="BQ89" s="4" t="str">
        <f t="shared" ca="1" si="132"/>
        <v/>
      </c>
      <c r="BR89" s="4" t="str">
        <f t="shared" ca="1" si="132"/>
        <v/>
      </c>
      <c r="BS89" s="4" t="str">
        <f t="shared" ca="1" si="132"/>
        <v/>
      </c>
      <c r="BT89" s="4" t="str">
        <f t="shared" ca="1" si="132"/>
        <v/>
      </c>
      <c r="BU89" s="4" t="str">
        <f t="shared" ca="1" si="132"/>
        <v/>
      </c>
      <c r="BV89" s="4" t="str">
        <f t="shared" ca="1" si="132"/>
        <v/>
      </c>
      <c r="BW89" s="4" t="str">
        <f t="shared" ca="1" si="132"/>
        <v/>
      </c>
      <c r="BX89" s="110" t="str">
        <f t="shared" ca="1" si="132"/>
        <v/>
      </c>
      <c r="BY89" s="4" t="str">
        <f t="shared" ca="1" si="132"/>
        <v/>
      </c>
      <c r="BZ89" s="4" t="str">
        <f t="shared" ca="1" si="132"/>
        <v/>
      </c>
      <c r="CA89" s="4" t="str">
        <f t="shared" ca="1" si="132"/>
        <v/>
      </c>
      <c r="CB89" s="4" t="str">
        <f t="shared" ca="1" si="132"/>
        <v/>
      </c>
      <c r="CC89" s="4" t="str">
        <f t="shared" ca="1" si="132"/>
        <v/>
      </c>
      <c r="CD89" s="4" t="str">
        <f t="shared" ca="1" si="132"/>
        <v/>
      </c>
      <c r="CE89" s="4" t="str">
        <f t="shared" ca="1" si="132"/>
        <v/>
      </c>
      <c r="CF89" s="4" t="str">
        <f t="shared" ca="1" si="132"/>
        <v/>
      </c>
      <c r="CG89" s="4" t="str">
        <f t="shared" ca="1" si="132"/>
        <v/>
      </c>
      <c r="CH89" s="4" t="str">
        <f t="shared" ca="1" si="132"/>
        <v/>
      </c>
      <c r="CI89" s="4" t="str">
        <f t="shared" ca="1" si="132"/>
        <v/>
      </c>
      <c r="CJ89" s="4" t="str">
        <f t="shared" ca="1" si="132"/>
        <v/>
      </c>
      <c r="CK89" s="4" t="str">
        <f t="shared" ca="1" si="132"/>
        <v/>
      </c>
      <c r="CL89" s="4" t="str">
        <f t="shared" ca="1" si="132"/>
        <v/>
      </c>
      <c r="CM89" s="4" t="str">
        <f t="shared" ca="1" si="132"/>
        <v/>
      </c>
      <c r="CN89" s="4" t="str">
        <f t="shared" ca="1" si="132"/>
        <v/>
      </c>
      <c r="CO89" s="4" t="str">
        <f t="shared" ca="1" si="132"/>
        <v/>
      </c>
      <c r="CP89" s="4" t="str">
        <f t="shared" ca="1" si="132"/>
        <v/>
      </c>
      <c r="CQ89" s="4" t="str">
        <f t="shared" ca="1" si="132"/>
        <v/>
      </c>
      <c r="CR89" s="4" t="str">
        <f t="shared" ca="1" si="132"/>
        <v/>
      </c>
      <c r="CS89" s="4" t="str">
        <f t="shared" ca="1" si="132"/>
        <v/>
      </c>
      <c r="CT89" s="4" t="str">
        <f t="shared" ca="1" si="132"/>
        <v/>
      </c>
      <c r="CU89" s="156" t="str">
        <f t="shared" ca="1" si="132"/>
        <v/>
      </c>
      <c r="CV89" s="4" t="str">
        <f t="shared" ref="CV89:EA89" ca="1" si="133">IF(AND(CV32&lt;&gt;"",CV88&lt;&gt;"OK"),"-"&amp;CV86,"")</f>
        <v/>
      </c>
      <c r="CW89" s="4" t="str">
        <f t="shared" ca="1" si="133"/>
        <v/>
      </c>
      <c r="CX89" s="4" t="str">
        <f t="shared" ca="1" si="133"/>
        <v/>
      </c>
      <c r="CY89" s="4" t="str">
        <f t="shared" ca="1" si="133"/>
        <v/>
      </c>
      <c r="CZ89" s="4" t="str">
        <f t="shared" ca="1" si="133"/>
        <v/>
      </c>
      <c r="DA89" s="4" t="str">
        <f t="shared" ca="1" si="133"/>
        <v/>
      </c>
      <c r="DB89" s="4" t="str">
        <f t="shared" ca="1" si="133"/>
        <v/>
      </c>
      <c r="DC89" s="4" t="str">
        <f t="shared" ca="1" si="133"/>
        <v/>
      </c>
      <c r="DD89" s="4" t="str">
        <f t="shared" ca="1" si="133"/>
        <v/>
      </c>
      <c r="DE89" s="4" t="str">
        <f t="shared" ca="1" si="133"/>
        <v/>
      </c>
      <c r="DF89" s="4" t="str">
        <f t="shared" ca="1" si="133"/>
        <v/>
      </c>
      <c r="DG89" s="4" t="str">
        <f t="shared" ca="1" si="133"/>
        <v/>
      </c>
      <c r="DH89" s="4" t="str">
        <f t="shared" ca="1" si="133"/>
        <v/>
      </c>
      <c r="DI89" s="4" t="str">
        <f t="shared" ca="1" si="133"/>
        <v/>
      </c>
      <c r="DJ89" s="4" t="str">
        <f t="shared" ca="1" si="133"/>
        <v/>
      </c>
      <c r="DK89" s="4" t="str">
        <f t="shared" ca="1" si="133"/>
        <v/>
      </c>
      <c r="DL89" s="4" t="str">
        <f t="shared" ca="1" si="133"/>
        <v/>
      </c>
      <c r="DM89" s="4" t="str">
        <f t="shared" ca="1" si="133"/>
        <v/>
      </c>
      <c r="DN89" s="4" t="str">
        <f t="shared" ca="1" si="133"/>
        <v/>
      </c>
      <c r="DO89" s="4" t="str">
        <f t="shared" ca="1" si="133"/>
        <v/>
      </c>
      <c r="DP89" s="4" t="str">
        <f t="shared" ca="1" si="133"/>
        <v/>
      </c>
      <c r="DQ89" s="4" t="str">
        <f t="shared" ca="1" si="133"/>
        <v/>
      </c>
      <c r="DR89" s="4" t="str">
        <f t="shared" ca="1" si="133"/>
        <v/>
      </c>
      <c r="DS89" s="4" t="str">
        <f t="shared" ca="1" si="133"/>
        <v/>
      </c>
      <c r="DT89" s="110" t="str">
        <f t="shared" ca="1" si="133"/>
        <v/>
      </c>
      <c r="DU89" s="4" t="str">
        <f t="shared" ca="1" si="133"/>
        <v/>
      </c>
      <c r="DV89" s="4" t="str">
        <f t="shared" ca="1" si="133"/>
        <v/>
      </c>
      <c r="DW89" s="4" t="str">
        <f t="shared" ca="1" si="133"/>
        <v/>
      </c>
      <c r="DX89" s="4" t="str">
        <f t="shared" ca="1" si="133"/>
        <v/>
      </c>
      <c r="DY89" s="4" t="str">
        <f t="shared" ca="1" si="133"/>
        <v/>
      </c>
      <c r="DZ89" s="4" t="str">
        <f t="shared" ca="1" si="133"/>
        <v/>
      </c>
      <c r="EA89" s="4" t="str">
        <f t="shared" ca="1" si="133"/>
        <v/>
      </c>
      <c r="EB89" s="4" t="str">
        <f t="shared" ref="EB89:FG89" ca="1" si="134">IF(AND(EB32&lt;&gt;"",EB88&lt;&gt;"OK"),"-"&amp;EB86,"")</f>
        <v/>
      </c>
      <c r="EC89" s="4" t="str">
        <f t="shared" ca="1" si="134"/>
        <v/>
      </c>
      <c r="ED89" s="4" t="str">
        <f t="shared" ca="1" si="134"/>
        <v/>
      </c>
      <c r="EE89" s="4" t="str">
        <f t="shared" ca="1" si="134"/>
        <v/>
      </c>
      <c r="EF89" s="4" t="str">
        <f t="shared" ca="1" si="134"/>
        <v/>
      </c>
      <c r="EG89" s="4" t="str">
        <f t="shared" ca="1" si="134"/>
        <v/>
      </c>
      <c r="EH89" s="4" t="str">
        <f t="shared" ca="1" si="134"/>
        <v/>
      </c>
      <c r="EI89" s="4" t="str">
        <f t="shared" ca="1" si="134"/>
        <v/>
      </c>
      <c r="EJ89" s="4" t="str">
        <f t="shared" ca="1" si="134"/>
        <v/>
      </c>
      <c r="EK89" s="4" t="str">
        <f t="shared" ca="1" si="134"/>
        <v/>
      </c>
      <c r="EL89" s="4" t="str">
        <f t="shared" ca="1" si="134"/>
        <v/>
      </c>
      <c r="EM89" s="4" t="str">
        <f t="shared" ca="1" si="134"/>
        <v/>
      </c>
      <c r="EN89" s="4" t="str">
        <f t="shared" ca="1" si="134"/>
        <v/>
      </c>
      <c r="EO89" s="4" t="str">
        <f t="shared" ca="1" si="134"/>
        <v/>
      </c>
      <c r="EP89" s="4" t="str">
        <f t="shared" ca="1" si="134"/>
        <v/>
      </c>
      <c r="EQ89" s="156" t="str">
        <f t="shared" ca="1" si="134"/>
        <v/>
      </c>
      <c r="ER89" s="4" t="str">
        <f t="shared" ca="1" si="134"/>
        <v/>
      </c>
      <c r="ES89" s="4" t="str">
        <f t="shared" ca="1" si="134"/>
        <v/>
      </c>
      <c r="ET89" s="4" t="str">
        <f t="shared" ca="1" si="134"/>
        <v/>
      </c>
      <c r="EU89" s="4" t="str">
        <f t="shared" ca="1" si="134"/>
        <v/>
      </c>
      <c r="EV89" s="4" t="str">
        <f t="shared" ca="1" si="134"/>
        <v/>
      </c>
      <c r="EW89" s="4" t="str">
        <f t="shared" ca="1" si="134"/>
        <v/>
      </c>
      <c r="EX89" s="4" t="str">
        <f t="shared" ca="1" si="134"/>
        <v/>
      </c>
      <c r="EY89" s="4" t="str">
        <f t="shared" ca="1" si="134"/>
        <v/>
      </c>
      <c r="EZ89" s="4" t="str">
        <f t="shared" ca="1" si="134"/>
        <v/>
      </c>
      <c r="FA89" s="4" t="str">
        <f t="shared" ca="1" si="134"/>
        <v/>
      </c>
      <c r="FB89" s="4" t="str">
        <f t="shared" ca="1" si="134"/>
        <v/>
      </c>
      <c r="FC89" s="4" t="str">
        <f t="shared" ca="1" si="134"/>
        <v/>
      </c>
      <c r="FD89" s="4" t="str">
        <f t="shared" ca="1" si="134"/>
        <v/>
      </c>
      <c r="FE89" s="4" t="str">
        <f t="shared" ca="1" si="134"/>
        <v/>
      </c>
      <c r="FF89" s="4" t="str">
        <f t="shared" ca="1" si="134"/>
        <v/>
      </c>
      <c r="FG89" s="4" t="str">
        <f t="shared" ca="1" si="134"/>
        <v/>
      </c>
      <c r="FH89" s="4" t="str">
        <f t="shared" ref="FH89:GM89" ca="1" si="135">IF(AND(FH32&lt;&gt;"",FH88&lt;&gt;"OK"),"-"&amp;FH86,"")</f>
        <v/>
      </c>
      <c r="FI89" s="4" t="str">
        <f t="shared" ca="1" si="135"/>
        <v/>
      </c>
      <c r="FJ89" s="4" t="str">
        <f t="shared" ca="1" si="135"/>
        <v/>
      </c>
      <c r="FK89" s="4" t="str">
        <f t="shared" ca="1" si="135"/>
        <v/>
      </c>
      <c r="FL89" s="4" t="str">
        <f t="shared" ca="1" si="135"/>
        <v/>
      </c>
      <c r="FM89" s="4" t="str">
        <f t="shared" ca="1" si="135"/>
        <v/>
      </c>
      <c r="FN89" s="4" t="str">
        <f t="shared" ca="1" si="135"/>
        <v/>
      </c>
      <c r="FO89" s="4" t="str">
        <f t="shared" ca="1" si="135"/>
        <v/>
      </c>
      <c r="FP89" s="110" t="str">
        <f t="shared" si="135"/>
        <v/>
      </c>
      <c r="FQ89" s="4" t="str">
        <f t="shared" si="135"/>
        <v/>
      </c>
      <c r="FR89" s="4" t="str">
        <f t="shared" si="135"/>
        <v/>
      </c>
      <c r="FS89" s="4" t="str">
        <f t="shared" si="135"/>
        <v/>
      </c>
      <c r="FT89" s="4" t="str">
        <f t="shared" si="135"/>
        <v/>
      </c>
      <c r="FU89" s="4" t="str">
        <f t="shared" si="135"/>
        <v/>
      </c>
      <c r="FV89" s="4" t="str">
        <f t="shared" si="135"/>
        <v/>
      </c>
      <c r="FW89" s="4" t="str">
        <f t="shared" si="135"/>
        <v/>
      </c>
      <c r="FX89" s="4" t="str">
        <f t="shared" si="135"/>
        <v/>
      </c>
      <c r="FY89" s="4" t="str">
        <f t="shared" si="135"/>
        <v/>
      </c>
      <c r="FZ89" s="4" t="str">
        <f t="shared" si="135"/>
        <v/>
      </c>
      <c r="GA89" s="4" t="str">
        <f t="shared" si="135"/>
        <v/>
      </c>
      <c r="GB89" s="4" t="str">
        <f t="shared" si="135"/>
        <v/>
      </c>
      <c r="GC89" s="4" t="str">
        <f t="shared" si="135"/>
        <v/>
      </c>
      <c r="GD89" s="4" t="str">
        <f t="shared" si="135"/>
        <v/>
      </c>
      <c r="GE89" s="4" t="str">
        <f t="shared" si="135"/>
        <v/>
      </c>
      <c r="GF89" s="4" t="str">
        <f t="shared" si="135"/>
        <v/>
      </c>
      <c r="GG89" s="4" t="str">
        <f t="shared" si="135"/>
        <v/>
      </c>
      <c r="GH89" s="4" t="str">
        <f t="shared" si="135"/>
        <v/>
      </c>
      <c r="GI89" s="4" t="str">
        <f t="shared" si="135"/>
        <v/>
      </c>
      <c r="GJ89" s="4" t="str">
        <f t="shared" si="135"/>
        <v/>
      </c>
      <c r="GK89" s="4" t="str">
        <f t="shared" si="135"/>
        <v/>
      </c>
      <c r="GL89" s="4" t="str">
        <f t="shared" si="135"/>
        <v/>
      </c>
      <c r="GM89" s="156" t="str">
        <f t="shared" si="135"/>
        <v/>
      </c>
    </row>
    <row r="90" spans="1:195" x14ac:dyDescent="0.25">
      <c r="B90" t="s">
        <v>292</v>
      </c>
      <c r="C90">
        <f ca="1">IF(MAX(D90:IJ90)&lt;&gt;0,MAX(D90:IJ90),"OK")</f>
        <v>36</v>
      </c>
      <c r="D90" s="4" t="str">
        <f ca="1">IF(D32&lt;&gt;"",IF(AND(D32&gt;Réservoir!$B$48,D19&lt;Réservoir!$C$48,D32&lt;Réservoir!$B$49),Réservoir!$C$48,IF(AND(D32&gt;Réservoir!$B$49,D19&lt;Réservoir!$C$49,D32&lt;Réservoir!$B$50),Réservoir!$C$49,IF(AND(D32&gt;Réservoir!$B$50,D19&lt;Réservoir!$C$50,D32&lt;Réservoir!$B$51),Réservoir!$C$50,IF(AND(D32&gt;Réservoir!$B$51,D19&lt;Réservoir!$C$51),Réservoir!$C$51,"OK")))),"")</f>
        <v>OK</v>
      </c>
      <c r="E90" s="4" t="str">
        <f ca="1">IF(E32&lt;&gt;"",IF(AND(E32&gt;Réservoir!$B$48,E19&lt;Réservoir!$C$48,E32&lt;Réservoir!$B$49),Réservoir!$C$48,IF(AND(E32&gt;Réservoir!$B$49,E19&lt;Réservoir!$C$49,E32&lt;Réservoir!$B$50),Réservoir!$C$49,IF(AND(E32&gt;Réservoir!$B$50,E19&lt;Réservoir!$C$50,E32&lt;Réservoir!$B$51),Réservoir!$C$50,IF(AND(E32&gt;Réservoir!$B$51,E19&lt;Réservoir!$C$51),Réservoir!$C$51,"OK")))),"")</f>
        <v>OK</v>
      </c>
      <c r="F90" s="4" t="str">
        <f ca="1">IF(F32&lt;&gt;"",IF(AND(F32&gt;Réservoir!$B$48,F19&lt;Réservoir!$C$48,F32&lt;Réservoir!$B$49),Réservoir!$C$48,IF(AND(F32&gt;Réservoir!$B$49,F19&lt;Réservoir!$C$49,F32&lt;Réservoir!$B$50),Réservoir!$C$49,IF(AND(F32&gt;Réservoir!$B$50,F19&lt;Réservoir!$C$50,F32&lt;Réservoir!$B$51),Réservoir!$C$50,IF(AND(F32&gt;Réservoir!$B$51,F19&lt;Réservoir!$C$51),Réservoir!$C$51,"OK")))),"")</f>
        <v>OK</v>
      </c>
      <c r="G90" s="4" t="str">
        <f ca="1">IF(G32&lt;&gt;"",IF(AND(G32&gt;Réservoir!$B$48,G19&lt;Réservoir!$C$48,G32&lt;Réservoir!$B$49),Réservoir!$C$48,IF(AND(G32&gt;Réservoir!$B$49,G19&lt;Réservoir!$C$49,G32&lt;Réservoir!$B$50),Réservoir!$C$49,IF(AND(G32&gt;Réservoir!$B$50,G19&lt;Réservoir!$C$50,G32&lt;Réservoir!$B$51),Réservoir!$C$50,IF(AND(G32&gt;Réservoir!$B$51,G19&lt;Réservoir!$C$51),Réservoir!$C$51,"OK")))),"")</f>
        <v>OK</v>
      </c>
      <c r="H90" s="4" t="str">
        <f ca="1">IF(H32&lt;&gt;"",IF(AND(H32&gt;Réservoir!$B$48,H19&lt;Réservoir!$C$48,H32&lt;Réservoir!$B$49),Réservoir!$C$48,IF(AND(H32&gt;Réservoir!$B$49,H19&lt;Réservoir!$C$49,H32&lt;Réservoir!$B$50),Réservoir!$C$49,IF(AND(H32&gt;Réservoir!$B$50,H19&lt;Réservoir!$C$50,H32&lt;Réservoir!$B$51),Réservoir!$C$50,IF(AND(H32&gt;Réservoir!$B$51,H19&lt;Réservoir!$C$51),Réservoir!$C$51,"OK")))),"")</f>
        <v>OK</v>
      </c>
      <c r="I90" s="4" t="str">
        <f ca="1">IF(I32&lt;&gt;"",IF(AND(I32&gt;Réservoir!$B$48,I19&lt;Réservoir!$C$48,I32&lt;Réservoir!$B$49),Réservoir!$C$48,IF(AND(I32&gt;Réservoir!$B$49,I19&lt;Réservoir!$C$49,I32&lt;Réservoir!$B$50),Réservoir!$C$49,IF(AND(I32&gt;Réservoir!$B$50,I19&lt;Réservoir!$C$50,I32&lt;Réservoir!$B$51),Réservoir!$C$50,IF(AND(I32&gt;Réservoir!$B$51,I19&lt;Réservoir!$C$51),Réservoir!$C$51,"OK")))),"")</f>
        <v>OK</v>
      </c>
      <c r="J90" s="4" t="str">
        <f ca="1">IF(J32&lt;&gt;"",IF(AND(J32&gt;Réservoir!$B$48,J19&lt;Réservoir!$C$48,J32&lt;Réservoir!$B$49),Réservoir!$C$48,IF(AND(J32&gt;Réservoir!$B$49,J19&lt;Réservoir!$C$49,J32&lt;Réservoir!$B$50),Réservoir!$C$49,IF(AND(J32&gt;Réservoir!$B$50,J19&lt;Réservoir!$C$50,J32&lt;Réservoir!$B$51),Réservoir!$C$50,IF(AND(J32&gt;Réservoir!$B$51,J19&lt;Réservoir!$C$51),Réservoir!$C$51,"OK")))),"")</f>
        <v>OK</v>
      </c>
      <c r="K90" s="4" t="str">
        <f ca="1">IF(K32&lt;&gt;"",IF(AND(K32&gt;Réservoir!$B$48,K19&lt;Réservoir!$C$48,K32&lt;Réservoir!$B$49),Réservoir!$C$48,IF(AND(K32&gt;Réservoir!$B$49,K19&lt;Réservoir!$C$49,K32&lt;Réservoir!$B$50),Réservoir!$C$49,IF(AND(K32&gt;Réservoir!$B$50,K19&lt;Réservoir!$C$50,K32&lt;Réservoir!$B$51),Réservoir!$C$50,IF(AND(K32&gt;Réservoir!$B$51,K19&lt;Réservoir!$C$51),Réservoir!$C$51,"OK")))),"")</f>
        <v>OK</v>
      </c>
      <c r="L90" s="4" t="str">
        <f ca="1">IF(L32&lt;&gt;"",IF(AND(L32&gt;Réservoir!$B$48,L19&lt;Réservoir!$C$48,L32&lt;Réservoir!$B$49),Réservoir!$C$48,IF(AND(L32&gt;Réservoir!$B$49,L19&lt;Réservoir!$C$49,L32&lt;Réservoir!$B$50),Réservoir!$C$49,IF(AND(L32&gt;Réservoir!$B$50,L19&lt;Réservoir!$C$50,L32&lt;Réservoir!$B$51),Réservoir!$C$50,IF(AND(L32&gt;Réservoir!$B$51,L19&lt;Réservoir!$C$51),Réservoir!$C$51,"OK")))),"")</f>
        <v>OK</v>
      </c>
      <c r="M90" s="4" t="str">
        <f ca="1">IF(M32&lt;&gt;"",IF(AND(M32&gt;Réservoir!$B$48,M19&lt;Réservoir!$C$48,M32&lt;Réservoir!$B$49),Réservoir!$C$48,IF(AND(M32&gt;Réservoir!$B$49,M19&lt;Réservoir!$C$49,M32&lt;Réservoir!$B$50),Réservoir!$C$49,IF(AND(M32&gt;Réservoir!$B$50,M19&lt;Réservoir!$C$50,M32&lt;Réservoir!$B$51),Réservoir!$C$50,IF(AND(M32&gt;Réservoir!$B$51,M19&lt;Réservoir!$C$51),Réservoir!$C$51,"OK")))),"")</f>
        <v>OK</v>
      </c>
      <c r="N90" s="4" t="str">
        <f ca="1">IF(N32&lt;&gt;"",IF(AND(N32&gt;Réservoir!$B$48,N19&lt;Réservoir!$C$48,N32&lt;Réservoir!$B$49),Réservoir!$C$48,IF(AND(N32&gt;Réservoir!$B$49,N19&lt;Réservoir!$C$49,N32&lt;Réservoir!$B$50),Réservoir!$C$49,IF(AND(N32&gt;Réservoir!$B$50,N19&lt;Réservoir!$C$50,N32&lt;Réservoir!$B$51),Réservoir!$C$50,IF(AND(N32&gt;Réservoir!$B$51,N19&lt;Réservoir!$C$51),Réservoir!$C$51,"OK")))),"")</f>
        <v>OK</v>
      </c>
      <c r="O90" s="4" t="str">
        <f ca="1">IF(O32&lt;&gt;"",IF(AND(O32&gt;Réservoir!$B$48,O19&lt;Réservoir!$C$48,O32&lt;Réservoir!$B$49),Réservoir!$C$48,IF(AND(O32&gt;Réservoir!$B$49,O19&lt;Réservoir!$C$49,O32&lt;Réservoir!$B$50),Réservoir!$C$49,IF(AND(O32&gt;Réservoir!$B$50,O19&lt;Réservoir!$C$50,O32&lt;Réservoir!$B$51),Réservoir!$C$50,IF(AND(O32&gt;Réservoir!$B$51,O19&lt;Réservoir!$C$51),Réservoir!$C$51,"OK")))),"")</f>
        <v>OK</v>
      </c>
      <c r="P90" s="4" t="str">
        <f ca="1">IF(P32&lt;&gt;"",IF(AND(P32&gt;Réservoir!$B$48,P19&lt;Réservoir!$C$48,P32&lt;Réservoir!$B$49),Réservoir!$C$48,IF(AND(P32&gt;Réservoir!$B$49,P19&lt;Réservoir!$C$49,P32&lt;Réservoir!$B$50),Réservoir!$C$49,IF(AND(P32&gt;Réservoir!$B$50,P19&lt;Réservoir!$C$50,P32&lt;Réservoir!$B$51),Réservoir!$C$50,IF(AND(P32&gt;Réservoir!$B$51,P19&lt;Réservoir!$C$51),Réservoir!$C$51,"OK")))),"")</f>
        <v>OK</v>
      </c>
      <c r="Q90" s="4" t="str">
        <f ca="1">IF(Q32&lt;&gt;"",IF(AND(Q32&gt;Réservoir!$B$48,Q19&lt;Réservoir!$C$48,Q32&lt;Réservoir!$B$49),Réservoir!$C$48,IF(AND(Q32&gt;Réservoir!$B$49,Q19&lt;Réservoir!$C$49,Q32&lt;Réservoir!$B$50),Réservoir!$C$49,IF(AND(Q32&gt;Réservoir!$B$50,Q19&lt;Réservoir!$C$50,Q32&lt;Réservoir!$B$51),Réservoir!$C$50,IF(AND(Q32&gt;Réservoir!$B$51,Q19&lt;Réservoir!$C$51),Réservoir!$C$51,"OK")))),"")</f>
        <v>OK</v>
      </c>
      <c r="R90" s="4" t="str">
        <f ca="1">IF(R32&lt;&gt;"",IF(AND(R32&gt;Réservoir!$B$48,R19&lt;Réservoir!$C$48,R32&lt;Réservoir!$B$49),Réservoir!$C$48,IF(AND(R32&gt;Réservoir!$B$49,R19&lt;Réservoir!$C$49,R32&lt;Réservoir!$B$50),Réservoir!$C$49,IF(AND(R32&gt;Réservoir!$B$50,R19&lt;Réservoir!$C$50,R32&lt;Réservoir!$B$51),Réservoir!$C$50,IF(AND(R32&gt;Réservoir!$B$51,R19&lt;Réservoir!$C$51),Réservoir!$C$51,"OK")))),"")</f>
        <v>OK</v>
      </c>
      <c r="S90" s="4" t="str">
        <f ca="1">IF(S32&lt;&gt;"",IF(AND(S32&gt;Réservoir!$B$48,S19&lt;Réservoir!$C$48,S32&lt;Réservoir!$B$49),Réservoir!$C$48,IF(AND(S32&gt;Réservoir!$B$49,S19&lt;Réservoir!$C$49,S32&lt;Réservoir!$B$50),Réservoir!$C$49,IF(AND(S32&gt;Réservoir!$B$50,S19&lt;Réservoir!$C$50,S32&lt;Réservoir!$B$51),Réservoir!$C$50,IF(AND(S32&gt;Réservoir!$B$51,S19&lt;Réservoir!$C$51),Réservoir!$C$51,"OK")))),"")</f>
        <v>OK</v>
      </c>
      <c r="T90" s="4" t="str">
        <f ca="1">IF(T32&lt;&gt;"",IF(AND(T32&gt;Réservoir!$B$48,T19&lt;Réservoir!$C$48,T32&lt;Réservoir!$B$49),Réservoir!$C$48,IF(AND(T32&gt;Réservoir!$B$49,T19&lt;Réservoir!$C$49,T32&lt;Réservoir!$B$50),Réservoir!$C$49,IF(AND(T32&gt;Réservoir!$B$50,T19&lt;Réservoir!$C$50,T32&lt;Réservoir!$B$51),Réservoir!$C$50,IF(AND(T32&gt;Réservoir!$B$51,T19&lt;Réservoir!$C$51),Réservoir!$C$51,"OK")))),"")</f>
        <v>OK</v>
      </c>
      <c r="U90" s="4" t="str">
        <f ca="1">IF(U32&lt;&gt;"",IF(AND(U32&gt;Réservoir!$B$48,U19&lt;Réservoir!$C$48,U32&lt;Réservoir!$B$49),Réservoir!$C$48,IF(AND(U32&gt;Réservoir!$B$49,U19&lt;Réservoir!$C$49,U32&lt;Réservoir!$B$50),Réservoir!$C$49,IF(AND(U32&gt;Réservoir!$B$50,U19&lt;Réservoir!$C$50,U32&lt;Réservoir!$B$51),Réservoir!$C$50,IF(AND(U32&gt;Réservoir!$B$51,U19&lt;Réservoir!$C$51),Réservoir!$C$51,"OK")))),"")</f>
        <v>OK</v>
      </c>
      <c r="V90" s="4" t="str">
        <f ca="1">IF(V32&lt;&gt;"",IF(AND(V32&gt;Réservoir!$B$48,V19&lt;Réservoir!$C$48,V32&lt;Réservoir!$B$49),Réservoir!$C$48,IF(AND(V32&gt;Réservoir!$B$49,V19&lt;Réservoir!$C$49,V32&lt;Réservoir!$B$50),Réservoir!$C$49,IF(AND(V32&gt;Réservoir!$B$50,V19&lt;Réservoir!$C$50,V32&lt;Réservoir!$B$51),Réservoir!$C$50,IF(AND(V32&gt;Réservoir!$B$51,V19&lt;Réservoir!$C$51),Réservoir!$C$51,"OK")))),"")</f>
        <v>OK</v>
      </c>
      <c r="W90" s="4" t="str">
        <f ca="1">IF(W32&lt;&gt;"",IF(AND(W32&gt;Réservoir!$B$48,W19&lt;Réservoir!$C$48,W32&lt;Réservoir!$B$49),Réservoir!$C$48,IF(AND(W32&gt;Réservoir!$B$49,W19&lt;Réservoir!$C$49,W32&lt;Réservoir!$B$50),Réservoir!$C$49,IF(AND(W32&gt;Réservoir!$B$50,W19&lt;Réservoir!$C$50,W32&lt;Réservoir!$B$51),Réservoir!$C$50,IF(AND(W32&gt;Réservoir!$B$51,W19&lt;Réservoir!$C$51),Réservoir!$C$51,"OK")))),"")</f>
        <v>OK</v>
      </c>
      <c r="X90" s="4" t="str">
        <f ca="1">IF(X32&lt;&gt;"",IF(AND(X32&gt;Réservoir!$B$48,X19&lt;Réservoir!$C$48,X32&lt;Réservoir!$B$49),Réservoir!$C$48,IF(AND(X32&gt;Réservoir!$B$49,X19&lt;Réservoir!$C$49,X32&lt;Réservoir!$B$50),Réservoir!$C$49,IF(AND(X32&gt;Réservoir!$B$50,X19&lt;Réservoir!$C$50,X32&lt;Réservoir!$B$51),Réservoir!$C$50,IF(AND(X32&gt;Réservoir!$B$51,X19&lt;Réservoir!$C$51),Réservoir!$C$51,"OK")))),"")</f>
        <v>OK</v>
      </c>
      <c r="Y90" s="4" t="str">
        <f ca="1">IF(Y32&lt;&gt;"",IF(AND(Y32&gt;Réservoir!$B$48,Y19&lt;Réservoir!$C$48,Y32&lt;Réservoir!$B$49),Réservoir!$C$48,IF(AND(Y32&gt;Réservoir!$B$49,Y19&lt;Réservoir!$C$49,Y32&lt;Réservoir!$B$50),Réservoir!$C$49,IF(AND(Y32&gt;Réservoir!$B$50,Y19&lt;Réservoir!$C$50,Y32&lt;Réservoir!$B$51),Réservoir!$C$50,IF(AND(Y32&gt;Réservoir!$B$51,Y19&lt;Réservoir!$C$51),Réservoir!$C$51,"OK")))),"")</f>
        <v>OK</v>
      </c>
      <c r="Z90" s="4" t="str">
        <f ca="1">IF(Z32&lt;&gt;"",IF(AND(Z32&gt;Réservoir!$B$48,Z19&lt;Réservoir!$C$48,Z32&lt;Réservoir!$B$49),Réservoir!$C$48,IF(AND(Z32&gt;Réservoir!$B$49,Z19&lt;Réservoir!$C$49,Z32&lt;Réservoir!$B$50),Réservoir!$C$49,IF(AND(Z32&gt;Réservoir!$B$50,Z19&lt;Réservoir!$C$50,Z32&lt;Réservoir!$B$51),Réservoir!$C$50,IF(AND(Z32&gt;Réservoir!$B$51,Z19&lt;Réservoir!$C$51),Réservoir!$C$51,"OK")))),"")</f>
        <v>OK</v>
      </c>
      <c r="AA90" s="4" t="str">
        <f ca="1">IF(AA32&lt;&gt;"",IF(AND(AA32&gt;Réservoir!$B$48,AA19&lt;Réservoir!$C$48,AA32&lt;Réservoir!$B$49),Réservoir!$C$48,IF(AND(AA32&gt;Réservoir!$B$49,AA19&lt;Réservoir!$C$49,AA32&lt;Réservoir!$B$50),Réservoir!$C$49,IF(AND(AA32&gt;Réservoir!$B$50,AA19&lt;Réservoir!$C$50,AA32&lt;Réservoir!$B$51),Réservoir!$C$50,IF(AND(AA32&gt;Réservoir!$B$51,AA19&lt;Réservoir!$C$51),Réservoir!$C$51,"OK")))),"")</f>
        <v>OK</v>
      </c>
      <c r="AB90" s="110" t="str">
        <f ca="1">IF(AB32&lt;&gt;"",IF(AND(AB32&gt;Réservoir!$B$48,AB19&lt;Réservoir!$C$48,AB32&lt;Réservoir!$B$49),Réservoir!$C$48,IF(AND(AB32&gt;Réservoir!$B$49,AB19&lt;Réservoir!$C$49,AB32&lt;Réservoir!$B$50),Réservoir!$C$49,IF(AND(AB32&gt;Réservoir!$B$50,AB19&lt;Réservoir!$C$50,AB32&lt;Réservoir!$B$51),Réservoir!$C$50,IF(AND(AB32&gt;Réservoir!$B$51,AB19&lt;Réservoir!$C$51),Réservoir!$C$51,"OK")))),"")</f>
        <v>OK</v>
      </c>
      <c r="AC90" s="4" t="str">
        <f ca="1">IF(AC32&lt;&gt;"",IF(AND(AC32&gt;Réservoir!$B$48,AC19&lt;Réservoir!$C$48,AC32&lt;Réservoir!$B$49),Réservoir!$C$48,IF(AND(AC32&gt;Réservoir!$B$49,AC19&lt;Réservoir!$C$49,AC32&lt;Réservoir!$B$50),Réservoir!$C$49,IF(AND(AC32&gt;Réservoir!$B$50,AC19&lt;Réservoir!$C$50,AC32&lt;Réservoir!$B$51),Réservoir!$C$50,IF(AND(AC32&gt;Réservoir!$B$51,AC19&lt;Réservoir!$C$51),Réservoir!$C$51,"OK")))),"")</f>
        <v>OK</v>
      </c>
      <c r="AD90" s="4" t="str">
        <f ca="1">IF(AD32&lt;&gt;"",IF(AND(AD32&gt;Réservoir!$B$48,AD19&lt;Réservoir!$C$48,AD32&lt;Réservoir!$B$49),Réservoir!$C$48,IF(AND(AD32&gt;Réservoir!$B$49,AD19&lt;Réservoir!$C$49,AD32&lt;Réservoir!$B$50),Réservoir!$C$49,IF(AND(AD32&gt;Réservoir!$B$50,AD19&lt;Réservoir!$C$50,AD32&lt;Réservoir!$B$51),Réservoir!$C$50,IF(AND(AD32&gt;Réservoir!$B$51,AD19&lt;Réservoir!$C$51),Réservoir!$C$51,"OK")))),"")</f>
        <v>OK</v>
      </c>
      <c r="AE90" s="4" t="str">
        <f ca="1">IF(AE32&lt;&gt;"",IF(AND(AE32&gt;Réservoir!$B$48,AE19&lt;Réservoir!$C$48,AE32&lt;Réservoir!$B$49),Réservoir!$C$48,IF(AND(AE32&gt;Réservoir!$B$49,AE19&lt;Réservoir!$C$49,AE32&lt;Réservoir!$B$50),Réservoir!$C$49,IF(AND(AE32&gt;Réservoir!$B$50,AE19&lt;Réservoir!$C$50,AE32&lt;Réservoir!$B$51),Réservoir!$C$50,IF(AND(AE32&gt;Réservoir!$B$51,AE19&lt;Réservoir!$C$51),Réservoir!$C$51,"OK")))),"")</f>
        <v>OK</v>
      </c>
      <c r="AF90" s="4" t="str">
        <f ca="1">IF(AF32&lt;&gt;"",IF(AND(AF32&gt;Réservoir!$B$48,AF19&lt;Réservoir!$C$48,AF32&lt;Réservoir!$B$49),Réservoir!$C$48,IF(AND(AF32&gt;Réservoir!$B$49,AF19&lt;Réservoir!$C$49,AF32&lt;Réservoir!$B$50),Réservoir!$C$49,IF(AND(AF32&gt;Réservoir!$B$50,AF19&lt;Réservoir!$C$50,AF32&lt;Réservoir!$B$51),Réservoir!$C$50,IF(AND(AF32&gt;Réservoir!$B$51,AF19&lt;Réservoir!$C$51),Réservoir!$C$51,"OK")))),"")</f>
        <v>OK</v>
      </c>
      <c r="AG90" s="4" t="str">
        <f ca="1">IF(AG32&lt;&gt;"",IF(AND(AG32&gt;Réservoir!$B$48,AG19&lt;Réservoir!$C$48,AG32&lt;Réservoir!$B$49),Réservoir!$C$48,IF(AND(AG32&gt;Réservoir!$B$49,AG19&lt;Réservoir!$C$49,AG32&lt;Réservoir!$B$50),Réservoir!$C$49,IF(AND(AG32&gt;Réservoir!$B$50,AG19&lt;Réservoir!$C$50,AG32&lt;Réservoir!$B$51),Réservoir!$C$50,IF(AND(AG32&gt;Réservoir!$B$51,AG19&lt;Réservoir!$C$51),Réservoir!$C$51,"OK")))),"")</f>
        <v>OK</v>
      </c>
      <c r="AH90" s="4" t="str">
        <f ca="1">IF(AH32&lt;&gt;"",IF(AND(AH32&gt;Réservoir!$B$48,AH19&lt;Réservoir!$C$48,AH32&lt;Réservoir!$B$49),Réservoir!$C$48,IF(AND(AH32&gt;Réservoir!$B$49,AH19&lt;Réservoir!$C$49,AH32&lt;Réservoir!$B$50),Réservoir!$C$49,IF(AND(AH32&gt;Réservoir!$B$50,AH19&lt;Réservoir!$C$50,AH32&lt;Réservoir!$B$51),Réservoir!$C$50,IF(AND(AH32&gt;Réservoir!$B$51,AH19&lt;Réservoir!$C$51),Réservoir!$C$51,"OK")))),"")</f>
        <v>OK</v>
      </c>
      <c r="AI90" s="4" t="str">
        <f ca="1">IF(AI32&lt;&gt;"",IF(AND(AI32&gt;Réservoir!$B$48,AI19&lt;Réservoir!$C$48,AI32&lt;Réservoir!$B$49),Réservoir!$C$48,IF(AND(AI32&gt;Réservoir!$B$49,AI19&lt;Réservoir!$C$49,AI32&lt;Réservoir!$B$50),Réservoir!$C$49,IF(AND(AI32&gt;Réservoir!$B$50,AI19&lt;Réservoir!$C$50,AI32&lt;Réservoir!$B$51),Réservoir!$C$50,IF(AND(AI32&gt;Réservoir!$B$51,AI19&lt;Réservoir!$C$51),Réservoir!$C$51,"OK")))),"")</f>
        <v>OK</v>
      </c>
      <c r="AJ90" s="4" t="str">
        <f ca="1">IF(AJ32&lt;&gt;"",IF(AND(AJ32&gt;Réservoir!$B$48,AJ19&lt;Réservoir!$C$48,AJ32&lt;Réservoir!$B$49),Réservoir!$C$48,IF(AND(AJ32&gt;Réservoir!$B$49,AJ19&lt;Réservoir!$C$49,AJ32&lt;Réservoir!$B$50),Réservoir!$C$49,IF(AND(AJ32&gt;Réservoir!$B$50,AJ19&lt;Réservoir!$C$50,AJ32&lt;Réservoir!$B$51),Réservoir!$C$50,IF(AND(AJ32&gt;Réservoir!$B$51,AJ19&lt;Réservoir!$C$51),Réservoir!$C$51,"OK")))),"")</f>
        <v>OK</v>
      </c>
      <c r="AK90" s="4" t="str">
        <f ca="1">IF(AK32&lt;&gt;"",IF(AND(AK32&gt;Réservoir!$B$48,AK19&lt;Réservoir!$C$48,AK32&lt;Réservoir!$B$49),Réservoir!$C$48,IF(AND(AK32&gt;Réservoir!$B$49,AK19&lt;Réservoir!$C$49,AK32&lt;Réservoir!$B$50),Réservoir!$C$49,IF(AND(AK32&gt;Réservoir!$B$50,AK19&lt;Réservoir!$C$50,AK32&lt;Réservoir!$B$51),Réservoir!$C$50,IF(AND(AK32&gt;Réservoir!$B$51,AK19&lt;Réservoir!$C$51),Réservoir!$C$51,"OK")))),"")</f>
        <v>OK</v>
      </c>
      <c r="AL90" s="4" t="str">
        <f ca="1">IF(AL32&lt;&gt;"",IF(AND(AL32&gt;Réservoir!$B$48,AL19&lt;Réservoir!$C$48,AL32&lt;Réservoir!$B$49),Réservoir!$C$48,IF(AND(AL32&gt;Réservoir!$B$49,AL19&lt;Réservoir!$C$49,AL32&lt;Réservoir!$B$50),Réservoir!$C$49,IF(AND(AL32&gt;Réservoir!$B$50,AL19&lt;Réservoir!$C$50,AL32&lt;Réservoir!$B$51),Réservoir!$C$50,IF(AND(AL32&gt;Réservoir!$B$51,AL19&lt;Réservoir!$C$51),Réservoir!$C$51,"OK")))),"")</f>
        <v>OK</v>
      </c>
      <c r="AM90" s="4" t="str">
        <f ca="1">IF(AM32&lt;&gt;"",IF(AND(AM32&gt;Réservoir!$B$48,AM19&lt;Réservoir!$C$48,AM32&lt;Réservoir!$B$49),Réservoir!$C$48,IF(AND(AM32&gt;Réservoir!$B$49,AM19&lt;Réservoir!$C$49,AM32&lt;Réservoir!$B$50),Réservoir!$C$49,IF(AND(AM32&gt;Réservoir!$B$50,AM19&lt;Réservoir!$C$50,AM32&lt;Réservoir!$B$51),Réservoir!$C$50,IF(AND(AM32&gt;Réservoir!$B$51,AM19&lt;Réservoir!$C$51),Réservoir!$C$51,"OK")))),"")</f>
        <v>OK</v>
      </c>
      <c r="AN90" s="4" t="str">
        <f ca="1">IF(AN32&lt;&gt;"",IF(AND(AN32&gt;Réservoir!$B$48,AN19&lt;Réservoir!$C$48,AN32&lt;Réservoir!$B$49),Réservoir!$C$48,IF(AND(AN32&gt;Réservoir!$B$49,AN19&lt;Réservoir!$C$49,AN32&lt;Réservoir!$B$50),Réservoir!$C$49,IF(AND(AN32&gt;Réservoir!$B$50,AN19&lt;Réservoir!$C$50,AN32&lt;Réservoir!$B$51),Réservoir!$C$50,IF(AND(AN32&gt;Réservoir!$B$51,AN19&lt;Réservoir!$C$51),Réservoir!$C$51,"OK")))),"")</f>
        <v>OK</v>
      </c>
      <c r="AO90" s="4" t="str">
        <f ca="1">IF(AO32&lt;&gt;"",IF(AND(AO32&gt;Réservoir!$B$48,AO19&lt;Réservoir!$C$48,AO32&lt;Réservoir!$B$49),Réservoir!$C$48,IF(AND(AO32&gt;Réservoir!$B$49,AO19&lt;Réservoir!$C$49,AO32&lt;Réservoir!$B$50),Réservoir!$C$49,IF(AND(AO32&gt;Réservoir!$B$50,AO19&lt;Réservoir!$C$50,AO32&lt;Réservoir!$B$51),Réservoir!$C$50,IF(AND(AO32&gt;Réservoir!$B$51,AO19&lt;Réservoir!$C$51),Réservoir!$C$51,"OK")))),"")</f>
        <v>OK</v>
      </c>
      <c r="AP90" s="4" t="str">
        <f ca="1">IF(AP32&lt;&gt;"",IF(AND(AP32&gt;Réservoir!$B$48,AP19&lt;Réservoir!$C$48,AP32&lt;Réservoir!$B$49),Réservoir!$C$48,IF(AND(AP32&gt;Réservoir!$B$49,AP19&lt;Réservoir!$C$49,AP32&lt;Réservoir!$B$50),Réservoir!$C$49,IF(AND(AP32&gt;Réservoir!$B$50,AP19&lt;Réservoir!$C$50,AP32&lt;Réservoir!$B$51),Réservoir!$C$50,IF(AND(AP32&gt;Réservoir!$B$51,AP19&lt;Réservoir!$C$51),Réservoir!$C$51,"OK")))),"")</f>
        <v>OK</v>
      </c>
      <c r="AQ90" s="4" t="str">
        <f ca="1">IF(AQ32&lt;&gt;"",IF(AND(AQ32&gt;Réservoir!$B$48,AQ19&lt;Réservoir!$C$48,AQ32&lt;Réservoir!$B$49),Réservoir!$C$48,IF(AND(AQ32&gt;Réservoir!$B$49,AQ19&lt;Réservoir!$C$49,AQ32&lt;Réservoir!$B$50),Réservoir!$C$49,IF(AND(AQ32&gt;Réservoir!$B$50,AQ19&lt;Réservoir!$C$50,AQ32&lt;Réservoir!$B$51),Réservoir!$C$50,IF(AND(AQ32&gt;Réservoir!$B$51,AQ19&lt;Réservoir!$C$51),Réservoir!$C$51,"OK")))),"")</f>
        <v>OK</v>
      </c>
      <c r="AR90" s="4" t="str">
        <f ca="1">IF(AR32&lt;&gt;"",IF(AND(AR32&gt;Réservoir!$B$48,AR19&lt;Réservoir!$C$48,AR32&lt;Réservoir!$B$49),Réservoir!$C$48,IF(AND(AR32&gt;Réservoir!$B$49,AR19&lt;Réservoir!$C$49,AR32&lt;Réservoir!$B$50),Réservoir!$C$49,IF(AND(AR32&gt;Réservoir!$B$50,AR19&lt;Réservoir!$C$50,AR32&lt;Réservoir!$B$51),Réservoir!$C$50,IF(AND(AR32&gt;Réservoir!$B$51,AR19&lt;Réservoir!$C$51),Réservoir!$C$51,"OK")))),"")</f>
        <v>OK</v>
      </c>
      <c r="AS90" s="4" t="str">
        <f ca="1">IF(AS32&lt;&gt;"",IF(AND(AS32&gt;Réservoir!$B$48,AS19&lt;Réservoir!$C$48,AS32&lt;Réservoir!$B$49),Réservoir!$C$48,IF(AND(AS32&gt;Réservoir!$B$49,AS19&lt;Réservoir!$C$49,AS32&lt;Réservoir!$B$50),Réservoir!$C$49,IF(AND(AS32&gt;Réservoir!$B$50,AS19&lt;Réservoir!$C$50,AS32&lt;Réservoir!$B$51),Réservoir!$C$50,IF(AND(AS32&gt;Réservoir!$B$51,AS19&lt;Réservoir!$C$51),Réservoir!$C$51,"OK")))),"")</f>
        <v>OK</v>
      </c>
      <c r="AT90" s="4" t="str">
        <f ca="1">IF(AT32&lt;&gt;"",IF(AND(AT32&gt;Réservoir!$B$48,AT19&lt;Réservoir!$C$48,AT32&lt;Réservoir!$B$49),Réservoir!$C$48,IF(AND(AT32&gt;Réservoir!$B$49,AT19&lt;Réservoir!$C$49,AT32&lt;Réservoir!$B$50),Réservoir!$C$49,IF(AND(AT32&gt;Réservoir!$B$50,AT19&lt;Réservoir!$C$50,AT32&lt;Réservoir!$B$51),Réservoir!$C$50,IF(AND(AT32&gt;Réservoir!$B$51,AT19&lt;Réservoir!$C$51),Réservoir!$C$51,"OK")))),"")</f>
        <v>OK</v>
      </c>
      <c r="AU90" s="4" t="str">
        <f ca="1">IF(AU32&lt;&gt;"",IF(AND(AU32&gt;Réservoir!$B$48,AU19&lt;Réservoir!$C$48,AU32&lt;Réservoir!$B$49),Réservoir!$C$48,IF(AND(AU32&gt;Réservoir!$B$49,AU19&lt;Réservoir!$C$49,AU32&lt;Réservoir!$B$50),Réservoir!$C$49,IF(AND(AU32&gt;Réservoir!$B$50,AU19&lt;Réservoir!$C$50,AU32&lt;Réservoir!$B$51),Réservoir!$C$50,IF(AND(AU32&gt;Réservoir!$B$51,AU19&lt;Réservoir!$C$51),Réservoir!$C$51,"OK")))),"")</f>
        <v>OK</v>
      </c>
      <c r="AV90" s="4" t="str">
        <f ca="1">IF(AV32&lt;&gt;"",IF(AND(AV32&gt;Réservoir!$B$48,AV19&lt;Réservoir!$C$48,AV32&lt;Réservoir!$B$49),Réservoir!$C$48,IF(AND(AV32&gt;Réservoir!$B$49,AV19&lt;Réservoir!$C$49,AV32&lt;Réservoir!$B$50),Réservoir!$C$49,IF(AND(AV32&gt;Réservoir!$B$50,AV19&lt;Réservoir!$C$50,AV32&lt;Réservoir!$B$51),Réservoir!$C$50,IF(AND(AV32&gt;Réservoir!$B$51,AV19&lt;Réservoir!$C$51),Réservoir!$C$51,"OK")))),"")</f>
        <v>OK</v>
      </c>
      <c r="AW90" s="4" t="str">
        <f ca="1">IF(AW32&lt;&gt;"",IF(AND(AW32&gt;Réservoir!$B$48,AW19&lt;Réservoir!$C$48,AW32&lt;Réservoir!$B$49),Réservoir!$C$48,IF(AND(AW32&gt;Réservoir!$B$49,AW19&lt;Réservoir!$C$49,AW32&lt;Réservoir!$B$50),Réservoir!$C$49,IF(AND(AW32&gt;Réservoir!$B$50,AW19&lt;Réservoir!$C$50,AW32&lt;Réservoir!$B$51),Réservoir!$C$50,IF(AND(AW32&gt;Réservoir!$B$51,AW19&lt;Réservoir!$C$51),Réservoir!$C$51,"OK")))),"")</f>
        <v>OK</v>
      </c>
      <c r="AX90" s="4" t="str">
        <f ca="1">IF(AX32&lt;&gt;"",IF(AND(AX32&gt;Réservoir!$B$48,AX19&lt;Réservoir!$C$48,AX32&lt;Réservoir!$B$49),Réservoir!$C$48,IF(AND(AX32&gt;Réservoir!$B$49,AX19&lt;Réservoir!$C$49,AX32&lt;Réservoir!$B$50),Réservoir!$C$49,IF(AND(AX32&gt;Réservoir!$B$50,AX19&lt;Réservoir!$C$50,AX32&lt;Réservoir!$B$51),Réservoir!$C$50,IF(AND(AX32&gt;Réservoir!$B$51,AX19&lt;Réservoir!$C$51),Réservoir!$C$51,"OK")))),"")</f>
        <v>OK</v>
      </c>
      <c r="AY90" s="4" t="str">
        <f ca="1">IF(AY32&lt;&gt;"",IF(AND(AY32&gt;Réservoir!$B$48,AY19&lt;Réservoir!$C$48,AY32&lt;Réservoir!$B$49),Réservoir!$C$48,IF(AND(AY32&gt;Réservoir!$B$49,AY19&lt;Réservoir!$C$49,AY32&lt;Réservoir!$B$50),Réservoir!$C$49,IF(AND(AY32&gt;Réservoir!$B$50,AY19&lt;Réservoir!$C$50,AY32&lt;Réservoir!$B$51),Réservoir!$C$50,IF(AND(AY32&gt;Réservoir!$B$51,AY19&lt;Réservoir!$C$51),Réservoir!$C$51,"OK")))),"")</f>
        <v>OK</v>
      </c>
      <c r="AZ90" s="110" t="str">
        <f ca="1">IF(AZ32&lt;&gt;"",IF(AND(AZ32&gt;Réservoir!$B$48,AZ19&lt;Réservoir!$C$48,AZ32&lt;Réservoir!$B$49),Réservoir!$C$48,IF(AND(AZ32&gt;Réservoir!$B$49,AZ19&lt;Réservoir!$C$49,AZ32&lt;Réservoir!$B$50),Réservoir!$C$49,IF(AND(AZ32&gt;Réservoir!$B$50,AZ19&lt;Réservoir!$C$50,AZ32&lt;Réservoir!$B$51),Réservoir!$C$50,IF(AND(AZ32&gt;Réservoir!$B$51,AZ19&lt;Réservoir!$C$51),Réservoir!$C$51,"OK")))),"")</f>
        <v>OK</v>
      </c>
      <c r="BA90" s="4" t="str">
        <f ca="1">IF(BA32&lt;&gt;"",IF(AND(BA32&gt;Réservoir!$B$48,BA19&lt;Réservoir!$C$48,BA32&lt;Réservoir!$B$49),Réservoir!$C$48,IF(AND(BA32&gt;Réservoir!$B$49,BA19&lt;Réservoir!$C$49,BA32&lt;Réservoir!$B$50),Réservoir!$C$49,IF(AND(BA32&gt;Réservoir!$B$50,BA19&lt;Réservoir!$C$50,BA32&lt;Réservoir!$B$51),Réservoir!$C$50,IF(AND(BA32&gt;Réservoir!$B$51,BA19&lt;Réservoir!$C$51),Réservoir!$C$51,"OK")))),"")</f>
        <v>OK</v>
      </c>
      <c r="BB90" s="4" t="str">
        <f ca="1">IF(BB32&lt;&gt;"",IF(AND(BB32&gt;Réservoir!$B$48,BB19&lt;Réservoir!$C$48,BB32&lt;Réservoir!$B$49),Réservoir!$C$48,IF(AND(BB32&gt;Réservoir!$B$49,BB19&lt;Réservoir!$C$49,BB32&lt;Réservoir!$B$50),Réservoir!$C$49,IF(AND(BB32&gt;Réservoir!$B$50,BB19&lt;Réservoir!$C$50,BB32&lt;Réservoir!$B$51),Réservoir!$C$50,IF(AND(BB32&gt;Réservoir!$B$51,BB19&lt;Réservoir!$C$51),Réservoir!$C$51,"OK")))),"")</f>
        <v>OK</v>
      </c>
      <c r="BC90" s="4" t="str">
        <f ca="1">IF(BC32&lt;&gt;"",IF(AND(BC32&gt;Réservoir!$B$48,BC19&lt;Réservoir!$C$48,BC32&lt;Réservoir!$B$49),Réservoir!$C$48,IF(AND(BC32&gt;Réservoir!$B$49,BC19&lt;Réservoir!$C$49,BC32&lt;Réservoir!$B$50),Réservoir!$C$49,IF(AND(BC32&gt;Réservoir!$B$50,BC19&lt;Réservoir!$C$50,BC32&lt;Réservoir!$B$51),Réservoir!$C$50,IF(AND(BC32&gt;Réservoir!$B$51,BC19&lt;Réservoir!$C$51),Réservoir!$C$51,"OK")))),"")</f>
        <v>OK</v>
      </c>
      <c r="BD90" s="4" t="str">
        <f ca="1">IF(BD32&lt;&gt;"",IF(AND(BD32&gt;Réservoir!$B$48,BD19&lt;Réservoir!$C$48,BD32&lt;Réservoir!$B$49),Réservoir!$C$48,IF(AND(BD32&gt;Réservoir!$B$49,BD19&lt;Réservoir!$C$49,BD32&lt;Réservoir!$B$50),Réservoir!$C$49,IF(AND(BD32&gt;Réservoir!$B$50,BD19&lt;Réservoir!$C$50,BD32&lt;Réservoir!$B$51),Réservoir!$C$50,IF(AND(BD32&gt;Réservoir!$B$51,BD19&lt;Réservoir!$C$51),Réservoir!$C$51,"OK")))),"")</f>
        <v>OK</v>
      </c>
      <c r="BE90" s="4" t="str">
        <f ca="1">IF(BE32&lt;&gt;"",IF(AND(BE32&gt;Réservoir!$B$48,BE19&lt;Réservoir!$C$48,BE32&lt;Réservoir!$B$49),Réservoir!$C$48,IF(AND(BE32&gt;Réservoir!$B$49,BE19&lt;Réservoir!$C$49,BE32&lt;Réservoir!$B$50),Réservoir!$C$49,IF(AND(BE32&gt;Réservoir!$B$50,BE19&lt;Réservoir!$C$50,BE32&lt;Réservoir!$B$51),Réservoir!$C$50,IF(AND(BE32&gt;Réservoir!$B$51,BE19&lt;Réservoir!$C$51),Réservoir!$C$51,"OK")))),"")</f>
        <v>OK</v>
      </c>
      <c r="BF90" s="4" t="str">
        <f ca="1">IF(BF32&lt;&gt;"",IF(AND(BF32&gt;Réservoir!$B$48,BF19&lt;Réservoir!$C$48,BF32&lt;Réservoir!$B$49),Réservoir!$C$48,IF(AND(BF32&gt;Réservoir!$B$49,BF19&lt;Réservoir!$C$49,BF32&lt;Réservoir!$B$50),Réservoir!$C$49,IF(AND(BF32&gt;Réservoir!$B$50,BF19&lt;Réservoir!$C$50,BF32&lt;Réservoir!$B$51),Réservoir!$C$50,IF(AND(BF32&gt;Réservoir!$B$51,BF19&lt;Réservoir!$C$51),Réservoir!$C$51,"OK")))),"")</f>
        <v>OK</v>
      </c>
      <c r="BG90" s="4" t="str">
        <f ca="1">IF(BG32&lt;&gt;"",IF(AND(BG32&gt;Réservoir!$B$48,BG19&lt;Réservoir!$C$48,BG32&lt;Réservoir!$B$49),Réservoir!$C$48,IF(AND(BG32&gt;Réservoir!$B$49,BG19&lt;Réservoir!$C$49,BG32&lt;Réservoir!$B$50),Réservoir!$C$49,IF(AND(BG32&gt;Réservoir!$B$50,BG19&lt;Réservoir!$C$50,BG32&lt;Réservoir!$B$51),Réservoir!$C$50,IF(AND(BG32&gt;Réservoir!$B$51,BG19&lt;Réservoir!$C$51),Réservoir!$C$51,"OK")))),"")</f>
        <v>OK</v>
      </c>
      <c r="BH90" s="4" t="str">
        <f ca="1">IF(BH32&lt;&gt;"",IF(AND(BH32&gt;Réservoir!$B$48,BH19&lt;Réservoir!$C$48,BH32&lt;Réservoir!$B$49),Réservoir!$C$48,IF(AND(BH32&gt;Réservoir!$B$49,BH19&lt;Réservoir!$C$49,BH32&lt;Réservoir!$B$50),Réservoir!$C$49,IF(AND(BH32&gt;Réservoir!$B$50,BH19&lt;Réservoir!$C$50,BH32&lt;Réservoir!$B$51),Réservoir!$C$50,IF(AND(BH32&gt;Réservoir!$B$51,BH19&lt;Réservoir!$C$51),Réservoir!$C$51,"OK")))),"")</f>
        <v>OK</v>
      </c>
      <c r="BI90" s="4" t="str">
        <f ca="1">IF(BI32&lt;&gt;"",IF(AND(BI32&gt;Réservoir!$B$48,BI19&lt;Réservoir!$C$48,BI32&lt;Réservoir!$B$49),Réservoir!$C$48,IF(AND(BI32&gt;Réservoir!$B$49,BI19&lt;Réservoir!$C$49,BI32&lt;Réservoir!$B$50),Réservoir!$C$49,IF(AND(BI32&gt;Réservoir!$B$50,BI19&lt;Réservoir!$C$50,BI32&lt;Réservoir!$B$51),Réservoir!$C$50,IF(AND(BI32&gt;Réservoir!$B$51,BI19&lt;Réservoir!$C$51),Réservoir!$C$51,"OK")))),"")</f>
        <v>OK</v>
      </c>
      <c r="BJ90" s="4" t="str">
        <f ca="1">IF(BJ32&lt;&gt;"",IF(AND(BJ32&gt;Réservoir!$B$48,BJ19&lt;Réservoir!$C$48,BJ32&lt;Réservoir!$B$49),Réservoir!$C$48,IF(AND(BJ32&gt;Réservoir!$B$49,BJ19&lt;Réservoir!$C$49,BJ32&lt;Réservoir!$B$50),Réservoir!$C$49,IF(AND(BJ32&gt;Réservoir!$B$50,BJ19&lt;Réservoir!$C$50,BJ32&lt;Réservoir!$B$51),Réservoir!$C$50,IF(AND(BJ32&gt;Réservoir!$B$51,BJ19&lt;Réservoir!$C$51),Réservoir!$C$51,"OK")))),"")</f>
        <v>OK</v>
      </c>
      <c r="BK90" s="4" t="str">
        <f ca="1">IF(BK32&lt;&gt;"",IF(AND(BK32&gt;Réservoir!$B$48,BK19&lt;Réservoir!$C$48,BK32&lt;Réservoir!$B$49),Réservoir!$C$48,IF(AND(BK32&gt;Réservoir!$B$49,BK19&lt;Réservoir!$C$49,BK32&lt;Réservoir!$B$50),Réservoir!$C$49,IF(AND(BK32&gt;Réservoir!$B$50,BK19&lt;Réservoir!$C$50,BK32&lt;Réservoir!$B$51),Réservoir!$C$50,IF(AND(BK32&gt;Réservoir!$B$51,BK19&lt;Réservoir!$C$51),Réservoir!$C$51,"OK")))),"")</f>
        <v>OK</v>
      </c>
      <c r="BL90" s="4" t="str">
        <f ca="1">IF(BL32&lt;&gt;"",IF(AND(BL32&gt;Réservoir!$B$48,BL19&lt;Réservoir!$C$48,BL32&lt;Réservoir!$B$49),Réservoir!$C$48,IF(AND(BL32&gt;Réservoir!$B$49,BL19&lt;Réservoir!$C$49,BL32&lt;Réservoir!$B$50),Réservoir!$C$49,IF(AND(BL32&gt;Réservoir!$B$50,BL19&lt;Réservoir!$C$50,BL32&lt;Réservoir!$B$51),Réservoir!$C$50,IF(AND(BL32&gt;Réservoir!$B$51,BL19&lt;Réservoir!$C$51),Réservoir!$C$51,"OK")))),"")</f>
        <v>OK</v>
      </c>
      <c r="BM90" s="4" t="str">
        <f ca="1">IF(BM32&lt;&gt;"",IF(AND(BM32&gt;Réservoir!$B$48,BM19&lt;Réservoir!$C$48,BM32&lt;Réservoir!$B$49),Réservoir!$C$48,IF(AND(BM32&gt;Réservoir!$B$49,BM19&lt;Réservoir!$C$49,BM32&lt;Réservoir!$B$50),Réservoir!$C$49,IF(AND(BM32&gt;Réservoir!$B$50,BM19&lt;Réservoir!$C$50,BM32&lt;Réservoir!$B$51),Réservoir!$C$50,IF(AND(BM32&gt;Réservoir!$B$51,BM19&lt;Réservoir!$C$51),Réservoir!$C$51,"OK")))),"")</f>
        <v>OK</v>
      </c>
      <c r="BN90" s="4" t="str">
        <f ca="1">IF(BN32&lt;&gt;"",IF(AND(BN32&gt;Réservoir!$B$48,BN19&lt;Réservoir!$C$48,BN32&lt;Réservoir!$B$49),Réservoir!$C$48,IF(AND(BN32&gt;Réservoir!$B$49,BN19&lt;Réservoir!$C$49,BN32&lt;Réservoir!$B$50),Réservoir!$C$49,IF(AND(BN32&gt;Réservoir!$B$50,BN19&lt;Réservoir!$C$50,BN32&lt;Réservoir!$B$51),Réservoir!$C$50,IF(AND(BN32&gt;Réservoir!$B$51,BN19&lt;Réservoir!$C$51),Réservoir!$C$51,"OK")))),"")</f>
        <v>OK</v>
      </c>
      <c r="BO90" s="4" t="str">
        <f ca="1">IF(BO32&lt;&gt;"",IF(AND(BO32&gt;Réservoir!$B$48,BO19&lt;Réservoir!$C$48,BO32&lt;Réservoir!$B$49),Réservoir!$C$48,IF(AND(BO32&gt;Réservoir!$B$49,BO19&lt;Réservoir!$C$49,BO32&lt;Réservoir!$B$50),Réservoir!$C$49,IF(AND(BO32&gt;Réservoir!$B$50,BO19&lt;Réservoir!$C$50,BO32&lt;Réservoir!$B$51),Réservoir!$C$50,IF(AND(BO32&gt;Réservoir!$B$51,BO19&lt;Réservoir!$C$51),Réservoir!$C$51,"OK")))),"")</f>
        <v>OK</v>
      </c>
      <c r="BP90" s="4" t="str">
        <f ca="1">IF(BP32&lt;&gt;"",IF(AND(BP32&gt;Réservoir!$B$48,BP19&lt;Réservoir!$C$48,BP32&lt;Réservoir!$B$49),Réservoir!$C$48,IF(AND(BP32&gt;Réservoir!$B$49,BP19&lt;Réservoir!$C$49,BP32&lt;Réservoir!$B$50),Réservoir!$C$49,IF(AND(BP32&gt;Réservoir!$B$50,BP19&lt;Réservoir!$C$50,BP32&lt;Réservoir!$B$51),Réservoir!$C$50,IF(AND(BP32&gt;Réservoir!$B$51,BP19&lt;Réservoir!$C$51),Réservoir!$C$51,"OK")))),"")</f>
        <v>OK</v>
      </c>
      <c r="BQ90" s="4" t="str">
        <f ca="1">IF(BQ32&lt;&gt;"",IF(AND(BQ32&gt;Réservoir!$B$48,BQ19&lt;Réservoir!$C$48,BQ32&lt;Réservoir!$B$49),Réservoir!$C$48,IF(AND(BQ32&gt;Réservoir!$B$49,BQ19&lt;Réservoir!$C$49,BQ32&lt;Réservoir!$B$50),Réservoir!$C$49,IF(AND(BQ32&gt;Réservoir!$B$50,BQ19&lt;Réservoir!$C$50,BQ32&lt;Réservoir!$B$51),Réservoir!$C$50,IF(AND(BQ32&gt;Réservoir!$B$51,BQ19&lt;Réservoir!$C$51),Réservoir!$C$51,"OK")))),"")</f>
        <v>OK</v>
      </c>
      <c r="BR90" s="4" t="str">
        <f ca="1">IF(BR32&lt;&gt;"",IF(AND(BR32&gt;Réservoir!$B$48,BR19&lt;Réservoir!$C$48,BR32&lt;Réservoir!$B$49),Réservoir!$C$48,IF(AND(BR32&gt;Réservoir!$B$49,BR19&lt;Réservoir!$C$49,BR32&lt;Réservoir!$B$50),Réservoir!$C$49,IF(AND(BR32&gt;Réservoir!$B$50,BR19&lt;Réservoir!$C$50,BR32&lt;Réservoir!$B$51),Réservoir!$C$50,IF(AND(BR32&gt;Réservoir!$B$51,BR19&lt;Réservoir!$C$51),Réservoir!$C$51,"OK")))),"")</f>
        <v>OK</v>
      </c>
      <c r="BS90" s="4" t="str">
        <f ca="1">IF(BS32&lt;&gt;"",IF(AND(BS32&gt;Réservoir!$B$48,BS19&lt;Réservoir!$C$48,BS32&lt;Réservoir!$B$49),Réservoir!$C$48,IF(AND(BS32&gt;Réservoir!$B$49,BS19&lt;Réservoir!$C$49,BS32&lt;Réservoir!$B$50),Réservoir!$C$49,IF(AND(BS32&gt;Réservoir!$B$50,BS19&lt;Réservoir!$C$50,BS32&lt;Réservoir!$B$51),Réservoir!$C$50,IF(AND(BS32&gt;Réservoir!$B$51,BS19&lt;Réservoir!$C$51),Réservoir!$C$51,"OK")))),"")</f>
        <v>OK</v>
      </c>
      <c r="BT90" s="4" t="str">
        <f ca="1">IF(BT32&lt;&gt;"",IF(AND(BT32&gt;Réservoir!$B$48,BT19&lt;Réservoir!$C$48,BT32&lt;Réservoir!$B$49),Réservoir!$C$48,IF(AND(BT32&gt;Réservoir!$B$49,BT19&lt;Réservoir!$C$49,BT32&lt;Réservoir!$B$50),Réservoir!$C$49,IF(AND(BT32&gt;Réservoir!$B$50,BT19&lt;Réservoir!$C$50,BT32&lt;Réservoir!$B$51),Réservoir!$C$50,IF(AND(BT32&gt;Réservoir!$B$51,BT19&lt;Réservoir!$C$51),Réservoir!$C$51,"OK")))),"")</f>
        <v>OK</v>
      </c>
      <c r="BU90" s="4" t="str">
        <f ca="1">IF(BU32&lt;&gt;"",IF(AND(BU32&gt;Réservoir!$B$48,BU19&lt;Réservoir!$C$48,BU32&lt;Réservoir!$B$49),Réservoir!$C$48,IF(AND(BU32&gt;Réservoir!$B$49,BU19&lt;Réservoir!$C$49,BU32&lt;Réservoir!$B$50),Réservoir!$C$49,IF(AND(BU32&gt;Réservoir!$B$50,BU19&lt;Réservoir!$C$50,BU32&lt;Réservoir!$B$51),Réservoir!$C$50,IF(AND(BU32&gt;Réservoir!$B$51,BU19&lt;Réservoir!$C$51),Réservoir!$C$51,"OK")))),"")</f>
        <v>OK</v>
      </c>
      <c r="BV90" s="4" t="str">
        <f ca="1">IF(BV32&lt;&gt;"",IF(AND(BV32&gt;Réservoir!$B$48,BV19&lt;Réservoir!$C$48,BV32&lt;Réservoir!$B$49),Réservoir!$C$48,IF(AND(BV32&gt;Réservoir!$B$49,BV19&lt;Réservoir!$C$49,BV32&lt;Réservoir!$B$50),Réservoir!$C$49,IF(AND(BV32&gt;Réservoir!$B$50,BV19&lt;Réservoir!$C$50,BV32&lt;Réservoir!$B$51),Réservoir!$C$50,IF(AND(BV32&gt;Réservoir!$B$51,BV19&lt;Réservoir!$C$51),Réservoir!$C$51,"OK")))),"")</f>
        <v>OK</v>
      </c>
      <c r="BW90" s="4" t="str">
        <f ca="1">IF(BW32&lt;&gt;"",IF(AND(BW32&gt;Réservoir!$B$48,BW19&lt;Réservoir!$C$48,BW32&lt;Réservoir!$B$49),Réservoir!$C$48,IF(AND(BW32&gt;Réservoir!$B$49,BW19&lt;Réservoir!$C$49,BW32&lt;Réservoir!$B$50),Réservoir!$C$49,IF(AND(BW32&gt;Réservoir!$B$50,BW19&lt;Réservoir!$C$50,BW32&lt;Réservoir!$B$51),Réservoir!$C$50,IF(AND(BW32&gt;Réservoir!$B$51,BW19&lt;Réservoir!$C$51),Réservoir!$C$51,"OK")))),"")</f>
        <v>OK</v>
      </c>
      <c r="BX90" s="110" t="str">
        <f ca="1">IF(BX32&lt;&gt;"",IF(AND(BX32&gt;Réservoir!$B$48,BX19&lt;Réservoir!$C$48,BX32&lt;Réservoir!$B$49),Réservoir!$C$48,IF(AND(BX32&gt;Réservoir!$B$49,BX19&lt;Réservoir!$C$49,BX32&lt;Réservoir!$B$50),Réservoir!$C$49,IF(AND(BX32&gt;Réservoir!$B$50,BX19&lt;Réservoir!$C$50,BX32&lt;Réservoir!$B$51),Réservoir!$C$50,IF(AND(BX32&gt;Réservoir!$B$51,BX19&lt;Réservoir!$C$51),Réservoir!$C$51,"OK")))),"")</f>
        <v>OK</v>
      </c>
      <c r="BY90" s="4" t="str">
        <f ca="1">IF(BY32&lt;&gt;"",IF(AND(BY32&gt;Réservoir!$B$48,BY19&lt;Réservoir!$C$48,BY32&lt;Réservoir!$B$49),Réservoir!$C$48,IF(AND(BY32&gt;Réservoir!$B$49,BY19&lt;Réservoir!$C$49,BY32&lt;Réservoir!$B$50),Réservoir!$C$49,IF(AND(BY32&gt;Réservoir!$B$50,BY19&lt;Réservoir!$C$50,BY32&lt;Réservoir!$B$51),Réservoir!$C$50,IF(AND(BY32&gt;Réservoir!$B$51,BY19&lt;Réservoir!$C$51),Réservoir!$C$51,"OK")))),"")</f>
        <v>OK</v>
      </c>
      <c r="BZ90" s="4" t="str">
        <f ca="1">IF(BZ32&lt;&gt;"",IF(AND(BZ32&gt;Réservoir!$B$48,BZ19&lt;Réservoir!$C$48,BZ32&lt;Réservoir!$B$49),Réservoir!$C$48,IF(AND(BZ32&gt;Réservoir!$B$49,BZ19&lt;Réservoir!$C$49,BZ32&lt;Réservoir!$B$50),Réservoir!$C$49,IF(AND(BZ32&gt;Réservoir!$B$50,BZ19&lt;Réservoir!$C$50,BZ32&lt;Réservoir!$B$51),Réservoir!$C$50,IF(AND(BZ32&gt;Réservoir!$B$51,BZ19&lt;Réservoir!$C$51),Réservoir!$C$51,"OK")))),"")</f>
        <v>OK</v>
      </c>
      <c r="CA90" s="4" t="str">
        <f ca="1">IF(CA32&lt;&gt;"",IF(AND(CA32&gt;Réservoir!$B$48,CA19&lt;Réservoir!$C$48,CA32&lt;Réservoir!$B$49),Réservoir!$C$48,IF(AND(CA32&gt;Réservoir!$B$49,CA19&lt;Réservoir!$C$49,CA32&lt;Réservoir!$B$50),Réservoir!$C$49,IF(AND(CA32&gt;Réservoir!$B$50,CA19&lt;Réservoir!$C$50,CA32&lt;Réservoir!$B$51),Réservoir!$C$50,IF(AND(CA32&gt;Réservoir!$B$51,CA19&lt;Réservoir!$C$51),Réservoir!$C$51,"OK")))),"")</f>
        <v>OK</v>
      </c>
      <c r="CB90" s="4" t="str">
        <f ca="1">IF(CB32&lt;&gt;"",IF(AND(CB32&gt;Réservoir!$B$48,CB19&lt;Réservoir!$C$48,CB32&lt;Réservoir!$B$49),Réservoir!$C$48,IF(AND(CB32&gt;Réservoir!$B$49,CB19&lt;Réservoir!$C$49,CB32&lt;Réservoir!$B$50),Réservoir!$C$49,IF(AND(CB32&gt;Réservoir!$B$50,CB19&lt;Réservoir!$C$50,CB32&lt;Réservoir!$B$51),Réservoir!$C$50,IF(AND(CB32&gt;Réservoir!$B$51,CB19&lt;Réservoir!$C$51),Réservoir!$C$51,"OK")))),"")</f>
        <v>OK</v>
      </c>
      <c r="CC90" s="4" t="str">
        <f ca="1">IF(CC32&lt;&gt;"",IF(AND(CC32&gt;Réservoir!$B$48,CC19&lt;Réservoir!$C$48,CC32&lt;Réservoir!$B$49),Réservoir!$C$48,IF(AND(CC32&gt;Réservoir!$B$49,CC19&lt;Réservoir!$C$49,CC32&lt;Réservoir!$B$50),Réservoir!$C$49,IF(AND(CC32&gt;Réservoir!$B$50,CC19&lt;Réservoir!$C$50,CC32&lt;Réservoir!$B$51),Réservoir!$C$50,IF(AND(CC32&gt;Réservoir!$B$51,CC19&lt;Réservoir!$C$51),Réservoir!$C$51,"OK")))),"")</f>
        <v>OK</v>
      </c>
      <c r="CD90" s="4" t="str">
        <f ca="1">IF(CD32&lt;&gt;"",IF(AND(CD32&gt;Réservoir!$B$48,CD19&lt;Réservoir!$C$48,CD32&lt;Réservoir!$B$49),Réservoir!$C$48,IF(AND(CD32&gt;Réservoir!$B$49,CD19&lt;Réservoir!$C$49,CD32&lt;Réservoir!$B$50),Réservoir!$C$49,IF(AND(CD32&gt;Réservoir!$B$50,CD19&lt;Réservoir!$C$50,CD32&lt;Réservoir!$B$51),Réservoir!$C$50,IF(AND(CD32&gt;Réservoir!$B$51,CD19&lt;Réservoir!$C$51),Réservoir!$C$51,"OK")))),"")</f>
        <v>OK</v>
      </c>
      <c r="CE90" s="4" t="str">
        <f ca="1">IF(CE32&lt;&gt;"",IF(AND(CE32&gt;Réservoir!$B$48,CE19&lt;Réservoir!$C$48,CE32&lt;Réservoir!$B$49),Réservoir!$C$48,IF(AND(CE32&gt;Réservoir!$B$49,CE19&lt;Réservoir!$C$49,CE32&lt;Réservoir!$B$50),Réservoir!$C$49,IF(AND(CE32&gt;Réservoir!$B$50,CE19&lt;Réservoir!$C$50,CE32&lt;Réservoir!$B$51),Réservoir!$C$50,IF(AND(CE32&gt;Réservoir!$B$51,CE19&lt;Réservoir!$C$51),Réservoir!$C$51,"OK")))),"")</f>
        <v>OK</v>
      </c>
      <c r="CF90" s="4" t="str">
        <f ca="1">IF(CF32&lt;&gt;"",IF(AND(CF32&gt;Réservoir!$B$48,CF19&lt;Réservoir!$C$48,CF32&lt;Réservoir!$B$49),Réservoir!$C$48,IF(AND(CF32&gt;Réservoir!$B$49,CF19&lt;Réservoir!$C$49,CF32&lt;Réservoir!$B$50),Réservoir!$C$49,IF(AND(CF32&gt;Réservoir!$B$50,CF19&lt;Réservoir!$C$50,CF32&lt;Réservoir!$B$51),Réservoir!$C$50,IF(AND(CF32&gt;Réservoir!$B$51,CF19&lt;Réservoir!$C$51),Réservoir!$C$51,"OK")))),"")</f>
        <v>OK</v>
      </c>
      <c r="CG90" s="4" t="str">
        <f ca="1">IF(CG32&lt;&gt;"",IF(AND(CG32&gt;Réservoir!$B$48,CG19&lt;Réservoir!$C$48,CG32&lt;Réservoir!$B$49),Réservoir!$C$48,IF(AND(CG32&gt;Réservoir!$B$49,CG19&lt;Réservoir!$C$49,CG32&lt;Réservoir!$B$50),Réservoir!$C$49,IF(AND(CG32&gt;Réservoir!$B$50,CG19&lt;Réservoir!$C$50,CG32&lt;Réservoir!$B$51),Réservoir!$C$50,IF(AND(CG32&gt;Réservoir!$B$51,CG19&lt;Réservoir!$C$51),Réservoir!$C$51,"OK")))),"")</f>
        <v>OK</v>
      </c>
      <c r="CH90" s="4" t="str">
        <f ca="1">IF(CH32&lt;&gt;"",IF(AND(CH32&gt;Réservoir!$B$48,CH19&lt;Réservoir!$C$48,CH32&lt;Réservoir!$B$49),Réservoir!$C$48,IF(AND(CH32&gt;Réservoir!$B$49,CH19&lt;Réservoir!$C$49,CH32&lt;Réservoir!$B$50),Réservoir!$C$49,IF(AND(CH32&gt;Réservoir!$B$50,CH19&lt;Réservoir!$C$50,CH32&lt;Réservoir!$B$51),Réservoir!$C$50,IF(AND(CH32&gt;Réservoir!$B$51,CH19&lt;Réservoir!$C$51),Réservoir!$C$51,"OK")))),"")</f>
        <v>OK</v>
      </c>
      <c r="CI90" s="4" t="str">
        <f ca="1">IF(CI32&lt;&gt;"",IF(AND(CI32&gt;Réservoir!$B$48,CI19&lt;Réservoir!$C$48,CI32&lt;Réservoir!$B$49),Réservoir!$C$48,IF(AND(CI32&gt;Réservoir!$B$49,CI19&lt;Réservoir!$C$49,CI32&lt;Réservoir!$B$50),Réservoir!$C$49,IF(AND(CI32&gt;Réservoir!$B$50,CI19&lt;Réservoir!$C$50,CI32&lt;Réservoir!$B$51),Réservoir!$C$50,IF(AND(CI32&gt;Réservoir!$B$51,CI19&lt;Réservoir!$C$51),Réservoir!$C$51,"OK")))),"")</f>
        <v>OK</v>
      </c>
      <c r="CJ90" s="4" t="str">
        <f ca="1">IF(CJ32&lt;&gt;"",IF(AND(CJ32&gt;Réservoir!$B$48,CJ19&lt;Réservoir!$C$48,CJ32&lt;Réservoir!$B$49),Réservoir!$C$48,IF(AND(CJ32&gt;Réservoir!$B$49,CJ19&lt;Réservoir!$C$49,CJ32&lt;Réservoir!$B$50),Réservoir!$C$49,IF(AND(CJ32&gt;Réservoir!$B$50,CJ19&lt;Réservoir!$C$50,CJ32&lt;Réservoir!$B$51),Réservoir!$C$50,IF(AND(CJ32&gt;Réservoir!$B$51,CJ19&lt;Réservoir!$C$51),Réservoir!$C$51,"OK")))),"")</f>
        <v>OK</v>
      </c>
      <c r="CK90" s="4" t="str">
        <f ca="1">IF(CK32&lt;&gt;"",IF(AND(CK32&gt;Réservoir!$B$48,CK19&lt;Réservoir!$C$48,CK32&lt;Réservoir!$B$49),Réservoir!$C$48,IF(AND(CK32&gt;Réservoir!$B$49,CK19&lt;Réservoir!$C$49,CK32&lt;Réservoir!$B$50),Réservoir!$C$49,IF(AND(CK32&gt;Réservoir!$B$50,CK19&lt;Réservoir!$C$50,CK32&lt;Réservoir!$B$51),Réservoir!$C$50,IF(AND(CK32&gt;Réservoir!$B$51,CK19&lt;Réservoir!$C$51),Réservoir!$C$51,"OK")))),"")</f>
        <v>OK</v>
      </c>
      <c r="CL90" s="4" t="str">
        <f ca="1">IF(CL32&lt;&gt;"",IF(AND(CL32&gt;Réservoir!$B$48,CL19&lt;Réservoir!$C$48,CL32&lt;Réservoir!$B$49),Réservoir!$C$48,IF(AND(CL32&gt;Réservoir!$B$49,CL19&lt;Réservoir!$C$49,CL32&lt;Réservoir!$B$50),Réservoir!$C$49,IF(AND(CL32&gt;Réservoir!$B$50,CL19&lt;Réservoir!$C$50,CL32&lt;Réservoir!$B$51),Réservoir!$C$50,IF(AND(CL32&gt;Réservoir!$B$51,CL19&lt;Réservoir!$C$51),Réservoir!$C$51,"OK")))),"")</f>
        <v>OK</v>
      </c>
      <c r="CM90" s="4" t="str">
        <f ca="1">IF(CM32&lt;&gt;"",IF(AND(CM32&gt;Réservoir!$B$48,CM19&lt;Réservoir!$C$48,CM32&lt;Réservoir!$B$49),Réservoir!$C$48,IF(AND(CM32&gt;Réservoir!$B$49,CM19&lt;Réservoir!$C$49,CM32&lt;Réservoir!$B$50),Réservoir!$C$49,IF(AND(CM32&gt;Réservoir!$B$50,CM19&lt;Réservoir!$C$50,CM32&lt;Réservoir!$B$51),Réservoir!$C$50,IF(AND(CM32&gt;Réservoir!$B$51,CM19&lt;Réservoir!$C$51),Réservoir!$C$51,"OK")))),"")</f>
        <v>OK</v>
      </c>
      <c r="CN90" s="4" t="str">
        <f ca="1">IF(CN32&lt;&gt;"",IF(AND(CN32&gt;Réservoir!$B$48,CN19&lt;Réservoir!$C$48,CN32&lt;Réservoir!$B$49),Réservoir!$C$48,IF(AND(CN32&gt;Réservoir!$B$49,CN19&lt;Réservoir!$C$49,CN32&lt;Réservoir!$B$50),Réservoir!$C$49,IF(AND(CN32&gt;Réservoir!$B$50,CN19&lt;Réservoir!$C$50,CN32&lt;Réservoir!$B$51),Réservoir!$C$50,IF(AND(CN32&gt;Réservoir!$B$51,CN19&lt;Réservoir!$C$51),Réservoir!$C$51,"OK")))),"")</f>
        <v>OK</v>
      </c>
      <c r="CO90" s="4" t="str">
        <f ca="1">IF(CO32&lt;&gt;"",IF(AND(CO32&gt;Réservoir!$B$48,CO19&lt;Réservoir!$C$48,CO32&lt;Réservoir!$B$49),Réservoir!$C$48,IF(AND(CO32&gt;Réservoir!$B$49,CO19&lt;Réservoir!$C$49,CO32&lt;Réservoir!$B$50),Réservoir!$C$49,IF(AND(CO32&gt;Réservoir!$B$50,CO19&lt;Réservoir!$C$50,CO32&lt;Réservoir!$B$51),Réservoir!$C$50,IF(AND(CO32&gt;Réservoir!$B$51,CO19&lt;Réservoir!$C$51),Réservoir!$C$51,"OK")))),"")</f>
        <v>OK</v>
      </c>
      <c r="CP90" s="4" t="str">
        <f ca="1">IF(CP32&lt;&gt;"",IF(AND(CP32&gt;Réservoir!$B$48,CP19&lt;Réservoir!$C$48,CP32&lt;Réservoir!$B$49),Réservoir!$C$48,IF(AND(CP32&gt;Réservoir!$B$49,CP19&lt;Réservoir!$C$49,CP32&lt;Réservoir!$B$50),Réservoir!$C$49,IF(AND(CP32&gt;Réservoir!$B$50,CP19&lt;Réservoir!$C$50,CP32&lt;Réservoir!$B$51),Réservoir!$C$50,IF(AND(CP32&gt;Réservoir!$B$51,CP19&lt;Réservoir!$C$51),Réservoir!$C$51,"OK")))),"")</f>
        <v>OK</v>
      </c>
      <c r="CQ90" s="4" t="str">
        <f ca="1">IF(CQ32&lt;&gt;"",IF(AND(CQ32&gt;Réservoir!$B$48,CQ19&lt;Réservoir!$C$48,CQ32&lt;Réservoir!$B$49),Réservoir!$C$48,IF(AND(CQ32&gt;Réservoir!$B$49,CQ19&lt;Réservoir!$C$49,CQ32&lt;Réservoir!$B$50),Réservoir!$C$49,IF(AND(CQ32&gt;Réservoir!$B$50,CQ19&lt;Réservoir!$C$50,CQ32&lt;Réservoir!$B$51),Réservoir!$C$50,IF(AND(CQ32&gt;Réservoir!$B$51,CQ19&lt;Réservoir!$C$51),Réservoir!$C$51,"OK")))),"")</f>
        <v>OK</v>
      </c>
      <c r="CR90" s="4" t="str">
        <f ca="1">IF(CR32&lt;&gt;"",IF(AND(CR32&gt;Réservoir!$B$48,CR19&lt;Réservoir!$C$48,CR32&lt;Réservoir!$B$49),Réservoir!$C$48,IF(AND(CR32&gt;Réservoir!$B$49,CR19&lt;Réservoir!$C$49,CR32&lt;Réservoir!$B$50),Réservoir!$C$49,IF(AND(CR32&gt;Réservoir!$B$50,CR19&lt;Réservoir!$C$50,CR32&lt;Réservoir!$B$51),Réservoir!$C$50,IF(AND(CR32&gt;Réservoir!$B$51,CR19&lt;Réservoir!$C$51),Réservoir!$C$51,"OK")))),"")</f>
        <v>OK</v>
      </c>
      <c r="CS90" s="4" t="str">
        <f ca="1">IF(CS32&lt;&gt;"",IF(AND(CS32&gt;Réservoir!$B$48,CS19&lt;Réservoir!$C$48,CS32&lt;Réservoir!$B$49),Réservoir!$C$48,IF(AND(CS32&gt;Réservoir!$B$49,CS19&lt;Réservoir!$C$49,CS32&lt;Réservoir!$B$50),Réservoir!$C$49,IF(AND(CS32&gt;Réservoir!$B$50,CS19&lt;Réservoir!$C$50,CS32&lt;Réservoir!$B$51),Réservoir!$C$50,IF(AND(CS32&gt;Réservoir!$B$51,CS19&lt;Réservoir!$C$51),Réservoir!$C$51,"OK")))),"")</f>
        <v>OK</v>
      </c>
      <c r="CT90" s="4" t="str">
        <f ca="1">IF(CT32&lt;&gt;"",IF(AND(CT32&gt;Réservoir!$B$48,CT19&lt;Réservoir!$C$48,CT32&lt;Réservoir!$B$49),Réservoir!$C$48,IF(AND(CT32&gt;Réservoir!$B$49,CT19&lt;Réservoir!$C$49,CT32&lt;Réservoir!$B$50),Réservoir!$C$49,IF(AND(CT32&gt;Réservoir!$B$50,CT19&lt;Réservoir!$C$50,CT32&lt;Réservoir!$B$51),Réservoir!$C$50,IF(AND(CT32&gt;Réservoir!$B$51,CT19&lt;Réservoir!$C$51),Réservoir!$C$51,"OK")))),"")</f>
        <v>OK</v>
      </c>
      <c r="CU90" s="156" t="str">
        <f ca="1">IF(CU32&lt;&gt;"",IF(AND(CU32&gt;Réservoir!$B$48,CU19&lt;Réservoir!$C$48,CU32&lt;Réservoir!$B$49),Réservoir!$C$48,IF(AND(CU32&gt;Réservoir!$B$49,CU19&lt;Réservoir!$C$49,CU32&lt;Réservoir!$B$50),Réservoir!$C$49,IF(AND(CU32&gt;Réservoir!$B$50,CU19&lt;Réservoir!$C$50,CU32&lt;Réservoir!$B$51),Réservoir!$C$50,IF(AND(CU32&gt;Réservoir!$B$51,CU19&lt;Réservoir!$C$51),Réservoir!$C$51,"OK")))),"")</f>
        <v>OK</v>
      </c>
      <c r="CV90" s="4" t="str">
        <f ca="1">IF(CV32&lt;&gt;"",IF(AND(CV32&gt;Réservoir!$B$48,CV19&lt;Réservoir!$C$48,CV32&lt;Réservoir!$B$49),Réservoir!$C$48,IF(AND(CV32&gt;Réservoir!$B$49,CV19&lt;Réservoir!$C$49,CV32&lt;Réservoir!$B$50),Réservoir!$C$49,IF(AND(CV32&gt;Réservoir!$B$50,CV19&lt;Réservoir!$C$50,CV32&lt;Réservoir!$B$51),Réservoir!$C$50,IF(AND(CV32&gt;Réservoir!$B$51,CV19&lt;Réservoir!$C$51),Réservoir!$C$51,"OK")))),"")</f>
        <v>OK</v>
      </c>
      <c r="CW90" s="4" t="str">
        <f ca="1">IF(CW32&lt;&gt;"",IF(AND(CW32&gt;Réservoir!$B$48,CW19&lt;Réservoir!$C$48,CW32&lt;Réservoir!$B$49),Réservoir!$C$48,IF(AND(CW32&gt;Réservoir!$B$49,CW19&lt;Réservoir!$C$49,CW32&lt;Réservoir!$B$50),Réservoir!$C$49,IF(AND(CW32&gt;Réservoir!$B$50,CW19&lt;Réservoir!$C$50,CW32&lt;Réservoir!$B$51),Réservoir!$C$50,IF(AND(CW32&gt;Réservoir!$B$51,CW19&lt;Réservoir!$C$51),Réservoir!$C$51,"OK")))),"")</f>
        <v>OK</v>
      </c>
      <c r="CX90" s="4" t="str">
        <f ca="1">IF(CX32&lt;&gt;"",IF(AND(CX32&gt;Réservoir!$B$48,CX19&lt;Réservoir!$C$48,CX32&lt;Réservoir!$B$49),Réservoir!$C$48,IF(AND(CX32&gt;Réservoir!$B$49,CX19&lt;Réservoir!$C$49,CX32&lt;Réservoir!$B$50),Réservoir!$C$49,IF(AND(CX32&gt;Réservoir!$B$50,CX19&lt;Réservoir!$C$50,CX32&lt;Réservoir!$B$51),Réservoir!$C$50,IF(AND(CX32&gt;Réservoir!$B$51,CX19&lt;Réservoir!$C$51),Réservoir!$C$51,"OK")))),"")</f>
        <v>OK</v>
      </c>
      <c r="CY90" s="4" t="str">
        <f ca="1">IF(CY32&lt;&gt;"",IF(AND(CY32&gt;Réservoir!$B$48,CY19&lt;Réservoir!$C$48,CY32&lt;Réservoir!$B$49),Réservoir!$C$48,IF(AND(CY32&gt;Réservoir!$B$49,CY19&lt;Réservoir!$C$49,CY32&lt;Réservoir!$B$50),Réservoir!$C$49,IF(AND(CY32&gt;Réservoir!$B$50,CY19&lt;Réservoir!$C$50,CY32&lt;Réservoir!$B$51),Réservoir!$C$50,IF(AND(CY32&gt;Réservoir!$B$51,CY19&lt;Réservoir!$C$51),Réservoir!$C$51,"OK")))),"")</f>
        <v>OK</v>
      </c>
      <c r="CZ90" s="4" t="str">
        <f ca="1">IF(CZ32&lt;&gt;"",IF(AND(CZ32&gt;Réservoir!$B$48,CZ19&lt;Réservoir!$C$48,CZ32&lt;Réservoir!$B$49),Réservoir!$C$48,IF(AND(CZ32&gt;Réservoir!$B$49,CZ19&lt;Réservoir!$C$49,CZ32&lt;Réservoir!$B$50),Réservoir!$C$49,IF(AND(CZ32&gt;Réservoir!$B$50,CZ19&lt;Réservoir!$C$50,CZ32&lt;Réservoir!$B$51),Réservoir!$C$50,IF(AND(CZ32&gt;Réservoir!$B$51,CZ19&lt;Réservoir!$C$51),Réservoir!$C$51,"OK")))),"")</f>
        <v>OK</v>
      </c>
      <c r="DA90" s="4" t="str">
        <f ca="1">IF(DA32&lt;&gt;"",IF(AND(DA32&gt;Réservoir!$B$48,DA19&lt;Réservoir!$C$48,DA32&lt;Réservoir!$B$49),Réservoir!$C$48,IF(AND(DA32&gt;Réservoir!$B$49,DA19&lt;Réservoir!$C$49,DA32&lt;Réservoir!$B$50),Réservoir!$C$49,IF(AND(DA32&gt;Réservoir!$B$50,DA19&lt;Réservoir!$C$50,DA32&lt;Réservoir!$B$51),Réservoir!$C$50,IF(AND(DA32&gt;Réservoir!$B$51,DA19&lt;Réservoir!$C$51),Réservoir!$C$51,"OK")))),"")</f>
        <v>OK</v>
      </c>
      <c r="DB90" s="4">
        <f ca="1">IF(DB32&lt;&gt;"",IF(AND(DB32&gt;Réservoir!$B$48,DB19&lt;Réservoir!$C$48,DB32&lt;Réservoir!$B$49),Réservoir!$C$48,IF(AND(DB32&gt;Réservoir!$B$49,DB19&lt;Réservoir!$C$49,DB32&lt;Réservoir!$B$50),Réservoir!$C$49,IF(AND(DB32&gt;Réservoir!$B$50,DB19&lt;Réservoir!$C$50,DB32&lt;Réservoir!$B$51),Réservoir!$C$50,IF(AND(DB32&gt;Réservoir!$B$51,DB19&lt;Réservoir!$C$51),Réservoir!$C$51,"OK")))),"")</f>
        <v>4</v>
      </c>
      <c r="DC90" s="4">
        <f ca="1">IF(DC32&lt;&gt;"",IF(AND(DC32&gt;Réservoir!$B$48,DC19&lt;Réservoir!$C$48,DC32&lt;Réservoir!$B$49),Réservoir!$C$48,IF(AND(DC32&gt;Réservoir!$B$49,DC19&lt;Réservoir!$C$49,DC32&lt;Réservoir!$B$50),Réservoir!$C$49,IF(AND(DC32&gt;Réservoir!$B$50,DC19&lt;Réservoir!$C$50,DC32&lt;Réservoir!$B$51),Réservoir!$C$50,IF(AND(DC32&gt;Réservoir!$B$51,DC19&lt;Réservoir!$C$51),Réservoir!$C$51,"OK")))),"")</f>
        <v>8</v>
      </c>
      <c r="DD90" s="4">
        <f ca="1">IF(DD32&lt;&gt;"",IF(AND(DD32&gt;Réservoir!$B$48,DD19&lt;Réservoir!$C$48,DD32&lt;Réservoir!$B$49),Réservoir!$C$48,IF(AND(DD32&gt;Réservoir!$B$49,DD19&lt;Réservoir!$C$49,DD32&lt;Réservoir!$B$50),Réservoir!$C$49,IF(AND(DD32&gt;Réservoir!$B$50,DD19&lt;Réservoir!$C$50,DD32&lt;Réservoir!$B$51),Réservoir!$C$50,IF(AND(DD32&gt;Réservoir!$B$51,DD19&lt;Réservoir!$C$51),Réservoir!$C$51,"OK")))),"")</f>
        <v>36</v>
      </c>
      <c r="DE90" s="4">
        <f ca="1">IF(DE32&lt;&gt;"",IF(AND(DE32&gt;Réservoir!$B$48,DE19&lt;Réservoir!$C$48,DE32&lt;Réservoir!$B$49),Réservoir!$C$48,IF(AND(DE32&gt;Réservoir!$B$49,DE19&lt;Réservoir!$C$49,DE32&lt;Réservoir!$B$50),Réservoir!$C$49,IF(AND(DE32&gt;Réservoir!$B$50,DE19&lt;Réservoir!$C$50,DE32&lt;Réservoir!$B$51),Réservoir!$C$50,IF(AND(DE32&gt;Réservoir!$B$51,DE19&lt;Réservoir!$C$51),Réservoir!$C$51,"OK")))),"")</f>
        <v>36</v>
      </c>
      <c r="DF90" s="4">
        <f ca="1">IF(DF32&lt;&gt;"",IF(AND(DF32&gt;Réservoir!$B$48,DF19&lt;Réservoir!$C$48,DF32&lt;Réservoir!$B$49),Réservoir!$C$48,IF(AND(DF32&gt;Réservoir!$B$49,DF19&lt;Réservoir!$C$49,DF32&lt;Réservoir!$B$50),Réservoir!$C$49,IF(AND(DF32&gt;Réservoir!$B$50,DF19&lt;Réservoir!$C$50,DF32&lt;Réservoir!$B$51),Réservoir!$C$50,IF(AND(DF32&gt;Réservoir!$B$51,DF19&lt;Réservoir!$C$51),Réservoir!$C$51,"OK")))),"")</f>
        <v>36</v>
      </c>
      <c r="DG90" s="4">
        <f ca="1">IF(DG32&lt;&gt;"",IF(AND(DG32&gt;Réservoir!$B$48,DG19&lt;Réservoir!$C$48,DG32&lt;Réservoir!$B$49),Réservoir!$C$48,IF(AND(DG32&gt;Réservoir!$B$49,DG19&lt;Réservoir!$C$49,DG32&lt;Réservoir!$B$50),Réservoir!$C$49,IF(AND(DG32&gt;Réservoir!$B$50,DG19&lt;Réservoir!$C$50,DG32&lt;Réservoir!$B$51),Réservoir!$C$50,IF(AND(DG32&gt;Réservoir!$B$51,DG19&lt;Réservoir!$C$51),Réservoir!$C$51,"OK")))),"")</f>
        <v>36</v>
      </c>
      <c r="DH90" s="4">
        <f ca="1">IF(DH32&lt;&gt;"",IF(AND(DH32&gt;Réservoir!$B$48,DH19&lt;Réservoir!$C$48,DH32&lt;Réservoir!$B$49),Réservoir!$C$48,IF(AND(DH32&gt;Réservoir!$B$49,DH19&lt;Réservoir!$C$49,DH32&lt;Réservoir!$B$50),Réservoir!$C$49,IF(AND(DH32&gt;Réservoir!$B$50,DH19&lt;Réservoir!$C$50,DH32&lt;Réservoir!$B$51),Réservoir!$C$50,IF(AND(DH32&gt;Réservoir!$B$51,DH19&lt;Réservoir!$C$51),Réservoir!$C$51,"OK")))),"")</f>
        <v>36</v>
      </c>
      <c r="DI90" s="4">
        <f ca="1">IF(DI32&lt;&gt;"",IF(AND(DI32&gt;Réservoir!$B$48,DI19&lt;Réservoir!$C$48,DI32&lt;Réservoir!$B$49),Réservoir!$C$48,IF(AND(DI32&gt;Réservoir!$B$49,DI19&lt;Réservoir!$C$49,DI32&lt;Réservoir!$B$50),Réservoir!$C$49,IF(AND(DI32&gt;Réservoir!$B$50,DI19&lt;Réservoir!$C$50,DI32&lt;Réservoir!$B$51),Réservoir!$C$50,IF(AND(DI32&gt;Réservoir!$B$51,DI19&lt;Réservoir!$C$51),Réservoir!$C$51,"OK")))),"")</f>
        <v>36</v>
      </c>
      <c r="DJ90" s="4">
        <f ca="1">IF(DJ32&lt;&gt;"",IF(AND(DJ32&gt;Réservoir!$B$48,DJ19&lt;Réservoir!$C$48,DJ32&lt;Réservoir!$B$49),Réservoir!$C$48,IF(AND(DJ32&gt;Réservoir!$B$49,DJ19&lt;Réservoir!$C$49,DJ32&lt;Réservoir!$B$50),Réservoir!$C$49,IF(AND(DJ32&gt;Réservoir!$B$50,DJ19&lt;Réservoir!$C$50,DJ32&lt;Réservoir!$B$51),Réservoir!$C$50,IF(AND(DJ32&gt;Réservoir!$B$51,DJ19&lt;Réservoir!$C$51),Réservoir!$C$51,"OK")))),"")</f>
        <v>36</v>
      </c>
      <c r="DK90" s="4">
        <f ca="1">IF(DK32&lt;&gt;"",IF(AND(DK32&gt;Réservoir!$B$48,DK19&lt;Réservoir!$C$48,DK32&lt;Réservoir!$B$49),Réservoir!$C$48,IF(AND(DK32&gt;Réservoir!$B$49,DK19&lt;Réservoir!$C$49,DK32&lt;Réservoir!$B$50),Réservoir!$C$49,IF(AND(DK32&gt;Réservoir!$B$50,DK19&lt;Réservoir!$C$50,DK32&lt;Réservoir!$B$51),Réservoir!$C$50,IF(AND(DK32&gt;Réservoir!$B$51,DK19&lt;Réservoir!$C$51),Réservoir!$C$51,"OK")))),"")</f>
        <v>36</v>
      </c>
      <c r="DL90" s="4">
        <f ca="1">IF(DL32&lt;&gt;"",IF(AND(DL32&gt;Réservoir!$B$48,DL19&lt;Réservoir!$C$48,DL32&lt;Réservoir!$B$49),Réservoir!$C$48,IF(AND(DL32&gt;Réservoir!$B$49,DL19&lt;Réservoir!$C$49,DL32&lt;Réservoir!$B$50),Réservoir!$C$49,IF(AND(DL32&gt;Réservoir!$B$50,DL19&lt;Réservoir!$C$50,DL32&lt;Réservoir!$B$51),Réservoir!$C$50,IF(AND(DL32&gt;Réservoir!$B$51,DL19&lt;Réservoir!$C$51),Réservoir!$C$51,"OK")))),"")</f>
        <v>36</v>
      </c>
      <c r="DM90" s="4">
        <f ca="1">IF(DM32&lt;&gt;"",IF(AND(DM32&gt;Réservoir!$B$48,DM19&lt;Réservoir!$C$48,DM32&lt;Réservoir!$B$49),Réservoir!$C$48,IF(AND(DM32&gt;Réservoir!$B$49,DM19&lt;Réservoir!$C$49,DM32&lt;Réservoir!$B$50),Réservoir!$C$49,IF(AND(DM32&gt;Réservoir!$B$50,DM19&lt;Réservoir!$C$50,DM32&lt;Réservoir!$B$51),Réservoir!$C$50,IF(AND(DM32&gt;Réservoir!$B$51,DM19&lt;Réservoir!$C$51),Réservoir!$C$51,"OK")))),"")</f>
        <v>36</v>
      </c>
      <c r="DN90" s="4">
        <f ca="1">IF(DN32&lt;&gt;"",IF(AND(DN32&gt;Réservoir!$B$48,DN19&lt;Réservoir!$C$48,DN32&lt;Réservoir!$B$49),Réservoir!$C$48,IF(AND(DN32&gt;Réservoir!$B$49,DN19&lt;Réservoir!$C$49,DN32&lt;Réservoir!$B$50),Réservoir!$C$49,IF(AND(DN32&gt;Réservoir!$B$50,DN19&lt;Réservoir!$C$50,DN32&lt;Réservoir!$B$51),Réservoir!$C$50,IF(AND(DN32&gt;Réservoir!$B$51,DN19&lt;Réservoir!$C$51),Réservoir!$C$51,"OK")))),"")</f>
        <v>36</v>
      </c>
      <c r="DO90" s="4">
        <f ca="1">IF(DO32&lt;&gt;"",IF(AND(DO32&gt;Réservoir!$B$48,DO19&lt;Réservoir!$C$48,DO32&lt;Réservoir!$B$49),Réservoir!$C$48,IF(AND(DO32&gt;Réservoir!$B$49,DO19&lt;Réservoir!$C$49,DO32&lt;Réservoir!$B$50),Réservoir!$C$49,IF(AND(DO32&gt;Réservoir!$B$50,DO19&lt;Réservoir!$C$50,DO32&lt;Réservoir!$B$51),Réservoir!$C$50,IF(AND(DO32&gt;Réservoir!$B$51,DO19&lt;Réservoir!$C$51),Réservoir!$C$51,"OK")))),"")</f>
        <v>36</v>
      </c>
      <c r="DP90" s="4">
        <f ca="1">IF(DP32&lt;&gt;"",IF(AND(DP32&gt;Réservoir!$B$48,DP19&lt;Réservoir!$C$48,DP32&lt;Réservoir!$B$49),Réservoir!$C$48,IF(AND(DP32&gt;Réservoir!$B$49,DP19&lt;Réservoir!$C$49,DP32&lt;Réservoir!$B$50),Réservoir!$C$49,IF(AND(DP32&gt;Réservoir!$B$50,DP19&lt;Réservoir!$C$50,DP32&lt;Réservoir!$B$51),Réservoir!$C$50,IF(AND(DP32&gt;Réservoir!$B$51,DP19&lt;Réservoir!$C$51),Réservoir!$C$51,"OK")))),"")</f>
        <v>36</v>
      </c>
      <c r="DQ90" s="4">
        <f ca="1">IF(DQ32&lt;&gt;"",IF(AND(DQ32&gt;Réservoir!$B$48,DQ19&lt;Réservoir!$C$48,DQ32&lt;Réservoir!$B$49),Réservoir!$C$48,IF(AND(DQ32&gt;Réservoir!$B$49,DQ19&lt;Réservoir!$C$49,DQ32&lt;Réservoir!$B$50),Réservoir!$C$49,IF(AND(DQ32&gt;Réservoir!$B$50,DQ19&lt;Réservoir!$C$50,DQ32&lt;Réservoir!$B$51),Réservoir!$C$50,IF(AND(DQ32&gt;Réservoir!$B$51,DQ19&lt;Réservoir!$C$51),Réservoir!$C$51,"OK")))),"")</f>
        <v>36</v>
      </c>
      <c r="DR90" s="4">
        <f ca="1">IF(DR32&lt;&gt;"",IF(AND(DR32&gt;Réservoir!$B$48,DR19&lt;Réservoir!$C$48,DR32&lt;Réservoir!$B$49),Réservoir!$C$48,IF(AND(DR32&gt;Réservoir!$B$49,DR19&lt;Réservoir!$C$49,DR32&lt;Réservoir!$B$50),Réservoir!$C$49,IF(AND(DR32&gt;Réservoir!$B$50,DR19&lt;Réservoir!$C$50,DR32&lt;Réservoir!$B$51),Réservoir!$C$50,IF(AND(DR32&gt;Réservoir!$B$51,DR19&lt;Réservoir!$C$51),Réservoir!$C$51,"OK")))),"")</f>
        <v>36</v>
      </c>
      <c r="DS90" s="4">
        <f ca="1">IF(DS32&lt;&gt;"",IF(AND(DS32&gt;Réservoir!$B$48,DS19&lt;Réservoir!$C$48,DS32&lt;Réservoir!$B$49),Réservoir!$C$48,IF(AND(DS32&gt;Réservoir!$B$49,DS19&lt;Réservoir!$C$49,DS32&lt;Réservoir!$B$50),Réservoir!$C$49,IF(AND(DS32&gt;Réservoir!$B$50,DS19&lt;Réservoir!$C$50,DS32&lt;Réservoir!$B$51),Réservoir!$C$50,IF(AND(DS32&gt;Réservoir!$B$51,DS19&lt;Réservoir!$C$51),Réservoir!$C$51,"OK")))),"")</f>
        <v>36</v>
      </c>
      <c r="DT90" s="110">
        <f ca="1">IF(DT32&lt;&gt;"",IF(AND(DT32&gt;Réservoir!$B$48,DT19&lt;Réservoir!$C$48,DT32&lt;Réservoir!$B$49),Réservoir!$C$48,IF(AND(DT32&gt;Réservoir!$B$49,DT19&lt;Réservoir!$C$49,DT32&lt;Réservoir!$B$50),Réservoir!$C$49,IF(AND(DT32&gt;Réservoir!$B$50,DT19&lt;Réservoir!$C$50,DT32&lt;Réservoir!$B$51),Réservoir!$C$50,IF(AND(DT32&gt;Réservoir!$B$51,DT19&lt;Réservoir!$C$51),Réservoir!$C$51,"OK")))),"")</f>
        <v>36</v>
      </c>
      <c r="DU90" s="4">
        <f ca="1">IF(DU32&lt;&gt;"",IF(AND(DU32&gt;Réservoir!$B$48,DU19&lt;Réservoir!$C$48,DU32&lt;Réservoir!$B$49),Réservoir!$C$48,IF(AND(DU32&gt;Réservoir!$B$49,DU19&lt;Réservoir!$C$49,DU32&lt;Réservoir!$B$50),Réservoir!$C$49,IF(AND(DU32&gt;Réservoir!$B$50,DU19&lt;Réservoir!$C$50,DU32&lt;Réservoir!$B$51),Réservoir!$C$50,IF(AND(DU32&gt;Réservoir!$B$51,DU19&lt;Réservoir!$C$51),Réservoir!$C$51,"OK")))),"")</f>
        <v>36</v>
      </c>
      <c r="DV90" s="4">
        <f ca="1">IF(DV32&lt;&gt;"",IF(AND(DV32&gt;Réservoir!$B$48,DV19&lt;Réservoir!$C$48,DV32&lt;Réservoir!$B$49),Réservoir!$C$48,IF(AND(DV32&gt;Réservoir!$B$49,DV19&lt;Réservoir!$C$49,DV32&lt;Réservoir!$B$50),Réservoir!$C$49,IF(AND(DV32&gt;Réservoir!$B$50,DV19&lt;Réservoir!$C$50,DV32&lt;Réservoir!$B$51),Réservoir!$C$50,IF(AND(DV32&gt;Réservoir!$B$51,DV19&lt;Réservoir!$C$51),Réservoir!$C$51,"OK")))),"")</f>
        <v>36</v>
      </c>
      <c r="DW90" s="4">
        <f ca="1">IF(DW32&lt;&gt;"",IF(AND(DW32&gt;Réservoir!$B$48,DW19&lt;Réservoir!$C$48,DW32&lt;Réservoir!$B$49),Réservoir!$C$48,IF(AND(DW32&gt;Réservoir!$B$49,DW19&lt;Réservoir!$C$49,DW32&lt;Réservoir!$B$50),Réservoir!$C$49,IF(AND(DW32&gt;Réservoir!$B$50,DW19&lt;Réservoir!$C$50,DW32&lt;Réservoir!$B$51),Réservoir!$C$50,IF(AND(DW32&gt;Réservoir!$B$51,DW19&lt;Réservoir!$C$51),Réservoir!$C$51,"OK")))),"")</f>
        <v>36</v>
      </c>
      <c r="DX90" s="4">
        <f ca="1">IF(DX32&lt;&gt;"",IF(AND(DX32&gt;Réservoir!$B$48,DX19&lt;Réservoir!$C$48,DX32&lt;Réservoir!$B$49),Réservoir!$C$48,IF(AND(DX32&gt;Réservoir!$B$49,DX19&lt;Réservoir!$C$49,DX32&lt;Réservoir!$B$50),Réservoir!$C$49,IF(AND(DX32&gt;Réservoir!$B$50,DX19&lt;Réservoir!$C$50,DX32&lt;Réservoir!$B$51),Réservoir!$C$50,IF(AND(DX32&gt;Réservoir!$B$51,DX19&lt;Réservoir!$C$51),Réservoir!$C$51,"OK")))),"")</f>
        <v>36</v>
      </c>
      <c r="DY90" s="4">
        <f ca="1">IF(DY32&lt;&gt;"",IF(AND(DY32&gt;Réservoir!$B$48,DY19&lt;Réservoir!$C$48,DY32&lt;Réservoir!$B$49),Réservoir!$C$48,IF(AND(DY32&gt;Réservoir!$B$49,DY19&lt;Réservoir!$C$49,DY32&lt;Réservoir!$B$50),Réservoir!$C$49,IF(AND(DY32&gt;Réservoir!$B$50,DY19&lt;Réservoir!$C$50,DY32&lt;Réservoir!$B$51),Réservoir!$C$50,IF(AND(DY32&gt;Réservoir!$B$51,DY19&lt;Réservoir!$C$51),Réservoir!$C$51,"OK")))),"")</f>
        <v>36</v>
      </c>
      <c r="DZ90" s="4">
        <f ca="1">IF(DZ32&lt;&gt;"",IF(AND(DZ32&gt;Réservoir!$B$48,DZ19&lt;Réservoir!$C$48,DZ32&lt;Réservoir!$B$49),Réservoir!$C$48,IF(AND(DZ32&gt;Réservoir!$B$49,DZ19&lt;Réservoir!$C$49,DZ32&lt;Réservoir!$B$50),Réservoir!$C$49,IF(AND(DZ32&gt;Réservoir!$B$50,DZ19&lt;Réservoir!$C$50,DZ32&lt;Réservoir!$B$51),Réservoir!$C$50,IF(AND(DZ32&gt;Réservoir!$B$51,DZ19&lt;Réservoir!$C$51),Réservoir!$C$51,"OK")))),"")</f>
        <v>36</v>
      </c>
      <c r="EA90" s="4">
        <f ca="1">IF(EA32&lt;&gt;"",IF(AND(EA32&gt;Réservoir!$B$48,EA19&lt;Réservoir!$C$48,EA32&lt;Réservoir!$B$49),Réservoir!$C$48,IF(AND(EA32&gt;Réservoir!$B$49,EA19&lt;Réservoir!$C$49,EA32&lt;Réservoir!$B$50),Réservoir!$C$49,IF(AND(EA32&gt;Réservoir!$B$50,EA19&lt;Réservoir!$C$50,EA32&lt;Réservoir!$B$51),Réservoir!$C$50,IF(AND(EA32&gt;Réservoir!$B$51,EA19&lt;Réservoir!$C$51),Réservoir!$C$51,"OK")))),"")</f>
        <v>36</v>
      </c>
      <c r="EB90" s="4">
        <f ca="1">IF(EB32&lt;&gt;"",IF(AND(EB32&gt;Réservoir!$B$48,EB19&lt;Réservoir!$C$48,EB32&lt;Réservoir!$B$49),Réservoir!$C$48,IF(AND(EB32&gt;Réservoir!$B$49,EB19&lt;Réservoir!$C$49,EB32&lt;Réservoir!$B$50),Réservoir!$C$49,IF(AND(EB32&gt;Réservoir!$B$50,EB19&lt;Réservoir!$C$50,EB32&lt;Réservoir!$B$51),Réservoir!$C$50,IF(AND(EB32&gt;Réservoir!$B$51,EB19&lt;Réservoir!$C$51),Réservoir!$C$51,"OK")))),"")</f>
        <v>36</v>
      </c>
      <c r="EC90" s="4">
        <f ca="1">IF(EC32&lt;&gt;"",IF(AND(EC32&gt;Réservoir!$B$48,EC19&lt;Réservoir!$C$48,EC32&lt;Réservoir!$B$49),Réservoir!$C$48,IF(AND(EC32&gt;Réservoir!$B$49,EC19&lt;Réservoir!$C$49,EC32&lt;Réservoir!$B$50),Réservoir!$C$49,IF(AND(EC32&gt;Réservoir!$B$50,EC19&lt;Réservoir!$C$50,EC32&lt;Réservoir!$B$51),Réservoir!$C$50,IF(AND(EC32&gt;Réservoir!$B$51,EC19&lt;Réservoir!$C$51),Réservoir!$C$51,"OK")))),"")</f>
        <v>36</v>
      </c>
      <c r="ED90" s="4">
        <f ca="1">IF(ED32&lt;&gt;"",IF(AND(ED32&gt;Réservoir!$B$48,ED19&lt;Réservoir!$C$48,ED32&lt;Réservoir!$B$49),Réservoir!$C$48,IF(AND(ED32&gt;Réservoir!$B$49,ED19&lt;Réservoir!$C$49,ED32&lt;Réservoir!$B$50),Réservoir!$C$49,IF(AND(ED32&gt;Réservoir!$B$50,ED19&lt;Réservoir!$C$50,ED32&lt;Réservoir!$B$51),Réservoir!$C$50,IF(AND(ED32&gt;Réservoir!$B$51,ED19&lt;Réservoir!$C$51),Réservoir!$C$51,"OK")))),"")</f>
        <v>36</v>
      </c>
      <c r="EE90" s="4">
        <f ca="1">IF(EE32&lt;&gt;"",IF(AND(EE32&gt;Réservoir!$B$48,EE19&lt;Réservoir!$C$48,EE32&lt;Réservoir!$B$49),Réservoir!$C$48,IF(AND(EE32&gt;Réservoir!$B$49,EE19&lt;Réservoir!$C$49,EE32&lt;Réservoir!$B$50),Réservoir!$C$49,IF(AND(EE32&gt;Réservoir!$B$50,EE19&lt;Réservoir!$C$50,EE32&lt;Réservoir!$B$51),Réservoir!$C$50,IF(AND(EE32&gt;Réservoir!$B$51,EE19&lt;Réservoir!$C$51),Réservoir!$C$51,"OK")))),"")</f>
        <v>36</v>
      </c>
      <c r="EF90" s="4">
        <f ca="1">IF(EF32&lt;&gt;"",IF(AND(EF32&gt;Réservoir!$B$48,EF19&lt;Réservoir!$C$48,EF32&lt;Réservoir!$B$49),Réservoir!$C$48,IF(AND(EF32&gt;Réservoir!$B$49,EF19&lt;Réservoir!$C$49,EF32&lt;Réservoir!$B$50),Réservoir!$C$49,IF(AND(EF32&gt;Réservoir!$B$50,EF19&lt;Réservoir!$C$50,EF32&lt;Réservoir!$B$51),Réservoir!$C$50,IF(AND(EF32&gt;Réservoir!$B$51,EF19&lt;Réservoir!$C$51),Réservoir!$C$51,"OK")))),"")</f>
        <v>36</v>
      </c>
      <c r="EG90" s="4">
        <f ca="1">IF(EG32&lt;&gt;"",IF(AND(EG32&gt;Réservoir!$B$48,EG19&lt;Réservoir!$C$48,EG32&lt;Réservoir!$B$49),Réservoir!$C$48,IF(AND(EG32&gt;Réservoir!$B$49,EG19&lt;Réservoir!$C$49,EG32&lt;Réservoir!$B$50),Réservoir!$C$49,IF(AND(EG32&gt;Réservoir!$B$50,EG19&lt;Réservoir!$C$50,EG32&lt;Réservoir!$B$51),Réservoir!$C$50,IF(AND(EG32&gt;Réservoir!$B$51,EG19&lt;Réservoir!$C$51),Réservoir!$C$51,"OK")))),"")</f>
        <v>36</v>
      </c>
      <c r="EH90" s="4">
        <f ca="1">IF(EH32&lt;&gt;"",IF(AND(EH32&gt;Réservoir!$B$48,EH19&lt;Réservoir!$C$48,EH32&lt;Réservoir!$B$49),Réservoir!$C$48,IF(AND(EH32&gt;Réservoir!$B$49,EH19&lt;Réservoir!$C$49,EH32&lt;Réservoir!$B$50),Réservoir!$C$49,IF(AND(EH32&gt;Réservoir!$B$50,EH19&lt;Réservoir!$C$50,EH32&lt;Réservoir!$B$51),Réservoir!$C$50,IF(AND(EH32&gt;Réservoir!$B$51,EH19&lt;Réservoir!$C$51),Réservoir!$C$51,"OK")))),"")</f>
        <v>36</v>
      </c>
      <c r="EI90" s="4">
        <f ca="1">IF(EI32&lt;&gt;"",IF(AND(EI32&gt;Réservoir!$B$48,EI19&lt;Réservoir!$C$48,EI32&lt;Réservoir!$B$49),Réservoir!$C$48,IF(AND(EI32&gt;Réservoir!$B$49,EI19&lt;Réservoir!$C$49,EI32&lt;Réservoir!$B$50),Réservoir!$C$49,IF(AND(EI32&gt;Réservoir!$B$50,EI19&lt;Réservoir!$C$50,EI32&lt;Réservoir!$B$51),Réservoir!$C$50,IF(AND(EI32&gt;Réservoir!$B$51,EI19&lt;Réservoir!$C$51),Réservoir!$C$51,"OK")))),"")</f>
        <v>36</v>
      </c>
      <c r="EJ90" s="4">
        <f ca="1">IF(EJ32&lt;&gt;"",IF(AND(EJ32&gt;Réservoir!$B$48,EJ19&lt;Réservoir!$C$48,EJ32&lt;Réservoir!$B$49),Réservoir!$C$48,IF(AND(EJ32&gt;Réservoir!$B$49,EJ19&lt;Réservoir!$C$49,EJ32&lt;Réservoir!$B$50),Réservoir!$C$49,IF(AND(EJ32&gt;Réservoir!$B$50,EJ19&lt;Réservoir!$C$50,EJ32&lt;Réservoir!$B$51),Réservoir!$C$50,IF(AND(EJ32&gt;Réservoir!$B$51,EJ19&lt;Réservoir!$C$51),Réservoir!$C$51,"OK")))),"")</f>
        <v>36</v>
      </c>
      <c r="EK90" s="4">
        <f ca="1">IF(EK32&lt;&gt;"",IF(AND(EK32&gt;Réservoir!$B$48,EK19&lt;Réservoir!$C$48,EK32&lt;Réservoir!$B$49),Réservoir!$C$48,IF(AND(EK32&gt;Réservoir!$B$49,EK19&lt;Réservoir!$C$49,EK32&lt;Réservoir!$B$50),Réservoir!$C$49,IF(AND(EK32&gt;Réservoir!$B$50,EK19&lt;Réservoir!$C$50,EK32&lt;Réservoir!$B$51),Réservoir!$C$50,IF(AND(EK32&gt;Réservoir!$B$51,EK19&lt;Réservoir!$C$51),Réservoir!$C$51,"OK")))),"")</f>
        <v>36</v>
      </c>
      <c r="EL90" s="4">
        <f ca="1">IF(EL32&lt;&gt;"",IF(AND(EL32&gt;Réservoir!$B$48,EL19&lt;Réservoir!$C$48,EL32&lt;Réservoir!$B$49),Réservoir!$C$48,IF(AND(EL32&gt;Réservoir!$B$49,EL19&lt;Réservoir!$C$49,EL32&lt;Réservoir!$B$50),Réservoir!$C$49,IF(AND(EL32&gt;Réservoir!$B$50,EL19&lt;Réservoir!$C$50,EL32&lt;Réservoir!$B$51),Réservoir!$C$50,IF(AND(EL32&gt;Réservoir!$B$51,EL19&lt;Réservoir!$C$51),Réservoir!$C$51,"OK")))),"")</f>
        <v>36</v>
      </c>
      <c r="EM90" s="4">
        <f ca="1">IF(EM32&lt;&gt;"",IF(AND(EM32&gt;Réservoir!$B$48,EM19&lt;Réservoir!$C$48,EM32&lt;Réservoir!$B$49),Réservoir!$C$48,IF(AND(EM32&gt;Réservoir!$B$49,EM19&lt;Réservoir!$C$49,EM32&lt;Réservoir!$B$50),Réservoir!$C$49,IF(AND(EM32&gt;Réservoir!$B$50,EM19&lt;Réservoir!$C$50,EM32&lt;Réservoir!$B$51),Réservoir!$C$50,IF(AND(EM32&gt;Réservoir!$B$51,EM19&lt;Réservoir!$C$51),Réservoir!$C$51,"OK")))),"")</f>
        <v>36</v>
      </c>
      <c r="EN90" s="4">
        <f ca="1">IF(EN32&lt;&gt;"",IF(AND(EN32&gt;Réservoir!$B$48,EN19&lt;Réservoir!$C$48,EN32&lt;Réservoir!$B$49),Réservoir!$C$48,IF(AND(EN32&gt;Réservoir!$B$49,EN19&lt;Réservoir!$C$49,EN32&lt;Réservoir!$B$50),Réservoir!$C$49,IF(AND(EN32&gt;Réservoir!$B$50,EN19&lt;Réservoir!$C$50,EN32&lt;Réservoir!$B$51),Réservoir!$C$50,IF(AND(EN32&gt;Réservoir!$B$51,EN19&lt;Réservoir!$C$51),Réservoir!$C$51,"OK")))),"")</f>
        <v>36</v>
      </c>
      <c r="EO90" s="4">
        <f ca="1">IF(EO32&lt;&gt;"",IF(AND(EO32&gt;Réservoir!$B$48,EO19&lt;Réservoir!$C$48,EO32&lt;Réservoir!$B$49),Réservoir!$C$48,IF(AND(EO32&gt;Réservoir!$B$49,EO19&lt;Réservoir!$C$49,EO32&lt;Réservoir!$B$50),Réservoir!$C$49,IF(AND(EO32&gt;Réservoir!$B$50,EO19&lt;Réservoir!$C$50,EO32&lt;Réservoir!$B$51),Réservoir!$C$50,IF(AND(EO32&gt;Réservoir!$B$51,EO19&lt;Réservoir!$C$51),Réservoir!$C$51,"OK")))),"")</f>
        <v>36</v>
      </c>
      <c r="EP90" s="4">
        <f ca="1">IF(EP32&lt;&gt;"",IF(AND(EP32&gt;Réservoir!$B$48,EP19&lt;Réservoir!$C$48,EP32&lt;Réservoir!$B$49),Réservoir!$C$48,IF(AND(EP32&gt;Réservoir!$B$49,EP19&lt;Réservoir!$C$49,EP32&lt;Réservoir!$B$50),Réservoir!$C$49,IF(AND(EP32&gt;Réservoir!$B$50,EP19&lt;Réservoir!$C$50,EP32&lt;Réservoir!$B$51),Réservoir!$C$50,IF(AND(EP32&gt;Réservoir!$B$51,EP19&lt;Réservoir!$C$51),Réservoir!$C$51,"OK")))),"")</f>
        <v>36</v>
      </c>
      <c r="EQ90" s="156">
        <f ca="1">IF(EQ32&lt;&gt;"",IF(AND(EQ32&gt;Réservoir!$B$48,EQ19&lt;Réservoir!$C$48,EQ32&lt;Réservoir!$B$49),Réservoir!$C$48,IF(AND(EQ32&gt;Réservoir!$B$49,EQ19&lt;Réservoir!$C$49,EQ32&lt;Réservoir!$B$50),Réservoir!$C$49,IF(AND(EQ32&gt;Réservoir!$B$50,EQ19&lt;Réservoir!$C$50,EQ32&lt;Réservoir!$B$51),Réservoir!$C$50,IF(AND(EQ32&gt;Réservoir!$B$51,EQ19&lt;Réservoir!$C$51),Réservoir!$C$51,"OK")))),"")</f>
        <v>36</v>
      </c>
      <c r="ER90" s="4">
        <f ca="1">IF(ER32&lt;&gt;"",IF(AND(ER32&gt;Réservoir!$B$48,ER19&lt;Réservoir!$C$48,ER32&lt;Réservoir!$B$49),Réservoir!$C$48,IF(AND(ER32&gt;Réservoir!$B$49,ER19&lt;Réservoir!$C$49,ER32&lt;Réservoir!$B$50),Réservoir!$C$49,IF(AND(ER32&gt;Réservoir!$B$50,ER19&lt;Réservoir!$C$50,ER32&lt;Réservoir!$B$51),Réservoir!$C$50,IF(AND(ER32&gt;Réservoir!$B$51,ER19&lt;Réservoir!$C$51),Réservoir!$C$51,"OK")))),"")</f>
        <v>36</v>
      </c>
      <c r="ES90" s="4">
        <f ca="1">IF(ES32&lt;&gt;"",IF(AND(ES32&gt;Réservoir!$B$48,ES19&lt;Réservoir!$C$48,ES32&lt;Réservoir!$B$49),Réservoir!$C$48,IF(AND(ES32&gt;Réservoir!$B$49,ES19&lt;Réservoir!$C$49,ES32&lt;Réservoir!$B$50),Réservoir!$C$49,IF(AND(ES32&gt;Réservoir!$B$50,ES19&lt;Réservoir!$C$50,ES32&lt;Réservoir!$B$51),Réservoir!$C$50,IF(AND(ES32&gt;Réservoir!$B$51,ES19&lt;Réservoir!$C$51),Réservoir!$C$51,"OK")))),"")</f>
        <v>36</v>
      </c>
      <c r="ET90" s="4">
        <f ca="1">IF(ET32&lt;&gt;"",IF(AND(ET32&gt;Réservoir!$B$48,ET19&lt;Réservoir!$C$48,ET32&lt;Réservoir!$B$49),Réservoir!$C$48,IF(AND(ET32&gt;Réservoir!$B$49,ET19&lt;Réservoir!$C$49,ET32&lt;Réservoir!$B$50),Réservoir!$C$49,IF(AND(ET32&gt;Réservoir!$B$50,ET19&lt;Réservoir!$C$50,ET32&lt;Réservoir!$B$51),Réservoir!$C$50,IF(AND(ET32&gt;Réservoir!$B$51,ET19&lt;Réservoir!$C$51),Réservoir!$C$51,"OK")))),"")</f>
        <v>36</v>
      </c>
      <c r="EU90" s="4">
        <f ca="1">IF(EU32&lt;&gt;"",IF(AND(EU32&gt;Réservoir!$B$48,EU19&lt;Réservoir!$C$48,EU32&lt;Réservoir!$B$49),Réservoir!$C$48,IF(AND(EU32&gt;Réservoir!$B$49,EU19&lt;Réservoir!$C$49,EU32&lt;Réservoir!$B$50),Réservoir!$C$49,IF(AND(EU32&gt;Réservoir!$B$50,EU19&lt;Réservoir!$C$50,EU32&lt;Réservoir!$B$51),Réservoir!$C$50,IF(AND(EU32&gt;Réservoir!$B$51,EU19&lt;Réservoir!$C$51),Réservoir!$C$51,"OK")))),"")</f>
        <v>36</v>
      </c>
      <c r="EV90" s="4">
        <f ca="1">IF(EV32&lt;&gt;"",IF(AND(EV32&gt;Réservoir!$B$48,EV19&lt;Réservoir!$C$48,EV32&lt;Réservoir!$B$49),Réservoir!$C$48,IF(AND(EV32&gt;Réservoir!$B$49,EV19&lt;Réservoir!$C$49,EV32&lt;Réservoir!$B$50),Réservoir!$C$49,IF(AND(EV32&gt;Réservoir!$B$50,EV19&lt;Réservoir!$C$50,EV32&lt;Réservoir!$B$51),Réservoir!$C$50,IF(AND(EV32&gt;Réservoir!$B$51,EV19&lt;Réservoir!$C$51),Réservoir!$C$51,"OK")))),"")</f>
        <v>36</v>
      </c>
      <c r="EW90" s="4">
        <f ca="1">IF(EW32&lt;&gt;"",IF(AND(EW32&gt;Réservoir!$B$48,EW19&lt;Réservoir!$C$48,EW32&lt;Réservoir!$B$49),Réservoir!$C$48,IF(AND(EW32&gt;Réservoir!$B$49,EW19&lt;Réservoir!$C$49,EW32&lt;Réservoir!$B$50),Réservoir!$C$49,IF(AND(EW32&gt;Réservoir!$B$50,EW19&lt;Réservoir!$C$50,EW32&lt;Réservoir!$B$51),Réservoir!$C$50,IF(AND(EW32&gt;Réservoir!$B$51,EW19&lt;Réservoir!$C$51),Réservoir!$C$51,"OK")))),"")</f>
        <v>36</v>
      </c>
      <c r="EX90" s="4">
        <f ca="1">IF(EX32&lt;&gt;"",IF(AND(EX32&gt;Réservoir!$B$48,EX19&lt;Réservoir!$C$48,EX32&lt;Réservoir!$B$49),Réservoir!$C$48,IF(AND(EX32&gt;Réservoir!$B$49,EX19&lt;Réservoir!$C$49,EX32&lt;Réservoir!$B$50),Réservoir!$C$49,IF(AND(EX32&gt;Réservoir!$B$50,EX19&lt;Réservoir!$C$50,EX32&lt;Réservoir!$B$51),Réservoir!$C$50,IF(AND(EX32&gt;Réservoir!$B$51,EX19&lt;Réservoir!$C$51),Réservoir!$C$51,"OK")))),"")</f>
        <v>36</v>
      </c>
      <c r="EY90" s="4">
        <f ca="1">IF(EY32&lt;&gt;"",IF(AND(EY32&gt;Réservoir!$B$48,EY19&lt;Réservoir!$C$48,EY32&lt;Réservoir!$B$49),Réservoir!$C$48,IF(AND(EY32&gt;Réservoir!$B$49,EY19&lt;Réservoir!$C$49,EY32&lt;Réservoir!$B$50),Réservoir!$C$49,IF(AND(EY32&gt;Réservoir!$B$50,EY19&lt;Réservoir!$C$50,EY32&lt;Réservoir!$B$51),Réservoir!$C$50,IF(AND(EY32&gt;Réservoir!$B$51,EY19&lt;Réservoir!$C$51),Réservoir!$C$51,"OK")))),"")</f>
        <v>36</v>
      </c>
      <c r="EZ90" s="4">
        <f ca="1">IF(EZ32&lt;&gt;"",IF(AND(EZ32&gt;Réservoir!$B$48,EZ19&lt;Réservoir!$C$48,EZ32&lt;Réservoir!$B$49),Réservoir!$C$48,IF(AND(EZ32&gt;Réservoir!$B$49,EZ19&lt;Réservoir!$C$49,EZ32&lt;Réservoir!$B$50),Réservoir!$C$49,IF(AND(EZ32&gt;Réservoir!$B$50,EZ19&lt;Réservoir!$C$50,EZ32&lt;Réservoir!$B$51),Réservoir!$C$50,IF(AND(EZ32&gt;Réservoir!$B$51,EZ19&lt;Réservoir!$C$51),Réservoir!$C$51,"OK")))),"")</f>
        <v>36</v>
      </c>
      <c r="FA90" s="4">
        <f ca="1">IF(FA32&lt;&gt;"",IF(AND(FA32&gt;Réservoir!$B$48,FA19&lt;Réservoir!$C$48,FA32&lt;Réservoir!$B$49),Réservoir!$C$48,IF(AND(FA32&gt;Réservoir!$B$49,FA19&lt;Réservoir!$C$49,FA32&lt;Réservoir!$B$50),Réservoir!$C$49,IF(AND(FA32&gt;Réservoir!$B$50,FA19&lt;Réservoir!$C$50,FA32&lt;Réservoir!$B$51),Réservoir!$C$50,IF(AND(FA32&gt;Réservoir!$B$51,FA19&lt;Réservoir!$C$51),Réservoir!$C$51,"OK")))),"")</f>
        <v>36</v>
      </c>
      <c r="FB90" s="4">
        <f ca="1">IF(FB32&lt;&gt;"",IF(AND(FB32&gt;Réservoir!$B$48,FB19&lt;Réservoir!$C$48,FB32&lt;Réservoir!$B$49),Réservoir!$C$48,IF(AND(FB32&gt;Réservoir!$B$49,FB19&lt;Réservoir!$C$49,FB32&lt;Réservoir!$B$50),Réservoir!$C$49,IF(AND(FB32&gt;Réservoir!$B$50,FB19&lt;Réservoir!$C$50,FB32&lt;Réservoir!$B$51),Réservoir!$C$50,IF(AND(FB32&gt;Réservoir!$B$51,FB19&lt;Réservoir!$C$51),Réservoir!$C$51,"OK")))),"")</f>
        <v>36</v>
      </c>
      <c r="FC90" s="4">
        <f ca="1">IF(FC32&lt;&gt;"",IF(AND(FC32&gt;Réservoir!$B$48,FC19&lt;Réservoir!$C$48,FC32&lt;Réservoir!$B$49),Réservoir!$C$48,IF(AND(FC32&gt;Réservoir!$B$49,FC19&lt;Réservoir!$C$49,FC32&lt;Réservoir!$B$50),Réservoir!$C$49,IF(AND(FC32&gt;Réservoir!$B$50,FC19&lt;Réservoir!$C$50,FC32&lt;Réservoir!$B$51),Réservoir!$C$50,IF(AND(FC32&gt;Réservoir!$B$51,FC19&lt;Réservoir!$C$51),Réservoir!$C$51,"OK")))),"")</f>
        <v>36</v>
      </c>
      <c r="FD90" s="4">
        <f ca="1">IF(FD32&lt;&gt;"",IF(AND(FD32&gt;Réservoir!$B$48,FD19&lt;Réservoir!$C$48,FD32&lt;Réservoir!$B$49),Réservoir!$C$48,IF(AND(FD32&gt;Réservoir!$B$49,FD19&lt;Réservoir!$C$49,FD32&lt;Réservoir!$B$50),Réservoir!$C$49,IF(AND(FD32&gt;Réservoir!$B$50,FD19&lt;Réservoir!$C$50,FD32&lt;Réservoir!$B$51),Réservoir!$C$50,IF(AND(FD32&gt;Réservoir!$B$51,FD19&lt;Réservoir!$C$51),Réservoir!$C$51,"OK")))),"")</f>
        <v>36</v>
      </c>
      <c r="FE90" s="4">
        <f ca="1">IF(FE32&lt;&gt;"",IF(AND(FE32&gt;Réservoir!$B$48,FE19&lt;Réservoir!$C$48,FE32&lt;Réservoir!$B$49),Réservoir!$C$48,IF(AND(FE32&gt;Réservoir!$B$49,FE19&lt;Réservoir!$C$49,FE32&lt;Réservoir!$B$50),Réservoir!$C$49,IF(AND(FE32&gt;Réservoir!$B$50,FE19&lt;Réservoir!$C$50,FE32&lt;Réservoir!$B$51),Réservoir!$C$50,IF(AND(FE32&gt;Réservoir!$B$51,FE19&lt;Réservoir!$C$51),Réservoir!$C$51,"OK")))),"")</f>
        <v>36</v>
      </c>
      <c r="FF90" s="4">
        <f ca="1">IF(FF32&lt;&gt;"",IF(AND(FF32&gt;Réservoir!$B$48,FF19&lt;Réservoir!$C$48,FF32&lt;Réservoir!$B$49),Réservoir!$C$48,IF(AND(FF32&gt;Réservoir!$B$49,FF19&lt;Réservoir!$C$49,FF32&lt;Réservoir!$B$50),Réservoir!$C$49,IF(AND(FF32&gt;Réservoir!$B$50,FF19&lt;Réservoir!$C$50,FF32&lt;Réservoir!$B$51),Réservoir!$C$50,IF(AND(FF32&gt;Réservoir!$B$51,FF19&lt;Réservoir!$C$51),Réservoir!$C$51,"OK")))),"")</f>
        <v>36</v>
      </c>
      <c r="FG90" s="4">
        <f ca="1">IF(FG32&lt;&gt;"",IF(AND(FG32&gt;Réservoir!$B$48,FG19&lt;Réservoir!$C$48,FG32&lt;Réservoir!$B$49),Réservoir!$C$48,IF(AND(FG32&gt;Réservoir!$B$49,FG19&lt;Réservoir!$C$49,FG32&lt;Réservoir!$B$50),Réservoir!$C$49,IF(AND(FG32&gt;Réservoir!$B$50,FG19&lt;Réservoir!$C$50,FG32&lt;Réservoir!$B$51),Réservoir!$C$50,IF(AND(FG32&gt;Réservoir!$B$51,FG19&lt;Réservoir!$C$51),Réservoir!$C$51,"OK")))),"")</f>
        <v>36</v>
      </c>
      <c r="FH90" s="4">
        <f ca="1">IF(FH32&lt;&gt;"",IF(AND(FH32&gt;Réservoir!$B$48,FH19&lt;Réservoir!$C$48,FH32&lt;Réservoir!$B$49),Réservoir!$C$48,IF(AND(FH32&gt;Réservoir!$B$49,FH19&lt;Réservoir!$C$49,FH32&lt;Réservoir!$B$50),Réservoir!$C$49,IF(AND(FH32&gt;Réservoir!$B$50,FH19&lt;Réservoir!$C$50,FH32&lt;Réservoir!$B$51),Réservoir!$C$50,IF(AND(FH32&gt;Réservoir!$B$51,FH19&lt;Réservoir!$C$51),Réservoir!$C$51,"OK")))),"")</f>
        <v>36</v>
      </c>
      <c r="FI90" s="4">
        <f ca="1">IF(FI32&lt;&gt;"",IF(AND(FI32&gt;Réservoir!$B$48,FI19&lt;Réservoir!$C$48,FI32&lt;Réservoir!$B$49),Réservoir!$C$48,IF(AND(FI32&gt;Réservoir!$B$49,FI19&lt;Réservoir!$C$49,FI32&lt;Réservoir!$B$50),Réservoir!$C$49,IF(AND(FI32&gt;Réservoir!$B$50,FI19&lt;Réservoir!$C$50,FI32&lt;Réservoir!$B$51),Réservoir!$C$50,IF(AND(FI32&gt;Réservoir!$B$51,FI19&lt;Réservoir!$C$51),Réservoir!$C$51,"OK")))),"")</f>
        <v>36</v>
      </c>
      <c r="FJ90" s="4">
        <f ca="1">IF(FJ32&lt;&gt;"",IF(AND(FJ32&gt;Réservoir!$B$48,FJ19&lt;Réservoir!$C$48,FJ32&lt;Réservoir!$B$49),Réservoir!$C$48,IF(AND(FJ32&gt;Réservoir!$B$49,FJ19&lt;Réservoir!$C$49,FJ32&lt;Réservoir!$B$50),Réservoir!$C$49,IF(AND(FJ32&gt;Réservoir!$B$50,FJ19&lt;Réservoir!$C$50,FJ32&lt;Réservoir!$B$51),Réservoir!$C$50,IF(AND(FJ32&gt;Réservoir!$B$51,FJ19&lt;Réservoir!$C$51),Réservoir!$C$51,"OK")))),"")</f>
        <v>36</v>
      </c>
      <c r="FK90" s="4">
        <f ca="1">IF(FK32&lt;&gt;"",IF(AND(FK32&gt;Réservoir!$B$48,FK19&lt;Réservoir!$C$48,FK32&lt;Réservoir!$B$49),Réservoir!$C$48,IF(AND(FK32&gt;Réservoir!$B$49,FK19&lt;Réservoir!$C$49,FK32&lt;Réservoir!$B$50),Réservoir!$C$49,IF(AND(FK32&gt;Réservoir!$B$50,FK19&lt;Réservoir!$C$50,FK32&lt;Réservoir!$B$51),Réservoir!$C$50,IF(AND(FK32&gt;Réservoir!$B$51,FK19&lt;Réservoir!$C$51),Réservoir!$C$51,"OK")))),"")</f>
        <v>36</v>
      </c>
      <c r="FL90" s="4">
        <f ca="1">IF(FL32&lt;&gt;"",IF(AND(FL32&gt;Réservoir!$B$48,FL19&lt;Réservoir!$C$48,FL32&lt;Réservoir!$B$49),Réservoir!$C$48,IF(AND(FL32&gt;Réservoir!$B$49,FL19&lt;Réservoir!$C$49,FL32&lt;Réservoir!$B$50),Réservoir!$C$49,IF(AND(FL32&gt;Réservoir!$B$50,FL19&lt;Réservoir!$C$50,FL32&lt;Réservoir!$B$51),Réservoir!$C$50,IF(AND(FL32&gt;Réservoir!$B$51,FL19&lt;Réservoir!$C$51),Réservoir!$C$51,"OK")))),"")</f>
        <v>36</v>
      </c>
      <c r="FM90" s="4">
        <f ca="1">IF(FM32&lt;&gt;"",IF(AND(FM32&gt;Réservoir!$B$48,FM19&lt;Réservoir!$C$48,FM32&lt;Réservoir!$B$49),Réservoir!$C$48,IF(AND(FM32&gt;Réservoir!$B$49,FM19&lt;Réservoir!$C$49,FM32&lt;Réservoir!$B$50),Réservoir!$C$49,IF(AND(FM32&gt;Réservoir!$B$50,FM19&lt;Réservoir!$C$50,FM32&lt;Réservoir!$B$51),Réservoir!$C$50,IF(AND(FM32&gt;Réservoir!$B$51,FM19&lt;Réservoir!$C$51),Réservoir!$C$51,"OK")))),"")</f>
        <v>36</v>
      </c>
      <c r="FN90" s="4">
        <f ca="1">IF(FN32&lt;&gt;"",IF(AND(FN32&gt;Réservoir!$B$48,FN19&lt;Réservoir!$C$48,FN32&lt;Réservoir!$B$49),Réservoir!$C$48,IF(AND(FN32&gt;Réservoir!$B$49,FN19&lt;Réservoir!$C$49,FN32&lt;Réservoir!$B$50),Réservoir!$C$49,IF(AND(FN32&gt;Réservoir!$B$50,FN19&lt;Réservoir!$C$50,FN32&lt;Réservoir!$B$51),Réservoir!$C$50,IF(AND(FN32&gt;Réservoir!$B$51,FN19&lt;Réservoir!$C$51),Réservoir!$C$51,"OK")))),"")</f>
        <v>36</v>
      </c>
      <c r="FO90" s="4">
        <f ca="1">IF(FO32&lt;&gt;"",IF(AND(FO32&gt;Réservoir!$B$48,FO19&lt;Réservoir!$C$48,FO32&lt;Réservoir!$B$49),Réservoir!$C$48,IF(AND(FO32&gt;Réservoir!$B$49,FO19&lt;Réservoir!$C$49,FO32&lt;Réservoir!$B$50),Réservoir!$C$49,IF(AND(FO32&gt;Réservoir!$B$50,FO19&lt;Réservoir!$C$50,FO32&lt;Réservoir!$B$51),Réservoir!$C$50,IF(AND(FO32&gt;Réservoir!$B$51,FO19&lt;Réservoir!$C$51),Réservoir!$C$51,"OK")))),"")</f>
        <v>36</v>
      </c>
      <c r="FP90" s="110" t="str">
        <f>IF(FP32&lt;&gt;"",IF(AND(FP32&gt;Réservoir!$B$48,FP19&lt;Réservoir!$C$48,FP32&lt;Réservoir!$B$49),Réservoir!$C$48,IF(AND(FP32&gt;Réservoir!$B$49,FP19&lt;Réservoir!$C$49,FP32&lt;Réservoir!$B$50),Réservoir!$C$49,IF(AND(FP32&gt;Réservoir!$B$50,FP19&lt;Réservoir!$C$50,FP32&lt;Réservoir!$B$51),Réservoir!$C$50,IF(AND(FP32&gt;Réservoir!$B$51,FP19&lt;Réservoir!$C$51),Réservoir!$C$51,"OK")))),"")</f>
        <v/>
      </c>
      <c r="FQ90" s="4" t="str">
        <f>IF(FQ32&lt;&gt;"",IF(AND(FQ32&gt;Réservoir!$B$48,FQ19&lt;Réservoir!$C$48,FQ32&lt;Réservoir!$B$49),Réservoir!$C$48,IF(AND(FQ32&gt;Réservoir!$B$49,FQ19&lt;Réservoir!$C$49,FQ32&lt;Réservoir!$B$50),Réservoir!$C$49,IF(AND(FQ32&gt;Réservoir!$B$50,FQ19&lt;Réservoir!$C$50,FQ32&lt;Réservoir!$B$51),Réservoir!$C$50,IF(AND(FQ32&gt;Réservoir!$B$51,FQ19&lt;Réservoir!$C$51),Réservoir!$C$51,"OK")))),"")</f>
        <v/>
      </c>
      <c r="FR90" s="4" t="str">
        <f>IF(FR32&lt;&gt;"",IF(AND(FR32&gt;Réservoir!$B$48,FR19&lt;Réservoir!$C$48,FR32&lt;Réservoir!$B$49),Réservoir!$C$48,IF(AND(FR32&gt;Réservoir!$B$49,FR19&lt;Réservoir!$C$49,FR32&lt;Réservoir!$B$50),Réservoir!$C$49,IF(AND(FR32&gt;Réservoir!$B$50,FR19&lt;Réservoir!$C$50,FR32&lt;Réservoir!$B$51),Réservoir!$C$50,IF(AND(FR32&gt;Réservoir!$B$51,FR19&lt;Réservoir!$C$51),Réservoir!$C$51,"OK")))),"")</f>
        <v/>
      </c>
      <c r="FS90" s="4" t="str">
        <f>IF(FS32&lt;&gt;"",IF(AND(FS32&gt;Réservoir!$B$48,FS19&lt;Réservoir!$C$48,FS32&lt;Réservoir!$B$49),Réservoir!$C$48,IF(AND(FS32&gt;Réservoir!$B$49,FS19&lt;Réservoir!$C$49,FS32&lt;Réservoir!$B$50),Réservoir!$C$49,IF(AND(FS32&gt;Réservoir!$B$50,FS19&lt;Réservoir!$C$50,FS32&lt;Réservoir!$B$51),Réservoir!$C$50,IF(AND(FS32&gt;Réservoir!$B$51,FS19&lt;Réservoir!$C$51),Réservoir!$C$51,"OK")))),"")</f>
        <v/>
      </c>
      <c r="FT90" s="4" t="str">
        <f>IF(FT32&lt;&gt;"",IF(AND(FT32&gt;Réservoir!$B$48,FT19&lt;Réservoir!$C$48,FT32&lt;Réservoir!$B$49),Réservoir!$C$48,IF(AND(FT32&gt;Réservoir!$B$49,FT19&lt;Réservoir!$C$49,FT32&lt;Réservoir!$B$50),Réservoir!$C$49,IF(AND(FT32&gt;Réservoir!$B$50,FT19&lt;Réservoir!$C$50,FT32&lt;Réservoir!$B$51),Réservoir!$C$50,IF(AND(FT32&gt;Réservoir!$B$51,FT19&lt;Réservoir!$C$51),Réservoir!$C$51,"OK")))),"")</f>
        <v/>
      </c>
      <c r="FU90" s="4" t="str">
        <f>IF(FU32&lt;&gt;"",IF(AND(FU32&gt;Réservoir!$B$48,FU19&lt;Réservoir!$C$48,FU32&lt;Réservoir!$B$49),Réservoir!$C$48,IF(AND(FU32&gt;Réservoir!$B$49,FU19&lt;Réservoir!$C$49,FU32&lt;Réservoir!$B$50),Réservoir!$C$49,IF(AND(FU32&gt;Réservoir!$B$50,FU19&lt;Réservoir!$C$50,FU32&lt;Réservoir!$B$51),Réservoir!$C$50,IF(AND(FU32&gt;Réservoir!$B$51,FU19&lt;Réservoir!$C$51),Réservoir!$C$51,"OK")))),"")</f>
        <v/>
      </c>
      <c r="FV90" s="4" t="str">
        <f>IF(FV32&lt;&gt;"",IF(AND(FV32&gt;Réservoir!$B$48,FV19&lt;Réservoir!$C$48,FV32&lt;Réservoir!$B$49),Réservoir!$C$48,IF(AND(FV32&gt;Réservoir!$B$49,FV19&lt;Réservoir!$C$49,FV32&lt;Réservoir!$B$50),Réservoir!$C$49,IF(AND(FV32&gt;Réservoir!$B$50,FV19&lt;Réservoir!$C$50,FV32&lt;Réservoir!$B$51),Réservoir!$C$50,IF(AND(FV32&gt;Réservoir!$B$51,FV19&lt;Réservoir!$C$51),Réservoir!$C$51,"OK")))),"")</f>
        <v/>
      </c>
      <c r="FW90" s="4" t="str">
        <f>IF(FW32&lt;&gt;"",IF(AND(FW32&gt;Réservoir!$B$48,FW19&lt;Réservoir!$C$48,FW32&lt;Réservoir!$B$49),Réservoir!$C$48,IF(AND(FW32&gt;Réservoir!$B$49,FW19&lt;Réservoir!$C$49,FW32&lt;Réservoir!$B$50),Réservoir!$C$49,IF(AND(FW32&gt;Réservoir!$B$50,FW19&lt;Réservoir!$C$50,FW32&lt;Réservoir!$B$51),Réservoir!$C$50,IF(AND(FW32&gt;Réservoir!$B$51,FW19&lt;Réservoir!$C$51),Réservoir!$C$51,"OK")))),"")</f>
        <v/>
      </c>
      <c r="FX90" s="4" t="str">
        <f>IF(FX32&lt;&gt;"",IF(AND(FX32&gt;Réservoir!$B$48,FX19&lt;Réservoir!$C$48,FX32&lt;Réservoir!$B$49),Réservoir!$C$48,IF(AND(FX32&gt;Réservoir!$B$49,FX19&lt;Réservoir!$C$49,FX32&lt;Réservoir!$B$50),Réservoir!$C$49,IF(AND(FX32&gt;Réservoir!$B$50,FX19&lt;Réservoir!$C$50,FX32&lt;Réservoir!$B$51),Réservoir!$C$50,IF(AND(FX32&gt;Réservoir!$B$51,FX19&lt;Réservoir!$C$51),Réservoir!$C$51,"OK")))),"")</f>
        <v/>
      </c>
      <c r="FY90" s="4" t="str">
        <f>IF(FY32&lt;&gt;"",IF(AND(FY32&gt;Réservoir!$B$48,FY19&lt;Réservoir!$C$48,FY32&lt;Réservoir!$B$49),Réservoir!$C$48,IF(AND(FY32&gt;Réservoir!$B$49,FY19&lt;Réservoir!$C$49,FY32&lt;Réservoir!$B$50),Réservoir!$C$49,IF(AND(FY32&gt;Réservoir!$B$50,FY19&lt;Réservoir!$C$50,FY32&lt;Réservoir!$B$51),Réservoir!$C$50,IF(AND(FY32&gt;Réservoir!$B$51,FY19&lt;Réservoir!$C$51),Réservoir!$C$51,"OK")))),"")</f>
        <v/>
      </c>
      <c r="FZ90" s="4" t="str">
        <f>IF(FZ32&lt;&gt;"",IF(AND(FZ32&gt;Réservoir!$B$48,FZ19&lt;Réservoir!$C$48,FZ32&lt;Réservoir!$B$49),Réservoir!$C$48,IF(AND(FZ32&gt;Réservoir!$B$49,FZ19&lt;Réservoir!$C$49,FZ32&lt;Réservoir!$B$50),Réservoir!$C$49,IF(AND(FZ32&gt;Réservoir!$B$50,FZ19&lt;Réservoir!$C$50,FZ32&lt;Réservoir!$B$51),Réservoir!$C$50,IF(AND(FZ32&gt;Réservoir!$B$51,FZ19&lt;Réservoir!$C$51),Réservoir!$C$51,"OK")))),"")</f>
        <v/>
      </c>
      <c r="GA90" s="4" t="str">
        <f>IF(GA32&lt;&gt;"",IF(AND(GA32&gt;Réservoir!$B$48,GA19&lt;Réservoir!$C$48,GA32&lt;Réservoir!$B$49),Réservoir!$C$48,IF(AND(GA32&gt;Réservoir!$B$49,GA19&lt;Réservoir!$C$49,GA32&lt;Réservoir!$B$50),Réservoir!$C$49,IF(AND(GA32&gt;Réservoir!$B$50,GA19&lt;Réservoir!$C$50,GA32&lt;Réservoir!$B$51),Réservoir!$C$50,IF(AND(GA32&gt;Réservoir!$B$51,GA19&lt;Réservoir!$C$51),Réservoir!$C$51,"OK")))),"")</f>
        <v/>
      </c>
      <c r="GB90" s="4" t="str">
        <f>IF(GB32&lt;&gt;"",IF(AND(GB32&gt;Réservoir!$B$48,GB19&lt;Réservoir!$C$48,GB32&lt;Réservoir!$B$49),Réservoir!$C$48,IF(AND(GB32&gt;Réservoir!$B$49,GB19&lt;Réservoir!$C$49,GB32&lt;Réservoir!$B$50),Réservoir!$C$49,IF(AND(GB32&gt;Réservoir!$B$50,GB19&lt;Réservoir!$C$50,GB32&lt;Réservoir!$B$51),Réservoir!$C$50,IF(AND(GB32&gt;Réservoir!$B$51,GB19&lt;Réservoir!$C$51),Réservoir!$C$51,"OK")))),"")</f>
        <v/>
      </c>
      <c r="GC90" s="4" t="str">
        <f>IF(GC32&lt;&gt;"",IF(AND(GC32&gt;Réservoir!$B$48,GC19&lt;Réservoir!$C$48,GC32&lt;Réservoir!$B$49),Réservoir!$C$48,IF(AND(GC32&gt;Réservoir!$B$49,GC19&lt;Réservoir!$C$49,GC32&lt;Réservoir!$B$50),Réservoir!$C$49,IF(AND(GC32&gt;Réservoir!$B$50,GC19&lt;Réservoir!$C$50,GC32&lt;Réservoir!$B$51),Réservoir!$C$50,IF(AND(GC32&gt;Réservoir!$B$51,GC19&lt;Réservoir!$C$51),Réservoir!$C$51,"OK")))),"")</f>
        <v/>
      </c>
      <c r="GD90" s="4" t="str">
        <f>IF(GD32&lt;&gt;"",IF(AND(GD32&gt;Réservoir!$B$48,GD19&lt;Réservoir!$C$48,GD32&lt;Réservoir!$B$49),Réservoir!$C$48,IF(AND(GD32&gt;Réservoir!$B$49,GD19&lt;Réservoir!$C$49,GD32&lt;Réservoir!$B$50),Réservoir!$C$49,IF(AND(GD32&gt;Réservoir!$B$50,GD19&lt;Réservoir!$C$50,GD32&lt;Réservoir!$B$51),Réservoir!$C$50,IF(AND(GD32&gt;Réservoir!$B$51,GD19&lt;Réservoir!$C$51),Réservoir!$C$51,"OK")))),"")</f>
        <v/>
      </c>
      <c r="GE90" s="4" t="str">
        <f>IF(GE32&lt;&gt;"",IF(AND(GE32&gt;Réservoir!$B$48,GE19&lt;Réservoir!$C$48,GE32&lt;Réservoir!$B$49),Réservoir!$C$48,IF(AND(GE32&gt;Réservoir!$B$49,GE19&lt;Réservoir!$C$49,GE32&lt;Réservoir!$B$50),Réservoir!$C$49,IF(AND(GE32&gt;Réservoir!$B$50,GE19&lt;Réservoir!$C$50,GE32&lt;Réservoir!$B$51),Réservoir!$C$50,IF(AND(GE32&gt;Réservoir!$B$51,GE19&lt;Réservoir!$C$51),Réservoir!$C$51,"OK")))),"")</f>
        <v/>
      </c>
      <c r="GF90" s="4" t="str">
        <f>IF(GF32&lt;&gt;"",IF(AND(GF32&gt;Réservoir!$B$48,GF19&lt;Réservoir!$C$48,GF32&lt;Réservoir!$B$49),Réservoir!$C$48,IF(AND(GF32&gt;Réservoir!$B$49,GF19&lt;Réservoir!$C$49,GF32&lt;Réservoir!$B$50),Réservoir!$C$49,IF(AND(GF32&gt;Réservoir!$B$50,GF19&lt;Réservoir!$C$50,GF32&lt;Réservoir!$B$51),Réservoir!$C$50,IF(AND(GF32&gt;Réservoir!$B$51,GF19&lt;Réservoir!$C$51),Réservoir!$C$51,"OK")))),"")</f>
        <v/>
      </c>
      <c r="GG90" s="4" t="str">
        <f>IF(GG32&lt;&gt;"",IF(AND(GG32&gt;Réservoir!$B$48,GG19&lt;Réservoir!$C$48,GG32&lt;Réservoir!$B$49),Réservoir!$C$48,IF(AND(GG32&gt;Réservoir!$B$49,GG19&lt;Réservoir!$C$49,GG32&lt;Réservoir!$B$50),Réservoir!$C$49,IF(AND(GG32&gt;Réservoir!$B$50,GG19&lt;Réservoir!$C$50,GG32&lt;Réservoir!$B$51),Réservoir!$C$50,IF(AND(GG32&gt;Réservoir!$B$51,GG19&lt;Réservoir!$C$51),Réservoir!$C$51,"OK")))),"")</f>
        <v/>
      </c>
      <c r="GH90" s="4" t="str">
        <f>IF(GH32&lt;&gt;"",IF(AND(GH32&gt;Réservoir!$B$48,GH19&lt;Réservoir!$C$48,GH32&lt;Réservoir!$B$49),Réservoir!$C$48,IF(AND(GH32&gt;Réservoir!$B$49,GH19&lt;Réservoir!$C$49,GH32&lt;Réservoir!$B$50),Réservoir!$C$49,IF(AND(GH32&gt;Réservoir!$B$50,GH19&lt;Réservoir!$C$50,GH32&lt;Réservoir!$B$51),Réservoir!$C$50,IF(AND(GH32&gt;Réservoir!$B$51,GH19&lt;Réservoir!$C$51),Réservoir!$C$51,"OK")))),"")</f>
        <v/>
      </c>
      <c r="GI90" s="4" t="str">
        <f>IF(GI32&lt;&gt;"",IF(AND(GI32&gt;Réservoir!$B$48,GI19&lt;Réservoir!$C$48,GI32&lt;Réservoir!$B$49),Réservoir!$C$48,IF(AND(GI32&gt;Réservoir!$B$49,GI19&lt;Réservoir!$C$49,GI32&lt;Réservoir!$B$50),Réservoir!$C$49,IF(AND(GI32&gt;Réservoir!$B$50,GI19&lt;Réservoir!$C$50,GI32&lt;Réservoir!$B$51),Réservoir!$C$50,IF(AND(GI32&gt;Réservoir!$B$51,GI19&lt;Réservoir!$C$51),Réservoir!$C$51,"OK")))),"")</f>
        <v/>
      </c>
      <c r="GJ90" s="4" t="str">
        <f>IF(GJ32&lt;&gt;"",IF(AND(GJ32&gt;Réservoir!$B$48,GJ19&lt;Réservoir!$C$48,GJ32&lt;Réservoir!$B$49),Réservoir!$C$48,IF(AND(GJ32&gt;Réservoir!$B$49,GJ19&lt;Réservoir!$C$49,GJ32&lt;Réservoir!$B$50),Réservoir!$C$49,IF(AND(GJ32&gt;Réservoir!$B$50,GJ19&lt;Réservoir!$C$50,GJ32&lt;Réservoir!$B$51),Réservoir!$C$50,IF(AND(GJ32&gt;Réservoir!$B$51,GJ19&lt;Réservoir!$C$51),Réservoir!$C$51,"OK")))),"")</f>
        <v/>
      </c>
      <c r="GK90" s="4" t="str">
        <f>IF(GK32&lt;&gt;"",IF(AND(GK32&gt;Réservoir!$B$48,GK19&lt;Réservoir!$C$48,GK32&lt;Réservoir!$B$49),Réservoir!$C$48,IF(AND(GK32&gt;Réservoir!$B$49,GK19&lt;Réservoir!$C$49,GK32&lt;Réservoir!$B$50),Réservoir!$C$49,IF(AND(GK32&gt;Réservoir!$B$50,GK19&lt;Réservoir!$C$50,GK32&lt;Réservoir!$B$51),Réservoir!$C$50,IF(AND(GK32&gt;Réservoir!$B$51,GK19&lt;Réservoir!$C$51),Réservoir!$C$51,"OK")))),"")</f>
        <v/>
      </c>
      <c r="GL90" s="4" t="str">
        <f>IF(GL32&lt;&gt;"",IF(AND(GL32&gt;Réservoir!$B$48,GL19&lt;Réservoir!$C$48,GL32&lt;Réservoir!$B$49),Réservoir!$C$48,IF(AND(GL32&gt;Réservoir!$B$49,GL19&lt;Réservoir!$C$49,GL32&lt;Réservoir!$B$50),Réservoir!$C$49,IF(AND(GL32&gt;Réservoir!$B$50,GL19&lt;Réservoir!$C$50,GL32&lt;Réservoir!$B$51),Réservoir!$C$50,IF(AND(GL32&gt;Réservoir!$B$51,GL19&lt;Réservoir!$C$51),Réservoir!$C$51,"OK")))),"")</f>
        <v/>
      </c>
      <c r="GM90" s="156" t="str">
        <f>IF(GM32&lt;&gt;"",IF(AND(GM32&gt;Réservoir!$B$48,GM19&lt;Réservoir!$C$48,GM32&lt;Réservoir!$B$49),Réservoir!$C$48,IF(AND(GM32&gt;Réservoir!$B$49,GM19&lt;Réservoir!$C$49,GM32&lt;Réservoir!$B$50),Réservoir!$C$49,IF(AND(GM32&gt;Réservoir!$B$50,GM19&lt;Réservoir!$C$50,GM32&lt;Réservoir!$B$51),Réservoir!$C$50,IF(AND(GM32&gt;Réservoir!$B$51,GM19&lt;Réservoir!$C$51),Réservoir!$C$51,"OK")))),"")</f>
        <v/>
      </c>
    </row>
    <row r="91" spans="1:195" x14ac:dyDescent="0.25">
      <c r="B91" t="s">
        <v>376</v>
      </c>
      <c r="D91" s="4" t="str">
        <f t="shared" ref="D91:AI91" ca="1" si="136">IF(AND(D32&lt;&gt;"",D90&lt;&gt;"OK"),"-"&amp;D86,"")</f>
        <v/>
      </c>
      <c r="E91" s="4" t="str">
        <f t="shared" ca="1" si="136"/>
        <v/>
      </c>
      <c r="F91" s="4" t="str">
        <f t="shared" ca="1" si="136"/>
        <v/>
      </c>
      <c r="G91" s="4" t="str">
        <f t="shared" ca="1" si="136"/>
        <v/>
      </c>
      <c r="H91" s="4" t="str">
        <f t="shared" ca="1" si="136"/>
        <v/>
      </c>
      <c r="I91" s="4" t="str">
        <f t="shared" ca="1" si="136"/>
        <v/>
      </c>
      <c r="J91" s="4" t="str">
        <f t="shared" ca="1" si="136"/>
        <v/>
      </c>
      <c r="K91" s="4" t="str">
        <f t="shared" ca="1" si="136"/>
        <v/>
      </c>
      <c r="L91" s="4" t="str">
        <f t="shared" ca="1" si="136"/>
        <v/>
      </c>
      <c r="M91" s="4" t="str">
        <f t="shared" ca="1" si="136"/>
        <v/>
      </c>
      <c r="N91" s="4" t="str">
        <f t="shared" ca="1" si="136"/>
        <v/>
      </c>
      <c r="O91" s="4" t="str">
        <f t="shared" ca="1" si="136"/>
        <v/>
      </c>
      <c r="P91" s="4" t="str">
        <f t="shared" ca="1" si="136"/>
        <v/>
      </c>
      <c r="Q91" s="4" t="str">
        <f t="shared" ca="1" si="136"/>
        <v/>
      </c>
      <c r="R91" s="4" t="str">
        <f t="shared" ca="1" si="136"/>
        <v/>
      </c>
      <c r="S91" s="4" t="str">
        <f t="shared" ca="1" si="136"/>
        <v/>
      </c>
      <c r="T91" s="4" t="str">
        <f t="shared" ca="1" si="136"/>
        <v/>
      </c>
      <c r="U91" s="4" t="str">
        <f t="shared" ca="1" si="136"/>
        <v/>
      </c>
      <c r="V91" s="4" t="str">
        <f t="shared" ca="1" si="136"/>
        <v/>
      </c>
      <c r="W91" s="4" t="str">
        <f t="shared" ca="1" si="136"/>
        <v/>
      </c>
      <c r="X91" s="4" t="str">
        <f t="shared" ca="1" si="136"/>
        <v/>
      </c>
      <c r="Y91" s="4" t="str">
        <f t="shared" ca="1" si="136"/>
        <v/>
      </c>
      <c r="Z91" s="4" t="str">
        <f t="shared" ca="1" si="136"/>
        <v/>
      </c>
      <c r="AA91" s="4" t="str">
        <f t="shared" ca="1" si="136"/>
        <v/>
      </c>
      <c r="AB91" s="110" t="str">
        <f t="shared" ca="1" si="136"/>
        <v/>
      </c>
      <c r="AC91" s="4" t="str">
        <f t="shared" ca="1" si="136"/>
        <v/>
      </c>
      <c r="AD91" s="4" t="str">
        <f t="shared" ca="1" si="136"/>
        <v/>
      </c>
      <c r="AE91" s="4" t="str">
        <f t="shared" ca="1" si="136"/>
        <v/>
      </c>
      <c r="AF91" s="4" t="str">
        <f t="shared" ca="1" si="136"/>
        <v/>
      </c>
      <c r="AG91" s="4" t="str">
        <f t="shared" ca="1" si="136"/>
        <v/>
      </c>
      <c r="AH91" s="4" t="str">
        <f t="shared" ca="1" si="136"/>
        <v/>
      </c>
      <c r="AI91" s="4" t="str">
        <f t="shared" ca="1" si="136"/>
        <v/>
      </c>
      <c r="AJ91" s="4" t="str">
        <f t="shared" ref="AJ91:BO91" ca="1" si="137">IF(AND(AJ32&lt;&gt;"",AJ90&lt;&gt;"OK"),"-"&amp;AJ86,"")</f>
        <v/>
      </c>
      <c r="AK91" s="4" t="str">
        <f t="shared" ca="1" si="137"/>
        <v/>
      </c>
      <c r="AL91" s="4" t="str">
        <f t="shared" ca="1" si="137"/>
        <v/>
      </c>
      <c r="AM91" s="4" t="str">
        <f t="shared" ca="1" si="137"/>
        <v/>
      </c>
      <c r="AN91" s="4" t="str">
        <f t="shared" ca="1" si="137"/>
        <v/>
      </c>
      <c r="AO91" s="4" t="str">
        <f t="shared" ca="1" si="137"/>
        <v/>
      </c>
      <c r="AP91" s="4" t="str">
        <f t="shared" ca="1" si="137"/>
        <v/>
      </c>
      <c r="AQ91" s="4" t="str">
        <f t="shared" ca="1" si="137"/>
        <v/>
      </c>
      <c r="AR91" s="4" t="str">
        <f t="shared" ca="1" si="137"/>
        <v/>
      </c>
      <c r="AS91" s="4" t="str">
        <f t="shared" ca="1" si="137"/>
        <v/>
      </c>
      <c r="AT91" s="4" t="str">
        <f t="shared" ca="1" si="137"/>
        <v/>
      </c>
      <c r="AU91" s="4" t="str">
        <f t="shared" ca="1" si="137"/>
        <v/>
      </c>
      <c r="AV91" s="4" t="str">
        <f t="shared" ca="1" si="137"/>
        <v/>
      </c>
      <c r="AW91" s="4" t="str">
        <f t="shared" ca="1" si="137"/>
        <v/>
      </c>
      <c r="AX91" s="4" t="str">
        <f t="shared" ca="1" si="137"/>
        <v/>
      </c>
      <c r="AY91" s="4" t="str">
        <f t="shared" ca="1" si="137"/>
        <v/>
      </c>
      <c r="AZ91" s="110" t="str">
        <f t="shared" ca="1" si="137"/>
        <v/>
      </c>
      <c r="BA91" s="4" t="str">
        <f t="shared" ca="1" si="137"/>
        <v/>
      </c>
      <c r="BB91" s="4" t="str">
        <f t="shared" ca="1" si="137"/>
        <v/>
      </c>
      <c r="BC91" s="4" t="str">
        <f t="shared" ca="1" si="137"/>
        <v/>
      </c>
      <c r="BD91" s="4" t="str">
        <f t="shared" ca="1" si="137"/>
        <v/>
      </c>
      <c r="BE91" s="4" t="str">
        <f t="shared" ca="1" si="137"/>
        <v/>
      </c>
      <c r="BF91" s="4" t="str">
        <f t="shared" ca="1" si="137"/>
        <v/>
      </c>
      <c r="BG91" s="4" t="str">
        <f t="shared" ca="1" si="137"/>
        <v/>
      </c>
      <c r="BH91" s="4" t="str">
        <f t="shared" ca="1" si="137"/>
        <v/>
      </c>
      <c r="BI91" s="4" t="str">
        <f t="shared" ca="1" si="137"/>
        <v/>
      </c>
      <c r="BJ91" s="4" t="str">
        <f t="shared" ca="1" si="137"/>
        <v/>
      </c>
      <c r="BK91" s="4" t="str">
        <f t="shared" ca="1" si="137"/>
        <v/>
      </c>
      <c r="BL91" s="4" t="str">
        <f t="shared" ca="1" si="137"/>
        <v/>
      </c>
      <c r="BM91" s="4" t="str">
        <f t="shared" ca="1" si="137"/>
        <v/>
      </c>
      <c r="BN91" s="4" t="str">
        <f t="shared" ca="1" si="137"/>
        <v/>
      </c>
      <c r="BO91" s="4" t="str">
        <f t="shared" ca="1" si="137"/>
        <v/>
      </c>
      <c r="BP91" s="4" t="str">
        <f t="shared" ref="BP91:CU91" ca="1" si="138">IF(AND(BP32&lt;&gt;"",BP90&lt;&gt;"OK"),"-"&amp;BP86,"")</f>
        <v/>
      </c>
      <c r="BQ91" s="4" t="str">
        <f t="shared" ca="1" si="138"/>
        <v/>
      </c>
      <c r="BR91" s="4" t="str">
        <f t="shared" ca="1" si="138"/>
        <v/>
      </c>
      <c r="BS91" s="4" t="str">
        <f t="shared" ca="1" si="138"/>
        <v/>
      </c>
      <c r="BT91" s="4" t="str">
        <f t="shared" ca="1" si="138"/>
        <v/>
      </c>
      <c r="BU91" s="4" t="str">
        <f t="shared" ca="1" si="138"/>
        <v/>
      </c>
      <c r="BV91" s="4" t="str">
        <f t="shared" ca="1" si="138"/>
        <v/>
      </c>
      <c r="BW91" s="4" t="str">
        <f t="shared" ca="1" si="138"/>
        <v/>
      </c>
      <c r="BX91" s="110" t="str">
        <f t="shared" ca="1" si="138"/>
        <v/>
      </c>
      <c r="BY91" s="4" t="str">
        <f t="shared" ca="1" si="138"/>
        <v/>
      </c>
      <c r="BZ91" s="4" t="str">
        <f t="shared" ca="1" si="138"/>
        <v/>
      </c>
      <c r="CA91" s="4" t="str">
        <f t="shared" ca="1" si="138"/>
        <v/>
      </c>
      <c r="CB91" s="4" t="str">
        <f t="shared" ca="1" si="138"/>
        <v/>
      </c>
      <c r="CC91" s="4" t="str">
        <f t="shared" ca="1" si="138"/>
        <v/>
      </c>
      <c r="CD91" s="4" t="str">
        <f t="shared" ca="1" si="138"/>
        <v/>
      </c>
      <c r="CE91" s="4" t="str">
        <f t="shared" ca="1" si="138"/>
        <v/>
      </c>
      <c r="CF91" s="4" t="str">
        <f t="shared" ca="1" si="138"/>
        <v/>
      </c>
      <c r="CG91" s="4" t="str">
        <f t="shared" ca="1" si="138"/>
        <v/>
      </c>
      <c r="CH91" s="4" t="str">
        <f t="shared" ca="1" si="138"/>
        <v/>
      </c>
      <c r="CI91" s="4" t="str">
        <f t="shared" ca="1" si="138"/>
        <v/>
      </c>
      <c r="CJ91" s="4" t="str">
        <f t="shared" ca="1" si="138"/>
        <v/>
      </c>
      <c r="CK91" s="4" t="str">
        <f t="shared" ca="1" si="138"/>
        <v/>
      </c>
      <c r="CL91" s="4" t="str">
        <f t="shared" ca="1" si="138"/>
        <v/>
      </c>
      <c r="CM91" s="4" t="str">
        <f t="shared" ca="1" si="138"/>
        <v/>
      </c>
      <c r="CN91" s="4" t="str">
        <f t="shared" ca="1" si="138"/>
        <v/>
      </c>
      <c r="CO91" s="4" t="str">
        <f t="shared" ca="1" si="138"/>
        <v/>
      </c>
      <c r="CP91" s="4" t="str">
        <f t="shared" ca="1" si="138"/>
        <v/>
      </c>
      <c r="CQ91" s="4" t="str">
        <f t="shared" ca="1" si="138"/>
        <v/>
      </c>
      <c r="CR91" s="4" t="str">
        <f t="shared" ca="1" si="138"/>
        <v/>
      </c>
      <c r="CS91" s="4" t="str">
        <f t="shared" ca="1" si="138"/>
        <v/>
      </c>
      <c r="CT91" s="4" t="str">
        <f t="shared" ca="1" si="138"/>
        <v/>
      </c>
      <c r="CU91" s="156" t="str">
        <f t="shared" ca="1" si="138"/>
        <v/>
      </c>
      <c r="CV91" s="4" t="str">
        <f t="shared" ref="CV91:EA91" ca="1" si="139">IF(AND(CV32&lt;&gt;"",CV90&lt;&gt;"OK"),"-"&amp;CV86,"")</f>
        <v/>
      </c>
      <c r="CW91" s="4" t="str">
        <f t="shared" ca="1" si="139"/>
        <v/>
      </c>
      <c r="CX91" s="4" t="str">
        <f t="shared" ca="1" si="139"/>
        <v/>
      </c>
      <c r="CY91" s="4" t="str">
        <f t="shared" ca="1" si="139"/>
        <v/>
      </c>
      <c r="CZ91" s="4" t="str">
        <f t="shared" ca="1" si="139"/>
        <v/>
      </c>
      <c r="DA91" s="4" t="str">
        <f t="shared" ca="1" si="139"/>
        <v/>
      </c>
      <c r="DB91" s="4" t="str">
        <f t="shared" ca="1" si="139"/>
        <v>-H103</v>
      </c>
      <c r="DC91" s="4" t="str">
        <f t="shared" ca="1" si="139"/>
        <v>-H104</v>
      </c>
      <c r="DD91" s="4" t="str">
        <f t="shared" ca="1" si="139"/>
        <v>-H105</v>
      </c>
      <c r="DE91" s="4" t="str">
        <f t="shared" ca="1" si="139"/>
        <v>-H106</v>
      </c>
      <c r="DF91" s="4" t="str">
        <f t="shared" ca="1" si="139"/>
        <v>-H107</v>
      </c>
      <c r="DG91" s="4" t="str">
        <f t="shared" ca="1" si="139"/>
        <v>-H108</v>
      </c>
      <c r="DH91" s="4" t="str">
        <f t="shared" ca="1" si="139"/>
        <v>-H109</v>
      </c>
      <c r="DI91" s="4" t="str">
        <f t="shared" ca="1" si="139"/>
        <v>-H110</v>
      </c>
      <c r="DJ91" s="4" t="str">
        <f t="shared" ca="1" si="139"/>
        <v>-H111</v>
      </c>
      <c r="DK91" s="4" t="str">
        <f t="shared" ca="1" si="139"/>
        <v>-H112</v>
      </c>
      <c r="DL91" s="4" t="str">
        <f t="shared" ca="1" si="139"/>
        <v>-H113</v>
      </c>
      <c r="DM91" s="4" t="str">
        <f t="shared" ca="1" si="139"/>
        <v>-H114</v>
      </c>
      <c r="DN91" s="4" t="str">
        <f t="shared" ca="1" si="139"/>
        <v>-H115</v>
      </c>
      <c r="DO91" s="4" t="str">
        <f t="shared" ca="1" si="139"/>
        <v>-H116</v>
      </c>
      <c r="DP91" s="4" t="str">
        <f t="shared" ca="1" si="139"/>
        <v>-H117</v>
      </c>
      <c r="DQ91" s="4" t="str">
        <f t="shared" ca="1" si="139"/>
        <v>-H118</v>
      </c>
      <c r="DR91" s="4" t="str">
        <f t="shared" ca="1" si="139"/>
        <v>-H119</v>
      </c>
      <c r="DS91" s="4" t="str">
        <f t="shared" ca="1" si="139"/>
        <v>-H120</v>
      </c>
      <c r="DT91" s="110" t="str">
        <f t="shared" ca="1" si="139"/>
        <v>-H121</v>
      </c>
      <c r="DU91" s="4" t="str">
        <f t="shared" ca="1" si="139"/>
        <v>-H122</v>
      </c>
      <c r="DV91" s="4" t="str">
        <f t="shared" ca="1" si="139"/>
        <v>-H123</v>
      </c>
      <c r="DW91" s="4" t="str">
        <f t="shared" ca="1" si="139"/>
        <v>-H124</v>
      </c>
      <c r="DX91" s="4" t="str">
        <f t="shared" ca="1" si="139"/>
        <v>-H125</v>
      </c>
      <c r="DY91" s="4" t="str">
        <f t="shared" ca="1" si="139"/>
        <v>-H126</v>
      </c>
      <c r="DZ91" s="4" t="str">
        <f t="shared" ca="1" si="139"/>
        <v>-H127</v>
      </c>
      <c r="EA91" s="4" t="str">
        <f t="shared" ca="1" si="139"/>
        <v>-H128</v>
      </c>
      <c r="EB91" s="4" t="str">
        <f t="shared" ref="EB91:FG91" ca="1" si="140">IF(AND(EB32&lt;&gt;"",EB90&lt;&gt;"OK"),"-"&amp;EB86,"")</f>
        <v>-H129</v>
      </c>
      <c r="EC91" s="4" t="str">
        <f t="shared" ca="1" si="140"/>
        <v>-H130</v>
      </c>
      <c r="ED91" s="4" t="str">
        <f t="shared" ca="1" si="140"/>
        <v>-H131</v>
      </c>
      <c r="EE91" s="4" t="str">
        <f t="shared" ca="1" si="140"/>
        <v>-H132</v>
      </c>
      <c r="EF91" s="4" t="str">
        <f t="shared" ca="1" si="140"/>
        <v>-H133</v>
      </c>
      <c r="EG91" s="4" t="str">
        <f t="shared" ca="1" si="140"/>
        <v>-H134</v>
      </c>
      <c r="EH91" s="4" t="str">
        <f t="shared" ca="1" si="140"/>
        <v>-H135</v>
      </c>
      <c r="EI91" s="4" t="str">
        <f t="shared" ca="1" si="140"/>
        <v>-H136</v>
      </c>
      <c r="EJ91" s="4" t="str">
        <f t="shared" ca="1" si="140"/>
        <v>-H137</v>
      </c>
      <c r="EK91" s="4" t="str">
        <f t="shared" ca="1" si="140"/>
        <v>-H138</v>
      </c>
      <c r="EL91" s="4" t="str">
        <f t="shared" ca="1" si="140"/>
        <v>-H139</v>
      </c>
      <c r="EM91" s="4" t="str">
        <f t="shared" ca="1" si="140"/>
        <v>-H140</v>
      </c>
      <c r="EN91" s="4" t="str">
        <f t="shared" ca="1" si="140"/>
        <v>-H141</v>
      </c>
      <c r="EO91" s="4" t="str">
        <f t="shared" ca="1" si="140"/>
        <v>-H142</v>
      </c>
      <c r="EP91" s="4" t="str">
        <f t="shared" ca="1" si="140"/>
        <v>-H143</v>
      </c>
      <c r="EQ91" s="156" t="str">
        <f t="shared" ca="1" si="140"/>
        <v>-H144</v>
      </c>
      <c r="ER91" s="4" t="str">
        <f t="shared" ca="1" si="140"/>
        <v>-H145</v>
      </c>
      <c r="ES91" s="4" t="str">
        <f t="shared" ca="1" si="140"/>
        <v>-H146</v>
      </c>
      <c r="ET91" s="4" t="str">
        <f t="shared" ca="1" si="140"/>
        <v>-H147</v>
      </c>
      <c r="EU91" s="4" t="str">
        <f t="shared" ca="1" si="140"/>
        <v>-H148</v>
      </c>
      <c r="EV91" s="4" t="str">
        <f t="shared" ca="1" si="140"/>
        <v>-H149</v>
      </c>
      <c r="EW91" s="4" t="str">
        <f t="shared" ca="1" si="140"/>
        <v>-H150</v>
      </c>
      <c r="EX91" s="4" t="str">
        <f t="shared" ca="1" si="140"/>
        <v>-H151</v>
      </c>
      <c r="EY91" s="4" t="str">
        <f t="shared" ca="1" si="140"/>
        <v>-H152</v>
      </c>
      <c r="EZ91" s="4" t="str">
        <f t="shared" ca="1" si="140"/>
        <v>-H153</v>
      </c>
      <c r="FA91" s="4" t="str">
        <f t="shared" ca="1" si="140"/>
        <v>-H154</v>
      </c>
      <c r="FB91" s="4" t="str">
        <f t="shared" ca="1" si="140"/>
        <v>-H155</v>
      </c>
      <c r="FC91" s="4" t="str">
        <f t="shared" ca="1" si="140"/>
        <v>-H156</v>
      </c>
      <c r="FD91" s="4" t="str">
        <f t="shared" ca="1" si="140"/>
        <v>-H157</v>
      </c>
      <c r="FE91" s="4" t="str">
        <f t="shared" ca="1" si="140"/>
        <v>-H158</v>
      </c>
      <c r="FF91" s="4" t="str">
        <f t="shared" ca="1" si="140"/>
        <v>-H159</v>
      </c>
      <c r="FG91" s="4" t="str">
        <f t="shared" ca="1" si="140"/>
        <v>-H160</v>
      </c>
      <c r="FH91" s="4" t="str">
        <f t="shared" ref="FH91:GM91" ca="1" si="141">IF(AND(FH32&lt;&gt;"",FH90&lt;&gt;"OK"),"-"&amp;FH86,"")</f>
        <v>-H161</v>
      </c>
      <c r="FI91" s="4" t="str">
        <f t="shared" ca="1" si="141"/>
        <v>-H162</v>
      </c>
      <c r="FJ91" s="4" t="str">
        <f t="shared" ca="1" si="141"/>
        <v>-H163</v>
      </c>
      <c r="FK91" s="4" t="str">
        <f t="shared" ca="1" si="141"/>
        <v>-H164</v>
      </c>
      <c r="FL91" s="4" t="str">
        <f t="shared" ca="1" si="141"/>
        <v>-H165</v>
      </c>
      <c r="FM91" s="4" t="str">
        <f t="shared" ca="1" si="141"/>
        <v>-H166</v>
      </c>
      <c r="FN91" s="4" t="str">
        <f t="shared" ca="1" si="141"/>
        <v>-H167</v>
      </c>
      <c r="FO91" s="4" t="str">
        <f t="shared" ca="1" si="141"/>
        <v>-H168</v>
      </c>
      <c r="FP91" s="110" t="str">
        <f t="shared" si="141"/>
        <v/>
      </c>
      <c r="FQ91" s="4" t="str">
        <f t="shared" si="141"/>
        <v/>
      </c>
      <c r="FR91" s="4" t="str">
        <f t="shared" si="141"/>
        <v/>
      </c>
      <c r="FS91" s="4" t="str">
        <f t="shared" si="141"/>
        <v/>
      </c>
      <c r="FT91" s="4" t="str">
        <f t="shared" si="141"/>
        <v/>
      </c>
      <c r="FU91" s="4" t="str">
        <f t="shared" si="141"/>
        <v/>
      </c>
      <c r="FV91" s="4" t="str">
        <f t="shared" si="141"/>
        <v/>
      </c>
      <c r="FW91" s="4" t="str">
        <f t="shared" si="141"/>
        <v/>
      </c>
      <c r="FX91" s="4" t="str">
        <f t="shared" si="141"/>
        <v/>
      </c>
      <c r="FY91" s="4" t="str">
        <f t="shared" si="141"/>
        <v/>
      </c>
      <c r="FZ91" s="4" t="str">
        <f t="shared" si="141"/>
        <v/>
      </c>
      <c r="GA91" s="4" t="str">
        <f t="shared" si="141"/>
        <v/>
      </c>
      <c r="GB91" s="4" t="str">
        <f t="shared" si="141"/>
        <v/>
      </c>
      <c r="GC91" s="4" t="str">
        <f t="shared" si="141"/>
        <v/>
      </c>
      <c r="GD91" s="4" t="str">
        <f t="shared" si="141"/>
        <v/>
      </c>
      <c r="GE91" s="4" t="str">
        <f t="shared" si="141"/>
        <v/>
      </c>
      <c r="GF91" s="4" t="str">
        <f t="shared" si="141"/>
        <v/>
      </c>
      <c r="GG91" s="4" t="str">
        <f t="shared" si="141"/>
        <v/>
      </c>
      <c r="GH91" s="4" t="str">
        <f t="shared" si="141"/>
        <v/>
      </c>
      <c r="GI91" s="4" t="str">
        <f t="shared" si="141"/>
        <v/>
      </c>
      <c r="GJ91" s="4" t="str">
        <f t="shared" si="141"/>
        <v/>
      </c>
      <c r="GK91" s="4" t="str">
        <f t="shared" si="141"/>
        <v/>
      </c>
      <c r="GL91" s="4" t="str">
        <f t="shared" si="141"/>
        <v/>
      </c>
      <c r="GM91" s="156" t="str">
        <f t="shared" si="141"/>
        <v/>
      </c>
    </row>
    <row r="92" spans="1:195" x14ac:dyDescent="0.25">
      <c r="B92" t="s">
        <v>288</v>
      </c>
      <c r="C92" t="str">
        <f ca="1">IF(MAX(D92:IJ92)&lt;&gt;0,MAX(D92:IJ92),"OK")</f>
        <v>OK</v>
      </c>
      <c r="D92" t="str">
        <f ca="1">IF(D27&lt;&gt;"",IF(AND(D32&gt;Réservoir!$B$57,D27&gt;Réservoir!$B$65,D19&lt;Réservoir!$C$65),36,"OK"),"")</f>
        <v>OK</v>
      </c>
      <c r="E92" t="str">
        <f ca="1">IF(E27&lt;&gt;"",IF(AND(E32&gt;Réservoir!$B$57,E27&gt;Réservoir!$B$65,E19&lt;Réservoir!$C$65),36,"OK"),"")</f>
        <v>OK</v>
      </c>
      <c r="F92" t="str">
        <f ca="1">IF(F27&lt;&gt;"",IF(AND(F32&gt;Réservoir!$B$57,F27&gt;Réservoir!$B$65,F19&lt;Réservoir!$C$65),36,"OK"),"")</f>
        <v>OK</v>
      </c>
      <c r="G92" t="str">
        <f ca="1">IF(G27&lt;&gt;"",IF(AND(G32&gt;Réservoir!$B$57,G27&gt;Réservoir!$B$65,G19&lt;Réservoir!$C$65),36,"OK"),"")</f>
        <v>OK</v>
      </c>
      <c r="H92" t="str">
        <f ca="1">IF(H27&lt;&gt;"",IF(AND(H32&gt;Réservoir!$B$57,H27&gt;Réservoir!$B$65,H19&lt;Réservoir!$C$65),36,"OK"),"")</f>
        <v>OK</v>
      </c>
      <c r="I92" t="str">
        <f ca="1">IF(I27&lt;&gt;"",IF(AND(I32&gt;Réservoir!$B$57,I27&gt;Réservoir!$B$65,I19&lt;Réservoir!$C$65),36,"OK"),"")</f>
        <v>OK</v>
      </c>
      <c r="J92" t="str">
        <f ca="1">IF(J27&lt;&gt;"",IF(AND(J32&gt;Réservoir!$B$57,J27&gt;Réservoir!$B$65,J19&lt;Réservoir!$C$65),36,"OK"),"")</f>
        <v>OK</v>
      </c>
      <c r="K92" t="str">
        <f ca="1">IF(K27&lt;&gt;"",IF(AND(K32&gt;Réservoir!$B$57,K27&gt;Réservoir!$B$65,K19&lt;Réservoir!$C$65),36,"OK"),"")</f>
        <v>OK</v>
      </c>
      <c r="L92" t="str">
        <f ca="1">IF(L27&lt;&gt;"",IF(AND(L32&gt;Réservoir!$B$57,L27&gt;Réservoir!$B$65,L19&lt;Réservoir!$C$65),36,"OK"),"")</f>
        <v>OK</v>
      </c>
      <c r="M92" t="str">
        <f ca="1">IF(M27&lt;&gt;"",IF(AND(M32&gt;Réservoir!$B$57,M27&gt;Réservoir!$B$65,M19&lt;Réservoir!$C$65),36,"OK"),"")</f>
        <v>OK</v>
      </c>
      <c r="N92" t="str">
        <f ca="1">IF(N27&lt;&gt;"",IF(AND(N32&gt;Réservoir!$B$57,N27&gt;Réservoir!$B$65,N19&lt;Réservoir!$C$65),36,"OK"),"")</f>
        <v>OK</v>
      </c>
      <c r="O92" t="str">
        <f ca="1">IF(O27&lt;&gt;"",IF(AND(O32&gt;Réservoir!$B$57,O27&gt;Réservoir!$B$65,O19&lt;Réservoir!$C$65),36,"OK"),"")</f>
        <v>OK</v>
      </c>
      <c r="P92" t="str">
        <f ca="1">IF(P27&lt;&gt;"",IF(AND(P32&gt;Réservoir!$B$57,P27&gt;Réservoir!$B$65,P19&lt;Réservoir!$C$65),36,"OK"),"")</f>
        <v>OK</v>
      </c>
      <c r="Q92" t="str">
        <f ca="1">IF(Q27&lt;&gt;"",IF(AND(Q32&gt;Réservoir!$B$57,Q27&gt;Réservoir!$B$65,Q19&lt;Réservoir!$C$65),36,"OK"),"")</f>
        <v>OK</v>
      </c>
      <c r="R92" t="str">
        <f ca="1">IF(R27&lt;&gt;"",IF(AND(R32&gt;Réservoir!$B$57,R27&gt;Réservoir!$B$65,R19&lt;Réservoir!$C$65),36,"OK"),"")</f>
        <v>OK</v>
      </c>
      <c r="S92" t="str">
        <f ca="1">IF(S27&lt;&gt;"",IF(AND(S32&gt;Réservoir!$B$57,S27&gt;Réservoir!$B$65,S19&lt;Réservoir!$C$65),36,"OK"),"")</f>
        <v>OK</v>
      </c>
      <c r="T92" t="str">
        <f ca="1">IF(T27&lt;&gt;"",IF(AND(T32&gt;Réservoir!$B$57,T27&gt;Réservoir!$B$65,T19&lt;Réservoir!$C$65),36,"OK"),"")</f>
        <v>OK</v>
      </c>
      <c r="U92" t="str">
        <f ca="1">IF(U27&lt;&gt;"",IF(AND(U32&gt;Réservoir!$B$57,U27&gt;Réservoir!$B$65,U19&lt;Réservoir!$C$65),36,"OK"),"")</f>
        <v>OK</v>
      </c>
      <c r="V92" t="str">
        <f ca="1">IF(V27&lt;&gt;"",IF(AND(V32&gt;Réservoir!$B$57,V27&gt;Réservoir!$B$65,V19&lt;Réservoir!$C$65),36,"OK"),"")</f>
        <v>OK</v>
      </c>
      <c r="W92" t="str">
        <f ca="1">IF(W27&lt;&gt;"",IF(AND(W32&gt;Réservoir!$B$57,W27&gt;Réservoir!$B$65,W19&lt;Réservoir!$C$65),36,"OK"),"")</f>
        <v>OK</v>
      </c>
      <c r="X92" t="str">
        <f ca="1">IF(X27&lt;&gt;"",IF(AND(X32&gt;Réservoir!$B$57,X27&gt;Réservoir!$B$65,X19&lt;Réservoir!$C$65),36,"OK"),"")</f>
        <v>OK</v>
      </c>
      <c r="Y92" t="str">
        <f ca="1">IF(Y27&lt;&gt;"",IF(AND(Y32&gt;Réservoir!$B$57,Y27&gt;Réservoir!$B$65,Y19&lt;Réservoir!$C$65),36,"OK"),"")</f>
        <v>OK</v>
      </c>
      <c r="Z92" t="str">
        <f ca="1">IF(Z27&lt;&gt;"",IF(AND(Z32&gt;Réservoir!$B$57,Z27&gt;Réservoir!$B$65,Z19&lt;Réservoir!$C$65),36,"OK"),"")</f>
        <v>OK</v>
      </c>
      <c r="AA92" t="str">
        <f ca="1">IF(AA27&lt;&gt;"",IF(AND(AA32&gt;Réservoir!$B$57,AA27&gt;Réservoir!$B$65,AA19&lt;Réservoir!$C$65),36,"OK"),"")</f>
        <v>OK</v>
      </c>
      <c r="AB92" s="87" t="str">
        <f ca="1">IF(AB27&lt;&gt;"",IF(AND(AB32&gt;Réservoir!$B$57,AB27&gt;Réservoir!$B$65,AB19&lt;Réservoir!$C$65),36,"OK"),"")</f>
        <v>OK</v>
      </c>
      <c r="AC92" t="str">
        <f ca="1">IF(AC27&lt;&gt;"",IF(AND(AC32&gt;Réservoir!$B$57,AC27&gt;Réservoir!$B$65,AC19&lt;Réservoir!$C$65),36,"OK"),"")</f>
        <v>OK</v>
      </c>
      <c r="AD92" t="str">
        <f ca="1">IF(AD27&lt;&gt;"",IF(AND(AD32&gt;Réservoir!$B$57,AD27&gt;Réservoir!$B$65,AD19&lt;Réservoir!$C$65),36,"OK"),"")</f>
        <v>OK</v>
      </c>
      <c r="AE92" t="str">
        <f ca="1">IF(AE27&lt;&gt;"",IF(AND(AE32&gt;Réservoir!$B$57,AE27&gt;Réservoir!$B$65,AE19&lt;Réservoir!$C$65),36,"OK"),"")</f>
        <v>OK</v>
      </c>
      <c r="AF92" t="str">
        <f ca="1">IF(AF27&lt;&gt;"",IF(AND(AF32&gt;Réservoir!$B$57,AF27&gt;Réservoir!$B$65,AF19&lt;Réservoir!$C$65),36,"OK"),"")</f>
        <v>OK</v>
      </c>
      <c r="AG92" t="str">
        <f ca="1">IF(AG27&lt;&gt;"",IF(AND(AG32&gt;Réservoir!$B$57,AG27&gt;Réservoir!$B$65,AG19&lt;Réservoir!$C$65),36,"OK"),"")</f>
        <v>OK</v>
      </c>
      <c r="AH92" t="str">
        <f ca="1">IF(AH27&lt;&gt;"",IF(AND(AH32&gt;Réservoir!$B$57,AH27&gt;Réservoir!$B$65,AH19&lt;Réservoir!$C$65),36,"OK"),"")</f>
        <v>OK</v>
      </c>
      <c r="AI92" t="str">
        <f ca="1">IF(AI27&lt;&gt;"",IF(AND(AI32&gt;Réservoir!$B$57,AI27&gt;Réservoir!$B$65,AI19&lt;Réservoir!$C$65),36,"OK"),"")</f>
        <v>OK</v>
      </c>
      <c r="AJ92" t="str">
        <f ca="1">IF(AJ27&lt;&gt;"",IF(AND(AJ32&gt;Réservoir!$B$57,AJ27&gt;Réservoir!$B$65,AJ19&lt;Réservoir!$C$65),36,"OK"),"")</f>
        <v>OK</v>
      </c>
      <c r="AK92" t="str">
        <f ca="1">IF(AK27&lt;&gt;"",IF(AND(AK32&gt;Réservoir!$B$57,AK27&gt;Réservoir!$B$65,AK19&lt;Réservoir!$C$65),36,"OK"),"")</f>
        <v>OK</v>
      </c>
      <c r="AL92" t="str">
        <f ca="1">IF(AL27&lt;&gt;"",IF(AND(AL32&gt;Réservoir!$B$57,AL27&gt;Réservoir!$B$65,AL19&lt;Réservoir!$C$65),36,"OK"),"")</f>
        <v>OK</v>
      </c>
      <c r="AM92" t="str">
        <f ca="1">IF(AM27&lt;&gt;"",IF(AND(AM32&gt;Réservoir!$B$57,AM27&gt;Réservoir!$B$65,AM19&lt;Réservoir!$C$65),36,"OK"),"")</f>
        <v>OK</v>
      </c>
      <c r="AN92" t="str">
        <f ca="1">IF(AN27&lt;&gt;"",IF(AND(AN32&gt;Réservoir!$B$57,AN27&gt;Réservoir!$B$65,AN19&lt;Réservoir!$C$65),36,"OK"),"")</f>
        <v>OK</v>
      </c>
      <c r="AO92" t="str">
        <f ca="1">IF(AO27&lt;&gt;"",IF(AND(AO32&gt;Réservoir!$B$57,AO27&gt;Réservoir!$B$65,AO19&lt;Réservoir!$C$65),36,"OK"),"")</f>
        <v>OK</v>
      </c>
      <c r="AP92" t="str">
        <f ca="1">IF(AP27&lt;&gt;"",IF(AND(AP32&gt;Réservoir!$B$57,AP27&gt;Réservoir!$B$65,AP19&lt;Réservoir!$C$65),36,"OK"),"")</f>
        <v>OK</v>
      </c>
      <c r="AQ92" t="str">
        <f ca="1">IF(AQ27&lt;&gt;"",IF(AND(AQ32&gt;Réservoir!$B$57,AQ27&gt;Réservoir!$B$65,AQ19&lt;Réservoir!$C$65),36,"OK"),"")</f>
        <v>OK</v>
      </c>
      <c r="AR92" t="str">
        <f ca="1">IF(AR27&lt;&gt;"",IF(AND(AR32&gt;Réservoir!$B$57,AR27&gt;Réservoir!$B$65,AR19&lt;Réservoir!$C$65),36,"OK"),"")</f>
        <v>OK</v>
      </c>
      <c r="AS92" t="str">
        <f ca="1">IF(AS27&lt;&gt;"",IF(AND(AS32&gt;Réservoir!$B$57,AS27&gt;Réservoir!$B$65,AS19&lt;Réservoir!$C$65),36,"OK"),"")</f>
        <v>OK</v>
      </c>
      <c r="AT92" t="str">
        <f ca="1">IF(AT27&lt;&gt;"",IF(AND(AT32&gt;Réservoir!$B$57,AT27&gt;Réservoir!$B$65,AT19&lt;Réservoir!$C$65),36,"OK"),"")</f>
        <v>OK</v>
      </c>
      <c r="AU92" t="str">
        <f ca="1">IF(AU27&lt;&gt;"",IF(AND(AU32&gt;Réservoir!$B$57,AU27&gt;Réservoir!$B$65,AU19&lt;Réservoir!$C$65),36,"OK"),"")</f>
        <v>OK</v>
      </c>
      <c r="AV92" t="str">
        <f ca="1">IF(AV27&lt;&gt;"",IF(AND(AV32&gt;Réservoir!$B$57,AV27&gt;Réservoir!$B$65,AV19&lt;Réservoir!$C$65),36,"OK"),"")</f>
        <v>OK</v>
      </c>
      <c r="AW92" t="str">
        <f ca="1">IF(AW27&lt;&gt;"",IF(AND(AW32&gt;Réservoir!$B$57,AW27&gt;Réservoir!$B$65,AW19&lt;Réservoir!$C$65),36,"OK"),"")</f>
        <v>OK</v>
      </c>
      <c r="AX92" t="str">
        <f ca="1">IF(AX27&lt;&gt;"",IF(AND(AX32&gt;Réservoir!$B$57,AX27&gt;Réservoir!$B$65,AX19&lt;Réservoir!$C$65),36,"OK"),"")</f>
        <v>OK</v>
      </c>
      <c r="AY92" t="str">
        <f ca="1">IF(AY27&lt;&gt;"",IF(AND(AY32&gt;Réservoir!$B$57,AY27&gt;Réservoir!$B$65,AY19&lt;Réservoir!$C$65),36,"OK"),"")</f>
        <v>OK</v>
      </c>
      <c r="AZ92" s="87" t="str">
        <f ca="1">IF(AZ27&lt;&gt;"",IF(AND(AZ32&gt;Réservoir!$B$57,AZ27&gt;Réservoir!$B$65,AZ19&lt;Réservoir!$C$65),36,"OK"),"")</f>
        <v>OK</v>
      </c>
      <c r="BA92" t="str">
        <f ca="1">IF(BA27&lt;&gt;"",IF(AND(BA32&gt;Réservoir!$B$57,BA27&gt;Réservoir!$B$65,BA19&lt;Réservoir!$C$65),36,"OK"),"")</f>
        <v>OK</v>
      </c>
      <c r="BB92" t="str">
        <f ca="1">IF(BB27&lt;&gt;"",IF(AND(BB32&gt;Réservoir!$B$57,BB27&gt;Réservoir!$B$65,BB19&lt;Réservoir!$C$65),36,"OK"),"")</f>
        <v>OK</v>
      </c>
      <c r="BC92" t="str">
        <f ca="1">IF(BC27&lt;&gt;"",IF(AND(BC32&gt;Réservoir!$B$57,BC27&gt;Réservoir!$B$65,BC19&lt;Réservoir!$C$65),36,"OK"),"")</f>
        <v>OK</v>
      </c>
      <c r="BD92" t="str">
        <f ca="1">IF(BD27&lt;&gt;"",IF(AND(BD32&gt;Réservoir!$B$57,BD27&gt;Réservoir!$B$65,BD19&lt;Réservoir!$C$65),36,"OK"),"")</f>
        <v>OK</v>
      </c>
      <c r="BE92" t="str">
        <f ca="1">IF(BE27&lt;&gt;"",IF(AND(BE32&gt;Réservoir!$B$57,BE27&gt;Réservoir!$B$65,BE19&lt;Réservoir!$C$65),36,"OK"),"")</f>
        <v>OK</v>
      </c>
      <c r="BF92" t="str">
        <f ca="1">IF(BF27&lt;&gt;"",IF(AND(BF32&gt;Réservoir!$B$57,BF27&gt;Réservoir!$B$65,BF19&lt;Réservoir!$C$65),36,"OK"),"")</f>
        <v>OK</v>
      </c>
      <c r="BG92" t="str">
        <f ca="1">IF(BG27&lt;&gt;"",IF(AND(BG32&gt;Réservoir!$B$57,BG27&gt;Réservoir!$B$65,BG19&lt;Réservoir!$C$65),36,"OK"),"")</f>
        <v>OK</v>
      </c>
      <c r="BH92" t="str">
        <f ca="1">IF(BH27&lt;&gt;"",IF(AND(BH32&gt;Réservoir!$B$57,BH27&gt;Réservoir!$B$65,BH19&lt;Réservoir!$C$65),36,"OK"),"")</f>
        <v>OK</v>
      </c>
      <c r="BI92" t="str">
        <f ca="1">IF(BI27&lt;&gt;"",IF(AND(BI32&gt;Réservoir!$B$57,BI27&gt;Réservoir!$B$65,BI19&lt;Réservoir!$C$65),36,"OK"),"")</f>
        <v>OK</v>
      </c>
      <c r="BJ92" t="str">
        <f ca="1">IF(BJ27&lt;&gt;"",IF(AND(BJ32&gt;Réservoir!$B$57,BJ27&gt;Réservoir!$B$65,BJ19&lt;Réservoir!$C$65),36,"OK"),"")</f>
        <v>OK</v>
      </c>
      <c r="BK92" t="str">
        <f ca="1">IF(BK27&lt;&gt;"",IF(AND(BK32&gt;Réservoir!$B$57,BK27&gt;Réservoir!$B$65,BK19&lt;Réservoir!$C$65),36,"OK"),"")</f>
        <v>OK</v>
      </c>
      <c r="BL92" t="str">
        <f ca="1">IF(BL27&lt;&gt;"",IF(AND(BL32&gt;Réservoir!$B$57,BL27&gt;Réservoir!$B$65,BL19&lt;Réservoir!$C$65),36,"OK"),"")</f>
        <v>OK</v>
      </c>
      <c r="BM92" t="str">
        <f ca="1">IF(BM27&lt;&gt;"",IF(AND(BM32&gt;Réservoir!$B$57,BM27&gt;Réservoir!$B$65,BM19&lt;Réservoir!$C$65),36,"OK"),"")</f>
        <v>OK</v>
      </c>
      <c r="BN92" t="str">
        <f ca="1">IF(BN27&lt;&gt;"",IF(AND(BN32&gt;Réservoir!$B$57,BN27&gt;Réservoir!$B$65,BN19&lt;Réservoir!$C$65),36,"OK"),"")</f>
        <v>OK</v>
      </c>
      <c r="BO92" t="str">
        <f ca="1">IF(BO27&lt;&gt;"",IF(AND(BO32&gt;Réservoir!$B$57,BO27&gt;Réservoir!$B$65,BO19&lt;Réservoir!$C$65),36,"OK"),"")</f>
        <v>OK</v>
      </c>
      <c r="BP92" t="str">
        <f ca="1">IF(BP27&lt;&gt;"",IF(AND(BP32&gt;Réservoir!$B$57,BP27&gt;Réservoir!$B$65,BP19&lt;Réservoir!$C$65),36,"OK"),"")</f>
        <v>OK</v>
      </c>
      <c r="BQ92" t="str">
        <f ca="1">IF(BQ27&lt;&gt;"",IF(AND(BQ32&gt;Réservoir!$B$57,BQ27&gt;Réservoir!$B$65,BQ19&lt;Réservoir!$C$65),36,"OK"),"")</f>
        <v>OK</v>
      </c>
      <c r="BR92" t="str">
        <f ca="1">IF(BR27&lt;&gt;"",IF(AND(BR32&gt;Réservoir!$B$57,BR27&gt;Réservoir!$B$65,BR19&lt;Réservoir!$C$65),36,"OK"),"")</f>
        <v>OK</v>
      </c>
      <c r="BS92" t="str">
        <f ca="1">IF(BS27&lt;&gt;"",IF(AND(BS32&gt;Réservoir!$B$57,BS27&gt;Réservoir!$B$65,BS19&lt;Réservoir!$C$65),36,"OK"),"")</f>
        <v>OK</v>
      </c>
      <c r="BT92" t="str">
        <f ca="1">IF(BT27&lt;&gt;"",IF(AND(BT32&gt;Réservoir!$B$57,BT27&gt;Réservoir!$B$65,BT19&lt;Réservoir!$C$65),36,"OK"),"")</f>
        <v>OK</v>
      </c>
      <c r="BU92" t="str">
        <f ca="1">IF(BU27&lt;&gt;"",IF(AND(BU32&gt;Réservoir!$B$57,BU27&gt;Réservoir!$B$65,BU19&lt;Réservoir!$C$65),36,"OK"),"")</f>
        <v>OK</v>
      </c>
      <c r="BV92" t="str">
        <f ca="1">IF(BV27&lt;&gt;"",IF(AND(BV32&gt;Réservoir!$B$57,BV27&gt;Réservoir!$B$65,BV19&lt;Réservoir!$C$65),36,"OK"),"")</f>
        <v>OK</v>
      </c>
      <c r="BW92" t="str">
        <f ca="1">IF(BW27&lt;&gt;"",IF(AND(BW32&gt;Réservoir!$B$57,BW27&gt;Réservoir!$B$65,BW19&lt;Réservoir!$C$65),36,"OK"),"")</f>
        <v>OK</v>
      </c>
      <c r="BX92" s="87" t="str">
        <f ca="1">IF(BX27&lt;&gt;"",IF(AND(BX32&gt;Réservoir!$B$57,BX27&gt;Réservoir!$B$65,BX19&lt;Réservoir!$C$65),36,"OK"),"")</f>
        <v>OK</v>
      </c>
      <c r="BY92" t="str">
        <f ca="1">IF(BY27&lt;&gt;"",IF(AND(BY32&gt;Réservoir!$B$57,BY27&gt;Réservoir!$B$65,BY19&lt;Réservoir!$C$65),36,"OK"),"")</f>
        <v>OK</v>
      </c>
      <c r="BZ92" t="str">
        <f ca="1">IF(BZ27&lt;&gt;"",IF(AND(BZ32&gt;Réservoir!$B$57,BZ27&gt;Réservoir!$B$65,BZ19&lt;Réservoir!$C$65),36,"OK"),"")</f>
        <v>OK</v>
      </c>
      <c r="CA92" t="str">
        <f ca="1">IF(CA27&lt;&gt;"",IF(AND(CA32&gt;Réservoir!$B$57,CA27&gt;Réservoir!$B$65,CA19&lt;Réservoir!$C$65),36,"OK"),"")</f>
        <v>OK</v>
      </c>
      <c r="CB92" t="str">
        <f ca="1">IF(CB27&lt;&gt;"",IF(AND(CB32&gt;Réservoir!$B$57,CB27&gt;Réservoir!$B$65,CB19&lt;Réservoir!$C$65),36,"OK"),"")</f>
        <v>OK</v>
      </c>
      <c r="CC92" t="str">
        <f ca="1">IF(CC27&lt;&gt;"",IF(AND(CC32&gt;Réservoir!$B$57,CC27&gt;Réservoir!$B$65,CC19&lt;Réservoir!$C$65),36,"OK"),"")</f>
        <v>OK</v>
      </c>
      <c r="CD92" t="str">
        <f ca="1">IF(CD27&lt;&gt;"",IF(AND(CD32&gt;Réservoir!$B$57,CD27&gt;Réservoir!$B$65,CD19&lt;Réservoir!$C$65),36,"OK"),"")</f>
        <v>OK</v>
      </c>
      <c r="CE92" t="str">
        <f ca="1">IF(CE27&lt;&gt;"",IF(AND(CE32&gt;Réservoir!$B$57,CE27&gt;Réservoir!$B$65,CE19&lt;Réservoir!$C$65),36,"OK"),"")</f>
        <v>OK</v>
      </c>
      <c r="CF92" t="str">
        <f ca="1">IF(CF27&lt;&gt;"",IF(AND(CF32&gt;Réservoir!$B$57,CF27&gt;Réservoir!$B$65,CF19&lt;Réservoir!$C$65),36,"OK"),"")</f>
        <v>OK</v>
      </c>
      <c r="CG92" t="str">
        <f ca="1">IF(CG27&lt;&gt;"",IF(AND(CG32&gt;Réservoir!$B$57,CG27&gt;Réservoir!$B$65,CG19&lt;Réservoir!$C$65),36,"OK"),"")</f>
        <v>OK</v>
      </c>
      <c r="CH92" t="str">
        <f ca="1">IF(CH27&lt;&gt;"",IF(AND(CH32&gt;Réservoir!$B$57,CH27&gt;Réservoir!$B$65,CH19&lt;Réservoir!$C$65),36,"OK"),"")</f>
        <v>OK</v>
      </c>
      <c r="CI92" t="str">
        <f ca="1">IF(CI27&lt;&gt;"",IF(AND(CI32&gt;Réservoir!$B$57,CI27&gt;Réservoir!$B$65,CI19&lt;Réservoir!$C$65),36,"OK"),"")</f>
        <v>OK</v>
      </c>
      <c r="CJ92" t="str">
        <f ca="1">IF(CJ27&lt;&gt;"",IF(AND(CJ32&gt;Réservoir!$B$57,CJ27&gt;Réservoir!$B$65,CJ19&lt;Réservoir!$C$65),36,"OK"),"")</f>
        <v>OK</v>
      </c>
      <c r="CK92" t="str">
        <f ca="1">IF(CK27&lt;&gt;"",IF(AND(CK32&gt;Réservoir!$B$57,CK27&gt;Réservoir!$B$65,CK19&lt;Réservoir!$C$65),36,"OK"),"")</f>
        <v>OK</v>
      </c>
      <c r="CL92" t="str">
        <f ca="1">IF(CL27&lt;&gt;"",IF(AND(CL32&gt;Réservoir!$B$57,CL27&gt;Réservoir!$B$65,CL19&lt;Réservoir!$C$65),36,"OK"),"")</f>
        <v>OK</v>
      </c>
      <c r="CM92" t="str">
        <f ca="1">IF(CM27&lt;&gt;"",IF(AND(CM32&gt;Réservoir!$B$57,CM27&gt;Réservoir!$B$65,CM19&lt;Réservoir!$C$65),36,"OK"),"")</f>
        <v>OK</v>
      </c>
      <c r="CN92" t="str">
        <f ca="1">IF(CN27&lt;&gt;"",IF(AND(CN32&gt;Réservoir!$B$57,CN27&gt;Réservoir!$B$65,CN19&lt;Réservoir!$C$65),36,"OK"),"")</f>
        <v>OK</v>
      </c>
      <c r="CO92" t="str">
        <f ca="1">IF(CO27&lt;&gt;"",IF(AND(CO32&gt;Réservoir!$B$57,CO27&gt;Réservoir!$B$65,CO19&lt;Réservoir!$C$65),36,"OK"),"")</f>
        <v>OK</v>
      </c>
      <c r="CP92" t="str">
        <f ca="1">IF(CP27&lt;&gt;"",IF(AND(CP32&gt;Réservoir!$B$57,CP27&gt;Réservoir!$B$65,CP19&lt;Réservoir!$C$65),36,"OK"),"")</f>
        <v>OK</v>
      </c>
      <c r="CQ92" t="str">
        <f ca="1">IF(CQ27&lt;&gt;"",IF(AND(CQ32&gt;Réservoir!$B$57,CQ27&gt;Réservoir!$B$65,CQ19&lt;Réservoir!$C$65),36,"OK"),"")</f>
        <v>OK</v>
      </c>
      <c r="CR92" t="str">
        <f ca="1">IF(CR27&lt;&gt;"",IF(AND(CR32&gt;Réservoir!$B$57,CR27&gt;Réservoir!$B$65,CR19&lt;Réservoir!$C$65),36,"OK"),"")</f>
        <v>OK</v>
      </c>
      <c r="CS92" t="str">
        <f ca="1">IF(CS27&lt;&gt;"",IF(AND(CS32&gt;Réservoir!$B$57,CS27&gt;Réservoir!$B$65,CS19&lt;Réservoir!$C$65),36,"OK"),"")</f>
        <v>OK</v>
      </c>
      <c r="CT92" t="str">
        <f ca="1">IF(CT27&lt;&gt;"",IF(AND(CT32&gt;Réservoir!$B$57,CT27&gt;Réservoir!$B$65,CT19&lt;Réservoir!$C$65),36,"OK"),"")</f>
        <v>OK</v>
      </c>
      <c r="CU92" s="88" t="str">
        <f ca="1">IF(CU27&lt;&gt;"",IF(AND(CU32&gt;Réservoir!$B$57,CU27&gt;Réservoir!$B$65,CU19&lt;Réservoir!$C$65),36,"OK"),"")</f>
        <v>OK</v>
      </c>
      <c r="CV92" t="str">
        <f ca="1">IF(CV27&lt;&gt;"",IF(AND(CV32&gt;Réservoir!$B$57,CV27&gt;Réservoir!$B$65,CV19&lt;Réservoir!$C$65),36,"OK"),"")</f>
        <v>OK</v>
      </c>
      <c r="CW92" t="str">
        <f ca="1">IF(CW27&lt;&gt;"",IF(AND(CW32&gt;Réservoir!$B$57,CW27&gt;Réservoir!$B$65,CW19&lt;Réservoir!$C$65),36,"OK"),"")</f>
        <v>OK</v>
      </c>
      <c r="CX92" t="str">
        <f ca="1">IF(CX27&lt;&gt;"",IF(AND(CX32&gt;Réservoir!$B$57,CX27&gt;Réservoir!$B$65,CX19&lt;Réservoir!$C$65),36,"OK"),"")</f>
        <v>OK</v>
      </c>
      <c r="CY92" t="str">
        <f ca="1">IF(CY27&lt;&gt;"",IF(AND(CY32&gt;Réservoir!$B$57,CY27&gt;Réservoir!$B$65,CY19&lt;Réservoir!$C$65),36,"OK"),"")</f>
        <v>OK</v>
      </c>
      <c r="CZ92" t="str">
        <f ca="1">IF(CZ27&lt;&gt;"",IF(AND(CZ32&gt;Réservoir!$B$57,CZ27&gt;Réservoir!$B$65,CZ19&lt;Réservoir!$C$65),36,"OK"),"")</f>
        <v>OK</v>
      </c>
      <c r="DA92" t="str">
        <f ca="1">IF(DA27&lt;&gt;"",IF(AND(DA32&gt;Réservoir!$B$57,DA27&gt;Réservoir!$B$65,DA19&lt;Réservoir!$C$65),36,"OK"),"")</f>
        <v>OK</v>
      </c>
      <c r="DB92" t="str">
        <f ca="1">IF(DB27&lt;&gt;"",IF(AND(DB32&gt;Réservoir!$B$57,DB27&gt;Réservoir!$B$65,DB19&lt;Réservoir!$C$65),36,"OK"),"")</f>
        <v>OK</v>
      </c>
      <c r="DC92" t="str">
        <f ca="1">IF(DC27&lt;&gt;"",IF(AND(DC32&gt;Réservoir!$B$57,DC27&gt;Réservoir!$B$65,DC19&lt;Réservoir!$C$65),36,"OK"),"")</f>
        <v>OK</v>
      </c>
      <c r="DD92" t="str">
        <f ca="1">IF(DD27&lt;&gt;"",IF(AND(DD32&gt;Réservoir!$B$57,DD27&gt;Réservoir!$B$65,DD19&lt;Réservoir!$C$65),36,"OK"),"")</f>
        <v>OK</v>
      </c>
      <c r="DE92" t="str">
        <f ca="1">IF(DE27&lt;&gt;"",IF(AND(DE32&gt;Réservoir!$B$57,DE27&gt;Réservoir!$B$65,DE19&lt;Réservoir!$C$65),36,"OK"),"")</f>
        <v>OK</v>
      </c>
      <c r="DF92" t="str">
        <f ca="1">IF(DF27&lt;&gt;"",IF(AND(DF32&gt;Réservoir!$B$57,DF27&gt;Réservoir!$B$65,DF19&lt;Réservoir!$C$65),36,"OK"),"")</f>
        <v>OK</v>
      </c>
      <c r="DG92" t="str">
        <f ca="1">IF(DG27&lt;&gt;"",IF(AND(DG32&gt;Réservoir!$B$57,DG27&gt;Réservoir!$B$65,DG19&lt;Réservoir!$C$65),36,"OK"),"")</f>
        <v>OK</v>
      </c>
      <c r="DH92" t="str">
        <f ca="1">IF(DH27&lt;&gt;"",IF(AND(DH32&gt;Réservoir!$B$57,DH27&gt;Réservoir!$B$65,DH19&lt;Réservoir!$C$65),36,"OK"),"")</f>
        <v>OK</v>
      </c>
      <c r="DI92" t="str">
        <f ca="1">IF(DI27&lt;&gt;"",IF(AND(DI32&gt;Réservoir!$B$57,DI27&gt;Réservoir!$B$65,DI19&lt;Réservoir!$C$65),36,"OK"),"")</f>
        <v>OK</v>
      </c>
      <c r="DJ92" t="str">
        <f ca="1">IF(DJ27&lt;&gt;"",IF(AND(DJ32&gt;Réservoir!$B$57,DJ27&gt;Réservoir!$B$65,DJ19&lt;Réservoir!$C$65),36,"OK"),"")</f>
        <v>OK</v>
      </c>
      <c r="DK92" t="str">
        <f ca="1">IF(DK27&lt;&gt;"",IF(AND(DK32&gt;Réservoir!$B$57,DK27&gt;Réservoir!$B$65,DK19&lt;Réservoir!$C$65),36,"OK"),"")</f>
        <v>OK</v>
      </c>
      <c r="DL92" t="str">
        <f ca="1">IF(DL27&lt;&gt;"",IF(AND(DL32&gt;Réservoir!$B$57,DL27&gt;Réservoir!$B$65,DL19&lt;Réservoir!$C$65),36,"OK"),"")</f>
        <v>OK</v>
      </c>
      <c r="DM92" t="str">
        <f ca="1">IF(DM27&lt;&gt;"",IF(AND(DM32&gt;Réservoir!$B$57,DM27&gt;Réservoir!$B$65,DM19&lt;Réservoir!$C$65),36,"OK"),"")</f>
        <v>OK</v>
      </c>
      <c r="DN92" t="str">
        <f ca="1">IF(DN27&lt;&gt;"",IF(AND(DN32&gt;Réservoir!$B$57,DN27&gt;Réservoir!$B$65,DN19&lt;Réservoir!$C$65),36,"OK"),"")</f>
        <v>OK</v>
      </c>
      <c r="DO92" t="str">
        <f ca="1">IF(DO27&lt;&gt;"",IF(AND(DO32&gt;Réservoir!$B$57,DO27&gt;Réservoir!$B$65,DO19&lt;Réservoir!$C$65),36,"OK"),"")</f>
        <v>OK</v>
      </c>
      <c r="DP92" t="str">
        <f ca="1">IF(DP27&lt;&gt;"",IF(AND(DP32&gt;Réservoir!$B$57,DP27&gt;Réservoir!$B$65,DP19&lt;Réservoir!$C$65),36,"OK"),"")</f>
        <v>OK</v>
      </c>
      <c r="DQ92" t="str">
        <f ca="1">IF(DQ27&lt;&gt;"",IF(AND(DQ32&gt;Réservoir!$B$57,DQ27&gt;Réservoir!$B$65,DQ19&lt;Réservoir!$C$65),36,"OK"),"")</f>
        <v>OK</v>
      </c>
      <c r="DR92" t="str">
        <f ca="1">IF(DR27&lt;&gt;"",IF(AND(DR32&gt;Réservoir!$B$57,DR27&gt;Réservoir!$B$65,DR19&lt;Réservoir!$C$65),36,"OK"),"")</f>
        <v>OK</v>
      </c>
      <c r="DS92" t="str">
        <f ca="1">IF(DS27&lt;&gt;"",IF(AND(DS32&gt;Réservoir!$B$57,DS27&gt;Réservoir!$B$65,DS19&lt;Réservoir!$C$65),36,"OK"),"")</f>
        <v>OK</v>
      </c>
      <c r="DT92" s="87" t="str">
        <f ca="1">IF(DT27&lt;&gt;"",IF(AND(DT32&gt;Réservoir!$B$57,DT27&gt;Réservoir!$B$65,DT19&lt;Réservoir!$C$65),36,"OK"),"")</f>
        <v>OK</v>
      </c>
      <c r="DU92" t="str">
        <f ca="1">IF(DU27&lt;&gt;"",IF(AND(DU32&gt;Réservoir!$B$57,DU27&gt;Réservoir!$B$65,DU19&lt;Réservoir!$C$65),36,"OK"),"")</f>
        <v>OK</v>
      </c>
      <c r="DV92" t="str">
        <f ca="1">IF(DV27&lt;&gt;"",IF(AND(DV32&gt;Réservoir!$B$57,DV27&gt;Réservoir!$B$65,DV19&lt;Réservoir!$C$65),36,"OK"),"")</f>
        <v>OK</v>
      </c>
      <c r="DW92" t="str">
        <f ca="1">IF(DW27&lt;&gt;"",IF(AND(DW32&gt;Réservoir!$B$57,DW27&gt;Réservoir!$B$65,DW19&lt;Réservoir!$C$65),36,"OK"),"")</f>
        <v>OK</v>
      </c>
      <c r="DX92" t="str">
        <f ca="1">IF(DX27&lt;&gt;"",IF(AND(DX32&gt;Réservoir!$B$57,DX27&gt;Réservoir!$B$65,DX19&lt;Réservoir!$C$65),36,"OK"),"")</f>
        <v>OK</v>
      </c>
      <c r="DY92" t="str">
        <f ca="1">IF(DY27&lt;&gt;"",IF(AND(DY32&gt;Réservoir!$B$57,DY27&gt;Réservoir!$B$65,DY19&lt;Réservoir!$C$65),36,"OK"),"")</f>
        <v>OK</v>
      </c>
      <c r="DZ92" t="str">
        <f ca="1">IF(DZ27&lt;&gt;"",IF(AND(DZ32&gt;Réservoir!$B$57,DZ27&gt;Réservoir!$B$65,DZ19&lt;Réservoir!$C$65),36,"OK"),"")</f>
        <v>OK</v>
      </c>
      <c r="EA92" t="str">
        <f ca="1">IF(EA27&lt;&gt;"",IF(AND(EA32&gt;Réservoir!$B$57,EA27&gt;Réservoir!$B$65,EA19&lt;Réservoir!$C$65),36,"OK"),"")</f>
        <v>OK</v>
      </c>
      <c r="EB92" t="str">
        <f ca="1">IF(EB27&lt;&gt;"",IF(AND(EB32&gt;Réservoir!$B$57,EB27&gt;Réservoir!$B$65,EB19&lt;Réservoir!$C$65),36,"OK"),"")</f>
        <v>OK</v>
      </c>
      <c r="EC92" t="str">
        <f ca="1">IF(EC27&lt;&gt;"",IF(AND(EC32&gt;Réservoir!$B$57,EC27&gt;Réservoir!$B$65,EC19&lt;Réservoir!$C$65),36,"OK"),"")</f>
        <v>OK</v>
      </c>
      <c r="ED92" t="str">
        <f ca="1">IF(ED27&lt;&gt;"",IF(AND(ED32&gt;Réservoir!$B$57,ED27&gt;Réservoir!$B$65,ED19&lt;Réservoir!$C$65),36,"OK"),"")</f>
        <v>OK</v>
      </c>
      <c r="EE92" t="str">
        <f ca="1">IF(EE27&lt;&gt;"",IF(AND(EE32&gt;Réservoir!$B$57,EE27&gt;Réservoir!$B$65,EE19&lt;Réservoir!$C$65),36,"OK"),"")</f>
        <v>OK</v>
      </c>
      <c r="EF92" t="str">
        <f ca="1">IF(EF27&lt;&gt;"",IF(AND(EF32&gt;Réservoir!$B$57,EF27&gt;Réservoir!$B$65,EF19&lt;Réservoir!$C$65),36,"OK"),"")</f>
        <v>OK</v>
      </c>
      <c r="EG92" t="str">
        <f ca="1">IF(EG27&lt;&gt;"",IF(AND(EG32&gt;Réservoir!$B$57,EG27&gt;Réservoir!$B$65,EG19&lt;Réservoir!$C$65),36,"OK"),"")</f>
        <v>OK</v>
      </c>
      <c r="EH92" t="str">
        <f ca="1">IF(EH27&lt;&gt;"",IF(AND(EH32&gt;Réservoir!$B$57,EH27&gt;Réservoir!$B$65,EH19&lt;Réservoir!$C$65),36,"OK"),"")</f>
        <v>OK</v>
      </c>
      <c r="EI92" t="str">
        <f ca="1">IF(EI27&lt;&gt;"",IF(AND(EI32&gt;Réservoir!$B$57,EI27&gt;Réservoir!$B$65,EI19&lt;Réservoir!$C$65),36,"OK"),"")</f>
        <v>OK</v>
      </c>
      <c r="EJ92" t="str">
        <f ca="1">IF(EJ27&lt;&gt;"",IF(AND(EJ32&gt;Réservoir!$B$57,EJ27&gt;Réservoir!$B$65,EJ19&lt;Réservoir!$C$65),36,"OK"),"")</f>
        <v>OK</v>
      </c>
      <c r="EK92" t="str">
        <f ca="1">IF(EK27&lt;&gt;"",IF(AND(EK32&gt;Réservoir!$B$57,EK27&gt;Réservoir!$B$65,EK19&lt;Réservoir!$C$65),36,"OK"),"")</f>
        <v>OK</v>
      </c>
      <c r="EL92" t="str">
        <f ca="1">IF(EL27&lt;&gt;"",IF(AND(EL32&gt;Réservoir!$B$57,EL27&gt;Réservoir!$B$65,EL19&lt;Réservoir!$C$65),36,"OK"),"")</f>
        <v>OK</v>
      </c>
      <c r="EM92" t="str">
        <f ca="1">IF(EM27&lt;&gt;"",IF(AND(EM32&gt;Réservoir!$B$57,EM27&gt;Réservoir!$B$65,EM19&lt;Réservoir!$C$65),36,"OK"),"")</f>
        <v>OK</v>
      </c>
      <c r="EN92" t="str">
        <f ca="1">IF(EN27&lt;&gt;"",IF(AND(EN32&gt;Réservoir!$B$57,EN27&gt;Réservoir!$B$65,EN19&lt;Réservoir!$C$65),36,"OK"),"")</f>
        <v>OK</v>
      </c>
      <c r="EO92" t="str">
        <f ca="1">IF(EO27&lt;&gt;"",IF(AND(EO32&gt;Réservoir!$B$57,EO27&gt;Réservoir!$B$65,EO19&lt;Réservoir!$C$65),36,"OK"),"")</f>
        <v>OK</v>
      </c>
      <c r="EP92" t="str">
        <f ca="1">IF(EP27&lt;&gt;"",IF(AND(EP32&gt;Réservoir!$B$57,EP27&gt;Réservoir!$B$65,EP19&lt;Réservoir!$C$65),36,"OK"),"")</f>
        <v>OK</v>
      </c>
      <c r="EQ92" s="88" t="str">
        <f ca="1">IF(EQ27&lt;&gt;"",IF(AND(EQ32&gt;Réservoir!$B$57,EQ27&gt;Réservoir!$B$65,EQ19&lt;Réservoir!$C$65),36,"OK"),"")</f>
        <v>OK</v>
      </c>
      <c r="ER92" t="str">
        <f ca="1">IF(ER27&lt;&gt;"",IF(AND(ER32&gt;Réservoir!$B$57,ER27&gt;Réservoir!$B$65,ER19&lt;Réservoir!$C$65),36,"OK"),"")</f>
        <v>OK</v>
      </c>
      <c r="ES92" t="str">
        <f ca="1">IF(ES27&lt;&gt;"",IF(AND(ES32&gt;Réservoir!$B$57,ES27&gt;Réservoir!$B$65,ES19&lt;Réservoir!$C$65),36,"OK"),"")</f>
        <v>OK</v>
      </c>
      <c r="ET92" t="str">
        <f ca="1">IF(ET27&lt;&gt;"",IF(AND(ET32&gt;Réservoir!$B$57,ET27&gt;Réservoir!$B$65,ET19&lt;Réservoir!$C$65),36,"OK"),"")</f>
        <v>OK</v>
      </c>
      <c r="EU92" t="str">
        <f ca="1">IF(EU27&lt;&gt;"",IF(AND(EU32&gt;Réservoir!$B$57,EU27&gt;Réservoir!$B$65,EU19&lt;Réservoir!$C$65),36,"OK"),"")</f>
        <v>OK</v>
      </c>
      <c r="EV92" t="str">
        <f ca="1">IF(EV27&lt;&gt;"",IF(AND(EV32&gt;Réservoir!$B$57,EV27&gt;Réservoir!$B$65,EV19&lt;Réservoir!$C$65),36,"OK"),"")</f>
        <v>OK</v>
      </c>
      <c r="EW92" t="str">
        <f ca="1">IF(EW27&lt;&gt;"",IF(AND(EW32&gt;Réservoir!$B$57,EW27&gt;Réservoir!$B$65,EW19&lt;Réservoir!$C$65),36,"OK"),"")</f>
        <v>OK</v>
      </c>
      <c r="EX92" t="str">
        <f ca="1">IF(EX27&lt;&gt;"",IF(AND(EX32&gt;Réservoir!$B$57,EX27&gt;Réservoir!$B$65,EX19&lt;Réservoir!$C$65),36,"OK"),"")</f>
        <v>OK</v>
      </c>
      <c r="EY92" t="str">
        <f ca="1">IF(EY27&lt;&gt;"",IF(AND(EY32&gt;Réservoir!$B$57,EY27&gt;Réservoir!$B$65,EY19&lt;Réservoir!$C$65),36,"OK"),"")</f>
        <v>OK</v>
      </c>
      <c r="EZ92" t="str">
        <f ca="1">IF(EZ27&lt;&gt;"",IF(AND(EZ32&gt;Réservoir!$B$57,EZ27&gt;Réservoir!$B$65,EZ19&lt;Réservoir!$C$65),36,"OK"),"")</f>
        <v>OK</v>
      </c>
      <c r="FA92" t="str">
        <f ca="1">IF(FA27&lt;&gt;"",IF(AND(FA32&gt;Réservoir!$B$57,FA27&gt;Réservoir!$B$65,FA19&lt;Réservoir!$C$65),36,"OK"),"")</f>
        <v>OK</v>
      </c>
      <c r="FB92" t="str">
        <f ca="1">IF(FB27&lt;&gt;"",IF(AND(FB32&gt;Réservoir!$B$57,FB27&gt;Réservoir!$B$65,FB19&lt;Réservoir!$C$65),36,"OK"),"")</f>
        <v>OK</v>
      </c>
      <c r="FC92" t="str">
        <f ca="1">IF(FC27&lt;&gt;"",IF(AND(FC32&gt;Réservoir!$B$57,FC27&gt;Réservoir!$B$65,FC19&lt;Réservoir!$C$65),36,"OK"),"")</f>
        <v>OK</v>
      </c>
      <c r="FD92" t="str">
        <f ca="1">IF(FD27&lt;&gt;"",IF(AND(FD32&gt;Réservoir!$B$57,FD27&gt;Réservoir!$B$65,FD19&lt;Réservoir!$C$65),36,"OK"),"")</f>
        <v>OK</v>
      </c>
      <c r="FE92" t="str">
        <f ca="1">IF(FE27&lt;&gt;"",IF(AND(FE32&gt;Réservoir!$B$57,FE27&gt;Réservoir!$B$65,FE19&lt;Réservoir!$C$65),36,"OK"),"")</f>
        <v>OK</v>
      </c>
      <c r="FF92" t="str">
        <f ca="1">IF(FF27&lt;&gt;"",IF(AND(FF32&gt;Réservoir!$B$57,FF27&gt;Réservoir!$B$65,FF19&lt;Réservoir!$C$65),36,"OK"),"")</f>
        <v>OK</v>
      </c>
      <c r="FG92" t="str">
        <f ca="1">IF(FG27&lt;&gt;"",IF(AND(FG32&gt;Réservoir!$B$57,FG27&gt;Réservoir!$B$65,FG19&lt;Réservoir!$C$65),36,"OK"),"")</f>
        <v>OK</v>
      </c>
      <c r="FH92" t="str">
        <f ca="1">IF(FH27&lt;&gt;"",IF(AND(FH32&gt;Réservoir!$B$57,FH27&gt;Réservoir!$B$65,FH19&lt;Réservoir!$C$65),36,"OK"),"")</f>
        <v>OK</v>
      </c>
      <c r="FI92" t="str">
        <f ca="1">IF(FI27&lt;&gt;"",IF(AND(FI32&gt;Réservoir!$B$57,FI27&gt;Réservoir!$B$65,FI19&lt;Réservoir!$C$65),36,"OK"),"")</f>
        <v>OK</v>
      </c>
      <c r="FJ92" t="str">
        <f ca="1">IF(FJ27&lt;&gt;"",IF(AND(FJ32&gt;Réservoir!$B$57,FJ27&gt;Réservoir!$B$65,FJ19&lt;Réservoir!$C$65),36,"OK"),"")</f>
        <v>OK</v>
      </c>
      <c r="FK92" t="str">
        <f ca="1">IF(FK27&lt;&gt;"",IF(AND(FK32&gt;Réservoir!$B$57,FK27&gt;Réservoir!$B$65,FK19&lt;Réservoir!$C$65),36,"OK"),"")</f>
        <v>OK</v>
      </c>
      <c r="FL92" t="str">
        <f ca="1">IF(FL27&lt;&gt;"",IF(AND(FL32&gt;Réservoir!$B$57,FL27&gt;Réservoir!$B$65,FL19&lt;Réservoir!$C$65),36,"OK"),"")</f>
        <v>OK</v>
      </c>
      <c r="FM92" t="str">
        <f ca="1">IF(FM27&lt;&gt;"",IF(AND(FM32&gt;Réservoir!$B$57,FM27&gt;Réservoir!$B$65,FM19&lt;Réservoir!$C$65),36,"OK"),"")</f>
        <v>OK</v>
      </c>
      <c r="FN92" t="str">
        <f ca="1">IF(FN27&lt;&gt;"",IF(AND(FN32&gt;Réservoir!$B$57,FN27&gt;Réservoir!$B$65,FN19&lt;Réservoir!$C$65),36,"OK"),"")</f>
        <v>OK</v>
      </c>
      <c r="FO92" t="str">
        <f ca="1">IF(FO27&lt;&gt;"",IF(AND(FO32&gt;Réservoir!$B$57,FO27&gt;Réservoir!$B$65,FO19&lt;Réservoir!$C$65),36,"OK"),"")</f>
        <v>OK</v>
      </c>
      <c r="FP92" s="87" t="str">
        <f>IF(FP27&lt;&gt;"",IF(AND(FP32&gt;Réservoir!$B$57,FP27&gt;Réservoir!$B$65,FP19&lt;Réservoir!$C$65),36,"OK"),"")</f>
        <v/>
      </c>
      <c r="FQ92" t="str">
        <f>IF(FQ27&lt;&gt;"",IF(AND(FQ32&gt;Réservoir!$B$57,FQ27&gt;Réservoir!$B$65,FQ19&lt;Réservoir!$C$65),36,"OK"),"")</f>
        <v/>
      </c>
      <c r="FR92" t="str">
        <f>IF(FR27&lt;&gt;"",IF(AND(FR32&gt;Réservoir!$B$57,FR27&gt;Réservoir!$B$65,FR19&lt;Réservoir!$C$65),36,"OK"),"")</f>
        <v/>
      </c>
      <c r="FS92" t="str">
        <f>IF(FS27&lt;&gt;"",IF(AND(FS32&gt;Réservoir!$B$57,FS27&gt;Réservoir!$B$65,FS19&lt;Réservoir!$C$65),36,"OK"),"")</f>
        <v/>
      </c>
      <c r="FT92" t="str">
        <f>IF(FT27&lt;&gt;"",IF(AND(FT32&gt;Réservoir!$B$57,FT27&gt;Réservoir!$B$65,FT19&lt;Réservoir!$C$65),36,"OK"),"")</f>
        <v/>
      </c>
      <c r="FU92" t="str">
        <f>IF(FU27&lt;&gt;"",IF(AND(FU32&gt;Réservoir!$B$57,FU27&gt;Réservoir!$B$65,FU19&lt;Réservoir!$C$65),36,"OK"),"")</f>
        <v/>
      </c>
      <c r="FV92" t="str">
        <f>IF(FV27&lt;&gt;"",IF(AND(FV32&gt;Réservoir!$B$57,FV27&gt;Réservoir!$B$65,FV19&lt;Réservoir!$C$65),36,"OK"),"")</f>
        <v/>
      </c>
      <c r="FW92" t="str">
        <f>IF(FW27&lt;&gt;"",IF(AND(FW32&gt;Réservoir!$B$57,FW27&gt;Réservoir!$B$65,FW19&lt;Réservoir!$C$65),36,"OK"),"")</f>
        <v/>
      </c>
      <c r="FX92" t="str">
        <f>IF(FX27&lt;&gt;"",IF(AND(FX32&gt;Réservoir!$B$57,FX27&gt;Réservoir!$B$65,FX19&lt;Réservoir!$C$65),36,"OK"),"")</f>
        <v/>
      </c>
      <c r="FY92" t="str">
        <f>IF(FY27&lt;&gt;"",IF(AND(FY32&gt;Réservoir!$B$57,FY27&gt;Réservoir!$B$65,FY19&lt;Réservoir!$C$65),36,"OK"),"")</f>
        <v/>
      </c>
      <c r="FZ92" t="str">
        <f>IF(FZ27&lt;&gt;"",IF(AND(FZ32&gt;Réservoir!$B$57,FZ27&gt;Réservoir!$B$65,FZ19&lt;Réservoir!$C$65),36,"OK"),"")</f>
        <v/>
      </c>
      <c r="GA92" t="str">
        <f>IF(GA27&lt;&gt;"",IF(AND(GA32&gt;Réservoir!$B$57,GA27&gt;Réservoir!$B$65,GA19&lt;Réservoir!$C$65),36,"OK"),"")</f>
        <v/>
      </c>
      <c r="GB92" t="str">
        <f>IF(GB27&lt;&gt;"",IF(AND(GB32&gt;Réservoir!$B$57,GB27&gt;Réservoir!$B$65,GB19&lt;Réservoir!$C$65),36,"OK"),"")</f>
        <v/>
      </c>
      <c r="GC92" t="str">
        <f>IF(GC27&lt;&gt;"",IF(AND(GC32&gt;Réservoir!$B$57,GC27&gt;Réservoir!$B$65,GC19&lt;Réservoir!$C$65),36,"OK"),"")</f>
        <v/>
      </c>
      <c r="GD92" t="str">
        <f>IF(GD27&lt;&gt;"",IF(AND(GD32&gt;Réservoir!$B$57,GD27&gt;Réservoir!$B$65,GD19&lt;Réservoir!$C$65),36,"OK"),"")</f>
        <v/>
      </c>
      <c r="GE92" t="str">
        <f>IF(GE27&lt;&gt;"",IF(AND(GE32&gt;Réservoir!$B$57,GE27&gt;Réservoir!$B$65,GE19&lt;Réservoir!$C$65),36,"OK"),"")</f>
        <v/>
      </c>
      <c r="GF92" t="str">
        <f>IF(GF27&lt;&gt;"",IF(AND(GF32&gt;Réservoir!$B$57,GF27&gt;Réservoir!$B$65,GF19&lt;Réservoir!$C$65),36,"OK"),"")</f>
        <v/>
      </c>
      <c r="GG92" t="str">
        <f>IF(GG27&lt;&gt;"",IF(AND(GG32&gt;Réservoir!$B$57,GG27&gt;Réservoir!$B$65,GG19&lt;Réservoir!$C$65),36,"OK"),"")</f>
        <v/>
      </c>
      <c r="GH92" t="str">
        <f>IF(GH27&lt;&gt;"",IF(AND(GH32&gt;Réservoir!$B$57,GH27&gt;Réservoir!$B$65,GH19&lt;Réservoir!$C$65),36,"OK"),"")</f>
        <v/>
      </c>
      <c r="GI92" t="str">
        <f>IF(GI27&lt;&gt;"",IF(AND(GI32&gt;Réservoir!$B$57,GI27&gt;Réservoir!$B$65,GI19&lt;Réservoir!$C$65),36,"OK"),"")</f>
        <v/>
      </c>
      <c r="GJ92" t="str">
        <f>IF(GJ27&lt;&gt;"",IF(AND(GJ32&gt;Réservoir!$B$57,GJ27&gt;Réservoir!$B$65,GJ19&lt;Réservoir!$C$65),36,"OK"),"")</f>
        <v/>
      </c>
      <c r="GK92" t="str">
        <f>IF(GK27&lt;&gt;"",IF(AND(GK32&gt;Réservoir!$B$57,GK27&gt;Réservoir!$B$65,GK19&lt;Réservoir!$C$65),36,"OK"),"")</f>
        <v/>
      </c>
      <c r="GL92" t="str">
        <f>IF(GL27&lt;&gt;"",IF(AND(GL32&gt;Réservoir!$B$57,GL27&gt;Réservoir!$B$65,GL19&lt;Réservoir!$C$65),36,"OK"),"")</f>
        <v/>
      </c>
      <c r="GM92" s="88" t="str">
        <f>IF(GM27&lt;&gt;"",IF(AND(GM32&gt;Réservoir!$B$57,GM27&gt;Réservoir!$B$65,GM19&lt;Réservoir!$C$65),36,"OK"),"")</f>
        <v/>
      </c>
    </row>
    <row r="93" spans="1:195" x14ac:dyDescent="0.25">
      <c r="B93" t="s">
        <v>376</v>
      </c>
      <c r="D93" t="str">
        <f t="shared" ref="D93:AI93" ca="1" si="142">IF(AND(D32&lt;&gt;"",D92&lt;&gt;"OK"),"-"&amp;D86,"")</f>
        <v/>
      </c>
      <c r="E93" t="str">
        <f t="shared" ca="1" si="142"/>
        <v/>
      </c>
      <c r="F93" t="str">
        <f t="shared" ca="1" si="142"/>
        <v/>
      </c>
      <c r="G93" t="str">
        <f t="shared" ca="1" si="142"/>
        <v/>
      </c>
      <c r="H93" t="str">
        <f t="shared" ca="1" si="142"/>
        <v/>
      </c>
      <c r="I93" t="str">
        <f t="shared" ca="1" si="142"/>
        <v/>
      </c>
      <c r="J93" t="str">
        <f t="shared" ca="1" si="142"/>
        <v/>
      </c>
      <c r="K93" t="str">
        <f t="shared" ca="1" si="142"/>
        <v/>
      </c>
      <c r="L93" t="str">
        <f t="shared" ca="1" si="142"/>
        <v/>
      </c>
      <c r="M93" t="str">
        <f t="shared" ca="1" si="142"/>
        <v/>
      </c>
      <c r="N93" t="str">
        <f t="shared" ca="1" si="142"/>
        <v/>
      </c>
      <c r="O93" t="str">
        <f t="shared" ca="1" si="142"/>
        <v/>
      </c>
      <c r="P93" t="str">
        <f t="shared" ca="1" si="142"/>
        <v/>
      </c>
      <c r="Q93" t="str">
        <f t="shared" ca="1" si="142"/>
        <v/>
      </c>
      <c r="R93" t="str">
        <f t="shared" ca="1" si="142"/>
        <v/>
      </c>
      <c r="S93" t="str">
        <f t="shared" ca="1" si="142"/>
        <v/>
      </c>
      <c r="T93" t="str">
        <f t="shared" ca="1" si="142"/>
        <v/>
      </c>
      <c r="U93" t="str">
        <f t="shared" ca="1" si="142"/>
        <v/>
      </c>
      <c r="V93" t="str">
        <f t="shared" ca="1" si="142"/>
        <v/>
      </c>
      <c r="W93" t="str">
        <f t="shared" ca="1" si="142"/>
        <v/>
      </c>
      <c r="X93" t="str">
        <f t="shared" ca="1" si="142"/>
        <v/>
      </c>
      <c r="Y93" t="str">
        <f t="shared" ca="1" si="142"/>
        <v/>
      </c>
      <c r="Z93" t="str">
        <f t="shared" ca="1" si="142"/>
        <v/>
      </c>
      <c r="AA93" t="str">
        <f t="shared" ca="1" si="142"/>
        <v/>
      </c>
      <c r="AB93" s="87" t="str">
        <f t="shared" ca="1" si="142"/>
        <v/>
      </c>
      <c r="AC93" t="str">
        <f t="shared" ca="1" si="142"/>
        <v/>
      </c>
      <c r="AD93" t="str">
        <f t="shared" ca="1" si="142"/>
        <v/>
      </c>
      <c r="AE93" t="str">
        <f t="shared" ca="1" si="142"/>
        <v/>
      </c>
      <c r="AF93" t="str">
        <f t="shared" ca="1" si="142"/>
        <v/>
      </c>
      <c r="AG93" t="str">
        <f t="shared" ca="1" si="142"/>
        <v/>
      </c>
      <c r="AH93" t="str">
        <f t="shared" ca="1" si="142"/>
        <v/>
      </c>
      <c r="AI93" t="str">
        <f t="shared" ca="1" si="142"/>
        <v/>
      </c>
      <c r="AJ93" t="str">
        <f t="shared" ref="AJ93:BO93" ca="1" si="143">IF(AND(AJ32&lt;&gt;"",AJ92&lt;&gt;"OK"),"-"&amp;AJ86,"")</f>
        <v/>
      </c>
      <c r="AK93" t="str">
        <f t="shared" ca="1" si="143"/>
        <v/>
      </c>
      <c r="AL93" t="str">
        <f t="shared" ca="1" si="143"/>
        <v/>
      </c>
      <c r="AM93" t="str">
        <f t="shared" ca="1" si="143"/>
        <v/>
      </c>
      <c r="AN93" t="str">
        <f t="shared" ca="1" si="143"/>
        <v/>
      </c>
      <c r="AO93" t="str">
        <f t="shared" ca="1" si="143"/>
        <v/>
      </c>
      <c r="AP93" t="str">
        <f t="shared" ca="1" si="143"/>
        <v/>
      </c>
      <c r="AQ93" t="str">
        <f t="shared" ca="1" si="143"/>
        <v/>
      </c>
      <c r="AR93" t="str">
        <f t="shared" ca="1" si="143"/>
        <v/>
      </c>
      <c r="AS93" t="str">
        <f t="shared" ca="1" si="143"/>
        <v/>
      </c>
      <c r="AT93" t="str">
        <f t="shared" ca="1" si="143"/>
        <v/>
      </c>
      <c r="AU93" t="str">
        <f t="shared" ca="1" si="143"/>
        <v/>
      </c>
      <c r="AV93" t="str">
        <f t="shared" ca="1" si="143"/>
        <v/>
      </c>
      <c r="AW93" t="str">
        <f t="shared" ca="1" si="143"/>
        <v/>
      </c>
      <c r="AX93" t="str">
        <f t="shared" ca="1" si="143"/>
        <v/>
      </c>
      <c r="AY93" t="str">
        <f t="shared" ca="1" si="143"/>
        <v/>
      </c>
      <c r="AZ93" s="87" t="str">
        <f t="shared" ca="1" si="143"/>
        <v/>
      </c>
      <c r="BA93" t="str">
        <f t="shared" ca="1" si="143"/>
        <v/>
      </c>
      <c r="BB93" t="str">
        <f t="shared" ca="1" si="143"/>
        <v/>
      </c>
      <c r="BC93" t="str">
        <f t="shared" ca="1" si="143"/>
        <v/>
      </c>
      <c r="BD93" t="str">
        <f t="shared" ca="1" si="143"/>
        <v/>
      </c>
      <c r="BE93" t="str">
        <f t="shared" ca="1" si="143"/>
        <v/>
      </c>
      <c r="BF93" t="str">
        <f t="shared" ca="1" si="143"/>
        <v/>
      </c>
      <c r="BG93" t="str">
        <f t="shared" ca="1" si="143"/>
        <v/>
      </c>
      <c r="BH93" t="str">
        <f t="shared" ca="1" si="143"/>
        <v/>
      </c>
      <c r="BI93" t="str">
        <f t="shared" ca="1" si="143"/>
        <v/>
      </c>
      <c r="BJ93" t="str">
        <f t="shared" ca="1" si="143"/>
        <v/>
      </c>
      <c r="BK93" t="str">
        <f t="shared" ca="1" si="143"/>
        <v/>
      </c>
      <c r="BL93" t="str">
        <f t="shared" ca="1" si="143"/>
        <v/>
      </c>
      <c r="BM93" t="str">
        <f t="shared" ca="1" si="143"/>
        <v/>
      </c>
      <c r="BN93" t="str">
        <f t="shared" ca="1" si="143"/>
        <v/>
      </c>
      <c r="BO93" t="str">
        <f t="shared" ca="1" si="143"/>
        <v/>
      </c>
      <c r="BP93" t="str">
        <f t="shared" ref="BP93:CU93" ca="1" si="144">IF(AND(BP32&lt;&gt;"",BP92&lt;&gt;"OK"),"-"&amp;BP86,"")</f>
        <v/>
      </c>
      <c r="BQ93" t="str">
        <f t="shared" ca="1" si="144"/>
        <v/>
      </c>
      <c r="BR93" t="str">
        <f t="shared" ca="1" si="144"/>
        <v/>
      </c>
      <c r="BS93" t="str">
        <f t="shared" ca="1" si="144"/>
        <v/>
      </c>
      <c r="BT93" t="str">
        <f t="shared" ca="1" si="144"/>
        <v/>
      </c>
      <c r="BU93" t="str">
        <f t="shared" ca="1" si="144"/>
        <v/>
      </c>
      <c r="BV93" t="str">
        <f t="shared" ca="1" si="144"/>
        <v/>
      </c>
      <c r="BW93" t="str">
        <f t="shared" ca="1" si="144"/>
        <v/>
      </c>
      <c r="BX93" s="87" t="str">
        <f t="shared" ca="1" si="144"/>
        <v/>
      </c>
      <c r="BY93" t="str">
        <f t="shared" ca="1" si="144"/>
        <v/>
      </c>
      <c r="BZ93" t="str">
        <f t="shared" ca="1" si="144"/>
        <v/>
      </c>
      <c r="CA93" t="str">
        <f t="shared" ca="1" si="144"/>
        <v/>
      </c>
      <c r="CB93" t="str">
        <f t="shared" ca="1" si="144"/>
        <v/>
      </c>
      <c r="CC93" t="str">
        <f t="shared" ca="1" si="144"/>
        <v/>
      </c>
      <c r="CD93" t="str">
        <f t="shared" ca="1" si="144"/>
        <v/>
      </c>
      <c r="CE93" t="str">
        <f t="shared" ca="1" si="144"/>
        <v/>
      </c>
      <c r="CF93" t="str">
        <f t="shared" ca="1" si="144"/>
        <v/>
      </c>
      <c r="CG93" t="str">
        <f t="shared" ca="1" si="144"/>
        <v/>
      </c>
      <c r="CH93" t="str">
        <f t="shared" ca="1" si="144"/>
        <v/>
      </c>
      <c r="CI93" t="str">
        <f t="shared" ca="1" si="144"/>
        <v/>
      </c>
      <c r="CJ93" t="str">
        <f t="shared" ca="1" si="144"/>
        <v/>
      </c>
      <c r="CK93" t="str">
        <f t="shared" ca="1" si="144"/>
        <v/>
      </c>
      <c r="CL93" t="str">
        <f t="shared" ca="1" si="144"/>
        <v/>
      </c>
      <c r="CM93" t="str">
        <f t="shared" ca="1" si="144"/>
        <v/>
      </c>
      <c r="CN93" t="str">
        <f t="shared" ca="1" si="144"/>
        <v/>
      </c>
      <c r="CO93" t="str">
        <f t="shared" ca="1" si="144"/>
        <v/>
      </c>
      <c r="CP93" t="str">
        <f t="shared" ca="1" si="144"/>
        <v/>
      </c>
      <c r="CQ93" t="str">
        <f t="shared" ca="1" si="144"/>
        <v/>
      </c>
      <c r="CR93" t="str">
        <f t="shared" ca="1" si="144"/>
        <v/>
      </c>
      <c r="CS93" t="str">
        <f t="shared" ca="1" si="144"/>
        <v/>
      </c>
      <c r="CT93" t="str">
        <f t="shared" ca="1" si="144"/>
        <v/>
      </c>
      <c r="CU93" s="88" t="str">
        <f t="shared" ca="1" si="144"/>
        <v/>
      </c>
      <c r="CV93" t="str">
        <f t="shared" ref="CV93:EA93" ca="1" si="145">IF(AND(CV32&lt;&gt;"",CV92&lt;&gt;"OK"),"-"&amp;CV86,"")</f>
        <v/>
      </c>
      <c r="CW93" t="str">
        <f t="shared" ca="1" si="145"/>
        <v/>
      </c>
      <c r="CX93" t="str">
        <f t="shared" ca="1" si="145"/>
        <v/>
      </c>
      <c r="CY93" t="str">
        <f t="shared" ca="1" si="145"/>
        <v/>
      </c>
      <c r="CZ93" t="str">
        <f t="shared" ca="1" si="145"/>
        <v/>
      </c>
      <c r="DA93" t="str">
        <f t="shared" ca="1" si="145"/>
        <v/>
      </c>
      <c r="DB93" t="str">
        <f t="shared" ca="1" si="145"/>
        <v/>
      </c>
      <c r="DC93" t="str">
        <f t="shared" ca="1" si="145"/>
        <v/>
      </c>
      <c r="DD93" t="str">
        <f t="shared" ca="1" si="145"/>
        <v/>
      </c>
      <c r="DE93" t="str">
        <f t="shared" ca="1" si="145"/>
        <v/>
      </c>
      <c r="DF93" t="str">
        <f t="shared" ca="1" si="145"/>
        <v/>
      </c>
      <c r="DG93" t="str">
        <f t="shared" ca="1" si="145"/>
        <v/>
      </c>
      <c r="DH93" t="str">
        <f t="shared" ca="1" si="145"/>
        <v/>
      </c>
      <c r="DI93" t="str">
        <f t="shared" ca="1" si="145"/>
        <v/>
      </c>
      <c r="DJ93" t="str">
        <f t="shared" ca="1" si="145"/>
        <v/>
      </c>
      <c r="DK93" t="str">
        <f t="shared" ca="1" si="145"/>
        <v/>
      </c>
      <c r="DL93" t="str">
        <f t="shared" ca="1" si="145"/>
        <v/>
      </c>
      <c r="DM93" t="str">
        <f t="shared" ca="1" si="145"/>
        <v/>
      </c>
      <c r="DN93" t="str">
        <f t="shared" ca="1" si="145"/>
        <v/>
      </c>
      <c r="DO93" t="str">
        <f t="shared" ca="1" si="145"/>
        <v/>
      </c>
      <c r="DP93" t="str">
        <f t="shared" ca="1" si="145"/>
        <v/>
      </c>
      <c r="DQ93" t="str">
        <f t="shared" ca="1" si="145"/>
        <v/>
      </c>
      <c r="DR93" t="str">
        <f t="shared" ca="1" si="145"/>
        <v/>
      </c>
      <c r="DS93" t="str">
        <f t="shared" ca="1" si="145"/>
        <v/>
      </c>
      <c r="DT93" s="87" t="str">
        <f t="shared" ca="1" si="145"/>
        <v/>
      </c>
      <c r="DU93" t="str">
        <f t="shared" ca="1" si="145"/>
        <v/>
      </c>
      <c r="DV93" t="str">
        <f t="shared" ca="1" si="145"/>
        <v/>
      </c>
      <c r="DW93" t="str">
        <f t="shared" ca="1" si="145"/>
        <v/>
      </c>
      <c r="DX93" t="str">
        <f t="shared" ca="1" si="145"/>
        <v/>
      </c>
      <c r="DY93" t="str">
        <f t="shared" ca="1" si="145"/>
        <v/>
      </c>
      <c r="DZ93" t="str">
        <f t="shared" ca="1" si="145"/>
        <v/>
      </c>
      <c r="EA93" t="str">
        <f t="shared" ca="1" si="145"/>
        <v/>
      </c>
      <c r="EB93" t="str">
        <f t="shared" ref="EB93:FG93" ca="1" si="146">IF(AND(EB32&lt;&gt;"",EB92&lt;&gt;"OK"),"-"&amp;EB86,"")</f>
        <v/>
      </c>
      <c r="EC93" t="str">
        <f t="shared" ca="1" si="146"/>
        <v/>
      </c>
      <c r="ED93" t="str">
        <f t="shared" ca="1" si="146"/>
        <v/>
      </c>
      <c r="EE93" t="str">
        <f t="shared" ca="1" si="146"/>
        <v/>
      </c>
      <c r="EF93" t="str">
        <f t="shared" ca="1" si="146"/>
        <v/>
      </c>
      <c r="EG93" t="str">
        <f t="shared" ca="1" si="146"/>
        <v/>
      </c>
      <c r="EH93" t="str">
        <f t="shared" ca="1" si="146"/>
        <v/>
      </c>
      <c r="EI93" t="str">
        <f t="shared" ca="1" si="146"/>
        <v/>
      </c>
      <c r="EJ93" t="str">
        <f t="shared" ca="1" si="146"/>
        <v/>
      </c>
      <c r="EK93" t="str">
        <f t="shared" ca="1" si="146"/>
        <v/>
      </c>
      <c r="EL93" t="str">
        <f t="shared" ca="1" si="146"/>
        <v/>
      </c>
      <c r="EM93" t="str">
        <f t="shared" ca="1" si="146"/>
        <v/>
      </c>
      <c r="EN93" t="str">
        <f t="shared" ca="1" si="146"/>
        <v/>
      </c>
      <c r="EO93" t="str">
        <f t="shared" ca="1" si="146"/>
        <v/>
      </c>
      <c r="EP93" t="str">
        <f t="shared" ca="1" si="146"/>
        <v/>
      </c>
      <c r="EQ93" s="88" t="str">
        <f t="shared" ca="1" si="146"/>
        <v/>
      </c>
      <c r="ER93" t="str">
        <f t="shared" ca="1" si="146"/>
        <v/>
      </c>
      <c r="ES93" t="str">
        <f t="shared" ca="1" si="146"/>
        <v/>
      </c>
      <c r="ET93" t="str">
        <f t="shared" ca="1" si="146"/>
        <v/>
      </c>
      <c r="EU93" t="str">
        <f t="shared" ca="1" si="146"/>
        <v/>
      </c>
      <c r="EV93" t="str">
        <f t="shared" ca="1" si="146"/>
        <v/>
      </c>
      <c r="EW93" t="str">
        <f t="shared" ca="1" si="146"/>
        <v/>
      </c>
      <c r="EX93" t="str">
        <f t="shared" ca="1" si="146"/>
        <v/>
      </c>
      <c r="EY93" t="str">
        <f t="shared" ca="1" si="146"/>
        <v/>
      </c>
      <c r="EZ93" t="str">
        <f t="shared" ca="1" si="146"/>
        <v/>
      </c>
      <c r="FA93" t="str">
        <f t="shared" ca="1" si="146"/>
        <v/>
      </c>
      <c r="FB93" t="str">
        <f t="shared" ca="1" si="146"/>
        <v/>
      </c>
      <c r="FC93" t="str">
        <f t="shared" ca="1" si="146"/>
        <v/>
      </c>
      <c r="FD93" t="str">
        <f t="shared" ca="1" si="146"/>
        <v/>
      </c>
      <c r="FE93" t="str">
        <f t="shared" ca="1" si="146"/>
        <v/>
      </c>
      <c r="FF93" t="str">
        <f t="shared" ca="1" si="146"/>
        <v/>
      </c>
      <c r="FG93" t="str">
        <f t="shared" ca="1" si="146"/>
        <v/>
      </c>
      <c r="FH93" t="str">
        <f t="shared" ref="FH93:GM93" ca="1" si="147">IF(AND(FH32&lt;&gt;"",FH92&lt;&gt;"OK"),"-"&amp;FH86,"")</f>
        <v/>
      </c>
      <c r="FI93" t="str">
        <f t="shared" ca="1" si="147"/>
        <v/>
      </c>
      <c r="FJ93" t="str">
        <f t="shared" ca="1" si="147"/>
        <v/>
      </c>
      <c r="FK93" t="str">
        <f t="shared" ca="1" si="147"/>
        <v/>
      </c>
      <c r="FL93" t="str">
        <f t="shared" ca="1" si="147"/>
        <v/>
      </c>
      <c r="FM93" t="str">
        <f t="shared" ca="1" si="147"/>
        <v/>
      </c>
      <c r="FN93" t="str">
        <f t="shared" ca="1" si="147"/>
        <v/>
      </c>
      <c r="FO93" t="str">
        <f t="shared" ca="1" si="147"/>
        <v/>
      </c>
      <c r="FP93" s="87" t="str">
        <f t="shared" si="147"/>
        <v/>
      </c>
      <c r="FQ93" t="str">
        <f t="shared" si="147"/>
        <v/>
      </c>
      <c r="FR93" t="str">
        <f t="shared" si="147"/>
        <v/>
      </c>
      <c r="FS93" t="str">
        <f t="shared" si="147"/>
        <v/>
      </c>
      <c r="FT93" t="str">
        <f t="shared" si="147"/>
        <v/>
      </c>
      <c r="FU93" t="str">
        <f t="shared" si="147"/>
        <v/>
      </c>
      <c r="FV93" t="str">
        <f t="shared" si="147"/>
        <v/>
      </c>
      <c r="FW93" t="str">
        <f t="shared" si="147"/>
        <v/>
      </c>
      <c r="FX93" t="str">
        <f t="shared" si="147"/>
        <v/>
      </c>
      <c r="FY93" t="str">
        <f t="shared" si="147"/>
        <v/>
      </c>
      <c r="FZ93" t="str">
        <f t="shared" si="147"/>
        <v/>
      </c>
      <c r="GA93" t="str">
        <f t="shared" si="147"/>
        <v/>
      </c>
      <c r="GB93" t="str">
        <f t="shared" si="147"/>
        <v/>
      </c>
      <c r="GC93" t="str">
        <f t="shared" si="147"/>
        <v/>
      </c>
      <c r="GD93" t="str">
        <f t="shared" si="147"/>
        <v/>
      </c>
      <c r="GE93" t="str">
        <f t="shared" si="147"/>
        <v/>
      </c>
      <c r="GF93" t="str">
        <f t="shared" si="147"/>
        <v/>
      </c>
      <c r="GG93" t="str">
        <f t="shared" si="147"/>
        <v/>
      </c>
      <c r="GH93" t="str">
        <f t="shared" si="147"/>
        <v/>
      </c>
      <c r="GI93" t="str">
        <f t="shared" si="147"/>
        <v/>
      </c>
      <c r="GJ93" t="str">
        <f t="shared" si="147"/>
        <v/>
      </c>
      <c r="GK93" t="str">
        <f t="shared" si="147"/>
        <v/>
      </c>
      <c r="GL93" t="str">
        <f t="shared" si="147"/>
        <v/>
      </c>
      <c r="GM93" s="88" t="str">
        <f t="shared" si="147"/>
        <v/>
      </c>
    </row>
    <row r="94" spans="1:195" x14ac:dyDescent="0.25">
      <c r="B94" t="s">
        <v>322</v>
      </c>
      <c r="D94" t="str">
        <f ca="1">IF(D46&lt;(D70*0.33+D83-D60)*3600,"F",IF(AND($D$38="F",D46&lt;VLOOKUP(686,Réservoir!$D$26:$E$35,2)),"F",IF(D32&gt;691.8,"O","Q")))</f>
        <v>Q</v>
      </c>
      <c r="E94" t="str">
        <f ca="1">IF(E46&lt;(E70*0.33+E83-E60)*3600,"F",IF(AND($D$38="F",E46&lt;VLOOKUP(686,Réservoir!$D$26:$E$35,2)),"F",IF(E32&gt;691.8,"O","Q")))</f>
        <v>Q</v>
      </c>
      <c r="F94" t="str">
        <f ca="1">IF(F46&lt;(F70*0.33+F83-F60)*3600,"F",IF(AND($D$38="F",F46&lt;VLOOKUP(686,Réservoir!$D$26:$E$35,2)),"F",IF(F32&gt;691.8,"O","Q")))</f>
        <v>Q</v>
      </c>
      <c r="G94" t="str">
        <f ca="1">IF(G46&lt;(G70*0.33+G83-G60)*3600,"F",IF(AND($D$38="F",G46&lt;VLOOKUP(686,Réservoir!$D$26:$E$35,2)),"F",IF(G32&gt;691.8,"O","Q")))</f>
        <v>Q</v>
      </c>
      <c r="H94" t="str">
        <f ca="1">IF(H46&lt;(H70*0.33+H83-H60)*3600,"F",IF(AND($D$38="F",H46&lt;VLOOKUP(686,Réservoir!$D$26:$E$35,2)),"F",IF(H32&gt;691.8,"O","Q")))</f>
        <v>Q</v>
      </c>
      <c r="I94" t="str">
        <f ca="1">IF(I46&lt;(I70*0.33+I83-I60)*3600,"F",IF(AND($D$38="F",I46&lt;VLOOKUP(686,Réservoir!$D$26:$E$35,2)),"F",IF(I32&gt;691.8,"O","Q")))</f>
        <v>Q</v>
      </c>
      <c r="J94" t="str">
        <f ca="1">IF(J46&lt;(J70*0.33+J83-J60)*3600,"F",IF(AND($D$38="F",J46&lt;VLOOKUP(686,Réservoir!$D$26:$E$35,2)),"F",IF(J32&gt;691.8,"O","Q")))</f>
        <v>Q</v>
      </c>
      <c r="K94" t="str">
        <f ca="1">IF(K46&lt;(K70*0.33+K83-K60)*3600,"F",IF(AND($D$38="F",K46&lt;VLOOKUP(686,Réservoir!$D$26:$E$35,2)),"F",IF(K32&gt;691.8,"O","Q")))</f>
        <v>Q</v>
      </c>
      <c r="L94" t="str">
        <f ca="1">IF(L46&lt;(L70*0.33+L83-L60)*3600,"F",IF(AND($D$38="F",L46&lt;VLOOKUP(686,Réservoir!$D$26:$E$35,2)),"F",IF(L32&gt;691.8,"O","Q")))</f>
        <v>Q</v>
      </c>
      <c r="M94" t="str">
        <f ca="1">IF(M46&lt;(M70*0.33+M83-M60)*3600,"F",IF(AND($D$38="F",M46&lt;VLOOKUP(686,Réservoir!$D$26:$E$35,2)),"F",IF(M32&gt;691.8,"O","Q")))</f>
        <v>Q</v>
      </c>
      <c r="N94" t="str">
        <f ca="1">IF(N46&lt;(N70*0.33+N83-N60)*3600,"F",IF(AND($D$38="F",N46&lt;VLOOKUP(686,Réservoir!$D$26:$E$35,2)),"F",IF(N32&gt;691.8,"O","Q")))</f>
        <v>Q</v>
      </c>
      <c r="O94" t="str">
        <f ca="1">IF(O46&lt;(O70*0.33+O83-O60)*3600,"F",IF(AND($D$38="F",O46&lt;VLOOKUP(686,Réservoir!$D$26:$E$35,2)),"F",IF(O32&gt;691.8,"O","Q")))</f>
        <v>Q</v>
      </c>
      <c r="P94" t="str">
        <f ca="1">IF(P46&lt;(P70*0.33+P83-P60)*3600,"F",IF(AND($D$38="F",P46&lt;VLOOKUP(686,Réservoir!$D$26:$E$35,2)),"F",IF(P32&gt;691.8,"O","Q")))</f>
        <v>Q</v>
      </c>
      <c r="Q94" t="str">
        <f ca="1">IF(Q46&lt;(Q70*0.33+Q83-Q60)*3600,"F",IF(AND($D$38="F",Q46&lt;VLOOKUP(686,Réservoir!$D$26:$E$35,2)),"F",IF(Q32&gt;691.8,"O","Q")))</f>
        <v>Q</v>
      </c>
      <c r="R94" t="str">
        <f ca="1">IF(R46&lt;(R70*0.33+R83-R60)*3600,"F",IF(AND($D$38="F",R46&lt;VLOOKUP(686,Réservoir!$D$26:$E$35,2)),"F",IF(R32&gt;691.8,"O","Q")))</f>
        <v>Q</v>
      </c>
      <c r="S94" t="str">
        <f ca="1">IF(S46&lt;(S70*0.33+S83-S60)*3600,"F",IF(AND($D$38="F",S46&lt;VLOOKUP(686,Réservoir!$D$26:$E$35,2)),"F",IF(S32&gt;691.8,"O","Q")))</f>
        <v>Q</v>
      </c>
      <c r="T94" t="str">
        <f ca="1">IF(T46&lt;(T70*0.33+T83-T60)*3600,"F",IF(AND($D$38="F",T46&lt;VLOOKUP(686,Réservoir!$D$26:$E$35,2)),"F",IF(T32&gt;691.8,"O","Q")))</f>
        <v>Q</v>
      </c>
      <c r="U94" t="str">
        <f ca="1">IF(U46&lt;(U70*0.33+U83-U60)*3600,"F",IF(AND($D$38="F",U46&lt;VLOOKUP(686,Réservoir!$D$26:$E$35,2)),"F",IF(U32&gt;691.8,"O","Q")))</f>
        <v>F</v>
      </c>
      <c r="V94" t="str">
        <f ca="1">IF(V46&lt;(V70*0.33+V83-V60)*3600,"F",IF(AND($D$38="F",V46&lt;VLOOKUP(686,Réservoir!$D$26:$E$35,2)),"F",IF(V32&gt;691.8,"O","Q")))</f>
        <v>F</v>
      </c>
      <c r="W94" t="str">
        <f ca="1">IF(W46&lt;(W70*0.33+W83-W60)*3600,"F",IF(AND($D$38="F",W46&lt;VLOOKUP(686,Réservoir!$D$26:$E$35,2)),"F",IF(W32&gt;691.8,"O","Q")))</f>
        <v>F</v>
      </c>
      <c r="X94" t="str">
        <f ca="1">IF(X46&lt;(X70*0.33+X83-X60)*3600,"F",IF(AND($D$38="F",X46&lt;VLOOKUP(686,Réservoir!$D$26:$E$35,2)),"F",IF(X32&gt;691.8,"O","Q")))</f>
        <v>F</v>
      </c>
      <c r="Y94" t="str">
        <f ca="1">IF(Y46&lt;(Y70*0.33+Y83-Y60)*3600,"F",IF(AND($D$38="F",Y46&lt;VLOOKUP(686,Réservoir!$D$26:$E$35,2)),"F",IF(Y32&gt;691.8,"O","Q")))</f>
        <v>F</v>
      </c>
      <c r="Z94" t="str">
        <f ca="1">IF(Z46&lt;(Z70*0.33+Z83-Z60)*3600,"F",IF(AND($D$38="F",Z46&lt;VLOOKUP(686,Réservoir!$D$26:$E$35,2)),"F",IF(Z32&gt;691.8,"O","Q")))</f>
        <v>F</v>
      </c>
      <c r="AA94" t="str">
        <f ca="1">IF(AA46&lt;(AA70*0.33+AA83-AA60)*3600,"F",IF(AND($D$38="F",AA46&lt;VLOOKUP(686,Réservoir!$D$26:$E$35,2)),"F",IF(AA32&gt;691.8,"O","Q")))</f>
        <v>Q</v>
      </c>
      <c r="AB94" t="str">
        <f ca="1">IF(AB46&lt;(AB70*0.33+AB83-AB60)*3600,"F",IF(AND($D$38="F",AB46&lt;VLOOKUP(686,Réservoir!$D$26:$E$35,2)),"F",IF(AB32&gt;691.8,"O","Q")))</f>
        <v>Q</v>
      </c>
      <c r="AC94" t="str">
        <f ca="1">IF(AC46&lt;(AC70*0.33+AC83-AC60)*3600,"F",IF(AND($D$38="F",AC46&lt;VLOOKUP(686,Réservoir!$D$26:$E$35,2)),"F",IF(AC32&gt;691.8,"O","Q")))</f>
        <v>Q</v>
      </c>
      <c r="AD94" t="str">
        <f ca="1">IF(AD46&lt;(AD70*0.33+AD83-AD60)*3600,"F",IF(AND($D$38="F",AD46&lt;VLOOKUP(686,Réservoir!$D$26:$E$35,2)),"F",IF(AD32&gt;691.8,"O","Q")))</f>
        <v>Q</v>
      </c>
      <c r="AE94" t="str">
        <f ca="1">IF(AE46&lt;(AE70*0.33+AE83-AE60)*3600,"F",IF(AND($D$38="F",AE46&lt;VLOOKUP(686,Réservoir!$D$26:$E$35,2)),"F",IF(AE32&gt;691.8,"O","Q")))</f>
        <v>Q</v>
      </c>
      <c r="AF94" t="str">
        <f ca="1">IF(AF46&lt;(AF70*0.33+AF83-AF60)*3600,"F",IF(AND($D$38="F",AF46&lt;VLOOKUP(686,Réservoir!$D$26:$E$35,2)),"F",IF(AF32&gt;691.8,"O","Q")))</f>
        <v>Q</v>
      </c>
      <c r="AG94" t="str">
        <f ca="1">IF(AG46&lt;(AG70*0.33+AG83-AG60)*3600,"F",IF(AND($D$38="F",AG46&lt;VLOOKUP(686,Réservoir!$D$26:$E$35,2)),"F",IF(AG32&gt;691.8,"O","Q")))</f>
        <v>Q</v>
      </c>
      <c r="AH94" t="str">
        <f ca="1">IF(AH46&lt;(AH70*0.33+AH83-AH60)*3600,"F",IF(AND($D$38="F",AH46&lt;VLOOKUP(686,Réservoir!$D$26:$E$35,2)),"F",IF(AH32&gt;691.8,"O","Q")))</f>
        <v>Q</v>
      </c>
      <c r="AI94" t="str">
        <f ca="1">IF(AI46&lt;(AI70*0.33+AI83-AI60)*3600,"F",IF(AND($D$38="F",AI46&lt;VLOOKUP(686,Réservoir!$D$26:$E$35,2)),"F",IF(AI32&gt;691.8,"O","Q")))</f>
        <v>Q</v>
      </c>
      <c r="AJ94" t="str">
        <f ca="1">IF(AJ46&lt;(AJ70*0.33+AJ83-AJ60)*3600,"F",IF(AND($D$38="F",AJ46&lt;VLOOKUP(686,Réservoir!$D$26:$E$35,2)),"F",IF(AJ32&gt;691.8,"O","Q")))</f>
        <v>Q</v>
      </c>
      <c r="AK94" t="str">
        <f ca="1">IF(AK46&lt;(AK70*0.33+AK83-AK60)*3600,"F",IF(AND($D$38="F",AK46&lt;VLOOKUP(686,Réservoir!$D$26:$E$35,2)),"F",IF(AK32&gt;691.8,"O","Q")))</f>
        <v>F</v>
      </c>
      <c r="AL94" t="str">
        <f ca="1">IF(AL46&lt;(AL70*0.33+AL83-AL60)*3600,"F",IF(AND($D$38="F",AL46&lt;VLOOKUP(686,Réservoir!$D$26:$E$35,2)),"F",IF(AL32&gt;691.8,"O","Q")))</f>
        <v>F</v>
      </c>
      <c r="AM94" t="str">
        <f ca="1">IF(AM46&lt;(AM70*0.33+AM83-AM60)*3600,"F",IF(AND($D$38="F",AM46&lt;VLOOKUP(686,Réservoir!$D$26:$E$35,2)),"F",IF(AM32&gt;691.8,"O","Q")))</f>
        <v>Q</v>
      </c>
      <c r="AN94" t="str">
        <f ca="1">IF(AN46&lt;(AN70*0.33+AN83-AN60)*3600,"F",IF(AND($D$38="F",AN46&lt;VLOOKUP(686,Réservoir!$D$26:$E$35,2)),"F",IF(AN32&gt;691.8,"O","Q")))</f>
        <v>Q</v>
      </c>
      <c r="AO94" t="str">
        <f ca="1">IF(AO46&lt;(AO70*0.33+AO83-AO60)*3600,"F",IF(AND($D$38="F",AO46&lt;VLOOKUP(686,Réservoir!$D$26:$E$35,2)),"F",IF(AO32&gt;691.8,"O","Q")))</f>
        <v>Q</v>
      </c>
      <c r="AP94" t="str">
        <f ca="1">IF(AP46&lt;(AP70*0.33+AP83-AP60)*3600,"F",IF(AND($D$38="F",AP46&lt;VLOOKUP(686,Réservoir!$D$26:$E$35,2)),"F",IF(AP32&gt;691.8,"O","Q")))</f>
        <v>Q</v>
      </c>
      <c r="AQ94" t="str">
        <f ca="1">IF(AQ46&lt;(AQ70*0.33+AQ83-AQ60)*3600,"F",IF(AND($D$38="F",AQ46&lt;VLOOKUP(686,Réservoir!$D$26:$E$35,2)),"F",IF(AQ32&gt;691.8,"O","Q")))</f>
        <v>Q</v>
      </c>
      <c r="AR94" t="str">
        <f ca="1">IF(AR46&lt;(AR70*0.33+AR83-AR60)*3600,"F",IF(AND($D$38="F",AR46&lt;VLOOKUP(686,Réservoir!$D$26:$E$35,2)),"F",IF(AR32&gt;691.8,"O","Q")))</f>
        <v>Q</v>
      </c>
      <c r="AS94" t="str">
        <f ca="1">IF(AS46&lt;(AS70*0.33+AS83-AS60)*3600,"F",IF(AND($D$38="F",AS46&lt;VLOOKUP(686,Réservoir!$D$26:$E$35,2)),"F",IF(AS32&gt;691.8,"O","Q")))</f>
        <v>Q</v>
      </c>
      <c r="AT94" t="str">
        <f ca="1">IF(AT46&lt;(AT70*0.33+AT83-AT60)*3600,"F",IF(AND($D$38="F",AT46&lt;VLOOKUP(686,Réservoir!$D$26:$E$35,2)),"F",IF(AT32&gt;691.8,"O","Q")))</f>
        <v>Q</v>
      </c>
      <c r="AU94" t="str">
        <f ca="1">IF(AU46&lt;(AU70*0.33+AU83-AU60)*3600,"F",IF(AND($D$38="F",AU46&lt;VLOOKUP(686,Réservoir!$D$26:$E$35,2)),"F",IF(AU32&gt;691.8,"O","Q")))</f>
        <v>Q</v>
      </c>
      <c r="AV94" t="str">
        <f ca="1">IF(AV46&lt;(AV70*0.33+AV83-AV60)*3600,"F",IF(AND($D$38="F",AV46&lt;VLOOKUP(686,Réservoir!$D$26:$E$35,2)),"F",IF(AV32&gt;691.8,"O","Q")))</f>
        <v>Q</v>
      </c>
      <c r="AW94" t="str">
        <f ca="1">IF(AW46&lt;(AW70*0.33+AW83-AW60)*3600,"F",IF(AND($D$38="F",AW46&lt;VLOOKUP(686,Réservoir!$D$26:$E$35,2)),"F",IF(AW32&gt;691.8,"O","Q")))</f>
        <v>Q</v>
      </c>
      <c r="AX94" t="str">
        <f ca="1">IF(AX46&lt;(AX70*0.33+AX83-AX60)*3600,"F",IF(AND($D$38="F",AX46&lt;VLOOKUP(686,Réservoir!$D$26:$E$35,2)),"F",IF(AX32&gt;691.8,"O","Q")))</f>
        <v>Q</v>
      </c>
      <c r="AY94" t="str">
        <f ca="1">IF(AY46&lt;(AY70*0.33+AY83-AY60)*3600,"F",IF(AND($D$38="F",AY46&lt;VLOOKUP(686,Réservoir!$D$26:$E$35,2)),"F",IF(AY32&gt;691.8,"O","Q")))</f>
        <v>Q</v>
      </c>
      <c r="AZ94" t="str">
        <f ca="1">IF(AZ46&lt;(AZ70*0.33+AZ83-AZ60)*3600,"F",IF(AND($D$38="F",AZ46&lt;VLOOKUP(686,Réservoir!$D$26:$E$35,2)),"F",IF(AZ32&gt;691.8,"O","Q")))</f>
        <v>Q</v>
      </c>
      <c r="BA94" t="str">
        <f ca="1">IF(BA46&lt;(BA70*0.33+BA83-BA60)*3600,"F",IF(AND($D$38="F",BA46&lt;VLOOKUP(686,Réservoir!$D$26:$E$35,2)),"F",IF(BA32&gt;691.8,"O","Q")))</f>
        <v>Q</v>
      </c>
      <c r="BB94" t="str">
        <f ca="1">IF(BB46&lt;(BB70*0.33+BB83-BB60)*3600,"F",IF(AND($D$38="F",BB46&lt;VLOOKUP(686,Réservoir!$D$26:$E$35,2)),"F",IF(BB32&gt;691.8,"O","Q")))</f>
        <v>Q</v>
      </c>
      <c r="BC94" t="str">
        <f ca="1">IF(BC46&lt;(BC70*0.33+BC83-BC60)*3600,"F",IF(AND($D$38="F",BC46&lt;VLOOKUP(686,Réservoir!$D$26:$E$35,2)),"F",IF(BC32&gt;691.8,"O","Q")))</f>
        <v>Q</v>
      </c>
      <c r="BD94" t="str">
        <f ca="1">IF(BD46&lt;(BD70*0.33+BD83-BD60)*3600,"F",IF(AND($D$38="F",BD46&lt;VLOOKUP(686,Réservoir!$D$26:$E$35,2)),"F",IF(BD32&gt;691.8,"O","Q")))</f>
        <v>Q</v>
      </c>
      <c r="BE94" t="str">
        <f ca="1">IF(BE46&lt;(BE70*0.33+BE83-BE60)*3600,"F",IF(AND($D$38="F",BE46&lt;VLOOKUP(686,Réservoir!$D$26:$E$35,2)),"F",IF(BE32&gt;691.8,"O","Q")))</f>
        <v>Q</v>
      </c>
      <c r="BF94" t="str">
        <f ca="1">IF(BF46&lt;(BF70*0.33+BF83-BF60)*3600,"F",IF(AND($D$38="F",BF46&lt;VLOOKUP(686,Réservoir!$D$26:$E$35,2)),"F",IF(BF32&gt;691.8,"O","Q")))</f>
        <v>Q</v>
      </c>
      <c r="BG94" t="str">
        <f ca="1">IF(BG46&lt;(BG70*0.33+BG83-BG60)*3600,"F",IF(AND($D$38="F",BG46&lt;VLOOKUP(686,Réservoir!$D$26:$E$35,2)),"F",IF(BG32&gt;691.8,"O","Q")))</f>
        <v>Q</v>
      </c>
      <c r="BH94" t="str">
        <f ca="1">IF(BH46&lt;(BH70*0.33+BH83-BH60)*3600,"F",IF(AND($D$38="F",BH46&lt;VLOOKUP(686,Réservoir!$D$26:$E$35,2)),"F",IF(BH32&gt;691.8,"O","Q")))</f>
        <v>Q</v>
      </c>
      <c r="BI94" t="str">
        <f ca="1">IF(BI46&lt;(BI70*0.33+BI83-BI60)*3600,"F",IF(AND($D$38="F",BI46&lt;VLOOKUP(686,Réservoir!$D$26:$E$35,2)),"F",IF(BI32&gt;691.8,"O","Q")))</f>
        <v>Q</v>
      </c>
      <c r="BJ94" t="str">
        <f ca="1">IF(BJ46&lt;(BJ70*0.33+BJ83-BJ60)*3600,"F",IF(AND($D$38="F",BJ46&lt;VLOOKUP(686,Réservoir!$D$26:$E$35,2)),"F",IF(BJ32&gt;691.8,"O","Q")))</f>
        <v>Q</v>
      </c>
      <c r="BK94" t="str">
        <f ca="1">IF(BK46&lt;(BK70*0.33+BK83-BK60)*3600,"F",IF(AND($D$38="F",BK46&lt;VLOOKUP(686,Réservoir!$D$26:$E$35,2)),"F",IF(BK32&gt;691.8,"O","Q")))</f>
        <v>Q</v>
      </c>
      <c r="BL94" t="str">
        <f ca="1">IF(BL46&lt;(BL70*0.33+BL83-BL60)*3600,"F",IF(AND($D$38="F",BL46&lt;VLOOKUP(686,Réservoir!$D$26:$E$35,2)),"F",IF(BL32&gt;691.8,"O","Q")))</f>
        <v>Q</v>
      </c>
      <c r="BM94" t="str">
        <f ca="1">IF(BM46&lt;(BM70*0.33+BM83-BM60)*3600,"F",IF(AND($D$38="F",BM46&lt;VLOOKUP(686,Réservoir!$D$26:$E$35,2)),"F",IF(BM32&gt;691.8,"O","Q")))</f>
        <v>Q</v>
      </c>
      <c r="BN94" t="str">
        <f ca="1">IF(BN46&lt;(BN70*0.33+BN83-BN60)*3600,"F",IF(AND($D$38="F",BN46&lt;VLOOKUP(686,Réservoir!$D$26:$E$35,2)),"F",IF(BN32&gt;691.8,"O","Q")))</f>
        <v>Q</v>
      </c>
      <c r="BO94" t="str">
        <f ca="1">IF(BO46&lt;(BO70*0.33+BO83-BO60)*3600,"F",IF(AND($D$38="F",BO46&lt;VLOOKUP(686,Réservoir!$D$26:$E$35,2)),"F",IF(BO32&gt;691.8,"O","Q")))</f>
        <v>Q</v>
      </c>
      <c r="BP94" t="str">
        <f ca="1">IF(BP46&lt;(BP70*0.33+BP83-BP60)*3600,"F",IF(AND($D$38="F",BP46&lt;VLOOKUP(686,Réservoir!$D$26:$E$35,2)),"F",IF(BP32&gt;691.8,"O","Q")))</f>
        <v>Q</v>
      </c>
      <c r="BQ94" t="str">
        <f ca="1">IF(BQ46&lt;(BQ70*0.33+BQ83-BQ60)*3600,"F",IF(AND($D$38="F",BQ46&lt;VLOOKUP(686,Réservoir!$D$26:$E$35,2)),"F",IF(BQ32&gt;691.8,"O","Q")))</f>
        <v>Q</v>
      </c>
      <c r="BR94" t="str">
        <f ca="1">IF(BR46&lt;(BR70*0.33+BR83-BR60)*3600,"F",IF(AND($D$38="F",BR46&lt;VLOOKUP(686,Réservoir!$D$26:$E$35,2)),"F",IF(BR32&gt;691.8,"O","Q")))</f>
        <v>Q</v>
      </c>
      <c r="BS94" t="str">
        <f ca="1">IF(BS46&lt;(BS70*0.33+BS83-BS60)*3600,"F",IF(AND($D$38="F",BS46&lt;VLOOKUP(686,Réservoir!$D$26:$E$35,2)),"F",IF(BS32&gt;691.8,"O","Q")))</f>
        <v>Q</v>
      </c>
      <c r="BT94" t="str">
        <f ca="1">IF(BT46&lt;(BT70*0.33+BT83-BT60)*3600,"F",IF(AND($D$38="F",BT46&lt;VLOOKUP(686,Réservoir!$D$26:$E$35,2)),"F",IF(BT32&gt;691.8,"O","Q")))</f>
        <v>Q</v>
      </c>
      <c r="BU94" t="str">
        <f ca="1">IF(BU46&lt;(BU70*0.33+BU83-BU60)*3600,"F",IF(AND($D$38="F",BU46&lt;VLOOKUP(686,Réservoir!$D$26:$E$35,2)),"F",IF(BU32&gt;691.8,"O","Q")))</f>
        <v>Q</v>
      </c>
      <c r="BV94" t="str">
        <f ca="1">IF(BV46&lt;(BV70*0.33+BV83-BV60)*3600,"F",IF(AND($D$38="F",BV46&lt;VLOOKUP(686,Réservoir!$D$26:$E$35,2)),"F",IF(BV32&gt;691.8,"O","Q")))</f>
        <v>Q</v>
      </c>
      <c r="BW94" t="str">
        <f ca="1">IF(BW46&lt;(BW70*0.33+BW83-BW60)*3600,"F",IF(AND($D$38="F",BW46&lt;VLOOKUP(686,Réservoir!$D$26:$E$35,2)),"F",IF(BW32&gt;691.8,"O","Q")))</f>
        <v>Q</v>
      </c>
      <c r="BX94" t="str">
        <f ca="1">IF(BX46&lt;(BX70*0.33+BX83-BX60)*3600,"F",IF(AND($D$38="F",BX46&lt;VLOOKUP(686,Réservoir!$D$26:$E$35,2)),"F",IF(BX32&gt;691.8,"O","Q")))</f>
        <v>Q</v>
      </c>
      <c r="BY94" t="str">
        <f ca="1">IF(BY46&lt;(BY70*0.33+BY83-BY60)*3600,"F",IF(AND($D$38="F",BY46&lt;VLOOKUP(686,Réservoir!$D$26:$E$35,2)),"F",IF(BY32&gt;691.8,"O","Q")))</f>
        <v>Q</v>
      </c>
      <c r="BZ94" t="str">
        <f ca="1">IF(BZ46&lt;(BZ70*0.33+BZ83-BZ60)*3600,"F",IF(AND($D$38="F",BZ46&lt;VLOOKUP(686,Réservoir!$D$26:$E$35,2)),"F",IF(BZ32&gt;691.8,"O","Q")))</f>
        <v>Q</v>
      </c>
      <c r="CA94" t="str">
        <f ca="1">IF(CA46&lt;(CA70*0.33+CA83-CA60)*3600,"F",IF(AND($D$38="F",CA46&lt;VLOOKUP(686,Réservoir!$D$26:$E$35,2)),"F",IF(CA32&gt;691.8,"O","Q")))</f>
        <v>Q</v>
      </c>
      <c r="CB94" t="str">
        <f ca="1">IF(CB46&lt;(CB70*0.33+CB83-CB60)*3600,"F",IF(AND($D$38="F",CB46&lt;VLOOKUP(686,Réservoir!$D$26:$E$35,2)),"F",IF(CB32&gt;691.8,"O","Q")))</f>
        <v>Q</v>
      </c>
      <c r="CC94" t="str">
        <f ca="1">IF(CC46&lt;(CC70*0.33+CC83-CC60)*3600,"F",IF(AND($D$38="F",CC46&lt;VLOOKUP(686,Réservoir!$D$26:$E$35,2)),"F",IF(CC32&gt;691.8,"O","Q")))</f>
        <v>Q</v>
      </c>
      <c r="CD94" t="str">
        <f ca="1">IF(CD46&lt;(CD70*0.33+CD83-CD60)*3600,"F",IF(AND($D$38="F",CD46&lt;VLOOKUP(686,Réservoir!$D$26:$E$35,2)),"F",IF(CD32&gt;691.8,"O","Q")))</f>
        <v>Q</v>
      </c>
      <c r="CE94" t="str">
        <f ca="1">IF(CE46&lt;(CE70*0.33+CE83-CE60)*3600,"F",IF(AND($D$38="F",CE46&lt;VLOOKUP(686,Réservoir!$D$26:$E$35,2)),"F",IF(CE32&gt;691.8,"O","Q")))</f>
        <v>Q</v>
      </c>
      <c r="CF94" t="str">
        <f ca="1">IF(CF46&lt;(CF70*0.33+CF83-CF60)*3600,"F",IF(AND($D$38="F",CF46&lt;VLOOKUP(686,Réservoir!$D$26:$E$35,2)),"F",IF(CF32&gt;691.8,"O","Q")))</f>
        <v>Q</v>
      </c>
      <c r="CG94" t="str">
        <f ca="1">IF(CG46&lt;(CG70*0.33+CG83-CG60)*3600,"F",IF(AND($D$38="F",CG46&lt;VLOOKUP(686,Réservoir!$D$26:$E$35,2)),"F",IF(CG32&gt;691.8,"O","Q")))</f>
        <v>Q</v>
      </c>
      <c r="CH94" t="str">
        <f ca="1">IF(CH46&lt;(CH70*0.33+CH83-CH60)*3600,"F",IF(AND($D$38="F",CH46&lt;VLOOKUP(686,Réservoir!$D$26:$E$35,2)),"F",IF(CH32&gt;691.8,"O","Q")))</f>
        <v>Q</v>
      </c>
      <c r="CI94" t="str">
        <f ca="1">IF(CI46&lt;(CI70*0.33+CI83-CI60)*3600,"F",IF(AND($D$38="F",CI46&lt;VLOOKUP(686,Réservoir!$D$26:$E$35,2)),"F",IF(CI32&gt;691.8,"O","Q")))</f>
        <v>Q</v>
      </c>
      <c r="CJ94" t="str">
        <f ca="1">IF(CJ46&lt;(CJ70*0.33+CJ83-CJ60)*3600,"F",IF(AND($D$38="F",CJ46&lt;VLOOKUP(686,Réservoir!$D$26:$E$35,2)),"F",IF(CJ32&gt;691.8,"O","Q")))</f>
        <v>Q</v>
      </c>
      <c r="CK94" t="str">
        <f ca="1">IF(CK46&lt;(CK70*0.33+CK83-CK60)*3600,"F",IF(AND($D$38="F",CK46&lt;VLOOKUP(686,Réservoir!$D$26:$E$35,2)),"F",IF(CK32&gt;691.8,"O","Q")))</f>
        <v>Q</v>
      </c>
      <c r="CL94" t="str">
        <f ca="1">IF(CL46&lt;(CL70*0.33+CL83-CL60)*3600,"F",IF(AND($D$38="F",CL46&lt;VLOOKUP(686,Réservoir!$D$26:$E$35,2)),"F",IF(CL32&gt;691.8,"O","Q")))</f>
        <v>Q</v>
      </c>
      <c r="CM94" t="str">
        <f ca="1">IF(CM46&lt;(CM70*0.33+CM83-CM60)*3600,"F",IF(AND($D$38="F",CM46&lt;VLOOKUP(686,Réservoir!$D$26:$E$35,2)),"F",IF(CM32&gt;691.8,"O","Q")))</f>
        <v>Q</v>
      </c>
      <c r="CN94" t="str">
        <f ca="1">IF(CN46&lt;(CN70*0.33+CN83-CN60)*3600,"F",IF(AND($D$38="F",CN46&lt;VLOOKUP(686,Réservoir!$D$26:$E$35,2)),"F",IF(CN32&gt;691.8,"O","Q")))</f>
        <v>Q</v>
      </c>
      <c r="CO94" t="str">
        <f ca="1">IF(CO46&lt;(CO70*0.33+CO83-CO60)*3600,"F",IF(AND($D$38="F",CO46&lt;VLOOKUP(686,Réservoir!$D$26:$E$35,2)),"F",IF(CO32&gt;691.8,"O","Q")))</f>
        <v>Q</v>
      </c>
      <c r="CP94" t="str">
        <f ca="1">IF(CP46&lt;(CP70*0.33+CP83-CP60)*3600,"F",IF(AND($D$38="F",CP46&lt;VLOOKUP(686,Réservoir!$D$26:$E$35,2)),"F",IF(CP32&gt;691.8,"O","Q")))</f>
        <v>Q</v>
      </c>
      <c r="CQ94" t="str">
        <f ca="1">IF(CQ46&lt;(CQ70*0.33+CQ83-CQ60)*3600,"F",IF(AND($D$38="F",CQ46&lt;VLOOKUP(686,Réservoir!$D$26:$E$35,2)),"F",IF(CQ32&gt;691.8,"O","Q")))</f>
        <v>Q</v>
      </c>
      <c r="CR94" t="str">
        <f ca="1">IF(CR46&lt;(CR70*0.33+CR83-CR60)*3600,"F",IF(AND($D$38="F",CR46&lt;VLOOKUP(686,Réservoir!$D$26:$E$35,2)),"F",IF(CR32&gt;691.8,"O","Q")))</f>
        <v>Q</v>
      </c>
      <c r="CS94" t="str">
        <f ca="1">IF(CS46&lt;(CS70*0.33+CS83-CS60)*3600,"F",IF(AND($D$38="F",CS46&lt;VLOOKUP(686,Réservoir!$D$26:$E$35,2)),"F",IF(CS32&gt;691.8,"O","Q")))</f>
        <v>Q</v>
      </c>
      <c r="CT94" t="str">
        <f ca="1">IF(CT46&lt;(CT70*0.33+CT83-CT60)*3600,"F",IF(AND($D$38="F",CT46&lt;VLOOKUP(686,Réservoir!$D$26:$E$35,2)),"F",IF(CT32&gt;691.8,"O","Q")))</f>
        <v>Q</v>
      </c>
      <c r="CU94" t="str">
        <f ca="1">IF(CU46&lt;(CU70*0.33+CU83-CU60)*3600,"F",IF(AND($D$38="F",CU46&lt;VLOOKUP(686,Réservoir!$D$26:$E$35,2)),"F",IF(CU32&gt;691.8,"O","Q")))</f>
        <v>Q</v>
      </c>
      <c r="CV94" t="str">
        <f ca="1">IF(CV46&lt;(CV70*0.33+CV83-CV60)*3600,"F",IF(AND($D$38="F",CV46&lt;VLOOKUP(686,Réservoir!$D$26:$E$35,2)),"F",IF(CV32&gt;691.8,"O","Q")))</f>
        <v>Q</v>
      </c>
      <c r="CW94" t="str">
        <f ca="1">IF(CW46&lt;(CW70*0.33+CW83-CW60)*3600,"F",IF(AND($D$38="F",CW46&lt;VLOOKUP(686,Réservoir!$D$26:$E$35,2)),"F",IF(CW32&gt;691.8,"O","Q")))</f>
        <v>Q</v>
      </c>
      <c r="CX94" t="str">
        <f ca="1">IF(CX46&lt;(CX70*0.33+CX83-CX60)*3600,"F",IF(AND($D$38="F",CX46&lt;VLOOKUP(686,Réservoir!$D$26:$E$35,2)),"F",IF(CX32&gt;691.8,"O","Q")))</f>
        <v>Q</v>
      </c>
      <c r="CY94" t="str">
        <f ca="1">IF(CY46&lt;(CY70*0.33+CY83-CY60)*3600,"F",IF(AND($D$38="F",CY46&lt;VLOOKUP(686,Réservoir!$D$26:$E$35,2)),"F",IF(CY32&gt;691.8,"O","Q")))</f>
        <v>Q</v>
      </c>
      <c r="CZ94" t="str">
        <f ca="1">IF(CZ46&lt;(CZ70*0.33+CZ83-CZ60)*3600,"F",IF(AND($D$38="F",CZ46&lt;VLOOKUP(686,Réservoir!$D$26:$E$35,2)),"F",IF(CZ32&gt;691.8,"O","Q")))</f>
        <v>O</v>
      </c>
      <c r="DA94" t="str">
        <f ca="1">IF(DA46&lt;(DA70*0.33+DA83-DA60)*3600,"F",IF(AND($D$38="F",DA46&lt;VLOOKUP(686,Réservoir!$D$26:$E$35,2)),"F",IF(DA32&gt;691.8,"O","Q")))</f>
        <v>O</v>
      </c>
      <c r="DB94" t="str">
        <f ca="1">IF(DB46&lt;(DB70*0.33+DB83-DB60)*3600,"F",IF(AND($D$38="F",DB46&lt;VLOOKUP(686,Réservoir!$D$26:$E$35,2)),"F",IF(DB32&gt;691.8,"O","Q")))</f>
        <v>O</v>
      </c>
      <c r="DC94" t="str">
        <f ca="1">IF(DC46&lt;(DC70*0.33+DC83-DC60)*3600,"F",IF(AND($D$38="F",DC46&lt;VLOOKUP(686,Réservoir!$D$26:$E$35,2)),"F",IF(DC32&gt;691.8,"O","Q")))</f>
        <v>O</v>
      </c>
      <c r="DD94" t="str">
        <f ca="1">IF(DD46&lt;(DD70*0.33+DD83-DD60)*3600,"F",IF(AND($D$38="F",DD46&lt;VLOOKUP(686,Réservoir!$D$26:$E$35,2)),"F",IF(DD32&gt;691.8,"O","Q")))</f>
        <v>O</v>
      </c>
      <c r="DE94" t="str">
        <f ca="1">IF(DE46&lt;(DE70*0.33+DE83-DE60)*3600,"F",IF(AND($D$38="F",DE46&lt;VLOOKUP(686,Réservoir!$D$26:$E$35,2)),"F",IF(DE32&gt;691.8,"O","Q")))</f>
        <v>O</v>
      </c>
      <c r="DF94" t="str">
        <f ca="1">IF(DF46&lt;(DF70*0.33+DF83-DF60)*3600,"F",IF(AND($D$38="F",DF46&lt;VLOOKUP(686,Réservoir!$D$26:$E$35,2)),"F",IF(DF32&gt;691.8,"O","Q")))</f>
        <v>O</v>
      </c>
      <c r="DG94" t="str">
        <f ca="1">IF(DG46&lt;(DG70*0.33+DG83-DG60)*3600,"F",IF(AND($D$38="F",DG46&lt;VLOOKUP(686,Réservoir!$D$26:$E$35,2)),"F",IF(DG32&gt;691.8,"O","Q")))</f>
        <v>O</v>
      </c>
      <c r="DH94" t="str">
        <f ca="1">IF(DH46&lt;(DH70*0.33+DH83-DH60)*3600,"F",IF(AND($D$38="F",DH46&lt;VLOOKUP(686,Réservoir!$D$26:$E$35,2)),"F",IF(DH32&gt;691.8,"O","Q")))</f>
        <v>O</v>
      </c>
      <c r="DI94" t="str">
        <f ca="1">IF(DI46&lt;(DI70*0.33+DI83-DI60)*3600,"F",IF(AND($D$38="F",DI46&lt;VLOOKUP(686,Réservoir!$D$26:$E$35,2)),"F",IF(DI32&gt;691.8,"O","Q")))</f>
        <v>O</v>
      </c>
      <c r="DJ94" t="str">
        <f ca="1">IF(DJ46&lt;(DJ70*0.33+DJ83-DJ60)*3600,"F",IF(AND($D$38="F",DJ46&lt;VLOOKUP(686,Réservoir!$D$26:$E$35,2)),"F",IF(DJ32&gt;691.8,"O","Q")))</f>
        <v>O</v>
      </c>
      <c r="DK94" t="str">
        <f ca="1">IF(DK46&lt;(DK70*0.33+DK83-DK60)*3600,"F",IF(AND($D$38="F",DK46&lt;VLOOKUP(686,Réservoir!$D$26:$E$35,2)),"F",IF(DK32&gt;691.8,"O","Q")))</f>
        <v>O</v>
      </c>
      <c r="DL94" t="str">
        <f ca="1">IF(DL46&lt;(DL70*0.33+DL83-DL60)*3600,"F",IF(AND($D$38="F",DL46&lt;VLOOKUP(686,Réservoir!$D$26:$E$35,2)),"F",IF(DL32&gt;691.8,"O","Q")))</f>
        <v>O</v>
      </c>
      <c r="DM94" t="str">
        <f ca="1">IF(DM46&lt;(DM70*0.33+DM83-DM60)*3600,"F",IF(AND($D$38="F",DM46&lt;VLOOKUP(686,Réservoir!$D$26:$E$35,2)),"F",IF(DM32&gt;691.8,"O","Q")))</f>
        <v>O</v>
      </c>
      <c r="DN94" t="str">
        <f ca="1">IF(DN46&lt;(DN70*0.33+DN83-DN60)*3600,"F",IF(AND($D$38="F",DN46&lt;VLOOKUP(686,Réservoir!$D$26:$E$35,2)),"F",IF(DN32&gt;691.8,"O","Q")))</f>
        <v>O</v>
      </c>
      <c r="DO94" t="str">
        <f ca="1">IF(DO46&lt;(DO70*0.33+DO83-DO60)*3600,"F",IF(AND($D$38="F",DO46&lt;VLOOKUP(686,Réservoir!$D$26:$E$35,2)),"F",IF(DO32&gt;691.8,"O","Q")))</f>
        <v>O</v>
      </c>
      <c r="DP94" t="str">
        <f ca="1">IF(DP46&lt;(DP70*0.33+DP83-DP60)*3600,"F",IF(AND($D$38="F",DP46&lt;VLOOKUP(686,Réservoir!$D$26:$E$35,2)),"F",IF(DP32&gt;691.8,"O","Q")))</f>
        <v>O</v>
      </c>
      <c r="DQ94" t="str">
        <f ca="1">IF(DQ46&lt;(DQ70*0.33+DQ83-DQ60)*3600,"F",IF(AND($D$38="F",DQ46&lt;VLOOKUP(686,Réservoir!$D$26:$E$35,2)),"F",IF(DQ32&gt;691.8,"O","Q")))</f>
        <v>O</v>
      </c>
      <c r="DR94" t="str">
        <f ca="1">IF(DR46&lt;(DR70*0.33+DR83-DR60)*3600,"F",IF(AND($D$38="F",DR46&lt;VLOOKUP(686,Réservoir!$D$26:$E$35,2)),"F",IF(DR32&gt;691.8,"O","Q")))</f>
        <v>O</v>
      </c>
      <c r="DS94" t="str">
        <f ca="1">IF(DS46&lt;(DS70*0.33+DS83-DS60)*3600,"F",IF(AND($D$38="F",DS46&lt;VLOOKUP(686,Réservoir!$D$26:$E$35,2)),"F",IF(DS32&gt;691.8,"O","Q")))</f>
        <v>O</v>
      </c>
      <c r="DT94" t="str">
        <f ca="1">IF(DT46&lt;(DT70*0.33+DT83-DT60)*3600,"F",IF(AND($D$38="F",DT46&lt;VLOOKUP(686,Réservoir!$D$26:$E$35,2)),"F",IF(DT32&gt;691.8,"O","Q")))</f>
        <v>O</v>
      </c>
      <c r="DU94" t="str">
        <f ca="1">IF(DU46&lt;(DU70*0.33+DU83-DU60)*3600,"F",IF(AND($D$38="F",DU46&lt;VLOOKUP(686,Réservoir!$D$26:$E$35,2)),"F",IF(DU32&gt;691.8,"O","Q")))</f>
        <v>O</v>
      </c>
      <c r="DV94" t="str">
        <f ca="1">IF(DV46&lt;(DV70*0.33+DV83-DV60)*3600,"F",IF(AND($D$38="F",DV46&lt;VLOOKUP(686,Réservoir!$D$26:$E$35,2)),"F",IF(DV32&gt;691.8,"O","Q")))</f>
        <v>O</v>
      </c>
      <c r="DW94" t="str">
        <f ca="1">IF(DW46&lt;(DW70*0.33+DW83-DW60)*3600,"F",IF(AND($D$38="F",DW46&lt;VLOOKUP(686,Réservoir!$D$26:$E$35,2)),"F",IF(DW32&gt;691.8,"O","Q")))</f>
        <v>O</v>
      </c>
      <c r="DX94" t="str">
        <f ca="1">IF(DX46&lt;(DX70*0.33+DX83-DX60)*3600,"F",IF(AND($D$38="F",DX46&lt;VLOOKUP(686,Réservoir!$D$26:$E$35,2)),"F",IF(DX32&gt;691.8,"O","Q")))</f>
        <v>O</v>
      </c>
      <c r="DY94" t="str">
        <f ca="1">IF(DY46&lt;(DY70*0.33+DY83-DY60)*3600,"F",IF(AND($D$38="F",DY46&lt;VLOOKUP(686,Réservoir!$D$26:$E$35,2)),"F",IF(DY32&gt;691.8,"O","Q")))</f>
        <v>O</v>
      </c>
      <c r="DZ94" t="str">
        <f ca="1">IF(DZ46&lt;(DZ70*0.33+DZ83-DZ60)*3600,"F",IF(AND($D$38="F",DZ46&lt;VLOOKUP(686,Réservoir!$D$26:$E$35,2)),"F",IF(DZ32&gt;691.8,"O","Q")))</f>
        <v>O</v>
      </c>
      <c r="EA94" t="str">
        <f ca="1">IF(EA46&lt;(EA70*0.33+EA83-EA60)*3600,"F",IF(AND($D$38="F",EA46&lt;VLOOKUP(686,Réservoir!$D$26:$E$35,2)),"F",IF(EA32&gt;691.8,"O","Q")))</f>
        <v>O</v>
      </c>
      <c r="EB94" t="str">
        <f ca="1">IF(EB46&lt;(EB70*0.33+EB83-EB60)*3600,"F",IF(AND($D$38="F",EB46&lt;VLOOKUP(686,Réservoir!$D$26:$E$35,2)),"F",IF(EB32&gt;691.8,"O","Q")))</f>
        <v>O</v>
      </c>
      <c r="EC94" t="str">
        <f ca="1">IF(EC46&lt;(EC70*0.33+EC83-EC60)*3600,"F",IF(AND($D$38="F",EC46&lt;VLOOKUP(686,Réservoir!$D$26:$E$35,2)),"F",IF(EC32&gt;691.8,"O","Q")))</f>
        <v>O</v>
      </c>
      <c r="ED94" t="str">
        <f ca="1">IF(ED46&lt;(ED70*0.33+ED83-ED60)*3600,"F",IF(AND($D$38="F",ED46&lt;VLOOKUP(686,Réservoir!$D$26:$E$35,2)),"F",IF(ED32&gt;691.8,"O","Q")))</f>
        <v>O</v>
      </c>
      <c r="EE94" t="str">
        <f ca="1">IF(EE46&lt;(EE70*0.33+EE83-EE60)*3600,"F",IF(AND($D$38="F",EE46&lt;VLOOKUP(686,Réservoir!$D$26:$E$35,2)),"F",IF(EE32&gt;691.8,"O","Q")))</f>
        <v>O</v>
      </c>
      <c r="EF94" t="str">
        <f ca="1">IF(EF46&lt;(EF70*0.33+EF83-EF60)*3600,"F",IF(AND($D$38="F",EF46&lt;VLOOKUP(686,Réservoir!$D$26:$E$35,2)),"F",IF(EF32&gt;691.8,"O","Q")))</f>
        <v>O</v>
      </c>
      <c r="EG94" t="str">
        <f ca="1">IF(EG46&lt;(EG70*0.33+EG83-EG60)*3600,"F",IF(AND($D$38="F",EG46&lt;VLOOKUP(686,Réservoir!$D$26:$E$35,2)),"F",IF(EG32&gt;691.8,"O","Q")))</f>
        <v>O</v>
      </c>
      <c r="EH94" t="str">
        <f ca="1">IF(EH46&lt;(EH70*0.33+EH83-EH60)*3600,"F",IF(AND($D$38="F",EH46&lt;VLOOKUP(686,Réservoir!$D$26:$E$35,2)),"F",IF(EH32&gt;691.8,"O","Q")))</f>
        <v>O</v>
      </c>
      <c r="EI94" t="str">
        <f ca="1">IF(EI46&lt;(EI70*0.33+EI83-EI60)*3600,"F",IF(AND($D$38="F",EI46&lt;VLOOKUP(686,Réservoir!$D$26:$E$35,2)),"F",IF(EI32&gt;691.8,"O","Q")))</f>
        <v>O</v>
      </c>
      <c r="EJ94" t="str">
        <f ca="1">IF(EJ46&lt;(EJ70*0.33+EJ83-EJ60)*3600,"F",IF(AND($D$38="F",EJ46&lt;VLOOKUP(686,Réservoir!$D$26:$E$35,2)),"F",IF(EJ32&gt;691.8,"O","Q")))</f>
        <v>O</v>
      </c>
      <c r="EK94" t="str">
        <f ca="1">IF(EK46&lt;(EK70*0.33+EK83-EK60)*3600,"F",IF(AND($D$38="F",EK46&lt;VLOOKUP(686,Réservoir!$D$26:$E$35,2)),"F",IF(EK32&gt;691.8,"O","Q")))</f>
        <v>O</v>
      </c>
      <c r="EL94" t="str">
        <f ca="1">IF(EL46&lt;(EL70*0.33+EL83-EL60)*3600,"F",IF(AND($D$38="F",EL46&lt;VLOOKUP(686,Réservoir!$D$26:$E$35,2)),"F",IF(EL32&gt;691.8,"O","Q")))</f>
        <v>O</v>
      </c>
      <c r="EM94" t="str">
        <f ca="1">IF(EM46&lt;(EM70*0.33+EM83-EM60)*3600,"F",IF(AND($D$38="F",EM46&lt;VLOOKUP(686,Réservoir!$D$26:$E$35,2)),"F",IF(EM32&gt;691.8,"O","Q")))</f>
        <v>O</v>
      </c>
      <c r="EN94" t="str">
        <f ca="1">IF(EN46&lt;(EN70*0.33+EN83-EN60)*3600,"F",IF(AND($D$38="F",EN46&lt;VLOOKUP(686,Réservoir!$D$26:$E$35,2)),"F",IF(EN32&gt;691.8,"O","Q")))</f>
        <v>O</v>
      </c>
      <c r="EO94" t="str">
        <f ca="1">IF(EO46&lt;(EO70*0.33+EO83-EO60)*3600,"F",IF(AND($D$38="F",EO46&lt;VLOOKUP(686,Réservoir!$D$26:$E$35,2)),"F",IF(EO32&gt;691.8,"O","Q")))</f>
        <v>O</v>
      </c>
      <c r="EP94" t="str">
        <f ca="1">IF(EP46&lt;(EP70*0.33+EP83-EP60)*3600,"F",IF(AND($D$38="F",EP46&lt;VLOOKUP(686,Réservoir!$D$26:$E$35,2)),"F",IF(EP32&gt;691.8,"O","Q")))</f>
        <v>O</v>
      </c>
      <c r="EQ94" t="str">
        <f ca="1">IF(EQ46&lt;(EQ70*0.33+EQ83-EQ60)*3600,"F",IF(AND($D$38="F",EQ46&lt;VLOOKUP(686,Réservoir!$D$26:$E$35,2)),"F",IF(EQ32&gt;691.8,"O","Q")))</f>
        <v>O</v>
      </c>
      <c r="ER94" t="str">
        <f ca="1">IF(ER46&lt;(ER70*0.33+ER83-ER60)*3600,"F",IF(AND($D$38="F",ER46&lt;VLOOKUP(686,Réservoir!$D$26:$E$35,2)),"F",IF(ER32&gt;691.8,"O","Q")))</f>
        <v>O</v>
      </c>
      <c r="ES94" t="str">
        <f ca="1">IF(ES46&lt;(ES70*0.33+ES83-ES60)*3600,"F",IF(AND($D$38="F",ES46&lt;VLOOKUP(686,Réservoir!$D$26:$E$35,2)),"F",IF(ES32&gt;691.8,"O","Q")))</f>
        <v>O</v>
      </c>
      <c r="ET94" t="str">
        <f ca="1">IF(ET46&lt;(ET70*0.33+ET83-ET60)*3600,"F",IF(AND($D$38="F",ET46&lt;VLOOKUP(686,Réservoir!$D$26:$E$35,2)),"F",IF(ET32&gt;691.8,"O","Q")))</f>
        <v>O</v>
      </c>
      <c r="EU94" t="str">
        <f ca="1">IF(EU46&lt;(EU70*0.33+EU83-EU60)*3600,"F",IF(AND($D$38="F",EU46&lt;VLOOKUP(686,Réservoir!$D$26:$E$35,2)),"F",IF(EU32&gt;691.8,"O","Q")))</f>
        <v>O</v>
      </c>
      <c r="EV94" t="str">
        <f ca="1">IF(EV46&lt;(EV70*0.33+EV83-EV60)*3600,"F",IF(AND($D$38="F",EV46&lt;VLOOKUP(686,Réservoir!$D$26:$E$35,2)),"F",IF(EV32&gt;691.8,"O","Q")))</f>
        <v>O</v>
      </c>
      <c r="EW94" t="str">
        <f ca="1">IF(EW46&lt;(EW70*0.33+EW83-EW60)*3600,"F",IF(AND($D$38="F",EW46&lt;VLOOKUP(686,Réservoir!$D$26:$E$35,2)),"F",IF(EW32&gt;691.8,"O","Q")))</f>
        <v>O</v>
      </c>
      <c r="EX94" t="str">
        <f ca="1">IF(EX46&lt;(EX70*0.33+EX83-EX60)*3600,"F",IF(AND($D$38="F",EX46&lt;VLOOKUP(686,Réservoir!$D$26:$E$35,2)),"F",IF(EX32&gt;691.8,"O","Q")))</f>
        <v>O</v>
      </c>
      <c r="EY94" t="str">
        <f ca="1">IF(EY46&lt;(EY70*0.33+EY83-EY60)*3600,"F",IF(AND($D$38="F",EY46&lt;VLOOKUP(686,Réservoir!$D$26:$E$35,2)),"F",IF(EY32&gt;691.8,"O","Q")))</f>
        <v>O</v>
      </c>
      <c r="EZ94" t="str">
        <f ca="1">IF(EZ46&lt;(EZ70*0.33+EZ83-EZ60)*3600,"F",IF(AND($D$38="F",EZ46&lt;VLOOKUP(686,Réservoir!$D$26:$E$35,2)),"F",IF(EZ32&gt;691.8,"O","Q")))</f>
        <v>O</v>
      </c>
      <c r="FA94" t="str">
        <f ca="1">IF(FA46&lt;(FA70*0.33+FA83-FA60)*3600,"F",IF(AND($D$38="F",FA46&lt;VLOOKUP(686,Réservoir!$D$26:$E$35,2)),"F",IF(FA32&gt;691.8,"O","Q")))</f>
        <v>O</v>
      </c>
      <c r="FB94" t="str">
        <f ca="1">IF(FB46&lt;(FB70*0.33+FB83-FB60)*3600,"F",IF(AND($D$38="F",FB46&lt;VLOOKUP(686,Réservoir!$D$26:$E$35,2)),"F",IF(FB32&gt;691.8,"O","Q")))</f>
        <v>O</v>
      </c>
      <c r="FC94" t="str">
        <f ca="1">IF(FC46&lt;(FC70*0.33+FC83-FC60)*3600,"F",IF(AND($D$38="F",FC46&lt;VLOOKUP(686,Réservoir!$D$26:$E$35,2)),"F",IF(FC32&gt;691.8,"O","Q")))</f>
        <v>O</v>
      </c>
      <c r="FD94" t="str">
        <f ca="1">IF(FD46&lt;(FD70*0.33+FD83-FD60)*3600,"F",IF(AND($D$38="F",FD46&lt;VLOOKUP(686,Réservoir!$D$26:$E$35,2)),"F",IF(FD32&gt;691.8,"O","Q")))</f>
        <v>O</v>
      </c>
      <c r="FE94" t="str">
        <f ca="1">IF(FE46&lt;(FE70*0.33+FE83-FE60)*3600,"F",IF(AND($D$38="F",FE46&lt;VLOOKUP(686,Réservoir!$D$26:$E$35,2)),"F",IF(FE32&gt;691.8,"O","Q")))</f>
        <v>O</v>
      </c>
      <c r="FF94" t="str">
        <f ca="1">IF(FF46&lt;(FF70*0.33+FF83-FF60)*3600,"F",IF(AND($D$38="F",FF46&lt;VLOOKUP(686,Réservoir!$D$26:$E$35,2)),"F",IF(FF32&gt;691.8,"O","Q")))</f>
        <v>O</v>
      </c>
      <c r="FG94" t="str">
        <f ca="1">IF(FG46&lt;(FG70*0.33+FG83-FG60)*3600,"F",IF(AND($D$38="F",FG46&lt;VLOOKUP(686,Réservoir!$D$26:$E$35,2)),"F",IF(FG32&gt;691.8,"O","Q")))</f>
        <v>O</v>
      </c>
      <c r="FH94" t="str">
        <f ca="1">IF(FH46&lt;(FH70*0.33+FH83-FH60)*3600,"F",IF(AND($D$38="F",FH46&lt;VLOOKUP(686,Réservoir!$D$26:$E$35,2)),"F",IF(FH32&gt;691.8,"O","Q")))</f>
        <v>O</v>
      </c>
      <c r="FI94" t="str">
        <f ca="1">IF(FI46&lt;(FI70*0.33+FI83-FI60)*3600,"F",IF(AND($D$38="F",FI46&lt;VLOOKUP(686,Réservoir!$D$26:$E$35,2)),"F",IF(FI32&gt;691.8,"O","Q")))</f>
        <v>O</v>
      </c>
      <c r="FJ94" t="str">
        <f ca="1">IF(FJ46&lt;(FJ70*0.33+FJ83-FJ60)*3600,"F",IF(AND($D$38="F",FJ46&lt;VLOOKUP(686,Réservoir!$D$26:$E$35,2)),"F",IF(FJ32&gt;691.8,"O","Q")))</f>
        <v>O</v>
      </c>
      <c r="FK94" t="str">
        <f ca="1">IF(FK46&lt;(FK70*0.33+FK83-FK60)*3600,"F",IF(AND($D$38="F",FK46&lt;VLOOKUP(686,Réservoir!$D$26:$E$35,2)),"F",IF(FK32&gt;691.8,"O","Q")))</f>
        <v>O</v>
      </c>
      <c r="FL94" t="str">
        <f ca="1">IF(FL46&lt;(FL70*0.33+FL83-FL60)*3600,"F",IF(AND($D$38="F",FL46&lt;VLOOKUP(686,Réservoir!$D$26:$E$35,2)),"F",IF(FL32&gt;691.8,"O","Q")))</f>
        <v>O</v>
      </c>
      <c r="FM94" t="str">
        <f ca="1">IF(FM46&lt;(FM70*0.33+FM83-FM60)*3600,"F",IF(AND($D$38="F",FM46&lt;VLOOKUP(686,Réservoir!$D$26:$E$35,2)),"F",IF(FM32&gt;691.8,"O","Q")))</f>
        <v>O</v>
      </c>
      <c r="FN94" t="str">
        <f ca="1">IF(FN46&lt;(FN70*0.33+FN83-FN60)*3600,"F",IF(AND($D$38="F",FN46&lt;VLOOKUP(686,Réservoir!$D$26:$E$35,2)),"F",IF(FN32&gt;691.8,"O","Q")))</f>
        <v>O</v>
      </c>
      <c r="FO94" t="str">
        <f ca="1">IF(FO46&lt;(FO70*0.33+FO83-FO60)*3600,"F",IF(AND($D$38="F",FO46&lt;VLOOKUP(686,Réservoir!$D$26:$E$35,2)),"F",IF(FO32&gt;691.8,"O","Q")))</f>
        <v>O</v>
      </c>
      <c r="FP94" t="e">
        <f ca="1">IF(FP46&lt;(FP70*0.33+FP83-FP60)*3600,"F",IF(AND($D$38="F",FP46&lt;VLOOKUP(686,Réservoir!$D$26:$E$35,2)),"F",IF(FP32&gt;691.8,"O","Q")))</f>
        <v>#VALUE!</v>
      </c>
      <c r="FQ94" t="e">
        <f ca="1">IF(FQ46&lt;(FQ70*0.33+FQ83-FQ60)*3600,"F",IF(AND($D$38="F",FQ46&lt;VLOOKUP(686,Réservoir!$D$26:$E$35,2)),"F",IF(FQ32&gt;691.8,"O","Q")))</f>
        <v>#VALUE!</v>
      </c>
      <c r="FR94" t="e">
        <f ca="1">IF(FR46&lt;(FR70*0.33+FR83-FR60)*3600,"F",IF(AND($D$38="F",FR46&lt;VLOOKUP(686,Réservoir!$D$26:$E$35,2)),"F",IF(FR32&gt;691.8,"O","Q")))</f>
        <v>#VALUE!</v>
      </c>
      <c r="FS94" t="e">
        <f ca="1">IF(FS46&lt;(FS70*0.33+FS83-FS60)*3600,"F",IF(AND($D$38="F",FS46&lt;VLOOKUP(686,Réservoir!$D$26:$E$35,2)),"F",IF(FS32&gt;691.8,"O","Q")))</f>
        <v>#VALUE!</v>
      </c>
      <c r="FT94" t="e">
        <f ca="1">IF(FT46&lt;(FT70*0.33+FT83-FT60)*3600,"F",IF(AND($D$38="F",FT46&lt;VLOOKUP(686,Réservoir!$D$26:$E$35,2)),"F",IF(FT32&gt;691.8,"O","Q")))</f>
        <v>#VALUE!</v>
      </c>
      <c r="FU94" t="e">
        <f ca="1">IF(FU46&lt;(FU70*0.33+FU83-FU60)*3600,"F",IF(AND($D$38="F",FU46&lt;VLOOKUP(686,Réservoir!$D$26:$E$35,2)),"F",IF(FU32&gt;691.8,"O","Q")))</f>
        <v>#VALUE!</v>
      </c>
      <c r="FV94" t="e">
        <f ca="1">IF(FV46&lt;(FV70*0.33+FV83-FV60)*3600,"F",IF(AND($D$38="F",FV46&lt;VLOOKUP(686,Réservoir!$D$26:$E$35,2)),"F",IF(FV32&gt;691.8,"O","Q")))</f>
        <v>#VALUE!</v>
      </c>
      <c r="FW94" t="e">
        <f ca="1">IF(FW46&lt;(FW70*0.33+FW83-FW60)*3600,"F",IF(AND($D$38="F",FW46&lt;VLOOKUP(686,Réservoir!$D$26:$E$35,2)),"F",IF(FW32&gt;691.8,"O","Q")))</f>
        <v>#VALUE!</v>
      </c>
      <c r="FX94" t="e">
        <f ca="1">IF(FX46&lt;(FX70*0.33+FX83-FX60)*3600,"F",IF(AND($D$38="F",FX46&lt;VLOOKUP(686,Réservoir!$D$26:$E$35,2)),"F",IF(FX32&gt;691.8,"O","Q")))</f>
        <v>#VALUE!</v>
      </c>
      <c r="FY94" t="e">
        <f ca="1">IF(FY46&lt;(FY70*0.33+FY83-FY60)*3600,"F",IF(AND($D$38="F",FY46&lt;VLOOKUP(686,Réservoir!$D$26:$E$35,2)),"F",IF(FY32&gt;691.8,"O","Q")))</f>
        <v>#VALUE!</v>
      </c>
      <c r="FZ94" t="e">
        <f ca="1">IF(FZ46&lt;(FZ70*0.33+FZ83-FZ60)*3600,"F",IF(AND($D$38="F",FZ46&lt;VLOOKUP(686,Réservoir!$D$26:$E$35,2)),"F",IF(FZ32&gt;691.8,"O","Q")))</f>
        <v>#VALUE!</v>
      </c>
      <c r="GA94" t="e">
        <f ca="1">IF(GA46&lt;(GA70*0.33+GA83-GA60)*3600,"F",IF(AND($D$38="F",GA46&lt;VLOOKUP(686,Réservoir!$D$26:$E$35,2)),"F",IF(GA32&gt;691.8,"O","Q")))</f>
        <v>#VALUE!</v>
      </c>
      <c r="GB94" t="e">
        <f ca="1">IF(GB46&lt;(GB70*0.33+GB83-GB60)*3600,"F",IF(AND($D$38="F",GB46&lt;VLOOKUP(686,Réservoir!$D$26:$E$35,2)),"F",IF(GB32&gt;691.8,"O","Q")))</f>
        <v>#VALUE!</v>
      </c>
      <c r="GC94" t="e">
        <f ca="1">IF(GC46&lt;(GC70*0.33+GC83-GC60)*3600,"F",IF(AND($D$38="F",GC46&lt;VLOOKUP(686,Réservoir!$D$26:$E$35,2)),"F",IF(GC32&gt;691.8,"O","Q")))</f>
        <v>#VALUE!</v>
      </c>
      <c r="GD94" t="e">
        <f ca="1">IF(GD46&lt;(GD70*0.33+GD83-GD60)*3600,"F",IF(AND($D$38="F",GD46&lt;VLOOKUP(686,Réservoir!$D$26:$E$35,2)),"F",IF(GD32&gt;691.8,"O","Q")))</f>
        <v>#VALUE!</v>
      </c>
      <c r="GE94" t="e">
        <f ca="1">IF(GE46&lt;(GE70*0.33+GE83-GE60)*3600,"F",IF(AND($D$38="F",GE46&lt;VLOOKUP(686,Réservoir!$D$26:$E$35,2)),"F",IF(GE32&gt;691.8,"O","Q")))</f>
        <v>#VALUE!</v>
      </c>
      <c r="GF94" t="e">
        <f ca="1">IF(GF46&lt;(GF70*0.33+GF83-GF60)*3600,"F",IF(AND($D$38="F",GF46&lt;VLOOKUP(686,Réservoir!$D$26:$E$35,2)),"F",IF(GF32&gt;691.8,"O","Q")))</f>
        <v>#VALUE!</v>
      </c>
      <c r="GG94" t="e">
        <f ca="1">IF(GG46&lt;(GG70*0.33+GG83-GG60)*3600,"F",IF(AND($D$38="F",GG46&lt;VLOOKUP(686,Réservoir!$D$26:$E$35,2)),"F",IF(GG32&gt;691.8,"O","Q")))</f>
        <v>#VALUE!</v>
      </c>
      <c r="GH94" t="e">
        <f ca="1">IF(GH46&lt;(GH70*0.33+GH83-GH60)*3600,"F",IF(AND($D$38="F",GH46&lt;VLOOKUP(686,Réservoir!$D$26:$E$35,2)),"F",IF(GH32&gt;691.8,"O","Q")))</f>
        <v>#VALUE!</v>
      </c>
      <c r="GI94" t="e">
        <f ca="1">IF(GI46&lt;(GI70*0.33+GI83-GI60)*3600,"F",IF(AND($D$38="F",GI46&lt;VLOOKUP(686,Réservoir!$D$26:$E$35,2)),"F",IF(GI32&gt;691.8,"O","Q")))</f>
        <v>#VALUE!</v>
      </c>
      <c r="GJ94" t="e">
        <f ca="1">IF(GJ46&lt;(GJ70*0.33+GJ83-GJ60)*3600,"F",IF(AND($D$38="F",GJ46&lt;VLOOKUP(686,Réservoir!$D$26:$E$35,2)),"F",IF(GJ32&gt;691.8,"O","Q")))</f>
        <v>#VALUE!</v>
      </c>
      <c r="GK94" t="e">
        <f ca="1">IF(GK46&lt;(GK70*0.33+GK83-GK60)*3600,"F",IF(AND($D$38="F",GK46&lt;VLOOKUP(686,Réservoir!$D$26:$E$35,2)),"F",IF(GK32&gt;691.8,"O","Q")))</f>
        <v>#VALUE!</v>
      </c>
      <c r="GL94" t="e">
        <f ca="1">IF(GL46&lt;(GL70*0.33+GL83-GL60)*3600,"F",IF(AND($D$38="F",GL46&lt;VLOOKUP(686,Réservoir!$D$26:$E$35,2)),"F",IF(GL32&gt;691.8,"O","Q")))</f>
        <v>#VALUE!</v>
      </c>
      <c r="GM94" t="e">
        <f ca="1">IF(GM46&lt;(GM70*0.33+GM83-GM60)*3600,"F",IF(AND($D$38="F",GM46&lt;VLOOKUP(686,Réservoir!$D$26:$E$35,2)),"F",IF(GM32&gt;691.8,"O","Q")))</f>
        <v>#VALUE!</v>
      </c>
    </row>
    <row r="95" spans="1:195" x14ac:dyDescent="0.25">
      <c r="B95" t="s">
        <v>73</v>
      </c>
      <c r="D95">
        <f t="shared" ref="D95:AI95" ca="1" si="148">IF(D138&lt;=$L$3,IF(D14="O",IF(D94="F",1,0),IF(D14="Q",IF(D94="F",4,0),IF(D14="F",IF(D94="O",3,4)))),"")</f>
        <v>0</v>
      </c>
      <c r="E95">
        <f t="shared" ca="1" si="148"/>
        <v>0</v>
      </c>
      <c r="F95">
        <f t="shared" ca="1" si="148"/>
        <v>0</v>
      </c>
      <c r="G95">
        <f t="shared" ca="1" si="148"/>
        <v>0</v>
      </c>
      <c r="H95">
        <f t="shared" ca="1" si="148"/>
        <v>0</v>
      </c>
      <c r="I95">
        <f t="shared" ca="1" si="148"/>
        <v>0</v>
      </c>
      <c r="J95">
        <f t="shared" ca="1" si="148"/>
        <v>0</v>
      </c>
      <c r="K95">
        <f t="shared" ca="1" si="148"/>
        <v>0</v>
      </c>
      <c r="L95">
        <f t="shared" ca="1" si="148"/>
        <v>0</v>
      </c>
      <c r="M95">
        <f t="shared" ca="1" si="148"/>
        <v>0</v>
      </c>
      <c r="N95">
        <f t="shared" ca="1" si="148"/>
        <v>0</v>
      </c>
      <c r="O95">
        <f t="shared" ca="1" si="148"/>
        <v>0</v>
      </c>
      <c r="P95">
        <f t="shared" ca="1" si="148"/>
        <v>0</v>
      </c>
      <c r="Q95">
        <f t="shared" ca="1" si="148"/>
        <v>0</v>
      </c>
      <c r="R95">
        <f t="shared" ca="1" si="148"/>
        <v>0</v>
      </c>
      <c r="S95">
        <f t="shared" ca="1" si="148"/>
        <v>0</v>
      </c>
      <c r="T95">
        <f t="shared" ca="1" si="148"/>
        <v>0</v>
      </c>
      <c r="U95">
        <f t="shared" ca="1" si="148"/>
        <v>1</v>
      </c>
      <c r="V95">
        <f t="shared" ca="1" si="148"/>
        <v>1</v>
      </c>
      <c r="W95">
        <f t="shared" ca="1" si="148"/>
        <v>1</v>
      </c>
      <c r="X95">
        <f t="shared" ca="1" si="148"/>
        <v>1</v>
      </c>
      <c r="Y95">
        <f t="shared" ca="1" si="148"/>
        <v>1</v>
      </c>
      <c r="Z95">
        <f t="shared" ca="1" si="148"/>
        <v>1</v>
      </c>
      <c r="AA95">
        <f t="shared" ca="1" si="148"/>
        <v>0</v>
      </c>
      <c r="AB95" s="87">
        <f t="shared" ca="1" si="148"/>
        <v>0</v>
      </c>
      <c r="AC95">
        <f t="shared" ca="1" si="148"/>
        <v>0</v>
      </c>
      <c r="AD95">
        <f t="shared" ca="1" si="148"/>
        <v>0</v>
      </c>
      <c r="AE95">
        <f t="shared" ca="1" si="148"/>
        <v>0</v>
      </c>
      <c r="AF95">
        <f t="shared" ca="1" si="148"/>
        <v>0</v>
      </c>
      <c r="AG95">
        <f t="shared" ca="1" si="148"/>
        <v>0</v>
      </c>
      <c r="AH95">
        <f t="shared" ca="1" si="148"/>
        <v>0</v>
      </c>
      <c r="AI95">
        <f t="shared" ca="1" si="148"/>
        <v>0</v>
      </c>
      <c r="AJ95">
        <f t="shared" ref="AJ95:BO95" ca="1" si="149">IF(AJ138&lt;=$L$3,IF(AJ14="O",IF(AJ94="F",1,0),IF(AJ14="Q",IF(AJ94="F",4,0),IF(AJ14="F",IF(AJ94="O",3,4)))),"")</f>
        <v>0</v>
      </c>
      <c r="AK95">
        <f t="shared" ca="1" si="149"/>
        <v>1</v>
      </c>
      <c r="AL95">
        <f t="shared" ca="1" si="149"/>
        <v>1</v>
      </c>
      <c r="AM95">
        <f t="shared" ca="1" si="149"/>
        <v>0</v>
      </c>
      <c r="AN95">
        <f t="shared" ca="1" si="149"/>
        <v>0</v>
      </c>
      <c r="AO95">
        <f t="shared" ca="1" si="149"/>
        <v>0</v>
      </c>
      <c r="AP95">
        <f t="shared" ca="1" si="149"/>
        <v>0</v>
      </c>
      <c r="AQ95">
        <f t="shared" ca="1" si="149"/>
        <v>0</v>
      </c>
      <c r="AR95">
        <f t="shared" ca="1" si="149"/>
        <v>0</v>
      </c>
      <c r="AS95">
        <f t="shared" ca="1" si="149"/>
        <v>0</v>
      </c>
      <c r="AT95">
        <f t="shared" ca="1" si="149"/>
        <v>0</v>
      </c>
      <c r="AU95">
        <f t="shared" ca="1" si="149"/>
        <v>0</v>
      </c>
      <c r="AV95">
        <f t="shared" ca="1" si="149"/>
        <v>0</v>
      </c>
      <c r="AW95">
        <f t="shared" ca="1" si="149"/>
        <v>0</v>
      </c>
      <c r="AX95">
        <f t="shared" ca="1" si="149"/>
        <v>0</v>
      </c>
      <c r="AY95">
        <f t="shared" ca="1" si="149"/>
        <v>0</v>
      </c>
      <c r="AZ95" s="87">
        <f t="shared" ca="1" si="149"/>
        <v>0</v>
      </c>
      <c r="BA95">
        <f t="shared" ca="1" si="149"/>
        <v>0</v>
      </c>
      <c r="BB95">
        <f t="shared" ca="1" si="149"/>
        <v>0</v>
      </c>
      <c r="BC95">
        <f t="shared" ca="1" si="149"/>
        <v>0</v>
      </c>
      <c r="BD95">
        <f t="shared" ca="1" si="149"/>
        <v>0</v>
      </c>
      <c r="BE95">
        <f t="shared" ca="1" si="149"/>
        <v>0</v>
      </c>
      <c r="BF95">
        <f t="shared" ca="1" si="149"/>
        <v>0</v>
      </c>
      <c r="BG95">
        <f t="shared" ca="1" si="149"/>
        <v>0</v>
      </c>
      <c r="BH95">
        <f t="shared" ca="1" si="149"/>
        <v>0</v>
      </c>
      <c r="BI95">
        <f t="shared" ca="1" si="149"/>
        <v>0</v>
      </c>
      <c r="BJ95">
        <f t="shared" ca="1" si="149"/>
        <v>0</v>
      </c>
      <c r="BK95">
        <f t="shared" ca="1" si="149"/>
        <v>0</v>
      </c>
      <c r="BL95">
        <f t="shared" ca="1" si="149"/>
        <v>0</v>
      </c>
      <c r="BM95">
        <f t="shared" ca="1" si="149"/>
        <v>0</v>
      </c>
      <c r="BN95">
        <f t="shared" ca="1" si="149"/>
        <v>0</v>
      </c>
      <c r="BO95">
        <f t="shared" ca="1" si="149"/>
        <v>0</v>
      </c>
      <c r="BP95">
        <f t="shared" ref="BP95:CU95" ca="1" si="150">IF(BP138&lt;=$L$3,IF(BP14="O",IF(BP94="F",1,0),IF(BP14="Q",IF(BP94="F",4,0),IF(BP14="F",IF(BP94="O",3,4)))),"")</f>
        <v>0</v>
      </c>
      <c r="BQ95">
        <f t="shared" ca="1" si="150"/>
        <v>0</v>
      </c>
      <c r="BR95">
        <f t="shared" ca="1" si="150"/>
        <v>0</v>
      </c>
      <c r="BS95">
        <f t="shared" ca="1" si="150"/>
        <v>0</v>
      </c>
      <c r="BT95">
        <f t="shared" ca="1" si="150"/>
        <v>0</v>
      </c>
      <c r="BU95">
        <f t="shared" ca="1" si="150"/>
        <v>0</v>
      </c>
      <c r="BV95">
        <f t="shared" ca="1" si="150"/>
        <v>0</v>
      </c>
      <c r="BW95">
        <f t="shared" ca="1" si="150"/>
        <v>0</v>
      </c>
      <c r="BX95" s="87">
        <f t="shared" ca="1" si="150"/>
        <v>0</v>
      </c>
      <c r="BY95">
        <f t="shared" ca="1" si="150"/>
        <v>0</v>
      </c>
      <c r="BZ95">
        <f t="shared" ca="1" si="150"/>
        <v>0</v>
      </c>
      <c r="CA95">
        <f t="shared" ca="1" si="150"/>
        <v>0</v>
      </c>
      <c r="CB95">
        <f t="shared" ca="1" si="150"/>
        <v>0</v>
      </c>
      <c r="CC95">
        <f t="shared" ca="1" si="150"/>
        <v>0</v>
      </c>
      <c r="CD95">
        <f t="shared" ca="1" si="150"/>
        <v>0</v>
      </c>
      <c r="CE95">
        <f t="shared" ca="1" si="150"/>
        <v>0</v>
      </c>
      <c r="CF95">
        <f t="shared" ca="1" si="150"/>
        <v>0</v>
      </c>
      <c r="CG95">
        <f t="shared" ca="1" si="150"/>
        <v>0</v>
      </c>
      <c r="CH95">
        <f t="shared" ca="1" si="150"/>
        <v>0</v>
      </c>
      <c r="CI95">
        <f t="shared" ca="1" si="150"/>
        <v>0</v>
      </c>
      <c r="CJ95">
        <f t="shared" ca="1" si="150"/>
        <v>0</v>
      </c>
      <c r="CK95">
        <f t="shared" ca="1" si="150"/>
        <v>0</v>
      </c>
      <c r="CL95">
        <f t="shared" ca="1" si="150"/>
        <v>0</v>
      </c>
      <c r="CM95">
        <f t="shared" ca="1" si="150"/>
        <v>0</v>
      </c>
      <c r="CN95">
        <f t="shared" ca="1" si="150"/>
        <v>0</v>
      </c>
      <c r="CO95">
        <f t="shared" ca="1" si="150"/>
        <v>0</v>
      </c>
      <c r="CP95">
        <f t="shared" ca="1" si="150"/>
        <v>0</v>
      </c>
      <c r="CQ95">
        <f t="shared" ca="1" si="150"/>
        <v>0</v>
      </c>
      <c r="CR95">
        <f t="shared" ca="1" si="150"/>
        <v>0</v>
      </c>
      <c r="CS95">
        <f t="shared" ca="1" si="150"/>
        <v>0</v>
      </c>
      <c r="CT95">
        <f t="shared" ca="1" si="150"/>
        <v>0</v>
      </c>
      <c r="CU95" s="88">
        <f t="shared" ca="1" si="150"/>
        <v>0</v>
      </c>
      <c r="CV95">
        <f t="shared" ref="CV95:EA95" ca="1" si="151">IF(CV138&lt;=$L$3,IF(CV14="O",IF(CV94="F",1,0),IF(CV14="Q",IF(CV94="F",4,0),IF(CV14="F",IF(CV94="O",3,4)))),"")</f>
        <v>4</v>
      </c>
      <c r="CW95">
        <f t="shared" ca="1" si="151"/>
        <v>4</v>
      </c>
      <c r="CX95">
        <f t="shared" ca="1" si="151"/>
        <v>4</v>
      </c>
      <c r="CY95">
        <f t="shared" ca="1" si="151"/>
        <v>4</v>
      </c>
      <c r="CZ95">
        <f t="shared" ca="1" si="151"/>
        <v>3</v>
      </c>
      <c r="DA95">
        <f t="shared" ca="1" si="151"/>
        <v>3</v>
      </c>
      <c r="DB95">
        <f t="shared" ca="1" si="151"/>
        <v>3</v>
      </c>
      <c r="DC95">
        <f t="shared" ca="1" si="151"/>
        <v>3</v>
      </c>
      <c r="DD95">
        <f t="shared" ca="1" si="151"/>
        <v>3</v>
      </c>
      <c r="DE95">
        <f t="shared" ca="1" si="151"/>
        <v>3</v>
      </c>
      <c r="DF95">
        <f t="shared" ca="1" si="151"/>
        <v>3</v>
      </c>
      <c r="DG95">
        <f t="shared" ca="1" si="151"/>
        <v>3</v>
      </c>
      <c r="DH95">
        <f t="shared" ca="1" si="151"/>
        <v>3</v>
      </c>
      <c r="DI95">
        <f t="shared" ca="1" si="151"/>
        <v>3</v>
      </c>
      <c r="DJ95">
        <f t="shared" ca="1" si="151"/>
        <v>3</v>
      </c>
      <c r="DK95">
        <f t="shared" ca="1" si="151"/>
        <v>3</v>
      </c>
      <c r="DL95">
        <f t="shared" ca="1" si="151"/>
        <v>3</v>
      </c>
      <c r="DM95">
        <f t="shared" ca="1" si="151"/>
        <v>3</v>
      </c>
      <c r="DN95">
        <f t="shared" ca="1" si="151"/>
        <v>3</v>
      </c>
      <c r="DO95">
        <f t="shared" ca="1" si="151"/>
        <v>3</v>
      </c>
      <c r="DP95">
        <f t="shared" ca="1" si="151"/>
        <v>3</v>
      </c>
      <c r="DQ95">
        <f t="shared" ca="1" si="151"/>
        <v>3</v>
      </c>
      <c r="DR95">
        <f t="shared" ca="1" si="151"/>
        <v>3</v>
      </c>
      <c r="DS95">
        <f t="shared" ca="1" si="151"/>
        <v>3</v>
      </c>
      <c r="DT95" s="87">
        <f t="shared" ca="1" si="151"/>
        <v>3</v>
      </c>
      <c r="DU95">
        <f t="shared" ca="1" si="151"/>
        <v>3</v>
      </c>
      <c r="DV95">
        <f t="shared" ca="1" si="151"/>
        <v>3</v>
      </c>
      <c r="DW95">
        <f t="shared" ca="1" si="151"/>
        <v>3</v>
      </c>
      <c r="DX95">
        <f t="shared" ca="1" si="151"/>
        <v>3</v>
      </c>
      <c r="DY95">
        <f t="shared" ca="1" si="151"/>
        <v>3</v>
      </c>
      <c r="DZ95">
        <f t="shared" ca="1" si="151"/>
        <v>3</v>
      </c>
      <c r="EA95">
        <f t="shared" ca="1" si="151"/>
        <v>3</v>
      </c>
      <c r="EB95">
        <f t="shared" ref="EB95:FG95" ca="1" si="152">IF(EB138&lt;=$L$3,IF(EB14="O",IF(EB94="F",1,0),IF(EB14="Q",IF(EB94="F",4,0),IF(EB14="F",IF(EB94="O",3,4)))),"")</f>
        <v>3</v>
      </c>
      <c r="EC95">
        <f t="shared" ca="1" si="152"/>
        <v>3</v>
      </c>
      <c r="ED95">
        <f t="shared" ca="1" si="152"/>
        <v>3</v>
      </c>
      <c r="EE95">
        <f t="shared" ca="1" si="152"/>
        <v>3</v>
      </c>
      <c r="EF95">
        <f t="shared" ca="1" si="152"/>
        <v>3</v>
      </c>
      <c r="EG95">
        <f t="shared" ca="1" si="152"/>
        <v>3</v>
      </c>
      <c r="EH95">
        <f t="shared" ca="1" si="152"/>
        <v>3</v>
      </c>
      <c r="EI95">
        <f t="shared" ca="1" si="152"/>
        <v>3</v>
      </c>
      <c r="EJ95">
        <f t="shared" ca="1" si="152"/>
        <v>3</v>
      </c>
      <c r="EK95">
        <f t="shared" ca="1" si="152"/>
        <v>3</v>
      </c>
      <c r="EL95">
        <f t="shared" ca="1" si="152"/>
        <v>3</v>
      </c>
      <c r="EM95">
        <f t="shared" ca="1" si="152"/>
        <v>3</v>
      </c>
      <c r="EN95">
        <f t="shared" ca="1" si="152"/>
        <v>3</v>
      </c>
      <c r="EO95">
        <f t="shared" ca="1" si="152"/>
        <v>3</v>
      </c>
      <c r="EP95">
        <f t="shared" ca="1" si="152"/>
        <v>3</v>
      </c>
      <c r="EQ95" s="88">
        <f t="shared" ca="1" si="152"/>
        <v>3</v>
      </c>
      <c r="ER95">
        <f t="shared" ca="1" si="152"/>
        <v>3</v>
      </c>
      <c r="ES95">
        <f t="shared" ca="1" si="152"/>
        <v>3</v>
      </c>
      <c r="ET95">
        <f t="shared" ca="1" si="152"/>
        <v>3</v>
      </c>
      <c r="EU95">
        <f t="shared" ca="1" si="152"/>
        <v>3</v>
      </c>
      <c r="EV95">
        <f t="shared" ca="1" si="152"/>
        <v>3</v>
      </c>
      <c r="EW95">
        <f t="shared" ca="1" si="152"/>
        <v>3</v>
      </c>
      <c r="EX95">
        <f t="shared" ca="1" si="152"/>
        <v>3</v>
      </c>
      <c r="EY95">
        <f t="shared" ca="1" si="152"/>
        <v>3</v>
      </c>
      <c r="EZ95">
        <f t="shared" ca="1" si="152"/>
        <v>3</v>
      </c>
      <c r="FA95">
        <f t="shared" ca="1" si="152"/>
        <v>3</v>
      </c>
      <c r="FB95">
        <f t="shared" ca="1" si="152"/>
        <v>3</v>
      </c>
      <c r="FC95">
        <f t="shared" ca="1" si="152"/>
        <v>3</v>
      </c>
      <c r="FD95">
        <f t="shared" ca="1" si="152"/>
        <v>3</v>
      </c>
      <c r="FE95">
        <f t="shared" ca="1" si="152"/>
        <v>3</v>
      </c>
      <c r="FF95">
        <f t="shared" ca="1" si="152"/>
        <v>3</v>
      </c>
      <c r="FG95">
        <f t="shared" ca="1" si="152"/>
        <v>3</v>
      </c>
      <c r="FH95">
        <f t="shared" ref="FH95:GM95" ca="1" si="153">IF(FH138&lt;=$L$3,IF(FH14="O",IF(FH94="F",1,0),IF(FH14="Q",IF(FH94="F",4,0),IF(FH14="F",IF(FH94="O",3,4)))),"")</f>
        <v>3</v>
      </c>
      <c r="FI95">
        <f t="shared" ca="1" si="153"/>
        <v>3</v>
      </c>
      <c r="FJ95">
        <f t="shared" ca="1" si="153"/>
        <v>3</v>
      </c>
      <c r="FK95">
        <f t="shared" ca="1" si="153"/>
        <v>3</v>
      </c>
      <c r="FL95">
        <f t="shared" ca="1" si="153"/>
        <v>3</v>
      </c>
      <c r="FM95">
        <f t="shared" ca="1" si="153"/>
        <v>3</v>
      </c>
      <c r="FN95">
        <f t="shared" ca="1" si="153"/>
        <v>3</v>
      </c>
      <c r="FO95">
        <f t="shared" ca="1" si="153"/>
        <v>3</v>
      </c>
      <c r="FP95" s="87" t="str">
        <f t="shared" si="153"/>
        <v/>
      </c>
      <c r="FQ95" t="str">
        <f t="shared" si="153"/>
        <v/>
      </c>
      <c r="FR95" t="str">
        <f t="shared" si="153"/>
        <v/>
      </c>
      <c r="FS95" t="str">
        <f t="shared" si="153"/>
        <v/>
      </c>
      <c r="FT95" t="str">
        <f t="shared" si="153"/>
        <v/>
      </c>
      <c r="FU95" t="str">
        <f t="shared" si="153"/>
        <v/>
      </c>
      <c r="FV95" t="str">
        <f t="shared" si="153"/>
        <v/>
      </c>
      <c r="FW95" t="str">
        <f t="shared" si="153"/>
        <v/>
      </c>
      <c r="FX95" t="str">
        <f t="shared" si="153"/>
        <v/>
      </c>
      <c r="FY95" t="str">
        <f t="shared" si="153"/>
        <v/>
      </c>
      <c r="FZ95" t="str">
        <f t="shared" si="153"/>
        <v/>
      </c>
      <c r="GA95" t="str">
        <f t="shared" si="153"/>
        <v/>
      </c>
      <c r="GB95" t="str">
        <f t="shared" si="153"/>
        <v/>
      </c>
      <c r="GC95" t="str">
        <f t="shared" si="153"/>
        <v/>
      </c>
      <c r="GD95" t="str">
        <f t="shared" si="153"/>
        <v/>
      </c>
      <c r="GE95" t="str">
        <f t="shared" si="153"/>
        <v/>
      </c>
      <c r="GF95" t="str">
        <f t="shared" si="153"/>
        <v/>
      </c>
      <c r="GG95" t="str">
        <f t="shared" si="153"/>
        <v/>
      </c>
      <c r="GH95" t="str">
        <f t="shared" si="153"/>
        <v/>
      </c>
      <c r="GI95" t="str">
        <f t="shared" si="153"/>
        <v/>
      </c>
      <c r="GJ95" t="str">
        <f t="shared" si="153"/>
        <v/>
      </c>
      <c r="GK95" t="str">
        <f t="shared" si="153"/>
        <v/>
      </c>
      <c r="GL95" t="str">
        <f t="shared" si="153"/>
        <v/>
      </c>
      <c r="GM95" s="88" t="str">
        <f t="shared" si="153"/>
        <v/>
      </c>
    </row>
    <row r="96" spans="1:195" x14ac:dyDescent="0.25">
      <c r="B96" t="s">
        <v>376</v>
      </c>
      <c r="D96" t="str">
        <f t="shared" ref="D96:AI96" ca="1" si="154">IF(AND(D32&lt;&gt;"",OR(D95=1,D95=3)),"-"&amp;D86,"")</f>
        <v/>
      </c>
      <c r="E96" t="str">
        <f t="shared" ca="1" si="154"/>
        <v/>
      </c>
      <c r="F96" t="str">
        <f t="shared" ca="1" si="154"/>
        <v/>
      </c>
      <c r="G96" t="str">
        <f t="shared" ca="1" si="154"/>
        <v/>
      </c>
      <c r="H96" t="str">
        <f t="shared" ca="1" si="154"/>
        <v/>
      </c>
      <c r="I96" t="str">
        <f t="shared" ca="1" si="154"/>
        <v/>
      </c>
      <c r="J96" t="str">
        <f t="shared" ca="1" si="154"/>
        <v/>
      </c>
      <c r="K96" t="str">
        <f t="shared" ca="1" si="154"/>
        <v/>
      </c>
      <c r="L96" t="str">
        <f t="shared" ca="1" si="154"/>
        <v/>
      </c>
      <c r="M96" t="str">
        <f t="shared" ca="1" si="154"/>
        <v/>
      </c>
      <c r="N96" t="str">
        <f t="shared" ca="1" si="154"/>
        <v/>
      </c>
      <c r="O96" t="str">
        <f t="shared" ca="1" si="154"/>
        <v/>
      </c>
      <c r="P96" t="str">
        <f t="shared" ca="1" si="154"/>
        <v/>
      </c>
      <c r="Q96" t="str">
        <f t="shared" ca="1" si="154"/>
        <v/>
      </c>
      <c r="R96" t="str">
        <f t="shared" ca="1" si="154"/>
        <v/>
      </c>
      <c r="S96" t="str">
        <f t="shared" ca="1" si="154"/>
        <v/>
      </c>
      <c r="T96" t="str">
        <f t="shared" ca="1" si="154"/>
        <v/>
      </c>
      <c r="U96" t="str">
        <f t="shared" ca="1" si="154"/>
        <v>-H18</v>
      </c>
      <c r="V96" t="str">
        <f t="shared" ca="1" si="154"/>
        <v>-H19</v>
      </c>
      <c r="W96" t="str">
        <f t="shared" ca="1" si="154"/>
        <v>-H20</v>
      </c>
      <c r="X96" t="str">
        <f t="shared" ca="1" si="154"/>
        <v>-H21</v>
      </c>
      <c r="Y96" t="str">
        <f t="shared" ca="1" si="154"/>
        <v>-H22</v>
      </c>
      <c r="Z96" t="str">
        <f t="shared" ca="1" si="154"/>
        <v>-H23</v>
      </c>
      <c r="AA96" t="str">
        <f t="shared" ca="1" si="154"/>
        <v/>
      </c>
      <c r="AB96" s="87" t="str">
        <f t="shared" ca="1" si="154"/>
        <v/>
      </c>
      <c r="AC96" t="str">
        <f t="shared" ca="1" si="154"/>
        <v/>
      </c>
      <c r="AD96" t="str">
        <f t="shared" ca="1" si="154"/>
        <v/>
      </c>
      <c r="AE96" t="str">
        <f t="shared" ca="1" si="154"/>
        <v/>
      </c>
      <c r="AF96" t="str">
        <f t="shared" ca="1" si="154"/>
        <v/>
      </c>
      <c r="AG96" t="str">
        <f t="shared" ca="1" si="154"/>
        <v/>
      </c>
      <c r="AH96" t="str">
        <f t="shared" ca="1" si="154"/>
        <v/>
      </c>
      <c r="AI96" t="str">
        <f t="shared" ca="1" si="154"/>
        <v/>
      </c>
      <c r="AJ96" t="str">
        <f t="shared" ref="AJ96:BO96" ca="1" si="155">IF(AND(AJ32&lt;&gt;"",OR(AJ95=1,AJ95=3)),"-"&amp;AJ86,"")</f>
        <v/>
      </c>
      <c r="AK96" t="str">
        <f t="shared" ca="1" si="155"/>
        <v>-H34</v>
      </c>
      <c r="AL96" t="str">
        <f t="shared" ca="1" si="155"/>
        <v>-H35</v>
      </c>
      <c r="AM96" t="str">
        <f t="shared" ca="1" si="155"/>
        <v/>
      </c>
      <c r="AN96" t="str">
        <f t="shared" ca="1" si="155"/>
        <v/>
      </c>
      <c r="AO96" t="str">
        <f t="shared" ca="1" si="155"/>
        <v/>
      </c>
      <c r="AP96" t="str">
        <f t="shared" ca="1" si="155"/>
        <v/>
      </c>
      <c r="AQ96" t="str">
        <f t="shared" ca="1" si="155"/>
        <v/>
      </c>
      <c r="AR96" t="str">
        <f t="shared" ca="1" si="155"/>
        <v/>
      </c>
      <c r="AS96" t="str">
        <f t="shared" ca="1" si="155"/>
        <v/>
      </c>
      <c r="AT96" t="str">
        <f t="shared" ca="1" si="155"/>
        <v/>
      </c>
      <c r="AU96" t="str">
        <f t="shared" ca="1" si="155"/>
        <v/>
      </c>
      <c r="AV96" t="str">
        <f t="shared" ca="1" si="155"/>
        <v/>
      </c>
      <c r="AW96" t="str">
        <f t="shared" ca="1" si="155"/>
        <v/>
      </c>
      <c r="AX96" t="str">
        <f t="shared" ca="1" si="155"/>
        <v/>
      </c>
      <c r="AY96" t="str">
        <f t="shared" ca="1" si="155"/>
        <v/>
      </c>
      <c r="AZ96" s="87" t="str">
        <f t="shared" ca="1" si="155"/>
        <v/>
      </c>
      <c r="BA96" t="str">
        <f t="shared" ca="1" si="155"/>
        <v/>
      </c>
      <c r="BB96" t="str">
        <f t="shared" ca="1" si="155"/>
        <v/>
      </c>
      <c r="BC96" t="str">
        <f t="shared" ca="1" si="155"/>
        <v/>
      </c>
      <c r="BD96" t="str">
        <f t="shared" ca="1" si="155"/>
        <v/>
      </c>
      <c r="BE96" t="str">
        <f t="shared" ca="1" si="155"/>
        <v/>
      </c>
      <c r="BF96" t="str">
        <f t="shared" ca="1" si="155"/>
        <v/>
      </c>
      <c r="BG96" t="str">
        <f t="shared" ca="1" si="155"/>
        <v/>
      </c>
      <c r="BH96" t="str">
        <f t="shared" ca="1" si="155"/>
        <v/>
      </c>
      <c r="BI96" t="str">
        <f t="shared" ca="1" si="155"/>
        <v/>
      </c>
      <c r="BJ96" t="str">
        <f t="shared" ca="1" si="155"/>
        <v/>
      </c>
      <c r="BK96" t="str">
        <f t="shared" ca="1" si="155"/>
        <v/>
      </c>
      <c r="BL96" t="str">
        <f t="shared" ca="1" si="155"/>
        <v/>
      </c>
      <c r="BM96" t="str">
        <f t="shared" ca="1" si="155"/>
        <v/>
      </c>
      <c r="BN96" t="str">
        <f t="shared" ca="1" si="155"/>
        <v/>
      </c>
      <c r="BO96" t="str">
        <f t="shared" ca="1" si="155"/>
        <v/>
      </c>
      <c r="BP96" t="str">
        <f t="shared" ref="BP96:CU96" ca="1" si="156">IF(AND(BP32&lt;&gt;"",OR(BP95=1,BP95=3)),"-"&amp;BP86,"")</f>
        <v/>
      </c>
      <c r="BQ96" t="str">
        <f t="shared" ca="1" si="156"/>
        <v/>
      </c>
      <c r="BR96" t="str">
        <f t="shared" ca="1" si="156"/>
        <v/>
      </c>
      <c r="BS96" t="str">
        <f t="shared" ca="1" si="156"/>
        <v/>
      </c>
      <c r="BT96" t="str">
        <f t="shared" ca="1" si="156"/>
        <v/>
      </c>
      <c r="BU96" t="str">
        <f t="shared" ca="1" si="156"/>
        <v/>
      </c>
      <c r="BV96" t="str">
        <f t="shared" ca="1" si="156"/>
        <v/>
      </c>
      <c r="BW96" t="str">
        <f t="shared" ca="1" si="156"/>
        <v/>
      </c>
      <c r="BX96" s="87" t="str">
        <f t="shared" ca="1" si="156"/>
        <v/>
      </c>
      <c r="BY96" t="str">
        <f t="shared" ca="1" si="156"/>
        <v/>
      </c>
      <c r="BZ96" t="str">
        <f t="shared" ca="1" si="156"/>
        <v/>
      </c>
      <c r="CA96" t="str">
        <f t="shared" ca="1" si="156"/>
        <v/>
      </c>
      <c r="CB96" t="str">
        <f t="shared" ca="1" si="156"/>
        <v/>
      </c>
      <c r="CC96" t="str">
        <f t="shared" ca="1" si="156"/>
        <v/>
      </c>
      <c r="CD96" t="str">
        <f t="shared" ca="1" si="156"/>
        <v/>
      </c>
      <c r="CE96" t="str">
        <f t="shared" ca="1" si="156"/>
        <v/>
      </c>
      <c r="CF96" t="str">
        <f t="shared" ca="1" si="156"/>
        <v/>
      </c>
      <c r="CG96" t="str">
        <f t="shared" ca="1" si="156"/>
        <v/>
      </c>
      <c r="CH96" t="str">
        <f t="shared" ca="1" si="156"/>
        <v/>
      </c>
      <c r="CI96" t="str">
        <f t="shared" ca="1" si="156"/>
        <v/>
      </c>
      <c r="CJ96" t="str">
        <f t="shared" ca="1" si="156"/>
        <v/>
      </c>
      <c r="CK96" t="str">
        <f t="shared" ca="1" si="156"/>
        <v/>
      </c>
      <c r="CL96" t="str">
        <f t="shared" ca="1" si="156"/>
        <v/>
      </c>
      <c r="CM96" t="str">
        <f t="shared" ca="1" si="156"/>
        <v/>
      </c>
      <c r="CN96" t="str">
        <f t="shared" ca="1" si="156"/>
        <v/>
      </c>
      <c r="CO96" t="str">
        <f t="shared" ca="1" si="156"/>
        <v/>
      </c>
      <c r="CP96" t="str">
        <f t="shared" ca="1" si="156"/>
        <v/>
      </c>
      <c r="CQ96" t="str">
        <f t="shared" ca="1" si="156"/>
        <v/>
      </c>
      <c r="CR96" t="str">
        <f t="shared" ca="1" si="156"/>
        <v/>
      </c>
      <c r="CS96" t="str">
        <f t="shared" ca="1" si="156"/>
        <v/>
      </c>
      <c r="CT96" t="str">
        <f t="shared" ca="1" si="156"/>
        <v/>
      </c>
      <c r="CU96" s="88" t="str">
        <f t="shared" ca="1" si="156"/>
        <v/>
      </c>
      <c r="CV96" t="str">
        <f t="shared" ref="CV96:EA96" ca="1" si="157">IF(AND(CV32&lt;&gt;"",OR(CV95=1,CV95=3)),"-"&amp;CV86,"")</f>
        <v/>
      </c>
      <c r="CW96" t="str">
        <f t="shared" ca="1" si="157"/>
        <v/>
      </c>
      <c r="CX96" t="str">
        <f t="shared" ca="1" si="157"/>
        <v/>
      </c>
      <c r="CY96" t="str">
        <f t="shared" ca="1" si="157"/>
        <v/>
      </c>
      <c r="CZ96" t="str">
        <f t="shared" ca="1" si="157"/>
        <v>-H101</v>
      </c>
      <c r="DA96" t="str">
        <f t="shared" ca="1" si="157"/>
        <v>-H102</v>
      </c>
      <c r="DB96" t="str">
        <f t="shared" ca="1" si="157"/>
        <v>-H103</v>
      </c>
      <c r="DC96" t="str">
        <f t="shared" ca="1" si="157"/>
        <v>-H104</v>
      </c>
      <c r="DD96" t="str">
        <f t="shared" ca="1" si="157"/>
        <v>-H105</v>
      </c>
      <c r="DE96" t="str">
        <f t="shared" ca="1" si="157"/>
        <v>-H106</v>
      </c>
      <c r="DF96" t="str">
        <f t="shared" ca="1" si="157"/>
        <v>-H107</v>
      </c>
      <c r="DG96" t="str">
        <f t="shared" ca="1" si="157"/>
        <v>-H108</v>
      </c>
      <c r="DH96" t="str">
        <f t="shared" ca="1" si="157"/>
        <v>-H109</v>
      </c>
      <c r="DI96" t="str">
        <f t="shared" ca="1" si="157"/>
        <v>-H110</v>
      </c>
      <c r="DJ96" t="str">
        <f t="shared" ca="1" si="157"/>
        <v>-H111</v>
      </c>
      <c r="DK96" t="str">
        <f t="shared" ca="1" si="157"/>
        <v>-H112</v>
      </c>
      <c r="DL96" t="str">
        <f t="shared" ca="1" si="157"/>
        <v>-H113</v>
      </c>
      <c r="DM96" t="str">
        <f t="shared" ca="1" si="157"/>
        <v>-H114</v>
      </c>
      <c r="DN96" t="str">
        <f t="shared" ca="1" si="157"/>
        <v>-H115</v>
      </c>
      <c r="DO96" t="str">
        <f t="shared" ca="1" si="157"/>
        <v>-H116</v>
      </c>
      <c r="DP96" t="str">
        <f t="shared" ca="1" si="157"/>
        <v>-H117</v>
      </c>
      <c r="DQ96" t="str">
        <f t="shared" ca="1" si="157"/>
        <v>-H118</v>
      </c>
      <c r="DR96" t="str">
        <f t="shared" ca="1" si="157"/>
        <v>-H119</v>
      </c>
      <c r="DS96" t="str">
        <f t="shared" ca="1" si="157"/>
        <v>-H120</v>
      </c>
      <c r="DT96" s="87" t="str">
        <f t="shared" ca="1" si="157"/>
        <v>-H121</v>
      </c>
      <c r="DU96" t="str">
        <f t="shared" ca="1" si="157"/>
        <v>-H122</v>
      </c>
      <c r="DV96" t="str">
        <f t="shared" ca="1" si="157"/>
        <v>-H123</v>
      </c>
      <c r="DW96" t="str">
        <f t="shared" ca="1" si="157"/>
        <v>-H124</v>
      </c>
      <c r="DX96" t="str">
        <f t="shared" ca="1" si="157"/>
        <v>-H125</v>
      </c>
      <c r="DY96" t="str">
        <f t="shared" ca="1" si="157"/>
        <v>-H126</v>
      </c>
      <c r="DZ96" t="str">
        <f t="shared" ca="1" si="157"/>
        <v>-H127</v>
      </c>
      <c r="EA96" t="str">
        <f t="shared" ca="1" si="157"/>
        <v>-H128</v>
      </c>
      <c r="EB96" t="str">
        <f t="shared" ref="EB96:FG96" ca="1" si="158">IF(AND(EB32&lt;&gt;"",OR(EB95=1,EB95=3)),"-"&amp;EB86,"")</f>
        <v>-H129</v>
      </c>
      <c r="EC96" t="str">
        <f t="shared" ca="1" si="158"/>
        <v>-H130</v>
      </c>
      <c r="ED96" t="str">
        <f t="shared" ca="1" si="158"/>
        <v>-H131</v>
      </c>
      <c r="EE96" t="str">
        <f t="shared" ca="1" si="158"/>
        <v>-H132</v>
      </c>
      <c r="EF96" t="str">
        <f t="shared" ca="1" si="158"/>
        <v>-H133</v>
      </c>
      <c r="EG96" t="str">
        <f t="shared" ca="1" si="158"/>
        <v>-H134</v>
      </c>
      <c r="EH96" t="str">
        <f t="shared" ca="1" si="158"/>
        <v>-H135</v>
      </c>
      <c r="EI96" t="str">
        <f t="shared" ca="1" si="158"/>
        <v>-H136</v>
      </c>
      <c r="EJ96" t="str">
        <f t="shared" ca="1" si="158"/>
        <v>-H137</v>
      </c>
      <c r="EK96" t="str">
        <f t="shared" ca="1" si="158"/>
        <v>-H138</v>
      </c>
      <c r="EL96" t="str">
        <f t="shared" ca="1" si="158"/>
        <v>-H139</v>
      </c>
      <c r="EM96" t="str">
        <f t="shared" ca="1" si="158"/>
        <v>-H140</v>
      </c>
      <c r="EN96" t="str">
        <f t="shared" ca="1" si="158"/>
        <v>-H141</v>
      </c>
      <c r="EO96" t="str">
        <f t="shared" ca="1" si="158"/>
        <v>-H142</v>
      </c>
      <c r="EP96" t="str">
        <f t="shared" ca="1" si="158"/>
        <v>-H143</v>
      </c>
      <c r="EQ96" s="88" t="str">
        <f t="shared" ca="1" si="158"/>
        <v>-H144</v>
      </c>
      <c r="ER96" t="str">
        <f t="shared" ca="1" si="158"/>
        <v>-H145</v>
      </c>
      <c r="ES96" t="str">
        <f t="shared" ca="1" si="158"/>
        <v>-H146</v>
      </c>
      <c r="ET96" t="str">
        <f t="shared" ca="1" si="158"/>
        <v>-H147</v>
      </c>
      <c r="EU96" t="str">
        <f t="shared" ca="1" si="158"/>
        <v>-H148</v>
      </c>
      <c r="EV96" t="str">
        <f t="shared" ca="1" si="158"/>
        <v>-H149</v>
      </c>
      <c r="EW96" t="str">
        <f t="shared" ca="1" si="158"/>
        <v>-H150</v>
      </c>
      <c r="EX96" t="str">
        <f t="shared" ca="1" si="158"/>
        <v>-H151</v>
      </c>
      <c r="EY96" t="str">
        <f t="shared" ca="1" si="158"/>
        <v>-H152</v>
      </c>
      <c r="EZ96" t="str">
        <f t="shared" ca="1" si="158"/>
        <v>-H153</v>
      </c>
      <c r="FA96" t="str">
        <f t="shared" ca="1" si="158"/>
        <v>-H154</v>
      </c>
      <c r="FB96" t="str">
        <f t="shared" ca="1" si="158"/>
        <v>-H155</v>
      </c>
      <c r="FC96" t="str">
        <f t="shared" ca="1" si="158"/>
        <v>-H156</v>
      </c>
      <c r="FD96" t="str">
        <f t="shared" ca="1" si="158"/>
        <v>-H157</v>
      </c>
      <c r="FE96" t="str">
        <f t="shared" ca="1" si="158"/>
        <v>-H158</v>
      </c>
      <c r="FF96" t="str">
        <f t="shared" ca="1" si="158"/>
        <v>-H159</v>
      </c>
      <c r="FG96" t="str">
        <f t="shared" ca="1" si="158"/>
        <v>-H160</v>
      </c>
      <c r="FH96" t="str">
        <f t="shared" ref="FH96:GM96" ca="1" si="159">IF(AND(FH32&lt;&gt;"",OR(FH95=1,FH95=3)),"-"&amp;FH86,"")</f>
        <v>-H161</v>
      </c>
      <c r="FI96" t="str">
        <f t="shared" ca="1" si="159"/>
        <v>-H162</v>
      </c>
      <c r="FJ96" t="str">
        <f t="shared" ca="1" si="159"/>
        <v>-H163</v>
      </c>
      <c r="FK96" t="str">
        <f t="shared" ca="1" si="159"/>
        <v>-H164</v>
      </c>
      <c r="FL96" t="str">
        <f t="shared" ca="1" si="159"/>
        <v>-H165</v>
      </c>
      <c r="FM96" t="str">
        <f t="shared" ca="1" si="159"/>
        <v>-H166</v>
      </c>
      <c r="FN96" t="str">
        <f t="shared" ca="1" si="159"/>
        <v>-H167</v>
      </c>
      <c r="FO96" t="str">
        <f t="shared" ca="1" si="159"/>
        <v>-H168</v>
      </c>
      <c r="FP96" s="87" t="str">
        <f t="shared" si="159"/>
        <v/>
      </c>
      <c r="FQ96" t="str">
        <f t="shared" si="159"/>
        <v/>
      </c>
      <c r="FR96" t="str">
        <f t="shared" si="159"/>
        <v/>
      </c>
      <c r="FS96" t="str">
        <f t="shared" si="159"/>
        <v/>
      </c>
      <c r="FT96" t="str">
        <f t="shared" si="159"/>
        <v/>
      </c>
      <c r="FU96" t="str">
        <f t="shared" si="159"/>
        <v/>
      </c>
      <c r="FV96" t="str">
        <f t="shared" si="159"/>
        <v/>
      </c>
      <c r="FW96" t="str">
        <f t="shared" si="159"/>
        <v/>
      </c>
      <c r="FX96" t="str">
        <f t="shared" si="159"/>
        <v/>
      </c>
      <c r="FY96" t="str">
        <f t="shared" si="159"/>
        <v/>
      </c>
      <c r="FZ96" t="str">
        <f t="shared" si="159"/>
        <v/>
      </c>
      <c r="GA96" t="str">
        <f t="shared" si="159"/>
        <v/>
      </c>
      <c r="GB96" t="str">
        <f t="shared" si="159"/>
        <v/>
      </c>
      <c r="GC96" t="str">
        <f t="shared" si="159"/>
        <v/>
      </c>
      <c r="GD96" t="str">
        <f t="shared" si="159"/>
        <v/>
      </c>
      <c r="GE96" t="str">
        <f t="shared" si="159"/>
        <v/>
      </c>
      <c r="GF96" t="str">
        <f t="shared" si="159"/>
        <v/>
      </c>
      <c r="GG96" t="str">
        <f t="shared" si="159"/>
        <v/>
      </c>
      <c r="GH96" t="str">
        <f t="shared" si="159"/>
        <v/>
      </c>
      <c r="GI96" t="str">
        <f t="shared" si="159"/>
        <v/>
      </c>
      <c r="GJ96" t="str">
        <f t="shared" si="159"/>
        <v/>
      </c>
      <c r="GK96" t="str">
        <f t="shared" si="159"/>
        <v/>
      </c>
      <c r="GL96" t="str">
        <f t="shared" si="159"/>
        <v/>
      </c>
      <c r="GM96" s="88" t="str">
        <f t="shared" si="159"/>
        <v/>
      </c>
    </row>
    <row r="97" spans="1:195" x14ac:dyDescent="0.25">
      <c r="AB97" s="87"/>
      <c r="AZ97" s="87"/>
      <c r="BX97" s="87"/>
      <c r="CU97" s="88"/>
      <c r="DT97" s="87"/>
      <c r="EQ97" s="88"/>
      <c r="FP97" s="87"/>
      <c r="GM97" s="88"/>
    </row>
    <row r="98" spans="1:195" x14ac:dyDescent="0.25">
      <c r="B98" t="s">
        <v>426</v>
      </c>
      <c r="D98">
        <f t="shared" ref="D98:AI98" si="160">IF(D18&lt;&gt;"",D18,0)</f>
        <v>0</v>
      </c>
      <c r="E98">
        <f t="shared" si="160"/>
        <v>0</v>
      </c>
      <c r="F98">
        <f t="shared" si="160"/>
        <v>0</v>
      </c>
      <c r="G98">
        <f t="shared" si="160"/>
        <v>0</v>
      </c>
      <c r="H98">
        <f t="shared" si="160"/>
        <v>0</v>
      </c>
      <c r="I98">
        <f t="shared" si="160"/>
        <v>0</v>
      </c>
      <c r="J98">
        <f t="shared" si="160"/>
        <v>0</v>
      </c>
      <c r="K98">
        <f t="shared" si="160"/>
        <v>0</v>
      </c>
      <c r="L98">
        <f t="shared" si="160"/>
        <v>0</v>
      </c>
      <c r="M98">
        <f t="shared" si="160"/>
        <v>0</v>
      </c>
      <c r="N98">
        <f t="shared" si="160"/>
        <v>0</v>
      </c>
      <c r="O98">
        <f t="shared" si="160"/>
        <v>0</v>
      </c>
      <c r="P98">
        <f t="shared" si="160"/>
        <v>0</v>
      </c>
      <c r="Q98">
        <f t="shared" si="160"/>
        <v>0</v>
      </c>
      <c r="R98">
        <f t="shared" si="160"/>
        <v>0</v>
      </c>
      <c r="S98">
        <f t="shared" si="160"/>
        <v>0</v>
      </c>
      <c r="T98">
        <f t="shared" si="160"/>
        <v>0</v>
      </c>
      <c r="U98">
        <f t="shared" si="160"/>
        <v>0</v>
      </c>
      <c r="V98">
        <f t="shared" si="160"/>
        <v>0</v>
      </c>
      <c r="W98">
        <f t="shared" si="160"/>
        <v>0</v>
      </c>
      <c r="X98">
        <f t="shared" si="160"/>
        <v>0</v>
      </c>
      <c r="Y98">
        <f t="shared" si="160"/>
        <v>0</v>
      </c>
      <c r="Z98">
        <f t="shared" si="160"/>
        <v>0</v>
      </c>
      <c r="AA98">
        <f t="shared" si="160"/>
        <v>0</v>
      </c>
      <c r="AB98" s="87">
        <f t="shared" si="160"/>
        <v>0</v>
      </c>
      <c r="AC98">
        <f t="shared" si="160"/>
        <v>0</v>
      </c>
      <c r="AD98">
        <f t="shared" si="160"/>
        <v>0</v>
      </c>
      <c r="AE98">
        <f t="shared" si="160"/>
        <v>0</v>
      </c>
      <c r="AF98">
        <f t="shared" si="160"/>
        <v>0</v>
      </c>
      <c r="AG98">
        <f t="shared" si="160"/>
        <v>0</v>
      </c>
      <c r="AH98">
        <f t="shared" si="160"/>
        <v>0</v>
      </c>
      <c r="AI98">
        <f t="shared" si="160"/>
        <v>0</v>
      </c>
      <c r="AJ98">
        <f t="shared" ref="AJ98:BO98" si="161">IF(AJ18&lt;&gt;"",AJ18,0)</f>
        <v>0</v>
      </c>
      <c r="AK98">
        <f t="shared" si="161"/>
        <v>0</v>
      </c>
      <c r="AL98">
        <f t="shared" si="161"/>
        <v>0</v>
      </c>
      <c r="AM98">
        <f t="shared" si="161"/>
        <v>0</v>
      </c>
      <c r="AN98">
        <f t="shared" si="161"/>
        <v>0</v>
      </c>
      <c r="AO98">
        <f t="shared" si="161"/>
        <v>0</v>
      </c>
      <c r="AP98">
        <f t="shared" si="161"/>
        <v>0</v>
      </c>
      <c r="AQ98">
        <f t="shared" si="161"/>
        <v>0</v>
      </c>
      <c r="AR98">
        <f t="shared" si="161"/>
        <v>0</v>
      </c>
      <c r="AS98">
        <f t="shared" si="161"/>
        <v>0</v>
      </c>
      <c r="AT98">
        <f t="shared" si="161"/>
        <v>0</v>
      </c>
      <c r="AU98">
        <f t="shared" si="161"/>
        <v>0</v>
      </c>
      <c r="AV98">
        <f t="shared" si="161"/>
        <v>0</v>
      </c>
      <c r="AW98">
        <f t="shared" si="161"/>
        <v>0</v>
      </c>
      <c r="AX98">
        <f t="shared" si="161"/>
        <v>0</v>
      </c>
      <c r="AY98">
        <f t="shared" si="161"/>
        <v>0</v>
      </c>
      <c r="AZ98" s="87">
        <f t="shared" si="161"/>
        <v>0</v>
      </c>
      <c r="BA98">
        <f t="shared" si="161"/>
        <v>0</v>
      </c>
      <c r="BB98">
        <f t="shared" si="161"/>
        <v>0</v>
      </c>
      <c r="BC98">
        <f t="shared" si="161"/>
        <v>0</v>
      </c>
      <c r="BD98">
        <f t="shared" si="161"/>
        <v>0</v>
      </c>
      <c r="BE98">
        <f t="shared" si="161"/>
        <v>0</v>
      </c>
      <c r="BF98">
        <f t="shared" si="161"/>
        <v>0</v>
      </c>
      <c r="BG98">
        <f t="shared" si="161"/>
        <v>0</v>
      </c>
      <c r="BH98">
        <f t="shared" si="161"/>
        <v>0</v>
      </c>
      <c r="BI98">
        <f t="shared" si="161"/>
        <v>0</v>
      </c>
      <c r="BJ98">
        <f t="shared" si="161"/>
        <v>0</v>
      </c>
      <c r="BK98">
        <f t="shared" si="161"/>
        <v>0</v>
      </c>
      <c r="BL98">
        <f t="shared" si="161"/>
        <v>0</v>
      </c>
      <c r="BM98">
        <f t="shared" si="161"/>
        <v>0</v>
      </c>
      <c r="BN98">
        <f t="shared" si="161"/>
        <v>0</v>
      </c>
      <c r="BO98">
        <f t="shared" si="161"/>
        <v>0</v>
      </c>
      <c r="BP98">
        <f t="shared" ref="BP98:CU98" si="162">IF(BP18&lt;&gt;"",BP18,0)</f>
        <v>0</v>
      </c>
      <c r="BQ98">
        <f t="shared" si="162"/>
        <v>0</v>
      </c>
      <c r="BR98">
        <f t="shared" si="162"/>
        <v>0</v>
      </c>
      <c r="BS98">
        <f t="shared" si="162"/>
        <v>0</v>
      </c>
      <c r="BT98">
        <f t="shared" si="162"/>
        <v>0</v>
      </c>
      <c r="BU98">
        <f t="shared" si="162"/>
        <v>0</v>
      </c>
      <c r="BV98">
        <f t="shared" si="162"/>
        <v>0</v>
      </c>
      <c r="BW98">
        <f t="shared" si="162"/>
        <v>0</v>
      </c>
      <c r="BX98" s="87">
        <f t="shared" si="162"/>
        <v>0</v>
      </c>
      <c r="BY98">
        <f t="shared" si="162"/>
        <v>0</v>
      </c>
      <c r="BZ98">
        <f t="shared" si="162"/>
        <v>0</v>
      </c>
      <c r="CA98">
        <f t="shared" si="162"/>
        <v>0</v>
      </c>
      <c r="CB98">
        <f t="shared" si="162"/>
        <v>0</v>
      </c>
      <c r="CC98">
        <f t="shared" si="162"/>
        <v>0</v>
      </c>
      <c r="CD98">
        <f t="shared" si="162"/>
        <v>0</v>
      </c>
      <c r="CE98">
        <f t="shared" si="162"/>
        <v>0</v>
      </c>
      <c r="CF98">
        <f t="shared" si="162"/>
        <v>0</v>
      </c>
      <c r="CG98">
        <f t="shared" si="162"/>
        <v>0</v>
      </c>
      <c r="CH98">
        <f t="shared" si="162"/>
        <v>0</v>
      </c>
      <c r="CI98">
        <f t="shared" si="162"/>
        <v>0</v>
      </c>
      <c r="CJ98">
        <f t="shared" si="162"/>
        <v>0</v>
      </c>
      <c r="CK98">
        <f t="shared" si="162"/>
        <v>0</v>
      </c>
      <c r="CL98">
        <f t="shared" si="162"/>
        <v>0</v>
      </c>
      <c r="CM98">
        <f t="shared" si="162"/>
        <v>0</v>
      </c>
      <c r="CN98">
        <f t="shared" si="162"/>
        <v>0</v>
      </c>
      <c r="CO98">
        <f t="shared" si="162"/>
        <v>0</v>
      </c>
      <c r="CP98">
        <f t="shared" si="162"/>
        <v>0</v>
      </c>
      <c r="CQ98">
        <f t="shared" si="162"/>
        <v>0</v>
      </c>
      <c r="CR98">
        <f t="shared" si="162"/>
        <v>0</v>
      </c>
      <c r="CS98">
        <f t="shared" si="162"/>
        <v>0</v>
      </c>
      <c r="CT98">
        <f t="shared" si="162"/>
        <v>0</v>
      </c>
      <c r="CU98" s="88">
        <f t="shared" si="162"/>
        <v>0</v>
      </c>
      <c r="CV98">
        <f t="shared" ref="CV98:EA98" si="163">IF(CV18&lt;&gt;"",CV18,0)</f>
        <v>0</v>
      </c>
      <c r="CW98">
        <f t="shared" si="163"/>
        <v>0</v>
      </c>
      <c r="CX98">
        <f t="shared" si="163"/>
        <v>0</v>
      </c>
      <c r="CY98">
        <f t="shared" si="163"/>
        <v>0</v>
      </c>
      <c r="CZ98">
        <f t="shared" si="163"/>
        <v>0</v>
      </c>
      <c r="DA98">
        <f t="shared" si="163"/>
        <v>0</v>
      </c>
      <c r="DB98">
        <f t="shared" si="163"/>
        <v>0</v>
      </c>
      <c r="DC98">
        <f t="shared" si="163"/>
        <v>0</v>
      </c>
      <c r="DD98">
        <f t="shared" si="163"/>
        <v>0</v>
      </c>
      <c r="DE98">
        <f t="shared" si="163"/>
        <v>0</v>
      </c>
      <c r="DF98">
        <f t="shared" si="163"/>
        <v>0</v>
      </c>
      <c r="DG98">
        <f t="shared" si="163"/>
        <v>0</v>
      </c>
      <c r="DH98">
        <f t="shared" si="163"/>
        <v>0</v>
      </c>
      <c r="DI98">
        <f t="shared" si="163"/>
        <v>0</v>
      </c>
      <c r="DJ98">
        <f t="shared" si="163"/>
        <v>0</v>
      </c>
      <c r="DK98">
        <f t="shared" si="163"/>
        <v>0</v>
      </c>
      <c r="DL98">
        <f t="shared" si="163"/>
        <v>0</v>
      </c>
      <c r="DM98">
        <f t="shared" si="163"/>
        <v>0</v>
      </c>
      <c r="DN98">
        <f t="shared" si="163"/>
        <v>0</v>
      </c>
      <c r="DO98">
        <f t="shared" si="163"/>
        <v>0</v>
      </c>
      <c r="DP98">
        <f t="shared" si="163"/>
        <v>0</v>
      </c>
      <c r="DQ98">
        <f t="shared" si="163"/>
        <v>0</v>
      </c>
      <c r="DR98">
        <f t="shared" si="163"/>
        <v>0</v>
      </c>
      <c r="DS98">
        <f t="shared" si="163"/>
        <v>0</v>
      </c>
      <c r="DT98" s="87">
        <f t="shared" si="163"/>
        <v>0</v>
      </c>
      <c r="DU98">
        <f t="shared" si="163"/>
        <v>0</v>
      </c>
      <c r="DV98">
        <f t="shared" si="163"/>
        <v>0</v>
      </c>
      <c r="DW98">
        <f t="shared" si="163"/>
        <v>0</v>
      </c>
      <c r="DX98">
        <f t="shared" si="163"/>
        <v>0</v>
      </c>
      <c r="DY98">
        <f t="shared" si="163"/>
        <v>0</v>
      </c>
      <c r="DZ98">
        <f t="shared" si="163"/>
        <v>0</v>
      </c>
      <c r="EA98">
        <f t="shared" si="163"/>
        <v>0</v>
      </c>
      <c r="EB98">
        <f t="shared" ref="EB98:FG98" si="164">IF(EB18&lt;&gt;"",EB18,0)</f>
        <v>0</v>
      </c>
      <c r="EC98">
        <f t="shared" si="164"/>
        <v>0</v>
      </c>
      <c r="ED98">
        <f t="shared" si="164"/>
        <v>0</v>
      </c>
      <c r="EE98">
        <f t="shared" si="164"/>
        <v>0</v>
      </c>
      <c r="EF98">
        <f t="shared" si="164"/>
        <v>0</v>
      </c>
      <c r="EG98">
        <f t="shared" si="164"/>
        <v>0</v>
      </c>
      <c r="EH98">
        <f t="shared" si="164"/>
        <v>0</v>
      </c>
      <c r="EI98">
        <f t="shared" si="164"/>
        <v>0</v>
      </c>
      <c r="EJ98">
        <f t="shared" si="164"/>
        <v>0</v>
      </c>
      <c r="EK98">
        <f t="shared" si="164"/>
        <v>0</v>
      </c>
      <c r="EL98">
        <f t="shared" si="164"/>
        <v>0</v>
      </c>
      <c r="EM98">
        <f t="shared" si="164"/>
        <v>0</v>
      </c>
      <c r="EN98">
        <f t="shared" si="164"/>
        <v>0</v>
      </c>
      <c r="EO98">
        <f t="shared" si="164"/>
        <v>0</v>
      </c>
      <c r="EP98">
        <f t="shared" si="164"/>
        <v>0</v>
      </c>
      <c r="EQ98" s="88">
        <f t="shared" si="164"/>
        <v>0</v>
      </c>
      <c r="ER98">
        <f t="shared" si="164"/>
        <v>0</v>
      </c>
      <c r="ES98">
        <f t="shared" si="164"/>
        <v>0</v>
      </c>
      <c r="ET98">
        <f t="shared" si="164"/>
        <v>0</v>
      </c>
      <c r="EU98">
        <f t="shared" si="164"/>
        <v>0</v>
      </c>
      <c r="EV98">
        <f t="shared" si="164"/>
        <v>0</v>
      </c>
      <c r="EW98">
        <f t="shared" si="164"/>
        <v>0</v>
      </c>
      <c r="EX98">
        <f t="shared" si="164"/>
        <v>0</v>
      </c>
      <c r="EY98">
        <f t="shared" si="164"/>
        <v>0</v>
      </c>
      <c r="EZ98">
        <f t="shared" si="164"/>
        <v>0</v>
      </c>
      <c r="FA98">
        <f t="shared" si="164"/>
        <v>0</v>
      </c>
      <c r="FB98">
        <f t="shared" si="164"/>
        <v>0</v>
      </c>
      <c r="FC98">
        <f t="shared" si="164"/>
        <v>0</v>
      </c>
      <c r="FD98">
        <f t="shared" si="164"/>
        <v>0</v>
      </c>
      <c r="FE98">
        <f t="shared" si="164"/>
        <v>0</v>
      </c>
      <c r="FF98">
        <f t="shared" si="164"/>
        <v>0</v>
      </c>
      <c r="FG98">
        <f t="shared" si="164"/>
        <v>0</v>
      </c>
      <c r="FH98">
        <f t="shared" ref="FH98:GM98" si="165">IF(FH18&lt;&gt;"",FH18,0)</f>
        <v>0</v>
      </c>
      <c r="FI98">
        <f t="shared" si="165"/>
        <v>0</v>
      </c>
      <c r="FJ98">
        <f t="shared" si="165"/>
        <v>0</v>
      </c>
      <c r="FK98">
        <f t="shared" si="165"/>
        <v>0</v>
      </c>
      <c r="FL98">
        <f t="shared" si="165"/>
        <v>0</v>
      </c>
      <c r="FM98">
        <f t="shared" si="165"/>
        <v>0</v>
      </c>
      <c r="FN98">
        <f t="shared" si="165"/>
        <v>0</v>
      </c>
      <c r="FO98">
        <f t="shared" si="165"/>
        <v>0</v>
      </c>
      <c r="FP98" s="87">
        <f t="shared" si="165"/>
        <v>0</v>
      </c>
      <c r="FQ98">
        <f t="shared" si="165"/>
        <v>0</v>
      </c>
      <c r="FR98">
        <f t="shared" si="165"/>
        <v>0</v>
      </c>
      <c r="FS98">
        <f t="shared" si="165"/>
        <v>0</v>
      </c>
      <c r="FT98">
        <f t="shared" si="165"/>
        <v>0</v>
      </c>
      <c r="FU98">
        <f t="shared" si="165"/>
        <v>0</v>
      </c>
      <c r="FV98">
        <f t="shared" si="165"/>
        <v>0</v>
      </c>
      <c r="FW98">
        <f t="shared" si="165"/>
        <v>0</v>
      </c>
      <c r="FX98">
        <f t="shared" si="165"/>
        <v>0</v>
      </c>
      <c r="FY98">
        <f t="shared" si="165"/>
        <v>0</v>
      </c>
      <c r="FZ98">
        <f t="shared" si="165"/>
        <v>0</v>
      </c>
      <c r="GA98">
        <f t="shared" si="165"/>
        <v>0</v>
      </c>
      <c r="GB98">
        <f t="shared" si="165"/>
        <v>0</v>
      </c>
      <c r="GC98">
        <f t="shared" si="165"/>
        <v>0</v>
      </c>
      <c r="GD98">
        <f t="shared" si="165"/>
        <v>0</v>
      </c>
      <c r="GE98">
        <f t="shared" si="165"/>
        <v>0</v>
      </c>
      <c r="GF98">
        <f t="shared" si="165"/>
        <v>0</v>
      </c>
      <c r="GG98">
        <f t="shared" si="165"/>
        <v>0</v>
      </c>
      <c r="GH98">
        <f t="shared" si="165"/>
        <v>0</v>
      </c>
      <c r="GI98">
        <f t="shared" si="165"/>
        <v>0</v>
      </c>
      <c r="GJ98">
        <f t="shared" si="165"/>
        <v>0</v>
      </c>
      <c r="GK98">
        <f t="shared" si="165"/>
        <v>0</v>
      </c>
      <c r="GL98">
        <f t="shared" si="165"/>
        <v>0</v>
      </c>
      <c r="GM98" s="88">
        <f t="shared" si="165"/>
        <v>0</v>
      </c>
    </row>
    <row r="99" spans="1:195" x14ac:dyDescent="0.25">
      <c r="B99" t="s">
        <v>427</v>
      </c>
      <c r="D99" t="str">
        <f t="shared" ref="D99:AI99" si="166">IF(D13&lt;&gt;"",IF(D13=0,"F","O"),"O")</f>
        <v>O</v>
      </c>
      <c r="E99" t="str">
        <f t="shared" si="166"/>
        <v>O</v>
      </c>
      <c r="F99" t="str">
        <f t="shared" si="166"/>
        <v>O</v>
      </c>
      <c r="G99" t="str">
        <f t="shared" si="166"/>
        <v>O</v>
      </c>
      <c r="H99" t="str">
        <f t="shared" si="166"/>
        <v>O</v>
      </c>
      <c r="I99" t="str">
        <f t="shared" si="166"/>
        <v>O</v>
      </c>
      <c r="J99" t="str">
        <f t="shared" si="166"/>
        <v>O</v>
      </c>
      <c r="K99" t="str">
        <f t="shared" si="166"/>
        <v>O</v>
      </c>
      <c r="L99" t="str">
        <f t="shared" si="166"/>
        <v>O</v>
      </c>
      <c r="M99" t="str">
        <f t="shared" si="166"/>
        <v>O</v>
      </c>
      <c r="N99" t="str">
        <f t="shared" si="166"/>
        <v>O</v>
      </c>
      <c r="O99" t="str">
        <f t="shared" si="166"/>
        <v>O</v>
      </c>
      <c r="P99" t="str">
        <f t="shared" si="166"/>
        <v>O</v>
      </c>
      <c r="Q99" t="str">
        <f t="shared" si="166"/>
        <v>O</v>
      </c>
      <c r="R99" t="str">
        <f t="shared" si="166"/>
        <v>O</v>
      </c>
      <c r="S99" t="str">
        <f t="shared" si="166"/>
        <v>O</v>
      </c>
      <c r="T99" t="str">
        <f t="shared" si="166"/>
        <v>O</v>
      </c>
      <c r="U99" t="str">
        <f t="shared" si="166"/>
        <v>O</v>
      </c>
      <c r="V99" t="str">
        <f t="shared" si="166"/>
        <v>O</v>
      </c>
      <c r="W99" t="str">
        <f t="shared" si="166"/>
        <v>O</v>
      </c>
      <c r="X99" t="str">
        <f t="shared" si="166"/>
        <v>O</v>
      </c>
      <c r="Y99" t="str">
        <f t="shared" si="166"/>
        <v>O</v>
      </c>
      <c r="Z99" t="str">
        <f t="shared" si="166"/>
        <v>O</v>
      </c>
      <c r="AA99" t="str">
        <f t="shared" si="166"/>
        <v>O</v>
      </c>
      <c r="AB99" s="87" t="str">
        <f t="shared" si="166"/>
        <v>O</v>
      </c>
      <c r="AC99" t="str">
        <f t="shared" si="166"/>
        <v>O</v>
      </c>
      <c r="AD99" t="str">
        <f t="shared" si="166"/>
        <v>O</v>
      </c>
      <c r="AE99" t="str">
        <f t="shared" si="166"/>
        <v>O</v>
      </c>
      <c r="AF99" t="str">
        <f t="shared" si="166"/>
        <v>O</v>
      </c>
      <c r="AG99" t="str">
        <f t="shared" si="166"/>
        <v>O</v>
      </c>
      <c r="AH99" t="str">
        <f t="shared" si="166"/>
        <v>O</v>
      </c>
      <c r="AI99" t="str">
        <f t="shared" si="166"/>
        <v>O</v>
      </c>
      <c r="AJ99" t="str">
        <f t="shared" ref="AJ99:BO99" si="167">IF(AJ13&lt;&gt;"",IF(AJ13=0,"F","O"),"O")</f>
        <v>O</v>
      </c>
      <c r="AK99" t="str">
        <f t="shared" si="167"/>
        <v>O</v>
      </c>
      <c r="AL99" t="str">
        <f t="shared" si="167"/>
        <v>O</v>
      </c>
      <c r="AM99" t="str">
        <f t="shared" si="167"/>
        <v>O</v>
      </c>
      <c r="AN99" t="str">
        <f t="shared" si="167"/>
        <v>O</v>
      </c>
      <c r="AO99" t="str">
        <f t="shared" si="167"/>
        <v>O</v>
      </c>
      <c r="AP99" t="str">
        <f t="shared" si="167"/>
        <v>O</v>
      </c>
      <c r="AQ99" t="str">
        <f t="shared" si="167"/>
        <v>O</v>
      </c>
      <c r="AR99" t="str">
        <f t="shared" si="167"/>
        <v>O</v>
      </c>
      <c r="AS99" t="str">
        <f t="shared" si="167"/>
        <v>O</v>
      </c>
      <c r="AT99" t="str">
        <f t="shared" si="167"/>
        <v>O</v>
      </c>
      <c r="AU99" t="str">
        <f t="shared" si="167"/>
        <v>O</v>
      </c>
      <c r="AV99" t="str">
        <f t="shared" si="167"/>
        <v>O</v>
      </c>
      <c r="AW99" t="str">
        <f t="shared" si="167"/>
        <v>O</v>
      </c>
      <c r="AX99" t="str">
        <f t="shared" si="167"/>
        <v>O</v>
      </c>
      <c r="AY99" t="str">
        <f t="shared" si="167"/>
        <v>O</v>
      </c>
      <c r="AZ99" s="87" t="str">
        <f t="shared" si="167"/>
        <v>O</v>
      </c>
      <c r="BA99" t="str">
        <f t="shared" si="167"/>
        <v>O</v>
      </c>
      <c r="BB99" t="str">
        <f t="shared" si="167"/>
        <v>O</v>
      </c>
      <c r="BC99" t="str">
        <f t="shared" si="167"/>
        <v>O</v>
      </c>
      <c r="BD99" t="str">
        <f t="shared" si="167"/>
        <v>O</v>
      </c>
      <c r="BE99" t="str">
        <f t="shared" si="167"/>
        <v>O</v>
      </c>
      <c r="BF99" t="str">
        <f t="shared" si="167"/>
        <v>O</v>
      </c>
      <c r="BG99" t="str">
        <f t="shared" si="167"/>
        <v>O</v>
      </c>
      <c r="BH99" t="str">
        <f t="shared" si="167"/>
        <v>O</v>
      </c>
      <c r="BI99" t="str">
        <f t="shared" si="167"/>
        <v>O</v>
      </c>
      <c r="BJ99" t="str">
        <f t="shared" si="167"/>
        <v>O</v>
      </c>
      <c r="BK99" t="str">
        <f t="shared" si="167"/>
        <v>O</v>
      </c>
      <c r="BL99" t="str">
        <f t="shared" si="167"/>
        <v>O</v>
      </c>
      <c r="BM99" t="str">
        <f t="shared" si="167"/>
        <v>O</v>
      </c>
      <c r="BN99" t="str">
        <f t="shared" si="167"/>
        <v>O</v>
      </c>
      <c r="BO99" t="str">
        <f t="shared" si="167"/>
        <v>O</v>
      </c>
      <c r="BP99" t="str">
        <f t="shared" ref="BP99:CU99" si="168">IF(BP13&lt;&gt;"",IF(BP13=0,"F","O"),"O")</f>
        <v>O</v>
      </c>
      <c r="BQ99" t="str">
        <f t="shared" si="168"/>
        <v>O</v>
      </c>
      <c r="BR99" t="str">
        <f t="shared" si="168"/>
        <v>O</v>
      </c>
      <c r="BS99" t="str">
        <f t="shared" si="168"/>
        <v>O</v>
      </c>
      <c r="BT99" t="str">
        <f t="shared" si="168"/>
        <v>O</v>
      </c>
      <c r="BU99" t="str">
        <f t="shared" si="168"/>
        <v>O</v>
      </c>
      <c r="BV99" t="str">
        <f t="shared" si="168"/>
        <v>O</v>
      </c>
      <c r="BW99" t="str">
        <f t="shared" si="168"/>
        <v>O</v>
      </c>
      <c r="BX99" s="87" t="str">
        <f t="shared" si="168"/>
        <v>O</v>
      </c>
      <c r="BY99" t="str">
        <f t="shared" si="168"/>
        <v>O</v>
      </c>
      <c r="BZ99" t="str">
        <f t="shared" si="168"/>
        <v>O</v>
      </c>
      <c r="CA99" t="str">
        <f t="shared" si="168"/>
        <v>O</v>
      </c>
      <c r="CB99" t="str">
        <f t="shared" si="168"/>
        <v>O</v>
      </c>
      <c r="CC99" t="str">
        <f t="shared" si="168"/>
        <v>O</v>
      </c>
      <c r="CD99" t="str">
        <f t="shared" si="168"/>
        <v>O</v>
      </c>
      <c r="CE99" t="str">
        <f t="shared" si="168"/>
        <v>O</v>
      </c>
      <c r="CF99" t="str">
        <f t="shared" si="168"/>
        <v>O</v>
      </c>
      <c r="CG99" t="str">
        <f t="shared" si="168"/>
        <v>O</v>
      </c>
      <c r="CH99" t="str">
        <f t="shared" si="168"/>
        <v>O</v>
      </c>
      <c r="CI99" t="str">
        <f t="shared" si="168"/>
        <v>O</v>
      </c>
      <c r="CJ99" t="str">
        <f t="shared" si="168"/>
        <v>O</v>
      </c>
      <c r="CK99" t="str">
        <f t="shared" si="168"/>
        <v>O</v>
      </c>
      <c r="CL99" t="str">
        <f t="shared" si="168"/>
        <v>O</v>
      </c>
      <c r="CM99" t="str">
        <f t="shared" si="168"/>
        <v>O</v>
      </c>
      <c r="CN99" t="str">
        <f t="shared" si="168"/>
        <v>O</v>
      </c>
      <c r="CO99" t="str">
        <f t="shared" si="168"/>
        <v>O</v>
      </c>
      <c r="CP99" t="str">
        <f t="shared" si="168"/>
        <v>O</v>
      </c>
      <c r="CQ99" t="str">
        <f t="shared" si="168"/>
        <v>O</v>
      </c>
      <c r="CR99" t="str">
        <f t="shared" si="168"/>
        <v>O</v>
      </c>
      <c r="CS99" t="str">
        <f t="shared" si="168"/>
        <v>O</v>
      </c>
      <c r="CT99" t="str">
        <f t="shared" si="168"/>
        <v>O</v>
      </c>
      <c r="CU99" s="88" t="str">
        <f t="shared" si="168"/>
        <v>O</v>
      </c>
      <c r="CV99" t="str">
        <f t="shared" ref="CV99:EA99" si="169">IF(CV13&lt;&gt;"",IF(CV13=0,"F","O"),"O")</f>
        <v>O</v>
      </c>
      <c r="CW99" t="str">
        <f t="shared" si="169"/>
        <v>O</v>
      </c>
      <c r="CX99" t="str">
        <f t="shared" si="169"/>
        <v>O</v>
      </c>
      <c r="CY99" t="str">
        <f t="shared" si="169"/>
        <v>O</v>
      </c>
      <c r="CZ99" t="str">
        <f t="shared" si="169"/>
        <v>O</v>
      </c>
      <c r="DA99" t="str">
        <f t="shared" si="169"/>
        <v>O</v>
      </c>
      <c r="DB99" t="str">
        <f t="shared" si="169"/>
        <v>O</v>
      </c>
      <c r="DC99" t="str">
        <f t="shared" si="169"/>
        <v>O</v>
      </c>
      <c r="DD99" t="str">
        <f t="shared" si="169"/>
        <v>O</v>
      </c>
      <c r="DE99" t="str">
        <f t="shared" si="169"/>
        <v>O</v>
      </c>
      <c r="DF99" t="str">
        <f t="shared" si="169"/>
        <v>O</v>
      </c>
      <c r="DG99" t="str">
        <f t="shared" si="169"/>
        <v>O</v>
      </c>
      <c r="DH99" t="str">
        <f t="shared" si="169"/>
        <v>O</v>
      </c>
      <c r="DI99" t="str">
        <f t="shared" si="169"/>
        <v>O</v>
      </c>
      <c r="DJ99" t="str">
        <f t="shared" si="169"/>
        <v>O</v>
      </c>
      <c r="DK99" t="str">
        <f t="shared" si="169"/>
        <v>O</v>
      </c>
      <c r="DL99" t="str">
        <f t="shared" si="169"/>
        <v>O</v>
      </c>
      <c r="DM99" t="str">
        <f t="shared" si="169"/>
        <v>O</v>
      </c>
      <c r="DN99" t="str">
        <f t="shared" si="169"/>
        <v>O</v>
      </c>
      <c r="DO99" t="str">
        <f t="shared" si="169"/>
        <v>O</v>
      </c>
      <c r="DP99" t="str">
        <f t="shared" si="169"/>
        <v>O</v>
      </c>
      <c r="DQ99" t="str">
        <f t="shared" si="169"/>
        <v>O</v>
      </c>
      <c r="DR99" t="str">
        <f t="shared" si="169"/>
        <v>O</v>
      </c>
      <c r="DS99" t="str">
        <f t="shared" si="169"/>
        <v>O</v>
      </c>
      <c r="DT99" s="87" t="str">
        <f t="shared" si="169"/>
        <v>O</v>
      </c>
      <c r="DU99" t="str">
        <f t="shared" si="169"/>
        <v>O</v>
      </c>
      <c r="DV99" t="str">
        <f t="shared" si="169"/>
        <v>O</v>
      </c>
      <c r="DW99" t="str">
        <f t="shared" si="169"/>
        <v>O</v>
      </c>
      <c r="DX99" t="str">
        <f t="shared" si="169"/>
        <v>O</v>
      </c>
      <c r="DY99" t="str">
        <f t="shared" si="169"/>
        <v>O</v>
      </c>
      <c r="DZ99" t="str">
        <f t="shared" si="169"/>
        <v>O</v>
      </c>
      <c r="EA99" t="str">
        <f t="shared" si="169"/>
        <v>O</v>
      </c>
      <c r="EB99" t="str">
        <f t="shared" ref="EB99:FG99" si="170">IF(EB13&lt;&gt;"",IF(EB13=0,"F","O"),"O")</f>
        <v>O</v>
      </c>
      <c r="EC99" t="str">
        <f t="shared" si="170"/>
        <v>O</v>
      </c>
      <c r="ED99" t="str">
        <f t="shared" si="170"/>
        <v>O</v>
      </c>
      <c r="EE99" t="str">
        <f t="shared" si="170"/>
        <v>O</v>
      </c>
      <c r="EF99" t="str">
        <f t="shared" si="170"/>
        <v>O</v>
      </c>
      <c r="EG99" t="str">
        <f t="shared" si="170"/>
        <v>O</v>
      </c>
      <c r="EH99" t="str">
        <f t="shared" si="170"/>
        <v>O</v>
      </c>
      <c r="EI99" t="str">
        <f t="shared" si="170"/>
        <v>O</v>
      </c>
      <c r="EJ99" t="str">
        <f t="shared" si="170"/>
        <v>O</v>
      </c>
      <c r="EK99" t="str">
        <f t="shared" si="170"/>
        <v>O</v>
      </c>
      <c r="EL99" t="str">
        <f t="shared" si="170"/>
        <v>O</v>
      </c>
      <c r="EM99" t="str">
        <f t="shared" si="170"/>
        <v>O</v>
      </c>
      <c r="EN99" t="str">
        <f t="shared" si="170"/>
        <v>O</v>
      </c>
      <c r="EO99" t="str">
        <f t="shared" si="170"/>
        <v>O</v>
      </c>
      <c r="EP99" t="str">
        <f t="shared" si="170"/>
        <v>O</v>
      </c>
      <c r="EQ99" s="88" t="str">
        <f t="shared" si="170"/>
        <v>O</v>
      </c>
      <c r="ER99" t="str">
        <f t="shared" si="170"/>
        <v>O</v>
      </c>
      <c r="ES99" t="str">
        <f t="shared" si="170"/>
        <v>O</v>
      </c>
      <c r="ET99" t="str">
        <f t="shared" si="170"/>
        <v>O</v>
      </c>
      <c r="EU99" t="str">
        <f t="shared" si="170"/>
        <v>O</v>
      </c>
      <c r="EV99" t="str">
        <f t="shared" si="170"/>
        <v>O</v>
      </c>
      <c r="EW99" t="str">
        <f t="shared" si="170"/>
        <v>O</v>
      </c>
      <c r="EX99" t="str">
        <f t="shared" si="170"/>
        <v>O</v>
      </c>
      <c r="EY99" t="str">
        <f t="shared" si="170"/>
        <v>O</v>
      </c>
      <c r="EZ99" t="str">
        <f t="shared" si="170"/>
        <v>O</v>
      </c>
      <c r="FA99" t="str">
        <f t="shared" si="170"/>
        <v>O</v>
      </c>
      <c r="FB99" t="str">
        <f t="shared" si="170"/>
        <v>O</v>
      </c>
      <c r="FC99" t="str">
        <f t="shared" si="170"/>
        <v>O</v>
      </c>
      <c r="FD99" t="str">
        <f t="shared" si="170"/>
        <v>O</v>
      </c>
      <c r="FE99" t="str">
        <f t="shared" si="170"/>
        <v>O</v>
      </c>
      <c r="FF99" t="str">
        <f t="shared" si="170"/>
        <v>O</v>
      </c>
      <c r="FG99" t="str">
        <f t="shared" si="170"/>
        <v>O</v>
      </c>
      <c r="FH99" t="str">
        <f t="shared" ref="FH99:GM99" si="171">IF(FH13&lt;&gt;"",IF(FH13=0,"F","O"),"O")</f>
        <v>O</v>
      </c>
      <c r="FI99" t="str">
        <f t="shared" si="171"/>
        <v>O</v>
      </c>
      <c r="FJ99" t="str">
        <f t="shared" si="171"/>
        <v>O</v>
      </c>
      <c r="FK99" t="str">
        <f t="shared" si="171"/>
        <v>O</v>
      </c>
      <c r="FL99" t="str">
        <f t="shared" si="171"/>
        <v>O</v>
      </c>
      <c r="FM99" t="str">
        <f t="shared" si="171"/>
        <v>O</v>
      </c>
      <c r="FN99" t="str">
        <f t="shared" si="171"/>
        <v>O</v>
      </c>
      <c r="FO99" t="str">
        <f t="shared" si="171"/>
        <v>O</v>
      </c>
      <c r="FP99" s="87" t="str">
        <f t="shared" si="171"/>
        <v>O</v>
      </c>
      <c r="FQ99" t="str">
        <f t="shared" si="171"/>
        <v>O</v>
      </c>
      <c r="FR99" t="str">
        <f t="shared" si="171"/>
        <v>O</v>
      </c>
      <c r="FS99" t="str">
        <f t="shared" si="171"/>
        <v>O</v>
      </c>
      <c r="FT99" t="str">
        <f t="shared" si="171"/>
        <v>O</v>
      </c>
      <c r="FU99" t="str">
        <f t="shared" si="171"/>
        <v>O</v>
      </c>
      <c r="FV99" t="str">
        <f t="shared" si="171"/>
        <v>O</v>
      </c>
      <c r="FW99" t="str">
        <f t="shared" si="171"/>
        <v>O</v>
      </c>
      <c r="FX99" t="str">
        <f t="shared" si="171"/>
        <v>O</v>
      </c>
      <c r="FY99" t="str">
        <f t="shared" si="171"/>
        <v>O</v>
      </c>
      <c r="FZ99" t="str">
        <f t="shared" si="171"/>
        <v>O</v>
      </c>
      <c r="GA99" t="str">
        <f t="shared" si="171"/>
        <v>O</v>
      </c>
      <c r="GB99" t="str">
        <f t="shared" si="171"/>
        <v>O</v>
      </c>
      <c r="GC99" t="str">
        <f t="shared" si="171"/>
        <v>O</v>
      </c>
      <c r="GD99" t="str">
        <f t="shared" si="171"/>
        <v>O</v>
      </c>
      <c r="GE99" t="str">
        <f t="shared" si="171"/>
        <v>O</v>
      </c>
      <c r="GF99" t="str">
        <f t="shared" si="171"/>
        <v>O</v>
      </c>
      <c r="GG99" t="str">
        <f t="shared" si="171"/>
        <v>O</v>
      </c>
      <c r="GH99" t="str">
        <f t="shared" si="171"/>
        <v>O</v>
      </c>
      <c r="GI99" t="str">
        <f t="shared" si="171"/>
        <v>O</v>
      </c>
      <c r="GJ99" t="str">
        <f t="shared" si="171"/>
        <v>O</v>
      </c>
      <c r="GK99" t="str">
        <f t="shared" si="171"/>
        <v>O</v>
      </c>
      <c r="GL99" t="str">
        <f t="shared" si="171"/>
        <v>O</v>
      </c>
      <c r="GM99" s="88" t="str">
        <f t="shared" si="171"/>
        <v>O</v>
      </c>
    </row>
    <row r="100" spans="1:195" x14ac:dyDescent="0.25">
      <c r="B100" t="s">
        <v>436</v>
      </c>
      <c r="D100">
        <f t="shared" ref="D100:AI100" si="172">IF(D14="O",1,0)</f>
        <v>1</v>
      </c>
      <c r="E100">
        <f t="shared" si="172"/>
        <v>1</v>
      </c>
      <c r="F100">
        <f t="shared" si="172"/>
        <v>1</v>
      </c>
      <c r="G100">
        <f t="shared" si="172"/>
        <v>1</v>
      </c>
      <c r="H100">
        <f t="shared" si="172"/>
        <v>1</v>
      </c>
      <c r="I100">
        <f t="shared" si="172"/>
        <v>1</v>
      </c>
      <c r="J100">
        <f t="shared" si="172"/>
        <v>1</v>
      </c>
      <c r="K100">
        <f t="shared" si="172"/>
        <v>1</v>
      </c>
      <c r="L100">
        <f t="shared" si="172"/>
        <v>1</v>
      </c>
      <c r="M100">
        <f t="shared" si="172"/>
        <v>1</v>
      </c>
      <c r="N100">
        <f t="shared" si="172"/>
        <v>1</v>
      </c>
      <c r="O100">
        <f t="shared" si="172"/>
        <v>1</v>
      </c>
      <c r="P100">
        <f t="shared" si="172"/>
        <v>1</v>
      </c>
      <c r="Q100">
        <f t="shared" si="172"/>
        <v>1</v>
      </c>
      <c r="R100">
        <f t="shared" si="172"/>
        <v>1</v>
      </c>
      <c r="S100">
        <f t="shared" si="172"/>
        <v>1</v>
      </c>
      <c r="T100">
        <f t="shared" si="172"/>
        <v>1</v>
      </c>
      <c r="U100">
        <f t="shared" si="172"/>
        <v>1</v>
      </c>
      <c r="V100">
        <f t="shared" si="172"/>
        <v>1</v>
      </c>
      <c r="W100">
        <f t="shared" si="172"/>
        <v>1</v>
      </c>
      <c r="X100">
        <f t="shared" si="172"/>
        <v>1</v>
      </c>
      <c r="Y100">
        <f t="shared" si="172"/>
        <v>1</v>
      </c>
      <c r="Z100">
        <f t="shared" si="172"/>
        <v>1</v>
      </c>
      <c r="AA100">
        <f t="shared" si="172"/>
        <v>1</v>
      </c>
      <c r="AB100" s="87">
        <f t="shared" si="172"/>
        <v>1</v>
      </c>
      <c r="AC100">
        <f t="shared" si="172"/>
        <v>1</v>
      </c>
      <c r="AD100">
        <f t="shared" si="172"/>
        <v>1</v>
      </c>
      <c r="AE100">
        <f t="shared" si="172"/>
        <v>1</v>
      </c>
      <c r="AF100">
        <f t="shared" si="172"/>
        <v>1</v>
      </c>
      <c r="AG100">
        <f t="shared" si="172"/>
        <v>1</v>
      </c>
      <c r="AH100">
        <f t="shared" si="172"/>
        <v>1</v>
      </c>
      <c r="AI100">
        <f t="shared" si="172"/>
        <v>1</v>
      </c>
      <c r="AJ100">
        <f t="shared" ref="AJ100:BO100" si="173">IF(AJ14="O",1,0)</f>
        <v>1</v>
      </c>
      <c r="AK100">
        <f t="shared" si="173"/>
        <v>1</v>
      </c>
      <c r="AL100">
        <f t="shared" si="173"/>
        <v>1</v>
      </c>
      <c r="AM100">
        <f t="shared" si="173"/>
        <v>1</v>
      </c>
      <c r="AN100">
        <f t="shared" si="173"/>
        <v>1</v>
      </c>
      <c r="AO100">
        <f t="shared" si="173"/>
        <v>1</v>
      </c>
      <c r="AP100">
        <f t="shared" si="173"/>
        <v>1</v>
      </c>
      <c r="AQ100">
        <f t="shared" si="173"/>
        <v>1</v>
      </c>
      <c r="AR100">
        <f t="shared" si="173"/>
        <v>1</v>
      </c>
      <c r="AS100">
        <f t="shared" si="173"/>
        <v>1</v>
      </c>
      <c r="AT100">
        <f t="shared" si="173"/>
        <v>1</v>
      </c>
      <c r="AU100">
        <f t="shared" si="173"/>
        <v>1</v>
      </c>
      <c r="AV100">
        <f t="shared" si="173"/>
        <v>1</v>
      </c>
      <c r="AW100">
        <f t="shared" si="173"/>
        <v>1</v>
      </c>
      <c r="AX100">
        <f t="shared" si="173"/>
        <v>1</v>
      </c>
      <c r="AY100">
        <f t="shared" si="173"/>
        <v>1</v>
      </c>
      <c r="AZ100" s="87">
        <f t="shared" si="173"/>
        <v>1</v>
      </c>
      <c r="BA100">
        <f t="shared" si="173"/>
        <v>1</v>
      </c>
      <c r="BB100">
        <f t="shared" si="173"/>
        <v>1</v>
      </c>
      <c r="BC100">
        <f t="shared" si="173"/>
        <v>1</v>
      </c>
      <c r="BD100">
        <f t="shared" si="173"/>
        <v>1</v>
      </c>
      <c r="BE100">
        <f t="shared" si="173"/>
        <v>1</v>
      </c>
      <c r="BF100">
        <f t="shared" si="173"/>
        <v>1</v>
      </c>
      <c r="BG100">
        <f t="shared" si="173"/>
        <v>1</v>
      </c>
      <c r="BH100">
        <f t="shared" si="173"/>
        <v>1</v>
      </c>
      <c r="BI100">
        <f t="shared" si="173"/>
        <v>1</v>
      </c>
      <c r="BJ100">
        <f t="shared" si="173"/>
        <v>1</v>
      </c>
      <c r="BK100">
        <f t="shared" si="173"/>
        <v>1</v>
      </c>
      <c r="BL100">
        <f t="shared" si="173"/>
        <v>1</v>
      </c>
      <c r="BM100">
        <f t="shared" si="173"/>
        <v>1</v>
      </c>
      <c r="BN100">
        <f t="shared" si="173"/>
        <v>1</v>
      </c>
      <c r="BO100">
        <f t="shared" si="173"/>
        <v>1</v>
      </c>
      <c r="BP100">
        <f t="shared" ref="BP100:CU100" si="174">IF(BP14="O",1,0)</f>
        <v>1</v>
      </c>
      <c r="BQ100">
        <f t="shared" si="174"/>
        <v>1</v>
      </c>
      <c r="BR100">
        <f t="shared" si="174"/>
        <v>1</v>
      </c>
      <c r="BS100">
        <f t="shared" si="174"/>
        <v>1</v>
      </c>
      <c r="BT100">
        <f t="shared" si="174"/>
        <v>1</v>
      </c>
      <c r="BU100">
        <f t="shared" si="174"/>
        <v>1</v>
      </c>
      <c r="BV100">
        <f t="shared" si="174"/>
        <v>1</v>
      </c>
      <c r="BW100">
        <f t="shared" si="174"/>
        <v>1</v>
      </c>
      <c r="BX100" s="87">
        <f t="shared" si="174"/>
        <v>1</v>
      </c>
      <c r="BY100">
        <f t="shared" si="174"/>
        <v>1</v>
      </c>
      <c r="BZ100">
        <f t="shared" si="174"/>
        <v>1</v>
      </c>
      <c r="CA100">
        <f t="shared" si="174"/>
        <v>1</v>
      </c>
      <c r="CB100">
        <f t="shared" si="174"/>
        <v>1</v>
      </c>
      <c r="CC100">
        <f t="shared" si="174"/>
        <v>1</v>
      </c>
      <c r="CD100">
        <f t="shared" si="174"/>
        <v>1</v>
      </c>
      <c r="CE100">
        <f t="shared" si="174"/>
        <v>1</v>
      </c>
      <c r="CF100">
        <f t="shared" si="174"/>
        <v>1</v>
      </c>
      <c r="CG100">
        <f t="shared" si="174"/>
        <v>1</v>
      </c>
      <c r="CH100">
        <f t="shared" si="174"/>
        <v>1</v>
      </c>
      <c r="CI100">
        <f t="shared" si="174"/>
        <v>1</v>
      </c>
      <c r="CJ100">
        <f t="shared" si="174"/>
        <v>1</v>
      </c>
      <c r="CK100">
        <f t="shared" si="174"/>
        <v>1</v>
      </c>
      <c r="CL100">
        <f t="shared" si="174"/>
        <v>1</v>
      </c>
      <c r="CM100">
        <f t="shared" si="174"/>
        <v>1</v>
      </c>
      <c r="CN100">
        <f t="shared" si="174"/>
        <v>1</v>
      </c>
      <c r="CO100">
        <f t="shared" si="174"/>
        <v>1</v>
      </c>
      <c r="CP100">
        <f t="shared" si="174"/>
        <v>1</v>
      </c>
      <c r="CQ100">
        <f t="shared" si="174"/>
        <v>1</v>
      </c>
      <c r="CR100">
        <f t="shared" si="174"/>
        <v>1</v>
      </c>
      <c r="CS100">
        <f t="shared" si="174"/>
        <v>1</v>
      </c>
      <c r="CT100">
        <f t="shared" si="174"/>
        <v>1</v>
      </c>
      <c r="CU100" s="88">
        <f t="shared" si="174"/>
        <v>1</v>
      </c>
      <c r="CV100">
        <f t="shared" ref="CV100:EA100" si="175">IF(CV14="O",1,0)</f>
        <v>0</v>
      </c>
      <c r="CW100">
        <f t="shared" si="175"/>
        <v>0</v>
      </c>
      <c r="CX100">
        <f t="shared" si="175"/>
        <v>0</v>
      </c>
      <c r="CY100">
        <f t="shared" si="175"/>
        <v>0</v>
      </c>
      <c r="CZ100">
        <f t="shared" si="175"/>
        <v>0</v>
      </c>
      <c r="DA100">
        <f t="shared" si="175"/>
        <v>0</v>
      </c>
      <c r="DB100">
        <f t="shared" si="175"/>
        <v>0</v>
      </c>
      <c r="DC100">
        <f t="shared" si="175"/>
        <v>0</v>
      </c>
      <c r="DD100">
        <f t="shared" si="175"/>
        <v>0</v>
      </c>
      <c r="DE100">
        <f t="shared" si="175"/>
        <v>0</v>
      </c>
      <c r="DF100">
        <f t="shared" si="175"/>
        <v>0</v>
      </c>
      <c r="DG100">
        <f t="shared" si="175"/>
        <v>0</v>
      </c>
      <c r="DH100">
        <f t="shared" si="175"/>
        <v>0</v>
      </c>
      <c r="DI100">
        <f t="shared" si="175"/>
        <v>0</v>
      </c>
      <c r="DJ100">
        <f t="shared" si="175"/>
        <v>0</v>
      </c>
      <c r="DK100">
        <f t="shared" si="175"/>
        <v>0</v>
      </c>
      <c r="DL100">
        <f t="shared" si="175"/>
        <v>0</v>
      </c>
      <c r="DM100">
        <f t="shared" si="175"/>
        <v>0</v>
      </c>
      <c r="DN100">
        <f t="shared" si="175"/>
        <v>0</v>
      </c>
      <c r="DO100">
        <f t="shared" si="175"/>
        <v>0</v>
      </c>
      <c r="DP100">
        <f t="shared" si="175"/>
        <v>0</v>
      </c>
      <c r="DQ100">
        <f t="shared" si="175"/>
        <v>0</v>
      </c>
      <c r="DR100">
        <f t="shared" si="175"/>
        <v>0</v>
      </c>
      <c r="DS100">
        <f t="shared" si="175"/>
        <v>0</v>
      </c>
      <c r="DT100" s="87">
        <f t="shared" si="175"/>
        <v>0</v>
      </c>
      <c r="DU100">
        <f t="shared" si="175"/>
        <v>0</v>
      </c>
      <c r="DV100">
        <f t="shared" si="175"/>
        <v>0</v>
      </c>
      <c r="DW100">
        <f t="shared" si="175"/>
        <v>0</v>
      </c>
      <c r="DX100">
        <f t="shared" si="175"/>
        <v>0</v>
      </c>
      <c r="DY100">
        <f t="shared" si="175"/>
        <v>0</v>
      </c>
      <c r="DZ100">
        <f t="shared" si="175"/>
        <v>0</v>
      </c>
      <c r="EA100">
        <f t="shared" si="175"/>
        <v>0</v>
      </c>
      <c r="EB100">
        <f t="shared" ref="EB100:FG100" si="176">IF(EB14="O",1,0)</f>
        <v>0</v>
      </c>
      <c r="EC100">
        <f t="shared" si="176"/>
        <v>0</v>
      </c>
      <c r="ED100">
        <f t="shared" si="176"/>
        <v>0</v>
      </c>
      <c r="EE100">
        <f t="shared" si="176"/>
        <v>0</v>
      </c>
      <c r="EF100">
        <f t="shared" si="176"/>
        <v>0</v>
      </c>
      <c r="EG100">
        <f t="shared" si="176"/>
        <v>0</v>
      </c>
      <c r="EH100">
        <f t="shared" si="176"/>
        <v>0</v>
      </c>
      <c r="EI100">
        <f t="shared" si="176"/>
        <v>0</v>
      </c>
      <c r="EJ100">
        <f t="shared" si="176"/>
        <v>0</v>
      </c>
      <c r="EK100">
        <f t="shared" si="176"/>
        <v>0</v>
      </c>
      <c r="EL100">
        <f t="shared" si="176"/>
        <v>0</v>
      </c>
      <c r="EM100">
        <f t="shared" si="176"/>
        <v>0</v>
      </c>
      <c r="EN100">
        <f t="shared" si="176"/>
        <v>0</v>
      </c>
      <c r="EO100">
        <f t="shared" si="176"/>
        <v>0</v>
      </c>
      <c r="EP100">
        <f t="shared" si="176"/>
        <v>0</v>
      </c>
      <c r="EQ100" s="88">
        <f t="shared" si="176"/>
        <v>0</v>
      </c>
      <c r="ER100">
        <f t="shared" si="176"/>
        <v>0</v>
      </c>
      <c r="ES100">
        <f t="shared" si="176"/>
        <v>0</v>
      </c>
      <c r="ET100">
        <f t="shared" si="176"/>
        <v>0</v>
      </c>
      <c r="EU100">
        <f t="shared" si="176"/>
        <v>0</v>
      </c>
      <c r="EV100">
        <f t="shared" si="176"/>
        <v>0</v>
      </c>
      <c r="EW100">
        <f t="shared" si="176"/>
        <v>0</v>
      </c>
      <c r="EX100">
        <f t="shared" si="176"/>
        <v>0</v>
      </c>
      <c r="EY100">
        <f t="shared" si="176"/>
        <v>0</v>
      </c>
      <c r="EZ100">
        <f t="shared" si="176"/>
        <v>0</v>
      </c>
      <c r="FA100">
        <f t="shared" si="176"/>
        <v>0</v>
      </c>
      <c r="FB100">
        <f t="shared" si="176"/>
        <v>0</v>
      </c>
      <c r="FC100">
        <f t="shared" si="176"/>
        <v>0</v>
      </c>
      <c r="FD100">
        <f t="shared" si="176"/>
        <v>0</v>
      </c>
      <c r="FE100">
        <f t="shared" si="176"/>
        <v>0</v>
      </c>
      <c r="FF100">
        <f t="shared" si="176"/>
        <v>0</v>
      </c>
      <c r="FG100">
        <f t="shared" si="176"/>
        <v>0</v>
      </c>
      <c r="FH100">
        <f t="shared" ref="FH100:GM100" si="177">IF(FH14="O",1,0)</f>
        <v>0</v>
      </c>
      <c r="FI100">
        <f t="shared" si="177"/>
        <v>0</v>
      </c>
      <c r="FJ100">
        <f t="shared" si="177"/>
        <v>0</v>
      </c>
      <c r="FK100">
        <f t="shared" si="177"/>
        <v>0</v>
      </c>
      <c r="FL100">
        <f t="shared" si="177"/>
        <v>0</v>
      </c>
      <c r="FM100">
        <f t="shared" si="177"/>
        <v>0</v>
      </c>
      <c r="FN100">
        <f t="shared" si="177"/>
        <v>0</v>
      </c>
      <c r="FO100">
        <f t="shared" si="177"/>
        <v>0</v>
      </c>
      <c r="FP100" s="87">
        <f t="shared" si="177"/>
        <v>0</v>
      </c>
      <c r="FQ100">
        <f t="shared" si="177"/>
        <v>0</v>
      </c>
      <c r="FR100">
        <f t="shared" si="177"/>
        <v>0</v>
      </c>
      <c r="FS100">
        <f t="shared" si="177"/>
        <v>0</v>
      </c>
      <c r="FT100">
        <f t="shared" si="177"/>
        <v>0</v>
      </c>
      <c r="FU100">
        <f t="shared" si="177"/>
        <v>0</v>
      </c>
      <c r="FV100">
        <f t="shared" si="177"/>
        <v>0</v>
      </c>
      <c r="FW100">
        <f t="shared" si="177"/>
        <v>0</v>
      </c>
      <c r="FX100">
        <f t="shared" si="177"/>
        <v>0</v>
      </c>
      <c r="FY100">
        <f t="shared" si="177"/>
        <v>0</v>
      </c>
      <c r="FZ100">
        <f t="shared" si="177"/>
        <v>0</v>
      </c>
      <c r="GA100">
        <f t="shared" si="177"/>
        <v>0</v>
      </c>
      <c r="GB100">
        <f t="shared" si="177"/>
        <v>0</v>
      </c>
      <c r="GC100">
        <f t="shared" si="177"/>
        <v>0</v>
      </c>
      <c r="GD100">
        <f t="shared" si="177"/>
        <v>0</v>
      </c>
      <c r="GE100">
        <f t="shared" si="177"/>
        <v>0</v>
      </c>
      <c r="GF100">
        <f t="shared" si="177"/>
        <v>0</v>
      </c>
      <c r="GG100">
        <f t="shared" si="177"/>
        <v>0</v>
      </c>
      <c r="GH100">
        <f t="shared" si="177"/>
        <v>0</v>
      </c>
      <c r="GI100">
        <f t="shared" si="177"/>
        <v>0</v>
      </c>
      <c r="GJ100">
        <f t="shared" si="177"/>
        <v>0</v>
      </c>
      <c r="GK100">
        <f t="shared" si="177"/>
        <v>0</v>
      </c>
      <c r="GL100">
        <f t="shared" si="177"/>
        <v>0</v>
      </c>
      <c r="GM100" s="88">
        <f t="shared" si="177"/>
        <v>0</v>
      </c>
    </row>
    <row r="101" spans="1:195" ht="15.75" thickBot="1" x14ac:dyDescent="0.3">
      <c r="AB101" s="87"/>
      <c r="AZ101" s="87"/>
      <c r="BX101" s="87"/>
      <c r="CU101" s="88"/>
      <c r="DT101" s="87"/>
      <c r="EQ101" s="88"/>
      <c r="FP101" s="87"/>
      <c r="GM101" s="88"/>
    </row>
    <row r="102" spans="1:195" ht="15.75" thickBot="1" x14ac:dyDescent="0.3">
      <c r="A102" s="65"/>
      <c r="B102" s="79" t="s">
        <v>459</v>
      </c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104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104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104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151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104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151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104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151"/>
    </row>
    <row r="103" spans="1:195" x14ac:dyDescent="0.25">
      <c r="AB103" s="87"/>
      <c r="AC103" s="259" t="s">
        <v>492</v>
      </c>
      <c r="AD103" s="260"/>
      <c r="AE103" s="260"/>
      <c r="AF103" s="260"/>
      <c r="AG103" s="260"/>
      <c r="AH103" s="260"/>
      <c r="AI103" s="260"/>
      <c r="AJ103" s="260"/>
      <c r="AK103" s="260"/>
      <c r="AL103" s="261"/>
      <c r="AN103" s="259" t="s">
        <v>505</v>
      </c>
      <c r="AO103" s="260"/>
      <c r="AP103" s="260"/>
      <c r="AQ103" s="260"/>
      <c r="AR103" s="260"/>
      <c r="AS103" s="260"/>
      <c r="AT103" s="260"/>
      <c r="AU103" s="260"/>
      <c r="AV103" s="260"/>
      <c r="AW103" s="261"/>
      <c r="AZ103" s="87"/>
      <c r="BX103" s="87"/>
      <c r="CU103" s="88"/>
      <c r="DT103" s="87"/>
      <c r="EQ103" s="88"/>
      <c r="FP103" s="87"/>
      <c r="GM103" s="88"/>
    </row>
    <row r="104" spans="1:195" x14ac:dyDescent="0.25">
      <c r="AB104" s="87"/>
      <c r="AC104" s="263" t="s">
        <v>494</v>
      </c>
      <c r="AD104" s="262"/>
      <c r="AE104" s="262" t="s">
        <v>493</v>
      </c>
      <c r="AF104" s="262"/>
      <c r="AG104" s="117">
        <f ca="1">MIN(AB27:AY27)</f>
        <v>686.92771085776849</v>
      </c>
      <c r="AH104" s="85" t="s">
        <v>25</v>
      </c>
      <c r="AI104" s="262" t="s">
        <v>495</v>
      </c>
      <c r="AJ104" s="262"/>
      <c r="AK104" s="118">
        <f ca="1">MIN(AB42:AY42)</f>
        <v>128272.15026396594</v>
      </c>
      <c r="AL104" s="86" t="s">
        <v>26</v>
      </c>
      <c r="AN104" s="263" t="s">
        <v>494</v>
      </c>
      <c r="AO104" s="262"/>
      <c r="AP104" s="262" t="s">
        <v>506</v>
      </c>
      <c r="AQ104" s="262"/>
      <c r="AR104" s="117">
        <f ca="1">MAX(AB27:AY27)</f>
        <v>687.82606180863797</v>
      </c>
      <c r="AS104" s="85" t="s">
        <v>25</v>
      </c>
      <c r="AT104" s="262" t="s">
        <v>507</v>
      </c>
      <c r="AU104" s="262"/>
      <c r="AV104" s="118">
        <f ca="1">MAX(AB42:AY42)</f>
        <v>324572.40141264786</v>
      </c>
      <c r="AW104" s="86" t="s">
        <v>26</v>
      </c>
      <c r="AZ104" s="87"/>
      <c r="BX104" s="87"/>
      <c r="CU104" s="88"/>
      <c r="DT104" s="87"/>
      <c r="EQ104" s="88"/>
      <c r="FP104" s="87"/>
      <c r="GM104" s="88"/>
    </row>
    <row r="105" spans="1:195" x14ac:dyDescent="0.25">
      <c r="AB105" s="87"/>
      <c r="AC105" s="255" t="s">
        <v>79</v>
      </c>
      <c r="AD105" s="256"/>
      <c r="AE105" s="256" t="s">
        <v>496</v>
      </c>
      <c r="AF105" s="256"/>
      <c r="AG105" s="196">
        <f>'Plan de Prod'!N4</f>
        <v>18</v>
      </c>
      <c r="AH105" s="90" t="s">
        <v>29</v>
      </c>
      <c r="AI105" s="256" t="s">
        <v>497</v>
      </c>
      <c r="AJ105" s="256"/>
      <c r="AK105" s="119">
        <f>AG105/VLOOKUP(AG105,Conversion!$E$11:$F$15,2)/3600</f>
        <v>23.148148148148152</v>
      </c>
      <c r="AL105" s="91" t="s">
        <v>499</v>
      </c>
      <c r="AN105" s="255" t="s">
        <v>79</v>
      </c>
      <c r="AO105" s="256"/>
      <c r="AP105" s="256" t="s">
        <v>496</v>
      </c>
      <c r="AQ105" s="256"/>
      <c r="AR105" s="119">
        <f>18</f>
        <v>18</v>
      </c>
      <c r="AS105" s="90" t="s">
        <v>29</v>
      </c>
      <c r="AT105" s="256" t="s">
        <v>497</v>
      </c>
      <c r="AU105" s="256"/>
      <c r="AV105" s="119">
        <f>AR105/VLOOKUP(AR105,Conversion!$E$11:$F$15,2)/3600</f>
        <v>23.148148148148152</v>
      </c>
      <c r="AW105" s="91" t="s">
        <v>499</v>
      </c>
      <c r="AZ105" s="87"/>
      <c r="BX105" s="87"/>
      <c r="CU105" s="88"/>
      <c r="DT105" s="87"/>
      <c r="EQ105" s="88"/>
      <c r="FP105" s="87"/>
      <c r="GM105" s="88"/>
    </row>
    <row r="106" spans="1:195" x14ac:dyDescent="0.25">
      <c r="AB106" s="87"/>
      <c r="AC106" s="263" t="s">
        <v>498</v>
      </c>
      <c r="AD106" s="262"/>
      <c r="AE106" s="262"/>
      <c r="AF106" s="262"/>
      <c r="AG106" s="262"/>
      <c r="AH106" s="85">
        <f ca="1">MAX(AB29:AY29)+1</f>
        <v>687.28</v>
      </c>
      <c r="AI106" s="86" t="s">
        <v>25</v>
      </c>
      <c r="AN106" s="263" t="s">
        <v>508</v>
      </c>
      <c r="AO106" s="262"/>
      <c r="AP106" s="262"/>
      <c r="AQ106" s="262"/>
      <c r="AR106" s="262"/>
      <c r="AS106" s="85">
        <f ca="1">MIN(AB26:AY26)-1</f>
        <v>691</v>
      </c>
      <c r="AT106" s="86" t="s">
        <v>25</v>
      </c>
      <c r="AZ106" s="87"/>
      <c r="BX106" s="87"/>
      <c r="CU106" s="88"/>
      <c r="DT106" s="87"/>
      <c r="EQ106" s="88"/>
      <c r="FP106" s="87"/>
      <c r="GM106" s="88"/>
    </row>
    <row r="107" spans="1:195" x14ac:dyDescent="0.25">
      <c r="AB107" s="87"/>
      <c r="AC107" s="253" t="s">
        <v>501</v>
      </c>
      <c r="AD107" s="254"/>
      <c r="AE107" s="254"/>
      <c r="AF107" s="254"/>
      <c r="AG107" s="254"/>
      <c r="AH107" s="120">
        <f ca="1">Réservoir!L51</f>
        <v>198039.21568627804</v>
      </c>
      <c r="AI107" s="88" t="s">
        <v>26</v>
      </c>
      <c r="AN107" s="253" t="s">
        <v>501</v>
      </c>
      <c r="AO107" s="254"/>
      <c r="AP107" s="254"/>
      <c r="AQ107" s="254"/>
      <c r="AR107" s="254"/>
      <c r="AS107" s="120">
        <f ca="1">Réservoir!O51</f>
        <v>1231400.0000000156</v>
      </c>
      <c r="AT107" s="88" t="s">
        <v>26</v>
      </c>
      <c r="AZ107" s="87"/>
      <c r="BX107" s="87"/>
      <c r="CU107" s="88"/>
      <c r="DT107" s="87"/>
      <c r="EQ107" s="88"/>
      <c r="FP107" s="87"/>
      <c r="GM107" s="88"/>
    </row>
    <row r="108" spans="1:195" x14ac:dyDescent="0.25">
      <c r="AB108" s="87"/>
      <c r="AC108" s="255" t="s">
        <v>502</v>
      </c>
      <c r="AD108" s="256"/>
      <c r="AE108" s="256"/>
      <c r="AF108" s="256"/>
      <c r="AG108" s="256"/>
      <c r="AH108" s="137">
        <f ca="1">MAX(0,AK104-AH107)*AG105/(AK105*3600)</f>
        <v>0</v>
      </c>
      <c r="AI108" s="91" t="s">
        <v>504</v>
      </c>
      <c r="AN108" s="255" t="s">
        <v>502</v>
      </c>
      <c r="AO108" s="256"/>
      <c r="AP108" s="256"/>
      <c r="AQ108" s="256"/>
      <c r="AR108" s="256"/>
      <c r="AS108" s="90">
        <f ca="1">MAX(0,AS107-AV104)*AR105/(AV105*3600)</f>
        <v>195.8747612948714</v>
      </c>
      <c r="AT108" s="91" t="s">
        <v>504</v>
      </c>
      <c r="AZ108" s="87"/>
      <c r="BX108" s="87"/>
      <c r="CU108" s="88"/>
      <c r="DT108" s="87"/>
      <c r="EQ108" s="88"/>
      <c r="FP108" s="87"/>
      <c r="GM108" s="88"/>
    </row>
    <row r="109" spans="1:195" x14ac:dyDescent="0.25">
      <c r="AB109" s="87"/>
      <c r="AC109" s="257" t="s">
        <v>503</v>
      </c>
      <c r="AD109" s="258"/>
      <c r="AE109" s="258"/>
      <c r="AF109" s="258"/>
      <c r="AG109" s="258"/>
      <c r="AH109" s="121">
        <f ca="1">MIN(SUM(AB20:AY20),IF(AC111,ROUNDDOWN(SUM(AB19:AY19),0),ROUNDDOWN(SUM(AB19:AY19)+AH108,0)))</f>
        <v>106</v>
      </c>
      <c r="AI109" s="83" t="s">
        <v>504</v>
      </c>
      <c r="AN109" s="257" t="s">
        <v>513</v>
      </c>
      <c r="AO109" s="258"/>
      <c r="AP109" s="258"/>
      <c r="AQ109" s="258"/>
      <c r="AR109" s="258"/>
      <c r="AS109" s="121">
        <f ca="1">IF(AC111,AH109,ROUNDDOWN(MAX(0,SUM(AB19:AY19)-AS108),0))</f>
        <v>0</v>
      </c>
      <c r="AT109" s="83" t="s">
        <v>504</v>
      </c>
      <c r="AZ109" s="87"/>
      <c r="BX109" s="87"/>
      <c r="CU109" s="88"/>
      <c r="DT109" s="87"/>
      <c r="EQ109" s="88"/>
      <c r="FP109" s="87"/>
      <c r="GM109" s="88"/>
    </row>
    <row r="110" spans="1:195" x14ac:dyDescent="0.25">
      <c r="AB110" s="87"/>
      <c r="AC110" t="s">
        <v>520</v>
      </c>
      <c r="AZ110" s="87"/>
      <c r="BX110" s="87"/>
      <c r="CU110" s="88"/>
      <c r="DT110" s="87"/>
      <c r="EQ110" s="88"/>
      <c r="FP110" s="87"/>
      <c r="GM110" s="88"/>
    </row>
    <row r="111" spans="1:195" x14ac:dyDescent="0.25">
      <c r="AB111" s="87"/>
      <c r="AC111" t="b">
        <f>'Plan de Prod'!N8</f>
        <v>0</v>
      </c>
      <c r="AZ111" s="87"/>
      <c r="BX111" s="87"/>
      <c r="CU111" s="88"/>
      <c r="DT111" s="87"/>
      <c r="EQ111" s="88"/>
      <c r="FP111" s="87"/>
      <c r="GM111" s="88"/>
    </row>
    <row r="112" spans="1:195" x14ac:dyDescent="0.25">
      <c r="AB112" s="87"/>
      <c r="AZ112" s="87"/>
      <c r="BX112" s="87"/>
      <c r="CU112" s="88"/>
      <c r="DT112" s="87"/>
      <c r="EQ112" s="88"/>
      <c r="FP112" s="87"/>
      <c r="GM112" s="88"/>
    </row>
    <row r="113" spans="2:195" x14ac:dyDescent="0.25">
      <c r="AB113" s="87"/>
      <c r="AZ113" s="87"/>
      <c r="BX113" s="87"/>
      <c r="CU113" s="88"/>
      <c r="DT113" s="87"/>
      <c r="EQ113" s="88"/>
      <c r="FP113" s="87"/>
      <c r="GM113" s="88"/>
    </row>
    <row r="114" spans="2:195" x14ac:dyDescent="0.25">
      <c r="B114" t="s">
        <v>465</v>
      </c>
      <c r="D114">
        <f t="shared" ref="D114:AA114" si="178">IF(D21&gt;=18,18,0)</f>
        <v>18</v>
      </c>
      <c r="E114">
        <f t="shared" si="178"/>
        <v>18</v>
      </c>
      <c r="F114">
        <f t="shared" si="178"/>
        <v>18</v>
      </c>
      <c r="G114">
        <f t="shared" si="178"/>
        <v>18</v>
      </c>
      <c r="H114">
        <f t="shared" si="178"/>
        <v>18</v>
      </c>
      <c r="I114">
        <f t="shared" si="178"/>
        <v>18</v>
      </c>
      <c r="J114">
        <f t="shared" si="178"/>
        <v>18</v>
      </c>
      <c r="K114">
        <f t="shared" si="178"/>
        <v>18</v>
      </c>
      <c r="L114">
        <f t="shared" si="178"/>
        <v>18</v>
      </c>
      <c r="M114">
        <f t="shared" si="178"/>
        <v>18</v>
      </c>
      <c r="N114">
        <f t="shared" si="178"/>
        <v>18</v>
      </c>
      <c r="O114">
        <f t="shared" si="178"/>
        <v>18</v>
      </c>
      <c r="P114">
        <f t="shared" si="178"/>
        <v>18</v>
      </c>
      <c r="Q114">
        <f t="shared" si="178"/>
        <v>18</v>
      </c>
      <c r="R114">
        <f t="shared" si="178"/>
        <v>18</v>
      </c>
      <c r="S114">
        <f t="shared" si="178"/>
        <v>18</v>
      </c>
      <c r="T114">
        <f t="shared" si="178"/>
        <v>18</v>
      </c>
      <c r="U114">
        <f t="shared" si="178"/>
        <v>18</v>
      </c>
      <c r="V114">
        <f t="shared" si="178"/>
        <v>18</v>
      </c>
      <c r="W114">
        <f t="shared" si="178"/>
        <v>18</v>
      </c>
      <c r="X114">
        <f t="shared" si="178"/>
        <v>18</v>
      </c>
      <c r="Y114">
        <f t="shared" si="178"/>
        <v>18</v>
      </c>
      <c r="Z114">
        <f t="shared" si="178"/>
        <v>18</v>
      </c>
      <c r="AA114">
        <f t="shared" si="178"/>
        <v>18</v>
      </c>
      <c r="AB114" s="87">
        <f t="shared" ref="AB114:AY114" si="179">IF(AB21&gt;=18,$AG$105,0)</f>
        <v>18</v>
      </c>
      <c r="AC114">
        <f t="shared" si="179"/>
        <v>18</v>
      </c>
      <c r="AD114">
        <f t="shared" si="179"/>
        <v>18</v>
      </c>
      <c r="AE114">
        <f t="shared" si="179"/>
        <v>18</v>
      </c>
      <c r="AF114">
        <f t="shared" si="179"/>
        <v>18</v>
      </c>
      <c r="AG114">
        <f t="shared" si="179"/>
        <v>18</v>
      </c>
      <c r="AH114">
        <f t="shared" si="179"/>
        <v>18</v>
      </c>
      <c r="AI114">
        <f t="shared" si="179"/>
        <v>18</v>
      </c>
      <c r="AJ114">
        <f t="shared" si="179"/>
        <v>18</v>
      </c>
      <c r="AK114">
        <f t="shared" si="179"/>
        <v>18</v>
      </c>
      <c r="AL114">
        <f t="shared" si="179"/>
        <v>18</v>
      </c>
      <c r="AM114">
        <f t="shared" si="179"/>
        <v>18</v>
      </c>
      <c r="AN114">
        <f t="shared" si="179"/>
        <v>18</v>
      </c>
      <c r="AO114">
        <f t="shared" si="179"/>
        <v>18</v>
      </c>
      <c r="AP114">
        <f t="shared" si="179"/>
        <v>18</v>
      </c>
      <c r="AQ114">
        <f t="shared" si="179"/>
        <v>18</v>
      </c>
      <c r="AR114">
        <f t="shared" si="179"/>
        <v>18</v>
      </c>
      <c r="AS114">
        <f t="shared" si="179"/>
        <v>18</v>
      </c>
      <c r="AT114">
        <f t="shared" si="179"/>
        <v>18</v>
      </c>
      <c r="AU114">
        <f t="shared" si="179"/>
        <v>18</v>
      </c>
      <c r="AV114">
        <f t="shared" si="179"/>
        <v>18</v>
      </c>
      <c r="AW114">
        <f t="shared" si="179"/>
        <v>18</v>
      </c>
      <c r="AX114">
        <f t="shared" si="179"/>
        <v>18</v>
      </c>
      <c r="AY114">
        <f t="shared" si="179"/>
        <v>18</v>
      </c>
      <c r="AZ114" s="87">
        <f t="shared" ref="AZ114:BW114" si="180">IF(AZ21&gt;=18,18,0)</f>
        <v>18</v>
      </c>
      <c r="BA114">
        <f t="shared" si="180"/>
        <v>18</v>
      </c>
      <c r="BB114">
        <f t="shared" si="180"/>
        <v>18</v>
      </c>
      <c r="BC114">
        <f t="shared" si="180"/>
        <v>18</v>
      </c>
      <c r="BD114">
        <f t="shared" si="180"/>
        <v>18</v>
      </c>
      <c r="BE114">
        <f t="shared" si="180"/>
        <v>18</v>
      </c>
      <c r="BF114">
        <f t="shared" si="180"/>
        <v>18</v>
      </c>
      <c r="BG114">
        <f t="shared" si="180"/>
        <v>18</v>
      </c>
      <c r="BH114">
        <f t="shared" si="180"/>
        <v>18</v>
      </c>
      <c r="BI114">
        <f t="shared" si="180"/>
        <v>18</v>
      </c>
      <c r="BJ114">
        <f t="shared" si="180"/>
        <v>18</v>
      </c>
      <c r="BK114">
        <f t="shared" si="180"/>
        <v>18</v>
      </c>
      <c r="BL114">
        <f t="shared" si="180"/>
        <v>18</v>
      </c>
      <c r="BM114">
        <f t="shared" si="180"/>
        <v>18</v>
      </c>
      <c r="BN114">
        <f t="shared" si="180"/>
        <v>18</v>
      </c>
      <c r="BO114">
        <f t="shared" si="180"/>
        <v>18</v>
      </c>
      <c r="BP114">
        <f t="shared" si="180"/>
        <v>18</v>
      </c>
      <c r="BQ114">
        <f t="shared" si="180"/>
        <v>18</v>
      </c>
      <c r="BR114">
        <f t="shared" si="180"/>
        <v>18</v>
      </c>
      <c r="BS114">
        <f t="shared" si="180"/>
        <v>18</v>
      </c>
      <c r="BT114">
        <f t="shared" si="180"/>
        <v>18</v>
      </c>
      <c r="BU114">
        <f t="shared" si="180"/>
        <v>18</v>
      </c>
      <c r="BV114">
        <f t="shared" si="180"/>
        <v>18</v>
      </c>
      <c r="BW114">
        <f t="shared" si="180"/>
        <v>18</v>
      </c>
      <c r="BX114" s="87"/>
      <c r="CU114" s="88"/>
      <c r="DT114" s="87"/>
      <c r="EQ114" s="88"/>
      <c r="FP114" s="87"/>
      <c r="GM114" s="88"/>
    </row>
    <row r="115" spans="2:195" x14ac:dyDescent="0.25">
      <c r="AB115" s="87"/>
      <c r="AZ115" s="87"/>
      <c r="BX115" s="87"/>
      <c r="CU115" s="88"/>
      <c r="DT115" s="87"/>
      <c r="EQ115" s="88"/>
      <c r="FP115" s="87"/>
      <c r="GM115" s="88"/>
    </row>
    <row r="116" spans="2:195" x14ac:dyDescent="0.25">
      <c r="B116" s="80" t="s">
        <v>460</v>
      </c>
      <c r="AB116" s="87"/>
      <c r="AZ116" s="87"/>
      <c r="BX116" s="87"/>
      <c r="CU116" s="88"/>
      <c r="DT116" s="87"/>
      <c r="EQ116" s="88"/>
      <c r="FP116" s="87"/>
      <c r="GM116" s="88"/>
    </row>
    <row r="117" spans="2:195" x14ac:dyDescent="0.25">
      <c r="B117" t="s">
        <v>461</v>
      </c>
      <c r="D117">
        <v>1.2</v>
      </c>
      <c r="E117" t="s">
        <v>466</v>
      </c>
      <c r="F117">
        <v>5</v>
      </c>
      <c r="G117" t="s">
        <v>467</v>
      </c>
      <c r="H117">
        <v>0.8</v>
      </c>
      <c r="I117" t="s">
        <v>468</v>
      </c>
      <c r="J117">
        <v>5</v>
      </c>
      <c r="AB117" s="87"/>
      <c r="AZ117" s="87"/>
      <c r="BX117" s="87"/>
      <c r="CU117" s="88"/>
      <c r="DT117" s="87"/>
      <c r="EQ117" s="88"/>
      <c r="FP117" s="87"/>
      <c r="GM117" s="88"/>
    </row>
    <row r="118" spans="2:195" x14ac:dyDescent="0.25">
      <c r="B118" t="s">
        <v>462</v>
      </c>
      <c r="D118" s="7">
        <f t="shared" ref="D118:AI118" si="181">D9*$D$117+$F$117</f>
        <v>48.043999999999997</v>
      </c>
      <c r="E118" s="7">
        <f t="shared" si="181"/>
        <v>45.219024390243916</v>
      </c>
      <c r="F118" s="7">
        <f t="shared" si="181"/>
        <v>44.487024390243917</v>
      </c>
      <c r="G118" s="7">
        <f t="shared" si="181"/>
        <v>43.99502439024392</v>
      </c>
      <c r="H118" s="7">
        <f t="shared" si="181"/>
        <v>44.487024390243917</v>
      </c>
      <c r="I118" s="7">
        <f t="shared" si="181"/>
        <v>49.34</v>
      </c>
      <c r="J118" s="7">
        <f t="shared" si="181"/>
        <v>60.834536585365882</v>
      </c>
      <c r="K118" s="7">
        <f t="shared" si="181"/>
        <v>70.266536585365884</v>
      </c>
      <c r="L118" s="7">
        <f t="shared" si="181"/>
        <v>76.122536585365879</v>
      </c>
      <c r="M118" s="7">
        <f t="shared" si="181"/>
        <v>74.082536585365872</v>
      </c>
      <c r="N118" s="7">
        <f t="shared" si="181"/>
        <v>70.818536585365877</v>
      </c>
      <c r="O118" s="7">
        <f t="shared" si="181"/>
        <v>64.687707317073205</v>
      </c>
      <c r="P118" s="7">
        <f t="shared" si="181"/>
        <v>61.099707317073197</v>
      </c>
      <c r="Q118" s="7">
        <f t="shared" si="181"/>
        <v>59.467707317073199</v>
      </c>
      <c r="R118" s="7">
        <f t="shared" si="181"/>
        <v>59.023707317073196</v>
      </c>
      <c r="S118" s="7">
        <f t="shared" si="181"/>
        <v>59.743707317073202</v>
      </c>
      <c r="T118" s="7">
        <f t="shared" si="181"/>
        <v>65.250536585365879</v>
      </c>
      <c r="U118" s="7">
        <f t="shared" si="181"/>
        <v>74.262536585365879</v>
      </c>
      <c r="V118" s="7">
        <f t="shared" si="181"/>
        <v>77.898536585365875</v>
      </c>
      <c r="W118" s="7">
        <f t="shared" si="181"/>
        <v>74.934536585365876</v>
      </c>
      <c r="X118" s="7">
        <f t="shared" si="181"/>
        <v>66.498536585365883</v>
      </c>
      <c r="Y118" s="7">
        <f t="shared" si="181"/>
        <v>56.047999999999995</v>
      </c>
      <c r="Z118" s="7">
        <f t="shared" si="181"/>
        <v>55.711999999999996</v>
      </c>
      <c r="AA118" s="7">
        <f t="shared" si="181"/>
        <v>53.768000000000001</v>
      </c>
      <c r="AB118" s="106">
        <f t="shared" si="181"/>
        <v>48.031999999999996</v>
      </c>
      <c r="AC118" s="7">
        <f t="shared" si="181"/>
        <v>44.895024390243925</v>
      </c>
      <c r="AD118" s="7">
        <f t="shared" si="181"/>
        <v>43.095024390243921</v>
      </c>
      <c r="AE118" s="7">
        <f t="shared" si="181"/>
        <v>42.86702439024392</v>
      </c>
      <c r="AF118" s="7">
        <f t="shared" si="181"/>
        <v>42.86702439024392</v>
      </c>
      <c r="AG118" s="7">
        <f t="shared" si="181"/>
        <v>45.475999999999992</v>
      </c>
      <c r="AH118" s="7">
        <f t="shared" si="181"/>
        <v>50.526536585365875</v>
      </c>
      <c r="AI118" s="7">
        <f t="shared" si="181"/>
        <v>54.294536585365876</v>
      </c>
      <c r="AJ118" s="7">
        <f t="shared" ref="AJ118:BO118" si="182">AJ9*$D$117+$F$117</f>
        <v>57.438536585365881</v>
      </c>
      <c r="AK118" s="7">
        <f t="shared" si="182"/>
        <v>59.394536585365877</v>
      </c>
      <c r="AL118" s="7">
        <f t="shared" si="182"/>
        <v>58.926536585365874</v>
      </c>
      <c r="AM118" s="7">
        <f t="shared" si="182"/>
        <v>54.571707317073198</v>
      </c>
      <c r="AN118" s="7">
        <f t="shared" si="182"/>
        <v>53.443707317073198</v>
      </c>
      <c r="AO118" s="7">
        <f t="shared" si="182"/>
        <v>50.899707317073194</v>
      </c>
      <c r="AP118" s="7">
        <f t="shared" si="182"/>
        <v>50.071707317073198</v>
      </c>
      <c r="AQ118" s="7">
        <f t="shared" si="182"/>
        <v>50.071707317073198</v>
      </c>
      <c r="AR118" s="7">
        <f t="shared" si="182"/>
        <v>56.214536585365877</v>
      </c>
      <c r="AS118" s="7">
        <f t="shared" si="182"/>
        <v>61.422536585365876</v>
      </c>
      <c r="AT118" s="7">
        <f t="shared" si="182"/>
        <v>64.65053658536587</v>
      </c>
      <c r="AU118" s="7">
        <f t="shared" si="182"/>
        <v>62.394536585365877</v>
      </c>
      <c r="AV118" s="7">
        <f t="shared" si="182"/>
        <v>56.214536585365877</v>
      </c>
      <c r="AW118" s="7">
        <f t="shared" si="182"/>
        <v>49.34</v>
      </c>
      <c r="AX118" s="7">
        <f t="shared" si="182"/>
        <v>49.147999999999996</v>
      </c>
      <c r="AY118" s="7">
        <f t="shared" si="182"/>
        <v>46.652000000000001</v>
      </c>
      <c r="AZ118" s="106">
        <f t="shared" si="182"/>
        <v>43.951999999999998</v>
      </c>
      <c r="BA118" s="7">
        <f t="shared" si="182"/>
        <v>40.80302439024392</v>
      </c>
      <c r="BB118" s="7">
        <f t="shared" si="182"/>
        <v>40.07102439024392</v>
      </c>
      <c r="BC118" s="7">
        <f t="shared" si="182"/>
        <v>38.907024390243919</v>
      </c>
      <c r="BD118" s="7">
        <f t="shared" si="182"/>
        <v>38.679024390243917</v>
      </c>
      <c r="BE118" s="7">
        <f t="shared" si="182"/>
        <v>41.275999999999996</v>
      </c>
      <c r="BF118" s="7">
        <f t="shared" si="182"/>
        <v>45.270536585365882</v>
      </c>
      <c r="BG118" s="7">
        <f t="shared" si="182"/>
        <v>46.686536585365879</v>
      </c>
      <c r="BH118" s="7">
        <f t="shared" si="182"/>
        <v>46.998536585365876</v>
      </c>
      <c r="BI118" s="7">
        <f t="shared" si="182"/>
        <v>47.298536585365881</v>
      </c>
      <c r="BJ118" s="7">
        <f t="shared" si="182"/>
        <v>47.238536585365885</v>
      </c>
      <c r="BK118" s="7">
        <f t="shared" si="182"/>
        <v>44.071707317073198</v>
      </c>
      <c r="BL118" s="7">
        <f t="shared" si="182"/>
        <v>43.639707317073196</v>
      </c>
      <c r="BM118" s="7">
        <f t="shared" si="182"/>
        <v>41.839707317073199</v>
      </c>
      <c r="BN118" s="7">
        <f t="shared" si="182"/>
        <v>39.595707317073199</v>
      </c>
      <c r="BO118" s="7">
        <f t="shared" si="182"/>
        <v>41.839707317073199</v>
      </c>
      <c r="BP118" s="7">
        <f t="shared" ref="BP118:BW118" si="183">BP9*$D$117+$F$117</f>
        <v>45.702536585365884</v>
      </c>
      <c r="BQ118" s="7">
        <f t="shared" si="183"/>
        <v>47.298536585365881</v>
      </c>
      <c r="BR118" s="7">
        <f t="shared" si="183"/>
        <v>48.234536585365881</v>
      </c>
      <c r="BS118" s="7">
        <f t="shared" si="183"/>
        <v>47.47853658536588</v>
      </c>
      <c r="BT118" s="7">
        <f t="shared" si="183"/>
        <v>46.938536585365881</v>
      </c>
      <c r="BU118" s="7">
        <f t="shared" si="183"/>
        <v>41.275999999999996</v>
      </c>
      <c r="BV118" s="7">
        <f t="shared" si="183"/>
        <v>41.275999999999996</v>
      </c>
      <c r="BW118" s="7">
        <f t="shared" si="183"/>
        <v>41.107999999999997</v>
      </c>
      <c r="BX118" s="87"/>
      <c r="CU118" s="88"/>
      <c r="DT118" s="87"/>
      <c r="EQ118" s="88"/>
      <c r="FP118" s="87"/>
      <c r="GM118" s="88"/>
    </row>
    <row r="119" spans="2:195" x14ac:dyDescent="0.25">
      <c r="B119" t="s">
        <v>463</v>
      </c>
      <c r="D119" s="7">
        <f t="shared" ref="D119:AI119" si="184">D9*$H$117-$J$117</f>
        <v>23.695999999999998</v>
      </c>
      <c r="E119" s="7">
        <f t="shared" si="184"/>
        <v>21.812682926829282</v>
      </c>
      <c r="F119" s="7">
        <f t="shared" si="184"/>
        <v>21.324682926829283</v>
      </c>
      <c r="G119" s="7">
        <f t="shared" si="184"/>
        <v>20.996682926829283</v>
      </c>
      <c r="H119" s="7">
        <f t="shared" si="184"/>
        <v>21.324682926829283</v>
      </c>
      <c r="I119" s="7">
        <f t="shared" si="184"/>
        <v>24.560000000000002</v>
      </c>
      <c r="J119" s="7">
        <f t="shared" si="184"/>
        <v>32.223024390243921</v>
      </c>
      <c r="K119" s="7">
        <f t="shared" si="184"/>
        <v>38.511024390243925</v>
      </c>
      <c r="L119" s="7">
        <f t="shared" si="184"/>
        <v>42.415024390243921</v>
      </c>
      <c r="M119" s="7">
        <f t="shared" si="184"/>
        <v>41.055024390243922</v>
      </c>
      <c r="N119" s="7">
        <f t="shared" si="184"/>
        <v>38.879024390243927</v>
      </c>
      <c r="O119" s="7">
        <f t="shared" si="184"/>
        <v>34.791804878048801</v>
      </c>
      <c r="P119" s="7">
        <f t="shared" si="184"/>
        <v>32.399804878048798</v>
      </c>
      <c r="Q119" s="7">
        <f t="shared" si="184"/>
        <v>31.311804878048797</v>
      </c>
      <c r="R119" s="7">
        <f t="shared" si="184"/>
        <v>31.015804878048804</v>
      </c>
      <c r="S119" s="7">
        <f t="shared" si="184"/>
        <v>31.495804878048801</v>
      </c>
      <c r="T119" s="7">
        <f t="shared" si="184"/>
        <v>35.167024390243924</v>
      </c>
      <c r="U119" s="7">
        <f t="shared" si="184"/>
        <v>41.175024390243919</v>
      </c>
      <c r="V119" s="7">
        <f t="shared" si="184"/>
        <v>43.599024390243926</v>
      </c>
      <c r="W119" s="7">
        <f t="shared" si="184"/>
        <v>41.623024390243927</v>
      </c>
      <c r="X119" s="7">
        <f t="shared" si="184"/>
        <v>35.999024390243925</v>
      </c>
      <c r="Y119" s="7">
        <f t="shared" si="184"/>
        <v>29.032000000000004</v>
      </c>
      <c r="Z119" s="7">
        <f t="shared" si="184"/>
        <v>28.808</v>
      </c>
      <c r="AA119" s="7">
        <f t="shared" si="184"/>
        <v>27.512</v>
      </c>
      <c r="AB119" s="106">
        <f t="shared" si="184"/>
        <v>23.688000000000002</v>
      </c>
      <c r="AC119" s="7">
        <f t="shared" si="184"/>
        <v>21.596682926829285</v>
      </c>
      <c r="AD119" s="7">
        <f t="shared" si="184"/>
        <v>20.396682926829282</v>
      </c>
      <c r="AE119" s="7">
        <f t="shared" si="184"/>
        <v>20.244682926829281</v>
      </c>
      <c r="AF119" s="7">
        <f t="shared" si="184"/>
        <v>20.244682926829281</v>
      </c>
      <c r="AG119" s="7">
        <f t="shared" si="184"/>
        <v>21.983999999999998</v>
      </c>
      <c r="AH119" s="7">
        <f t="shared" si="184"/>
        <v>25.351024390243921</v>
      </c>
      <c r="AI119" s="7">
        <f t="shared" si="184"/>
        <v>27.863024390243922</v>
      </c>
      <c r="AJ119" s="7">
        <f t="shared" ref="AJ119:BO119" si="185">AJ9*$H$117-$J$117</f>
        <v>29.959024390243925</v>
      </c>
      <c r="AK119" s="7">
        <f t="shared" si="185"/>
        <v>31.26302439024392</v>
      </c>
      <c r="AL119" s="7">
        <f t="shared" si="185"/>
        <v>30.951024390243923</v>
      </c>
      <c r="AM119" s="7">
        <f t="shared" si="185"/>
        <v>28.047804878048801</v>
      </c>
      <c r="AN119" s="7">
        <f t="shared" si="185"/>
        <v>27.295804878048806</v>
      </c>
      <c r="AO119" s="7">
        <f t="shared" si="185"/>
        <v>25.599804878048801</v>
      </c>
      <c r="AP119" s="7">
        <f t="shared" si="185"/>
        <v>25.047804878048801</v>
      </c>
      <c r="AQ119" s="7">
        <f t="shared" si="185"/>
        <v>25.047804878048801</v>
      </c>
      <c r="AR119" s="7">
        <f t="shared" si="185"/>
        <v>29.143024390243923</v>
      </c>
      <c r="AS119" s="7">
        <f t="shared" si="185"/>
        <v>32.615024390243917</v>
      </c>
      <c r="AT119" s="7">
        <f t="shared" si="185"/>
        <v>34.767024390243925</v>
      </c>
      <c r="AU119" s="7">
        <f t="shared" si="185"/>
        <v>33.26302439024392</v>
      </c>
      <c r="AV119" s="7">
        <f t="shared" si="185"/>
        <v>29.143024390243923</v>
      </c>
      <c r="AW119" s="7">
        <f t="shared" si="185"/>
        <v>24.560000000000002</v>
      </c>
      <c r="AX119" s="7">
        <f t="shared" si="185"/>
        <v>24.432000000000002</v>
      </c>
      <c r="AY119" s="7">
        <f t="shared" si="185"/>
        <v>22.768000000000001</v>
      </c>
      <c r="AZ119" s="106">
        <f t="shared" si="185"/>
        <v>20.968000000000004</v>
      </c>
      <c r="BA119" s="7">
        <f t="shared" si="185"/>
        <v>18.86868292682928</v>
      </c>
      <c r="BB119" s="7">
        <f t="shared" si="185"/>
        <v>18.38068292682928</v>
      </c>
      <c r="BC119" s="7">
        <f t="shared" si="185"/>
        <v>17.604682926829284</v>
      </c>
      <c r="BD119" s="7">
        <f t="shared" si="185"/>
        <v>17.452682926829283</v>
      </c>
      <c r="BE119" s="7">
        <f t="shared" si="185"/>
        <v>19.184000000000001</v>
      </c>
      <c r="BF119" s="7">
        <f t="shared" si="185"/>
        <v>21.847024390243924</v>
      </c>
      <c r="BG119" s="7">
        <f t="shared" si="185"/>
        <v>22.791024390243923</v>
      </c>
      <c r="BH119" s="7">
        <f t="shared" si="185"/>
        <v>22.999024390243921</v>
      </c>
      <c r="BI119" s="7">
        <f t="shared" si="185"/>
        <v>23.19902439024392</v>
      </c>
      <c r="BJ119" s="7">
        <f t="shared" si="185"/>
        <v>23.159024390243925</v>
      </c>
      <c r="BK119" s="7">
        <f t="shared" si="185"/>
        <v>21.047804878048801</v>
      </c>
      <c r="BL119" s="7">
        <f t="shared" si="185"/>
        <v>20.759804878048801</v>
      </c>
      <c r="BM119" s="7">
        <f t="shared" si="185"/>
        <v>19.559804878048801</v>
      </c>
      <c r="BN119" s="7">
        <f t="shared" si="185"/>
        <v>18.063804878048799</v>
      </c>
      <c r="BO119" s="7">
        <f t="shared" si="185"/>
        <v>19.559804878048801</v>
      </c>
      <c r="BP119" s="7">
        <f t="shared" ref="BP119:BW119" si="186">BP9*$H$117-$J$117</f>
        <v>22.135024390243924</v>
      </c>
      <c r="BQ119" s="7">
        <f t="shared" si="186"/>
        <v>23.19902439024392</v>
      </c>
      <c r="BR119" s="7">
        <f t="shared" si="186"/>
        <v>23.823024390243923</v>
      </c>
      <c r="BS119" s="7">
        <f t="shared" si="186"/>
        <v>23.319024390243921</v>
      </c>
      <c r="BT119" s="7">
        <f t="shared" si="186"/>
        <v>22.959024390243925</v>
      </c>
      <c r="BU119" s="7">
        <f t="shared" si="186"/>
        <v>19.184000000000001</v>
      </c>
      <c r="BV119" s="7">
        <f t="shared" si="186"/>
        <v>19.184000000000001</v>
      </c>
      <c r="BW119" s="7">
        <f t="shared" si="186"/>
        <v>19.072000000000003</v>
      </c>
      <c r="BX119" s="87"/>
      <c r="CU119" s="88"/>
      <c r="DT119" s="87"/>
      <c r="EQ119" s="88"/>
      <c r="FP119" s="87"/>
      <c r="GM119" s="88"/>
    </row>
    <row r="120" spans="2:195" x14ac:dyDescent="0.25">
      <c r="AB120" s="87"/>
      <c r="AZ120" s="87"/>
      <c r="BX120" s="87"/>
      <c r="CU120" s="88"/>
      <c r="DT120" s="87"/>
      <c r="EQ120" s="88"/>
      <c r="FP120" s="87"/>
      <c r="GM120" s="88"/>
    </row>
    <row r="121" spans="2:195" x14ac:dyDescent="0.25">
      <c r="B121" t="s">
        <v>464</v>
      </c>
      <c r="D121">
        <f>'Plan de Prod'!W3</f>
        <v>33.419186991869942</v>
      </c>
      <c r="AB121" s="87"/>
      <c r="AZ121" s="87"/>
      <c r="BX121" s="87"/>
      <c r="CU121" s="88"/>
      <c r="DT121" s="87"/>
      <c r="EQ121" s="88"/>
      <c r="FP121" s="87"/>
      <c r="GM121" s="88"/>
    </row>
    <row r="122" spans="2:195" x14ac:dyDescent="0.25">
      <c r="B122" t="s">
        <v>469</v>
      </c>
      <c r="D122">
        <v>1.2</v>
      </c>
      <c r="E122" t="s">
        <v>466</v>
      </c>
      <c r="F122">
        <v>5</v>
      </c>
      <c r="G122" t="s">
        <v>467</v>
      </c>
      <c r="H122">
        <v>0.8</v>
      </c>
      <c r="I122" t="s">
        <v>468</v>
      </c>
      <c r="J122">
        <v>5</v>
      </c>
      <c r="AB122" s="87"/>
      <c r="AZ122" s="87"/>
      <c r="BX122" s="87"/>
      <c r="CU122" s="88"/>
      <c r="DT122" s="87"/>
      <c r="EQ122" s="88"/>
      <c r="FP122" s="87"/>
      <c r="GM122" s="88"/>
    </row>
    <row r="123" spans="2:195" x14ac:dyDescent="0.25">
      <c r="B123" t="s">
        <v>462</v>
      </c>
      <c r="D123" s="7">
        <f t="shared" ref="D123:AI123" si="187">IFERROR(AVERAGEIF(D19:O19,"&gt;10",D9:O9), $D$121)*$D$122+$F$122</f>
        <v>71.427829268292697</v>
      </c>
      <c r="E123" s="7">
        <f t="shared" si="187"/>
        <v>69.3622048780488</v>
      </c>
      <c r="F123" s="7">
        <f t="shared" si="187"/>
        <v>67.713121951219534</v>
      </c>
      <c r="G123" s="7">
        <f t="shared" si="187"/>
        <v>66.471777003484334</v>
      </c>
      <c r="H123" s="7">
        <f t="shared" si="187"/>
        <v>65.630768292682944</v>
      </c>
      <c r="I123" s="7">
        <f t="shared" si="187"/>
        <v>65.588520325203262</v>
      </c>
      <c r="J123" s="7">
        <f t="shared" si="187"/>
        <v>66.455921951219537</v>
      </c>
      <c r="K123" s="7">
        <f t="shared" si="187"/>
        <v>67.496159645232837</v>
      </c>
      <c r="L123" s="7">
        <f t="shared" si="187"/>
        <v>68.116024390243922</v>
      </c>
      <c r="M123" s="7">
        <f t="shared" si="187"/>
        <v>67.314024390243915</v>
      </c>
      <c r="N123" s="7">
        <f t="shared" si="187"/>
        <v>66.69870509977828</v>
      </c>
      <c r="O123" s="7">
        <f t="shared" si="187"/>
        <v>66.286721951219533</v>
      </c>
      <c r="P123" s="7">
        <f t="shared" si="187"/>
        <v>66.464390243902457</v>
      </c>
      <c r="Q123" s="7">
        <f t="shared" si="187"/>
        <v>67.134975609756125</v>
      </c>
      <c r="R123" s="7">
        <f t="shared" si="187"/>
        <v>68.230299651567975</v>
      </c>
      <c r="S123" s="7">
        <f t="shared" si="187"/>
        <v>69.764731707317097</v>
      </c>
      <c r="T123" s="7">
        <f t="shared" si="187"/>
        <v>71.768936585365878</v>
      </c>
      <c r="U123" s="7">
        <f t="shared" si="187"/>
        <v>73.398536585365875</v>
      </c>
      <c r="V123" s="7">
        <f t="shared" si="187"/>
        <v>73.110536585365878</v>
      </c>
      <c r="W123" s="7">
        <f t="shared" si="187"/>
        <v>70.716536585365873</v>
      </c>
      <c r="X123" s="7">
        <f t="shared" si="187"/>
        <v>66.498536585365883</v>
      </c>
      <c r="Y123" s="7">
        <f t="shared" si="187"/>
        <v>57.438536585365881</v>
      </c>
      <c r="Z123" s="7">
        <f t="shared" si="187"/>
        <v>58.416536585365883</v>
      </c>
      <c r="AA123" s="7">
        <f t="shared" si="187"/>
        <v>58.416536585365883</v>
      </c>
      <c r="AB123" s="7">
        <f t="shared" si="187"/>
        <v>58.416536585365883</v>
      </c>
      <c r="AC123" s="7">
        <f t="shared" si="187"/>
        <v>58.416536585365883</v>
      </c>
      <c r="AD123" s="7">
        <f t="shared" si="187"/>
        <v>58.416536585365883</v>
      </c>
      <c r="AE123" s="7">
        <f t="shared" si="187"/>
        <v>58.416536585365883</v>
      </c>
      <c r="AF123" s="7">
        <f t="shared" si="187"/>
        <v>58.416536585365883</v>
      </c>
      <c r="AG123" s="7">
        <f t="shared" si="187"/>
        <v>58.416536585365883</v>
      </c>
      <c r="AH123" s="7">
        <f t="shared" si="187"/>
        <v>59.418536585365878</v>
      </c>
      <c r="AI123" s="7">
        <f t="shared" si="187"/>
        <v>60.726536585365885</v>
      </c>
      <c r="AJ123" s="7">
        <f t="shared" ref="AJ123:BO123" si="188">IFERROR(AVERAGEIF(AJ19:AU19,"&gt;10",AJ9:AU9), $D$121)*$D$122+$F$122</f>
        <v>60.726536585365885</v>
      </c>
      <c r="AK123" s="7">
        <f t="shared" si="188"/>
        <v>61.822536585365874</v>
      </c>
      <c r="AL123" s="7">
        <f t="shared" si="188"/>
        <v>63.03653658536588</v>
      </c>
      <c r="AM123" s="7">
        <f t="shared" si="188"/>
        <v>63.03653658536588</v>
      </c>
      <c r="AN123" s="7">
        <f t="shared" si="188"/>
        <v>63.03653658536588</v>
      </c>
      <c r="AO123" s="7">
        <f t="shared" si="188"/>
        <v>63.03653658536588</v>
      </c>
      <c r="AP123" s="7">
        <f t="shared" si="188"/>
        <v>63.03653658536588</v>
      </c>
      <c r="AQ123" s="7">
        <f t="shared" si="188"/>
        <v>63.03653658536588</v>
      </c>
      <c r="AR123" s="7">
        <f t="shared" si="188"/>
        <v>63.03653658536588</v>
      </c>
      <c r="AS123" s="7">
        <f t="shared" si="188"/>
        <v>63.03653658536588</v>
      </c>
      <c r="AT123" s="7">
        <f t="shared" si="188"/>
        <v>64.65053658536587</v>
      </c>
      <c r="AU123" s="7">
        <f t="shared" si="188"/>
        <v>45.103024390243931</v>
      </c>
      <c r="AV123" s="7">
        <f t="shared" si="188"/>
        <v>45.103024390243931</v>
      </c>
      <c r="AW123" s="7">
        <f t="shared" si="188"/>
        <v>45.103024390243931</v>
      </c>
      <c r="AX123" s="7">
        <f t="shared" si="188"/>
        <v>45.103024390243931</v>
      </c>
      <c r="AY123" s="7">
        <f t="shared" si="188"/>
        <v>45.103024390243931</v>
      </c>
      <c r="AZ123" s="7">
        <f t="shared" si="188"/>
        <v>45.103024390243931</v>
      </c>
      <c r="BA123" s="7">
        <f t="shared" si="188"/>
        <v>45.103024390243931</v>
      </c>
      <c r="BB123" s="7">
        <f t="shared" si="188"/>
        <v>45.103024390243931</v>
      </c>
      <c r="BC123" s="7">
        <f t="shared" si="188"/>
        <v>45.103024390243931</v>
      </c>
      <c r="BD123" s="7">
        <f t="shared" si="188"/>
        <v>45.103024390243931</v>
      </c>
      <c r="BE123" s="7">
        <f t="shared" si="188"/>
        <v>45.103024390243931</v>
      </c>
      <c r="BF123" s="7">
        <f t="shared" si="188"/>
        <v>45.103024390243931</v>
      </c>
      <c r="BG123" s="7">
        <f t="shared" si="188"/>
        <v>45.103024390243931</v>
      </c>
      <c r="BH123" s="7">
        <f t="shared" si="188"/>
        <v>45.103024390243931</v>
      </c>
      <c r="BI123" s="7">
        <f t="shared" si="188"/>
        <v>45.103024390243931</v>
      </c>
      <c r="BJ123" s="7">
        <f t="shared" si="188"/>
        <v>45.103024390243931</v>
      </c>
      <c r="BK123" s="7">
        <f t="shared" si="188"/>
        <v>45.103024390243931</v>
      </c>
      <c r="BL123" s="7">
        <f t="shared" si="188"/>
        <v>45.103024390243931</v>
      </c>
      <c r="BM123" s="7">
        <f t="shared" si="188"/>
        <v>45.103024390243931</v>
      </c>
      <c r="BN123" s="7">
        <f t="shared" si="188"/>
        <v>45.103024390243931</v>
      </c>
      <c r="BO123" s="7">
        <f t="shared" si="188"/>
        <v>45.103024390243931</v>
      </c>
      <c r="BP123" s="7">
        <f t="shared" ref="BP123:BW123" si="189">IFERROR(AVERAGEIF(BP19:CA19,"&gt;10",BP9:CA9), $D$121)*$D$122+$F$122</f>
        <v>45.103024390243931</v>
      </c>
      <c r="BQ123" s="7">
        <f t="shared" si="189"/>
        <v>45.103024390243931</v>
      </c>
      <c r="BR123" s="7">
        <f t="shared" si="189"/>
        <v>45.103024390243931</v>
      </c>
      <c r="BS123" s="7">
        <f t="shared" si="189"/>
        <v>45.103024390243931</v>
      </c>
      <c r="BT123" s="7">
        <f t="shared" si="189"/>
        <v>45.103024390243931</v>
      </c>
      <c r="BU123" s="7">
        <f t="shared" si="189"/>
        <v>45.103024390243931</v>
      </c>
      <c r="BV123" s="7">
        <f t="shared" si="189"/>
        <v>45.103024390243931</v>
      </c>
      <c r="BW123" s="7">
        <f t="shared" si="189"/>
        <v>45.103024390243931</v>
      </c>
      <c r="BX123" s="87"/>
      <c r="CU123" s="88"/>
      <c r="DT123" s="87"/>
      <c r="EQ123" s="88"/>
      <c r="FP123" s="87"/>
      <c r="GM123" s="88"/>
    </row>
    <row r="124" spans="2:195" x14ac:dyDescent="0.25">
      <c r="B124" t="s">
        <v>463</v>
      </c>
      <c r="D124" s="7">
        <f t="shared" ref="D124:AI124" si="190">IF(MAX(D19:O19)&gt;5,_xlfn.MINIFS(D9:O9,D19:O19,"&gt;10")*$H$122-$J$122,$D$121*$H$122-$J$122)</f>
        <v>34.791804878048801</v>
      </c>
      <c r="E124" s="7">
        <f t="shared" si="190"/>
        <v>32.399804878048798</v>
      </c>
      <c r="F124" s="7">
        <f t="shared" si="190"/>
        <v>31.311804878048797</v>
      </c>
      <c r="G124" s="7">
        <f t="shared" si="190"/>
        <v>31.015804878048804</v>
      </c>
      <c r="H124" s="7">
        <f t="shared" si="190"/>
        <v>31.015804878048804</v>
      </c>
      <c r="I124" s="7">
        <f t="shared" si="190"/>
        <v>31.015804878048804</v>
      </c>
      <c r="J124" s="7">
        <f t="shared" si="190"/>
        <v>31.015804878048804</v>
      </c>
      <c r="K124" s="7">
        <f t="shared" si="190"/>
        <v>31.015804878048804</v>
      </c>
      <c r="L124" s="7">
        <f t="shared" si="190"/>
        <v>31.015804878048804</v>
      </c>
      <c r="M124" s="7">
        <f t="shared" si="190"/>
        <v>31.015804878048804</v>
      </c>
      <c r="N124" s="7">
        <f t="shared" si="190"/>
        <v>31.015804878048804</v>
      </c>
      <c r="O124" s="7">
        <f t="shared" si="190"/>
        <v>31.015804878048804</v>
      </c>
      <c r="P124" s="7">
        <f t="shared" si="190"/>
        <v>31.015804878048804</v>
      </c>
      <c r="Q124" s="7">
        <f t="shared" si="190"/>
        <v>31.015804878048804</v>
      </c>
      <c r="R124" s="7">
        <f t="shared" si="190"/>
        <v>31.015804878048804</v>
      </c>
      <c r="S124" s="7">
        <f t="shared" si="190"/>
        <v>31.495804878048801</v>
      </c>
      <c r="T124" s="7">
        <f t="shared" si="190"/>
        <v>35.167024390243924</v>
      </c>
      <c r="U124" s="7">
        <f t="shared" si="190"/>
        <v>35.999024390243925</v>
      </c>
      <c r="V124" s="7">
        <f t="shared" si="190"/>
        <v>35.999024390243925</v>
      </c>
      <c r="W124" s="7">
        <f t="shared" si="190"/>
        <v>35.999024390243925</v>
      </c>
      <c r="X124" s="7">
        <f t="shared" si="190"/>
        <v>35.999024390243925</v>
      </c>
      <c r="Y124" s="7">
        <f t="shared" si="190"/>
        <v>29.959024390243925</v>
      </c>
      <c r="Z124" s="7">
        <f t="shared" si="190"/>
        <v>29.959024390243925</v>
      </c>
      <c r="AA124" s="7">
        <f t="shared" si="190"/>
        <v>29.959024390243925</v>
      </c>
      <c r="AB124" s="7">
        <f t="shared" si="190"/>
        <v>29.959024390243925</v>
      </c>
      <c r="AC124" s="7">
        <f t="shared" si="190"/>
        <v>29.959024390243925</v>
      </c>
      <c r="AD124" s="7">
        <f t="shared" si="190"/>
        <v>29.959024390243925</v>
      </c>
      <c r="AE124" s="7">
        <f t="shared" si="190"/>
        <v>29.959024390243925</v>
      </c>
      <c r="AF124" s="7">
        <f t="shared" si="190"/>
        <v>29.959024390243925</v>
      </c>
      <c r="AG124" s="7">
        <f t="shared" si="190"/>
        <v>29.959024390243925</v>
      </c>
      <c r="AH124" s="7">
        <f t="shared" si="190"/>
        <v>29.959024390243925</v>
      </c>
      <c r="AI124" s="7">
        <f t="shared" si="190"/>
        <v>29.959024390243925</v>
      </c>
      <c r="AJ124" s="7">
        <f t="shared" ref="AJ124:BO124" si="191">IF(MAX(AJ19:AU19)&gt;5,_xlfn.MINIFS(AJ9:AU9,AJ19:AU19,"&gt;10")*$H$122-$J$122,$D$121*$H$122-$J$122)</f>
        <v>29.959024390243925</v>
      </c>
      <c r="AK124" s="7">
        <f t="shared" si="191"/>
        <v>31.26302439024392</v>
      </c>
      <c r="AL124" s="7">
        <f t="shared" si="191"/>
        <v>32.615024390243917</v>
      </c>
      <c r="AM124" s="7">
        <f t="shared" si="191"/>
        <v>32.615024390243917</v>
      </c>
      <c r="AN124" s="7">
        <f t="shared" si="191"/>
        <v>32.615024390243917</v>
      </c>
      <c r="AO124" s="7">
        <f t="shared" si="191"/>
        <v>32.615024390243917</v>
      </c>
      <c r="AP124" s="7">
        <f t="shared" si="191"/>
        <v>32.615024390243917</v>
      </c>
      <c r="AQ124" s="7">
        <f t="shared" si="191"/>
        <v>32.615024390243917</v>
      </c>
      <c r="AR124" s="7">
        <f t="shared" si="191"/>
        <v>32.615024390243917</v>
      </c>
      <c r="AS124" s="7">
        <f t="shared" si="191"/>
        <v>32.615024390243917</v>
      </c>
      <c r="AT124" s="7">
        <f t="shared" si="191"/>
        <v>34.767024390243925</v>
      </c>
      <c r="AU124" s="7">
        <f t="shared" si="191"/>
        <v>21.735349593495954</v>
      </c>
      <c r="AV124" s="7">
        <f t="shared" si="191"/>
        <v>21.735349593495954</v>
      </c>
      <c r="AW124" s="7">
        <f t="shared" si="191"/>
        <v>21.735349593495954</v>
      </c>
      <c r="AX124" s="7">
        <f t="shared" si="191"/>
        <v>21.735349593495954</v>
      </c>
      <c r="AY124" s="7">
        <f t="shared" si="191"/>
        <v>21.735349593495954</v>
      </c>
      <c r="AZ124" s="7">
        <f t="shared" si="191"/>
        <v>21.735349593495954</v>
      </c>
      <c r="BA124" s="7">
        <f t="shared" si="191"/>
        <v>21.735349593495954</v>
      </c>
      <c r="BB124" s="7">
        <f t="shared" si="191"/>
        <v>21.735349593495954</v>
      </c>
      <c r="BC124" s="7">
        <f t="shared" si="191"/>
        <v>21.735349593495954</v>
      </c>
      <c r="BD124" s="7">
        <f t="shared" si="191"/>
        <v>21.735349593495954</v>
      </c>
      <c r="BE124" s="7">
        <f t="shared" si="191"/>
        <v>21.735349593495954</v>
      </c>
      <c r="BF124" s="7">
        <f t="shared" si="191"/>
        <v>21.735349593495954</v>
      </c>
      <c r="BG124" s="7">
        <f t="shared" si="191"/>
        <v>21.735349593495954</v>
      </c>
      <c r="BH124" s="7">
        <f t="shared" si="191"/>
        <v>21.735349593495954</v>
      </c>
      <c r="BI124" s="7">
        <f t="shared" si="191"/>
        <v>21.735349593495954</v>
      </c>
      <c r="BJ124" s="7">
        <f t="shared" si="191"/>
        <v>21.735349593495954</v>
      </c>
      <c r="BK124" s="7">
        <f t="shared" si="191"/>
        <v>21.735349593495954</v>
      </c>
      <c r="BL124" s="7">
        <f t="shared" si="191"/>
        <v>21.735349593495954</v>
      </c>
      <c r="BM124" s="7">
        <f t="shared" si="191"/>
        <v>21.735349593495954</v>
      </c>
      <c r="BN124" s="7">
        <f t="shared" si="191"/>
        <v>21.735349593495954</v>
      </c>
      <c r="BO124" s="7">
        <f t="shared" si="191"/>
        <v>21.735349593495954</v>
      </c>
      <c r="BP124" s="7">
        <f t="shared" ref="BP124:BW124" si="192">IF(MAX(BP19:CA19)&gt;5,_xlfn.MINIFS(BP9:CA9,BP19:CA19,"&gt;10")*$H$122-$J$122,$D$121*$H$122-$J$122)</f>
        <v>21.735349593495954</v>
      </c>
      <c r="BQ124" s="7">
        <f t="shared" si="192"/>
        <v>21.735349593495954</v>
      </c>
      <c r="BR124" s="7">
        <f t="shared" si="192"/>
        <v>21.735349593495954</v>
      </c>
      <c r="BS124" s="7">
        <f t="shared" si="192"/>
        <v>21.735349593495954</v>
      </c>
      <c r="BT124" s="7">
        <f t="shared" si="192"/>
        <v>21.735349593495954</v>
      </c>
      <c r="BU124" s="7">
        <f t="shared" si="192"/>
        <v>21.735349593495954</v>
      </c>
      <c r="BV124" s="7">
        <f t="shared" si="192"/>
        <v>21.735349593495954</v>
      </c>
      <c r="BW124" s="7">
        <f t="shared" si="192"/>
        <v>21.735349593495954</v>
      </c>
      <c r="BX124" s="87"/>
      <c r="CU124" s="88"/>
      <c r="DT124" s="87"/>
      <c r="EQ124" s="88"/>
      <c r="FP124" s="87"/>
      <c r="GM124" s="88"/>
    </row>
    <row r="125" spans="2:195" x14ac:dyDescent="0.25"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06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106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87"/>
      <c r="CU125" s="88"/>
      <c r="DT125" s="87"/>
      <c r="EQ125" s="88"/>
      <c r="FP125" s="87"/>
      <c r="GM125" s="88"/>
    </row>
    <row r="126" spans="2:195" x14ac:dyDescent="0.25">
      <c r="B126" t="s">
        <v>84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06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106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87"/>
      <c r="CU126" s="88"/>
      <c r="DT126" s="87"/>
      <c r="EQ126" s="88"/>
      <c r="FP126" s="87"/>
      <c r="GM126" s="88"/>
    </row>
    <row r="127" spans="2:195" x14ac:dyDescent="0.25">
      <c r="B127" t="s">
        <v>470</v>
      </c>
      <c r="D127" s="7">
        <f>MAX(D118,D123)</f>
        <v>71.427829268292697</v>
      </c>
      <c r="E127" s="7">
        <f t="shared" ref="E127:BP127" si="193">MAX(E118,E123)</f>
        <v>69.3622048780488</v>
      </c>
      <c r="F127" s="7">
        <f t="shared" si="193"/>
        <v>67.713121951219534</v>
      </c>
      <c r="G127" s="7">
        <f t="shared" si="193"/>
        <v>66.471777003484334</v>
      </c>
      <c r="H127" s="7">
        <f t="shared" si="193"/>
        <v>65.630768292682944</v>
      </c>
      <c r="I127" s="7">
        <f t="shared" si="193"/>
        <v>65.588520325203262</v>
      </c>
      <c r="J127" s="7">
        <f t="shared" si="193"/>
        <v>66.455921951219537</v>
      </c>
      <c r="K127" s="7">
        <f t="shared" si="193"/>
        <v>70.266536585365884</v>
      </c>
      <c r="L127" s="7">
        <f t="shared" si="193"/>
        <v>76.122536585365879</v>
      </c>
      <c r="M127" s="7">
        <f t="shared" si="193"/>
        <v>74.082536585365872</v>
      </c>
      <c r="N127" s="7">
        <f t="shared" si="193"/>
        <v>70.818536585365877</v>
      </c>
      <c r="O127" s="7">
        <f t="shared" si="193"/>
        <v>66.286721951219533</v>
      </c>
      <c r="P127" s="7">
        <f t="shared" si="193"/>
        <v>66.464390243902457</v>
      </c>
      <c r="Q127" s="7">
        <f t="shared" si="193"/>
        <v>67.134975609756125</v>
      </c>
      <c r="R127" s="7">
        <f t="shared" si="193"/>
        <v>68.230299651567975</v>
      </c>
      <c r="S127" s="7">
        <f t="shared" si="193"/>
        <v>69.764731707317097</v>
      </c>
      <c r="T127" s="7">
        <f t="shared" si="193"/>
        <v>71.768936585365878</v>
      </c>
      <c r="U127" s="7">
        <f t="shared" si="193"/>
        <v>74.262536585365879</v>
      </c>
      <c r="V127" s="7">
        <f t="shared" si="193"/>
        <v>77.898536585365875</v>
      </c>
      <c r="W127" s="7">
        <f t="shared" si="193"/>
        <v>74.934536585365876</v>
      </c>
      <c r="X127" s="7">
        <f t="shared" si="193"/>
        <v>66.498536585365883</v>
      </c>
      <c r="Y127" s="7">
        <f t="shared" si="193"/>
        <v>57.438536585365881</v>
      </c>
      <c r="Z127" s="7">
        <f t="shared" si="193"/>
        <v>58.416536585365883</v>
      </c>
      <c r="AA127" s="7">
        <f t="shared" si="193"/>
        <v>58.416536585365883</v>
      </c>
      <c r="AB127" s="106">
        <f t="shared" si="193"/>
        <v>58.416536585365883</v>
      </c>
      <c r="AC127" s="7">
        <f t="shared" si="193"/>
        <v>58.416536585365883</v>
      </c>
      <c r="AD127" s="7">
        <f t="shared" si="193"/>
        <v>58.416536585365883</v>
      </c>
      <c r="AE127" s="7">
        <f t="shared" si="193"/>
        <v>58.416536585365883</v>
      </c>
      <c r="AF127" s="7">
        <f t="shared" si="193"/>
        <v>58.416536585365883</v>
      </c>
      <c r="AG127" s="7">
        <f t="shared" si="193"/>
        <v>58.416536585365883</v>
      </c>
      <c r="AH127" s="7">
        <f t="shared" si="193"/>
        <v>59.418536585365878</v>
      </c>
      <c r="AI127" s="7">
        <f t="shared" si="193"/>
        <v>60.726536585365885</v>
      </c>
      <c r="AJ127" s="7">
        <f t="shared" si="193"/>
        <v>60.726536585365885</v>
      </c>
      <c r="AK127" s="7">
        <f t="shared" si="193"/>
        <v>61.822536585365874</v>
      </c>
      <c r="AL127" s="7">
        <f t="shared" si="193"/>
        <v>63.03653658536588</v>
      </c>
      <c r="AM127" s="7">
        <f t="shared" si="193"/>
        <v>63.03653658536588</v>
      </c>
      <c r="AN127" s="7">
        <f t="shared" si="193"/>
        <v>63.03653658536588</v>
      </c>
      <c r="AO127" s="7">
        <f t="shared" si="193"/>
        <v>63.03653658536588</v>
      </c>
      <c r="AP127" s="7">
        <f t="shared" si="193"/>
        <v>63.03653658536588</v>
      </c>
      <c r="AQ127" s="7">
        <f t="shared" si="193"/>
        <v>63.03653658536588</v>
      </c>
      <c r="AR127" s="7">
        <f t="shared" si="193"/>
        <v>63.03653658536588</v>
      </c>
      <c r="AS127" s="7">
        <f t="shared" si="193"/>
        <v>63.03653658536588</v>
      </c>
      <c r="AT127" s="7">
        <f t="shared" si="193"/>
        <v>64.65053658536587</v>
      </c>
      <c r="AU127" s="7">
        <f t="shared" si="193"/>
        <v>62.394536585365877</v>
      </c>
      <c r="AV127" s="7">
        <f t="shared" si="193"/>
        <v>56.214536585365877</v>
      </c>
      <c r="AW127" s="7">
        <f t="shared" si="193"/>
        <v>49.34</v>
      </c>
      <c r="AX127" s="7">
        <f t="shared" si="193"/>
        <v>49.147999999999996</v>
      </c>
      <c r="AY127" s="7">
        <f t="shared" si="193"/>
        <v>46.652000000000001</v>
      </c>
      <c r="AZ127" s="106">
        <f t="shared" si="193"/>
        <v>45.103024390243931</v>
      </c>
      <c r="BA127" s="7">
        <f t="shared" si="193"/>
        <v>45.103024390243931</v>
      </c>
      <c r="BB127" s="7">
        <f t="shared" si="193"/>
        <v>45.103024390243931</v>
      </c>
      <c r="BC127" s="7">
        <f t="shared" si="193"/>
        <v>45.103024390243931</v>
      </c>
      <c r="BD127" s="7">
        <f t="shared" si="193"/>
        <v>45.103024390243931</v>
      </c>
      <c r="BE127" s="7">
        <f t="shared" si="193"/>
        <v>45.103024390243931</v>
      </c>
      <c r="BF127" s="7">
        <f t="shared" si="193"/>
        <v>45.270536585365882</v>
      </c>
      <c r="BG127" s="7">
        <f t="shared" si="193"/>
        <v>46.686536585365879</v>
      </c>
      <c r="BH127" s="7">
        <f t="shared" si="193"/>
        <v>46.998536585365876</v>
      </c>
      <c r="BI127" s="7">
        <f t="shared" si="193"/>
        <v>47.298536585365881</v>
      </c>
      <c r="BJ127" s="7">
        <f t="shared" si="193"/>
        <v>47.238536585365885</v>
      </c>
      <c r="BK127" s="7">
        <f t="shared" si="193"/>
        <v>45.103024390243931</v>
      </c>
      <c r="BL127" s="7">
        <f t="shared" si="193"/>
        <v>45.103024390243931</v>
      </c>
      <c r="BM127" s="7">
        <f t="shared" si="193"/>
        <v>45.103024390243931</v>
      </c>
      <c r="BN127" s="7">
        <f t="shared" si="193"/>
        <v>45.103024390243931</v>
      </c>
      <c r="BO127" s="7">
        <f t="shared" si="193"/>
        <v>45.103024390243931</v>
      </c>
      <c r="BP127" s="7">
        <f t="shared" si="193"/>
        <v>45.702536585365884</v>
      </c>
      <c r="BQ127" s="7">
        <f t="shared" ref="BQ127:BW127" si="194">MAX(BQ118,BQ123)</f>
        <v>47.298536585365881</v>
      </c>
      <c r="BR127" s="7">
        <f t="shared" si="194"/>
        <v>48.234536585365881</v>
      </c>
      <c r="BS127" s="7">
        <f t="shared" si="194"/>
        <v>47.47853658536588</v>
      </c>
      <c r="BT127" s="7">
        <f t="shared" si="194"/>
        <v>46.938536585365881</v>
      </c>
      <c r="BU127" s="7">
        <f t="shared" si="194"/>
        <v>45.103024390243931</v>
      </c>
      <c r="BV127" s="7">
        <f t="shared" si="194"/>
        <v>45.103024390243931</v>
      </c>
      <c r="BW127" s="7">
        <f t="shared" si="194"/>
        <v>45.103024390243931</v>
      </c>
      <c r="BX127" s="87"/>
      <c r="CU127" s="88"/>
      <c r="DT127" s="87"/>
      <c r="EQ127" s="88"/>
      <c r="FP127" s="87"/>
      <c r="GM127" s="88"/>
    </row>
    <row r="128" spans="2:195" x14ac:dyDescent="0.25">
      <c r="B128" t="s">
        <v>471</v>
      </c>
      <c r="D128" s="7">
        <f>MIN(D119,D124)</f>
        <v>23.695999999999998</v>
      </c>
      <c r="E128" s="7">
        <f t="shared" ref="E128:BP128" si="195">MIN(E119,E124)</f>
        <v>21.812682926829282</v>
      </c>
      <c r="F128" s="7">
        <f t="shared" si="195"/>
        <v>21.324682926829283</v>
      </c>
      <c r="G128" s="7">
        <f t="shared" si="195"/>
        <v>20.996682926829283</v>
      </c>
      <c r="H128" s="7">
        <f t="shared" si="195"/>
        <v>21.324682926829283</v>
      </c>
      <c r="I128" s="7">
        <f t="shared" si="195"/>
        <v>24.560000000000002</v>
      </c>
      <c r="J128" s="7">
        <f t="shared" si="195"/>
        <v>31.015804878048804</v>
      </c>
      <c r="K128" s="7">
        <f t="shared" si="195"/>
        <v>31.015804878048804</v>
      </c>
      <c r="L128" s="7">
        <f t="shared" si="195"/>
        <v>31.015804878048804</v>
      </c>
      <c r="M128" s="7">
        <f t="shared" si="195"/>
        <v>31.015804878048804</v>
      </c>
      <c r="N128" s="7">
        <f t="shared" si="195"/>
        <v>31.015804878048804</v>
      </c>
      <c r="O128" s="7">
        <f t="shared" si="195"/>
        <v>31.015804878048804</v>
      </c>
      <c r="P128" s="7">
        <f t="shared" si="195"/>
        <v>31.015804878048804</v>
      </c>
      <c r="Q128" s="7">
        <f t="shared" si="195"/>
        <v>31.015804878048804</v>
      </c>
      <c r="R128" s="7">
        <f t="shared" si="195"/>
        <v>31.015804878048804</v>
      </c>
      <c r="S128" s="7">
        <f t="shared" si="195"/>
        <v>31.495804878048801</v>
      </c>
      <c r="T128" s="7">
        <f t="shared" si="195"/>
        <v>35.167024390243924</v>
      </c>
      <c r="U128" s="7">
        <f t="shared" si="195"/>
        <v>35.999024390243925</v>
      </c>
      <c r="V128" s="7">
        <f t="shared" si="195"/>
        <v>35.999024390243925</v>
      </c>
      <c r="W128" s="7">
        <f t="shared" si="195"/>
        <v>35.999024390243925</v>
      </c>
      <c r="X128" s="7">
        <f t="shared" si="195"/>
        <v>35.999024390243925</v>
      </c>
      <c r="Y128" s="7">
        <f t="shared" si="195"/>
        <v>29.032000000000004</v>
      </c>
      <c r="Z128" s="7">
        <f t="shared" si="195"/>
        <v>28.808</v>
      </c>
      <c r="AA128" s="7">
        <f t="shared" si="195"/>
        <v>27.512</v>
      </c>
      <c r="AB128" s="106">
        <f t="shared" si="195"/>
        <v>23.688000000000002</v>
      </c>
      <c r="AC128" s="7">
        <f t="shared" si="195"/>
        <v>21.596682926829285</v>
      </c>
      <c r="AD128" s="7">
        <f t="shared" si="195"/>
        <v>20.396682926829282</v>
      </c>
      <c r="AE128" s="7">
        <f t="shared" si="195"/>
        <v>20.244682926829281</v>
      </c>
      <c r="AF128" s="7">
        <f t="shared" si="195"/>
        <v>20.244682926829281</v>
      </c>
      <c r="AG128" s="7">
        <f t="shared" si="195"/>
        <v>21.983999999999998</v>
      </c>
      <c r="AH128" s="7">
        <f t="shared" si="195"/>
        <v>25.351024390243921</v>
      </c>
      <c r="AI128" s="7">
        <f t="shared" si="195"/>
        <v>27.863024390243922</v>
      </c>
      <c r="AJ128" s="7">
        <f t="shared" si="195"/>
        <v>29.959024390243925</v>
      </c>
      <c r="AK128" s="7">
        <f t="shared" si="195"/>
        <v>31.26302439024392</v>
      </c>
      <c r="AL128" s="7">
        <f t="shared" si="195"/>
        <v>30.951024390243923</v>
      </c>
      <c r="AM128" s="7">
        <f t="shared" si="195"/>
        <v>28.047804878048801</v>
      </c>
      <c r="AN128" s="7">
        <f t="shared" si="195"/>
        <v>27.295804878048806</v>
      </c>
      <c r="AO128" s="7">
        <f t="shared" si="195"/>
        <v>25.599804878048801</v>
      </c>
      <c r="AP128" s="7">
        <f t="shared" si="195"/>
        <v>25.047804878048801</v>
      </c>
      <c r="AQ128" s="7">
        <f t="shared" si="195"/>
        <v>25.047804878048801</v>
      </c>
      <c r="AR128" s="7">
        <f t="shared" si="195"/>
        <v>29.143024390243923</v>
      </c>
      <c r="AS128" s="7">
        <f t="shared" si="195"/>
        <v>32.615024390243917</v>
      </c>
      <c r="AT128" s="7">
        <f t="shared" si="195"/>
        <v>34.767024390243925</v>
      </c>
      <c r="AU128" s="7">
        <f t="shared" si="195"/>
        <v>21.735349593495954</v>
      </c>
      <c r="AV128" s="7">
        <f t="shared" si="195"/>
        <v>21.735349593495954</v>
      </c>
      <c r="AW128" s="7">
        <f t="shared" si="195"/>
        <v>21.735349593495954</v>
      </c>
      <c r="AX128" s="7">
        <f t="shared" si="195"/>
        <v>21.735349593495954</v>
      </c>
      <c r="AY128" s="7">
        <f t="shared" si="195"/>
        <v>21.735349593495954</v>
      </c>
      <c r="AZ128" s="106">
        <f t="shared" si="195"/>
        <v>20.968000000000004</v>
      </c>
      <c r="BA128" s="7">
        <f t="shared" si="195"/>
        <v>18.86868292682928</v>
      </c>
      <c r="BB128" s="7">
        <f t="shared" si="195"/>
        <v>18.38068292682928</v>
      </c>
      <c r="BC128" s="7">
        <f t="shared" si="195"/>
        <v>17.604682926829284</v>
      </c>
      <c r="BD128" s="7">
        <f t="shared" si="195"/>
        <v>17.452682926829283</v>
      </c>
      <c r="BE128" s="7">
        <f t="shared" si="195"/>
        <v>19.184000000000001</v>
      </c>
      <c r="BF128" s="7">
        <f t="shared" si="195"/>
        <v>21.735349593495954</v>
      </c>
      <c r="BG128" s="7">
        <f t="shared" si="195"/>
        <v>21.735349593495954</v>
      </c>
      <c r="BH128" s="7">
        <f t="shared" si="195"/>
        <v>21.735349593495954</v>
      </c>
      <c r="BI128" s="7">
        <f t="shared" si="195"/>
        <v>21.735349593495954</v>
      </c>
      <c r="BJ128" s="7">
        <f t="shared" si="195"/>
        <v>21.735349593495954</v>
      </c>
      <c r="BK128" s="7">
        <f t="shared" si="195"/>
        <v>21.047804878048801</v>
      </c>
      <c r="BL128" s="7">
        <f t="shared" si="195"/>
        <v>20.759804878048801</v>
      </c>
      <c r="BM128" s="7">
        <f t="shared" si="195"/>
        <v>19.559804878048801</v>
      </c>
      <c r="BN128" s="7">
        <f t="shared" si="195"/>
        <v>18.063804878048799</v>
      </c>
      <c r="BO128" s="7">
        <f t="shared" si="195"/>
        <v>19.559804878048801</v>
      </c>
      <c r="BP128" s="7">
        <f t="shared" si="195"/>
        <v>21.735349593495954</v>
      </c>
      <c r="BQ128" s="7">
        <f t="shared" ref="BQ128:BW128" si="196">MIN(BQ119,BQ124)</f>
        <v>21.735349593495954</v>
      </c>
      <c r="BR128" s="7">
        <f t="shared" si="196"/>
        <v>21.735349593495954</v>
      </c>
      <c r="BS128" s="7">
        <f t="shared" si="196"/>
        <v>21.735349593495954</v>
      </c>
      <c r="BT128" s="7">
        <f t="shared" si="196"/>
        <v>21.735349593495954</v>
      </c>
      <c r="BU128" s="7">
        <f t="shared" si="196"/>
        <v>19.184000000000001</v>
      </c>
      <c r="BV128" s="7">
        <f t="shared" si="196"/>
        <v>19.184000000000001</v>
      </c>
      <c r="BW128" s="7">
        <f t="shared" si="196"/>
        <v>19.072000000000003</v>
      </c>
      <c r="BX128" s="87"/>
      <c r="CU128" s="88"/>
      <c r="DT128" s="87"/>
      <c r="EQ128" s="88"/>
      <c r="FP128" s="87"/>
      <c r="GM128" s="88"/>
    </row>
    <row r="129" spans="1:195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06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106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87"/>
      <c r="CU129" s="88"/>
      <c r="DT129" s="87"/>
      <c r="EQ129" s="88"/>
      <c r="FP129" s="87"/>
      <c r="GM129" s="88"/>
    </row>
    <row r="130" spans="1:195" x14ac:dyDescent="0.25">
      <c r="B130" t="s">
        <v>491</v>
      </c>
      <c r="D130" s="26">
        <f>IFERROR(INDEX(Hdx_Data!$X$6:$X$366,D140),0)</f>
        <v>0</v>
      </c>
      <c r="E130" s="26">
        <f>IFERROR(INDEX(Hdx_Data!$X$6:$X$366,E140),0)</f>
        <v>0</v>
      </c>
      <c r="F130" s="26">
        <f>IFERROR(INDEX(Hdx_Data!$X$6:$X$366,F140),0)</f>
        <v>0</v>
      </c>
      <c r="G130" s="26">
        <f>IFERROR(INDEX(Hdx_Data!$X$6:$X$366,G140),0)</f>
        <v>0</v>
      </c>
      <c r="H130" s="26">
        <f>IFERROR(INDEX(Hdx_Data!$X$6:$X$366,H140),0)</f>
        <v>0</v>
      </c>
      <c r="I130" s="26">
        <f>IFERROR(INDEX(Hdx_Data!$X$6:$X$366,I140),0)</f>
        <v>0</v>
      </c>
      <c r="J130" s="26">
        <f>IFERROR(INDEX(Hdx_Data!$X$6:$X$366,J140),0)</f>
        <v>0</v>
      </c>
      <c r="K130" s="26">
        <f>IFERROR(INDEX(Hdx_Data!$X$6:$X$366,K140),0)</f>
        <v>0</v>
      </c>
      <c r="L130" s="26">
        <f>IFERROR(INDEX(Hdx_Data!$X$6:$X$366,L140),0)</f>
        <v>0</v>
      </c>
      <c r="M130" s="26">
        <f>IFERROR(INDEX(Hdx_Data!$X$6:$X$366,M140),0)</f>
        <v>0</v>
      </c>
      <c r="N130" s="26">
        <f>IFERROR(INDEX(Hdx_Data!$X$6:$X$366,N140),0)</f>
        <v>0</v>
      </c>
      <c r="O130" s="26">
        <f>IFERROR(INDEX(Hdx_Data!$X$6:$X$366,O140),0)</f>
        <v>0</v>
      </c>
      <c r="P130" s="26">
        <f>IFERROR(INDEX(Hdx_Data!$X$6:$X$366,P140),0)</f>
        <v>0</v>
      </c>
      <c r="Q130" s="26">
        <f>IFERROR(INDEX(Hdx_Data!$X$6:$X$366,Q140),0)</f>
        <v>0</v>
      </c>
      <c r="R130" s="26">
        <f>IFERROR(INDEX(Hdx_Data!$X$6:$X$366,R140),0)</f>
        <v>0</v>
      </c>
      <c r="S130" s="26">
        <f>IFERROR(INDEX(Hdx_Data!$X$6:$X$366,S140),0)</f>
        <v>0</v>
      </c>
      <c r="T130" s="26">
        <f>IFERROR(INDEX(Hdx_Data!$X$6:$X$366,T140),0)</f>
        <v>0</v>
      </c>
      <c r="U130" s="26">
        <f>IFERROR(INDEX(Hdx_Data!$X$6:$X$366,U140),0)</f>
        <v>0</v>
      </c>
      <c r="V130" s="26">
        <f>IFERROR(INDEX(Hdx_Data!$X$6:$X$366,V140),0)</f>
        <v>0</v>
      </c>
      <c r="W130" s="26">
        <f>IFERROR(INDEX(Hdx_Data!$X$6:$X$366,W140),0)</f>
        <v>0</v>
      </c>
      <c r="X130" s="26">
        <f>IFERROR(INDEX(Hdx_Data!$X$6:$X$366,X140),0)</f>
        <v>0</v>
      </c>
      <c r="Y130" s="26">
        <f>IFERROR(INDEX(Hdx_Data!$X$6:$X$366,Y140),0)</f>
        <v>0</v>
      </c>
      <c r="Z130" s="26">
        <f>IFERROR(INDEX(Hdx_Data!$X$6:$X$366,Z140),0)</f>
        <v>0</v>
      </c>
      <c r="AA130" s="26">
        <f>IFERROR(INDEX(Hdx_Data!$X$6:$X$366,AA140),0)</f>
        <v>0</v>
      </c>
      <c r="AB130" s="99">
        <f>IFERROR(INDEX(Hdx_Data!$X$6:$X$366,AB140),0)</f>
        <v>0</v>
      </c>
      <c r="AC130" s="26">
        <f>IFERROR(INDEX(Hdx_Data!$X$6:$X$366,AC140),0)</f>
        <v>0</v>
      </c>
      <c r="AD130" s="26">
        <f>IFERROR(INDEX(Hdx_Data!$X$6:$X$366,AD140),0)</f>
        <v>0</v>
      </c>
      <c r="AE130" s="26">
        <f>IFERROR(INDEX(Hdx_Data!$X$6:$X$366,AE140),0)</f>
        <v>0</v>
      </c>
      <c r="AF130" s="26">
        <f>IFERROR(INDEX(Hdx_Data!$X$6:$X$366,AF140),0)</f>
        <v>0</v>
      </c>
      <c r="AG130" s="26">
        <f>IFERROR(INDEX(Hdx_Data!$X$6:$X$366,AG140),0)</f>
        <v>0</v>
      </c>
      <c r="AH130" s="26">
        <f>IFERROR(INDEX(Hdx_Data!$X$6:$X$366,AH140),0)</f>
        <v>0</v>
      </c>
      <c r="AI130" s="26">
        <f>IFERROR(INDEX(Hdx_Data!$X$6:$X$366,AI140),0)</f>
        <v>0</v>
      </c>
      <c r="AJ130" s="26">
        <f>IFERROR(INDEX(Hdx_Data!$X$6:$X$366,AJ140),0)</f>
        <v>0</v>
      </c>
      <c r="AK130" s="26">
        <f>IFERROR(INDEX(Hdx_Data!$X$6:$X$366,AK140),0)</f>
        <v>0</v>
      </c>
      <c r="AL130" s="26">
        <f>IFERROR(INDEX(Hdx_Data!$X$6:$X$366,AL140),0)</f>
        <v>0</v>
      </c>
      <c r="AM130" s="26">
        <f>IFERROR(INDEX(Hdx_Data!$X$6:$X$366,AM140),0)</f>
        <v>0</v>
      </c>
      <c r="AN130" s="26">
        <f>IFERROR(INDEX(Hdx_Data!$X$6:$X$366,AN140),0)</f>
        <v>0</v>
      </c>
      <c r="AO130" s="26">
        <f>IFERROR(INDEX(Hdx_Data!$X$6:$X$366,AO140),0)</f>
        <v>0</v>
      </c>
      <c r="AP130" s="26">
        <f>IFERROR(INDEX(Hdx_Data!$X$6:$X$366,AP140),0)</f>
        <v>0</v>
      </c>
      <c r="AQ130" s="26">
        <f>IFERROR(INDEX(Hdx_Data!$X$6:$X$366,AQ140),0)</f>
        <v>0</v>
      </c>
      <c r="AR130" s="26">
        <f>IFERROR(INDEX(Hdx_Data!$X$6:$X$366,AR140),0)</f>
        <v>0</v>
      </c>
      <c r="AS130" s="26">
        <f>IFERROR(INDEX(Hdx_Data!$X$6:$X$366,AS140),0)</f>
        <v>0</v>
      </c>
      <c r="AT130" s="26">
        <f>IFERROR(INDEX(Hdx_Data!$X$6:$X$366,AT140),0)</f>
        <v>0</v>
      </c>
      <c r="AU130" s="26">
        <f>IFERROR(INDEX(Hdx_Data!$X$6:$X$366,AU140),0)</f>
        <v>0</v>
      </c>
      <c r="AV130" s="26">
        <f>IFERROR(INDEX(Hdx_Data!$X$6:$X$366,AV140),0)</f>
        <v>0</v>
      </c>
      <c r="AW130" s="26">
        <f>IFERROR(INDEX(Hdx_Data!$X$6:$X$366,AW140),0)</f>
        <v>0</v>
      </c>
      <c r="AX130" s="26">
        <f>IFERROR(INDEX(Hdx_Data!$X$6:$X$366,AX140),0)</f>
        <v>0</v>
      </c>
      <c r="AY130" s="26">
        <f>IFERROR(INDEX(Hdx_Data!$X$6:$X$366,AY140),0)</f>
        <v>0</v>
      </c>
      <c r="AZ130" s="99">
        <f>IFERROR(INDEX(Hdx_Data!$X$6:$X$366,AZ140),0)</f>
        <v>0</v>
      </c>
      <c r="BA130" s="26">
        <f>IFERROR(INDEX(Hdx_Data!$X$6:$X$366,BA140),0)</f>
        <v>0</v>
      </c>
      <c r="BB130" s="26">
        <f>IFERROR(INDEX(Hdx_Data!$X$6:$X$366,BB140),0)</f>
        <v>0</v>
      </c>
      <c r="BC130" s="26">
        <f>IFERROR(INDEX(Hdx_Data!$X$6:$X$366,BC140),0)</f>
        <v>0</v>
      </c>
      <c r="BD130" s="26">
        <f>IFERROR(INDEX(Hdx_Data!$X$6:$X$366,BD140),0)</f>
        <v>0</v>
      </c>
      <c r="BE130" s="26">
        <f>IFERROR(INDEX(Hdx_Data!$X$6:$X$366,BE140),0)</f>
        <v>0</v>
      </c>
      <c r="BF130" s="26">
        <f>IFERROR(INDEX(Hdx_Data!$X$6:$X$366,BF140),0)</f>
        <v>0</v>
      </c>
      <c r="BG130" s="26">
        <f>IFERROR(INDEX(Hdx_Data!$X$6:$X$366,BG140),0)</f>
        <v>0</v>
      </c>
      <c r="BH130" s="26">
        <f>IFERROR(INDEX(Hdx_Data!$X$6:$X$366,BH140),0)</f>
        <v>0</v>
      </c>
      <c r="BI130" s="26">
        <f>IFERROR(INDEX(Hdx_Data!$X$6:$X$366,BI140),0)</f>
        <v>0</v>
      </c>
      <c r="BJ130" s="26">
        <f>IFERROR(INDEX(Hdx_Data!$X$6:$X$366,BJ140),0)</f>
        <v>0</v>
      </c>
      <c r="BK130" s="26">
        <f>IFERROR(INDEX(Hdx_Data!$X$6:$X$366,BK140),0)</f>
        <v>0</v>
      </c>
      <c r="BL130" s="26">
        <f>IFERROR(INDEX(Hdx_Data!$X$6:$X$366,BL140),0)</f>
        <v>0</v>
      </c>
      <c r="BM130" s="26">
        <f>IFERROR(INDEX(Hdx_Data!$X$6:$X$366,BM140),0)</f>
        <v>0</v>
      </c>
      <c r="BN130" s="26">
        <f>IFERROR(INDEX(Hdx_Data!$X$6:$X$366,BN140),0)</f>
        <v>0</v>
      </c>
      <c r="BO130" s="26">
        <f>IFERROR(INDEX(Hdx_Data!$X$6:$X$366,BO140),0)</f>
        <v>0</v>
      </c>
      <c r="BP130" s="26">
        <f>IFERROR(INDEX(Hdx_Data!$X$6:$X$366,BP140),0)</f>
        <v>0</v>
      </c>
      <c r="BQ130" s="26">
        <f>IFERROR(INDEX(Hdx_Data!$X$6:$X$366,BQ140),0)</f>
        <v>0</v>
      </c>
      <c r="BR130" s="26">
        <f>IFERROR(INDEX(Hdx_Data!$X$6:$X$366,BR140),0)</f>
        <v>0</v>
      </c>
      <c r="BS130" s="26">
        <f>IFERROR(INDEX(Hdx_Data!$X$6:$X$366,BS140),0)</f>
        <v>0</v>
      </c>
      <c r="BT130" s="26">
        <f>IFERROR(INDEX(Hdx_Data!$X$6:$X$366,BT140),0)</f>
        <v>0</v>
      </c>
      <c r="BU130" s="26">
        <f>IFERROR(INDEX(Hdx_Data!$X$6:$X$366,BU140),0)</f>
        <v>0</v>
      </c>
      <c r="BV130" s="26">
        <f>IFERROR(INDEX(Hdx_Data!$X$6:$X$366,BV140),0)</f>
        <v>0</v>
      </c>
      <c r="BW130" s="26">
        <f>IFERROR(INDEX(Hdx_Data!$X$6:$X$366,BW140),0)</f>
        <v>0</v>
      </c>
      <c r="BX130" s="87"/>
      <c r="CU130" s="88"/>
      <c r="DT130" s="87"/>
      <c r="EQ130" s="88"/>
      <c r="FP130" s="87"/>
      <c r="GM130" s="88"/>
    </row>
    <row r="131" spans="1:195" x14ac:dyDescent="0.25">
      <c r="AB131" s="87"/>
      <c r="AZ131" s="87"/>
      <c r="BX131" s="87"/>
      <c r="CU131" s="88"/>
      <c r="DT131" s="87"/>
      <c r="EQ131" s="88"/>
      <c r="FP131" s="87"/>
      <c r="GM131" s="88"/>
    </row>
    <row r="132" spans="1:195" ht="15.75" thickBot="1" x14ac:dyDescent="0.3">
      <c r="AB132" s="87"/>
      <c r="AZ132" s="87"/>
      <c r="BX132" s="87"/>
      <c r="CU132" s="88"/>
      <c r="DT132" s="87"/>
      <c r="EQ132" s="88"/>
      <c r="FP132" s="87"/>
      <c r="GM132" s="88"/>
    </row>
    <row r="133" spans="1:195" ht="15.75" thickBot="1" x14ac:dyDescent="0.3">
      <c r="A133" s="65"/>
      <c r="B133" s="66" t="s">
        <v>421</v>
      </c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104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104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104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151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  <c r="DR133" s="60"/>
      <c r="DS133" s="60"/>
      <c r="DT133" s="104"/>
      <c r="DU133" s="60"/>
      <c r="DV133" s="60"/>
      <c r="DW133" s="60"/>
      <c r="DX133" s="60"/>
      <c r="DY133" s="60"/>
      <c r="DZ133" s="60"/>
      <c r="EA133" s="60"/>
      <c r="EB133" s="60"/>
      <c r="EC133" s="60"/>
      <c r="ED133" s="60"/>
      <c r="EE133" s="60"/>
      <c r="EF133" s="60"/>
      <c r="EG133" s="60"/>
      <c r="EH133" s="60"/>
      <c r="EI133" s="60"/>
      <c r="EJ133" s="60"/>
      <c r="EK133" s="60"/>
      <c r="EL133" s="60"/>
      <c r="EM133" s="60"/>
      <c r="EN133" s="60"/>
      <c r="EO133" s="60"/>
      <c r="EP133" s="60"/>
      <c r="EQ133" s="151"/>
      <c r="ER133" s="60"/>
      <c r="ES133" s="60"/>
      <c r="ET133" s="60"/>
      <c r="EU133" s="60"/>
      <c r="EV133" s="60"/>
      <c r="EW133" s="60"/>
      <c r="EX133" s="60"/>
      <c r="EY133" s="60"/>
      <c r="EZ133" s="60"/>
      <c r="FA133" s="60"/>
      <c r="FB133" s="60"/>
      <c r="FC133" s="60"/>
      <c r="FD133" s="60"/>
      <c r="FE133" s="60"/>
      <c r="FF133" s="60"/>
      <c r="FG133" s="60"/>
      <c r="FH133" s="60"/>
      <c r="FI133" s="60"/>
      <c r="FJ133" s="60"/>
      <c r="FK133" s="60"/>
      <c r="FL133" s="60"/>
      <c r="FM133" s="60"/>
      <c r="FN133" s="60"/>
      <c r="FO133" s="60"/>
      <c r="FP133" s="104"/>
      <c r="FQ133" s="60"/>
      <c r="FR133" s="60"/>
      <c r="FS133" s="60"/>
      <c r="FT133" s="60"/>
      <c r="FU133" s="60"/>
      <c r="FV133" s="60"/>
      <c r="FW133" s="60"/>
      <c r="FX133" s="60"/>
      <c r="FY133" s="60"/>
      <c r="FZ133" s="60"/>
      <c r="GA133" s="60"/>
      <c r="GB133" s="60"/>
      <c r="GC133" s="60"/>
      <c r="GD133" s="60"/>
      <c r="GE133" s="60"/>
      <c r="GF133" s="60"/>
      <c r="GG133" s="60"/>
      <c r="GH133" s="60"/>
      <c r="GI133" s="60"/>
      <c r="GJ133" s="60"/>
      <c r="GK133" s="60"/>
      <c r="GL133" s="60"/>
      <c r="GM133" s="151"/>
    </row>
    <row r="134" spans="1:195" x14ac:dyDescent="0.25">
      <c r="D134">
        <f t="shared" ref="D134:AI134" si="197">ROUNDDOWN(D135-Jour_J,0)</f>
        <v>0</v>
      </c>
      <c r="E134">
        <f t="shared" si="197"/>
        <v>0</v>
      </c>
      <c r="F134">
        <f t="shared" si="197"/>
        <v>0</v>
      </c>
      <c r="G134">
        <f t="shared" si="197"/>
        <v>0</v>
      </c>
      <c r="H134">
        <f t="shared" si="197"/>
        <v>0</v>
      </c>
      <c r="I134">
        <f t="shared" si="197"/>
        <v>0</v>
      </c>
      <c r="J134">
        <f t="shared" si="197"/>
        <v>0</v>
      </c>
      <c r="K134">
        <f t="shared" si="197"/>
        <v>0</v>
      </c>
      <c r="L134">
        <f t="shared" si="197"/>
        <v>0</v>
      </c>
      <c r="M134">
        <f t="shared" si="197"/>
        <v>0</v>
      </c>
      <c r="N134">
        <f t="shared" si="197"/>
        <v>0</v>
      </c>
      <c r="O134">
        <f t="shared" si="197"/>
        <v>0</v>
      </c>
      <c r="P134">
        <f t="shared" si="197"/>
        <v>0</v>
      </c>
      <c r="Q134">
        <f t="shared" si="197"/>
        <v>0</v>
      </c>
      <c r="R134">
        <f t="shared" si="197"/>
        <v>0</v>
      </c>
      <c r="S134">
        <f t="shared" si="197"/>
        <v>0</v>
      </c>
      <c r="T134">
        <f t="shared" si="197"/>
        <v>0</v>
      </c>
      <c r="U134">
        <f t="shared" si="197"/>
        <v>0</v>
      </c>
      <c r="V134">
        <f t="shared" si="197"/>
        <v>0</v>
      </c>
      <c r="W134">
        <f t="shared" si="197"/>
        <v>0</v>
      </c>
      <c r="X134">
        <f t="shared" si="197"/>
        <v>0</v>
      </c>
      <c r="Y134">
        <f t="shared" si="197"/>
        <v>0</v>
      </c>
      <c r="Z134">
        <f t="shared" si="197"/>
        <v>0</v>
      </c>
      <c r="AA134">
        <f t="shared" si="197"/>
        <v>0</v>
      </c>
      <c r="AB134" s="87">
        <f t="shared" si="197"/>
        <v>1</v>
      </c>
      <c r="AC134">
        <f t="shared" si="197"/>
        <v>1</v>
      </c>
      <c r="AD134">
        <f t="shared" si="197"/>
        <v>1</v>
      </c>
      <c r="AE134">
        <f t="shared" si="197"/>
        <v>1</v>
      </c>
      <c r="AF134">
        <f t="shared" si="197"/>
        <v>1</v>
      </c>
      <c r="AG134">
        <f t="shared" si="197"/>
        <v>1</v>
      </c>
      <c r="AH134">
        <f t="shared" si="197"/>
        <v>1</v>
      </c>
      <c r="AI134">
        <f t="shared" si="197"/>
        <v>1</v>
      </c>
      <c r="AJ134">
        <f t="shared" ref="AJ134:BO134" si="198">ROUNDDOWN(AJ135-Jour_J,0)</f>
        <v>1</v>
      </c>
      <c r="AK134">
        <f t="shared" si="198"/>
        <v>1</v>
      </c>
      <c r="AL134">
        <f t="shared" si="198"/>
        <v>1</v>
      </c>
      <c r="AM134">
        <f t="shared" si="198"/>
        <v>1</v>
      </c>
      <c r="AN134">
        <f t="shared" si="198"/>
        <v>1</v>
      </c>
      <c r="AO134">
        <f t="shared" si="198"/>
        <v>1</v>
      </c>
      <c r="AP134">
        <f t="shared" si="198"/>
        <v>1</v>
      </c>
      <c r="AQ134">
        <f t="shared" si="198"/>
        <v>1</v>
      </c>
      <c r="AR134">
        <f t="shared" si="198"/>
        <v>1</v>
      </c>
      <c r="AS134">
        <f t="shared" si="198"/>
        <v>1</v>
      </c>
      <c r="AT134">
        <f t="shared" si="198"/>
        <v>1</v>
      </c>
      <c r="AU134">
        <f t="shared" si="198"/>
        <v>1</v>
      </c>
      <c r="AV134">
        <f t="shared" si="198"/>
        <v>1</v>
      </c>
      <c r="AW134">
        <f t="shared" si="198"/>
        <v>1</v>
      </c>
      <c r="AX134">
        <f t="shared" si="198"/>
        <v>1</v>
      </c>
      <c r="AY134">
        <f t="shared" si="198"/>
        <v>1</v>
      </c>
      <c r="AZ134" s="87">
        <f t="shared" si="198"/>
        <v>2</v>
      </c>
      <c r="BA134">
        <f t="shared" si="198"/>
        <v>2</v>
      </c>
      <c r="BB134">
        <f t="shared" si="198"/>
        <v>2</v>
      </c>
      <c r="BC134">
        <f t="shared" si="198"/>
        <v>2</v>
      </c>
      <c r="BD134">
        <f t="shared" si="198"/>
        <v>2</v>
      </c>
      <c r="BE134">
        <f t="shared" si="198"/>
        <v>2</v>
      </c>
      <c r="BF134">
        <f t="shared" si="198"/>
        <v>2</v>
      </c>
      <c r="BG134">
        <f t="shared" si="198"/>
        <v>2</v>
      </c>
      <c r="BH134">
        <f t="shared" si="198"/>
        <v>2</v>
      </c>
      <c r="BI134">
        <f t="shared" si="198"/>
        <v>2</v>
      </c>
      <c r="BJ134">
        <f t="shared" si="198"/>
        <v>2</v>
      </c>
      <c r="BK134">
        <f t="shared" si="198"/>
        <v>2</v>
      </c>
      <c r="BL134">
        <f t="shared" si="198"/>
        <v>2</v>
      </c>
      <c r="BM134">
        <f t="shared" si="198"/>
        <v>2</v>
      </c>
      <c r="BN134">
        <f t="shared" si="198"/>
        <v>2</v>
      </c>
      <c r="BO134">
        <f t="shared" si="198"/>
        <v>2</v>
      </c>
      <c r="BP134">
        <f t="shared" ref="BP134:CU134" si="199">ROUNDDOWN(BP135-Jour_J,0)</f>
        <v>2</v>
      </c>
      <c r="BQ134">
        <f t="shared" si="199"/>
        <v>2</v>
      </c>
      <c r="BR134">
        <f t="shared" si="199"/>
        <v>2</v>
      </c>
      <c r="BS134">
        <f t="shared" si="199"/>
        <v>2</v>
      </c>
      <c r="BT134">
        <f t="shared" si="199"/>
        <v>2</v>
      </c>
      <c r="BU134">
        <f t="shared" si="199"/>
        <v>2</v>
      </c>
      <c r="BV134">
        <f t="shared" si="199"/>
        <v>2</v>
      </c>
      <c r="BW134">
        <f t="shared" si="199"/>
        <v>2</v>
      </c>
      <c r="BX134" s="87">
        <f t="shared" si="199"/>
        <v>3</v>
      </c>
      <c r="BY134">
        <f t="shared" si="199"/>
        <v>3</v>
      </c>
      <c r="BZ134">
        <f t="shared" si="199"/>
        <v>3</v>
      </c>
      <c r="CA134">
        <f t="shared" si="199"/>
        <v>3</v>
      </c>
      <c r="CB134">
        <f t="shared" si="199"/>
        <v>3</v>
      </c>
      <c r="CC134">
        <f t="shared" si="199"/>
        <v>3</v>
      </c>
      <c r="CD134">
        <f t="shared" si="199"/>
        <v>3</v>
      </c>
      <c r="CE134">
        <f t="shared" si="199"/>
        <v>3</v>
      </c>
      <c r="CF134">
        <f t="shared" si="199"/>
        <v>3</v>
      </c>
      <c r="CG134">
        <f t="shared" si="199"/>
        <v>3</v>
      </c>
      <c r="CH134">
        <f t="shared" si="199"/>
        <v>3</v>
      </c>
      <c r="CI134">
        <f t="shared" si="199"/>
        <v>3</v>
      </c>
      <c r="CJ134">
        <f t="shared" si="199"/>
        <v>3</v>
      </c>
      <c r="CK134">
        <f t="shared" si="199"/>
        <v>3</v>
      </c>
      <c r="CL134">
        <f t="shared" si="199"/>
        <v>3</v>
      </c>
      <c r="CM134">
        <f t="shared" si="199"/>
        <v>3</v>
      </c>
      <c r="CN134">
        <f t="shared" si="199"/>
        <v>3</v>
      </c>
      <c r="CO134">
        <f t="shared" si="199"/>
        <v>3</v>
      </c>
      <c r="CP134">
        <f t="shared" si="199"/>
        <v>3</v>
      </c>
      <c r="CQ134">
        <f t="shared" si="199"/>
        <v>3</v>
      </c>
      <c r="CR134">
        <f t="shared" si="199"/>
        <v>3</v>
      </c>
      <c r="CS134">
        <f t="shared" si="199"/>
        <v>3</v>
      </c>
      <c r="CT134">
        <f t="shared" si="199"/>
        <v>3</v>
      </c>
      <c r="CU134" s="88">
        <f t="shared" si="199"/>
        <v>3</v>
      </c>
      <c r="CV134">
        <f t="shared" ref="CV134:EA134" si="200">ROUNDDOWN(CV135-Jour_J,0)</f>
        <v>4</v>
      </c>
      <c r="CW134">
        <f t="shared" si="200"/>
        <v>4</v>
      </c>
      <c r="CX134">
        <f t="shared" si="200"/>
        <v>4</v>
      </c>
      <c r="CY134">
        <f t="shared" si="200"/>
        <v>4</v>
      </c>
      <c r="CZ134">
        <f t="shared" si="200"/>
        <v>4</v>
      </c>
      <c r="DA134">
        <f t="shared" si="200"/>
        <v>4</v>
      </c>
      <c r="DB134">
        <f t="shared" si="200"/>
        <v>4</v>
      </c>
      <c r="DC134">
        <f t="shared" si="200"/>
        <v>4</v>
      </c>
      <c r="DD134">
        <f t="shared" si="200"/>
        <v>4</v>
      </c>
      <c r="DE134">
        <f t="shared" si="200"/>
        <v>4</v>
      </c>
      <c r="DF134">
        <f t="shared" si="200"/>
        <v>4</v>
      </c>
      <c r="DG134">
        <f t="shared" si="200"/>
        <v>4</v>
      </c>
      <c r="DH134">
        <f t="shared" si="200"/>
        <v>4</v>
      </c>
      <c r="DI134">
        <f t="shared" si="200"/>
        <v>4</v>
      </c>
      <c r="DJ134">
        <f t="shared" si="200"/>
        <v>4</v>
      </c>
      <c r="DK134">
        <f t="shared" si="200"/>
        <v>4</v>
      </c>
      <c r="DL134">
        <f t="shared" si="200"/>
        <v>4</v>
      </c>
      <c r="DM134">
        <f t="shared" si="200"/>
        <v>4</v>
      </c>
      <c r="DN134">
        <f t="shared" si="200"/>
        <v>4</v>
      </c>
      <c r="DO134">
        <f t="shared" si="200"/>
        <v>4</v>
      </c>
      <c r="DP134">
        <f t="shared" si="200"/>
        <v>4</v>
      </c>
      <c r="DQ134">
        <f t="shared" si="200"/>
        <v>4</v>
      </c>
      <c r="DR134">
        <f t="shared" si="200"/>
        <v>4</v>
      </c>
      <c r="DS134">
        <f t="shared" si="200"/>
        <v>4</v>
      </c>
      <c r="DT134" s="87">
        <f t="shared" si="200"/>
        <v>5</v>
      </c>
      <c r="DU134">
        <f t="shared" si="200"/>
        <v>5</v>
      </c>
      <c r="DV134">
        <f t="shared" si="200"/>
        <v>5</v>
      </c>
      <c r="DW134">
        <f t="shared" si="200"/>
        <v>5</v>
      </c>
      <c r="DX134">
        <f t="shared" si="200"/>
        <v>5</v>
      </c>
      <c r="DY134">
        <f t="shared" si="200"/>
        <v>5</v>
      </c>
      <c r="DZ134">
        <f t="shared" si="200"/>
        <v>5</v>
      </c>
      <c r="EA134">
        <f t="shared" si="200"/>
        <v>5</v>
      </c>
      <c r="EB134">
        <f t="shared" ref="EB134:FG134" si="201">ROUNDDOWN(EB135-Jour_J,0)</f>
        <v>5</v>
      </c>
      <c r="EC134">
        <f t="shared" si="201"/>
        <v>5</v>
      </c>
      <c r="ED134">
        <f t="shared" si="201"/>
        <v>5</v>
      </c>
      <c r="EE134">
        <f t="shared" si="201"/>
        <v>5</v>
      </c>
      <c r="EF134">
        <f t="shared" si="201"/>
        <v>5</v>
      </c>
      <c r="EG134">
        <f t="shared" si="201"/>
        <v>5</v>
      </c>
      <c r="EH134">
        <f t="shared" si="201"/>
        <v>5</v>
      </c>
      <c r="EI134">
        <f t="shared" si="201"/>
        <v>5</v>
      </c>
      <c r="EJ134">
        <f t="shared" si="201"/>
        <v>5</v>
      </c>
      <c r="EK134">
        <f t="shared" si="201"/>
        <v>5</v>
      </c>
      <c r="EL134">
        <f t="shared" si="201"/>
        <v>5</v>
      </c>
      <c r="EM134">
        <f t="shared" si="201"/>
        <v>5</v>
      </c>
      <c r="EN134">
        <f t="shared" si="201"/>
        <v>5</v>
      </c>
      <c r="EO134">
        <f t="shared" si="201"/>
        <v>5</v>
      </c>
      <c r="EP134">
        <f t="shared" si="201"/>
        <v>5</v>
      </c>
      <c r="EQ134" s="88">
        <f t="shared" si="201"/>
        <v>5</v>
      </c>
      <c r="ER134">
        <f t="shared" si="201"/>
        <v>6</v>
      </c>
      <c r="ES134">
        <f t="shared" si="201"/>
        <v>6</v>
      </c>
      <c r="ET134">
        <f t="shared" si="201"/>
        <v>6</v>
      </c>
      <c r="EU134">
        <f t="shared" si="201"/>
        <v>6</v>
      </c>
      <c r="EV134">
        <f t="shared" si="201"/>
        <v>6</v>
      </c>
      <c r="EW134">
        <f t="shared" si="201"/>
        <v>6</v>
      </c>
      <c r="EX134">
        <f t="shared" si="201"/>
        <v>6</v>
      </c>
      <c r="EY134">
        <f t="shared" si="201"/>
        <v>6</v>
      </c>
      <c r="EZ134">
        <f t="shared" si="201"/>
        <v>6</v>
      </c>
      <c r="FA134">
        <f t="shared" si="201"/>
        <v>6</v>
      </c>
      <c r="FB134">
        <f t="shared" si="201"/>
        <v>6</v>
      </c>
      <c r="FC134">
        <f t="shared" si="201"/>
        <v>6</v>
      </c>
      <c r="FD134">
        <f t="shared" si="201"/>
        <v>6</v>
      </c>
      <c r="FE134">
        <f t="shared" si="201"/>
        <v>6</v>
      </c>
      <c r="FF134">
        <f t="shared" si="201"/>
        <v>6</v>
      </c>
      <c r="FG134">
        <f t="shared" si="201"/>
        <v>6</v>
      </c>
      <c r="FH134">
        <f t="shared" ref="FH134:GM134" si="202">ROUNDDOWN(FH135-Jour_J,0)</f>
        <v>6</v>
      </c>
      <c r="FI134">
        <f t="shared" si="202"/>
        <v>6</v>
      </c>
      <c r="FJ134">
        <f t="shared" si="202"/>
        <v>6</v>
      </c>
      <c r="FK134">
        <f t="shared" si="202"/>
        <v>6</v>
      </c>
      <c r="FL134">
        <f t="shared" si="202"/>
        <v>6</v>
      </c>
      <c r="FM134">
        <f t="shared" si="202"/>
        <v>6</v>
      </c>
      <c r="FN134">
        <f t="shared" si="202"/>
        <v>6</v>
      </c>
      <c r="FO134">
        <f t="shared" si="202"/>
        <v>6</v>
      </c>
      <c r="FP134" s="87">
        <f t="shared" si="202"/>
        <v>7</v>
      </c>
      <c r="FQ134">
        <f t="shared" si="202"/>
        <v>7</v>
      </c>
      <c r="FR134">
        <f t="shared" si="202"/>
        <v>7</v>
      </c>
      <c r="FS134">
        <f t="shared" si="202"/>
        <v>7</v>
      </c>
      <c r="FT134">
        <f t="shared" si="202"/>
        <v>7</v>
      </c>
      <c r="FU134">
        <f t="shared" si="202"/>
        <v>7</v>
      </c>
      <c r="FV134">
        <f t="shared" si="202"/>
        <v>7</v>
      </c>
      <c r="FW134">
        <f t="shared" si="202"/>
        <v>7</v>
      </c>
      <c r="FX134">
        <f t="shared" si="202"/>
        <v>7</v>
      </c>
      <c r="FY134">
        <f t="shared" si="202"/>
        <v>7</v>
      </c>
      <c r="FZ134">
        <f t="shared" si="202"/>
        <v>7</v>
      </c>
      <c r="GA134">
        <f t="shared" si="202"/>
        <v>7</v>
      </c>
      <c r="GB134">
        <f t="shared" si="202"/>
        <v>7</v>
      </c>
      <c r="GC134">
        <f t="shared" si="202"/>
        <v>7</v>
      </c>
      <c r="GD134">
        <f t="shared" si="202"/>
        <v>7</v>
      </c>
      <c r="GE134">
        <f t="shared" si="202"/>
        <v>7</v>
      </c>
      <c r="GF134">
        <f t="shared" si="202"/>
        <v>7</v>
      </c>
      <c r="GG134">
        <f t="shared" si="202"/>
        <v>7</v>
      </c>
      <c r="GH134">
        <f t="shared" si="202"/>
        <v>7</v>
      </c>
      <c r="GI134">
        <f t="shared" si="202"/>
        <v>7</v>
      </c>
      <c r="GJ134">
        <f t="shared" si="202"/>
        <v>7</v>
      </c>
      <c r="GK134">
        <f t="shared" si="202"/>
        <v>7</v>
      </c>
      <c r="GL134">
        <f t="shared" si="202"/>
        <v>7</v>
      </c>
      <c r="GM134" s="88">
        <f t="shared" si="202"/>
        <v>7</v>
      </c>
    </row>
    <row r="135" spans="1:195" x14ac:dyDescent="0.25">
      <c r="C135" s="9">
        <f t="shared" ref="C135:AH135" si="203">$D$1+$D$2+(C138-1)/24</f>
        <v>43853.958333333336</v>
      </c>
      <c r="D135" s="20">
        <f t="shared" si="203"/>
        <v>43854</v>
      </c>
      <c r="E135" s="9">
        <f t="shared" si="203"/>
        <v>43854.041666666664</v>
      </c>
      <c r="F135" s="9">
        <f t="shared" si="203"/>
        <v>43854.083333333336</v>
      </c>
      <c r="G135" s="9">
        <f t="shared" si="203"/>
        <v>43854.125</v>
      </c>
      <c r="H135" s="9">
        <f t="shared" si="203"/>
        <v>43854.166666666664</v>
      </c>
      <c r="I135" s="9">
        <f t="shared" si="203"/>
        <v>43854.208333333336</v>
      </c>
      <c r="J135" s="9">
        <f t="shared" si="203"/>
        <v>43854.25</v>
      </c>
      <c r="K135" s="9">
        <f t="shared" si="203"/>
        <v>43854.291666666664</v>
      </c>
      <c r="L135" s="9">
        <f t="shared" si="203"/>
        <v>43854.333333333336</v>
      </c>
      <c r="M135" s="9">
        <f t="shared" si="203"/>
        <v>43854.375</v>
      </c>
      <c r="N135" s="9">
        <f t="shared" si="203"/>
        <v>43854.416666666664</v>
      </c>
      <c r="O135" s="9">
        <f t="shared" si="203"/>
        <v>43854.458333333336</v>
      </c>
      <c r="P135" s="9">
        <f t="shared" si="203"/>
        <v>43854.5</v>
      </c>
      <c r="Q135" s="9">
        <f t="shared" si="203"/>
        <v>43854.541666666664</v>
      </c>
      <c r="R135" s="9">
        <f t="shared" si="203"/>
        <v>43854.583333333336</v>
      </c>
      <c r="S135" s="9">
        <f t="shared" si="203"/>
        <v>43854.625</v>
      </c>
      <c r="T135" s="9">
        <f t="shared" si="203"/>
        <v>43854.666666666664</v>
      </c>
      <c r="U135" s="9">
        <f t="shared" si="203"/>
        <v>43854.708333333336</v>
      </c>
      <c r="V135" s="9">
        <f t="shared" si="203"/>
        <v>43854.75</v>
      </c>
      <c r="W135" s="9">
        <f t="shared" si="203"/>
        <v>43854.791666666664</v>
      </c>
      <c r="X135" s="9">
        <f t="shared" si="203"/>
        <v>43854.833333333336</v>
      </c>
      <c r="Y135" s="9">
        <f t="shared" si="203"/>
        <v>43854.875</v>
      </c>
      <c r="Z135" s="9">
        <f t="shared" si="203"/>
        <v>43854.916666666664</v>
      </c>
      <c r="AA135" s="9">
        <f t="shared" si="203"/>
        <v>43854.958333333336</v>
      </c>
      <c r="AB135" s="113">
        <f t="shared" si="203"/>
        <v>43855</v>
      </c>
      <c r="AC135" s="9">
        <f t="shared" si="203"/>
        <v>43855.041666666664</v>
      </c>
      <c r="AD135" s="9">
        <f t="shared" si="203"/>
        <v>43855.083333333336</v>
      </c>
      <c r="AE135" s="9">
        <f t="shared" si="203"/>
        <v>43855.125</v>
      </c>
      <c r="AF135" s="9">
        <f t="shared" si="203"/>
        <v>43855.166666666664</v>
      </c>
      <c r="AG135" s="9">
        <f t="shared" si="203"/>
        <v>43855.208333333336</v>
      </c>
      <c r="AH135" s="9">
        <f t="shared" si="203"/>
        <v>43855.25</v>
      </c>
      <c r="AI135" s="9">
        <f t="shared" ref="AI135:BN135" si="204">$D$1+$D$2+(AI138-1)/24</f>
        <v>43855.291666666664</v>
      </c>
      <c r="AJ135" s="9">
        <f t="shared" si="204"/>
        <v>43855.333333333336</v>
      </c>
      <c r="AK135" s="9">
        <f t="shared" si="204"/>
        <v>43855.375</v>
      </c>
      <c r="AL135" s="9">
        <f t="shared" si="204"/>
        <v>43855.416666666664</v>
      </c>
      <c r="AM135" s="9">
        <f t="shared" si="204"/>
        <v>43855.458333333336</v>
      </c>
      <c r="AN135" s="9">
        <f t="shared" si="204"/>
        <v>43855.5</v>
      </c>
      <c r="AO135" s="9">
        <f t="shared" si="204"/>
        <v>43855.541666666664</v>
      </c>
      <c r="AP135" s="9">
        <f t="shared" si="204"/>
        <v>43855.583333333336</v>
      </c>
      <c r="AQ135" s="9">
        <f t="shared" si="204"/>
        <v>43855.625</v>
      </c>
      <c r="AR135" s="9">
        <f t="shared" si="204"/>
        <v>43855.666666666664</v>
      </c>
      <c r="AS135" s="9">
        <f t="shared" si="204"/>
        <v>43855.708333333336</v>
      </c>
      <c r="AT135" s="9">
        <f t="shared" si="204"/>
        <v>43855.75</v>
      </c>
      <c r="AU135" s="9">
        <f t="shared" si="204"/>
        <v>43855.791666666664</v>
      </c>
      <c r="AV135" s="9">
        <f t="shared" si="204"/>
        <v>43855.833333333336</v>
      </c>
      <c r="AW135" s="9">
        <f t="shared" si="204"/>
        <v>43855.875</v>
      </c>
      <c r="AX135" s="9">
        <f t="shared" si="204"/>
        <v>43855.916666666664</v>
      </c>
      <c r="AY135" s="9">
        <f t="shared" si="204"/>
        <v>43855.958333333336</v>
      </c>
      <c r="AZ135" s="113">
        <f t="shared" si="204"/>
        <v>43856</v>
      </c>
      <c r="BA135" s="9">
        <f t="shared" si="204"/>
        <v>43856.041666666664</v>
      </c>
      <c r="BB135" s="9">
        <f t="shared" si="204"/>
        <v>43856.083333333336</v>
      </c>
      <c r="BC135" s="9">
        <f t="shared" si="204"/>
        <v>43856.125</v>
      </c>
      <c r="BD135" s="9">
        <f t="shared" si="204"/>
        <v>43856.166666666664</v>
      </c>
      <c r="BE135" s="9">
        <f t="shared" si="204"/>
        <v>43856.208333333336</v>
      </c>
      <c r="BF135" s="9">
        <f t="shared" si="204"/>
        <v>43856.25</v>
      </c>
      <c r="BG135" s="9">
        <f t="shared" si="204"/>
        <v>43856.291666666664</v>
      </c>
      <c r="BH135" s="9">
        <f t="shared" si="204"/>
        <v>43856.333333333336</v>
      </c>
      <c r="BI135" s="9">
        <f t="shared" si="204"/>
        <v>43856.375</v>
      </c>
      <c r="BJ135" s="9">
        <f t="shared" si="204"/>
        <v>43856.416666666664</v>
      </c>
      <c r="BK135" s="9">
        <f t="shared" si="204"/>
        <v>43856.458333333336</v>
      </c>
      <c r="BL135" s="9">
        <f t="shared" si="204"/>
        <v>43856.5</v>
      </c>
      <c r="BM135" s="9">
        <f t="shared" si="204"/>
        <v>43856.541666666664</v>
      </c>
      <c r="BN135" s="9">
        <f t="shared" si="204"/>
        <v>43856.583333333336</v>
      </c>
      <c r="BO135" s="9">
        <f t="shared" ref="BO135:CT135" si="205">$D$1+$D$2+(BO138-1)/24</f>
        <v>43856.625</v>
      </c>
      <c r="BP135" s="9">
        <f t="shared" si="205"/>
        <v>43856.666666666664</v>
      </c>
      <c r="BQ135" s="9">
        <f t="shared" si="205"/>
        <v>43856.708333333336</v>
      </c>
      <c r="BR135" s="9">
        <f t="shared" si="205"/>
        <v>43856.75</v>
      </c>
      <c r="BS135" s="9">
        <f t="shared" si="205"/>
        <v>43856.791666666664</v>
      </c>
      <c r="BT135" s="9">
        <f t="shared" si="205"/>
        <v>43856.833333333336</v>
      </c>
      <c r="BU135" s="9">
        <f t="shared" si="205"/>
        <v>43856.875</v>
      </c>
      <c r="BV135" s="9">
        <f t="shared" si="205"/>
        <v>43856.916666666664</v>
      </c>
      <c r="BW135" s="9">
        <f t="shared" si="205"/>
        <v>43856.958333333336</v>
      </c>
      <c r="BX135" s="113">
        <f t="shared" si="205"/>
        <v>43857</v>
      </c>
      <c r="BY135" s="9">
        <f t="shared" si="205"/>
        <v>43857.041666666664</v>
      </c>
      <c r="BZ135" s="9">
        <f t="shared" si="205"/>
        <v>43857.083333333336</v>
      </c>
      <c r="CA135" s="9">
        <f t="shared" si="205"/>
        <v>43857.125</v>
      </c>
      <c r="CB135" s="9">
        <f t="shared" si="205"/>
        <v>43857.166666666664</v>
      </c>
      <c r="CC135" s="9">
        <f t="shared" si="205"/>
        <v>43857.208333333336</v>
      </c>
      <c r="CD135" s="9">
        <f t="shared" si="205"/>
        <v>43857.25</v>
      </c>
      <c r="CE135" s="9">
        <f t="shared" si="205"/>
        <v>43857.291666666664</v>
      </c>
      <c r="CF135" s="9">
        <f t="shared" si="205"/>
        <v>43857.333333333336</v>
      </c>
      <c r="CG135" s="9">
        <f t="shared" si="205"/>
        <v>43857.375</v>
      </c>
      <c r="CH135" s="9">
        <f t="shared" si="205"/>
        <v>43857.416666666664</v>
      </c>
      <c r="CI135" s="9">
        <f t="shared" si="205"/>
        <v>43857.458333333336</v>
      </c>
      <c r="CJ135" s="9">
        <f t="shared" si="205"/>
        <v>43857.5</v>
      </c>
      <c r="CK135" s="9">
        <f t="shared" si="205"/>
        <v>43857.541666666664</v>
      </c>
      <c r="CL135" s="9">
        <f t="shared" si="205"/>
        <v>43857.583333333336</v>
      </c>
      <c r="CM135" s="9">
        <f t="shared" si="205"/>
        <v>43857.625</v>
      </c>
      <c r="CN135" s="9">
        <f t="shared" si="205"/>
        <v>43857.666666666664</v>
      </c>
      <c r="CO135" s="9">
        <f t="shared" si="205"/>
        <v>43857.708333333336</v>
      </c>
      <c r="CP135" s="9">
        <f t="shared" si="205"/>
        <v>43857.75</v>
      </c>
      <c r="CQ135" s="9">
        <f t="shared" si="205"/>
        <v>43857.791666666664</v>
      </c>
      <c r="CR135" s="9">
        <f t="shared" si="205"/>
        <v>43857.833333333336</v>
      </c>
      <c r="CS135" s="9">
        <f t="shared" si="205"/>
        <v>43857.875</v>
      </c>
      <c r="CT135" s="9">
        <f t="shared" si="205"/>
        <v>43857.916666666664</v>
      </c>
      <c r="CU135" s="159">
        <f t="shared" ref="CU135:DZ135" si="206">$D$1+$D$2+(CU138-1)/24</f>
        <v>43857.958333333336</v>
      </c>
      <c r="CV135" s="9">
        <f t="shared" si="206"/>
        <v>43858</v>
      </c>
      <c r="CW135" s="9">
        <f t="shared" si="206"/>
        <v>43858.041666666664</v>
      </c>
      <c r="CX135" s="9">
        <f t="shared" si="206"/>
        <v>43858.083333333336</v>
      </c>
      <c r="CY135" s="9">
        <f t="shared" si="206"/>
        <v>43858.125</v>
      </c>
      <c r="CZ135" s="9">
        <f t="shared" si="206"/>
        <v>43858.166666666664</v>
      </c>
      <c r="DA135" s="9">
        <f t="shared" si="206"/>
        <v>43858.208333333336</v>
      </c>
      <c r="DB135" s="9">
        <f t="shared" si="206"/>
        <v>43858.25</v>
      </c>
      <c r="DC135" s="9">
        <f t="shared" si="206"/>
        <v>43858.291666666664</v>
      </c>
      <c r="DD135" s="9">
        <f t="shared" si="206"/>
        <v>43858.333333333336</v>
      </c>
      <c r="DE135" s="9">
        <f t="shared" si="206"/>
        <v>43858.375</v>
      </c>
      <c r="DF135" s="9">
        <f t="shared" si="206"/>
        <v>43858.416666666664</v>
      </c>
      <c r="DG135" s="9">
        <f t="shared" si="206"/>
        <v>43858.458333333336</v>
      </c>
      <c r="DH135" s="9">
        <f t="shared" si="206"/>
        <v>43858.5</v>
      </c>
      <c r="DI135" s="9">
        <f t="shared" si="206"/>
        <v>43858.541666666664</v>
      </c>
      <c r="DJ135" s="9">
        <f t="shared" si="206"/>
        <v>43858.583333333336</v>
      </c>
      <c r="DK135" s="9">
        <f t="shared" si="206"/>
        <v>43858.625</v>
      </c>
      <c r="DL135" s="9">
        <f t="shared" si="206"/>
        <v>43858.666666666664</v>
      </c>
      <c r="DM135" s="9">
        <f t="shared" si="206"/>
        <v>43858.708333333336</v>
      </c>
      <c r="DN135" s="9">
        <f t="shared" si="206"/>
        <v>43858.75</v>
      </c>
      <c r="DO135" s="9">
        <f t="shared" si="206"/>
        <v>43858.791666666664</v>
      </c>
      <c r="DP135" s="9">
        <f t="shared" si="206"/>
        <v>43858.833333333336</v>
      </c>
      <c r="DQ135" s="9">
        <f t="shared" si="206"/>
        <v>43858.875</v>
      </c>
      <c r="DR135" s="9">
        <f t="shared" si="206"/>
        <v>43858.916666666664</v>
      </c>
      <c r="DS135" s="9">
        <f t="shared" si="206"/>
        <v>43858.958333333336</v>
      </c>
      <c r="DT135" s="113">
        <f t="shared" si="206"/>
        <v>43859</v>
      </c>
      <c r="DU135" s="9">
        <f t="shared" si="206"/>
        <v>43859.041666666664</v>
      </c>
      <c r="DV135" s="9">
        <f t="shared" si="206"/>
        <v>43859.083333333336</v>
      </c>
      <c r="DW135" s="9">
        <f t="shared" si="206"/>
        <v>43859.125</v>
      </c>
      <c r="DX135" s="9">
        <f t="shared" si="206"/>
        <v>43859.166666666664</v>
      </c>
      <c r="DY135" s="9">
        <f t="shared" si="206"/>
        <v>43859.208333333336</v>
      </c>
      <c r="DZ135" s="9">
        <f t="shared" si="206"/>
        <v>43859.25</v>
      </c>
      <c r="EA135" s="9">
        <f t="shared" ref="EA135:FF135" si="207">$D$1+$D$2+(EA138-1)/24</f>
        <v>43859.291666666664</v>
      </c>
      <c r="EB135" s="9">
        <f t="shared" si="207"/>
        <v>43859.333333333336</v>
      </c>
      <c r="EC135" s="9">
        <f t="shared" si="207"/>
        <v>43859.375</v>
      </c>
      <c r="ED135" s="9">
        <f t="shared" si="207"/>
        <v>43859.416666666664</v>
      </c>
      <c r="EE135" s="9">
        <f t="shared" si="207"/>
        <v>43859.458333333336</v>
      </c>
      <c r="EF135" s="9">
        <f t="shared" si="207"/>
        <v>43859.5</v>
      </c>
      <c r="EG135" s="9">
        <f t="shared" si="207"/>
        <v>43859.541666666664</v>
      </c>
      <c r="EH135" s="9">
        <f t="shared" si="207"/>
        <v>43859.583333333336</v>
      </c>
      <c r="EI135" s="9">
        <f t="shared" si="207"/>
        <v>43859.625</v>
      </c>
      <c r="EJ135" s="9">
        <f t="shared" si="207"/>
        <v>43859.666666666664</v>
      </c>
      <c r="EK135" s="9">
        <f t="shared" si="207"/>
        <v>43859.708333333336</v>
      </c>
      <c r="EL135" s="9">
        <f t="shared" si="207"/>
        <v>43859.75</v>
      </c>
      <c r="EM135" s="9">
        <f t="shared" si="207"/>
        <v>43859.791666666664</v>
      </c>
      <c r="EN135" s="9">
        <f t="shared" si="207"/>
        <v>43859.833333333336</v>
      </c>
      <c r="EO135" s="9">
        <f t="shared" si="207"/>
        <v>43859.875</v>
      </c>
      <c r="EP135" s="9">
        <f t="shared" si="207"/>
        <v>43859.916666666664</v>
      </c>
      <c r="EQ135" s="159">
        <f t="shared" si="207"/>
        <v>43859.958333333336</v>
      </c>
      <c r="ER135" s="9">
        <f t="shared" si="207"/>
        <v>43860</v>
      </c>
      <c r="ES135" s="9">
        <f t="shared" si="207"/>
        <v>43860.041666666664</v>
      </c>
      <c r="ET135" s="9">
        <f t="shared" si="207"/>
        <v>43860.083333333336</v>
      </c>
      <c r="EU135" s="9">
        <f t="shared" si="207"/>
        <v>43860.125</v>
      </c>
      <c r="EV135" s="9">
        <f t="shared" si="207"/>
        <v>43860.166666666664</v>
      </c>
      <c r="EW135" s="9">
        <f t="shared" si="207"/>
        <v>43860.208333333336</v>
      </c>
      <c r="EX135" s="9">
        <f t="shared" si="207"/>
        <v>43860.25</v>
      </c>
      <c r="EY135" s="9">
        <f t="shared" si="207"/>
        <v>43860.291666666664</v>
      </c>
      <c r="EZ135" s="9">
        <f t="shared" si="207"/>
        <v>43860.333333333336</v>
      </c>
      <c r="FA135" s="9">
        <f t="shared" si="207"/>
        <v>43860.375</v>
      </c>
      <c r="FB135" s="9">
        <f t="shared" si="207"/>
        <v>43860.416666666664</v>
      </c>
      <c r="FC135" s="9">
        <f t="shared" si="207"/>
        <v>43860.458333333336</v>
      </c>
      <c r="FD135" s="9">
        <f t="shared" si="207"/>
        <v>43860.5</v>
      </c>
      <c r="FE135" s="9">
        <f t="shared" si="207"/>
        <v>43860.541666666664</v>
      </c>
      <c r="FF135" s="9">
        <f t="shared" si="207"/>
        <v>43860.583333333336</v>
      </c>
      <c r="FG135" s="9">
        <f t="shared" ref="FG135:FP135" si="208">$D$1+$D$2+(FG138-1)/24</f>
        <v>43860.625</v>
      </c>
      <c r="FH135" s="9">
        <f t="shared" si="208"/>
        <v>43860.666666666664</v>
      </c>
      <c r="FI135" s="9">
        <f t="shared" si="208"/>
        <v>43860.708333333336</v>
      </c>
      <c r="FJ135" s="9">
        <f t="shared" si="208"/>
        <v>43860.75</v>
      </c>
      <c r="FK135" s="9">
        <f t="shared" si="208"/>
        <v>43860.791666666664</v>
      </c>
      <c r="FL135" s="9">
        <f t="shared" si="208"/>
        <v>43860.833333333336</v>
      </c>
      <c r="FM135" s="9">
        <f t="shared" si="208"/>
        <v>43860.875</v>
      </c>
      <c r="FN135" s="9">
        <f t="shared" si="208"/>
        <v>43860.916666666664</v>
      </c>
      <c r="FO135" s="9">
        <f t="shared" si="208"/>
        <v>43860.958333333336</v>
      </c>
      <c r="FP135" s="113">
        <f t="shared" si="208"/>
        <v>43861</v>
      </c>
      <c r="FQ135" s="9">
        <f t="shared" ref="FQ135:GM135" si="209">$D$1+$D$2+(FQ138-1)/24</f>
        <v>43861.041666666664</v>
      </c>
      <c r="FR135" s="9">
        <f t="shared" si="209"/>
        <v>43861.083333333336</v>
      </c>
      <c r="FS135" s="9">
        <f t="shared" si="209"/>
        <v>43861.125</v>
      </c>
      <c r="FT135" s="9">
        <f t="shared" si="209"/>
        <v>43861.166666666664</v>
      </c>
      <c r="FU135" s="9">
        <f t="shared" si="209"/>
        <v>43861.208333333336</v>
      </c>
      <c r="FV135" s="9">
        <f t="shared" si="209"/>
        <v>43861.25</v>
      </c>
      <c r="FW135" s="9">
        <f t="shared" si="209"/>
        <v>43861.291666666664</v>
      </c>
      <c r="FX135" s="9">
        <f t="shared" si="209"/>
        <v>43861.333333333336</v>
      </c>
      <c r="FY135" s="9">
        <f t="shared" si="209"/>
        <v>43861.375</v>
      </c>
      <c r="FZ135" s="9">
        <f t="shared" si="209"/>
        <v>43861.416666666664</v>
      </c>
      <c r="GA135" s="9">
        <f t="shared" si="209"/>
        <v>43861.458333333336</v>
      </c>
      <c r="GB135" s="9">
        <f t="shared" si="209"/>
        <v>43861.5</v>
      </c>
      <c r="GC135" s="9">
        <f t="shared" si="209"/>
        <v>43861.541666666664</v>
      </c>
      <c r="GD135" s="9">
        <f t="shared" si="209"/>
        <v>43861.583333333336</v>
      </c>
      <c r="GE135" s="9">
        <f t="shared" si="209"/>
        <v>43861.625</v>
      </c>
      <c r="GF135" s="9">
        <f t="shared" si="209"/>
        <v>43861.666666666664</v>
      </c>
      <c r="GG135" s="9">
        <f t="shared" si="209"/>
        <v>43861.708333333336</v>
      </c>
      <c r="GH135" s="9">
        <f t="shared" si="209"/>
        <v>43861.75</v>
      </c>
      <c r="GI135" s="9">
        <f t="shared" si="209"/>
        <v>43861.791666666664</v>
      </c>
      <c r="GJ135" s="9">
        <f t="shared" si="209"/>
        <v>43861.833333333336</v>
      </c>
      <c r="GK135" s="9">
        <f t="shared" si="209"/>
        <v>43861.875</v>
      </c>
      <c r="GL135" s="9">
        <f t="shared" si="209"/>
        <v>43861.916666666664</v>
      </c>
      <c r="GM135" s="159">
        <f t="shared" si="209"/>
        <v>43861.958333333336</v>
      </c>
    </row>
    <row r="136" spans="1:195" x14ac:dyDescent="0.25">
      <c r="A136" s="20"/>
      <c r="C136" s="16" t="str">
        <f>VLOOKUP(WEEKDAY(C135,2),Conversion!$J$6:$K$12,2,FALSE)</f>
        <v>Jeudi</v>
      </c>
      <c r="D136" s="16" t="str">
        <f>VLOOKUP(WEEKDAY(D135,2),Conversion!$J$6:$K$12,2,FALSE)</f>
        <v>Vendredi</v>
      </c>
      <c r="E136" s="16" t="str">
        <f>VLOOKUP(WEEKDAY(E135,2),Conversion!$J$6:$K$12,2,FALSE)</f>
        <v>Vendredi</v>
      </c>
      <c r="F136" s="16" t="str">
        <f>VLOOKUP(WEEKDAY(F135,2),Conversion!$J$6:$K$12,2,FALSE)</f>
        <v>Vendredi</v>
      </c>
      <c r="G136" s="16" t="str">
        <f>VLOOKUP(WEEKDAY(G135,2),Conversion!$J$6:$K$12,2,FALSE)</f>
        <v>Vendredi</v>
      </c>
      <c r="H136" s="16" t="str">
        <f>VLOOKUP(WEEKDAY(H135,2),Conversion!$J$6:$K$12,2,FALSE)</f>
        <v>Vendredi</v>
      </c>
      <c r="I136" s="16" t="str">
        <f>VLOOKUP(WEEKDAY(I135,2),Conversion!$J$6:$K$12,2,FALSE)</f>
        <v>Vendredi</v>
      </c>
      <c r="J136" s="16" t="str">
        <f>VLOOKUP(WEEKDAY(J135,2),Conversion!$J$6:$K$12,2,FALSE)</f>
        <v>Vendredi</v>
      </c>
      <c r="K136" s="16" t="str">
        <f>VLOOKUP(WEEKDAY(K135,2),Conversion!$J$6:$K$12,2,FALSE)</f>
        <v>Vendredi</v>
      </c>
      <c r="L136" s="16" t="str">
        <f>VLOOKUP(WEEKDAY(L135,2),Conversion!$J$6:$K$12,2,FALSE)</f>
        <v>Vendredi</v>
      </c>
      <c r="M136" s="16" t="str">
        <f>VLOOKUP(WEEKDAY(M135,2),Conversion!$J$6:$K$12,2,FALSE)</f>
        <v>Vendredi</v>
      </c>
      <c r="N136" s="16" t="str">
        <f>VLOOKUP(WEEKDAY(N135,2),Conversion!$J$6:$K$12,2,FALSE)</f>
        <v>Vendredi</v>
      </c>
      <c r="O136" s="16" t="str">
        <f>VLOOKUP(WEEKDAY(O135,2),Conversion!$J$6:$K$12,2,FALSE)</f>
        <v>Vendredi</v>
      </c>
      <c r="P136" s="16" t="str">
        <f>VLOOKUP(WEEKDAY(P135,2),Conversion!$J$6:$K$12,2,FALSE)</f>
        <v>Vendredi</v>
      </c>
      <c r="Q136" s="16" t="str">
        <f>VLOOKUP(WEEKDAY(Q135,2),Conversion!$J$6:$K$12,2,FALSE)</f>
        <v>Vendredi</v>
      </c>
      <c r="R136" s="16" t="str">
        <f>VLOOKUP(WEEKDAY(R135,2),Conversion!$J$6:$K$12,2,FALSE)</f>
        <v>Vendredi</v>
      </c>
      <c r="S136" s="16" t="str">
        <f>VLOOKUP(WEEKDAY(S135,2),Conversion!$J$6:$K$12,2,FALSE)</f>
        <v>Vendredi</v>
      </c>
      <c r="T136" s="16" t="str">
        <f>VLOOKUP(WEEKDAY(T135,2),Conversion!$J$6:$K$12,2,FALSE)</f>
        <v>Vendredi</v>
      </c>
      <c r="U136" s="16" t="str">
        <f>VLOOKUP(WEEKDAY(U135,2),Conversion!$J$6:$K$12,2,FALSE)</f>
        <v>Vendredi</v>
      </c>
      <c r="V136" s="16" t="str">
        <f>VLOOKUP(WEEKDAY(V135,2),Conversion!$J$6:$K$12,2,FALSE)</f>
        <v>Vendredi</v>
      </c>
      <c r="W136" s="16" t="str">
        <f>VLOOKUP(WEEKDAY(W135,2),Conversion!$J$6:$K$12,2,FALSE)</f>
        <v>Vendredi</v>
      </c>
      <c r="X136" s="16" t="str">
        <f>VLOOKUP(WEEKDAY(X135,2),Conversion!$J$6:$K$12,2,FALSE)</f>
        <v>Vendredi</v>
      </c>
      <c r="Y136" s="16" t="str">
        <f>VLOOKUP(WEEKDAY(Y135,2),Conversion!$J$6:$K$12,2,FALSE)</f>
        <v>Vendredi</v>
      </c>
      <c r="Z136" s="16" t="str">
        <f>VLOOKUP(WEEKDAY(Z135,2),Conversion!$J$6:$K$12,2,FALSE)</f>
        <v>Vendredi</v>
      </c>
      <c r="AA136" s="16" t="str">
        <f>VLOOKUP(WEEKDAY(AA135,2),Conversion!$J$6:$K$12,2,FALSE)</f>
        <v>Vendredi</v>
      </c>
      <c r="AB136" s="114" t="str">
        <f>VLOOKUP(WEEKDAY(AB135,2),Conversion!$J$6:$K$12,2,FALSE)</f>
        <v>Samedi</v>
      </c>
      <c r="AC136" s="16" t="str">
        <f>VLOOKUP(WEEKDAY(AC135,2),Conversion!$J$6:$K$12,2,FALSE)</f>
        <v>Samedi</v>
      </c>
      <c r="AD136" s="16" t="str">
        <f>VLOOKUP(WEEKDAY(AD135,2),Conversion!$J$6:$K$12,2,FALSE)</f>
        <v>Samedi</v>
      </c>
      <c r="AE136" s="16" t="str">
        <f>VLOOKUP(WEEKDAY(AE135,2),Conversion!$J$6:$K$12,2,FALSE)</f>
        <v>Samedi</v>
      </c>
      <c r="AF136" s="16" t="str">
        <f>VLOOKUP(WEEKDAY(AF135,2),Conversion!$J$6:$K$12,2,FALSE)</f>
        <v>Samedi</v>
      </c>
      <c r="AG136" s="16" t="str">
        <f>VLOOKUP(WEEKDAY(AG135,2),Conversion!$J$6:$K$12,2,FALSE)</f>
        <v>Samedi</v>
      </c>
      <c r="AH136" s="16" t="str">
        <f>VLOOKUP(WEEKDAY(AH135,2),Conversion!$J$6:$K$12,2,FALSE)</f>
        <v>Samedi</v>
      </c>
      <c r="AI136" s="16" t="str">
        <f>VLOOKUP(WEEKDAY(AI135,2),Conversion!$J$6:$K$12,2,FALSE)</f>
        <v>Samedi</v>
      </c>
      <c r="AJ136" s="16" t="str">
        <f>VLOOKUP(WEEKDAY(AJ135,2),Conversion!$J$6:$K$12,2,FALSE)</f>
        <v>Samedi</v>
      </c>
      <c r="AK136" s="16" t="str">
        <f>VLOOKUP(WEEKDAY(AK135,2),Conversion!$J$6:$K$12,2,FALSE)</f>
        <v>Samedi</v>
      </c>
      <c r="AL136" s="16" t="str">
        <f>VLOOKUP(WEEKDAY(AL135,2),Conversion!$J$6:$K$12,2,FALSE)</f>
        <v>Samedi</v>
      </c>
      <c r="AM136" s="16" t="str">
        <f>VLOOKUP(WEEKDAY(AM135,2),Conversion!$J$6:$K$12,2,FALSE)</f>
        <v>Samedi</v>
      </c>
      <c r="AN136" s="16" t="str">
        <f>VLOOKUP(WEEKDAY(AN135,2),Conversion!$J$6:$K$12,2,FALSE)</f>
        <v>Samedi</v>
      </c>
      <c r="AO136" s="16" t="str">
        <f>VLOOKUP(WEEKDAY(AO135,2),Conversion!$J$6:$K$12,2,FALSE)</f>
        <v>Samedi</v>
      </c>
      <c r="AP136" s="16" t="str">
        <f>VLOOKUP(WEEKDAY(AP135,2),Conversion!$J$6:$K$12,2,FALSE)</f>
        <v>Samedi</v>
      </c>
      <c r="AQ136" s="16" t="str">
        <f>VLOOKUP(WEEKDAY(AQ135,2),Conversion!$J$6:$K$12,2,FALSE)</f>
        <v>Samedi</v>
      </c>
      <c r="AR136" s="16" t="str">
        <f>VLOOKUP(WEEKDAY(AR135,2),Conversion!$J$6:$K$12,2,FALSE)</f>
        <v>Samedi</v>
      </c>
      <c r="AS136" s="16" t="str">
        <f>VLOOKUP(WEEKDAY(AS135,2),Conversion!$J$6:$K$12,2,FALSE)</f>
        <v>Samedi</v>
      </c>
      <c r="AT136" s="16" t="str">
        <f>VLOOKUP(WEEKDAY(AT135,2),Conversion!$J$6:$K$12,2,FALSE)</f>
        <v>Samedi</v>
      </c>
      <c r="AU136" s="16" t="str">
        <f>VLOOKUP(WEEKDAY(AU135,2),Conversion!$J$6:$K$12,2,FALSE)</f>
        <v>Samedi</v>
      </c>
      <c r="AV136" s="16" t="str">
        <f>VLOOKUP(WEEKDAY(AV135,2),Conversion!$J$6:$K$12,2,FALSE)</f>
        <v>Samedi</v>
      </c>
      <c r="AW136" s="16" t="str">
        <f>VLOOKUP(WEEKDAY(AW135,2),Conversion!$J$6:$K$12,2,FALSE)</f>
        <v>Samedi</v>
      </c>
      <c r="AX136" s="16" t="str">
        <f>VLOOKUP(WEEKDAY(AX135,2),Conversion!$J$6:$K$12,2,FALSE)</f>
        <v>Samedi</v>
      </c>
      <c r="AY136" s="16" t="str">
        <f>VLOOKUP(WEEKDAY(AY135,2),Conversion!$J$6:$K$12,2,FALSE)</f>
        <v>Samedi</v>
      </c>
      <c r="AZ136" s="114" t="str">
        <f>VLOOKUP(WEEKDAY(AZ135,2),Conversion!$J$6:$K$12,2,FALSE)</f>
        <v>Dimanche</v>
      </c>
      <c r="BA136" s="16" t="str">
        <f>VLOOKUP(WEEKDAY(BA135,2),Conversion!$J$6:$K$12,2,FALSE)</f>
        <v>Dimanche</v>
      </c>
      <c r="BB136" s="16" t="str">
        <f>VLOOKUP(WEEKDAY(BB135,2),Conversion!$J$6:$K$12,2,FALSE)</f>
        <v>Dimanche</v>
      </c>
      <c r="BC136" s="16" t="str">
        <f>VLOOKUP(WEEKDAY(BC135,2),Conversion!$J$6:$K$12,2,FALSE)</f>
        <v>Dimanche</v>
      </c>
      <c r="BD136" s="16" t="str">
        <f>VLOOKUP(WEEKDAY(BD135,2),Conversion!$J$6:$K$12,2,FALSE)</f>
        <v>Dimanche</v>
      </c>
      <c r="BE136" s="16" t="str">
        <f>VLOOKUP(WEEKDAY(BE135,2),Conversion!$J$6:$K$12,2,FALSE)</f>
        <v>Dimanche</v>
      </c>
      <c r="BF136" s="16" t="str">
        <f>VLOOKUP(WEEKDAY(BF135,2),Conversion!$J$6:$K$12,2,FALSE)</f>
        <v>Dimanche</v>
      </c>
      <c r="BG136" s="16" t="str">
        <f>VLOOKUP(WEEKDAY(BG135,2),Conversion!$J$6:$K$12,2,FALSE)</f>
        <v>Dimanche</v>
      </c>
      <c r="BH136" s="16" t="str">
        <f>VLOOKUP(WEEKDAY(BH135,2),Conversion!$J$6:$K$12,2,FALSE)</f>
        <v>Dimanche</v>
      </c>
      <c r="BI136" s="16" t="str">
        <f>VLOOKUP(WEEKDAY(BI135,2),Conversion!$J$6:$K$12,2,FALSE)</f>
        <v>Dimanche</v>
      </c>
      <c r="BJ136" s="16" t="str">
        <f>VLOOKUP(WEEKDAY(BJ135,2),Conversion!$J$6:$K$12,2,FALSE)</f>
        <v>Dimanche</v>
      </c>
      <c r="BK136" s="16" t="str">
        <f>VLOOKUP(WEEKDAY(BK135,2),Conversion!$J$6:$K$12,2,FALSE)</f>
        <v>Dimanche</v>
      </c>
      <c r="BL136" s="16" t="str">
        <f>VLOOKUP(WEEKDAY(BL135,2),Conversion!$J$6:$K$12,2,FALSE)</f>
        <v>Dimanche</v>
      </c>
      <c r="BM136" s="16" t="str">
        <f>VLOOKUP(WEEKDAY(BM135,2),Conversion!$J$6:$K$12,2,FALSE)</f>
        <v>Dimanche</v>
      </c>
      <c r="BN136" s="16" t="str">
        <f>VLOOKUP(WEEKDAY(BN135,2),Conversion!$J$6:$K$12,2,FALSE)</f>
        <v>Dimanche</v>
      </c>
      <c r="BO136" s="16" t="str">
        <f>VLOOKUP(WEEKDAY(BO135,2),Conversion!$J$6:$K$12,2,FALSE)</f>
        <v>Dimanche</v>
      </c>
      <c r="BP136" s="16" t="str">
        <f>VLOOKUP(WEEKDAY(BP135,2),Conversion!$J$6:$K$12,2,FALSE)</f>
        <v>Dimanche</v>
      </c>
      <c r="BQ136" s="16" t="str">
        <f>VLOOKUP(WEEKDAY(BQ135,2),Conversion!$J$6:$K$12,2,FALSE)</f>
        <v>Dimanche</v>
      </c>
      <c r="BR136" s="16" t="str">
        <f>VLOOKUP(WEEKDAY(BR135,2),Conversion!$J$6:$K$12,2,FALSE)</f>
        <v>Dimanche</v>
      </c>
      <c r="BS136" s="16" t="str">
        <f>VLOOKUP(WEEKDAY(BS135,2),Conversion!$J$6:$K$12,2,FALSE)</f>
        <v>Dimanche</v>
      </c>
      <c r="BT136" s="16" t="str">
        <f>VLOOKUP(WEEKDAY(BT135,2),Conversion!$J$6:$K$12,2,FALSE)</f>
        <v>Dimanche</v>
      </c>
      <c r="BU136" s="16" t="str">
        <f>VLOOKUP(WEEKDAY(BU135,2),Conversion!$J$6:$K$12,2,FALSE)</f>
        <v>Dimanche</v>
      </c>
      <c r="BV136" s="16" t="str">
        <f>VLOOKUP(WEEKDAY(BV135,2),Conversion!$J$6:$K$12,2,FALSE)</f>
        <v>Dimanche</v>
      </c>
      <c r="BW136" s="16" t="str">
        <f>VLOOKUP(WEEKDAY(BW135,2),Conversion!$J$6:$K$12,2,FALSE)</f>
        <v>Dimanche</v>
      </c>
      <c r="BX136" s="114" t="str">
        <f>VLOOKUP(WEEKDAY(BX135,2),Conversion!$J$6:$K$12,2,FALSE)</f>
        <v>Lundi</v>
      </c>
      <c r="BY136" s="16" t="str">
        <f>VLOOKUP(WEEKDAY(BY135,2),Conversion!$J$6:$K$12,2,FALSE)</f>
        <v>Lundi</v>
      </c>
      <c r="BZ136" s="16" t="str">
        <f>VLOOKUP(WEEKDAY(BZ135,2),Conversion!$J$6:$K$12,2,FALSE)</f>
        <v>Lundi</v>
      </c>
      <c r="CA136" s="16" t="str">
        <f>VLOOKUP(WEEKDAY(CA135,2),Conversion!$J$6:$K$12,2,FALSE)</f>
        <v>Lundi</v>
      </c>
      <c r="CB136" s="16" t="str">
        <f>VLOOKUP(WEEKDAY(CB135,2),Conversion!$J$6:$K$12,2,FALSE)</f>
        <v>Lundi</v>
      </c>
      <c r="CC136" s="16" t="str">
        <f>VLOOKUP(WEEKDAY(CC135,2),Conversion!$J$6:$K$12,2,FALSE)</f>
        <v>Lundi</v>
      </c>
      <c r="CD136" s="16" t="str">
        <f>VLOOKUP(WEEKDAY(CD135,2),Conversion!$J$6:$K$12,2,FALSE)</f>
        <v>Lundi</v>
      </c>
      <c r="CE136" s="16" t="str">
        <f>VLOOKUP(WEEKDAY(CE135,2),Conversion!$J$6:$K$12,2,FALSE)</f>
        <v>Lundi</v>
      </c>
      <c r="CF136" s="16" t="str">
        <f>VLOOKUP(WEEKDAY(CF135,2),Conversion!$J$6:$K$12,2,FALSE)</f>
        <v>Lundi</v>
      </c>
      <c r="CG136" s="16" t="str">
        <f>VLOOKUP(WEEKDAY(CG135,2),Conversion!$J$6:$K$12,2,FALSE)</f>
        <v>Lundi</v>
      </c>
      <c r="CH136" s="16" t="str">
        <f>VLOOKUP(WEEKDAY(CH135,2),Conversion!$J$6:$K$12,2,FALSE)</f>
        <v>Lundi</v>
      </c>
      <c r="CI136" s="16" t="str">
        <f>VLOOKUP(WEEKDAY(CI135,2),Conversion!$J$6:$K$12,2,FALSE)</f>
        <v>Lundi</v>
      </c>
      <c r="CJ136" s="16" t="str">
        <f>VLOOKUP(WEEKDAY(CJ135,2),Conversion!$J$6:$K$12,2,FALSE)</f>
        <v>Lundi</v>
      </c>
      <c r="CK136" s="16" t="str">
        <f>VLOOKUP(WEEKDAY(CK135,2),Conversion!$J$6:$K$12,2,FALSE)</f>
        <v>Lundi</v>
      </c>
      <c r="CL136" s="16" t="str">
        <f>VLOOKUP(WEEKDAY(CL135,2),Conversion!$J$6:$K$12,2,FALSE)</f>
        <v>Lundi</v>
      </c>
      <c r="CM136" s="16" t="str">
        <f>VLOOKUP(WEEKDAY(CM135,2),Conversion!$J$6:$K$12,2,FALSE)</f>
        <v>Lundi</v>
      </c>
      <c r="CN136" s="16" t="str">
        <f>VLOOKUP(WEEKDAY(CN135,2),Conversion!$J$6:$K$12,2,FALSE)</f>
        <v>Lundi</v>
      </c>
      <c r="CO136" s="16" t="str">
        <f>VLOOKUP(WEEKDAY(CO135,2),Conversion!$J$6:$K$12,2,FALSE)</f>
        <v>Lundi</v>
      </c>
      <c r="CP136" s="16" t="str">
        <f>VLOOKUP(WEEKDAY(CP135,2),Conversion!$J$6:$K$12,2,FALSE)</f>
        <v>Lundi</v>
      </c>
      <c r="CQ136" s="16" t="str">
        <f>VLOOKUP(WEEKDAY(CQ135,2),Conversion!$J$6:$K$12,2,FALSE)</f>
        <v>Lundi</v>
      </c>
      <c r="CR136" s="16" t="str">
        <f>VLOOKUP(WEEKDAY(CR135,2),Conversion!$J$6:$K$12,2,FALSE)</f>
        <v>Lundi</v>
      </c>
      <c r="CS136" s="16" t="str">
        <f>VLOOKUP(WEEKDAY(CS135,2),Conversion!$J$6:$K$12,2,FALSE)</f>
        <v>Lundi</v>
      </c>
      <c r="CT136" s="16" t="str">
        <f>VLOOKUP(WEEKDAY(CT135,2),Conversion!$J$6:$K$12,2,FALSE)</f>
        <v>Lundi</v>
      </c>
      <c r="CU136" s="160" t="str">
        <f>VLOOKUP(WEEKDAY(CU135,2),Conversion!$J$6:$K$12,2,FALSE)</f>
        <v>Lundi</v>
      </c>
      <c r="CV136" s="16" t="str">
        <f>VLOOKUP(WEEKDAY(CV135,2),Conversion!$J$6:$K$12,2,FALSE)</f>
        <v>Mardi</v>
      </c>
      <c r="CW136" s="16" t="str">
        <f>VLOOKUP(WEEKDAY(CW135,2),Conversion!$J$6:$K$12,2,FALSE)</f>
        <v>Mardi</v>
      </c>
      <c r="CX136" s="16" t="str">
        <f>VLOOKUP(WEEKDAY(CX135,2),Conversion!$J$6:$K$12,2,FALSE)</f>
        <v>Mardi</v>
      </c>
      <c r="CY136" s="16" t="str">
        <f>VLOOKUP(WEEKDAY(CY135,2),Conversion!$J$6:$K$12,2,FALSE)</f>
        <v>Mardi</v>
      </c>
      <c r="CZ136" s="16" t="str">
        <f>VLOOKUP(WEEKDAY(CZ135,2),Conversion!$J$6:$K$12,2,FALSE)</f>
        <v>Mardi</v>
      </c>
      <c r="DA136" s="16" t="str">
        <f>VLOOKUP(WEEKDAY(DA135,2),Conversion!$J$6:$K$12,2,FALSE)</f>
        <v>Mardi</v>
      </c>
      <c r="DB136" s="16" t="str">
        <f>VLOOKUP(WEEKDAY(DB135,2),Conversion!$J$6:$K$12,2,FALSE)</f>
        <v>Mardi</v>
      </c>
      <c r="DC136" s="16" t="str">
        <f>VLOOKUP(WEEKDAY(DC135,2),Conversion!$J$6:$K$12,2,FALSE)</f>
        <v>Mardi</v>
      </c>
      <c r="DD136" s="16" t="str">
        <f>VLOOKUP(WEEKDAY(DD135,2),Conversion!$J$6:$K$12,2,FALSE)</f>
        <v>Mardi</v>
      </c>
      <c r="DE136" s="16" t="str">
        <f>VLOOKUP(WEEKDAY(DE135,2),Conversion!$J$6:$K$12,2,FALSE)</f>
        <v>Mardi</v>
      </c>
      <c r="DF136" s="16" t="str">
        <f>VLOOKUP(WEEKDAY(DF135,2),Conversion!$J$6:$K$12,2,FALSE)</f>
        <v>Mardi</v>
      </c>
      <c r="DG136" s="16" t="str">
        <f>VLOOKUP(WEEKDAY(DG135,2),Conversion!$J$6:$K$12,2,FALSE)</f>
        <v>Mardi</v>
      </c>
      <c r="DH136" s="16" t="str">
        <f>VLOOKUP(WEEKDAY(DH135,2),Conversion!$J$6:$K$12,2,FALSE)</f>
        <v>Mardi</v>
      </c>
      <c r="DI136" s="16" t="str">
        <f>VLOOKUP(WEEKDAY(DI135,2),Conversion!$J$6:$K$12,2,FALSE)</f>
        <v>Mardi</v>
      </c>
      <c r="DJ136" s="16" t="str">
        <f>VLOOKUP(WEEKDAY(DJ135,2),Conversion!$J$6:$K$12,2,FALSE)</f>
        <v>Mardi</v>
      </c>
      <c r="DK136" s="16" t="str">
        <f>VLOOKUP(WEEKDAY(DK135,2),Conversion!$J$6:$K$12,2,FALSE)</f>
        <v>Mardi</v>
      </c>
      <c r="DL136" s="16" t="str">
        <f>VLOOKUP(WEEKDAY(DL135,2),Conversion!$J$6:$K$12,2,FALSE)</f>
        <v>Mardi</v>
      </c>
      <c r="DM136" s="16" t="str">
        <f>VLOOKUP(WEEKDAY(DM135,2),Conversion!$J$6:$K$12,2,FALSE)</f>
        <v>Mardi</v>
      </c>
      <c r="DN136" s="16" t="str">
        <f>VLOOKUP(WEEKDAY(DN135,2),Conversion!$J$6:$K$12,2,FALSE)</f>
        <v>Mardi</v>
      </c>
      <c r="DO136" s="16" t="str">
        <f>VLOOKUP(WEEKDAY(DO135,2),Conversion!$J$6:$K$12,2,FALSE)</f>
        <v>Mardi</v>
      </c>
      <c r="DP136" s="16" t="str">
        <f>VLOOKUP(WEEKDAY(DP135,2),Conversion!$J$6:$K$12,2,FALSE)</f>
        <v>Mardi</v>
      </c>
      <c r="DQ136" s="16" t="str">
        <f>VLOOKUP(WEEKDAY(DQ135,2),Conversion!$J$6:$K$12,2,FALSE)</f>
        <v>Mardi</v>
      </c>
      <c r="DR136" s="16" t="str">
        <f>VLOOKUP(WEEKDAY(DR135,2),Conversion!$J$6:$K$12,2,FALSE)</f>
        <v>Mardi</v>
      </c>
      <c r="DS136" s="16" t="str">
        <f>VLOOKUP(WEEKDAY(DS135,2),Conversion!$J$6:$K$12,2,FALSE)</f>
        <v>Mardi</v>
      </c>
      <c r="DT136" s="114" t="str">
        <f>VLOOKUP(WEEKDAY(DT135,2),Conversion!$J$6:$K$12,2,FALSE)</f>
        <v>Mercredi</v>
      </c>
      <c r="DU136" s="16" t="str">
        <f>VLOOKUP(WEEKDAY(DU135,2),Conversion!$J$6:$K$12,2,FALSE)</f>
        <v>Mercredi</v>
      </c>
      <c r="DV136" s="16" t="str">
        <f>VLOOKUP(WEEKDAY(DV135,2),Conversion!$J$6:$K$12,2,FALSE)</f>
        <v>Mercredi</v>
      </c>
      <c r="DW136" s="16" t="str">
        <f>VLOOKUP(WEEKDAY(DW135,2),Conversion!$J$6:$K$12,2,FALSE)</f>
        <v>Mercredi</v>
      </c>
      <c r="DX136" s="16" t="str">
        <f>VLOOKUP(WEEKDAY(DX135,2),Conversion!$J$6:$K$12,2,FALSE)</f>
        <v>Mercredi</v>
      </c>
      <c r="DY136" s="16" t="str">
        <f>VLOOKUP(WEEKDAY(DY135,2),Conversion!$J$6:$K$12,2,FALSE)</f>
        <v>Mercredi</v>
      </c>
      <c r="DZ136" s="16" t="str">
        <f>VLOOKUP(WEEKDAY(DZ135,2),Conversion!$J$6:$K$12,2,FALSE)</f>
        <v>Mercredi</v>
      </c>
      <c r="EA136" s="16" t="str">
        <f>VLOOKUP(WEEKDAY(EA135,2),Conversion!$J$6:$K$12,2,FALSE)</f>
        <v>Mercredi</v>
      </c>
      <c r="EB136" s="16" t="str">
        <f>VLOOKUP(WEEKDAY(EB135,2),Conversion!$J$6:$K$12,2,FALSE)</f>
        <v>Mercredi</v>
      </c>
      <c r="EC136" s="16" t="str">
        <f>VLOOKUP(WEEKDAY(EC135,2),Conversion!$J$6:$K$12,2,FALSE)</f>
        <v>Mercredi</v>
      </c>
      <c r="ED136" s="16" t="str">
        <f>VLOOKUP(WEEKDAY(ED135,2),Conversion!$J$6:$K$12,2,FALSE)</f>
        <v>Mercredi</v>
      </c>
      <c r="EE136" s="16" t="str">
        <f>VLOOKUP(WEEKDAY(EE135,2),Conversion!$J$6:$K$12,2,FALSE)</f>
        <v>Mercredi</v>
      </c>
      <c r="EF136" s="16" t="str">
        <f>VLOOKUP(WEEKDAY(EF135,2),Conversion!$J$6:$K$12,2,FALSE)</f>
        <v>Mercredi</v>
      </c>
      <c r="EG136" s="16" t="str">
        <f>VLOOKUP(WEEKDAY(EG135,2),Conversion!$J$6:$K$12,2,FALSE)</f>
        <v>Mercredi</v>
      </c>
      <c r="EH136" s="16" t="str">
        <f>VLOOKUP(WEEKDAY(EH135,2),Conversion!$J$6:$K$12,2,FALSE)</f>
        <v>Mercredi</v>
      </c>
      <c r="EI136" s="16" t="str">
        <f>VLOOKUP(WEEKDAY(EI135,2),Conversion!$J$6:$K$12,2,FALSE)</f>
        <v>Mercredi</v>
      </c>
      <c r="EJ136" s="16" t="str">
        <f>VLOOKUP(WEEKDAY(EJ135,2),Conversion!$J$6:$K$12,2,FALSE)</f>
        <v>Mercredi</v>
      </c>
      <c r="EK136" s="16" t="str">
        <f>VLOOKUP(WEEKDAY(EK135,2),Conversion!$J$6:$K$12,2,FALSE)</f>
        <v>Mercredi</v>
      </c>
      <c r="EL136" s="16" t="str">
        <f>VLOOKUP(WEEKDAY(EL135,2),Conversion!$J$6:$K$12,2,FALSE)</f>
        <v>Mercredi</v>
      </c>
      <c r="EM136" s="16" t="str">
        <f>VLOOKUP(WEEKDAY(EM135,2),Conversion!$J$6:$K$12,2,FALSE)</f>
        <v>Mercredi</v>
      </c>
      <c r="EN136" s="16" t="str">
        <f>VLOOKUP(WEEKDAY(EN135,2),Conversion!$J$6:$K$12,2,FALSE)</f>
        <v>Mercredi</v>
      </c>
      <c r="EO136" s="16" t="str">
        <f>VLOOKUP(WEEKDAY(EO135,2),Conversion!$J$6:$K$12,2,FALSE)</f>
        <v>Mercredi</v>
      </c>
      <c r="EP136" s="16" t="str">
        <f>VLOOKUP(WEEKDAY(EP135,2),Conversion!$J$6:$K$12,2,FALSE)</f>
        <v>Mercredi</v>
      </c>
      <c r="EQ136" s="160" t="str">
        <f>VLOOKUP(WEEKDAY(EQ135,2),Conversion!$J$6:$K$12,2,FALSE)</f>
        <v>Mercredi</v>
      </c>
      <c r="ER136" s="16" t="str">
        <f>VLOOKUP(WEEKDAY(ER135,2),Conversion!$J$6:$K$12,2,FALSE)</f>
        <v>Jeudi</v>
      </c>
      <c r="ES136" s="16" t="str">
        <f>VLOOKUP(WEEKDAY(ES135,2),Conversion!$J$6:$K$12,2,FALSE)</f>
        <v>Jeudi</v>
      </c>
      <c r="ET136" s="16" t="str">
        <f>VLOOKUP(WEEKDAY(ET135,2),Conversion!$J$6:$K$12,2,FALSE)</f>
        <v>Jeudi</v>
      </c>
      <c r="EU136" s="16" t="str">
        <f>VLOOKUP(WEEKDAY(EU135,2),Conversion!$J$6:$K$12,2,FALSE)</f>
        <v>Jeudi</v>
      </c>
      <c r="EV136" s="16" t="str">
        <f>VLOOKUP(WEEKDAY(EV135,2),Conversion!$J$6:$K$12,2,FALSE)</f>
        <v>Jeudi</v>
      </c>
      <c r="EW136" s="16" t="str">
        <f>VLOOKUP(WEEKDAY(EW135,2),Conversion!$J$6:$K$12,2,FALSE)</f>
        <v>Jeudi</v>
      </c>
      <c r="EX136" s="16" t="str">
        <f>VLOOKUP(WEEKDAY(EX135,2),Conversion!$J$6:$K$12,2,FALSE)</f>
        <v>Jeudi</v>
      </c>
      <c r="EY136" s="16" t="str">
        <f>VLOOKUP(WEEKDAY(EY135,2),Conversion!$J$6:$K$12,2,FALSE)</f>
        <v>Jeudi</v>
      </c>
      <c r="EZ136" s="16" t="str">
        <f>VLOOKUP(WEEKDAY(EZ135,2),Conversion!$J$6:$K$12,2,FALSE)</f>
        <v>Jeudi</v>
      </c>
      <c r="FA136" s="16" t="str">
        <f>VLOOKUP(WEEKDAY(FA135,2),Conversion!$J$6:$K$12,2,FALSE)</f>
        <v>Jeudi</v>
      </c>
      <c r="FB136" s="16" t="str">
        <f>VLOOKUP(WEEKDAY(FB135,2),Conversion!$J$6:$K$12,2,FALSE)</f>
        <v>Jeudi</v>
      </c>
      <c r="FC136" s="16" t="str">
        <f>VLOOKUP(WEEKDAY(FC135,2),Conversion!$J$6:$K$12,2,FALSE)</f>
        <v>Jeudi</v>
      </c>
      <c r="FD136" s="16" t="str">
        <f>VLOOKUP(WEEKDAY(FD135,2),Conversion!$J$6:$K$12,2,FALSE)</f>
        <v>Jeudi</v>
      </c>
      <c r="FE136" s="16" t="str">
        <f>VLOOKUP(WEEKDAY(FE135,2),Conversion!$J$6:$K$12,2,FALSE)</f>
        <v>Jeudi</v>
      </c>
      <c r="FF136" s="16" t="str">
        <f>VLOOKUP(WEEKDAY(FF135,2),Conversion!$J$6:$K$12,2,FALSE)</f>
        <v>Jeudi</v>
      </c>
      <c r="FG136" s="16" t="str">
        <f>VLOOKUP(WEEKDAY(FG135,2),Conversion!$J$6:$K$12,2,FALSE)</f>
        <v>Jeudi</v>
      </c>
      <c r="FH136" s="16" t="str">
        <f>VLOOKUP(WEEKDAY(FH135,2),Conversion!$J$6:$K$12,2,FALSE)</f>
        <v>Jeudi</v>
      </c>
      <c r="FI136" s="16" t="str">
        <f>VLOOKUP(WEEKDAY(FI135,2),Conversion!$J$6:$K$12,2,FALSE)</f>
        <v>Jeudi</v>
      </c>
      <c r="FJ136" s="16" t="str">
        <f>VLOOKUP(WEEKDAY(FJ135,2),Conversion!$J$6:$K$12,2,FALSE)</f>
        <v>Jeudi</v>
      </c>
      <c r="FK136" s="16" t="str">
        <f>VLOOKUP(WEEKDAY(FK135,2),Conversion!$J$6:$K$12,2,FALSE)</f>
        <v>Jeudi</v>
      </c>
      <c r="FL136" s="16" t="str">
        <f>VLOOKUP(WEEKDAY(FL135,2),Conversion!$J$6:$K$12,2,FALSE)</f>
        <v>Jeudi</v>
      </c>
      <c r="FM136" s="16" t="str">
        <f>VLOOKUP(WEEKDAY(FM135,2),Conversion!$J$6:$K$12,2,FALSE)</f>
        <v>Jeudi</v>
      </c>
      <c r="FN136" s="16" t="str">
        <f>VLOOKUP(WEEKDAY(FN135,2),Conversion!$J$6:$K$12,2,FALSE)</f>
        <v>Jeudi</v>
      </c>
      <c r="FO136" s="16" t="str">
        <f>VLOOKUP(WEEKDAY(FO135,2),Conversion!$J$6:$K$12,2,FALSE)</f>
        <v>Jeudi</v>
      </c>
      <c r="FP136" s="114" t="str">
        <f>VLOOKUP(WEEKDAY(FP135,2),Conversion!$J$6:$K$12,2,FALSE)</f>
        <v>Vendredi</v>
      </c>
      <c r="FQ136" s="16" t="str">
        <f>VLOOKUP(WEEKDAY(FQ135,2),Conversion!$J$6:$K$12,2,FALSE)</f>
        <v>Vendredi</v>
      </c>
      <c r="FR136" s="16" t="str">
        <f>VLOOKUP(WEEKDAY(FR135,2),Conversion!$J$6:$K$12,2,FALSE)</f>
        <v>Vendredi</v>
      </c>
      <c r="FS136" s="16" t="str">
        <f>VLOOKUP(WEEKDAY(FS135,2),Conversion!$J$6:$K$12,2,FALSE)</f>
        <v>Vendredi</v>
      </c>
      <c r="FT136" s="16" t="str">
        <f>VLOOKUP(WEEKDAY(FT135,2),Conversion!$J$6:$K$12,2,FALSE)</f>
        <v>Vendredi</v>
      </c>
      <c r="FU136" s="16" t="str">
        <f>VLOOKUP(WEEKDAY(FU135,2),Conversion!$J$6:$K$12,2,FALSE)</f>
        <v>Vendredi</v>
      </c>
      <c r="FV136" s="16" t="str">
        <f>VLOOKUP(WEEKDAY(FV135,2),Conversion!$J$6:$K$12,2,FALSE)</f>
        <v>Vendredi</v>
      </c>
      <c r="FW136" s="16" t="str">
        <f>VLOOKUP(WEEKDAY(FW135,2),Conversion!$J$6:$K$12,2,FALSE)</f>
        <v>Vendredi</v>
      </c>
      <c r="FX136" s="16" t="str">
        <f>VLOOKUP(WEEKDAY(FX135,2),Conversion!$J$6:$K$12,2,FALSE)</f>
        <v>Vendredi</v>
      </c>
      <c r="FY136" s="16" t="str">
        <f>VLOOKUP(WEEKDAY(FY135,2),Conversion!$J$6:$K$12,2,FALSE)</f>
        <v>Vendredi</v>
      </c>
      <c r="FZ136" s="16" t="str">
        <f>VLOOKUP(WEEKDAY(FZ135,2),Conversion!$J$6:$K$12,2,FALSE)</f>
        <v>Vendredi</v>
      </c>
      <c r="GA136" s="16" t="str">
        <f>VLOOKUP(WEEKDAY(GA135,2),Conversion!$J$6:$K$12,2,FALSE)</f>
        <v>Vendredi</v>
      </c>
      <c r="GB136" s="16" t="str">
        <f>VLOOKUP(WEEKDAY(GB135,2),Conversion!$J$6:$K$12,2,FALSE)</f>
        <v>Vendredi</v>
      </c>
      <c r="GC136" s="16" t="str">
        <f>VLOOKUP(WEEKDAY(GC135,2),Conversion!$J$6:$K$12,2,FALSE)</f>
        <v>Vendredi</v>
      </c>
      <c r="GD136" s="16" t="str">
        <f>VLOOKUP(WEEKDAY(GD135,2),Conversion!$J$6:$K$12,2,FALSE)</f>
        <v>Vendredi</v>
      </c>
      <c r="GE136" s="16" t="str">
        <f>VLOOKUP(WEEKDAY(GE135,2),Conversion!$J$6:$K$12,2,FALSE)</f>
        <v>Vendredi</v>
      </c>
      <c r="GF136" s="16" t="str">
        <f>VLOOKUP(WEEKDAY(GF135,2),Conversion!$J$6:$K$12,2,FALSE)</f>
        <v>Vendredi</v>
      </c>
      <c r="GG136" s="16" t="str">
        <f>VLOOKUP(WEEKDAY(GG135,2),Conversion!$J$6:$K$12,2,FALSE)</f>
        <v>Vendredi</v>
      </c>
      <c r="GH136" s="16" t="str">
        <f>VLOOKUP(WEEKDAY(GH135,2),Conversion!$J$6:$K$12,2,FALSE)</f>
        <v>Vendredi</v>
      </c>
      <c r="GI136" s="16" t="str">
        <f>VLOOKUP(WEEKDAY(GI135,2),Conversion!$J$6:$K$12,2,FALSE)</f>
        <v>Vendredi</v>
      </c>
      <c r="GJ136" s="16" t="str">
        <f>VLOOKUP(WEEKDAY(GJ135,2),Conversion!$J$6:$K$12,2,FALSE)</f>
        <v>Vendredi</v>
      </c>
      <c r="GK136" s="16" t="str">
        <f>VLOOKUP(WEEKDAY(GK135,2),Conversion!$J$6:$K$12,2,FALSE)</f>
        <v>Vendredi</v>
      </c>
      <c r="GL136" s="16" t="str">
        <f>VLOOKUP(WEEKDAY(GL135,2),Conversion!$J$6:$K$12,2,FALSE)</f>
        <v>Vendredi</v>
      </c>
      <c r="GM136" s="160" t="str">
        <f>VLOOKUP(WEEKDAY(GM135,2),Conversion!$J$6:$K$12,2,FALSE)</f>
        <v>Vendredi</v>
      </c>
    </row>
    <row r="137" spans="1:195" x14ac:dyDescent="0.25">
      <c r="C137" t="str">
        <f t="shared" ref="C137" si="210">(HOUR(C135)&amp;":00")</f>
        <v>23:00</v>
      </c>
      <c r="D137" t="str">
        <f t="shared" ref="D137:AI137" si="211">(HOUR(D135)&amp;":00")</f>
        <v>0:00</v>
      </c>
      <c r="E137" t="str">
        <f t="shared" si="211"/>
        <v>1:00</v>
      </c>
      <c r="F137" t="str">
        <f t="shared" si="211"/>
        <v>2:00</v>
      </c>
      <c r="G137" t="str">
        <f t="shared" si="211"/>
        <v>3:00</v>
      </c>
      <c r="H137" t="str">
        <f t="shared" si="211"/>
        <v>4:00</v>
      </c>
      <c r="I137" t="str">
        <f t="shared" si="211"/>
        <v>5:00</v>
      </c>
      <c r="J137" t="str">
        <f t="shared" si="211"/>
        <v>6:00</v>
      </c>
      <c r="K137" t="str">
        <f t="shared" si="211"/>
        <v>7:00</v>
      </c>
      <c r="L137" t="str">
        <f t="shared" si="211"/>
        <v>8:00</v>
      </c>
      <c r="M137" t="str">
        <f t="shared" si="211"/>
        <v>9:00</v>
      </c>
      <c r="N137" t="str">
        <f t="shared" si="211"/>
        <v>10:00</v>
      </c>
      <c r="O137" t="str">
        <f t="shared" si="211"/>
        <v>11:00</v>
      </c>
      <c r="P137" t="str">
        <f t="shared" si="211"/>
        <v>12:00</v>
      </c>
      <c r="Q137" t="str">
        <f t="shared" si="211"/>
        <v>13:00</v>
      </c>
      <c r="R137" t="str">
        <f t="shared" si="211"/>
        <v>14:00</v>
      </c>
      <c r="S137" t="str">
        <f t="shared" si="211"/>
        <v>15:00</v>
      </c>
      <c r="T137" t="str">
        <f t="shared" si="211"/>
        <v>16:00</v>
      </c>
      <c r="U137" t="str">
        <f t="shared" si="211"/>
        <v>17:00</v>
      </c>
      <c r="V137" t="str">
        <f t="shared" si="211"/>
        <v>18:00</v>
      </c>
      <c r="W137" t="str">
        <f t="shared" si="211"/>
        <v>19:00</v>
      </c>
      <c r="X137" t="str">
        <f t="shared" si="211"/>
        <v>20:00</v>
      </c>
      <c r="Y137" t="str">
        <f t="shared" si="211"/>
        <v>21:00</v>
      </c>
      <c r="Z137" t="str">
        <f t="shared" si="211"/>
        <v>22:00</v>
      </c>
      <c r="AA137" t="str">
        <f t="shared" si="211"/>
        <v>23:00</v>
      </c>
      <c r="AB137" s="87" t="str">
        <f t="shared" si="211"/>
        <v>0:00</v>
      </c>
      <c r="AC137" t="str">
        <f t="shared" si="211"/>
        <v>1:00</v>
      </c>
      <c r="AD137" t="str">
        <f t="shared" si="211"/>
        <v>2:00</v>
      </c>
      <c r="AE137" t="str">
        <f t="shared" si="211"/>
        <v>3:00</v>
      </c>
      <c r="AF137" t="str">
        <f t="shared" si="211"/>
        <v>4:00</v>
      </c>
      <c r="AG137" t="str">
        <f t="shared" si="211"/>
        <v>5:00</v>
      </c>
      <c r="AH137" t="str">
        <f t="shared" si="211"/>
        <v>6:00</v>
      </c>
      <c r="AI137" t="str">
        <f t="shared" si="211"/>
        <v>7:00</v>
      </c>
      <c r="AJ137" t="str">
        <f t="shared" ref="AJ137:BO137" si="212">(HOUR(AJ135)&amp;":00")</f>
        <v>8:00</v>
      </c>
      <c r="AK137" t="str">
        <f t="shared" si="212"/>
        <v>9:00</v>
      </c>
      <c r="AL137" t="str">
        <f t="shared" si="212"/>
        <v>10:00</v>
      </c>
      <c r="AM137" t="str">
        <f t="shared" si="212"/>
        <v>11:00</v>
      </c>
      <c r="AN137" t="str">
        <f t="shared" si="212"/>
        <v>12:00</v>
      </c>
      <c r="AO137" t="str">
        <f t="shared" si="212"/>
        <v>13:00</v>
      </c>
      <c r="AP137" t="str">
        <f t="shared" si="212"/>
        <v>14:00</v>
      </c>
      <c r="AQ137" t="str">
        <f t="shared" si="212"/>
        <v>15:00</v>
      </c>
      <c r="AR137" t="str">
        <f t="shared" si="212"/>
        <v>16:00</v>
      </c>
      <c r="AS137" t="str">
        <f t="shared" si="212"/>
        <v>17:00</v>
      </c>
      <c r="AT137" t="str">
        <f t="shared" si="212"/>
        <v>18:00</v>
      </c>
      <c r="AU137" t="str">
        <f t="shared" si="212"/>
        <v>19:00</v>
      </c>
      <c r="AV137" t="str">
        <f t="shared" si="212"/>
        <v>20:00</v>
      </c>
      <c r="AW137" t="str">
        <f t="shared" si="212"/>
        <v>21:00</v>
      </c>
      <c r="AX137" t="str">
        <f t="shared" si="212"/>
        <v>22:00</v>
      </c>
      <c r="AY137" t="str">
        <f t="shared" si="212"/>
        <v>23:00</v>
      </c>
      <c r="AZ137" s="87" t="str">
        <f t="shared" si="212"/>
        <v>0:00</v>
      </c>
      <c r="BA137" t="str">
        <f t="shared" si="212"/>
        <v>1:00</v>
      </c>
      <c r="BB137" t="str">
        <f t="shared" si="212"/>
        <v>2:00</v>
      </c>
      <c r="BC137" t="str">
        <f t="shared" si="212"/>
        <v>3:00</v>
      </c>
      <c r="BD137" t="str">
        <f t="shared" si="212"/>
        <v>4:00</v>
      </c>
      <c r="BE137" t="str">
        <f t="shared" si="212"/>
        <v>5:00</v>
      </c>
      <c r="BF137" t="str">
        <f t="shared" si="212"/>
        <v>6:00</v>
      </c>
      <c r="BG137" t="str">
        <f t="shared" si="212"/>
        <v>7:00</v>
      </c>
      <c r="BH137" t="str">
        <f t="shared" si="212"/>
        <v>8:00</v>
      </c>
      <c r="BI137" t="str">
        <f t="shared" si="212"/>
        <v>9:00</v>
      </c>
      <c r="BJ137" t="str">
        <f t="shared" si="212"/>
        <v>10:00</v>
      </c>
      <c r="BK137" t="str">
        <f t="shared" si="212"/>
        <v>11:00</v>
      </c>
      <c r="BL137" t="str">
        <f t="shared" si="212"/>
        <v>12:00</v>
      </c>
      <c r="BM137" t="str">
        <f t="shared" si="212"/>
        <v>13:00</v>
      </c>
      <c r="BN137" t="str">
        <f t="shared" si="212"/>
        <v>14:00</v>
      </c>
      <c r="BO137" t="str">
        <f t="shared" si="212"/>
        <v>15:00</v>
      </c>
      <c r="BP137" t="str">
        <f t="shared" ref="BP137:CU137" si="213">(HOUR(BP135)&amp;":00")</f>
        <v>16:00</v>
      </c>
      <c r="BQ137" t="str">
        <f t="shared" si="213"/>
        <v>17:00</v>
      </c>
      <c r="BR137" t="str">
        <f t="shared" si="213"/>
        <v>18:00</v>
      </c>
      <c r="BS137" t="str">
        <f t="shared" si="213"/>
        <v>19:00</v>
      </c>
      <c r="BT137" t="str">
        <f t="shared" si="213"/>
        <v>20:00</v>
      </c>
      <c r="BU137" t="str">
        <f t="shared" si="213"/>
        <v>21:00</v>
      </c>
      <c r="BV137" t="str">
        <f t="shared" si="213"/>
        <v>22:00</v>
      </c>
      <c r="BW137" t="str">
        <f t="shared" si="213"/>
        <v>23:00</v>
      </c>
      <c r="BX137" s="87" t="str">
        <f t="shared" si="213"/>
        <v>0:00</v>
      </c>
      <c r="BY137" t="str">
        <f t="shared" si="213"/>
        <v>1:00</v>
      </c>
      <c r="BZ137" t="str">
        <f t="shared" si="213"/>
        <v>2:00</v>
      </c>
      <c r="CA137" t="str">
        <f t="shared" si="213"/>
        <v>3:00</v>
      </c>
      <c r="CB137" t="str">
        <f t="shared" si="213"/>
        <v>4:00</v>
      </c>
      <c r="CC137" t="str">
        <f t="shared" si="213"/>
        <v>5:00</v>
      </c>
      <c r="CD137" t="str">
        <f t="shared" si="213"/>
        <v>6:00</v>
      </c>
      <c r="CE137" t="str">
        <f t="shared" si="213"/>
        <v>7:00</v>
      </c>
      <c r="CF137" t="str">
        <f t="shared" si="213"/>
        <v>8:00</v>
      </c>
      <c r="CG137" t="str">
        <f t="shared" si="213"/>
        <v>9:00</v>
      </c>
      <c r="CH137" t="str">
        <f t="shared" si="213"/>
        <v>10:00</v>
      </c>
      <c r="CI137" t="str">
        <f t="shared" si="213"/>
        <v>11:00</v>
      </c>
      <c r="CJ137" t="str">
        <f t="shared" si="213"/>
        <v>12:00</v>
      </c>
      <c r="CK137" t="str">
        <f t="shared" si="213"/>
        <v>13:00</v>
      </c>
      <c r="CL137" t="str">
        <f t="shared" si="213"/>
        <v>14:00</v>
      </c>
      <c r="CM137" t="str">
        <f t="shared" si="213"/>
        <v>15:00</v>
      </c>
      <c r="CN137" t="str">
        <f t="shared" si="213"/>
        <v>16:00</v>
      </c>
      <c r="CO137" t="str">
        <f t="shared" si="213"/>
        <v>17:00</v>
      </c>
      <c r="CP137" t="str">
        <f t="shared" si="213"/>
        <v>18:00</v>
      </c>
      <c r="CQ137" t="str">
        <f t="shared" si="213"/>
        <v>19:00</v>
      </c>
      <c r="CR137" t="str">
        <f t="shared" si="213"/>
        <v>20:00</v>
      </c>
      <c r="CS137" t="str">
        <f t="shared" si="213"/>
        <v>21:00</v>
      </c>
      <c r="CT137" t="str">
        <f t="shared" si="213"/>
        <v>22:00</v>
      </c>
      <c r="CU137" s="88" t="str">
        <f t="shared" si="213"/>
        <v>23:00</v>
      </c>
      <c r="CV137" t="str">
        <f t="shared" ref="CV137:DS137" si="214">(HOUR(CV135)&amp;":00")</f>
        <v>0:00</v>
      </c>
      <c r="CW137" t="str">
        <f t="shared" si="214"/>
        <v>1:00</v>
      </c>
      <c r="CX137" t="str">
        <f t="shared" si="214"/>
        <v>2:00</v>
      </c>
      <c r="CY137" t="str">
        <f t="shared" si="214"/>
        <v>3:00</v>
      </c>
      <c r="CZ137" t="str">
        <f t="shared" si="214"/>
        <v>4:00</v>
      </c>
      <c r="DA137" t="str">
        <f t="shared" si="214"/>
        <v>5:00</v>
      </c>
      <c r="DB137" t="str">
        <f t="shared" si="214"/>
        <v>6:00</v>
      </c>
      <c r="DC137" t="str">
        <f t="shared" si="214"/>
        <v>7:00</v>
      </c>
      <c r="DD137" t="str">
        <f t="shared" si="214"/>
        <v>8:00</v>
      </c>
      <c r="DE137" t="str">
        <f t="shared" si="214"/>
        <v>9:00</v>
      </c>
      <c r="DF137" t="str">
        <f t="shared" si="214"/>
        <v>10:00</v>
      </c>
      <c r="DG137" t="str">
        <f t="shared" si="214"/>
        <v>11:00</v>
      </c>
      <c r="DH137" t="str">
        <f t="shared" si="214"/>
        <v>12:00</v>
      </c>
      <c r="DI137" t="str">
        <f t="shared" si="214"/>
        <v>13:00</v>
      </c>
      <c r="DJ137" t="str">
        <f t="shared" si="214"/>
        <v>14:00</v>
      </c>
      <c r="DK137" t="str">
        <f t="shared" si="214"/>
        <v>15:00</v>
      </c>
      <c r="DL137" t="str">
        <f t="shared" si="214"/>
        <v>16:00</v>
      </c>
      <c r="DM137" t="str">
        <f t="shared" si="214"/>
        <v>17:00</v>
      </c>
      <c r="DN137" t="str">
        <f t="shared" si="214"/>
        <v>18:00</v>
      </c>
      <c r="DO137" t="str">
        <f t="shared" si="214"/>
        <v>19:00</v>
      </c>
      <c r="DP137" t="str">
        <f t="shared" si="214"/>
        <v>20:00</v>
      </c>
      <c r="DQ137" t="str">
        <f t="shared" si="214"/>
        <v>21:00</v>
      </c>
      <c r="DR137" t="str">
        <f t="shared" si="214"/>
        <v>22:00</v>
      </c>
      <c r="DS137" t="str">
        <f t="shared" si="214"/>
        <v>23:00</v>
      </c>
      <c r="DT137" s="87" t="str">
        <f t="shared" ref="DT137:EK137" si="215">(HOUR(DT135)&amp;":00")</f>
        <v>0:00</v>
      </c>
      <c r="DU137" t="str">
        <f t="shared" si="215"/>
        <v>1:00</v>
      </c>
      <c r="DV137" t="str">
        <f t="shared" si="215"/>
        <v>2:00</v>
      </c>
      <c r="DW137" t="str">
        <f t="shared" si="215"/>
        <v>3:00</v>
      </c>
      <c r="DX137" t="str">
        <f t="shared" si="215"/>
        <v>4:00</v>
      </c>
      <c r="DY137" t="str">
        <f t="shared" si="215"/>
        <v>5:00</v>
      </c>
      <c r="DZ137" t="str">
        <f t="shared" si="215"/>
        <v>6:00</v>
      </c>
      <c r="EA137" t="str">
        <f t="shared" si="215"/>
        <v>7:00</v>
      </c>
      <c r="EB137" t="str">
        <f t="shared" si="215"/>
        <v>8:00</v>
      </c>
      <c r="EC137" t="str">
        <f t="shared" si="215"/>
        <v>9:00</v>
      </c>
      <c r="ED137" t="str">
        <f t="shared" si="215"/>
        <v>10:00</v>
      </c>
      <c r="EE137" t="str">
        <f t="shared" si="215"/>
        <v>11:00</v>
      </c>
      <c r="EF137" t="str">
        <f t="shared" si="215"/>
        <v>12:00</v>
      </c>
      <c r="EG137" t="str">
        <f t="shared" si="215"/>
        <v>13:00</v>
      </c>
      <c r="EH137" t="str">
        <f t="shared" si="215"/>
        <v>14:00</v>
      </c>
      <c r="EI137" t="str">
        <f t="shared" si="215"/>
        <v>15:00</v>
      </c>
      <c r="EJ137" t="str">
        <f t="shared" si="215"/>
        <v>16:00</v>
      </c>
      <c r="EK137" t="str">
        <f t="shared" si="215"/>
        <v>17:00</v>
      </c>
      <c r="EL137" t="str">
        <f t="shared" ref="EL137:FP137" si="216">(HOUR(EL135)&amp;":00")</f>
        <v>18:00</v>
      </c>
      <c r="EM137" t="str">
        <f t="shared" si="216"/>
        <v>19:00</v>
      </c>
      <c r="EN137" t="str">
        <f t="shared" si="216"/>
        <v>20:00</v>
      </c>
      <c r="EO137" t="str">
        <f t="shared" si="216"/>
        <v>21:00</v>
      </c>
      <c r="EP137" t="str">
        <f t="shared" si="216"/>
        <v>22:00</v>
      </c>
      <c r="EQ137" s="88" t="str">
        <f t="shared" si="216"/>
        <v>23:00</v>
      </c>
      <c r="ER137" t="str">
        <f t="shared" si="216"/>
        <v>0:00</v>
      </c>
      <c r="ES137" t="str">
        <f t="shared" si="216"/>
        <v>1:00</v>
      </c>
      <c r="ET137" t="str">
        <f t="shared" si="216"/>
        <v>2:00</v>
      </c>
      <c r="EU137" t="str">
        <f t="shared" si="216"/>
        <v>3:00</v>
      </c>
      <c r="EV137" t="str">
        <f t="shared" si="216"/>
        <v>4:00</v>
      </c>
      <c r="EW137" t="str">
        <f t="shared" si="216"/>
        <v>5:00</v>
      </c>
      <c r="EX137" t="str">
        <f t="shared" si="216"/>
        <v>6:00</v>
      </c>
      <c r="EY137" t="str">
        <f t="shared" si="216"/>
        <v>7:00</v>
      </c>
      <c r="EZ137" t="str">
        <f t="shared" si="216"/>
        <v>8:00</v>
      </c>
      <c r="FA137" t="str">
        <f t="shared" si="216"/>
        <v>9:00</v>
      </c>
      <c r="FB137" t="str">
        <f t="shared" si="216"/>
        <v>10:00</v>
      </c>
      <c r="FC137" t="str">
        <f t="shared" si="216"/>
        <v>11:00</v>
      </c>
      <c r="FD137" t="str">
        <f t="shared" si="216"/>
        <v>12:00</v>
      </c>
      <c r="FE137" t="str">
        <f t="shared" si="216"/>
        <v>13:00</v>
      </c>
      <c r="FF137" t="str">
        <f t="shared" si="216"/>
        <v>14:00</v>
      </c>
      <c r="FG137" t="str">
        <f t="shared" si="216"/>
        <v>15:00</v>
      </c>
      <c r="FH137" t="str">
        <f t="shared" si="216"/>
        <v>16:00</v>
      </c>
      <c r="FI137" t="str">
        <f t="shared" si="216"/>
        <v>17:00</v>
      </c>
      <c r="FJ137" t="str">
        <f t="shared" si="216"/>
        <v>18:00</v>
      </c>
      <c r="FK137" t="str">
        <f t="shared" si="216"/>
        <v>19:00</v>
      </c>
      <c r="FL137" t="str">
        <f t="shared" si="216"/>
        <v>20:00</v>
      </c>
      <c r="FM137" t="str">
        <f t="shared" si="216"/>
        <v>21:00</v>
      </c>
      <c r="FN137" t="str">
        <f t="shared" si="216"/>
        <v>22:00</v>
      </c>
      <c r="FO137" t="str">
        <f t="shared" si="216"/>
        <v>23:00</v>
      </c>
      <c r="FP137" s="87" t="str">
        <f t="shared" si="216"/>
        <v>0:00</v>
      </c>
      <c r="FQ137" t="str">
        <f t="shared" ref="FQ137:GM137" si="217">(HOUR(FQ135)&amp;":00")</f>
        <v>1:00</v>
      </c>
      <c r="FR137" t="str">
        <f t="shared" si="217"/>
        <v>2:00</v>
      </c>
      <c r="FS137" t="str">
        <f t="shared" si="217"/>
        <v>3:00</v>
      </c>
      <c r="FT137" t="str">
        <f t="shared" si="217"/>
        <v>4:00</v>
      </c>
      <c r="FU137" t="str">
        <f t="shared" si="217"/>
        <v>5:00</v>
      </c>
      <c r="FV137" t="str">
        <f t="shared" si="217"/>
        <v>6:00</v>
      </c>
      <c r="FW137" t="str">
        <f t="shared" si="217"/>
        <v>7:00</v>
      </c>
      <c r="FX137" t="str">
        <f t="shared" si="217"/>
        <v>8:00</v>
      </c>
      <c r="FY137" t="str">
        <f t="shared" si="217"/>
        <v>9:00</v>
      </c>
      <c r="FZ137" t="str">
        <f t="shared" si="217"/>
        <v>10:00</v>
      </c>
      <c r="GA137" t="str">
        <f t="shared" si="217"/>
        <v>11:00</v>
      </c>
      <c r="GB137" t="str">
        <f t="shared" si="217"/>
        <v>12:00</v>
      </c>
      <c r="GC137" t="str">
        <f t="shared" si="217"/>
        <v>13:00</v>
      </c>
      <c r="GD137" t="str">
        <f t="shared" si="217"/>
        <v>14:00</v>
      </c>
      <c r="GE137" t="str">
        <f t="shared" si="217"/>
        <v>15:00</v>
      </c>
      <c r="GF137" t="str">
        <f t="shared" si="217"/>
        <v>16:00</v>
      </c>
      <c r="GG137" t="str">
        <f t="shared" si="217"/>
        <v>17:00</v>
      </c>
      <c r="GH137" t="str">
        <f t="shared" si="217"/>
        <v>18:00</v>
      </c>
      <c r="GI137" t="str">
        <f t="shared" si="217"/>
        <v>19:00</v>
      </c>
      <c r="GJ137" t="str">
        <f t="shared" si="217"/>
        <v>20:00</v>
      </c>
      <c r="GK137" t="str">
        <f t="shared" si="217"/>
        <v>21:00</v>
      </c>
      <c r="GL137" t="str">
        <f t="shared" si="217"/>
        <v>22:00</v>
      </c>
      <c r="GM137" s="88" t="str">
        <f t="shared" si="217"/>
        <v>23:00</v>
      </c>
    </row>
    <row r="138" spans="1:195" x14ac:dyDescent="0.25">
      <c r="C138">
        <v>0</v>
      </c>
      <c r="D138">
        <f t="shared" ref="D138:E138" si="218">C138+$D$3</f>
        <v>1</v>
      </c>
      <c r="E138">
        <f t="shared" si="218"/>
        <v>2</v>
      </c>
      <c r="F138">
        <v>3</v>
      </c>
      <c r="G138">
        <f t="shared" ref="G138" si="219">F138+$D$3</f>
        <v>4</v>
      </c>
      <c r="H138">
        <f t="shared" ref="H138" si="220">G138+$D$3</f>
        <v>5</v>
      </c>
      <c r="I138">
        <f t="shared" ref="I138" si="221">H138+$D$3</f>
        <v>6</v>
      </c>
      <c r="J138">
        <f t="shared" ref="J138" si="222">I138+$D$3</f>
        <v>7</v>
      </c>
      <c r="K138">
        <f t="shared" ref="K138" si="223">J138+$D$3</f>
        <v>8</v>
      </c>
      <c r="L138">
        <f t="shared" ref="L138" si="224">K138+$D$3</f>
        <v>9</v>
      </c>
      <c r="M138">
        <f t="shared" ref="M138" si="225">L138+$D$3</f>
        <v>10</v>
      </c>
      <c r="N138">
        <f t="shared" ref="N138" si="226">M138+$D$3</f>
        <v>11</v>
      </c>
      <c r="O138">
        <f t="shared" ref="O138" si="227">N138+$D$3</f>
        <v>12</v>
      </c>
      <c r="P138">
        <f t="shared" ref="P138" si="228">O138+$D$3</f>
        <v>13</v>
      </c>
      <c r="Q138">
        <f t="shared" ref="Q138" si="229">P138+$D$3</f>
        <v>14</v>
      </c>
      <c r="R138">
        <f t="shared" ref="R138" si="230">Q138+$D$3</f>
        <v>15</v>
      </c>
      <c r="S138">
        <f t="shared" ref="S138" si="231">R138+$D$3</f>
        <v>16</v>
      </c>
      <c r="T138">
        <f t="shared" ref="T138" si="232">S138+$D$3</f>
        <v>17</v>
      </c>
      <c r="U138">
        <f t="shared" ref="U138" si="233">T138+$D$3</f>
        <v>18</v>
      </c>
      <c r="V138">
        <f t="shared" ref="V138" si="234">U138+$D$3</f>
        <v>19</v>
      </c>
      <c r="W138">
        <f t="shared" ref="W138" si="235">V138+$D$3</f>
        <v>20</v>
      </c>
      <c r="X138">
        <f t="shared" ref="X138" si="236">W138+$D$3</f>
        <v>21</v>
      </c>
      <c r="Y138">
        <f t="shared" ref="Y138" si="237">X138+$D$3</f>
        <v>22</v>
      </c>
      <c r="Z138">
        <f t="shared" ref="Z138" si="238">Y138+$D$3</f>
        <v>23</v>
      </c>
      <c r="AA138">
        <f t="shared" ref="AA138" si="239">Z138+$D$3</f>
        <v>24</v>
      </c>
      <c r="AB138" s="87">
        <f t="shared" ref="AB138" si="240">AA138+$D$3</f>
        <v>25</v>
      </c>
      <c r="AC138">
        <f t="shared" ref="AC138" si="241">AB138+$D$3</f>
        <v>26</v>
      </c>
      <c r="AD138">
        <f t="shared" ref="AD138" si="242">AC138+$D$3</f>
        <v>27</v>
      </c>
      <c r="AE138">
        <f t="shared" ref="AE138" si="243">AD138+$D$3</f>
        <v>28</v>
      </c>
      <c r="AF138">
        <f t="shared" ref="AF138" si="244">AE138+$D$3</f>
        <v>29</v>
      </c>
      <c r="AG138">
        <f t="shared" ref="AG138" si="245">AF138+$D$3</f>
        <v>30</v>
      </c>
      <c r="AH138">
        <f t="shared" ref="AH138" si="246">AG138+$D$3</f>
        <v>31</v>
      </c>
      <c r="AI138">
        <f t="shared" ref="AI138" si="247">AH138+$D$3</f>
        <v>32</v>
      </c>
      <c r="AJ138">
        <f t="shared" ref="AJ138" si="248">AI138+$D$3</f>
        <v>33</v>
      </c>
      <c r="AK138">
        <f t="shared" ref="AK138" si="249">AJ138+$D$3</f>
        <v>34</v>
      </c>
      <c r="AL138">
        <f t="shared" ref="AL138" si="250">AK138+$D$3</f>
        <v>35</v>
      </c>
      <c r="AM138">
        <f t="shared" ref="AM138" si="251">AL138+$D$3</f>
        <v>36</v>
      </c>
      <c r="AN138">
        <f t="shared" ref="AN138" si="252">AM138+$D$3</f>
        <v>37</v>
      </c>
      <c r="AO138">
        <f t="shared" ref="AO138" si="253">AN138+$D$3</f>
        <v>38</v>
      </c>
      <c r="AP138">
        <f t="shared" ref="AP138" si="254">AO138+$D$3</f>
        <v>39</v>
      </c>
      <c r="AQ138">
        <f t="shared" ref="AQ138" si="255">AP138+$D$3</f>
        <v>40</v>
      </c>
      <c r="AR138">
        <f t="shared" ref="AR138" si="256">AQ138+$D$3</f>
        <v>41</v>
      </c>
      <c r="AS138">
        <f t="shared" ref="AS138" si="257">AR138+$D$3</f>
        <v>42</v>
      </c>
      <c r="AT138">
        <f t="shared" ref="AT138" si="258">AS138+$D$3</f>
        <v>43</v>
      </c>
      <c r="AU138">
        <f t="shared" ref="AU138" si="259">AT138+$D$3</f>
        <v>44</v>
      </c>
      <c r="AV138">
        <f t="shared" ref="AV138" si="260">AU138+$D$3</f>
        <v>45</v>
      </c>
      <c r="AW138">
        <f t="shared" ref="AW138" si="261">AV138+$D$3</f>
        <v>46</v>
      </c>
      <c r="AX138">
        <f t="shared" ref="AX138" si="262">AW138+$D$3</f>
        <v>47</v>
      </c>
      <c r="AY138">
        <f t="shared" ref="AY138" si="263">AX138+$D$3</f>
        <v>48</v>
      </c>
      <c r="AZ138" s="87">
        <f t="shared" ref="AZ138" si="264">AY138+$D$3</f>
        <v>49</v>
      </c>
      <c r="BA138">
        <f t="shared" ref="BA138" si="265">AZ138+$D$3</f>
        <v>50</v>
      </c>
      <c r="BB138">
        <f t="shared" ref="BB138" si="266">BA138+$D$3</f>
        <v>51</v>
      </c>
      <c r="BC138">
        <f t="shared" ref="BC138" si="267">BB138+$D$3</f>
        <v>52</v>
      </c>
      <c r="BD138">
        <f t="shared" ref="BD138" si="268">BC138+$D$3</f>
        <v>53</v>
      </c>
      <c r="BE138">
        <f t="shared" ref="BE138" si="269">BD138+$D$3</f>
        <v>54</v>
      </c>
      <c r="BF138">
        <f t="shared" ref="BF138" si="270">BE138+$D$3</f>
        <v>55</v>
      </c>
      <c r="BG138">
        <f t="shared" ref="BG138" si="271">BF138+$D$3</f>
        <v>56</v>
      </c>
      <c r="BH138">
        <f t="shared" ref="BH138" si="272">BG138+$D$3</f>
        <v>57</v>
      </c>
      <c r="BI138">
        <f t="shared" ref="BI138" si="273">BH138+$D$3</f>
        <v>58</v>
      </c>
      <c r="BJ138">
        <f t="shared" ref="BJ138" si="274">BI138+$D$3</f>
        <v>59</v>
      </c>
      <c r="BK138">
        <f t="shared" ref="BK138" si="275">BJ138+$D$3</f>
        <v>60</v>
      </c>
      <c r="BL138">
        <f t="shared" ref="BL138" si="276">BK138+$D$3</f>
        <v>61</v>
      </c>
      <c r="BM138">
        <f t="shared" ref="BM138" si="277">BL138+$D$3</f>
        <v>62</v>
      </c>
      <c r="BN138">
        <f t="shared" ref="BN138" si="278">BM138+$D$3</f>
        <v>63</v>
      </c>
      <c r="BO138">
        <f t="shared" ref="BO138" si="279">BN138+$D$3</f>
        <v>64</v>
      </c>
      <c r="BP138">
        <f t="shared" ref="BP138" si="280">BO138+$D$3</f>
        <v>65</v>
      </c>
      <c r="BQ138">
        <f t="shared" ref="BQ138" si="281">BP138+$D$3</f>
        <v>66</v>
      </c>
      <c r="BR138">
        <f t="shared" ref="BR138" si="282">BQ138+$D$3</f>
        <v>67</v>
      </c>
      <c r="BS138">
        <f t="shared" ref="BS138" si="283">BR138+$D$3</f>
        <v>68</v>
      </c>
      <c r="BT138">
        <f t="shared" ref="BT138" si="284">BS138+$D$3</f>
        <v>69</v>
      </c>
      <c r="BU138">
        <f t="shared" ref="BU138" si="285">BT138+$D$3</f>
        <v>70</v>
      </c>
      <c r="BV138">
        <f t="shared" ref="BV138" si="286">BU138+$D$3</f>
        <v>71</v>
      </c>
      <c r="BW138">
        <f t="shared" ref="BW138" si="287">BV138+$D$3</f>
        <v>72</v>
      </c>
      <c r="BX138" s="87">
        <f t="shared" ref="BX138" si="288">BW138+$D$3</f>
        <v>73</v>
      </c>
      <c r="BY138">
        <f t="shared" ref="BY138" si="289">BX138+$D$3</f>
        <v>74</v>
      </c>
      <c r="BZ138">
        <f t="shared" ref="BZ138" si="290">BY138+$D$3</f>
        <v>75</v>
      </c>
      <c r="CA138">
        <f t="shared" ref="CA138" si="291">BZ138+$D$3</f>
        <v>76</v>
      </c>
      <c r="CB138">
        <f t="shared" ref="CB138" si="292">CA138+$D$3</f>
        <v>77</v>
      </c>
      <c r="CC138">
        <f t="shared" ref="CC138" si="293">CB138+$D$3</f>
        <v>78</v>
      </c>
      <c r="CD138">
        <f t="shared" ref="CD138" si="294">CC138+$D$3</f>
        <v>79</v>
      </c>
      <c r="CE138">
        <f t="shared" ref="CE138" si="295">CD138+$D$3</f>
        <v>80</v>
      </c>
      <c r="CF138">
        <f t="shared" ref="CF138" si="296">CE138+$D$3</f>
        <v>81</v>
      </c>
      <c r="CG138">
        <f t="shared" ref="CG138" si="297">CF138+$D$3</f>
        <v>82</v>
      </c>
      <c r="CH138">
        <f t="shared" ref="CH138" si="298">CG138+$D$3</f>
        <v>83</v>
      </c>
      <c r="CI138">
        <f t="shared" ref="CI138" si="299">CH138+$D$3</f>
        <v>84</v>
      </c>
      <c r="CJ138">
        <f t="shared" ref="CJ138" si="300">CI138+$D$3</f>
        <v>85</v>
      </c>
      <c r="CK138">
        <f t="shared" ref="CK138" si="301">CJ138+$D$3</f>
        <v>86</v>
      </c>
      <c r="CL138">
        <f t="shared" ref="CL138" si="302">CK138+$D$3</f>
        <v>87</v>
      </c>
      <c r="CM138">
        <f t="shared" ref="CM138" si="303">CL138+$D$3</f>
        <v>88</v>
      </c>
      <c r="CN138">
        <f t="shared" ref="CN138" si="304">CM138+$D$3</f>
        <v>89</v>
      </c>
      <c r="CO138">
        <f t="shared" ref="CO138" si="305">CN138+$D$3</f>
        <v>90</v>
      </c>
      <c r="CP138">
        <f t="shared" ref="CP138" si="306">CO138+$D$3</f>
        <v>91</v>
      </c>
      <c r="CQ138">
        <f t="shared" ref="CQ138" si="307">CP138+$D$3</f>
        <v>92</v>
      </c>
      <c r="CR138">
        <f t="shared" ref="CR138" si="308">CQ138+$D$3</f>
        <v>93</v>
      </c>
      <c r="CS138">
        <f t="shared" ref="CS138" si="309">CR138+$D$3</f>
        <v>94</v>
      </c>
      <c r="CT138">
        <f t="shared" ref="CT138" si="310">CS138+$D$3</f>
        <v>95</v>
      </c>
      <c r="CU138" s="88">
        <f t="shared" ref="CU138" si="311">CT138+$D$3</f>
        <v>96</v>
      </c>
      <c r="CV138">
        <f t="shared" ref="CV138" si="312">CU138+$D$3</f>
        <v>97</v>
      </c>
      <c r="CW138">
        <f t="shared" ref="CW138" si="313">CV138+$D$3</f>
        <v>98</v>
      </c>
      <c r="CX138">
        <f t="shared" ref="CX138" si="314">CW138+$D$3</f>
        <v>99</v>
      </c>
      <c r="CY138">
        <f t="shared" ref="CY138" si="315">CX138+$D$3</f>
        <v>100</v>
      </c>
      <c r="CZ138">
        <f t="shared" ref="CZ138" si="316">CY138+$D$3</f>
        <v>101</v>
      </c>
      <c r="DA138">
        <f t="shared" ref="DA138" si="317">CZ138+$D$3</f>
        <v>102</v>
      </c>
      <c r="DB138">
        <f t="shared" ref="DB138" si="318">DA138+$D$3</f>
        <v>103</v>
      </c>
      <c r="DC138">
        <f t="shared" ref="DC138" si="319">DB138+$D$3</f>
        <v>104</v>
      </c>
      <c r="DD138">
        <f t="shared" ref="DD138" si="320">DC138+$D$3</f>
        <v>105</v>
      </c>
      <c r="DE138">
        <f t="shared" ref="DE138" si="321">DD138+$D$3</f>
        <v>106</v>
      </c>
      <c r="DF138">
        <f t="shared" ref="DF138" si="322">DE138+$D$3</f>
        <v>107</v>
      </c>
      <c r="DG138">
        <f t="shared" ref="DG138" si="323">DF138+$D$3</f>
        <v>108</v>
      </c>
      <c r="DH138">
        <f t="shared" ref="DH138" si="324">DG138+$D$3</f>
        <v>109</v>
      </c>
      <c r="DI138">
        <f t="shared" ref="DI138" si="325">DH138+$D$3</f>
        <v>110</v>
      </c>
      <c r="DJ138">
        <f t="shared" ref="DJ138" si="326">DI138+$D$3</f>
        <v>111</v>
      </c>
      <c r="DK138">
        <f t="shared" ref="DK138" si="327">DJ138+$D$3</f>
        <v>112</v>
      </c>
      <c r="DL138">
        <f t="shared" ref="DL138" si="328">DK138+$D$3</f>
        <v>113</v>
      </c>
      <c r="DM138">
        <f t="shared" ref="DM138" si="329">DL138+$D$3</f>
        <v>114</v>
      </c>
      <c r="DN138">
        <f t="shared" ref="DN138" si="330">DM138+$D$3</f>
        <v>115</v>
      </c>
      <c r="DO138">
        <f t="shared" ref="DO138" si="331">DN138+$D$3</f>
        <v>116</v>
      </c>
      <c r="DP138">
        <f t="shared" ref="DP138" si="332">DO138+$D$3</f>
        <v>117</v>
      </c>
      <c r="DQ138">
        <f t="shared" ref="DQ138" si="333">DP138+$D$3</f>
        <v>118</v>
      </c>
      <c r="DR138">
        <f t="shared" ref="DR138" si="334">DQ138+$D$3</f>
        <v>119</v>
      </c>
      <c r="DS138">
        <f t="shared" ref="DS138" si="335">DR138+$D$3</f>
        <v>120</v>
      </c>
      <c r="DT138" s="87">
        <f t="shared" ref="DT138" si="336">DS138+$D$3</f>
        <v>121</v>
      </c>
      <c r="DU138">
        <f t="shared" ref="DU138" si="337">DT138+$D$3</f>
        <v>122</v>
      </c>
      <c r="DV138">
        <f t="shared" ref="DV138" si="338">DU138+$D$3</f>
        <v>123</v>
      </c>
      <c r="DW138">
        <f t="shared" ref="DW138" si="339">DV138+$D$3</f>
        <v>124</v>
      </c>
      <c r="DX138">
        <f t="shared" ref="DX138" si="340">DW138+$D$3</f>
        <v>125</v>
      </c>
      <c r="DY138">
        <f t="shared" ref="DY138" si="341">DX138+$D$3</f>
        <v>126</v>
      </c>
      <c r="DZ138">
        <f t="shared" ref="DZ138" si="342">DY138+$D$3</f>
        <v>127</v>
      </c>
      <c r="EA138">
        <f t="shared" ref="EA138" si="343">DZ138+$D$3</f>
        <v>128</v>
      </c>
      <c r="EB138">
        <f t="shared" ref="EB138" si="344">EA138+$D$3</f>
        <v>129</v>
      </c>
      <c r="EC138">
        <f t="shared" ref="EC138" si="345">EB138+$D$3</f>
        <v>130</v>
      </c>
      <c r="ED138">
        <f t="shared" ref="ED138" si="346">EC138+$D$3</f>
        <v>131</v>
      </c>
      <c r="EE138">
        <f t="shared" ref="EE138" si="347">ED138+$D$3</f>
        <v>132</v>
      </c>
      <c r="EF138">
        <f t="shared" ref="EF138" si="348">EE138+$D$3</f>
        <v>133</v>
      </c>
      <c r="EG138">
        <f t="shared" ref="EG138" si="349">EF138+$D$3</f>
        <v>134</v>
      </c>
      <c r="EH138">
        <f t="shared" ref="EH138" si="350">EG138+$D$3</f>
        <v>135</v>
      </c>
      <c r="EI138">
        <f t="shared" ref="EI138" si="351">EH138+$D$3</f>
        <v>136</v>
      </c>
      <c r="EJ138">
        <f t="shared" ref="EJ138" si="352">EI138+$D$3</f>
        <v>137</v>
      </c>
      <c r="EK138">
        <f t="shared" ref="EK138" si="353">EJ138+$D$3</f>
        <v>138</v>
      </c>
      <c r="EL138">
        <f t="shared" ref="EL138" si="354">EK138+$D$3</f>
        <v>139</v>
      </c>
      <c r="EM138">
        <f t="shared" ref="EM138" si="355">EL138+$D$3</f>
        <v>140</v>
      </c>
      <c r="EN138">
        <f t="shared" ref="EN138" si="356">EM138+$D$3</f>
        <v>141</v>
      </c>
      <c r="EO138">
        <f t="shared" ref="EO138" si="357">EN138+$D$3</f>
        <v>142</v>
      </c>
      <c r="EP138">
        <f t="shared" ref="EP138" si="358">EO138+$D$3</f>
        <v>143</v>
      </c>
      <c r="EQ138" s="88">
        <f t="shared" ref="EQ138" si="359">EP138+$D$3</f>
        <v>144</v>
      </c>
      <c r="ER138">
        <f t="shared" ref="ER138" si="360">EQ138+$D$3</f>
        <v>145</v>
      </c>
      <c r="ES138">
        <f t="shared" ref="ES138" si="361">ER138+$D$3</f>
        <v>146</v>
      </c>
      <c r="ET138">
        <f t="shared" ref="ET138" si="362">ES138+$D$3</f>
        <v>147</v>
      </c>
      <c r="EU138">
        <f t="shared" ref="EU138" si="363">ET138+$D$3</f>
        <v>148</v>
      </c>
      <c r="EV138">
        <f t="shared" ref="EV138" si="364">EU138+$D$3</f>
        <v>149</v>
      </c>
      <c r="EW138">
        <f t="shared" ref="EW138" si="365">EV138+$D$3</f>
        <v>150</v>
      </c>
      <c r="EX138">
        <f t="shared" ref="EX138" si="366">EW138+$D$3</f>
        <v>151</v>
      </c>
      <c r="EY138">
        <f t="shared" ref="EY138" si="367">EX138+$D$3</f>
        <v>152</v>
      </c>
      <c r="EZ138">
        <f t="shared" ref="EZ138" si="368">EY138+$D$3</f>
        <v>153</v>
      </c>
      <c r="FA138">
        <f t="shared" ref="FA138" si="369">EZ138+$D$3</f>
        <v>154</v>
      </c>
      <c r="FB138">
        <f t="shared" ref="FB138" si="370">FA138+$D$3</f>
        <v>155</v>
      </c>
      <c r="FC138">
        <f t="shared" ref="FC138" si="371">FB138+$D$3</f>
        <v>156</v>
      </c>
      <c r="FD138">
        <f t="shared" ref="FD138" si="372">FC138+$D$3</f>
        <v>157</v>
      </c>
      <c r="FE138">
        <f t="shared" ref="FE138" si="373">FD138+$D$3</f>
        <v>158</v>
      </c>
      <c r="FF138">
        <f t="shared" ref="FF138" si="374">FE138+$D$3</f>
        <v>159</v>
      </c>
      <c r="FG138">
        <f t="shared" ref="FG138" si="375">FF138+$D$3</f>
        <v>160</v>
      </c>
      <c r="FH138">
        <f t="shared" ref="FH138" si="376">FG138+$D$3</f>
        <v>161</v>
      </c>
      <c r="FI138">
        <f t="shared" ref="FI138" si="377">FH138+$D$3</f>
        <v>162</v>
      </c>
      <c r="FJ138">
        <f t="shared" ref="FJ138" si="378">FI138+$D$3</f>
        <v>163</v>
      </c>
      <c r="FK138">
        <f t="shared" ref="FK138" si="379">FJ138+$D$3</f>
        <v>164</v>
      </c>
      <c r="FL138">
        <f t="shared" ref="FL138" si="380">FK138+$D$3</f>
        <v>165</v>
      </c>
      <c r="FM138">
        <f t="shared" ref="FM138" si="381">FL138+$D$3</f>
        <v>166</v>
      </c>
      <c r="FN138">
        <f t="shared" ref="FN138" si="382">FM138+$D$3</f>
        <v>167</v>
      </c>
      <c r="FO138">
        <f t="shared" ref="FO138" si="383">FN138+$D$3</f>
        <v>168</v>
      </c>
      <c r="FP138" s="87">
        <f t="shared" ref="FP138" si="384">FO138+$D$3</f>
        <v>169</v>
      </c>
      <c r="FQ138">
        <f t="shared" ref="FQ138" si="385">FP138+$D$3</f>
        <v>170</v>
      </c>
      <c r="FR138">
        <f t="shared" ref="FR138" si="386">FQ138+$D$3</f>
        <v>171</v>
      </c>
      <c r="FS138">
        <f t="shared" ref="FS138" si="387">FR138+$D$3</f>
        <v>172</v>
      </c>
      <c r="FT138">
        <f t="shared" ref="FT138" si="388">FS138+$D$3</f>
        <v>173</v>
      </c>
      <c r="FU138">
        <f t="shared" ref="FU138" si="389">FT138+$D$3</f>
        <v>174</v>
      </c>
      <c r="FV138">
        <f t="shared" ref="FV138" si="390">FU138+$D$3</f>
        <v>175</v>
      </c>
      <c r="FW138">
        <f t="shared" ref="FW138" si="391">FV138+$D$3</f>
        <v>176</v>
      </c>
      <c r="FX138">
        <f t="shared" ref="FX138" si="392">FW138+$D$3</f>
        <v>177</v>
      </c>
      <c r="FY138">
        <f t="shared" ref="FY138" si="393">FX138+$D$3</f>
        <v>178</v>
      </c>
      <c r="FZ138">
        <f t="shared" ref="FZ138" si="394">FY138+$D$3</f>
        <v>179</v>
      </c>
      <c r="GA138">
        <f t="shared" ref="GA138" si="395">FZ138+$D$3</f>
        <v>180</v>
      </c>
      <c r="GB138">
        <f t="shared" ref="GB138" si="396">GA138+$D$3</f>
        <v>181</v>
      </c>
      <c r="GC138">
        <f t="shared" ref="GC138" si="397">GB138+$D$3</f>
        <v>182</v>
      </c>
      <c r="GD138">
        <f t="shared" ref="GD138" si="398">GC138+$D$3</f>
        <v>183</v>
      </c>
      <c r="GE138">
        <f t="shared" ref="GE138" si="399">GD138+$D$3</f>
        <v>184</v>
      </c>
      <c r="GF138">
        <f t="shared" ref="GF138" si="400">GE138+$D$3</f>
        <v>185</v>
      </c>
      <c r="GG138">
        <f t="shared" ref="GG138" si="401">GF138+$D$3</f>
        <v>186</v>
      </c>
      <c r="GH138">
        <f t="shared" ref="GH138" si="402">GG138+$D$3</f>
        <v>187</v>
      </c>
      <c r="GI138">
        <f t="shared" ref="GI138" si="403">GH138+$D$3</f>
        <v>188</v>
      </c>
      <c r="GJ138">
        <f t="shared" ref="GJ138" si="404">GI138+$D$3</f>
        <v>189</v>
      </c>
      <c r="GK138">
        <f t="shared" ref="GK138" si="405">GJ138+$D$3</f>
        <v>190</v>
      </c>
      <c r="GL138">
        <f t="shared" ref="GL138" si="406">GK138+$D$3</f>
        <v>191</v>
      </c>
      <c r="GM138" s="88">
        <f t="shared" ref="GM138" si="407">GL138+$D$3</f>
        <v>192</v>
      </c>
    </row>
    <row r="139" spans="1:195" x14ac:dyDescent="0.25">
      <c r="B139" t="s">
        <v>409</v>
      </c>
      <c r="D139">
        <f>DAY(D145)</f>
        <v>24</v>
      </c>
      <c r="E139">
        <f t="shared" ref="E139:BP139" si="408">DAY(E145)</f>
        <v>24</v>
      </c>
      <c r="F139">
        <f t="shared" si="408"/>
        <v>24</v>
      </c>
      <c r="G139">
        <f t="shared" si="408"/>
        <v>24</v>
      </c>
      <c r="H139">
        <f t="shared" si="408"/>
        <v>24</v>
      </c>
      <c r="I139">
        <f t="shared" si="408"/>
        <v>24</v>
      </c>
      <c r="J139">
        <f t="shared" si="408"/>
        <v>24</v>
      </c>
      <c r="K139">
        <f t="shared" si="408"/>
        <v>24</v>
      </c>
      <c r="L139">
        <f t="shared" si="408"/>
        <v>24</v>
      </c>
      <c r="M139">
        <f t="shared" si="408"/>
        <v>24</v>
      </c>
      <c r="N139">
        <f t="shared" si="408"/>
        <v>24</v>
      </c>
      <c r="O139">
        <f t="shared" si="408"/>
        <v>24</v>
      </c>
      <c r="P139">
        <f t="shared" si="408"/>
        <v>24</v>
      </c>
      <c r="Q139">
        <f t="shared" si="408"/>
        <v>24</v>
      </c>
      <c r="R139">
        <f t="shared" si="408"/>
        <v>24</v>
      </c>
      <c r="S139">
        <f t="shared" si="408"/>
        <v>24</v>
      </c>
      <c r="T139">
        <f t="shared" si="408"/>
        <v>24</v>
      </c>
      <c r="U139">
        <f t="shared" si="408"/>
        <v>24</v>
      </c>
      <c r="V139">
        <f t="shared" si="408"/>
        <v>24</v>
      </c>
      <c r="W139">
        <f t="shared" si="408"/>
        <v>24</v>
      </c>
      <c r="X139">
        <f t="shared" si="408"/>
        <v>24</v>
      </c>
      <c r="Y139">
        <f t="shared" si="408"/>
        <v>24</v>
      </c>
      <c r="Z139">
        <f t="shared" si="408"/>
        <v>24</v>
      </c>
      <c r="AA139">
        <f t="shared" si="408"/>
        <v>24</v>
      </c>
      <c r="AB139" s="87">
        <f t="shared" si="408"/>
        <v>25</v>
      </c>
      <c r="AC139">
        <f t="shared" si="408"/>
        <v>25</v>
      </c>
      <c r="AD139">
        <f t="shared" si="408"/>
        <v>25</v>
      </c>
      <c r="AE139">
        <f t="shared" si="408"/>
        <v>25</v>
      </c>
      <c r="AF139">
        <f t="shared" si="408"/>
        <v>25</v>
      </c>
      <c r="AG139">
        <f t="shared" si="408"/>
        <v>25</v>
      </c>
      <c r="AH139">
        <f t="shared" si="408"/>
        <v>25</v>
      </c>
      <c r="AI139">
        <f t="shared" si="408"/>
        <v>25</v>
      </c>
      <c r="AJ139">
        <f t="shared" si="408"/>
        <v>25</v>
      </c>
      <c r="AK139">
        <f t="shared" si="408"/>
        <v>25</v>
      </c>
      <c r="AL139">
        <f t="shared" si="408"/>
        <v>25</v>
      </c>
      <c r="AM139">
        <f t="shared" si="408"/>
        <v>25</v>
      </c>
      <c r="AN139">
        <f t="shared" si="408"/>
        <v>25</v>
      </c>
      <c r="AO139">
        <f t="shared" si="408"/>
        <v>25</v>
      </c>
      <c r="AP139">
        <f t="shared" si="408"/>
        <v>25</v>
      </c>
      <c r="AQ139">
        <f t="shared" si="408"/>
        <v>25</v>
      </c>
      <c r="AR139">
        <f t="shared" si="408"/>
        <v>25</v>
      </c>
      <c r="AS139">
        <f t="shared" si="408"/>
        <v>25</v>
      </c>
      <c r="AT139">
        <f t="shared" si="408"/>
        <v>25</v>
      </c>
      <c r="AU139">
        <f t="shared" si="408"/>
        <v>25</v>
      </c>
      <c r="AV139">
        <f t="shared" si="408"/>
        <v>25</v>
      </c>
      <c r="AW139">
        <f t="shared" si="408"/>
        <v>25</v>
      </c>
      <c r="AX139">
        <f t="shared" si="408"/>
        <v>25</v>
      </c>
      <c r="AY139">
        <f t="shared" si="408"/>
        <v>25</v>
      </c>
      <c r="AZ139" s="87">
        <f t="shared" si="408"/>
        <v>26</v>
      </c>
      <c r="BA139">
        <f t="shared" si="408"/>
        <v>26</v>
      </c>
      <c r="BB139">
        <f t="shared" si="408"/>
        <v>26</v>
      </c>
      <c r="BC139">
        <f t="shared" si="408"/>
        <v>26</v>
      </c>
      <c r="BD139">
        <f t="shared" si="408"/>
        <v>26</v>
      </c>
      <c r="BE139">
        <f t="shared" si="408"/>
        <v>26</v>
      </c>
      <c r="BF139">
        <f t="shared" si="408"/>
        <v>26</v>
      </c>
      <c r="BG139">
        <f t="shared" si="408"/>
        <v>26</v>
      </c>
      <c r="BH139">
        <f t="shared" si="408"/>
        <v>26</v>
      </c>
      <c r="BI139">
        <f t="shared" si="408"/>
        <v>26</v>
      </c>
      <c r="BJ139">
        <f t="shared" si="408"/>
        <v>26</v>
      </c>
      <c r="BK139">
        <f t="shared" si="408"/>
        <v>26</v>
      </c>
      <c r="BL139">
        <f t="shared" si="408"/>
        <v>26</v>
      </c>
      <c r="BM139">
        <f t="shared" si="408"/>
        <v>26</v>
      </c>
      <c r="BN139">
        <f t="shared" si="408"/>
        <v>26</v>
      </c>
      <c r="BO139">
        <f t="shared" si="408"/>
        <v>26</v>
      </c>
      <c r="BP139">
        <f t="shared" si="408"/>
        <v>26</v>
      </c>
      <c r="BQ139">
        <f t="shared" ref="BQ139:EB139" si="409">DAY(BQ145)</f>
        <v>26</v>
      </c>
      <c r="BR139">
        <f t="shared" si="409"/>
        <v>26</v>
      </c>
      <c r="BS139">
        <f t="shared" si="409"/>
        <v>26</v>
      </c>
      <c r="BT139">
        <f t="shared" si="409"/>
        <v>26</v>
      </c>
      <c r="BU139">
        <f t="shared" si="409"/>
        <v>26</v>
      </c>
      <c r="BV139">
        <f t="shared" si="409"/>
        <v>26</v>
      </c>
      <c r="BW139">
        <f t="shared" si="409"/>
        <v>26</v>
      </c>
      <c r="BX139" s="87">
        <f t="shared" si="409"/>
        <v>27</v>
      </c>
      <c r="BY139">
        <f t="shared" si="409"/>
        <v>27</v>
      </c>
      <c r="BZ139">
        <f t="shared" si="409"/>
        <v>27</v>
      </c>
      <c r="CA139">
        <f t="shared" si="409"/>
        <v>27</v>
      </c>
      <c r="CB139">
        <f t="shared" si="409"/>
        <v>27</v>
      </c>
      <c r="CC139">
        <f t="shared" si="409"/>
        <v>27</v>
      </c>
      <c r="CD139">
        <f t="shared" si="409"/>
        <v>27</v>
      </c>
      <c r="CE139">
        <f t="shared" si="409"/>
        <v>27</v>
      </c>
      <c r="CF139">
        <f t="shared" si="409"/>
        <v>27</v>
      </c>
      <c r="CG139">
        <f t="shared" si="409"/>
        <v>27</v>
      </c>
      <c r="CH139">
        <f t="shared" si="409"/>
        <v>27</v>
      </c>
      <c r="CI139">
        <f t="shared" si="409"/>
        <v>27</v>
      </c>
      <c r="CJ139">
        <f t="shared" si="409"/>
        <v>27</v>
      </c>
      <c r="CK139">
        <f t="shared" si="409"/>
        <v>27</v>
      </c>
      <c r="CL139">
        <f t="shared" si="409"/>
        <v>27</v>
      </c>
      <c r="CM139">
        <f t="shared" si="409"/>
        <v>27</v>
      </c>
      <c r="CN139">
        <f t="shared" si="409"/>
        <v>27</v>
      </c>
      <c r="CO139">
        <f t="shared" si="409"/>
        <v>27</v>
      </c>
      <c r="CP139">
        <f t="shared" si="409"/>
        <v>27</v>
      </c>
      <c r="CQ139">
        <f t="shared" si="409"/>
        <v>27</v>
      </c>
      <c r="CR139">
        <f t="shared" si="409"/>
        <v>27</v>
      </c>
      <c r="CS139">
        <f t="shared" si="409"/>
        <v>27</v>
      </c>
      <c r="CT139">
        <f t="shared" si="409"/>
        <v>27</v>
      </c>
      <c r="CU139" s="88">
        <f t="shared" si="409"/>
        <v>27</v>
      </c>
      <c r="CV139">
        <f t="shared" si="409"/>
        <v>28</v>
      </c>
      <c r="CW139">
        <f t="shared" si="409"/>
        <v>28</v>
      </c>
      <c r="CX139">
        <f t="shared" si="409"/>
        <v>28</v>
      </c>
      <c r="CY139">
        <f t="shared" si="409"/>
        <v>28</v>
      </c>
      <c r="CZ139">
        <f t="shared" si="409"/>
        <v>28</v>
      </c>
      <c r="DA139">
        <f t="shared" si="409"/>
        <v>28</v>
      </c>
      <c r="DB139">
        <f t="shared" si="409"/>
        <v>28</v>
      </c>
      <c r="DC139">
        <f t="shared" si="409"/>
        <v>28</v>
      </c>
      <c r="DD139">
        <f t="shared" si="409"/>
        <v>28</v>
      </c>
      <c r="DE139">
        <f t="shared" si="409"/>
        <v>28</v>
      </c>
      <c r="DF139">
        <f t="shared" si="409"/>
        <v>28</v>
      </c>
      <c r="DG139">
        <f t="shared" si="409"/>
        <v>28</v>
      </c>
      <c r="DH139">
        <f t="shared" si="409"/>
        <v>28</v>
      </c>
      <c r="DI139">
        <f t="shared" si="409"/>
        <v>28</v>
      </c>
      <c r="DJ139">
        <f t="shared" si="409"/>
        <v>28</v>
      </c>
      <c r="DK139">
        <f t="shared" si="409"/>
        <v>28</v>
      </c>
      <c r="DL139">
        <f t="shared" si="409"/>
        <v>28</v>
      </c>
      <c r="DM139">
        <f t="shared" si="409"/>
        <v>28</v>
      </c>
      <c r="DN139">
        <f t="shared" si="409"/>
        <v>28</v>
      </c>
      <c r="DO139">
        <f t="shared" si="409"/>
        <v>28</v>
      </c>
      <c r="DP139">
        <f t="shared" si="409"/>
        <v>28</v>
      </c>
      <c r="DQ139">
        <f t="shared" si="409"/>
        <v>28</v>
      </c>
      <c r="DR139">
        <f t="shared" si="409"/>
        <v>28</v>
      </c>
      <c r="DS139">
        <f t="shared" si="409"/>
        <v>28</v>
      </c>
      <c r="DT139" s="87">
        <f t="shared" si="409"/>
        <v>29</v>
      </c>
      <c r="DU139">
        <f t="shared" si="409"/>
        <v>29</v>
      </c>
      <c r="DV139">
        <f t="shared" si="409"/>
        <v>29</v>
      </c>
      <c r="DW139">
        <f t="shared" si="409"/>
        <v>29</v>
      </c>
      <c r="DX139">
        <f t="shared" si="409"/>
        <v>29</v>
      </c>
      <c r="DY139">
        <f t="shared" si="409"/>
        <v>29</v>
      </c>
      <c r="DZ139">
        <f t="shared" si="409"/>
        <v>29</v>
      </c>
      <c r="EA139">
        <f t="shared" si="409"/>
        <v>29</v>
      </c>
      <c r="EB139">
        <f t="shared" si="409"/>
        <v>29</v>
      </c>
      <c r="EC139">
        <f t="shared" ref="EC139:FP139" si="410">DAY(EC145)</f>
        <v>29</v>
      </c>
      <c r="ED139">
        <f t="shared" si="410"/>
        <v>29</v>
      </c>
      <c r="EE139">
        <f t="shared" si="410"/>
        <v>29</v>
      </c>
      <c r="EF139">
        <f t="shared" si="410"/>
        <v>29</v>
      </c>
      <c r="EG139">
        <f t="shared" si="410"/>
        <v>29</v>
      </c>
      <c r="EH139">
        <f t="shared" si="410"/>
        <v>29</v>
      </c>
      <c r="EI139">
        <f t="shared" si="410"/>
        <v>29</v>
      </c>
      <c r="EJ139">
        <f t="shared" si="410"/>
        <v>29</v>
      </c>
      <c r="EK139">
        <f t="shared" si="410"/>
        <v>29</v>
      </c>
      <c r="EL139">
        <f t="shared" si="410"/>
        <v>29</v>
      </c>
      <c r="EM139">
        <f t="shared" si="410"/>
        <v>29</v>
      </c>
      <c r="EN139">
        <f t="shared" si="410"/>
        <v>29</v>
      </c>
      <c r="EO139">
        <f t="shared" si="410"/>
        <v>29</v>
      </c>
      <c r="EP139">
        <f t="shared" si="410"/>
        <v>29</v>
      </c>
      <c r="EQ139" s="88">
        <f t="shared" si="410"/>
        <v>29</v>
      </c>
      <c r="ER139">
        <f t="shared" si="410"/>
        <v>30</v>
      </c>
      <c r="ES139">
        <f t="shared" si="410"/>
        <v>30</v>
      </c>
      <c r="ET139">
        <f t="shared" si="410"/>
        <v>30</v>
      </c>
      <c r="EU139">
        <f t="shared" si="410"/>
        <v>30</v>
      </c>
      <c r="EV139">
        <f t="shared" si="410"/>
        <v>30</v>
      </c>
      <c r="EW139">
        <f t="shared" si="410"/>
        <v>30</v>
      </c>
      <c r="EX139">
        <f t="shared" si="410"/>
        <v>30</v>
      </c>
      <c r="EY139">
        <f t="shared" si="410"/>
        <v>30</v>
      </c>
      <c r="EZ139">
        <f t="shared" si="410"/>
        <v>30</v>
      </c>
      <c r="FA139">
        <f t="shared" si="410"/>
        <v>30</v>
      </c>
      <c r="FB139">
        <f t="shared" si="410"/>
        <v>30</v>
      </c>
      <c r="FC139">
        <f t="shared" si="410"/>
        <v>30</v>
      </c>
      <c r="FD139">
        <f t="shared" si="410"/>
        <v>30</v>
      </c>
      <c r="FE139">
        <f t="shared" si="410"/>
        <v>30</v>
      </c>
      <c r="FF139">
        <f t="shared" si="410"/>
        <v>30</v>
      </c>
      <c r="FG139">
        <f t="shared" si="410"/>
        <v>30</v>
      </c>
      <c r="FH139">
        <f t="shared" si="410"/>
        <v>30</v>
      </c>
      <c r="FI139">
        <f t="shared" si="410"/>
        <v>30</v>
      </c>
      <c r="FJ139">
        <f t="shared" si="410"/>
        <v>30</v>
      </c>
      <c r="FK139">
        <f t="shared" si="410"/>
        <v>30</v>
      </c>
      <c r="FL139">
        <f t="shared" si="410"/>
        <v>30</v>
      </c>
      <c r="FM139">
        <f t="shared" si="410"/>
        <v>30</v>
      </c>
      <c r="FN139">
        <f t="shared" si="410"/>
        <v>30</v>
      </c>
      <c r="FO139">
        <f t="shared" si="410"/>
        <v>30</v>
      </c>
      <c r="FP139" s="87">
        <f t="shared" si="410"/>
        <v>31</v>
      </c>
      <c r="FQ139">
        <f t="shared" ref="FQ139:GM139" si="411">DAY(FQ145)</f>
        <v>31</v>
      </c>
      <c r="FR139">
        <f t="shared" si="411"/>
        <v>31</v>
      </c>
      <c r="FS139">
        <f t="shared" si="411"/>
        <v>31</v>
      </c>
      <c r="FT139">
        <f t="shared" si="411"/>
        <v>31</v>
      </c>
      <c r="FU139">
        <f t="shared" si="411"/>
        <v>31</v>
      </c>
      <c r="FV139">
        <f t="shared" si="411"/>
        <v>31</v>
      </c>
      <c r="FW139">
        <f t="shared" si="411"/>
        <v>31</v>
      </c>
      <c r="FX139">
        <f t="shared" si="411"/>
        <v>31</v>
      </c>
      <c r="FY139">
        <f t="shared" si="411"/>
        <v>31</v>
      </c>
      <c r="FZ139">
        <f t="shared" si="411"/>
        <v>31</v>
      </c>
      <c r="GA139">
        <f t="shared" si="411"/>
        <v>31</v>
      </c>
      <c r="GB139">
        <f t="shared" si="411"/>
        <v>31</v>
      </c>
      <c r="GC139">
        <f t="shared" si="411"/>
        <v>31</v>
      </c>
      <c r="GD139">
        <f t="shared" si="411"/>
        <v>31</v>
      </c>
      <c r="GE139">
        <f t="shared" si="411"/>
        <v>31</v>
      </c>
      <c r="GF139">
        <f t="shared" si="411"/>
        <v>31</v>
      </c>
      <c r="GG139">
        <f t="shared" si="411"/>
        <v>31</v>
      </c>
      <c r="GH139">
        <f t="shared" si="411"/>
        <v>31</v>
      </c>
      <c r="GI139">
        <f t="shared" si="411"/>
        <v>31</v>
      </c>
      <c r="GJ139">
        <f t="shared" si="411"/>
        <v>31</v>
      </c>
      <c r="GK139">
        <f t="shared" si="411"/>
        <v>31</v>
      </c>
      <c r="GL139">
        <f t="shared" si="411"/>
        <v>31</v>
      </c>
      <c r="GM139" s="88">
        <f t="shared" si="411"/>
        <v>31</v>
      </c>
    </row>
    <row r="140" spans="1:195" x14ac:dyDescent="0.25">
      <c r="B140" t="s">
        <v>447</v>
      </c>
      <c r="D140">
        <f>MATCH(TRUE,INDEX(Hdx_Data!$W$6:$W$366=D135,0),0)</f>
        <v>169</v>
      </c>
      <c r="E140">
        <f>MATCH(TRUE,INDEX(Hdx_Data!$W$6:$W$366=E135,0),0)</f>
        <v>170</v>
      </c>
      <c r="F140">
        <f>MATCH(TRUE,INDEX(Hdx_Data!$W$6:$W$366=F135,0),0)</f>
        <v>171</v>
      </c>
      <c r="G140">
        <f>MATCH(TRUE,INDEX(Hdx_Data!$W$6:$W$366=G135,0),0)</f>
        <v>172</v>
      </c>
      <c r="H140">
        <f>MATCH(TRUE,INDEX(Hdx_Data!$W$6:$W$366=H135,0),0)</f>
        <v>173</v>
      </c>
      <c r="I140">
        <f>MATCH(TRUE,INDEX(Hdx_Data!$W$6:$W$366=I135,0),0)</f>
        <v>174</v>
      </c>
      <c r="J140">
        <f>MATCH(TRUE,INDEX(Hdx_Data!$W$6:$W$366=J135,0),0)</f>
        <v>175</v>
      </c>
      <c r="K140">
        <f>MATCH(TRUE,INDEX(Hdx_Data!$W$6:$W$366=K135,0),0)</f>
        <v>176</v>
      </c>
      <c r="L140">
        <f>MATCH(TRUE,INDEX(Hdx_Data!$W$6:$W$366=L135,0),0)</f>
        <v>177</v>
      </c>
      <c r="M140">
        <f>MATCH(TRUE,INDEX(Hdx_Data!$W$6:$W$366=M135,0),0)</f>
        <v>178</v>
      </c>
      <c r="N140">
        <f>MATCH(TRUE,INDEX(Hdx_Data!$W$6:$W$366=N135,0),0)</f>
        <v>179</v>
      </c>
      <c r="O140">
        <f>MATCH(TRUE,INDEX(Hdx_Data!$W$6:$W$366=O135,0),0)</f>
        <v>180</v>
      </c>
      <c r="P140">
        <f>MATCH(TRUE,INDEX(Hdx_Data!$W$6:$W$366=P135,0),0)</f>
        <v>181</v>
      </c>
      <c r="Q140">
        <f>MATCH(TRUE,INDEX(Hdx_Data!$W$6:$W$366=Q135,0),0)</f>
        <v>182</v>
      </c>
      <c r="R140">
        <f>MATCH(TRUE,INDEX(Hdx_Data!$W$6:$W$366=R135,0),0)</f>
        <v>183</v>
      </c>
      <c r="S140">
        <f>MATCH(TRUE,INDEX(Hdx_Data!$W$6:$W$366=S135,0),0)</f>
        <v>184</v>
      </c>
      <c r="T140">
        <f>MATCH(TRUE,INDEX(Hdx_Data!$W$6:$W$366=T135,0),0)</f>
        <v>185</v>
      </c>
      <c r="U140">
        <f>MATCH(TRUE,INDEX(Hdx_Data!$W$6:$W$366=U135,0),0)</f>
        <v>186</v>
      </c>
      <c r="V140">
        <f>MATCH(TRUE,INDEX(Hdx_Data!$W$6:$W$366=V135,0),0)</f>
        <v>187</v>
      </c>
      <c r="W140">
        <f>MATCH(TRUE,INDEX(Hdx_Data!$W$6:$W$366=W135,0),0)</f>
        <v>188</v>
      </c>
      <c r="X140">
        <f>MATCH(TRUE,INDEX(Hdx_Data!$W$6:$W$366=X135,0),0)</f>
        <v>189</v>
      </c>
      <c r="Y140">
        <f>MATCH(TRUE,INDEX(Hdx_Data!$W$6:$W$366=Y135,0),0)</f>
        <v>190</v>
      </c>
      <c r="Z140">
        <f>MATCH(TRUE,INDEX(Hdx_Data!$W$6:$W$366=Z135,0),0)</f>
        <v>191</v>
      </c>
      <c r="AA140">
        <f>MATCH(TRUE,INDEX(Hdx_Data!$W$6:$W$366=AA135,0),0)</f>
        <v>192</v>
      </c>
      <c r="AB140" s="87">
        <f>MATCH(TRUE,INDEX(Hdx_Data!$W$6:$W$366=AB135,0),0)</f>
        <v>193</v>
      </c>
      <c r="AC140">
        <f>MATCH(TRUE,INDEX(Hdx_Data!$W$6:$W$366=AC135,0),0)</f>
        <v>194</v>
      </c>
      <c r="AD140">
        <f>MATCH(TRUE,INDEX(Hdx_Data!$W$6:$W$366=AD135,0),0)</f>
        <v>195</v>
      </c>
      <c r="AE140">
        <f>MATCH(TRUE,INDEX(Hdx_Data!$W$6:$W$366=AE135,0),0)</f>
        <v>196</v>
      </c>
      <c r="AF140">
        <f>MATCH(TRUE,INDEX(Hdx_Data!$W$6:$W$366=AF135,0),0)</f>
        <v>197</v>
      </c>
      <c r="AG140">
        <f>MATCH(TRUE,INDEX(Hdx_Data!$W$6:$W$366=AG135,0),0)</f>
        <v>198</v>
      </c>
      <c r="AH140">
        <f>MATCH(TRUE,INDEX(Hdx_Data!$W$6:$W$366=AH135,0),0)</f>
        <v>199</v>
      </c>
      <c r="AI140">
        <f>MATCH(TRUE,INDEX(Hdx_Data!$W$6:$W$366=AI135,0),0)</f>
        <v>200</v>
      </c>
      <c r="AJ140">
        <f>MATCH(TRUE,INDEX(Hdx_Data!$W$6:$W$366=AJ135,0),0)</f>
        <v>201</v>
      </c>
      <c r="AK140">
        <f>MATCH(TRUE,INDEX(Hdx_Data!$W$6:$W$366=AK135,0),0)</f>
        <v>202</v>
      </c>
      <c r="AL140">
        <f>MATCH(TRUE,INDEX(Hdx_Data!$W$6:$W$366=AL135,0),0)</f>
        <v>203</v>
      </c>
      <c r="AM140">
        <f>MATCH(TRUE,INDEX(Hdx_Data!$W$6:$W$366=AM135,0),0)</f>
        <v>204</v>
      </c>
      <c r="AN140">
        <f>MATCH(TRUE,INDEX(Hdx_Data!$W$6:$W$366=AN135,0),0)</f>
        <v>205</v>
      </c>
      <c r="AO140">
        <f>MATCH(TRUE,INDEX(Hdx_Data!$W$6:$W$366=AO135,0),0)</f>
        <v>206</v>
      </c>
      <c r="AP140">
        <f>MATCH(TRUE,INDEX(Hdx_Data!$W$6:$W$366=AP135,0),0)</f>
        <v>207</v>
      </c>
      <c r="AQ140">
        <f>MATCH(TRUE,INDEX(Hdx_Data!$W$6:$W$366=AQ135,0),0)</f>
        <v>208</v>
      </c>
      <c r="AR140">
        <f>MATCH(TRUE,INDEX(Hdx_Data!$W$6:$W$366=AR135,0),0)</f>
        <v>209</v>
      </c>
      <c r="AS140">
        <f>MATCH(TRUE,INDEX(Hdx_Data!$W$6:$W$366=AS135,0),0)</f>
        <v>210</v>
      </c>
      <c r="AT140">
        <f>MATCH(TRUE,INDEX(Hdx_Data!$W$6:$W$366=AT135,0),0)</f>
        <v>211</v>
      </c>
      <c r="AU140">
        <f>MATCH(TRUE,INDEX(Hdx_Data!$W$6:$W$366=AU135,0),0)</f>
        <v>212</v>
      </c>
      <c r="AV140">
        <f>MATCH(TRUE,INDEX(Hdx_Data!$W$6:$W$366=AV135,0),0)</f>
        <v>213</v>
      </c>
      <c r="AW140">
        <f>MATCH(TRUE,INDEX(Hdx_Data!$W$6:$W$366=AW135,0),0)</f>
        <v>214</v>
      </c>
      <c r="AX140">
        <f>MATCH(TRUE,INDEX(Hdx_Data!$W$6:$W$366=AX135,0),0)</f>
        <v>215</v>
      </c>
      <c r="AY140">
        <f>MATCH(TRUE,INDEX(Hdx_Data!$W$6:$W$366=AY135,0),0)</f>
        <v>216</v>
      </c>
      <c r="AZ140" s="87">
        <f>MATCH(TRUE,INDEX(Hdx_Data!$W$6:$W$366=AZ135,0),0)</f>
        <v>217</v>
      </c>
      <c r="BA140">
        <f>MATCH(TRUE,INDEX(Hdx_Data!$W$6:$W$366=BA135,0),0)</f>
        <v>218</v>
      </c>
      <c r="BB140">
        <f>MATCH(TRUE,INDEX(Hdx_Data!$W$6:$W$366=BB135,0),0)</f>
        <v>219</v>
      </c>
      <c r="BC140">
        <f>MATCH(TRUE,INDEX(Hdx_Data!$W$6:$W$366=BC135,0),0)</f>
        <v>220</v>
      </c>
      <c r="BD140">
        <f>MATCH(TRUE,INDEX(Hdx_Data!$W$6:$W$366=BD135,0),0)</f>
        <v>221</v>
      </c>
      <c r="BE140">
        <f>MATCH(TRUE,INDEX(Hdx_Data!$W$6:$W$366=BE135,0),0)</f>
        <v>222</v>
      </c>
      <c r="BF140">
        <f>MATCH(TRUE,INDEX(Hdx_Data!$W$6:$W$366=BF135,0),0)</f>
        <v>223</v>
      </c>
      <c r="BG140">
        <f>MATCH(TRUE,INDEX(Hdx_Data!$W$6:$W$366=BG135,0),0)</f>
        <v>224</v>
      </c>
      <c r="BH140">
        <f>MATCH(TRUE,INDEX(Hdx_Data!$W$6:$W$366=BH135,0),0)</f>
        <v>225</v>
      </c>
      <c r="BI140">
        <f>MATCH(TRUE,INDEX(Hdx_Data!$W$6:$W$366=BI135,0),0)</f>
        <v>226</v>
      </c>
      <c r="BJ140">
        <f>MATCH(TRUE,INDEX(Hdx_Data!$W$6:$W$366=BJ135,0),0)</f>
        <v>227</v>
      </c>
      <c r="BK140">
        <f>MATCH(TRUE,INDEX(Hdx_Data!$W$6:$W$366=BK135,0),0)</f>
        <v>228</v>
      </c>
      <c r="BL140">
        <f>MATCH(TRUE,INDEX(Hdx_Data!$W$6:$W$366=BL135,0),0)</f>
        <v>229</v>
      </c>
      <c r="BM140">
        <f>MATCH(TRUE,INDEX(Hdx_Data!$W$6:$W$366=BM135,0),0)</f>
        <v>230</v>
      </c>
      <c r="BN140">
        <f>MATCH(TRUE,INDEX(Hdx_Data!$W$6:$W$366=BN135,0),0)</f>
        <v>231</v>
      </c>
      <c r="BO140">
        <f>MATCH(TRUE,INDEX(Hdx_Data!$W$6:$W$366=BO135,0),0)</f>
        <v>232</v>
      </c>
      <c r="BP140">
        <f>MATCH(TRUE,INDEX(Hdx_Data!$W$6:$W$366=BP135,0),0)</f>
        <v>233</v>
      </c>
      <c r="BQ140">
        <f>MATCH(TRUE,INDEX(Hdx_Data!$W$6:$W$366=BQ135,0),0)</f>
        <v>234</v>
      </c>
      <c r="BR140">
        <f>MATCH(TRUE,INDEX(Hdx_Data!$W$6:$W$366=BR135,0),0)</f>
        <v>235</v>
      </c>
      <c r="BS140">
        <f>MATCH(TRUE,INDEX(Hdx_Data!$W$6:$W$366=BS135,0),0)</f>
        <v>236</v>
      </c>
      <c r="BT140">
        <f>MATCH(TRUE,INDEX(Hdx_Data!$W$6:$W$366=BT135,0),0)</f>
        <v>237</v>
      </c>
      <c r="BU140">
        <f>MATCH(TRUE,INDEX(Hdx_Data!$W$6:$W$366=BU135,0),0)</f>
        <v>238</v>
      </c>
      <c r="BV140">
        <f>MATCH(TRUE,INDEX(Hdx_Data!$W$6:$W$366=BV135,0),0)</f>
        <v>239</v>
      </c>
      <c r="BW140">
        <f>MATCH(TRUE,INDEX(Hdx_Data!$W$6:$W$366=BW135,0),0)</f>
        <v>240</v>
      </c>
      <c r="BX140" s="87">
        <f>MATCH(TRUE,INDEX(Hdx_Data!$W$6:$W$366=BX135,0),0)</f>
        <v>241</v>
      </c>
      <c r="BY140">
        <f>MATCH(TRUE,INDEX(Hdx_Data!$W$6:$W$366=BY135,0),0)</f>
        <v>242</v>
      </c>
      <c r="BZ140">
        <f>MATCH(TRUE,INDEX(Hdx_Data!$W$6:$W$366=BZ135,0),0)</f>
        <v>243</v>
      </c>
      <c r="CA140">
        <f>MATCH(TRUE,INDEX(Hdx_Data!$W$6:$W$366=CA135,0),0)</f>
        <v>244</v>
      </c>
      <c r="CB140">
        <f>MATCH(TRUE,INDEX(Hdx_Data!$W$6:$W$366=CB135,0),0)</f>
        <v>245</v>
      </c>
      <c r="CC140">
        <f>MATCH(TRUE,INDEX(Hdx_Data!$W$6:$W$366=CC135,0),0)</f>
        <v>246</v>
      </c>
      <c r="CD140">
        <f>MATCH(TRUE,INDEX(Hdx_Data!$W$6:$W$366=CD135,0),0)</f>
        <v>247</v>
      </c>
      <c r="CE140">
        <f>MATCH(TRUE,INDEX(Hdx_Data!$W$6:$W$366=CE135,0),0)</f>
        <v>248</v>
      </c>
      <c r="CF140">
        <f>MATCH(TRUE,INDEX(Hdx_Data!$W$6:$W$366=CF135,0),0)</f>
        <v>249</v>
      </c>
      <c r="CG140">
        <f>MATCH(TRUE,INDEX(Hdx_Data!$W$6:$W$366=CG135,0),0)</f>
        <v>250</v>
      </c>
      <c r="CH140">
        <f>MATCH(TRUE,INDEX(Hdx_Data!$W$6:$W$366=CH135,0),0)</f>
        <v>251</v>
      </c>
      <c r="CI140">
        <f>MATCH(TRUE,INDEX(Hdx_Data!$W$6:$W$366=CI135,0),0)</f>
        <v>252</v>
      </c>
      <c r="CJ140">
        <f>MATCH(TRUE,INDEX(Hdx_Data!$W$6:$W$366=CJ135,0),0)</f>
        <v>253</v>
      </c>
      <c r="CK140">
        <f>MATCH(TRUE,INDEX(Hdx_Data!$W$6:$W$366=CK135,0),0)</f>
        <v>254</v>
      </c>
      <c r="CL140">
        <f>MATCH(TRUE,INDEX(Hdx_Data!$W$6:$W$366=CL135,0),0)</f>
        <v>255</v>
      </c>
      <c r="CM140">
        <f>MATCH(TRUE,INDEX(Hdx_Data!$W$6:$W$366=CM135,0),0)</f>
        <v>256</v>
      </c>
      <c r="CN140">
        <f>MATCH(TRUE,INDEX(Hdx_Data!$W$6:$W$366=CN135,0),0)</f>
        <v>257</v>
      </c>
      <c r="CO140">
        <f>MATCH(TRUE,INDEX(Hdx_Data!$W$6:$W$366=CO135,0),0)</f>
        <v>258</v>
      </c>
      <c r="CP140">
        <f>MATCH(TRUE,INDEX(Hdx_Data!$W$6:$W$366=CP135,0),0)</f>
        <v>259</v>
      </c>
      <c r="CQ140">
        <f>MATCH(TRUE,INDEX(Hdx_Data!$W$6:$W$366=CQ135,0),0)</f>
        <v>260</v>
      </c>
      <c r="CR140">
        <f>MATCH(TRUE,INDEX(Hdx_Data!$W$6:$W$366=CR135,0),0)</f>
        <v>261</v>
      </c>
      <c r="CS140">
        <f>MATCH(TRUE,INDEX(Hdx_Data!$W$6:$W$366=CS135,0),0)</f>
        <v>262</v>
      </c>
      <c r="CT140">
        <f>MATCH(TRUE,INDEX(Hdx_Data!$W$6:$W$366=CT135,0),0)</f>
        <v>263</v>
      </c>
      <c r="CU140" s="88">
        <f>MATCH(TRUE,INDEX(Hdx_Data!$W$6:$W$366=CU135,0),0)</f>
        <v>264</v>
      </c>
      <c r="CV140">
        <f>MATCH(TRUE,INDEX(Hdx_Data!$W$6:$W$366=CV135,0),0)</f>
        <v>265</v>
      </c>
      <c r="CW140">
        <f>MATCH(TRUE,INDEX(Hdx_Data!$W$6:$W$366=CW135,0),0)</f>
        <v>266</v>
      </c>
      <c r="CX140">
        <f>MATCH(TRUE,INDEX(Hdx_Data!$W$6:$W$366=CX135,0),0)</f>
        <v>267</v>
      </c>
      <c r="CY140">
        <f>MATCH(TRUE,INDEX(Hdx_Data!$W$6:$W$366=CY135,0),0)</f>
        <v>268</v>
      </c>
      <c r="CZ140">
        <f>MATCH(TRUE,INDEX(Hdx_Data!$W$6:$W$366=CZ135,0),0)</f>
        <v>269</v>
      </c>
      <c r="DA140">
        <f>MATCH(TRUE,INDEX(Hdx_Data!$W$6:$W$366=DA135,0),0)</f>
        <v>270</v>
      </c>
      <c r="DB140">
        <f>MATCH(TRUE,INDEX(Hdx_Data!$W$6:$W$366=DB135,0),0)</f>
        <v>271</v>
      </c>
      <c r="DC140">
        <f>MATCH(TRUE,INDEX(Hdx_Data!$W$6:$W$366=DC135,0),0)</f>
        <v>272</v>
      </c>
      <c r="DD140">
        <f>MATCH(TRUE,INDEX(Hdx_Data!$W$6:$W$366=DD135,0),0)</f>
        <v>273</v>
      </c>
      <c r="DE140">
        <f>MATCH(TRUE,INDEX(Hdx_Data!$W$6:$W$366=DE135,0),0)</f>
        <v>274</v>
      </c>
      <c r="DF140">
        <f>MATCH(TRUE,INDEX(Hdx_Data!$W$6:$W$366=DF135,0),0)</f>
        <v>275</v>
      </c>
      <c r="DG140">
        <f>MATCH(TRUE,INDEX(Hdx_Data!$W$6:$W$366=DG135,0),0)</f>
        <v>276</v>
      </c>
      <c r="DH140">
        <f>MATCH(TRUE,INDEX(Hdx_Data!$W$6:$W$366=DH135,0),0)</f>
        <v>277</v>
      </c>
      <c r="DI140">
        <f>MATCH(TRUE,INDEX(Hdx_Data!$W$6:$W$366=DI135,0),0)</f>
        <v>278</v>
      </c>
      <c r="DJ140">
        <f>MATCH(TRUE,INDEX(Hdx_Data!$W$6:$W$366=DJ135,0),0)</f>
        <v>279</v>
      </c>
      <c r="DK140">
        <f>MATCH(TRUE,INDEX(Hdx_Data!$W$6:$W$366=DK135,0),0)</f>
        <v>280</v>
      </c>
      <c r="DL140">
        <f>MATCH(TRUE,INDEX(Hdx_Data!$W$6:$W$366=DL135,0),0)</f>
        <v>281</v>
      </c>
      <c r="DM140">
        <f>MATCH(TRUE,INDEX(Hdx_Data!$W$6:$W$366=DM135,0),0)</f>
        <v>282</v>
      </c>
      <c r="DN140">
        <f>MATCH(TRUE,INDEX(Hdx_Data!$W$6:$W$366=DN135,0),0)</f>
        <v>283</v>
      </c>
      <c r="DO140">
        <f>MATCH(TRUE,INDEX(Hdx_Data!$W$6:$W$366=DO135,0),0)</f>
        <v>284</v>
      </c>
      <c r="DP140">
        <f>MATCH(TRUE,INDEX(Hdx_Data!$W$6:$W$366=DP135,0),0)</f>
        <v>285</v>
      </c>
      <c r="DQ140">
        <f>MATCH(TRUE,INDEX(Hdx_Data!$W$6:$W$366=DQ135,0),0)</f>
        <v>286</v>
      </c>
      <c r="DR140">
        <f>MATCH(TRUE,INDEX(Hdx_Data!$W$6:$W$366=DR135,0),0)</f>
        <v>287</v>
      </c>
      <c r="DS140">
        <f>MATCH(TRUE,INDEX(Hdx_Data!$W$6:$W$366=DS135,0),0)</f>
        <v>288</v>
      </c>
      <c r="DT140" s="87">
        <f>MATCH(TRUE,INDEX(Hdx_Data!$W$6:$W$366=DT135,0),0)</f>
        <v>289</v>
      </c>
      <c r="DU140">
        <f>MATCH(TRUE,INDEX(Hdx_Data!$W$6:$W$366=DU135,0),0)</f>
        <v>290</v>
      </c>
      <c r="DV140">
        <f>MATCH(TRUE,INDEX(Hdx_Data!$W$6:$W$366=DV135,0),0)</f>
        <v>291</v>
      </c>
      <c r="DW140">
        <f>MATCH(TRUE,INDEX(Hdx_Data!$W$6:$W$366=DW135,0),0)</f>
        <v>292</v>
      </c>
      <c r="DX140">
        <f>MATCH(TRUE,INDEX(Hdx_Data!$W$6:$W$366=DX135,0),0)</f>
        <v>293</v>
      </c>
      <c r="DY140">
        <f>MATCH(TRUE,INDEX(Hdx_Data!$W$6:$W$366=DY135,0),0)</f>
        <v>294</v>
      </c>
      <c r="DZ140">
        <f>MATCH(TRUE,INDEX(Hdx_Data!$W$6:$W$366=DZ135,0),0)</f>
        <v>295</v>
      </c>
      <c r="EA140">
        <f>MATCH(TRUE,INDEX(Hdx_Data!$W$6:$W$366=EA135,0),0)</f>
        <v>296</v>
      </c>
      <c r="EB140">
        <f>MATCH(TRUE,INDEX(Hdx_Data!$W$6:$W$366=EB135,0),0)</f>
        <v>297</v>
      </c>
      <c r="EC140">
        <f>MATCH(TRUE,INDEX(Hdx_Data!$W$6:$W$366=EC135,0),0)</f>
        <v>298</v>
      </c>
      <c r="ED140">
        <f>MATCH(TRUE,INDEX(Hdx_Data!$W$6:$W$366=ED135,0),0)</f>
        <v>299</v>
      </c>
      <c r="EE140">
        <f>MATCH(TRUE,INDEX(Hdx_Data!$W$6:$W$366=EE135,0),0)</f>
        <v>300</v>
      </c>
      <c r="EF140">
        <f>MATCH(TRUE,INDEX(Hdx_Data!$W$6:$W$366=EF135,0),0)</f>
        <v>301</v>
      </c>
      <c r="EG140">
        <f>MATCH(TRUE,INDEX(Hdx_Data!$W$6:$W$366=EG135,0),0)</f>
        <v>302</v>
      </c>
      <c r="EH140">
        <f>MATCH(TRUE,INDEX(Hdx_Data!$W$6:$W$366=EH135,0),0)</f>
        <v>303</v>
      </c>
      <c r="EI140">
        <f>MATCH(TRUE,INDEX(Hdx_Data!$W$6:$W$366=EI135,0),0)</f>
        <v>304</v>
      </c>
      <c r="EJ140">
        <f>MATCH(TRUE,INDEX(Hdx_Data!$W$6:$W$366=EJ135,0),0)</f>
        <v>305</v>
      </c>
      <c r="EK140">
        <f>MATCH(TRUE,INDEX(Hdx_Data!$W$6:$W$366=EK135,0),0)</f>
        <v>306</v>
      </c>
      <c r="EL140">
        <f>MATCH(TRUE,INDEX(Hdx_Data!$W$6:$W$366=EL135,0),0)</f>
        <v>307</v>
      </c>
      <c r="EM140">
        <f>MATCH(TRUE,INDEX(Hdx_Data!$W$6:$W$366=EM135,0),0)</f>
        <v>308</v>
      </c>
      <c r="EN140">
        <f>MATCH(TRUE,INDEX(Hdx_Data!$W$6:$W$366=EN135,0),0)</f>
        <v>309</v>
      </c>
      <c r="EO140">
        <f>MATCH(TRUE,INDEX(Hdx_Data!$W$6:$W$366=EO135,0),0)</f>
        <v>310</v>
      </c>
      <c r="EP140">
        <f>MATCH(TRUE,INDEX(Hdx_Data!$W$6:$W$366=EP135,0),0)</f>
        <v>311</v>
      </c>
      <c r="EQ140" s="88">
        <f>MATCH(TRUE,INDEX(Hdx_Data!$W$6:$W$366=EQ135,0),0)</f>
        <v>312</v>
      </c>
      <c r="ER140">
        <f>MATCH(TRUE,INDEX(Hdx_Data!$W$6:$W$366=ER135,0),0)</f>
        <v>313</v>
      </c>
      <c r="ES140">
        <f>MATCH(TRUE,INDEX(Hdx_Data!$W$6:$W$366=ES135,0),0)</f>
        <v>314</v>
      </c>
      <c r="ET140">
        <f>MATCH(TRUE,INDEX(Hdx_Data!$W$6:$W$366=ET135,0),0)</f>
        <v>315</v>
      </c>
      <c r="EU140">
        <f>MATCH(TRUE,INDEX(Hdx_Data!$W$6:$W$366=EU135,0),0)</f>
        <v>316</v>
      </c>
      <c r="EV140">
        <f>MATCH(TRUE,INDEX(Hdx_Data!$W$6:$W$366=EV135,0),0)</f>
        <v>317</v>
      </c>
      <c r="EW140">
        <f>MATCH(TRUE,INDEX(Hdx_Data!$W$6:$W$366=EW135,0),0)</f>
        <v>318</v>
      </c>
      <c r="EX140">
        <f>MATCH(TRUE,INDEX(Hdx_Data!$W$6:$W$366=EX135,0),0)</f>
        <v>319</v>
      </c>
      <c r="EY140">
        <f>MATCH(TRUE,INDEX(Hdx_Data!$W$6:$W$366=EY135,0),0)</f>
        <v>320</v>
      </c>
      <c r="EZ140">
        <f>MATCH(TRUE,INDEX(Hdx_Data!$W$6:$W$366=EZ135,0),0)</f>
        <v>321</v>
      </c>
      <c r="FA140">
        <f>MATCH(TRUE,INDEX(Hdx_Data!$W$6:$W$366=FA135,0),0)</f>
        <v>322</v>
      </c>
      <c r="FB140">
        <f>MATCH(TRUE,INDEX(Hdx_Data!$W$6:$W$366=FB135,0),0)</f>
        <v>323</v>
      </c>
      <c r="FC140">
        <f>MATCH(TRUE,INDEX(Hdx_Data!$W$6:$W$366=FC135,0),0)</f>
        <v>324</v>
      </c>
      <c r="FD140">
        <f>MATCH(TRUE,INDEX(Hdx_Data!$W$6:$W$366=FD135,0),0)</f>
        <v>325</v>
      </c>
      <c r="FE140">
        <f>MATCH(TRUE,INDEX(Hdx_Data!$W$6:$W$366=FE135,0),0)</f>
        <v>326</v>
      </c>
      <c r="FF140">
        <f>MATCH(TRUE,INDEX(Hdx_Data!$W$6:$W$366=FF135,0),0)</f>
        <v>327</v>
      </c>
      <c r="FG140">
        <f>MATCH(TRUE,INDEX(Hdx_Data!$W$6:$W$366=FG135,0),0)</f>
        <v>328</v>
      </c>
      <c r="FH140">
        <f>MATCH(TRUE,INDEX(Hdx_Data!$W$6:$W$366=FH135,0),0)</f>
        <v>329</v>
      </c>
      <c r="FI140">
        <f>MATCH(TRUE,INDEX(Hdx_Data!$W$6:$W$366=FI135,0),0)</f>
        <v>330</v>
      </c>
      <c r="FJ140">
        <f>MATCH(TRUE,INDEX(Hdx_Data!$W$6:$W$366=FJ135,0),0)</f>
        <v>331</v>
      </c>
      <c r="FK140">
        <f>MATCH(TRUE,INDEX(Hdx_Data!$W$6:$W$366=FK135,0),0)</f>
        <v>332</v>
      </c>
      <c r="FL140">
        <f>MATCH(TRUE,INDEX(Hdx_Data!$W$6:$W$366=FL135,0),0)</f>
        <v>333</v>
      </c>
      <c r="FM140">
        <f>MATCH(TRUE,INDEX(Hdx_Data!$W$6:$W$366=FM135,0),0)</f>
        <v>334</v>
      </c>
      <c r="FN140">
        <f>MATCH(TRUE,INDEX(Hdx_Data!$W$6:$W$366=FN135,0),0)</f>
        <v>335</v>
      </c>
      <c r="FO140">
        <f>MATCH(TRUE,INDEX(Hdx_Data!$W$6:$W$366=FO135,0),0)</f>
        <v>336</v>
      </c>
      <c r="FP140" s="87">
        <f>MATCH(TRUE,INDEX(Hdx_Data!$W$6:$W$366=FP135,0),0)</f>
        <v>337</v>
      </c>
      <c r="FQ140">
        <f>MATCH(TRUE,INDEX(Hdx_Data!$W$6:$W$366=FQ135,0),0)</f>
        <v>338</v>
      </c>
      <c r="FR140">
        <f>MATCH(TRUE,INDEX(Hdx_Data!$W$6:$W$366=FR135,0),0)</f>
        <v>339</v>
      </c>
      <c r="FS140">
        <f>MATCH(TRUE,INDEX(Hdx_Data!$W$6:$W$366=FS135,0),0)</f>
        <v>340</v>
      </c>
      <c r="FT140">
        <f>MATCH(TRUE,INDEX(Hdx_Data!$W$6:$W$366=FT135,0),0)</f>
        <v>341</v>
      </c>
      <c r="FU140">
        <f>MATCH(TRUE,INDEX(Hdx_Data!$W$6:$W$366=FU135,0),0)</f>
        <v>342</v>
      </c>
      <c r="FV140">
        <f>MATCH(TRUE,INDEX(Hdx_Data!$W$6:$W$366=FV135,0),0)</f>
        <v>343</v>
      </c>
      <c r="FW140">
        <f>MATCH(TRUE,INDEX(Hdx_Data!$W$6:$W$366=FW135,0),0)</f>
        <v>344</v>
      </c>
      <c r="FX140">
        <f>MATCH(TRUE,INDEX(Hdx_Data!$W$6:$W$366=FX135,0),0)</f>
        <v>345</v>
      </c>
      <c r="FY140">
        <f>MATCH(TRUE,INDEX(Hdx_Data!$W$6:$W$366=FY135,0),0)</f>
        <v>346</v>
      </c>
      <c r="FZ140">
        <f>MATCH(TRUE,INDEX(Hdx_Data!$W$6:$W$366=FZ135,0),0)</f>
        <v>347</v>
      </c>
      <c r="GA140">
        <f>MATCH(TRUE,INDEX(Hdx_Data!$W$6:$W$366=GA135,0),0)</f>
        <v>348</v>
      </c>
      <c r="GB140">
        <f>MATCH(TRUE,INDEX(Hdx_Data!$W$6:$W$366=GB135,0),0)</f>
        <v>349</v>
      </c>
      <c r="GC140">
        <f>MATCH(TRUE,INDEX(Hdx_Data!$W$6:$W$366=GC135,0),0)</f>
        <v>350</v>
      </c>
      <c r="GD140">
        <f>MATCH(TRUE,INDEX(Hdx_Data!$W$6:$W$366=GD135,0),0)</f>
        <v>351</v>
      </c>
      <c r="GE140">
        <f>MATCH(TRUE,INDEX(Hdx_Data!$W$6:$W$366=GE135,0),0)</f>
        <v>352</v>
      </c>
      <c r="GF140">
        <f>MATCH(TRUE,INDEX(Hdx_Data!$W$6:$W$366=GF135,0),0)</f>
        <v>353</v>
      </c>
      <c r="GG140">
        <f>MATCH(TRUE,INDEX(Hdx_Data!$W$6:$W$366=GG135,0),0)</f>
        <v>354</v>
      </c>
      <c r="GH140">
        <f>MATCH(TRUE,INDEX(Hdx_Data!$W$6:$W$366=GH135,0),0)</f>
        <v>355</v>
      </c>
      <c r="GI140">
        <f>MATCH(TRUE,INDEX(Hdx_Data!$W$6:$W$366=GI135,0),0)</f>
        <v>356</v>
      </c>
      <c r="GJ140">
        <f>MATCH(TRUE,INDEX(Hdx_Data!$W$6:$W$366=GJ135,0),0)</f>
        <v>357</v>
      </c>
      <c r="GK140">
        <f>MATCH(TRUE,INDEX(Hdx_Data!$W$6:$W$366=GK135,0),0)</f>
        <v>358</v>
      </c>
      <c r="GL140">
        <f>MATCH(TRUE,INDEX(Hdx_Data!$W$6:$W$366=GL135,0),0)</f>
        <v>359</v>
      </c>
      <c r="GM140" s="88">
        <f>MATCH(TRUE,INDEX(Hdx_Data!$W$6:$W$366=GM135,0),0)</f>
        <v>360</v>
      </c>
    </row>
    <row r="141" spans="1:195" x14ac:dyDescent="0.25">
      <c r="B141" t="s">
        <v>524</v>
      </c>
      <c r="D141" s="20">
        <f ca="1">NOW()</f>
        <v>43854.441452083331</v>
      </c>
      <c r="AB141" s="87"/>
      <c r="AZ141" s="87"/>
      <c r="BX141" s="87"/>
      <c r="CU141" s="88"/>
      <c r="DT141" s="87"/>
      <c r="EQ141" s="88"/>
      <c r="FP141" s="87"/>
      <c r="GM141" s="88"/>
    </row>
    <row r="142" spans="1:195" x14ac:dyDescent="0.25">
      <c r="B142" t="s">
        <v>539</v>
      </c>
      <c r="D142" t="e">
        <f>MATCH(TRUE,INDEX(Hdx_Data!$C$5:$C$300=D135,0),0)</f>
        <v>#N/A</v>
      </c>
      <c r="E142" t="e">
        <f>MATCH(TRUE,INDEX(Hdx_Data!$C$5:$C$300=E135,0),0)</f>
        <v>#N/A</v>
      </c>
      <c r="F142" t="e">
        <f>MATCH(TRUE,INDEX(Hdx_Data!$C$5:$C$300=F135,0),0)</f>
        <v>#N/A</v>
      </c>
      <c r="G142" t="e">
        <f>MATCH(TRUE,INDEX(Hdx_Data!$C$5:$C$300=G135,0),0)</f>
        <v>#N/A</v>
      </c>
      <c r="H142" t="e">
        <f>MATCH(TRUE,INDEX(Hdx_Data!$C$5:$C$300=H135,0),0)</f>
        <v>#N/A</v>
      </c>
      <c r="I142" t="e">
        <f>MATCH(TRUE,INDEX(Hdx_Data!$C$5:$C$300=I135,0),0)</f>
        <v>#N/A</v>
      </c>
      <c r="J142" t="e">
        <f>MATCH(TRUE,INDEX(Hdx_Data!$C$5:$C$300=J135,0),0)</f>
        <v>#N/A</v>
      </c>
      <c r="K142" t="e">
        <f>MATCH(TRUE,INDEX(Hdx_Data!$C$5:$C$300=K135,0),0)</f>
        <v>#N/A</v>
      </c>
      <c r="L142" t="e">
        <f>MATCH(TRUE,INDEX(Hdx_Data!$C$5:$C$300=L135,0),0)</f>
        <v>#N/A</v>
      </c>
      <c r="M142" t="e">
        <f>MATCH(TRUE,INDEX(Hdx_Data!$C$5:$C$300=M135,0),0)</f>
        <v>#N/A</v>
      </c>
      <c r="N142" t="e">
        <f>MATCH(TRUE,INDEX(Hdx_Data!$C$5:$C$300=N135,0),0)</f>
        <v>#N/A</v>
      </c>
      <c r="O142" t="e">
        <f>MATCH(TRUE,INDEX(Hdx_Data!$C$5:$C$300=O135,0),0)</f>
        <v>#N/A</v>
      </c>
      <c r="P142" t="e">
        <f>MATCH(TRUE,INDEX(Hdx_Data!$C$5:$C$300=P135,0),0)</f>
        <v>#N/A</v>
      </c>
      <c r="Q142" t="e">
        <f>MATCH(TRUE,INDEX(Hdx_Data!$C$5:$C$300=Q135,0),0)</f>
        <v>#N/A</v>
      </c>
      <c r="R142" t="e">
        <f>MATCH(TRUE,INDEX(Hdx_Data!$C$5:$C$300=R135,0),0)</f>
        <v>#N/A</v>
      </c>
      <c r="S142" t="e">
        <f>MATCH(TRUE,INDEX(Hdx_Data!$C$5:$C$300=S135,0),0)</f>
        <v>#N/A</v>
      </c>
      <c r="T142" t="e">
        <f>MATCH(TRUE,INDEX(Hdx_Data!$C$5:$C$300=T135,0),0)</f>
        <v>#N/A</v>
      </c>
      <c r="U142" t="e">
        <f>MATCH(TRUE,INDEX(Hdx_Data!$C$5:$C$300=U135,0),0)</f>
        <v>#N/A</v>
      </c>
      <c r="V142" t="e">
        <f>MATCH(TRUE,INDEX(Hdx_Data!$C$5:$C$300=V135,0),0)</f>
        <v>#N/A</v>
      </c>
      <c r="W142" t="e">
        <f>MATCH(TRUE,INDEX(Hdx_Data!$C$5:$C$300=W135,0),0)</f>
        <v>#N/A</v>
      </c>
      <c r="X142" t="e">
        <f>MATCH(TRUE,INDEX(Hdx_Data!$C$5:$C$300=X135,0),0)</f>
        <v>#N/A</v>
      </c>
      <c r="Y142" t="e">
        <f>MATCH(TRUE,INDEX(Hdx_Data!$C$5:$C$300=Y135,0),0)</f>
        <v>#N/A</v>
      </c>
      <c r="Z142" t="e">
        <f>MATCH(TRUE,INDEX(Hdx_Data!$C$5:$C$300=Z135,0),0)</f>
        <v>#N/A</v>
      </c>
      <c r="AA142" t="e">
        <f>MATCH(TRUE,INDEX(Hdx_Data!$C$5:$C$300=AA135,0),0)</f>
        <v>#N/A</v>
      </c>
      <c r="AB142" s="87" t="e">
        <f>MATCH(TRUE,INDEX(Hdx_Data!$C$5:$C$300=AB135,0),0)</f>
        <v>#N/A</v>
      </c>
      <c r="AC142" t="e">
        <f>MATCH(TRUE,INDEX(Hdx_Data!$C$5:$C$300=AC135,0),0)</f>
        <v>#N/A</v>
      </c>
      <c r="AD142" t="e">
        <f>MATCH(TRUE,INDEX(Hdx_Data!$C$5:$C$300=AD135,0),0)</f>
        <v>#N/A</v>
      </c>
      <c r="AE142" t="e">
        <f>MATCH(TRUE,INDEX(Hdx_Data!$C$5:$C$300=AE135,0),0)</f>
        <v>#N/A</v>
      </c>
      <c r="AF142" t="e">
        <f>MATCH(TRUE,INDEX(Hdx_Data!$C$5:$C$300=AF135,0),0)</f>
        <v>#N/A</v>
      </c>
      <c r="AG142" t="e">
        <f>MATCH(TRUE,INDEX(Hdx_Data!$C$5:$C$300=AG135,0),0)</f>
        <v>#N/A</v>
      </c>
      <c r="AH142" t="e">
        <f>MATCH(TRUE,INDEX(Hdx_Data!$C$5:$C$300=AH135,0),0)</f>
        <v>#N/A</v>
      </c>
      <c r="AI142" t="e">
        <f>MATCH(TRUE,INDEX(Hdx_Data!$C$5:$C$300=AI135,0),0)</f>
        <v>#N/A</v>
      </c>
      <c r="AJ142" t="e">
        <f>MATCH(TRUE,INDEX(Hdx_Data!$C$5:$C$300=AJ135,0),0)</f>
        <v>#N/A</v>
      </c>
      <c r="AK142" t="e">
        <f>MATCH(TRUE,INDEX(Hdx_Data!$C$5:$C$300=AK135,0),0)</f>
        <v>#N/A</v>
      </c>
      <c r="AL142" t="e">
        <f>MATCH(TRUE,INDEX(Hdx_Data!$C$5:$C$300=AL135,0),0)</f>
        <v>#N/A</v>
      </c>
      <c r="AM142" t="e">
        <f>MATCH(TRUE,INDEX(Hdx_Data!$C$5:$C$300=AM135,0),0)</f>
        <v>#N/A</v>
      </c>
      <c r="AN142" t="e">
        <f>MATCH(TRUE,INDEX(Hdx_Data!$C$5:$C$300=AN135,0),0)</f>
        <v>#N/A</v>
      </c>
      <c r="AO142" t="e">
        <f>MATCH(TRUE,INDEX(Hdx_Data!$C$5:$C$300=AO135,0),0)</f>
        <v>#N/A</v>
      </c>
      <c r="AP142" t="e">
        <f>MATCH(TRUE,INDEX(Hdx_Data!$C$5:$C$300=AP135,0),0)</f>
        <v>#N/A</v>
      </c>
      <c r="AQ142" t="e">
        <f>MATCH(TRUE,INDEX(Hdx_Data!$C$5:$C$300=AQ135,0),0)</f>
        <v>#N/A</v>
      </c>
      <c r="AR142" t="e">
        <f>MATCH(TRUE,INDEX(Hdx_Data!$C$5:$C$300=AR135,0),0)</f>
        <v>#N/A</v>
      </c>
      <c r="AS142" t="e">
        <f>MATCH(TRUE,INDEX(Hdx_Data!$C$5:$C$300=AS135,0),0)</f>
        <v>#N/A</v>
      </c>
      <c r="AT142" t="e">
        <f>MATCH(TRUE,INDEX(Hdx_Data!$C$5:$C$300=AT135,0),0)</f>
        <v>#N/A</v>
      </c>
      <c r="AU142" t="e">
        <f>MATCH(TRUE,INDEX(Hdx_Data!$C$5:$C$300=AU135,0),0)</f>
        <v>#N/A</v>
      </c>
      <c r="AV142" t="e">
        <f>MATCH(TRUE,INDEX(Hdx_Data!$C$5:$C$300=AV135,0),0)</f>
        <v>#N/A</v>
      </c>
      <c r="AW142" t="e">
        <f>MATCH(TRUE,INDEX(Hdx_Data!$C$5:$C$300=AW135,0),0)</f>
        <v>#N/A</v>
      </c>
      <c r="AX142" t="e">
        <f>MATCH(TRUE,INDEX(Hdx_Data!$C$5:$C$300=AX135,0),0)</f>
        <v>#N/A</v>
      </c>
      <c r="AY142" t="e">
        <f>MATCH(TRUE,INDEX(Hdx_Data!$C$5:$C$300=AY135,0),0)</f>
        <v>#N/A</v>
      </c>
      <c r="AZ142" s="87" t="e">
        <f>MATCH(TRUE,INDEX(Hdx_Data!$C$5:$C$300=AZ135,0),0)</f>
        <v>#N/A</v>
      </c>
      <c r="BA142" t="e">
        <f>MATCH(TRUE,INDEX(Hdx_Data!$C$5:$C$300=BA135,0),0)</f>
        <v>#N/A</v>
      </c>
      <c r="BB142" t="e">
        <f>MATCH(TRUE,INDEX(Hdx_Data!$C$5:$C$300=BB135,0),0)</f>
        <v>#N/A</v>
      </c>
      <c r="BC142" t="e">
        <f>MATCH(TRUE,INDEX(Hdx_Data!$C$5:$C$300=BC135,0),0)</f>
        <v>#N/A</v>
      </c>
      <c r="BD142" t="e">
        <f>MATCH(TRUE,INDEX(Hdx_Data!$C$5:$C$300=BD135,0),0)</f>
        <v>#N/A</v>
      </c>
      <c r="BE142" t="e">
        <f>MATCH(TRUE,INDEX(Hdx_Data!$C$5:$C$300=BE135,0),0)</f>
        <v>#N/A</v>
      </c>
      <c r="BF142" t="e">
        <f>MATCH(TRUE,INDEX(Hdx_Data!$C$5:$C$300=BF135,0),0)</f>
        <v>#N/A</v>
      </c>
      <c r="BG142" t="e">
        <f>MATCH(TRUE,INDEX(Hdx_Data!$C$5:$C$300=BG135,0),0)</f>
        <v>#N/A</v>
      </c>
      <c r="BH142" t="e">
        <f>MATCH(TRUE,INDEX(Hdx_Data!$C$5:$C$300=BH135,0),0)</f>
        <v>#N/A</v>
      </c>
      <c r="BI142" t="e">
        <f>MATCH(TRUE,INDEX(Hdx_Data!$C$5:$C$300=BI135,0),0)</f>
        <v>#N/A</v>
      </c>
      <c r="BJ142" t="e">
        <f>MATCH(TRUE,INDEX(Hdx_Data!$C$5:$C$300=BJ135,0),0)</f>
        <v>#N/A</v>
      </c>
      <c r="BK142" t="e">
        <f>MATCH(TRUE,INDEX(Hdx_Data!$C$5:$C$300=BK135,0),0)</f>
        <v>#N/A</v>
      </c>
      <c r="BL142" t="e">
        <f>MATCH(TRUE,INDEX(Hdx_Data!$C$5:$C$300=BL135,0),0)</f>
        <v>#N/A</v>
      </c>
      <c r="BM142" t="e">
        <f>MATCH(TRUE,INDEX(Hdx_Data!$C$5:$C$300=BM135,0),0)</f>
        <v>#N/A</v>
      </c>
      <c r="BN142" t="e">
        <f>MATCH(TRUE,INDEX(Hdx_Data!$C$5:$C$300=BN135,0),0)</f>
        <v>#N/A</v>
      </c>
      <c r="BO142" t="e">
        <f>MATCH(TRUE,INDEX(Hdx_Data!$C$5:$C$300=BO135,0),0)</f>
        <v>#N/A</v>
      </c>
      <c r="BP142" t="e">
        <f>MATCH(TRUE,INDEX(Hdx_Data!$C$5:$C$300=BP135,0),0)</f>
        <v>#N/A</v>
      </c>
      <c r="BQ142" t="e">
        <f>MATCH(TRUE,INDEX(Hdx_Data!$C$5:$C$300=BQ135,0),0)</f>
        <v>#N/A</v>
      </c>
      <c r="BR142" t="e">
        <f>MATCH(TRUE,INDEX(Hdx_Data!$C$5:$C$300=BR135,0),0)</f>
        <v>#N/A</v>
      </c>
      <c r="BS142" t="e">
        <f>MATCH(TRUE,INDEX(Hdx_Data!$C$5:$C$300=BS135,0),0)</f>
        <v>#N/A</v>
      </c>
      <c r="BT142" t="e">
        <f>MATCH(TRUE,INDEX(Hdx_Data!$C$5:$C$300=BT135,0),0)</f>
        <v>#N/A</v>
      </c>
      <c r="BU142" t="e">
        <f>MATCH(TRUE,INDEX(Hdx_Data!$C$5:$C$300=BU135,0),0)</f>
        <v>#N/A</v>
      </c>
      <c r="BV142" t="e">
        <f>MATCH(TRUE,INDEX(Hdx_Data!$C$5:$C$300=BV135,0),0)</f>
        <v>#N/A</v>
      </c>
      <c r="BW142" t="e">
        <f>MATCH(TRUE,INDEX(Hdx_Data!$C$5:$C$300=BW135,0),0)</f>
        <v>#N/A</v>
      </c>
      <c r="BX142" s="87" t="e">
        <f>MATCH(TRUE,INDEX(Hdx_Data!$C$5:$C$300=BX135,0),0)</f>
        <v>#N/A</v>
      </c>
      <c r="BY142" t="e">
        <f>MATCH(TRUE,INDEX(Hdx_Data!$C$5:$C$300=BY135,0),0)</f>
        <v>#N/A</v>
      </c>
      <c r="BZ142" t="e">
        <f>MATCH(TRUE,INDEX(Hdx_Data!$C$5:$C$300=BZ135,0),0)</f>
        <v>#N/A</v>
      </c>
      <c r="CA142" t="e">
        <f>MATCH(TRUE,INDEX(Hdx_Data!$C$5:$C$300=CA135,0),0)</f>
        <v>#N/A</v>
      </c>
      <c r="CB142" t="e">
        <f>MATCH(TRUE,INDEX(Hdx_Data!$C$5:$C$300=CB135,0),0)</f>
        <v>#N/A</v>
      </c>
      <c r="CC142" t="e">
        <f>MATCH(TRUE,INDEX(Hdx_Data!$C$5:$C$300=CC135,0),0)</f>
        <v>#N/A</v>
      </c>
      <c r="CD142" t="e">
        <f>MATCH(TRUE,INDEX(Hdx_Data!$C$5:$C$300=CD135,0),0)</f>
        <v>#N/A</v>
      </c>
      <c r="CE142" t="e">
        <f>MATCH(TRUE,INDEX(Hdx_Data!$C$5:$C$300=CE135,0),0)</f>
        <v>#N/A</v>
      </c>
      <c r="CF142" t="e">
        <f>MATCH(TRUE,INDEX(Hdx_Data!$C$5:$C$300=CF135,0),0)</f>
        <v>#N/A</v>
      </c>
      <c r="CG142" t="e">
        <f>MATCH(TRUE,INDEX(Hdx_Data!$C$5:$C$300=CG135,0),0)</f>
        <v>#N/A</v>
      </c>
      <c r="CH142" t="e">
        <f>MATCH(TRUE,INDEX(Hdx_Data!$C$5:$C$300=CH135,0),0)</f>
        <v>#N/A</v>
      </c>
      <c r="CI142" t="e">
        <f>MATCH(TRUE,INDEX(Hdx_Data!$C$5:$C$300=CI135,0),0)</f>
        <v>#N/A</v>
      </c>
      <c r="CJ142" t="e">
        <f>MATCH(TRUE,INDEX(Hdx_Data!$C$5:$C$300=CJ135,0),0)</f>
        <v>#N/A</v>
      </c>
      <c r="CK142" t="e">
        <f>MATCH(TRUE,INDEX(Hdx_Data!$C$5:$C$300=CK135,0),0)</f>
        <v>#N/A</v>
      </c>
      <c r="CL142" t="e">
        <f>MATCH(TRUE,INDEX(Hdx_Data!$C$5:$C$300=CL135,0),0)</f>
        <v>#N/A</v>
      </c>
      <c r="CM142" t="e">
        <f>MATCH(TRUE,INDEX(Hdx_Data!$C$5:$C$300=CM135,0),0)</f>
        <v>#N/A</v>
      </c>
      <c r="CN142" t="e">
        <f>MATCH(TRUE,INDEX(Hdx_Data!$C$5:$C$300=CN135,0),0)</f>
        <v>#N/A</v>
      </c>
      <c r="CO142" t="e">
        <f>MATCH(TRUE,INDEX(Hdx_Data!$C$5:$C$300=CO135,0),0)</f>
        <v>#N/A</v>
      </c>
      <c r="CP142" t="e">
        <f>MATCH(TRUE,INDEX(Hdx_Data!$C$5:$C$300=CP135,0),0)</f>
        <v>#N/A</v>
      </c>
      <c r="CQ142" t="e">
        <f>MATCH(TRUE,INDEX(Hdx_Data!$C$5:$C$300=CQ135,0),0)</f>
        <v>#N/A</v>
      </c>
      <c r="CR142" t="e">
        <f>MATCH(TRUE,INDEX(Hdx_Data!$C$5:$C$300=CR135,0),0)</f>
        <v>#N/A</v>
      </c>
      <c r="CS142" t="e">
        <f>MATCH(TRUE,INDEX(Hdx_Data!$C$5:$C$300=CS135,0),0)</f>
        <v>#N/A</v>
      </c>
      <c r="CT142" t="e">
        <f>MATCH(TRUE,INDEX(Hdx_Data!$C$5:$C$300=CT135,0),0)</f>
        <v>#N/A</v>
      </c>
      <c r="CU142" s="88" t="e">
        <f>MATCH(TRUE,INDEX(Hdx_Data!$C$5:$C$300=CU135,0),0)</f>
        <v>#N/A</v>
      </c>
      <c r="CV142" t="e">
        <f>MATCH(TRUE,INDEX(Hdx_Data!$C$5:$C$300=CV135,0),0)</f>
        <v>#N/A</v>
      </c>
      <c r="CW142" t="e">
        <f>MATCH(TRUE,INDEX(Hdx_Data!$C$5:$C$300=CW135,0),0)</f>
        <v>#N/A</v>
      </c>
      <c r="CX142" t="e">
        <f>MATCH(TRUE,INDEX(Hdx_Data!$C$5:$C$300=CX135,0),0)</f>
        <v>#N/A</v>
      </c>
      <c r="CY142" t="e">
        <f>MATCH(TRUE,INDEX(Hdx_Data!$C$5:$C$300=CY135,0),0)</f>
        <v>#N/A</v>
      </c>
      <c r="CZ142" t="e">
        <f>MATCH(TRUE,INDEX(Hdx_Data!$C$5:$C$300=CZ135,0),0)</f>
        <v>#N/A</v>
      </c>
      <c r="DA142" t="e">
        <f>MATCH(TRUE,INDEX(Hdx_Data!$C$5:$C$300=DA135,0),0)</f>
        <v>#N/A</v>
      </c>
      <c r="DB142" t="e">
        <f>MATCH(TRUE,INDEX(Hdx_Data!$C$5:$C$300=DB135,0),0)</f>
        <v>#N/A</v>
      </c>
      <c r="DC142" t="e">
        <f>MATCH(TRUE,INDEX(Hdx_Data!$C$5:$C$300=DC135,0),0)</f>
        <v>#N/A</v>
      </c>
      <c r="DD142" t="e">
        <f>MATCH(TRUE,INDEX(Hdx_Data!$C$5:$C$300=DD135,0),0)</f>
        <v>#N/A</v>
      </c>
      <c r="DE142" t="e">
        <f>MATCH(TRUE,INDEX(Hdx_Data!$C$5:$C$300=DE135,0),0)</f>
        <v>#N/A</v>
      </c>
      <c r="DF142" t="e">
        <f>MATCH(TRUE,INDEX(Hdx_Data!$C$5:$C$300=DF135,0),0)</f>
        <v>#N/A</v>
      </c>
      <c r="DG142" t="e">
        <f>MATCH(TRUE,INDEX(Hdx_Data!$C$5:$C$300=DG135,0),0)</f>
        <v>#N/A</v>
      </c>
      <c r="DH142" t="e">
        <f>MATCH(TRUE,INDEX(Hdx_Data!$C$5:$C$300=DH135,0),0)</f>
        <v>#N/A</v>
      </c>
      <c r="DI142" t="e">
        <f>MATCH(TRUE,INDEX(Hdx_Data!$C$5:$C$300=DI135,0),0)</f>
        <v>#N/A</v>
      </c>
      <c r="DJ142" t="e">
        <f>MATCH(TRUE,INDEX(Hdx_Data!$C$5:$C$300=DJ135,0),0)</f>
        <v>#N/A</v>
      </c>
      <c r="DK142" t="e">
        <f>MATCH(TRUE,INDEX(Hdx_Data!$C$5:$C$300=DK135,0),0)</f>
        <v>#N/A</v>
      </c>
      <c r="DL142" t="e">
        <f>MATCH(TRUE,INDEX(Hdx_Data!$C$5:$C$300=DL135,0),0)</f>
        <v>#N/A</v>
      </c>
      <c r="DM142" t="e">
        <f>MATCH(TRUE,INDEX(Hdx_Data!$C$5:$C$300=DM135,0),0)</f>
        <v>#N/A</v>
      </c>
      <c r="DN142" t="e">
        <f>MATCH(TRUE,INDEX(Hdx_Data!$C$5:$C$300=DN135,0),0)</f>
        <v>#N/A</v>
      </c>
      <c r="DO142" t="e">
        <f>MATCH(TRUE,INDEX(Hdx_Data!$C$5:$C$300=DO135,0),0)</f>
        <v>#N/A</v>
      </c>
      <c r="DP142" t="e">
        <f>MATCH(TRUE,INDEX(Hdx_Data!$C$5:$C$300=DP135,0),0)</f>
        <v>#N/A</v>
      </c>
      <c r="DQ142" t="e">
        <f>MATCH(TRUE,INDEX(Hdx_Data!$C$5:$C$300=DQ135,0),0)</f>
        <v>#N/A</v>
      </c>
      <c r="DR142" t="e">
        <f>MATCH(TRUE,INDEX(Hdx_Data!$C$5:$C$300=DR135,0),0)</f>
        <v>#N/A</v>
      </c>
      <c r="DS142" t="e">
        <f>MATCH(TRUE,INDEX(Hdx_Data!$C$5:$C$300=DS135,0),0)</f>
        <v>#N/A</v>
      </c>
      <c r="DT142" s="87" t="e">
        <f>MATCH(TRUE,INDEX(Hdx_Data!$C$5:$C$300=DT135,0),0)</f>
        <v>#N/A</v>
      </c>
      <c r="DU142" t="e">
        <f>MATCH(TRUE,INDEX(Hdx_Data!$C$5:$C$300=DU135,0),0)</f>
        <v>#N/A</v>
      </c>
      <c r="DV142" t="e">
        <f>MATCH(TRUE,INDEX(Hdx_Data!$C$5:$C$300=DV135,0),0)</f>
        <v>#N/A</v>
      </c>
      <c r="DW142" t="e">
        <f>MATCH(TRUE,INDEX(Hdx_Data!$C$5:$C$300=DW135,0),0)</f>
        <v>#N/A</v>
      </c>
      <c r="DX142" t="e">
        <f>MATCH(TRUE,INDEX(Hdx_Data!$C$5:$C$300=DX135,0),0)</f>
        <v>#N/A</v>
      </c>
      <c r="DY142" t="e">
        <f>MATCH(TRUE,INDEX(Hdx_Data!$C$5:$C$300=DY135,0),0)</f>
        <v>#N/A</v>
      </c>
      <c r="DZ142" t="e">
        <f>MATCH(TRUE,INDEX(Hdx_Data!$C$5:$C$300=DZ135,0),0)</f>
        <v>#N/A</v>
      </c>
      <c r="EA142" t="e">
        <f>MATCH(TRUE,INDEX(Hdx_Data!$C$5:$C$300=EA135,0),0)</f>
        <v>#N/A</v>
      </c>
      <c r="EB142" t="e">
        <f>MATCH(TRUE,INDEX(Hdx_Data!$C$5:$C$300=EB135,0),0)</f>
        <v>#N/A</v>
      </c>
      <c r="EC142" t="e">
        <f>MATCH(TRUE,INDEX(Hdx_Data!$C$5:$C$300=EC135,0),0)</f>
        <v>#N/A</v>
      </c>
      <c r="ED142" t="e">
        <f>MATCH(TRUE,INDEX(Hdx_Data!$C$5:$C$300=ED135,0),0)</f>
        <v>#N/A</v>
      </c>
      <c r="EE142" t="e">
        <f>MATCH(TRUE,INDEX(Hdx_Data!$C$5:$C$300=EE135,0),0)</f>
        <v>#N/A</v>
      </c>
      <c r="EF142" t="e">
        <f>MATCH(TRUE,INDEX(Hdx_Data!$C$5:$C$300=EF135,0),0)</f>
        <v>#N/A</v>
      </c>
      <c r="EG142" t="e">
        <f>MATCH(TRUE,INDEX(Hdx_Data!$C$5:$C$300=EG135,0),0)</f>
        <v>#N/A</v>
      </c>
      <c r="EH142" t="e">
        <f>MATCH(TRUE,INDEX(Hdx_Data!$C$5:$C$300=EH135,0),0)</f>
        <v>#N/A</v>
      </c>
      <c r="EI142" t="e">
        <f>MATCH(TRUE,INDEX(Hdx_Data!$C$5:$C$300=EI135,0),0)</f>
        <v>#N/A</v>
      </c>
      <c r="EJ142" t="e">
        <f>MATCH(TRUE,INDEX(Hdx_Data!$C$5:$C$300=EJ135,0),0)</f>
        <v>#N/A</v>
      </c>
      <c r="EK142" t="e">
        <f>MATCH(TRUE,INDEX(Hdx_Data!$C$5:$C$300=EK135,0),0)</f>
        <v>#N/A</v>
      </c>
      <c r="EL142" t="e">
        <f>MATCH(TRUE,INDEX(Hdx_Data!$C$5:$C$300=EL135,0),0)</f>
        <v>#N/A</v>
      </c>
      <c r="EM142" t="e">
        <f>MATCH(TRUE,INDEX(Hdx_Data!$C$5:$C$300=EM135,0),0)</f>
        <v>#N/A</v>
      </c>
      <c r="EN142" t="e">
        <f>MATCH(TRUE,INDEX(Hdx_Data!$C$5:$C$300=EN135,0),0)</f>
        <v>#N/A</v>
      </c>
      <c r="EO142" t="e">
        <f>MATCH(TRUE,INDEX(Hdx_Data!$C$5:$C$300=EO135,0),0)</f>
        <v>#N/A</v>
      </c>
      <c r="EP142" t="e">
        <f>MATCH(TRUE,INDEX(Hdx_Data!$C$5:$C$300=EP135,0),0)</f>
        <v>#N/A</v>
      </c>
      <c r="EQ142" s="88" t="e">
        <f>MATCH(TRUE,INDEX(Hdx_Data!$C$5:$C$300=EQ135,0),0)</f>
        <v>#N/A</v>
      </c>
      <c r="FP142" s="87"/>
      <c r="GM142" s="88"/>
    </row>
    <row r="143" spans="1:195" ht="15.75" thickBot="1" x14ac:dyDescent="0.3">
      <c r="D143" s="20"/>
      <c r="AB143" s="87"/>
      <c r="AZ143" s="87"/>
      <c r="BX143" s="87"/>
      <c r="CU143" s="88"/>
      <c r="DT143" s="87"/>
      <c r="EQ143" s="88"/>
      <c r="FP143" s="87"/>
      <c r="GM143" s="88"/>
    </row>
    <row r="144" spans="1:195" ht="15.75" thickBot="1" x14ac:dyDescent="0.3">
      <c r="A144" s="65"/>
      <c r="B144" s="66" t="s">
        <v>304</v>
      </c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104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104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104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151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104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151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104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151"/>
    </row>
    <row r="145" spans="2:195" x14ac:dyDescent="0.25">
      <c r="B145" t="s">
        <v>305</v>
      </c>
      <c r="D145" s="20">
        <f t="shared" ref="D145:AI145" si="412">D135</f>
        <v>43854</v>
      </c>
      <c r="E145" s="20">
        <f t="shared" si="412"/>
        <v>43854.041666666664</v>
      </c>
      <c r="F145" s="20">
        <f t="shared" si="412"/>
        <v>43854.083333333336</v>
      </c>
      <c r="G145" s="20">
        <f t="shared" si="412"/>
        <v>43854.125</v>
      </c>
      <c r="H145" s="20">
        <f t="shared" si="412"/>
        <v>43854.166666666664</v>
      </c>
      <c r="I145" s="20">
        <f t="shared" si="412"/>
        <v>43854.208333333336</v>
      </c>
      <c r="J145" s="20">
        <f t="shared" si="412"/>
        <v>43854.25</v>
      </c>
      <c r="K145" s="20">
        <f t="shared" si="412"/>
        <v>43854.291666666664</v>
      </c>
      <c r="L145" s="20">
        <f t="shared" si="412"/>
        <v>43854.333333333336</v>
      </c>
      <c r="M145" s="20">
        <f t="shared" si="412"/>
        <v>43854.375</v>
      </c>
      <c r="N145" s="20">
        <f t="shared" si="412"/>
        <v>43854.416666666664</v>
      </c>
      <c r="O145" s="20">
        <f t="shared" si="412"/>
        <v>43854.458333333336</v>
      </c>
      <c r="P145" s="20">
        <f t="shared" si="412"/>
        <v>43854.5</v>
      </c>
      <c r="Q145" s="20">
        <f t="shared" si="412"/>
        <v>43854.541666666664</v>
      </c>
      <c r="R145" s="20">
        <f t="shared" si="412"/>
        <v>43854.583333333336</v>
      </c>
      <c r="S145" s="20">
        <f t="shared" si="412"/>
        <v>43854.625</v>
      </c>
      <c r="T145" s="20">
        <f t="shared" si="412"/>
        <v>43854.666666666664</v>
      </c>
      <c r="U145" s="20">
        <f t="shared" si="412"/>
        <v>43854.708333333336</v>
      </c>
      <c r="V145" s="20">
        <f t="shared" si="412"/>
        <v>43854.75</v>
      </c>
      <c r="W145" s="20">
        <f t="shared" si="412"/>
        <v>43854.791666666664</v>
      </c>
      <c r="X145" s="20">
        <f t="shared" si="412"/>
        <v>43854.833333333336</v>
      </c>
      <c r="Y145" s="20">
        <f t="shared" si="412"/>
        <v>43854.875</v>
      </c>
      <c r="Z145" s="20">
        <f t="shared" si="412"/>
        <v>43854.916666666664</v>
      </c>
      <c r="AA145" s="20">
        <f t="shared" si="412"/>
        <v>43854.958333333336</v>
      </c>
      <c r="AB145" s="115">
        <f t="shared" si="412"/>
        <v>43855</v>
      </c>
      <c r="AC145" s="20">
        <f>AC135</f>
        <v>43855.041666666664</v>
      </c>
      <c r="AD145" s="20">
        <f t="shared" si="412"/>
        <v>43855.083333333336</v>
      </c>
      <c r="AE145" s="20">
        <f t="shared" si="412"/>
        <v>43855.125</v>
      </c>
      <c r="AF145" s="20">
        <f t="shared" si="412"/>
        <v>43855.166666666664</v>
      </c>
      <c r="AG145" s="20">
        <f t="shared" si="412"/>
        <v>43855.208333333336</v>
      </c>
      <c r="AH145" s="20">
        <f t="shared" si="412"/>
        <v>43855.25</v>
      </c>
      <c r="AI145" s="20">
        <f t="shared" si="412"/>
        <v>43855.291666666664</v>
      </c>
      <c r="AJ145" s="20">
        <f t="shared" ref="AJ145:BO145" si="413">AJ135</f>
        <v>43855.333333333336</v>
      </c>
      <c r="AK145" s="20">
        <f t="shared" si="413"/>
        <v>43855.375</v>
      </c>
      <c r="AL145" s="20">
        <f t="shared" si="413"/>
        <v>43855.416666666664</v>
      </c>
      <c r="AM145" s="20">
        <f t="shared" si="413"/>
        <v>43855.458333333336</v>
      </c>
      <c r="AN145" s="20">
        <f t="shared" si="413"/>
        <v>43855.5</v>
      </c>
      <c r="AO145" s="20">
        <f t="shared" si="413"/>
        <v>43855.541666666664</v>
      </c>
      <c r="AP145" s="20">
        <f t="shared" si="413"/>
        <v>43855.583333333336</v>
      </c>
      <c r="AQ145" s="20">
        <f t="shared" si="413"/>
        <v>43855.625</v>
      </c>
      <c r="AR145" s="20">
        <f t="shared" si="413"/>
        <v>43855.666666666664</v>
      </c>
      <c r="AS145" s="20">
        <f t="shared" si="413"/>
        <v>43855.708333333336</v>
      </c>
      <c r="AT145" s="20">
        <f t="shared" si="413"/>
        <v>43855.75</v>
      </c>
      <c r="AU145" s="20">
        <f t="shared" si="413"/>
        <v>43855.791666666664</v>
      </c>
      <c r="AV145" s="20">
        <f t="shared" si="413"/>
        <v>43855.833333333336</v>
      </c>
      <c r="AW145" s="20">
        <f t="shared" si="413"/>
        <v>43855.875</v>
      </c>
      <c r="AX145" s="20">
        <f t="shared" si="413"/>
        <v>43855.916666666664</v>
      </c>
      <c r="AY145" s="20">
        <f t="shared" si="413"/>
        <v>43855.958333333336</v>
      </c>
      <c r="AZ145" s="115">
        <f t="shared" si="413"/>
        <v>43856</v>
      </c>
      <c r="BA145" s="20">
        <f t="shared" si="413"/>
        <v>43856.041666666664</v>
      </c>
      <c r="BB145" s="20">
        <f t="shared" si="413"/>
        <v>43856.083333333336</v>
      </c>
      <c r="BC145" s="20">
        <f t="shared" si="413"/>
        <v>43856.125</v>
      </c>
      <c r="BD145" s="20">
        <f t="shared" si="413"/>
        <v>43856.166666666664</v>
      </c>
      <c r="BE145" s="20">
        <f t="shared" si="413"/>
        <v>43856.208333333336</v>
      </c>
      <c r="BF145" s="20">
        <f t="shared" si="413"/>
        <v>43856.25</v>
      </c>
      <c r="BG145" s="20">
        <f t="shared" si="413"/>
        <v>43856.291666666664</v>
      </c>
      <c r="BH145" s="20">
        <f t="shared" si="413"/>
        <v>43856.333333333336</v>
      </c>
      <c r="BI145" s="20">
        <f t="shared" si="413"/>
        <v>43856.375</v>
      </c>
      <c r="BJ145" s="20">
        <f t="shared" si="413"/>
        <v>43856.416666666664</v>
      </c>
      <c r="BK145" s="20">
        <f t="shared" si="413"/>
        <v>43856.458333333336</v>
      </c>
      <c r="BL145" s="20">
        <f t="shared" si="413"/>
        <v>43856.5</v>
      </c>
      <c r="BM145" s="20">
        <f t="shared" si="413"/>
        <v>43856.541666666664</v>
      </c>
      <c r="BN145" s="20">
        <f t="shared" si="413"/>
        <v>43856.583333333336</v>
      </c>
      <c r="BO145" s="20">
        <f t="shared" si="413"/>
        <v>43856.625</v>
      </c>
      <c r="BP145" s="20">
        <f t="shared" ref="BP145:CU145" si="414">BP135</f>
        <v>43856.666666666664</v>
      </c>
      <c r="BQ145" s="20">
        <f t="shared" si="414"/>
        <v>43856.708333333336</v>
      </c>
      <c r="BR145" s="20">
        <f t="shared" si="414"/>
        <v>43856.75</v>
      </c>
      <c r="BS145" s="20">
        <f t="shared" si="414"/>
        <v>43856.791666666664</v>
      </c>
      <c r="BT145" s="20">
        <f t="shared" si="414"/>
        <v>43856.833333333336</v>
      </c>
      <c r="BU145" s="20">
        <f t="shared" si="414"/>
        <v>43856.875</v>
      </c>
      <c r="BV145" s="20">
        <f t="shared" si="414"/>
        <v>43856.916666666664</v>
      </c>
      <c r="BW145" s="20">
        <f t="shared" si="414"/>
        <v>43856.958333333336</v>
      </c>
      <c r="BX145" s="115">
        <f t="shared" si="414"/>
        <v>43857</v>
      </c>
      <c r="BY145" s="20">
        <f t="shared" si="414"/>
        <v>43857.041666666664</v>
      </c>
      <c r="BZ145" s="20">
        <f t="shared" si="414"/>
        <v>43857.083333333336</v>
      </c>
      <c r="CA145" s="20">
        <f t="shared" si="414"/>
        <v>43857.125</v>
      </c>
      <c r="CB145" s="20">
        <f t="shared" si="414"/>
        <v>43857.166666666664</v>
      </c>
      <c r="CC145" s="20">
        <f t="shared" si="414"/>
        <v>43857.208333333336</v>
      </c>
      <c r="CD145" s="20">
        <f t="shared" si="414"/>
        <v>43857.25</v>
      </c>
      <c r="CE145" s="20">
        <f t="shared" si="414"/>
        <v>43857.291666666664</v>
      </c>
      <c r="CF145" s="20">
        <f t="shared" si="414"/>
        <v>43857.333333333336</v>
      </c>
      <c r="CG145" s="20">
        <f t="shared" si="414"/>
        <v>43857.375</v>
      </c>
      <c r="CH145" s="20">
        <f t="shared" si="414"/>
        <v>43857.416666666664</v>
      </c>
      <c r="CI145" s="20">
        <f t="shared" si="414"/>
        <v>43857.458333333336</v>
      </c>
      <c r="CJ145" s="20">
        <f t="shared" si="414"/>
        <v>43857.5</v>
      </c>
      <c r="CK145" s="20">
        <f t="shared" si="414"/>
        <v>43857.541666666664</v>
      </c>
      <c r="CL145" s="20">
        <f t="shared" si="414"/>
        <v>43857.583333333336</v>
      </c>
      <c r="CM145" s="20">
        <f t="shared" si="414"/>
        <v>43857.625</v>
      </c>
      <c r="CN145" s="20">
        <f t="shared" si="414"/>
        <v>43857.666666666664</v>
      </c>
      <c r="CO145" s="20">
        <f t="shared" si="414"/>
        <v>43857.708333333336</v>
      </c>
      <c r="CP145" s="20">
        <f t="shared" si="414"/>
        <v>43857.75</v>
      </c>
      <c r="CQ145" s="20">
        <f t="shared" si="414"/>
        <v>43857.791666666664</v>
      </c>
      <c r="CR145" s="20">
        <f t="shared" si="414"/>
        <v>43857.833333333336</v>
      </c>
      <c r="CS145" s="20">
        <f t="shared" si="414"/>
        <v>43857.875</v>
      </c>
      <c r="CT145" s="20">
        <f t="shared" si="414"/>
        <v>43857.916666666664</v>
      </c>
      <c r="CU145" s="161">
        <f t="shared" si="414"/>
        <v>43857.958333333336</v>
      </c>
      <c r="CV145" s="20">
        <f t="shared" ref="CV145:EA145" si="415">CV135</f>
        <v>43858</v>
      </c>
      <c r="CW145" s="20">
        <f t="shared" si="415"/>
        <v>43858.041666666664</v>
      </c>
      <c r="CX145" s="20">
        <f t="shared" si="415"/>
        <v>43858.083333333336</v>
      </c>
      <c r="CY145" s="20">
        <f t="shared" si="415"/>
        <v>43858.125</v>
      </c>
      <c r="CZ145" s="20">
        <f t="shared" si="415"/>
        <v>43858.166666666664</v>
      </c>
      <c r="DA145" s="20">
        <f t="shared" si="415"/>
        <v>43858.208333333336</v>
      </c>
      <c r="DB145" s="20">
        <f t="shared" si="415"/>
        <v>43858.25</v>
      </c>
      <c r="DC145" s="20">
        <f t="shared" si="415"/>
        <v>43858.291666666664</v>
      </c>
      <c r="DD145" s="20">
        <f t="shared" si="415"/>
        <v>43858.333333333336</v>
      </c>
      <c r="DE145" s="20">
        <f t="shared" si="415"/>
        <v>43858.375</v>
      </c>
      <c r="DF145" s="20">
        <f t="shared" si="415"/>
        <v>43858.416666666664</v>
      </c>
      <c r="DG145" s="20">
        <f t="shared" si="415"/>
        <v>43858.458333333336</v>
      </c>
      <c r="DH145" s="20">
        <f t="shared" si="415"/>
        <v>43858.5</v>
      </c>
      <c r="DI145" s="20">
        <f t="shared" si="415"/>
        <v>43858.541666666664</v>
      </c>
      <c r="DJ145" s="20">
        <f t="shared" si="415"/>
        <v>43858.583333333336</v>
      </c>
      <c r="DK145" s="20">
        <f t="shared" si="415"/>
        <v>43858.625</v>
      </c>
      <c r="DL145" s="20">
        <f t="shared" si="415"/>
        <v>43858.666666666664</v>
      </c>
      <c r="DM145" s="20">
        <f t="shared" si="415"/>
        <v>43858.708333333336</v>
      </c>
      <c r="DN145" s="20">
        <f t="shared" si="415"/>
        <v>43858.75</v>
      </c>
      <c r="DO145" s="20">
        <f t="shared" si="415"/>
        <v>43858.791666666664</v>
      </c>
      <c r="DP145" s="20">
        <f t="shared" si="415"/>
        <v>43858.833333333336</v>
      </c>
      <c r="DQ145" s="20">
        <f t="shared" si="415"/>
        <v>43858.875</v>
      </c>
      <c r="DR145" s="20">
        <f t="shared" si="415"/>
        <v>43858.916666666664</v>
      </c>
      <c r="DS145" s="20">
        <f t="shared" si="415"/>
        <v>43858.958333333336</v>
      </c>
      <c r="DT145" s="115">
        <f t="shared" si="415"/>
        <v>43859</v>
      </c>
      <c r="DU145" s="20">
        <f t="shared" si="415"/>
        <v>43859.041666666664</v>
      </c>
      <c r="DV145" s="20">
        <f t="shared" si="415"/>
        <v>43859.083333333336</v>
      </c>
      <c r="DW145" s="20">
        <f t="shared" si="415"/>
        <v>43859.125</v>
      </c>
      <c r="DX145" s="20">
        <f t="shared" si="415"/>
        <v>43859.166666666664</v>
      </c>
      <c r="DY145" s="20">
        <f t="shared" si="415"/>
        <v>43859.208333333336</v>
      </c>
      <c r="DZ145" s="20">
        <f t="shared" si="415"/>
        <v>43859.25</v>
      </c>
      <c r="EA145" s="20">
        <f t="shared" si="415"/>
        <v>43859.291666666664</v>
      </c>
      <c r="EB145" s="20">
        <f t="shared" ref="EB145:FG145" si="416">EB135</f>
        <v>43859.333333333336</v>
      </c>
      <c r="EC145" s="20">
        <f t="shared" si="416"/>
        <v>43859.375</v>
      </c>
      <c r="ED145" s="20">
        <f t="shared" si="416"/>
        <v>43859.416666666664</v>
      </c>
      <c r="EE145" s="20">
        <f t="shared" si="416"/>
        <v>43859.458333333336</v>
      </c>
      <c r="EF145" s="20">
        <f t="shared" si="416"/>
        <v>43859.5</v>
      </c>
      <c r="EG145" s="20">
        <f t="shared" si="416"/>
        <v>43859.541666666664</v>
      </c>
      <c r="EH145" s="20">
        <f t="shared" si="416"/>
        <v>43859.583333333336</v>
      </c>
      <c r="EI145" s="20">
        <f t="shared" si="416"/>
        <v>43859.625</v>
      </c>
      <c r="EJ145" s="20">
        <f t="shared" si="416"/>
        <v>43859.666666666664</v>
      </c>
      <c r="EK145" s="20">
        <f t="shared" si="416"/>
        <v>43859.708333333336</v>
      </c>
      <c r="EL145" s="20">
        <f t="shared" si="416"/>
        <v>43859.75</v>
      </c>
      <c r="EM145" s="20">
        <f t="shared" si="416"/>
        <v>43859.791666666664</v>
      </c>
      <c r="EN145" s="20">
        <f t="shared" si="416"/>
        <v>43859.833333333336</v>
      </c>
      <c r="EO145" s="20">
        <f t="shared" si="416"/>
        <v>43859.875</v>
      </c>
      <c r="EP145" s="20">
        <f t="shared" si="416"/>
        <v>43859.916666666664</v>
      </c>
      <c r="EQ145" s="161">
        <f t="shared" si="416"/>
        <v>43859.958333333336</v>
      </c>
      <c r="ER145" s="20">
        <f t="shared" si="416"/>
        <v>43860</v>
      </c>
      <c r="ES145" s="20">
        <f t="shared" si="416"/>
        <v>43860.041666666664</v>
      </c>
      <c r="ET145" s="20">
        <f t="shared" si="416"/>
        <v>43860.083333333336</v>
      </c>
      <c r="EU145" s="20">
        <f t="shared" si="416"/>
        <v>43860.125</v>
      </c>
      <c r="EV145" s="20">
        <f t="shared" si="416"/>
        <v>43860.166666666664</v>
      </c>
      <c r="EW145" s="20">
        <f t="shared" si="416"/>
        <v>43860.208333333336</v>
      </c>
      <c r="EX145" s="20">
        <f t="shared" si="416"/>
        <v>43860.25</v>
      </c>
      <c r="EY145" s="20">
        <f t="shared" si="416"/>
        <v>43860.291666666664</v>
      </c>
      <c r="EZ145" s="20">
        <f t="shared" si="416"/>
        <v>43860.333333333336</v>
      </c>
      <c r="FA145" s="20">
        <f t="shared" si="416"/>
        <v>43860.375</v>
      </c>
      <c r="FB145" s="20">
        <f t="shared" si="416"/>
        <v>43860.416666666664</v>
      </c>
      <c r="FC145" s="20">
        <f t="shared" si="416"/>
        <v>43860.458333333336</v>
      </c>
      <c r="FD145" s="20">
        <f t="shared" si="416"/>
        <v>43860.5</v>
      </c>
      <c r="FE145" s="20">
        <f t="shared" si="416"/>
        <v>43860.541666666664</v>
      </c>
      <c r="FF145" s="20">
        <f t="shared" si="416"/>
        <v>43860.583333333336</v>
      </c>
      <c r="FG145" s="20">
        <f t="shared" si="416"/>
        <v>43860.625</v>
      </c>
      <c r="FH145" s="20">
        <f t="shared" ref="FH145:FP145" si="417">FH135</f>
        <v>43860.666666666664</v>
      </c>
      <c r="FI145" s="20">
        <f t="shared" si="417"/>
        <v>43860.708333333336</v>
      </c>
      <c r="FJ145" s="20">
        <f t="shared" si="417"/>
        <v>43860.75</v>
      </c>
      <c r="FK145" s="20">
        <f t="shared" si="417"/>
        <v>43860.791666666664</v>
      </c>
      <c r="FL145" s="20">
        <f t="shared" si="417"/>
        <v>43860.833333333336</v>
      </c>
      <c r="FM145" s="20">
        <f t="shared" si="417"/>
        <v>43860.875</v>
      </c>
      <c r="FN145" s="20">
        <f t="shared" si="417"/>
        <v>43860.916666666664</v>
      </c>
      <c r="FO145" s="20">
        <f t="shared" si="417"/>
        <v>43860.958333333336</v>
      </c>
      <c r="FP145" s="115">
        <f t="shared" si="417"/>
        <v>43861</v>
      </c>
      <c r="FQ145" s="20">
        <f t="shared" ref="FQ145:GM145" si="418">FQ135</f>
        <v>43861.041666666664</v>
      </c>
      <c r="FR145" s="20">
        <f t="shared" si="418"/>
        <v>43861.083333333336</v>
      </c>
      <c r="FS145" s="20">
        <f t="shared" si="418"/>
        <v>43861.125</v>
      </c>
      <c r="FT145" s="20">
        <f t="shared" si="418"/>
        <v>43861.166666666664</v>
      </c>
      <c r="FU145" s="20">
        <f t="shared" si="418"/>
        <v>43861.208333333336</v>
      </c>
      <c r="FV145" s="20">
        <f t="shared" si="418"/>
        <v>43861.25</v>
      </c>
      <c r="FW145" s="20">
        <f t="shared" si="418"/>
        <v>43861.291666666664</v>
      </c>
      <c r="FX145" s="20">
        <f t="shared" si="418"/>
        <v>43861.333333333336</v>
      </c>
      <c r="FY145" s="20">
        <f t="shared" si="418"/>
        <v>43861.375</v>
      </c>
      <c r="FZ145" s="20">
        <f t="shared" si="418"/>
        <v>43861.416666666664</v>
      </c>
      <c r="GA145" s="20">
        <f t="shared" si="418"/>
        <v>43861.458333333336</v>
      </c>
      <c r="GB145" s="20">
        <f t="shared" si="418"/>
        <v>43861.5</v>
      </c>
      <c r="GC145" s="20">
        <f t="shared" si="418"/>
        <v>43861.541666666664</v>
      </c>
      <c r="GD145" s="20">
        <f t="shared" si="418"/>
        <v>43861.583333333336</v>
      </c>
      <c r="GE145" s="20">
        <f t="shared" si="418"/>
        <v>43861.625</v>
      </c>
      <c r="GF145" s="20">
        <f t="shared" si="418"/>
        <v>43861.666666666664</v>
      </c>
      <c r="GG145" s="20">
        <f t="shared" si="418"/>
        <v>43861.708333333336</v>
      </c>
      <c r="GH145" s="20">
        <f t="shared" si="418"/>
        <v>43861.75</v>
      </c>
      <c r="GI145" s="20">
        <f t="shared" si="418"/>
        <v>43861.791666666664</v>
      </c>
      <c r="GJ145" s="20">
        <f t="shared" si="418"/>
        <v>43861.833333333336</v>
      </c>
      <c r="GK145" s="20">
        <f t="shared" si="418"/>
        <v>43861.875</v>
      </c>
      <c r="GL145" s="20">
        <f t="shared" si="418"/>
        <v>43861.916666666664</v>
      </c>
      <c r="GM145" s="161">
        <f t="shared" si="418"/>
        <v>43861.958333333336</v>
      </c>
    </row>
    <row r="146" spans="2:195" x14ac:dyDescent="0.25">
      <c r="B146" t="s">
        <v>306</v>
      </c>
      <c r="D146" s="4">
        <f t="shared" ref="D146:AI146" ca="1" si="419">D27</f>
        <v>689.0501708984375</v>
      </c>
      <c r="E146" s="4">
        <f t="shared" ca="1" si="419"/>
        <v>689.190185546875</v>
      </c>
      <c r="F146" s="4">
        <f t="shared" ca="1" si="419"/>
        <v>689.3302001953125</v>
      </c>
      <c r="G146" s="4">
        <f t="shared" ca="1" si="419"/>
        <v>689.460205078125</v>
      </c>
      <c r="H146" s="4">
        <f t="shared" ca="1" si="419"/>
        <v>689.5902099609375</v>
      </c>
      <c r="I146" s="4">
        <f t="shared" ca="1" si="419"/>
        <v>689.730224609375</v>
      </c>
      <c r="J146" s="4">
        <f t="shared" ca="1" si="419"/>
        <v>689.8502197265625</v>
      </c>
      <c r="K146" s="4">
        <f t="shared" ca="1" si="419"/>
        <v>689.9501953125</v>
      </c>
      <c r="L146" s="4">
        <f t="shared" ca="1" si="419"/>
        <v>689.78021240234375</v>
      </c>
      <c r="M146" s="4">
        <f t="shared" ca="1" si="419"/>
        <v>689.6102294921875</v>
      </c>
      <c r="N146" s="4">
        <f t="shared" ca="1" si="419"/>
        <v>689.43017578125</v>
      </c>
      <c r="O146" s="4">
        <f t="shared" ca="1" si="419"/>
        <v>689.23205075142118</v>
      </c>
      <c r="P146" s="4">
        <f t="shared" ca="1" si="419"/>
        <v>689.0570526350723</v>
      </c>
      <c r="Q146" s="4">
        <f t="shared" ca="1" si="419"/>
        <v>688.88039955577096</v>
      </c>
      <c r="R146" s="4">
        <f t="shared" ca="1" si="419"/>
        <v>688.7023908585245</v>
      </c>
      <c r="S146" s="4">
        <f t="shared" ca="1" si="419"/>
        <v>688.52324854177118</v>
      </c>
      <c r="T146" s="4">
        <f t="shared" ca="1" si="419"/>
        <v>688.34313641040603</v>
      </c>
      <c r="U146" s="4">
        <f t="shared" ca="1" si="419"/>
        <v>688.14871520700558</v>
      </c>
      <c r="V146" s="4">
        <f t="shared" ca="1" si="419"/>
        <v>687.7286244428567</v>
      </c>
      <c r="W146" s="4">
        <f t="shared" ca="1" si="419"/>
        <v>687.44959403619828</v>
      </c>
      <c r="X146" s="4">
        <f t="shared" ca="1" si="419"/>
        <v>687.23187290147837</v>
      </c>
      <c r="Y146" s="4">
        <f t="shared" ca="1" si="419"/>
        <v>686.99321388410794</v>
      </c>
      <c r="Z146" s="4">
        <f t="shared" ca="1" si="419"/>
        <v>686.94873512445179</v>
      </c>
      <c r="AA146" s="4">
        <f t="shared" ca="1" si="419"/>
        <v>686.90907340617002</v>
      </c>
      <c r="AB146" s="110">
        <f t="shared" ca="1" si="419"/>
        <v>686.92771085776849</v>
      </c>
      <c r="AC146" s="4">
        <f t="shared" ca="1" si="419"/>
        <v>687.08121920249812</v>
      </c>
      <c r="AD146" s="4">
        <f t="shared" ca="1" si="419"/>
        <v>687.20832286147254</v>
      </c>
      <c r="AE146" s="4">
        <f t="shared" ca="1" si="419"/>
        <v>687.32056422789617</v>
      </c>
      <c r="AF146" s="4">
        <f t="shared" ca="1" si="419"/>
        <v>687.4209409513486</v>
      </c>
      <c r="AG146" s="4">
        <f t="shared" ca="1" si="419"/>
        <v>687.52236718502115</v>
      </c>
      <c r="AH146" s="4">
        <f t="shared" ca="1" si="419"/>
        <v>687.62357285859537</v>
      </c>
      <c r="AI146" s="4">
        <f t="shared" ca="1" si="419"/>
        <v>687.72482160917275</v>
      </c>
      <c r="AJ146" s="4">
        <f t="shared" ref="AJ146:BO146" ca="1" si="420">AJ27</f>
        <v>687.82606180863797</v>
      </c>
      <c r="AK146" s="4">
        <f t="shared" ca="1" si="420"/>
        <v>687.42526006317428</v>
      </c>
      <c r="AL146" s="4">
        <f t="shared" ca="1" si="420"/>
        <v>687.12954021277574</v>
      </c>
      <c r="AM146" s="4">
        <f t="shared" ca="1" si="420"/>
        <v>687.07474889601406</v>
      </c>
      <c r="AN146" s="4">
        <f t="shared" ca="1" si="420"/>
        <v>687.06499637876607</v>
      </c>
      <c r="AO146" s="4">
        <f t="shared" ca="1" si="420"/>
        <v>687.18420553682154</v>
      </c>
      <c r="AP146" s="4">
        <f t="shared" ca="1" si="420"/>
        <v>687.30072211083325</v>
      </c>
      <c r="AQ146" s="4">
        <f t="shared" ca="1" si="420"/>
        <v>687.40047683850605</v>
      </c>
      <c r="AR146" s="4">
        <f t="shared" ca="1" si="420"/>
        <v>687.5020521923517</v>
      </c>
      <c r="AS146" s="4">
        <f t="shared" ca="1" si="420"/>
        <v>687.60322973803807</v>
      </c>
      <c r="AT146" s="4">
        <f t="shared" ca="1" si="420"/>
        <v>687.36547106214891</v>
      </c>
      <c r="AU146" s="4">
        <f t="shared" ca="1" si="420"/>
        <v>687.07454444770019</v>
      </c>
      <c r="AV146" s="4">
        <f t="shared" ca="1" si="420"/>
        <v>687.02580112001749</v>
      </c>
      <c r="AW146" s="4">
        <f t="shared" ca="1" si="420"/>
        <v>687.04725943404446</v>
      </c>
      <c r="AX146" s="4">
        <f t="shared" ca="1" si="420"/>
        <v>687.19219454601318</v>
      </c>
      <c r="AY146" s="4">
        <f t="shared" ca="1" si="420"/>
        <v>687.31177494768258</v>
      </c>
      <c r="AZ146" s="110">
        <f t="shared" ca="1" si="420"/>
        <v>687.41077190500857</v>
      </c>
      <c r="BA146" s="4">
        <f t="shared" ca="1" si="420"/>
        <v>687.50879776875342</v>
      </c>
      <c r="BB146" s="4">
        <f t="shared" ca="1" si="420"/>
        <v>687.60427567834472</v>
      </c>
      <c r="BC146" s="4">
        <f t="shared" ca="1" si="420"/>
        <v>687.70036811845148</v>
      </c>
      <c r="BD146" s="4">
        <f t="shared" ca="1" si="420"/>
        <v>687.79629006322637</v>
      </c>
      <c r="BE146" s="4">
        <f t="shared" ca="1" si="420"/>
        <v>687.89225792094317</v>
      </c>
      <c r="BF146" s="4">
        <f t="shared" ca="1" si="420"/>
        <v>687.98821330916724</v>
      </c>
      <c r="BG146" s="4">
        <f t="shared" ca="1" si="420"/>
        <v>688.08182872833549</v>
      </c>
      <c r="BH146" s="4">
        <f t="shared" ca="1" si="420"/>
        <v>688.17561958934846</v>
      </c>
      <c r="BI146" s="4">
        <f t="shared" ca="1" si="420"/>
        <v>688.26938541546428</v>
      </c>
      <c r="BJ146" s="4">
        <f t="shared" ca="1" si="420"/>
        <v>688.35770608991845</v>
      </c>
      <c r="BK146" s="4">
        <f t="shared" ca="1" si="420"/>
        <v>688.44402270669013</v>
      </c>
      <c r="BL146" s="4">
        <f t="shared" ca="1" si="420"/>
        <v>688.53057244420108</v>
      </c>
      <c r="BM146" s="4">
        <f t="shared" ca="1" si="420"/>
        <v>688.61710142127026</v>
      </c>
      <c r="BN146" s="4">
        <f t="shared" ca="1" si="420"/>
        <v>688.7036321469327</v>
      </c>
      <c r="BO146" s="4">
        <f t="shared" ca="1" si="420"/>
        <v>688.79016272455976</v>
      </c>
      <c r="BP146" s="4">
        <f t="shared" ref="BP146:CU146" ca="1" si="421">BP27</f>
        <v>688.87669331471398</v>
      </c>
      <c r="BQ146" s="4">
        <f t="shared" ca="1" si="421"/>
        <v>688.96322390380817</v>
      </c>
      <c r="BR146" s="4">
        <f t="shared" ca="1" si="421"/>
        <v>689.0489500388237</v>
      </c>
      <c r="BS146" s="4">
        <f t="shared" ca="1" si="421"/>
        <v>689.1342761776724</v>
      </c>
      <c r="BT146" s="4">
        <f t="shared" ca="1" si="421"/>
        <v>689.21960929494162</v>
      </c>
      <c r="BU146" s="4">
        <f t="shared" ca="1" si="421"/>
        <v>689.30417306992626</v>
      </c>
      <c r="BV146" s="4">
        <f t="shared" ca="1" si="421"/>
        <v>689.37630399160867</v>
      </c>
      <c r="BW146" s="4">
        <f t="shared" ca="1" si="421"/>
        <v>689.44966187198975</v>
      </c>
      <c r="BX146" s="110">
        <f t="shared" ca="1" si="421"/>
        <v>689.52305591505137</v>
      </c>
      <c r="BY146" s="4">
        <f t="shared" ca="1" si="421"/>
        <v>689.5938067509187</v>
      </c>
      <c r="BZ146" s="4">
        <f t="shared" ca="1" si="421"/>
        <v>689.66340086117089</v>
      </c>
      <c r="CA146" s="4">
        <f t="shared" ca="1" si="421"/>
        <v>689.73295379500837</v>
      </c>
      <c r="CB146" s="4">
        <f t="shared" ca="1" si="421"/>
        <v>689.8025066658588</v>
      </c>
      <c r="CC146" s="4">
        <f t="shared" ca="1" si="421"/>
        <v>689.87205953668695</v>
      </c>
      <c r="CD146" s="4">
        <f t="shared" ca="1" si="421"/>
        <v>689.94161240751498</v>
      </c>
      <c r="CE146" s="4">
        <f t="shared" ca="1" si="421"/>
        <v>690.01086013966483</v>
      </c>
      <c r="CF146" s="4">
        <f t="shared" ca="1" si="421"/>
        <v>690.079628583984</v>
      </c>
      <c r="CG146" s="4">
        <f t="shared" ca="1" si="421"/>
        <v>690.14836493549205</v>
      </c>
      <c r="CH146" s="4">
        <f t="shared" ca="1" si="421"/>
        <v>690.21709962604552</v>
      </c>
      <c r="CI146" s="4">
        <f t="shared" ca="1" si="421"/>
        <v>690.28583423230657</v>
      </c>
      <c r="CJ146" s="4">
        <f t="shared" ca="1" si="421"/>
        <v>690.34818651449382</v>
      </c>
      <c r="CK146" s="4">
        <f t="shared" ca="1" si="421"/>
        <v>690.40946831128497</v>
      </c>
      <c r="CL146" s="4">
        <f t="shared" ca="1" si="421"/>
        <v>690.47094494972043</v>
      </c>
      <c r="CM146" s="4">
        <f t="shared" ca="1" si="421"/>
        <v>690.53244181260629</v>
      </c>
      <c r="CN146" s="4">
        <f t="shared" ca="1" si="421"/>
        <v>690.59394091280274</v>
      </c>
      <c r="CO146" s="4">
        <f t="shared" ca="1" si="421"/>
        <v>690.65544026209182</v>
      </c>
      <c r="CP146" s="4">
        <f t="shared" ca="1" si="421"/>
        <v>690.71693963913344</v>
      </c>
      <c r="CQ146" s="4">
        <f t="shared" ca="1" si="421"/>
        <v>690.77843901926735</v>
      </c>
      <c r="CR146" s="4">
        <f t="shared" ca="1" si="421"/>
        <v>690.83993839974585</v>
      </c>
      <c r="CS146" s="4">
        <f t="shared" ca="1" si="421"/>
        <v>690.90143778026265</v>
      </c>
      <c r="CT146" s="4">
        <f t="shared" ca="1" si="421"/>
        <v>690.96293716078389</v>
      </c>
      <c r="CU146" s="156">
        <f t="shared" ca="1" si="421"/>
        <v>691.02420987869027</v>
      </c>
      <c r="CV146" s="4">
        <f t="shared" ref="CV146:EA146" ca="1" si="422">CV27</f>
        <v>691.08540029177311</v>
      </c>
      <c r="CW146" s="4">
        <f t="shared" ca="1" si="422"/>
        <v>691.13426071677952</v>
      </c>
      <c r="CX146" s="4">
        <f t="shared" ca="1" si="422"/>
        <v>691.18312114178582</v>
      </c>
      <c r="CY146" s="4">
        <f t="shared" ca="1" si="422"/>
        <v>691.23198156679211</v>
      </c>
      <c r="CZ146" s="4">
        <f t="shared" ca="1" si="422"/>
        <v>691.28084199179841</v>
      </c>
      <c r="DA146" s="4">
        <f t="shared" ca="1" si="422"/>
        <v>691.3274546663439</v>
      </c>
      <c r="DB146" s="4">
        <f t="shared" ca="1" si="422"/>
        <v>691.37261754567407</v>
      </c>
      <c r="DC146" s="4">
        <f t="shared" ca="1" si="422"/>
        <v>691.41778042500425</v>
      </c>
      <c r="DD146" s="4">
        <f t="shared" ca="1" si="422"/>
        <v>691.46294330433432</v>
      </c>
      <c r="DE146" s="4">
        <f t="shared" ca="1" si="422"/>
        <v>691.50810618366449</v>
      </c>
      <c r="DF146" s="4">
        <f t="shared" ca="1" si="422"/>
        <v>691.55326906299467</v>
      </c>
      <c r="DG146" s="4">
        <f t="shared" ca="1" si="422"/>
        <v>691.59843194232485</v>
      </c>
      <c r="DH146" s="4">
        <f t="shared" ca="1" si="422"/>
        <v>691.64359482165503</v>
      </c>
      <c r="DI146" s="4">
        <f t="shared" ca="1" si="422"/>
        <v>691.68875770098521</v>
      </c>
      <c r="DJ146" s="4">
        <f t="shared" ca="1" si="422"/>
        <v>691.73392058031538</v>
      </c>
      <c r="DK146" s="4">
        <f t="shared" ca="1" si="422"/>
        <v>691.77908345964556</v>
      </c>
      <c r="DL146" s="4">
        <f t="shared" ca="1" si="422"/>
        <v>691.82424633897574</v>
      </c>
      <c r="DM146" s="4">
        <f t="shared" ca="1" si="422"/>
        <v>691.86940921830592</v>
      </c>
      <c r="DN146" s="4">
        <f t="shared" ca="1" si="422"/>
        <v>691.9145720976361</v>
      </c>
      <c r="DO146" s="4">
        <f t="shared" ca="1" si="422"/>
        <v>691.95973497696627</v>
      </c>
      <c r="DP146" s="4">
        <f t="shared" ca="1" si="422"/>
        <v>692.00483255154586</v>
      </c>
      <c r="DQ146" s="4">
        <f t="shared" ca="1" si="422"/>
        <v>692.04939325915154</v>
      </c>
      <c r="DR146" s="4">
        <f t="shared" ca="1" si="422"/>
        <v>692.09395396675734</v>
      </c>
      <c r="DS146" s="4">
        <f t="shared" ca="1" si="422"/>
        <v>692.13851467436314</v>
      </c>
      <c r="DT146" s="110">
        <f t="shared" ca="1" si="422"/>
        <v>692.18307538196893</v>
      </c>
      <c r="DU146" s="4">
        <f t="shared" ca="1" si="422"/>
        <v>692.22723338997855</v>
      </c>
      <c r="DV146" s="4">
        <f t="shared" ca="1" si="422"/>
        <v>692.27139139798828</v>
      </c>
      <c r="DW146" s="4">
        <f t="shared" ca="1" si="422"/>
        <v>692.31554940599801</v>
      </c>
      <c r="DX146" s="4">
        <f t="shared" ca="1" si="422"/>
        <v>692.35970741400763</v>
      </c>
      <c r="DY146" s="4">
        <f t="shared" ca="1" si="422"/>
        <v>692.40386542201736</v>
      </c>
      <c r="DZ146" s="4">
        <f t="shared" ca="1" si="422"/>
        <v>692.44802343002709</v>
      </c>
      <c r="EA146" s="4">
        <f t="shared" ca="1" si="422"/>
        <v>692.49218143803682</v>
      </c>
      <c r="EB146" s="4">
        <f t="shared" ref="EB146:FG146" ca="1" si="423">EB27</f>
        <v>692.53633944604644</v>
      </c>
      <c r="EC146" s="4">
        <f t="shared" ca="1" si="423"/>
        <v>692.58049745405617</v>
      </c>
      <c r="ED146" s="4">
        <f t="shared" ca="1" si="423"/>
        <v>692.6246554620659</v>
      </c>
      <c r="EE146" s="4">
        <f t="shared" ca="1" si="423"/>
        <v>692.66881347007552</v>
      </c>
      <c r="EF146" s="4">
        <f t="shared" ca="1" si="423"/>
        <v>692.71297147808525</v>
      </c>
      <c r="EG146" s="4">
        <f t="shared" ca="1" si="423"/>
        <v>692.75712948609498</v>
      </c>
      <c r="EH146" s="4">
        <f t="shared" ca="1" si="423"/>
        <v>692.8012874941046</v>
      </c>
      <c r="EI146" s="4">
        <f t="shared" ca="1" si="423"/>
        <v>692.84544550211433</v>
      </c>
      <c r="EJ146" s="4">
        <f t="shared" ca="1" si="423"/>
        <v>692.88960351012406</v>
      </c>
      <c r="EK146" s="4">
        <f t="shared" ca="1" si="423"/>
        <v>692.93376151813379</v>
      </c>
      <c r="EL146" s="4">
        <f t="shared" ca="1" si="423"/>
        <v>692.97791952614341</v>
      </c>
      <c r="EM146" s="4">
        <f t="shared" ca="1" si="423"/>
        <v>693.02207753415314</v>
      </c>
      <c r="EN146" s="4">
        <f t="shared" ca="1" si="423"/>
        <v>693.06623554216287</v>
      </c>
      <c r="EO146" s="4">
        <f t="shared" ca="1" si="423"/>
        <v>693.11039355017249</v>
      </c>
      <c r="EP146" s="4">
        <f t="shared" ca="1" si="423"/>
        <v>693.15455155818222</v>
      </c>
      <c r="EQ146" s="156">
        <f t="shared" ca="1" si="423"/>
        <v>693.19870956619195</v>
      </c>
      <c r="ER146" s="4">
        <f t="shared" ca="1" si="423"/>
        <v>693.24286757420168</v>
      </c>
      <c r="ES146" s="4">
        <f t="shared" ca="1" si="423"/>
        <v>693.28220462620766</v>
      </c>
      <c r="ET146" s="4">
        <f t="shared" ca="1" si="423"/>
        <v>693.32154167821363</v>
      </c>
      <c r="EU146" s="4">
        <f t="shared" ca="1" si="423"/>
        <v>693.36087873021961</v>
      </c>
      <c r="EV146" s="4">
        <f t="shared" ca="1" si="423"/>
        <v>693.4002157822257</v>
      </c>
      <c r="EW146" s="4">
        <f t="shared" ca="1" si="423"/>
        <v>693.43955283423168</v>
      </c>
      <c r="EX146" s="4">
        <f t="shared" ca="1" si="423"/>
        <v>693.47888988623765</v>
      </c>
      <c r="EY146" s="4">
        <f t="shared" ca="1" si="423"/>
        <v>693.51822693824374</v>
      </c>
      <c r="EZ146" s="4">
        <f t="shared" ca="1" si="423"/>
        <v>693.55756399024972</v>
      </c>
      <c r="FA146" s="4">
        <f t="shared" ca="1" si="423"/>
        <v>693.59690104225569</v>
      </c>
      <c r="FB146" s="4">
        <f t="shared" ca="1" si="423"/>
        <v>693.63623809426167</v>
      </c>
      <c r="FC146" s="4">
        <f t="shared" ca="1" si="423"/>
        <v>693.67557514626776</v>
      </c>
      <c r="FD146" s="4">
        <f t="shared" ca="1" si="423"/>
        <v>693.71491219827374</v>
      </c>
      <c r="FE146" s="4">
        <f t="shared" ca="1" si="423"/>
        <v>693.75424925027971</v>
      </c>
      <c r="FF146" s="4">
        <f t="shared" ca="1" si="423"/>
        <v>693.7935863022858</v>
      </c>
      <c r="FG146" s="4">
        <f t="shared" ca="1" si="423"/>
        <v>693.83292335429178</v>
      </c>
      <c r="FH146" s="4">
        <f t="shared" ref="FH146:GM146" ca="1" si="424">FH27</f>
        <v>693.87226040629776</v>
      </c>
      <c r="FI146" s="4">
        <f t="shared" ca="1" si="424"/>
        <v>693.91159745830373</v>
      </c>
      <c r="FJ146" s="4">
        <f t="shared" ca="1" si="424"/>
        <v>693.95093451030982</v>
      </c>
      <c r="FK146" s="4">
        <f t="shared" ca="1" si="424"/>
        <v>693.9902715623158</v>
      </c>
      <c r="FL146" s="4">
        <f t="shared" ca="1" si="424"/>
        <v>694.02960861432177</v>
      </c>
      <c r="FM146" s="4">
        <f t="shared" ca="1" si="424"/>
        <v>694.06894566632786</v>
      </c>
      <c r="FN146" s="4">
        <f t="shared" ca="1" si="424"/>
        <v>694.10828271833384</v>
      </c>
      <c r="FO146" s="4">
        <f t="shared" ca="1" si="424"/>
        <v>694.14761977033982</v>
      </c>
      <c r="FP146" s="110" t="str">
        <f t="shared" si="424"/>
        <v/>
      </c>
      <c r="FQ146" s="4" t="str">
        <f t="shared" si="424"/>
        <v/>
      </c>
      <c r="FR146" s="4" t="str">
        <f t="shared" si="424"/>
        <v/>
      </c>
      <c r="FS146" s="4" t="str">
        <f t="shared" si="424"/>
        <v/>
      </c>
      <c r="FT146" s="4" t="str">
        <f t="shared" si="424"/>
        <v/>
      </c>
      <c r="FU146" s="4" t="str">
        <f t="shared" si="424"/>
        <v/>
      </c>
      <c r="FV146" s="4" t="str">
        <f t="shared" si="424"/>
        <v/>
      </c>
      <c r="FW146" s="4" t="str">
        <f t="shared" si="424"/>
        <v/>
      </c>
      <c r="FX146" s="4" t="str">
        <f t="shared" si="424"/>
        <v/>
      </c>
      <c r="FY146" s="4" t="str">
        <f t="shared" si="424"/>
        <v/>
      </c>
      <c r="FZ146" s="4" t="str">
        <f t="shared" si="424"/>
        <v/>
      </c>
      <c r="GA146" s="4" t="str">
        <f t="shared" si="424"/>
        <v/>
      </c>
      <c r="GB146" s="4" t="str">
        <f t="shared" si="424"/>
        <v/>
      </c>
      <c r="GC146" s="4" t="str">
        <f t="shared" si="424"/>
        <v/>
      </c>
      <c r="GD146" s="4" t="str">
        <f t="shared" si="424"/>
        <v/>
      </c>
      <c r="GE146" s="4" t="str">
        <f t="shared" si="424"/>
        <v/>
      </c>
      <c r="GF146" s="4" t="str">
        <f t="shared" si="424"/>
        <v/>
      </c>
      <c r="GG146" s="4" t="str">
        <f t="shared" si="424"/>
        <v/>
      </c>
      <c r="GH146" s="4" t="str">
        <f t="shared" si="424"/>
        <v/>
      </c>
      <c r="GI146" s="4" t="str">
        <f t="shared" si="424"/>
        <v/>
      </c>
      <c r="GJ146" s="4" t="str">
        <f t="shared" si="424"/>
        <v/>
      </c>
      <c r="GK146" s="4" t="str">
        <f t="shared" si="424"/>
        <v/>
      </c>
      <c r="GL146" s="4" t="str">
        <f t="shared" si="424"/>
        <v/>
      </c>
      <c r="GM146" s="156" t="str">
        <f t="shared" si="424"/>
        <v/>
      </c>
    </row>
    <row r="147" spans="2:195" x14ac:dyDescent="0.25">
      <c r="B147" t="s">
        <v>342</v>
      </c>
      <c r="D147" s="4">
        <f t="shared" ref="D147:AI147" ca="1" si="425">D28</f>
        <v>689.0501708984375</v>
      </c>
      <c r="E147" s="4">
        <f t="shared" ca="1" si="425"/>
        <v>689.190185546875</v>
      </c>
      <c r="F147" s="4">
        <f t="shared" ca="1" si="425"/>
        <v>689.3302001953125</v>
      </c>
      <c r="G147" s="4">
        <f t="shared" ca="1" si="425"/>
        <v>689.460205078125</v>
      </c>
      <c r="H147" s="4">
        <f t="shared" ca="1" si="425"/>
        <v>689.5902099609375</v>
      </c>
      <c r="I147" s="4">
        <f t="shared" ca="1" si="425"/>
        <v>689.730224609375</v>
      </c>
      <c r="J147" s="4">
        <f t="shared" ca="1" si="425"/>
        <v>689.8502197265625</v>
      </c>
      <c r="K147" s="4">
        <f t="shared" ca="1" si="425"/>
        <v>689.9501953125</v>
      </c>
      <c r="L147" s="4">
        <f t="shared" ca="1" si="425"/>
        <v>689.78021240234375</v>
      </c>
      <c r="M147" s="4">
        <f t="shared" ca="1" si="425"/>
        <v>689.6102294921875</v>
      </c>
      <c r="N147" s="4">
        <f t="shared" ca="1" si="425"/>
        <v>689.43017578125</v>
      </c>
      <c r="O147" s="4" t="str">
        <f t="shared" ca="1" si="425"/>
        <v/>
      </c>
      <c r="P147" s="4" t="str">
        <f t="shared" ca="1" si="425"/>
        <v/>
      </c>
      <c r="Q147" s="4" t="str">
        <f t="shared" ca="1" si="425"/>
        <v/>
      </c>
      <c r="R147" s="4" t="str">
        <f t="shared" ca="1" si="425"/>
        <v/>
      </c>
      <c r="S147" s="4" t="str">
        <f t="shared" ca="1" si="425"/>
        <v/>
      </c>
      <c r="T147" s="4" t="str">
        <f t="shared" ca="1" si="425"/>
        <v/>
      </c>
      <c r="U147" s="4" t="str">
        <f t="shared" ca="1" si="425"/>
        <v/>
      </c>
      <c r="V147" s="4" t="str">
        <f t="shared" ca="1" si="425"/>
        <v/>
      </c>
      <c r="W147" s="4" t="str">
        <f t="shared" ca="1" si="425"/>
        <v/>
      </c>
      <c r="X147" s="4" t="str">
        <f t="shared" ca="1" si="425"/>
        <v/>
      </c>
      <c r="Y147" s="4" t="str">
        <f t="shared" ca="1" si="425"/>
        <v/>
      </c>
      <c r="Z147" s="4" t="str">
        <f t="shared" ca="1" si="425"/>
        <v/>
      </c>
      <c r="AA147" s="4" t="str">
        <f t="shared" ca="1" si="425"/>
        <v/>
      </c>
      <c r="AB147" s="110" t="str">
        <f t="shared" ca="1" si="425"/>
        <v/>
      </c>
      <c r="AC147" s="4" t="str">
        <f t="shared" ca="1" si="425"/>
        <v/>
      </c>
      <c r="AD147" s="4" t="str">
        <f t="shared" ca="1" si="425"/>
        <v/>
      </c>
      <c r="AE147" s="4" t="str">
        <f t="shared" ca="1" si="425"/>
        <v/>
      </c>
      <c r="AF147" s="4" t="str">
        <f t="shared" ca="1" si="425"/>
        <v/>
      </c>
      <c r="AG147" s="4" t="str">
        <f t="shared" ca="1" si="425"/>
        <v/>
      </c>
      <c r="AH147" s="4" t="str">
        <f t="shared" ca="1" si="425"/>
        <v/>
      </c>
      <c r="AI147" s="4" t="str">
        <f t="shared" ca="1" si="425"/>
        <v/>
      </c>
      <c r="AJ147" s="4" t="str">
        <f t="shared" ref="AJ147:BO147" ca="1" si="426">AJ28</f>
        <v/>
      </c>
      <c r="AK147" s="4" t="str">
        <f t="shared" ca="1" si="426"/>
        <v/>
      </c>
      <c r="AL147" s="4" t="str">
        <f t="shared" ca="1" si="426"/>
        <v/>
      </c>
      <c r="AM147" s="4" t="str">
        <f t="shared" ca="1" si="426"/>
        <v/>
      </c>
      <c r="AN147" s="4" t="str">
        <f t="shared" ca="1" si="426"/>
        <v/>
      </c>
      <c r="AO147" s="4" t="str">
        <f t="shared" ca="1" si="426"/>
        <v/>
      </c>
      <c r="AP147" s="4" t="str">
        <f t="shared" ca="1" si="426"/>
        <v/>
      </c>
      <c r="AQ147" s="4" t="str">
        <f t="shared" ca="1" si="426"/>
        <v/>
      </c>
      <c r="AR147" s="4" t="str">
        <f t="shared" ca="1" si="426"/>
        <v/>
      </c>
      <c r="AS147" s="4" t="str">
        <f t="shared" ca="1" si="426"/>
        <v/>
      </c>
      <c r="AT147" s="4" t="str">
        <f t="shared" ca="1" si="426"/>
        <v/>
      </c>
      <c r="AU147" s="4" t="str">
        <f t="shared" ca="1" si="426"/>
        <v/>
      </c>
      <c r="AV147" s="4" t="str">
        <f t="shared" ca="1" si="426"/>
        <v/>
      </c>
      <c r="AW147" s="4" t="str">
        <f t="shared" ca="1" si="426"/>
        <v/>
      </c>
      <c r="AX147" s="4" t="str">
        <f t="shared" ca="1" si="426"/>
        <v/>
      </c>
      <c r="AY147" s="4" t="str">
        <f t="shared" ca="1" si="426"/>
        <v/>
      </c>
      <c r="AZ147" s="110" t="str">
        <f t="shared" ca="1" si="426"/>
        <v/>
      </c>
      <c r="BA147" s="4" t="str">
        <f t="shared" ca="1" si="426"/>
        <v/>
      </c>
      <c r="BB147" s="4" t="str">
        <f t="shared" ca="1" si="426"/>
        <v/>
      </c>
      <c r="BC147" s="4" t="str">
        <f t="shared" ca="1" si="426"/>
        <v/>
      </c>
      <c r="BD147" s="4" t="str">
        <f t="shared" ca="1" si="426"/>
        <v/>
      </c>
      <c r="BE147" s="4" t="str">
        <f t="shared" ca="1" si="426"/>
        <v/>
      </c>
      <c r="BF147" s="4" t="str">
        <f t="shared" ca="1" si="426"/>
        <v/>
      </c>
      <c r="BG147" s="4" t="str">
        <f t="shared" ca="1" si="426"/>
        <v/>
      </c>
      <c r="BH147" s="4" t="str">
        <f t="shared" ca="1" si="426"/>
        <v/>
      </c>
      <c r="BI147" s="4" t="str">
        <f t="shared" ca="1" si="426"/>
        <v/>
      </c>
      <c r="BJ147" s="4" t="str">
        <f t="shared" ca="1" si="426"/>
        <v/>
      </c>
      <c r="BK147" s="4" t="str">
        <f t="shared" ca="1" si="426"/>
        <v/>
      </c>
      <c r="BL147" s="4" t="str">
        <f t="shared" ca="1" si="426"/>
        <v/>
      </c>
      <c r="BM147" s="4" t="str">
        <f t="shared" ca="1" si="426"/>
        <v/>
      </c>
      <c r="BN147" s="4" t="str">
        <f t="shared" ca="1" si="426"/>
        <v/>
      </c>
      <c r="BO147" s="4" t="str">
        <f t="shared" ca="1" si="426"/>
        <v/>
      </c>
      <c r="BP147" s="4" t="str">
        <f t="shared" ref="BP147:CU147" ca="1" si="427">BP28</f>
        <v/>
      </c>
      <c r="BQ147" s="4" t="str">
        <f t="shared" ca="1" si="427"/>
        <v/>
      </c>
      <c r="BR147" s="4" t="str">
        <f t="shared" ca="1" si="427"/>
        <v/>
      </c>
      <c r="BS147" s="4" t="str">
        <f t="shared" ca="1" si="427"/>
        <v/>
      </c>
      <c r="BT147" s="4" t="str">
        <f t="shared" ca="1" si="427"/>
        <v/>
      </c>
      <c r="BU147" s="4" t="str">
        <f t="shared" ca="1" si="427"/>
        <v/>
      </c>
      <c r="BV147" s="4" t="str">
        <f t="shared" ca="1" si="427"/>
        <v/>
      </c>
      <c r="BW147" s="4" t="str">
        <f t="shared" ca="1" si="427"/>
        <v/>
      </c>
      <c r="BX147" s="110" t="str">
        <f t="shared" ca="1" si="427"/>
        <v/>
      </c>
      <c r="BY147" s="4" t="str">
        <f t="shared" ca="1" si="427"/>
        <v/>
      </c>
      <c r="BZ147" s="4" t="str">
        <f t="shared" ca="1" si="427"/>
        <v/>
      </c>
      <c r="CA147" s="4" t="str">
        <f t="shared" ca="1" si="427"/>
        <v/>
      </c>
      <c r="CB147" s="4" t="str">
        <f t="shared" ca="1" si="427"/>
        <v/>
      </c>
      <c r="CC147" s="4" t="str">
        <f t="shared" ca="1" si="427"/>
        <v/>
      </c>
      <c r="CD147" s="4" t="str">
        <f t="shared" ca="1" si="427"/>
        <v/>
      </c>
      <c r="CE147" s="4" t="str">
        <f t="shared" ca="1" si="427"/>
        <v/>
      </c>
      <c r="CF147" s="4" t="str">
        <f t="shared" ca="1" si="427"/>
        <v/>
      </c>
      <c r="CG147" s="4" t="str">
        <f t="shared" ca="1" si="427"/>
        <v/>
      </c>
      <c r="CH147" s="4" t="str">
        <f t="shared" ca="1" si="427"/>
        <v/>
      </c>
      <c r="CI147" s="4" t="str">
        <f t="shared" ca="1" si="427"/>
        <v/>
      </c>
      <c r="CJ147" s="4" t="str">
        <f t="shared" ca="1" si="427"/>
        <v/>
      </c>
      <c r="CK147" s="4" t="str">
        <f t="shared" ca="1" si="427"/>
        <v/>
      </c>
      <c r="CL147" s="4" t="str">
        <f t="shared" ca="1" si="427"/>
        <v/>
      </c>
      <c r="CM147" s="4" t="str">
        <f t="shared" ca="1" si="427"/>
        <v/>
      </c>
      <c r="CN147" s="4" t="str">
        <f t="shared" ca="1" si="427"/>
        <v/>
      </c>
      <c r="CO147" s="4" t="str">
        <f t="shared" ca="1" si="427"/>
        <v/>
      </c>
      <c r="CP147" s="4" t="str">
        <f t="shared" ca="1" si="427"/>
        <v/>
      </c>
      <c r="CQ147" s="4" t="str">
        <f t="shared" ca="1" si="427"/>
        <v/>
      </c>
      <c r="CR147" s="4" t="str">
        <f t="shared" ca="1" si="427"/>
        <v/>
      </c>
      <c r="CS147" s="4" t="str">
        <f t="shared" ca="1" si="427"/>
        <v/>
      </c>
      <c r="CT147" s="4" t="str">
        <f t="shared" ca="1" si="427"/>
        <v/>
      </c>
      <c r="CU147" s="156" t="str">
        <f t="shared" ca="1" si="427"/>
        <v/>
      </c>
      <c r="CV147" s="4" t="str">
        <f t="shared" ref="CV147:EA147" ca="1" si="428">CV28</f>
        <v/>
      </c>
      <c r="CW147" s="4" t="str">
        <f t="shared" ca="1" si="428"/>
        <v/>
      </c>
      <c r="CX147" s="4" t="str">
        <f t="shared" ca="1" si="428"/>
        <v/>
      </c>
      <c r="CY147" s="4" t="str">
        <f t="shared" ca="1" si="428"/>
        <v/>
      </c>
      <c r="CZ147" s="4" t="str">
        <f t="shared" ca="1" si="428"/>
        <v/>
      </c>
      <c r="DA147" s="4" t="str">
        <f t="shared" ca="1" si="428"/>
        <v/>
      </c>
      <c r="DB147" s="4" t="str">
        <f t="shared" ca="1" si="428"/>
        <v/>
      </c>
      <c r="DC147" s="4" t="str">
        <f t="shared" ca="1" si="428"/>
        <v/>
      </c>
      <c r="DD147" s="4" t="str">
        <f t="shared" ca="1" si="428"/>
        <v/>
      </c>
      <c r="DE147" s="4" t="str">
        <f t="shared" ca="1" si="428"/>
        <v/>
      </c>
      <c r="DF147" s="4" t="str">
        <f t="shared" ca="1" si="428"/>
        <v/>
      </c>
      <c r="DG147" s="4" t="str">
        <f t="shared" ca="1" si="428"/>
        <v/>
      </c>
      <c r="DH147" s="4" t="str">
        <f t="shared" ca="1" si="428"/>
        <v/>
      </c>
      <c r="DI147" s="4" t="str">
        <f t="shared" ca="1" si="428"/>
        <v/>
      </c>
      <c r="DJ147" s="4" t="str">
        <f t="shared" ca="1" si="428"/>
        <v/>
      </c>
      <c r="DK147" s="4" t="str">
        <f t="shared" ca="1" si="428"/>
        <v/>
      </c>
      <c r="DL147" s="4" t="str">
        <f t="shared" ca="1" si="428"/>
        <v/>
      </c>
      <c r="DM147" s="4" t="str">
        <f t="shared" ca="1" si="428"/>
        <v/>
      </c>
      <c r="DN147" s="4" t="str">
        <f t="shared" ca="1" si="428"/>
        <v/>
      </c>
      <c r="DO147" s="4" t="str">
        <f t="shared" ca="1" si="428"/>
        <v/>
      </c>
      <c r="DP147" s="4" t="str">
        <f t="shared" ca="1" si="428"/>
        <v/>
      </c>
      <c r="DQ147" s="4" t="str">
        <f t="shared" ca="1" si="428"/>
        <v/>
      </c>
      <c r="DR147" s="4" t="str">
        <f t="shared" ca="1" si="428"/>
        <v/>
      </c>
      <c r="DS147" s="4" t="str">
        <f t="shared" ca="1" si="428"/>
        <v/>
      </c>
      <c r="DT147" s="110" t="str">
        <f t="shared" ca="1" si="428"/>
        <v/>
      </c>
      <c r="DU147" s="4" t="str">
        <f t="shared" ca="1" si="428"/>
        <v/>
      </c>
      <c r="DV147" s="4" t="str">
        <f t="shared" ca="1" si="428"/>
        <v/>
      </c>
      <c r="DW147" s="4" t="str">
        <f t="shared" ca="1" si="428"/>
        <v/>
      </c>
      <c r="DX147" s="4" t="str">
        <f t="shared" ca="1" si="428"/>
        <v/>
      </c>
      <c r="DY147" s="4" t="str">
        <f t="shared" ca="1" si="428"/>
        <v/>
      </c>
      <c r="DZ147" s="4" t="str">
        <f t="shared" ca="1" si="428"/>
        <v/>
      </c>
      <c r="EA147" s="4" t="str">
        <f t="shared" ca="1" si="428"/>
        <v/>
      </c>
      <c r="EB147" s="4" t="str">
        <f t="shared" ref="EB147:FG147" ca="1" si="429">EB28</f>
        <v/>
      </c>
      <c r="EC147" s="4" t="str">
        <f t="shared" ca="1" si="429"/>
        <v/>
      </c>
      <c r="ED147" s="4" t="str">
        <f t="shared" ca="1" si="429"/>
        <v/>
      </c>
      <c r="EE147" s="4" t="str">
        <f t="shared" ca="1" si="429"/>
        <v/>
      </c>
      <c r="EF147" s="4" t="str">
        <f t="shared" ca="1" si="429"/>
        <v/>
      </c>
      <c r="EG147" s="4" t="str">
        <f t="shared" ca="1" si="429"/>
        <v/>
      </c>
      <c r="EH147" s="4" t="str">
        <f t="shared" ca="1" si="429"/>
        <v/>
      </c>
      <c r="EI147" s="4" t="str">
        <f t="shared" ca="1" si="429"/>
        <v/>
      </c>
      <c r="EJ147" s="4" t="str">
        <f t="shared" ca="1" si="429"/>
        <v/>
      </c>
      <c r="EK147" s="4" t="str">
        <f t="shared" ca="1" si="429"/>
        <v/>
      </c>
      <c r="EL147" s="4" t="str">
        <f t="shared" ca="1" si="429"/>
        <v/>
      </c>
      <c r="EM147" s="4" t="str">
        <f t="shared" ca="1" si="429"/>
        <v/>
      </c>
      <c r="EN147" s="4" t="str">
        <f t="shared" ca="1" si="429"/>
        <v/>
      </c>
      <c r="EO147" s="4" t="str">
        <f t="shared" ca="1" si="429"/>
        <v/>
      </c>
      <c r="EP147" s="4" t="str">
        <f t="shared" ca="1" si="429"/>
        <v/>
      </c>
      <c r="EQ147" s="156" t="str">
        <f t="shared" ca="1" si="429"/>
        <v/>
      </c>
      <c r="ER147" s="4" t="str">
        <f t="shared" ca="1" si="429"/>
        <v/>
      </c>
      <c r="ES147" s="4" t="str">
        <f t="shared" ca="1" si="429"/>
        <v/>
      </c>
      <c r="ET147" s="4" t="str">
        <f t="shared" ca="1" si="429"/>
        <v/>
      </c>
      <c r="EU147" s="4" t="str">
        <f t="shared" ca="1" si="429"/>
        <v/>
      </c>
      <c r="EV147" s="4" t="str">
        <f t="shared" ca="1" si="429"/>
        <v/>
      </c>
      <c r="EW147" s="4" t="str">
        <f t="shared" ca="1" si="429"/>
        <v/>
      </c>
      <c r="EX147" s="4" t="str">
        <f t="shared" ca="1" si="429"/>
        <v/>
      </c>
      <c r="EY147" s="4" t="str">
        <f t="shared" ca="1" si="429"/>
        <v/>
      </c>
      <c r="EZ147" s="4" t="str">
        <f t="shared" ca="1" si="429"/>
        <v/>
      </c>
      <c r="FA147" s="4" t="str">
        <f t="shared" ca="1" si="429"/>
        <v/>
      </c>
      <c r="FB147" s="4" t="str">
        <f t="shared" ca="1" si="429"/>
        <v/>
      </c>
      <c r="FC147" s="4" t="str">
        <f t="shared" ca="1" si="429"/>
        <v/>
      </c>
      <c r="FD147" s="4" t="str">
        <f t="shared" ca="1" si="429"/>
        <v/>
      </c>
      <c r="FE147" s="4" t="str">
        <f t="shared" ca="1" si="429"/>
        <v/>
      </c>
      <c r="FF147" s="4" t="str">
        <f t="shared" ca="1" si="429"/>
        <v/>
      </c>
      <c r="FG147" s="4" t="str">
        <f t="shared" ca="1" si="429"/>
        <v/>
      </c>
      <c r="FH147" s="4" t="str">
        <f t="shared" ref="FH147:GM147" ca="1" si="430">FH28</f>
        <v/>
      </c>
      <c r="FI147" s="4" t="str">
        <f t="shared" ca="1" si="430"/>
        <v/>
      </c>
      <c r="FJ147" s="4" t="str">
        <f t="shared" ca="1" si="430"/>
        <v/>
      </c>
      <c r="FK147" s="4" t="str">
        <f t="shared" ca="1" si="430"/>
        <v/>
      </c>
      <c r="FL147" s="4" t="str">
        <f t="shared" ca="1" si="430"/>
        <v/>
      </c>
      <c r="FM147" s="4" t="str">
        <f t="shared" ca="1" si="430"/>
        <v/>
      </c>
      <c r="FN147" s="4" t="str">
        <f t="shared" ca="1" si="430"/>
        <v/>
      </c>
      <c r="FO147" s="4" t="str">
        <f t="shared" ca="1" si="430"/>
        <v/>
      </c>
      <c r="FP147" s="110" t="str">
        <f t="shared" ca="1" si="430"/>
        <v/>
      </c>
      <c r="FQ147" s="4" t="str">
        <f t="shared" ca="1" si="430"/>
        <v/>
      </c>
      <c r="FR147" s="4" t="str">
        <f t="shared" ca="1" si="430"/>
        <v/>
      </c>
      <c r="FS147" s="4" t="str">
        <f t="shared" ca="1" si="430"/>
        <v/>
      </c>
      <c r="FT147" s="4" t="str">
        <f t="shared" ca="1" si="430"/>
        <v/>
      </c>
      <c r="FU147" s="4" t="str">
        <f t="shared" ca="1" si="430"/>
        <v/>
      </c>
      <c r="FV147" s="4" t="str">
        <f t="shared" ca="1" si="430"/>
        <v/>
      </c>
      <c r="FW147" s="4" t="str">
        <f t="shared" ca="1" si="430"/>
        <v/>
      </c>
      <c r="FX147" s="4" t="str">
        <f t="shared" ca="1" si="430"/>
        <v/>
      </c>
      <c r="FY147" s="4" t="str">
        <f t="shared" ca="1" si="430"/>
        <v/>
      </c>
      <c r="FZ147" s="4" t="str">
        <f t="shared" ca="1" si="430"/>
        <v/>
      </c>
      <c r="GA147" s="4" t="str">
        <f t="shared" ca="1" si="430"/>
        <v/>
      </c>
      <c r="GB147" s="4" t="str">
        <f t="shared" ca="1" si="430"/>
        <v/>
      </c>
      <c r="GC147" s="4" t="str">
        <f t="shared" ca="1" si="430"/>
        <v/>
      </c>
      <c r="GD147" s="4" t="str">
        <f t="shared" ca="1" si="430"/>
        <v/>
      </c>
      <c r="GE147" s="4" t="str">
        <f t="shared" ca="1" si="430"/>
        <v/>
      </c>
      <c r="GF147" s="4" t="str">
        <f t="shared" ca="1" si="430"/>
        <v/>
      </c>
      <c r="GG147" s="4" t="str">
        <f t="shared" ca="1" si="430"/>
        <v/>
      </c>
      <c r="GH147" s="4" t="str">
        <f t="shared" ca="1" si="430"/>
        <v/>
      </c>
      <c r="GI147" s="4" t="str">
        <f t="shared" ca="1" si="430"/>
        <v/>
      </c>
      <c r="GJ147" s="4" t="str">
        <f t="shared" ca="1" si="430"/>
        <v/>
      </c>
      <c r="GK147" s="4" t="str">
        <f t="shared" ca="1" si="430"/>
        <v/>
      </c>
      <c r="GL147" s="4" t="str">
        <f t="shared" ca="1" si="430"/>
        <v/>
      </c>
      <c r="GM147" s="156" t="str">
        <f t="shared" ca="1" si="430"/>
        <v/>
      </c>
    </row>
    <row r="148" spans="2:195" x14ac:dyDescent="0.25">
      <c r="B148" t="s">
        <v>307</v>
      </c>
      <c r="D148">
        <f t="shared" ref="D148:AI148" ca="1" si="431">D26</f>
        <v>692</v>
      </c>
      <c r="E148">
        <f t="shared" ca="1" si="431"/>
        <v>692</v>
      </c>
      <c r="F148">
        <f t="shared" ca="1" si="431"/>
        <v>692</v>
      </c>
      <c r="G148">
        <f t="shared" ca="1" si="431"/>
        <v>692</v>
      </c>
      <c r="H148">
        <f t="shared" ca="1" si="431"/>
        <v>692</v>
      </c>
      <c r="I148">
        <f t="shared" ca="1" si="431"/>
        <v>692</v>
      </c>
      <c r="J148">
        <f t="shared" ca="1" si="431"/>
        <v>692</v>
      </c>
      <c r="K148">
        <f t="shared" ca="1" si="431"/>
        <v>692</v>
      </c>
      <c r="L148">
        <f t="shared" ca="1" si="431"/>
        <v>692</v>
      </c>
      <c r="M148">
        <f t="shared" ca="1" si="431"/>
        <v>692</v>
      </c>
      <c r="N148">
        <f t="shared" ca="1" si="431"/>
        <v>692</v>
      </c>
      <c r="O148">
        <f t="shared" ca="1" si="431"/>
        <v>692</v>
      </c>
      <c r="P148">
        <f t="shared" ca="1" si="431"/>
        <v>692</v>
      </c>
      <c r="Q148">
        <f t="shared" ca="1" si="431"/>
        <v>692</v>
      </c>
      <c r="R148">
        <f t="shared" ca="1" si="431"/>
        <v>692</v>
      </c>
      <c r="S148">
        <f t="shared" ca="1" si="431"/>
        <v>692</v>
      </c>
      <c r="T148">
        <f t="shared" ca="1" si="431"/>
        <v>692</v>
      </c>
      <c r="U148">
        <f t="shared" ca="1" si="431"/>
        <v>692</v>
      </c>
      <c r="V148">
        <f t="shared" ca="1" si="431"/>
        <v>692</v>
      </c>
      <c r="W148">
        <f t="shared" ca="1" si="431"/>
        <v>692</v>
      </c>
      <c r="X148">
        <f t="shared" ca="1" si="431"/>
        <v>692</v>
      </c>
      <c r="Y148">
        <f t="shared" ca="1" si="431"/>
        <v>692</v>
      </c>
      <c r="Z148">
        <f t="shared" ca="1" si="431"/>
        <v>692</v>
      </c>
      <c r="AA148">
        <f t="shared" ca="1" si="431"/>
        <v>692</v>
      </c>
      <c r="AB148" s="87">
        <f t="shared" ca="1" si="431"/>
        <v>692</v>
      </c>
      <c r="AC148">
        <f t="shared" ca="1" si="431"/>
        <v>692</v>
      </c>
      <c r="AD148">
        <f t="shared" ca="1" si="431"/>
        <v>692</v>
      </c>
      <c r="AE148">
        <f t="shared" ca="1" si="431"/>
        <v>692</v>
      </c>
      <c r="AF148">
        <f t="shared" ca="1" si="431"/>
        <v>692</v>
      </c>
      <c r="AG148">
        <f t="shared" ca="1" si="431"/>
        <v>692</v>
      </c>
      <c r="AH148">
        <f t="shared" ca="1" si="431"/>
        <v>692</v>
      </c>
      <c r="AI148">
        <f t="shared" ca="1" si="431"/>
        <v>692</v>
      </c>
      <c r="AJ148">
        <f t="shared" ref="AJ148:BO148" ca="1" si="432">AJ26</f>
        <v>692</v>
      </c>
      <c r="AK148">
        <f t="shared" ca="1" si="432"/>
        <v>692</v>
      </c>
      <c r="AL148">
        <f t="shared" ca="1" si="432"/>
        <v>692</v>
      </c>
      <c r="AM148">
        <f t="shared" ca="1" si="432"/>
        <v>692</v>
      </c>
      <c r="AN148">
        <f t="shared" ca="1" si="432"/>
        <v>692</v>
      </c>
      <c r="AO148">
        <f t="shared" ca="1" si="432"/>
        <v>692</v>
      </c>
      <c r="AP148">
        <f t="shared" ca="1" si="432"/>
        <v>692</v>
      </c>
      <c r="AQ148">
        <f t="shared" ca="1" si="432"/>
        <v>692</v>
      </c>
      <c r="AR148">
        <f t="shared" ca="1" si="432"/>
        <v>692</v>
      </c>
      <c r="AS148">
        <f t="shared" ca="1" si="432"/>
        <v>692</v>
      </c>
      <c r="AT148">
        <f t="shared" ca="1" si="432"/>
        <v>692</v>
      </c>
      <c r="AU148">
        <f t="shared" ca="1" si="432"/>
        <v>692</v>
      </c>
      <c r="AV148">
        <f t="shared" ca="1" si="432"/>
        <v>692</v>
      </c>
      <c r="AW148">
        <f t="shared" ca="1" si="432"/>
        <v>692</v>
      </c>
      <c r="AX148">
        <f t="shared" ca="1" si="432"/>
        <v>692</v>
      </c>
      <c r="AY148">
        <f t="shared" ca="1" si="432"/>
        <v>692</v>
      </c>
      <c r="AZ148" s="87">
        <f t="shared" ca="1" si="432"/>
        <v>692</v>
      </c>
      <c r="BA148">
        <f t="shared" ca="1" si="432"/>
        <v>692</v>
      </c>
      <c r="BB148">
        <f t="shared" ca="1" si="432"/>
        <v>692</v>
      </c>
      <c r="BC148">
        <f t="shared" ca="1" si="432"/>
        <v>692</v>
      </c>
      <c r="BD148">
        <f t="shared" ca="1" si="432"/>
        <v>692</v>
      </c>
      <c r="BE148">
        <f t="shared" ca="1" si="432"/>
        <v>692</v>
      </c>
      <c r="BF148">
        <f t="shared" ca="1" si="432"/>
        <v>692</v>
      </c>
      <c r="BG148">
        <f t="shared" ca="1" si="432"/>
        <v>692</v>
      </c>
      <c r="BH148">
        <f t="shared" ca="1" si="432"/>
        <v>692</v>
      </c>
      <c r="BI148">
        <f t="shared" ca="1" si="432"/>
        <v>692</v>
      </c>
      <c r="BJ148">
        <f t="shared" ca="1" si="432"/>
        <v>692</v>
      </c>
      <c r="BK148">
        <f t="shared" ca="1" si="432"/>
        <v>692</v>
      </c>
      <c r="BL148">
        <f t="shared" ca="1" si="432"/>
        <v>692</v>
      </c>
      <c r="BM148">
        <f t="shared" ca="1" si="432"/>
        <v>692</v>
      </c>
      <c r="BN148">
        <f t="shared" ca="1" si="432"/>
        <v>692</v>
      </c>
      <c r="BO148">
        <f t="shared" ca="1" si="432"/>
        <v>692</v>
      </c>
      <c r="BP148">
        <f t="shared" ref="BP148:CU148" ca="1" si="433">BP26</f>
        <v>692</v>
      </c>
      <c r="BQ148">
        <f t="shared" ca="1" si="433"/>
        <v>692</v>
      </c>
      <c r="BR148">
        <f t="shared" ca="1" si="433"/>
        <v>692</v>
      </c>
      <c r="BS148">
        <f t="shared" ca="1" si="433"/>
        <v>692</v>
      </c>
      <c r="BT148">
        <f t="shared" ca="1" si="433"/>
        <v>692</v>
      </c>
      <c r="BU148">
        <f t="shared" ca="1" si="433"/>
        <v>692</v>
      </c>
      <c r="BV148">
        <f t="shared" ca="1" si="433"/>
        <v>692</v>
      </c>
      <c r="BW148">
        <f t="shared" ca="1" si="433"/>
        <v>692</v>
      </c>
      <c r="BX148" s="87">
        <f t="shared" ca="1" si="433"/>
        <v>692</v>
      </c>
      <c r="BY148">
        <f t="shared" ca="1" si="433"/>
        <v>692</v>
      </c>
      <c r="BZ148">
        <f t="shared" ca="1" si="433"/>
        <v>692</v>
      </c>
      <c r="CA148">
        <f t="shared" ca="1" si="433"/>
        <v>692</v>
      </c>
      <c r="CB148">
        <f t="shared" ca="1" si="433"/>
        <v>692</v>
      </c>
      <c r="CC148">
        <f t="shared" ca="1" si="433"/>
        <v>692</v>
      </c>
      <c r="CD148">
        <f t="shared" ca="1" si="433"/>
        <v>692</v>
      </c>
      <c r="CE148">
        <f t="shared" ca="1" si="433"/>
        <v>692</v>
      </c>
      <c r="CF148">
        <f t="shared" ca="1" si="433"/>
        <v>692</v>
      </c>
      <c r="CG148">
        <f t="shared" ca="1" si="433"/>
        <v>692</v>
      </c>
      <c r="CH148">
        <f t="shared" ca="1" si="433"/>
        <v>692</v>
      </c>
      <c r="CI148">
        <f t="shared" ca="1" si="433"/>
        <v>692</v>
      </c>
      <c r="CJ148">
        <f t="shared" ca="1" si="433"/>
        <v>692</v>
      </c>
      <c r="CK148">
        <f t="shared" ca="1" si="433"/>
        <v>692</v>
      </c>
      <c r="CL148">
        <f t="shared" ca="1" si="433"/>
        <v>692</v>
      </c>
      <c r="CM148">
        <f t="shared" ca="1" si="433"/>
        <v>692</v>
      </c>
      <c r="CN148">
        <f t="shared" ca="1" si="433"/>
        <v>692</v>
      </c>
      <c r="CO148">
        <f t="shared" ca="1" si="433"/>
        <v>692</v>
      </c>
      <c r="CP148">
        <f t="shared" ca="1" si="433"/>
        <v>692</v>
      </c>
      <c r="CQ148">
        <f t="shared" ca="1" si="433"/>
        <v>692</v>
      </c>
      <c r="CR148">
        <f t="shared" ca="1" si="433"/>
        <v>692</v>
      </c>
      <c r="CS148">
        <f t="shared" ca="1" si="433"/>
        <v>692</v>
      </c>
      <c r="CT148">
        <f t="shared" ca="1" si="433"/>
        <v>692</v>
      </c>
      <c r="CU148" s="88">
        <f t="shared" ca="1" si="433"/>
        <v>692</v>
      </c>
      <c r="CV148">
        <f t="shared" ref="CV148:EA148" ca="1" si="434">CV26</f>
        <v>692</v>
      </c>
      <c r="CW148">
        <f t="shared" ca="1" si="434"/>
        <v>692</v>
      </c>
      <c r="CX148">
        <f t="shared" ca="1" si="434"/>
        <v>692</v>
      </c>
      <c r="CY148">
        <f t="shared" ca="1" si="434"/>
        <v>692</v>
      </c>
      <c r="CZ148">
        <f t="shared" ca="1" si="434"/>
        <v>692</v>
      </c>
      <c r="DA148">
        <f t="shared" ca="1" si="434"/>
        <v>692</v>
      </c>
      <c r="DB148">
        <f t="shared" ca="1" si="434"/>
        <v>692</v>
      </c>
      <c r="DC148">
        <f t="shared" ca="1" si="434"/>
        <v>692</v>
      </c>
      <c r="DD148">
        <f t="shared" ca="1" si="434"/>
        <v>692</v>
      </c>
      <c r="DE148">
        <f t="shared" ca="1" si="434"/>
        <v>692</v>
      </c>
      <c r="DF148">
        <f t="shared" ca="1" si="434"/>
        <v>692</v>
      </c>
      <c r="DG148">
        <f t="shared" ca="1" si="434"/>
        <v>692</v>
      </c>
      <c r="DH148">
        <f t="shared" ca="1" si="434"/>
        <v>692</v>
      </c>
      <c r="DI148">
        <f t="shared" ca="1" si="434"/>
        <v>692</v>
      </c>
      <c r="DJ148">
        <f t="shared" ca="1" si="434"/>
        <v>692</v>
      </c>
      <c r="DK148">
        <f t="shared" ca="1" si="434"/>
        <v>692</v>
      </c>
      <c r="DL148">
        <f t="shared" ca="1" si="434"/>
        <v>692</v>
      </c>
      <c r="DM148">
        <f t="shared" ca="1" si="434"/>
        <v>692</v>
      </c>
      <c r="DN148">
        <f t="shared" ca="1" si="434"/>
        <v>692</v>
      </c>
      <c r="DO148">
        <f t="shared" ca="1" si="434"/>
        <v>692</v>
      </c>
      <c r="DP148">
        <f t="shared" ca="1" si="434"/>
        <v>692</v>
      </c>
      <c r="DQ148">
        <f t="shared" ca="1" si="434"/>
        <v>692</v>
      </c>
      <c r="DR148">
        <f t="shared" ca="1" si="434"/>
        <v>692</v>
      </c>
      <c r="DS148">
        <f t="shared" ca="1" si="434"/>
        <v>692</v>
      </c>
      <c r="DT148" s="87">
        <f t="shared" ca="1" si="434"/>
        <v>692</v>
      </c>
      <c r="DU148">
        <f t="shared" ca="1" si="434"/>
        <v>692</v>
      </c>
      <c r="DV148">
        <f t="shared" ca="1" si="434"/>
        <v>692</v>
      </c>
      <c r="DW148">
        <f t="shared" ca="1" si="434"/>
        <v>692</v>
      </c>
      <c r="DX148">
        <f t="shared" ca="1" si="434"/>
        <v>692</v>
      </c>
      <c r="DY148">
        <f t="shared" ca="1" si="434"/>
        <v>692</v>
      </c>
      <c r="DZ148">
        <f t="shared" ca="1" si="434"/>
        <v>692</v>
      </c>
      <c r="EA148">
        <f t="shared" ca="1" si="434"/>
        <v>692</v>
      </c>
      <c r="EB148">
        <f t="shared" ref="EB148:FG148" ca="1" si="435">EB26</f>
        <v>692</v>
      </c>
      <c r="EC148">
        <f t="shared" ca="1" si="435"/>
        <v>692</v>
      </c>
      <c r="ED148">
        <f t="shared" ca="1" si="435"/>
        <v>692</v>
      </c>
      <c r="EE148">
        <f t="shared" ca="1" si="435"/>
        <v>692</v>
      </c>
      <c r="EF148">
        <f t="shared" ca="1" si="435"/>
        <v>692</v>
      </c>
      <c r="EG148">
        <f t="shared" ca="1" si="435"/>
        <v>692</v>
      </c>
      <c r="EH148">
        <f t="shared" ca="1" si="435"/>
        <v>692</v>
      </c>
      <c r="EI148">
        <f t="shared" ca="1" si="435"/>
        <v>692</v>
      </c>
      <c r="EJ148">
        <f t="shared" ca="1" si="435"/>
        <v>692</v>
      </c>
      <c r="EK148">
        <f t="shared" ca="1" si="435"/>
        <v>692</v>
      </c>
      <c r="EL148">
        <f t="shared" ca="1" si="435"/>
        <v>692</v>
      </c>
      <c r="EM148">
        <f t="shared" ca="1" si="435"/>
        <v>692</v>
      </c>
      <c r="EN148">
        <f t="shared" ca="1" si="435"/>
        <v>692</v>
      </c>
      <c r="EO148">
        <f t="shared" ca="1" si="435"/>
        <v>692</v>
      </c>
      <c r="EP148">
        <f t="shared" ca="1" si="435"/>
        <v>692</v>
      </c>
      <c r="EQ148" s="88">
        <f t="shared" ca="1" si="435"/>
        <v>692</v>
      </c>
      <c r="ER148">
        <f t="shared" ca="1" si="435"/>
        <v>692</v>
      </c>
      <c r="ES148">
        <f t="shared" ca="1" si="435"/>
        <v>692</v>
      </c>
      <c r="ET148">
        <f t="shared" ca="1" si="435"/>
        <v>692</v>
      </c>
      <c r="EU148">
        <f t="shared" ca="1" si="435"/>
        <v>692</v>
      </c>
      <c r="EV148">
        <f t="shared" ca="1" si="435"/>
        <v>692</v>
      </c>
      <c r="EW148">
        <f t="shared" ca="1" si="435"/>
        <v>692</v>
      </c>
      <c r="EX148">
        <f t="shared" ca="1" si="435"/>
        <v>692</v>
      </c>
      <c r="EY148">
        <f t="shared" ca="1" si="435"/>
        <v>692</v>
      </c>
      <c r="EZ148">
        <f t="shared" ca="1" si="435"/>
        <v>692</v>
      </c>
      <c r="FA148">
        <f t="shared" ca="1" si="435"/>
        <v>692</v>
      </c>
      <c r="FB148">
        <f t="shared" ca="1" si="435"/>
        <v>692</v>
      </c>
      <c r="FC148">
        <f t="shared" ca="1" si="435"/>
        <v>692</v>
      </c>
      <c r="FD148">
        <f t="shared" ca="1" si="435"/>
        <v>692</v>
      </c>
      <c r="FE148">
        <f t="shared" ca="1" si="435"/>
        <v>692</v>
      </c>
      <c r="FF148">
        <f t="shared" ca="1" si="435"/>
        <v>692</v>
      </c>
      <c r="FG148">
        <f t="shared" ca="1" si="435"/>
        <v>692</v>
      </c>
      <c r="FH148">
        <f t="shared" ref="FH148:GM148" ca="1" si="436">FH26</f>
        <v>692</v>
      </c>
      <c r="FI148">
        <f t="shared" ca="1" si="436"/>
        <v>692</v>
      </c>
      <c r="FJ148">
        <f t="shared" ca="1" si="436"/>
        <v>692</v>
      </c>
      <c r="FK148">
        <f t="shared" ca="1" si="436"/>
        <v>692</v>
      </c>
      <c r="FL148">
        <f t="shared" ca="1" si="436"/>
        <v>692</v>
      </c>
      <c r="FM148">
        <f t="shared" ca="1" si="436"/>
        <v>692</v>
      </c>
      <c r="FN148">
        <f t="shared" ca="1" si="436"/>
        <v>692</v>
      </c>
      <c r="FO148">
        <f t="shared" ca="1" si="436"/>
        <v>692</v>
      </c>
      <c r="FP148" s="87">
        <f t="shared" ca="1" si="436"/>
        <v>692</v>
      </c>
      <c r="FQ148">
        <f t="shared" ca="1" si="436"/>
        <v>692</v>
      </c>
      <c r="FR148">
        <f t="shared" ca="1" si="436"/>
        <v>692</v>
      </c>
      <c r="FS148">
        <f t="shared" ca="1" si="436"/>
        <v>692</v>
      </c>
      <c r="FT148">
        <f t="shared" ca="1" si="436"/>
        <v>692</v>
      </c>
      <c r="FU148">
        <f t="shared" ca="1" si="436"/>
        <v>692</v>
      </c>
      <c r="FV148">
        <f t="shared" ca="1" si="436"/>
        <v>692</v>
      </c>
      <c r="FW148">
        <f t="shared" ca="1" si="436"/>
        <v>692</v>
      </c>
      <c r="FX148">
        <f t="shared" ca="1" si="436"/>
        <v>692</v>
      </c>
      <c r="FY148">
        <f t="shared" ca="1" si="436"/>
        <v>692</v>
      </c>
      <c r="FZ148">
        <f t="shared" ca="1" si="436"/>
        <v>692</v>
      </c>
      <c r="GA148">
        <f t="shared" ca="1" si="436"/>
        <v>692</v>
      </c>
      <c r="GB148">
        <f t="shared" ca="1" si="436"/>
        <v>692</v>
      </c>
      <c r="GC148">
        <f t="shared" ca="1" si="436"/>
        <v>692</v>
      </c>
      <c r="GD148">
        <f t="shared" ca="1" si="436"/>
        <v>692</v>
      </c>
      <c r="GE148">
        <f t="shared" ca="1" si="436"/>
        <v>692</v>
      </c>
      <c r="GF148">
        <f t="shared" ca="1" si="436"/>
        <v>692</v>
      </c>
      <c r="GG148">
        <f t="shared" ca="1" si="436"/>
        <v>692</v>
      </c>
      <c r="GH148">
        <f t="shared" ca="1" si="436"/>
        <v>692</v>
      </c>
      <c r="GI148">
        <f t="shared" ca="1" si="436"/>
        <v>692</v>
      </c>
      <c r="GJ148">
        <f t="shared" ca="1" si="436"/>
        <v>692</v>
      </c>
      <c r="GK148">
        <f t="shared" ca="1" si="436"/>
        <v>692</v>
      </c>
      <c r="GL148">
        <f t="shared" ca="1" si="436"/>
        <v>692</v>
      </c>
      <c r="GM148" s="88">
        <f t="shared" ca="1" si="436"/>
        <v>692</v>
      </c>
    </row>
    <row r="149" spans="2:195" x14ac:dyDescent="0.25">
      <c r="B149" t="s">
        <v>619</v>
      </c>
      <c r="D149">
        <f>Réservoir!$B$65</f>
        <v>691.7</v>
      </c>
      <c r="E149">
        <f>Réservoir!$B$65</f>
        <v>691.7</v>
      </c>
      <c r="F149">
        <f>Réservoir!$B$65</f>
        <v>691.7</v>
      </c>
      <c r="G149">
        <f>Réservoir!$B$65</f>
        <v>691.7</v>
      </c>
      <c r="H149">
        <f>Réservoir!$B$65</f>
        <v>691.7</v>
      </c>
      <c r="I149">
        <f>Réservoir!$B$65</f>
        <v>691.7</v>
      </c>
      <c r="J149">
        <f>Réservoir!$B$65</f>
        <v>691.7</v>
      </c>
      <c r="K149">
        <f>Réservoir!$B$65</f>
        <v>691.7</v>
      </c>
      <c r="L149">
        <f>Réservoir!$B$65</f>
        <v>691.7</v>
      </c>
      <c r="M149">
        <f>Réservoir!$B$65</f>
        <v>691.7</v>
      </c>
      <c r="N149">
        <f>Réservoir!$B$65</f>
        <v>691.7</v>
      </c>
      <c r="O149">
        <f>Réservoir!$B$65</f>
        <v>691.7</v>
      </c>
      <c r="P149">
        <f>Réservoir!$B$65</f>
        <v>691.7</v>
      </c>
      <c r="Q149">
        <f>Réservoir!$B$65</f>
        <v>691.7</v>
      </c>
      <c r="R149">
        <f>Réservoir!$B$65</f>
        <v>691.7</v>
      </c>
      <c r="S149">
        <f>Réservoir!$B$65</f>
        <v>691.7</v>
      </c>
      <c r="T149">
        <f>Réservoir!$B$65</f>
        <v>691.7</v>
      </c>
      <c r="U149">
        <f>Réservoir!$B$65</f>
        <v>691.7</v>
      </c>
      <c r="V149">
        <f>Réservoir!$B$65</f>
        <v>691.7</v>
      </c>
      <c r="W149">
        <f>Réservoir!$B$65</f>
        <v>691.7</v>
      </c>
      <c r="X149">
        <f>Réservoir!$B$65</f>
        <v>691.7</v>
      </c>
      <c r="Y149">
        <f>Réservoir!$B$65</f>
        <v>691.7</v>
      </c>
      <c r="Z149">
        <f>Réservoir!$B$65</f>
        <v>691.7</v>
      </c>
      <c r="AA149">
        <f>Réservoir!$B$65</f>
        <v>691.7</v>
      </c>
      <c r="AB149">
        <f>Réservoir!$B$65</f>
        <v>691.7</v>
      </c>
      <c r="AC149">
        <f>Réservoir!$B$65</f>
        <v>691.7</v>
      </c>
      <c r="AD149">
        <f>Réservoir!$B$65</f>
        <v>691.7</v>
      </c>
      <c r="AE149">
        <f>Réservoir!$B$65</f>
        <v>691.7</v>
      </c>
      <c r="AF149">
        <f>Réservoir!$B$65</f>
        <v>691.7</v>
      </c>
      <c r="AG149">
        <f>Réservoir!$B$65</f>
        <v>691.7</v>
      </c>
      <c r="AH149">
        <f>Réservoir!$B$65</f>
        <v>691.7</v>
      </c>
      <c r="AI149">
        <f>Réservoir!$B$65</f>
        <v>691.7</v>
      </c>
      <c r="AJ149">
        <f>Réservoir!$B$65</f>
        <v>691.7</v>
      </c>
      <c r="AK149">
        <f>Réservoir!$B$65</f>
        <v>691.7</v>
      </c>
      <c r="AL149">
        <f>Réservoir!$B$65</f>
        <v>691.7</v>
      </c>
      <c r="AM149">
        <f>Réservoir!$B$65</f>
        <v>691.7</v>
      </c>
      <c r="AN149">
        <f>Réservoir!$B$65</f>
        <v>691.7</v>
      </c>
      <c r="AO149">
        <f>Réservoir!$B$65</f>
        <v>691.7</v>
      </c>
      <c r="AP149">
        <f>Réservoir!$B$65</f>
        <v>691.7</v>
      </c>
      <c r="AQ149">
        <f>Réservoir!$B$65</f>
        <v>691.7</v>
      </c>
      <c r="AR149">
        <f>Réservoir!$B$65</f>
        <v>691.7</v>
      </c>
      <c r="AS149">
        <f>Réservoir!$B$65</f>
        <v>691.7</v>
      </c>
      <c r="AT149">
        <f>Réservoir!$B$65</f>
        <v>691.7</v>
      </c>
      <c r="AU149">
        <f>Réservoir!$B$65</f>
        <v>691.7</v>
      </c>
      <c r="AV149">
        <f>Réservoir!$B$65</f>
        <v>691.7</v>
      </c>
      <c r="AW149">
        <f>Réservoir!$B$65</f>
        <v>691.7</v>
      </c>
      <c r="AX149">
        <f>Réservoir!$B$65</f>
        <v>691.7</v>
      </c>
      <c r="AY149">
        <f>Réservoir!$B$65</f>
        <v>691.7</v>
      </c>
      <c r="AZ149">
        <f>Réservoir!$B$65</f>
        <v>691.7</v>
      </c>
      <c r="BA149">
        <f>Réservoir!$B$65</f>
        <v>691.7</v>
      </c>
      <c r="BB149">
        <f>Réservoir!$B$65</f>
        <v>691.7</v>
      </c>
      <c r="BC149">
        <f>Réservoir!$B$65</f>
        <v>691.7</v>
      </c>
      <c r="BD149">
        <f>Réservoir!$B$65</f>
        <v>691.7</v>
      </c>
      <c r="BE149">
        <f>Réservoir!$B$65</f>
        <v>691.7</v>
      </c>
      <c r="BF149">
        <f>Réservoir!$B$65</f>
        <v>691.7</v>
      </c>
      <c r="BG149">
        <f>Réservoir!$B$65</f>
        <v>691.7</v>
      </c>
      <c r="BH149">
        <f>Réservoir!$B$65</f>
        <v>691.7</v>
      </c>
      <c r="BI149">
        <f>Réservoir!$B$65</f>
        <v>691.7</v>
      </c>
      <c r="BJ149">
        <f>Réservoir!$B$65</f>
        <v>691.7</v>
      </c>
      <c r="BK149">
        <f>Réservoir!$B$65</f>
        <v>691.7</v>
      </c>
      <c r="BL149">
        <f>Réservoir!$B$65</f>
        <v>691.7</v>
      </c>
      <c r="BM149">
        <f>Réservoir!$B$65</f>
        <v>691.7</v>
      </c>
      <c r="BN149">
        <f>Réservoir!$B$65</f>
        <v>691.7</v>
      </c>
      <c r="BO149">
        <f>Réservoir!$B$65</f>
        <v>691.7</v>
      </c>
      <c r="BP149">
        <f>Réservoir!$B$65</f>
        <v>691.7</v>
      </c>
      <c r="BQ149">
        <f>Réservoir!$B$65</f>
        <v>691.7</v>
      </c>
      <c r="BR149">
        <f>Réservoir!$B$65</f>
        <v>691.7</v>
      </c>
      <c r="BS149">
        <f>Réservoir!$B$65</f>
        <v>691.7</v>
      </c>
      <c r="BT149">
        <f>Réservoir!$B$65</f>
        <v>691.7</v>
      </c>
      <c r="BU149">
        <f>Réservoir!$B$65</f>
        <v>691.7</v>
      </c>
      <c r="BV149">
        <f>Réservoir!$B$65</f>
        <v>691.7</v>
      </c>
      <c r="BW149">
        <f>Réservoir!$B$65</f>
        <v>691.7</v>
      </c>
      <c r="BX149">
        <f>Réservoir!$B$65</f>
        <v>691.7</v>
      </c>
      <c r="BY149">
        <f>Réservoir!$B$65</f>
        <v>691.7</v>
      </c>
      <c r="BZ149">
        <f>Réservoir!$B$65</f>
        <v>691.7</v>
      </c>
      <c r="CA149">
        <f>Réservoir!$B$65</f>
        <v>691.7</v>
      </c>
      <c r="CB149">
        <f>Réservoir!$B$65</f>
        <v>691.7</v>
      </c>
      <c r="CC149">
        <f>Réservoir!$B$65</f>
        <v>691.7</v>
      </c>
      <c r="CD149">
        <f>Réservoir!$B$65</f>
        <v>691.7</v>
      </c>
      <c r="CE149">
        <f>Réservoir!$B$65</f>
        <v>691.7</v>
      </c>
      <c r="CF149">
        <f>Réservoir!$B$65</f>
        <v>691.7</v>
      </c>
      <c r="CG149">
        <f>Réservoir!$B$65</f>
        <v>691.7</v>
      </c>
      <c r="CH149">
        <f>Réservoir!$B$65</f>
        <v>691.7</v>
      </c>
      <c r="CI149">
        <f>Réservoir!$B$65</f>
        <v>691.7</v>
      </c>
      <c r="CJ149">
        <f>Réservoir!$B$65</f>
        <v>691.7</v>
      </c>
      <c r="CK149">
        <f>Réservoir!$B$65</f>
        <v>691.7</v>
      </c>
      <c r="CL149">
        <f>Réservoir!$B$65</f>
        <v>691.7</v>
      </c>
      <c r="CM149">
        <f>Réservoir!$B$65</f>
        <v>691.7</v>
      </c>
      <c r="CN149">
        <f>Réservoir!$B$65</f>
        <v>691.7</v>
      </c>
      <c r="CO149">
        <f>Réservoir!$B$65</f>
        <v>691.7</v>
      </c>
      <c r="CP149">
        <f>Réservoir!$B$65</f>
        <v>691.7</v>
      </c>
      <c r="CQ149">
        <f>Réservoir!$B$65</f>
        <v>691.7</v>
      </c>
      <c r="CR149">
        <f>Réservoir!$B$65</f>
        <v>691.7</v>
      </c>
      <c r="CS149">
        <f>Réservoir!$B$65</f>
        <v>691.7</v>
      </c>
      <c r="CT149">
        <f>Réservoir!$B$65</f>
        <v>691.7</v>
      </c>
      <c r="CU149">
        <f>Réservoir!$B$65</f>
        <v>691.7</v>
      </c>
      <c r="CV149">
        <f>Réservoir!$B$65</f>
        <v>691.7</v>
      </c>
      <c r="CW149">
        <f>Réservoir!$B$65</f>
        <v>691.7</v>
      </c>
      <c r="CX149">
        <f>Réservoir!$B$65</f>
        <v>691.7</v>
      </c>
      <c r="CY149">
        <f>Réservoir!$B$65</f>
        <v>691.7</v>
      </c>
      <c r="CZ149">
        <f>Réservoir!$B$65</f>
        <v>691.7</v>
      </c>
      <c r="DA149">
        <f>Réservoir!$B$65</f>
        <v>691.7</v>
      </c>
      <c r="DB149">
        <f>Réservoir!$B$65</f>
        <v>691.7</v>
      </c>
      <c r="DC149">
        <f>Réservoir!$B$65</f>
        <v>691.7</v>
      </c>
      <c r="DD149">
        <f>Réservoir!$B$65</f>
        <v>691.7</v>
      </c>
      <c r="DE149">
        <f>Réservoir!$B$65</f>
        <v>691.7</v>
      </c>
      <c r="DF149">
        <f>Réservoir!$B$65</f>
        <v>691.7</v>
      </c>
      <c r="DG149">
        <f>Réservoir!$B$65</f>
        <v>691.7</v>
      </c>
      <c r="DH149">
        <f>Réservoir!$B$65</f>
        <v>691.7</v>
      </c>
      <c r="DI149">
        <f>Réservoir!$B$65</f>
        <v>691.7</v>
      </c>
      <c r="DJ149">
        <f>Réservoir!$B$65</f>
        <v>691.7</v>
      </c>
      <c r="DK149">
        <f>Réservoir!$B$65</f>
        <v>691.7</v>
      </c>
      <c r="DL149">
        <f>Réservoir!$B$65</f>
        <v>691.7</v>
      </c>
      <c r="DM149">
        <f>Réservoir!$B$65</f>
        <v>691.7</v>
      </c>
      <c r="DN149">
        <f>Réservoir!$B$65</f>
        <v>691.7</v>
      </c>
      <c r="DO149">
        <f>Réservoir!$B$65</f>
        <v>691.7</v>
      </c>
      <c r="DP149">
        <f>Réservoir!$B$65</f>
        <v>691.7</v>
      </c>
      <c r="DQ149">
        <f>Réservoir!$B$65</f>
        <v>691.7</v>
      </c>
      <c r="DR149">
        <f>Réservoir!$B$65</f>
        <v>691.7</v>
      </c>
      <c r="DS149">
        <f>Réservoir!$B$65</f>
        <v>691.7</v>
      </c>
      <c r="DT149">
        <f>Réservoir!$B$65</f>
        <v>691.7</v>
      </c>
      <c r="DU149">
        <f>Réservoir!$B$65</f>
        <v>691.7</v>
      </c>
      <c r="DV149">
        <f>Réservoir!$B$65</f>
        <v>691.7</v>
      </c>
      <c r="DW149">
        <f>Réservoir!$B$65</f>
        <v>691.7</v>
      </c>
      <c r="DX149">
        <f>Réservoir!$B$65</f>
        <v>691.7</v>
      </c>
      <c r="DY149">
        <f>Réservoir!$B$65</f>
        <v>691.7</v>
      </c>
      <c r="DZ149">
        <f>Réservoir!$B$65</f>
        <v>691.7</v>
      </c>
      <c r="EA149">
        <f>Réservoir!$B$65</f>
        <v>691.7</v>
      </c>
      <c r="EB149">
        <f>Réservoir!$B$65</f>
        <v>691.7</v>
      </c>
      <c r="EC149">
        <f>Réservoir!$B$65</f>
        <v>691.7</v>
      </c>
      <c r="ED149">
        <f>Réservoir!$B$65</f>
        <v>691.7</v>
      </c>
      <c r="EE149">
        <f>Réservoir!$B$65</f>
        <v>691.7</v>
      </c>
      <c r="EF149">
        <f>Réservoir!$B$65</f>
        <v>691.7</v>
      </c>
      <c r="EG149">
        <f>Réservoir!$B$65</f>
        <v>691.7</v>
      </c>
      <c r="EH149">
        <f>Réservoir!$B$65</f>
        <v>691.7</v>
      </c>
      <c r="EI149">
        <f>Réservoir!$B$65</f>
        <v>691.7</v>
      </c>
      <c r="EJ149">
        <f>Réservoir!$B$65</f>
        <v>691.7</v>
      </c>
      <c r="EK149">
        <f>Réservoir!$B$65</f>
        <v>691.7</v>
      </c>
      <c r="EL149">
        <f>Réservoir!$B$65</f>
        <v>691.7</v>
      </c>
      <c r="EM149">
        <f>Réservoir!$B$65</f>
        <v>691.7</v>
      </c>
      <c r="EN149">
        <f>Réservoir!$B$65</f>
        <v>691.7</v>
      </c>
      <c r="EO149">
        <f>Réservoir!$B$65</f>
        <v>691.7</v>
      </c>
      <c r="EP149">
        <f>Réservoir!$B$65</f>
        <v>691.7</v>
      </c>
      <c r="EQ149">
        <f>Réservoir!$B$65</f>
        <v>691.7</v>
      </c>
      <c r="ER149">
        <f>Réservoir!$B$65</f>
        <v>691.7</v>
      </c>
      <c r="ES149">
        <f>Réservoir!$B$65</f>
        <v>691.7</v>
      </c>
      <c r="ET149">
        <f>Réservoir!$B$65</f>
        <v>691.7</v>
      </c>
      <c r="EU149">
        <f>Réservoir!$B$65</f>
        <v>691.7</v>
      </c>
      <c r="EV149">
        <f>Réservoir!$B$65</f>
        <v>691.7</v>
      </c>
      <c r="EW149">
        <f>Réservoir!$B$65</f>
        <v>691.7</v>
      </c>
      <c r="EX149">
        <f>Réservoir!$B$65</f>
        <v>691.7</v>
      </c>
      <c r="EY149">
        <f>Réservoir!$B$65</f>
        <v>691.7</v>
      </c>
      <c r="EZ149">
        <f>Réservoir!$B$65</f>
        <v>691.7</v>
      </c>
      <c r="FA149">
        <f>Réservoir!$B$65</f>
        <v>691.7</v>
      </c>
      <c r="FB149">
        <f>Réservoir!$B$65</f>
        <v>691.7</v>
      </c>
      <c r="FC149">
        <f>Réservoir!$B$65</f>
        <v>691.7</v>
      </c>
      <c r="FD149">
        <f>Réservoir!$B$65</f>
        <v>691.7</v>
      </c>
      <c r="FE149">
        <f>Réservoir!$B$65</f>
        <v>691.7</v>
      </c>
      <c r="FF149">
        <f>Réservoir!$B$65</f>
        <v>691.7</v>
      </c>
      <c r="FG149">
        <f>Réservoir!$B$65</f>
        <v>691.7</v>
      </c>
      <c r="FH149">
        <f>Réservoir!$B$65</f>
        <v>691.7</v>
      </c>
      <c r="FI149">
        <f>Réservoir!$B$65</f>
        <v>691.7</v>
      </c>
      <c r="FJ149">
        <f>Réservoir!$B$65</f>
        <v>691.7</v>
      </c>
      <c r="FK149">
        <f>Réservoir!$B$65</f>
        <v>691.7</v>
      </c>
      <c r="FL149">
        <f>Réservoir!$B$65</f>
        <v>691.7</v>
      </c>
      <c r="FM149">
        <f>Réservoir!$B$65</f>
        <v>691.7</v>
      </c>
      <c r="FN149">
        <f>Réservoir!$B$65</f>
        <v>691.7</v>
      </c>
      <c r="FO149">
        <f>Réservoir!$B$65</f>
        <v>691.7</v>
      </c>
      <c r="FP149">
        <f>Réservoir!$B$65</f>
        <v>691.7</v>
      </c>
      <c r="FQ149">
        <f>Réservoir!$B$65</f>
        <v>691.7</v>
      </c>
      <c r="FR149">
        <f>Réservoir!$B$65</f>
        <v>691.7</v>
      </c>
      <c r="FS149">
        <f>Réservoir!$B$65</f>
        <v>691.7</v>
      </c>
      <c r="FT149">
        <f>Réservoir!$B$65</f>
        <v>691.7</v>
      </c>
      <c r="FU149">
        <f>Réservoir!$B$65</f>
        <v>691.7</v>
      </c>
      <c r="FV149">
        <f>Réservoir!$B$65</f>
        <v>691.7</v>
      </c>
      <c r="FW149">
        <f>Réservoir!$B$65</f>
        <v>691.7</v>
      </c>
      <c r="FX149">
        <f>Réservoir!$B$65</f>
        <v>691.7</v>
      </c>
      <c r="FY149">
        <f>Réservoir!$B$65</f>
        <v>691.7</v>
      </c>
      <c r="FZ149">
        <f>Réservoir!$B$65</f>
        <v>691.7</v>
      </c>
      <c r="GA149">
        <f>Réservoir!$B$65</f>
        <v>691.7</v>
      </c>
      <c r="GB149">
        <f>Réservoir!$B$65</f>
        <v>691.7</v>
      </c>
      <c r="GC149">
        <f>Réservoir!$B$65</f>
        <v>691.7</v>
      </c>
      <c r="GD149">
        <f>Réservoir!$B$65</f>
        <v>691.7</v>
      </c>
      <c r="GE149">
        <f>Réservoir!$B$65</f>
        <v>691.7</v>
      </c>
      <c r="GF149">
        <f>Réservoir!$B$65</f>
        <v>691.7</v>
      </c>
      <c r="GG149">
        <f>Réservoir!$B$65</f>
        <v>691.7</v>
      </c>
      <c r="GH149">
        <f>Réservoir!$B$65</f>
        <v>691.7</v>
      </c>
      <c r="GI149">
        <f>Réservoir!$B$65</f>
        <v>691.7</v>
      </c>
      <c r="GJ149">
        <f>Réservoir!$B$65</f>
        <v>691.7</v>
      </c>
      <c r="GK149">
        <f>Réservoir!$B$65</f>
        <v>691.7</v>
      </c>
      <c r="GL149">
        <f>Réservoir!$B$65</f>
        <v>691.7</v>
      </c>
      <c r="GM149">
        <f>Réservoir!$B$65</f>
        <v>691.7</v>
      </c>
    </row>
    <row r="150" spans="2:195" x14ac:dyDescent="0.25">
      <c r="B150" t="s">
        <v>308</v>
      </c>
      <c r="D150">
        <f t="shared" ref="D150:AI150" ca="1" si="437">D29</f>
        <v>686.28</v>
      </c>
      <c r="E150">
        <f t="shared" ca="1" si="437"/>
        <v>686.28</v>
      </c>
      <c r="F150">
        <f t="shared" ca="1" si="437"/>
        <v>686.28</v>
      </c>
      <c r="G150">
        <f t="shared" ca="1" si="437"/>
        <v>686.28</v>
      </c>
      <c r="H150">
        <f t="shared" ca="1" si="437"/>
        <v>686.28</v>
      </c>
      <c r="I150">
        <f t="shared" ca="1" si="437"/>
        <v>686.28</v>
      </c>
      <c r="J150">
        <f t="shared" ca="1" si="437"/>
        <v>686.28</v>
      </c>
      <c r="K150">
        <f t="shared" ca="1" si="437"/>
        <v>686.28</v>
      </c>
      <c r="L150">
        <f t="shared" ca="1" si="437"/>
        <v>686.28</v>
      </c>
      <c r="M150">
        <f t="shared" ca="1" si="437"/>
        <v>686.28</v>
      </c>
      <c r="N150">
        <f t="shared" ca="1" si="437"/>
        <v>686.28</v>
      </c>
      <c r="O150">
        <f t="shared" ca="1" si="437"/>
        <v>686.28</v>
      </c>
      <c r="P150">
        <f t="shared" ca="1" si="437"/>
        <v>686.28</v>
      </c>
      <c r="Q150">
        <f t="shared" ca="1" si="437"/>
        <v>686.28</v>
      </c>
      <c r="R150">
        <f t="shared" ca="1" si="437"/>
        <v>686.28</v>
      </c>
      <c r="S150">
        <f t="shared" ca="1" si="437"/>
        <v>686.28</v>
      </c>
      <c r="T150">
        <f t="shared" ca="1" si="437"/>
        <v>686.28</v>
      </c>
      <c r="U150">
        <f t="shared" ca="1" si="437"/>
        <v>686.28</v>
      </c>
      <c r="V150">
        <f t="shared" ca="1" si="437"/>
        <v>686.28</v>
      </c>
      <c r="W150">
        <f t="shared" ca="1" si="437"/>
        <v>686.28</v>
      </c>
      <c r="X150">
        <f t="shared" ca="1" si="437"/>
        <v>686.28</v>
      </c>
      <c r="Y150">
        <f t="shared" ca="1" si="437"/>
        <v>686.28</v>
      </c>
      <c r="Z150">
        <f t="shared" ca="1" si="437"/>
        <v>686.28</v>
      </c>
      <c r="AA150">
        <f t="shared" ca="1" si="437"/>
        <v>686.28</v>
      </c>
      <c r="AB150" s="87">
        <f t="shared" ca="1" si="437"/>
        <v>686.28</v>
      </c>
      <c r="AC150">
        <f t="shared" ca="1" si="437"/>
        <v>686.28</v>
      </c>
      <c r="AD150">
        <f t="shared" ca="1" si="437"/>
        <v>686.28</v>
      </c>
      <c r="AE150">
        <f t="shared" ca="1" si="437"/>
        <v>686.28</v>
      </c>
      <c r="AF150">
        <f t="shared" ca="1" si="437"/>
        <v>686.28</v>
      </c>
      <c r="AG150">
        <f t="shared" ca="1" si="437"/>
        <v>686.28</v>
      </c>
      <c r="AH150">
        <f t="shared" ca="1" si="437"/>
        <v>686.28</v>
      </c>
      <c r="AI150">
        <f t="shared" ca="1" si="437"/>
        <v>686.28</v>
      </c>
      <c r="AJ150">
        <f t="shared" ref="AJ150:BO150" ca="1" si="438">AJ29</f>
        <v>686.28</v>
      </c>
      <c r="AK150">
        <f t="shared" ca="1" si="438"/>
        <v>686.28</v>
      </c>
      <c r="AL150">
        <f t="shared" ca="1" si="438"/>
        <v>686.28</v>
      </c>
      <c r="AM150">
        <f t="shared" ca="1" si="438"/>
        <v>686.28</v>
      </c>
      <c r="AN150">
        <f t="shared" ca="1" si="438"/>
        <v>686.28</v>
      </c>
      <c r="AO150">
        <f t="shared" ca="1" si="438"/>
        <v>686.28</v>
      </c>
      <c r="AP150">
        <f t="shared" ca="1" si="438"/>
        <v>686.28</v>
      </c>
      <c r="AQ150">
        <f t="shared" ca="1" si="438"/>
        <v>686.28</v>
      </c>
      <c r="AR150">
        <f t="shared" ca="1" si="438"/>
        <v>686.28</v>
      </c>
      <c r="AS150">
        <f t="shared" ca="1" si="438"/>
        <v>686.28</v>
      </c>
      <c r="AT150">
        <f t="shared" ca="1" si="438"/>
        <v>686.28</v>
      </c>
      <c r="AU150">
        <f t="shared" ca="1" si="438"/>
        <v>686.28</v>
      </c>
      <c r="AV150">
        <f t="shared" ca="1" si="438"/>
        <v>686.28</v>
      </c>
      <c r="AW150">
        <f t="shared" ca="1" si="438"/>
        <v>686.28</v>
      </c>
      <c r="AX150">
        <f t="shared" ca="1" si="438"/>
        <v>686.28</v>
      </c>
      <c r="AY150">
        <f t="shared" ca="1" si="438"/>
        <v>686.28</v>
      </c>
      <c r="AZ150" s="87">
        <f t="shared" ca="1" si="438"/>
        <v>686.28</v>
      </c>
      <c r="BA150">
        <f t="shared" ca="1" si="438"/>
        <v>686.28</v>
      </c>
      <c r="BB150">
        <f t="shared" ca="1" si="438"/>
        <v>686.28</v>
      </c>
      <c r="BC150">
        <f t="shared" ca="1" si="438"/>
        <v>686.28</v>
      </c>
      <c r="BD150">
        <f t="shared" ca="1" si="438"/>
        <v>686.28</v>
      </c>
      <c r="BE150">
        <f t="shared" ca="1" si="438"/>
        <v>686.28</v>
      </c>
      <c r="BF150">
        <f t="shared" ca="1" si="438"/>
        <v>686.28</v>
      </c>
      <c r="BG150">
        <f t="shared" ca="1" si="438"/>
        <v>686.28</v>
      </c>
      <c r="BH150">
        <f t="shared" ca="1" si="438"/>
        <v>686.28</v>
      </c>
      <c r="BI150">
        <f t="shared" ca="1" si="438"/>
        <v>686.28</v>
      </c>
      <c r="BJ150">
        <f t="shared" ca="1" si="438"/>
        <v>686.28</v>
      </c>
      <c r="BK150">
        <f t="shared" ca="1" si="438"/>
        <v>686.28</v>
      </c>
      <c r="BL150">
        <f t="shared" ca="1" si="438"/>
        <v>686.28</v>
      </c>
      <c r="BM150">
        <f t="shared" ca="1" si="438"/>
        <v>686.28</v>
      </c>
      <c r="BN150">
        <f t="shared" ca="1" si="438"/>
        <v>686.28</v>
      </c>
      <c r="BO150">
        <f t="shared" ca="1" si="438"/>
        <v>686.28</v>
      </c>
      <c r="BP150">
        <f t="shared" ref="BP150:CU150" ca="1" si="439">BP29</f>
        <v>686.28</v>
      </c>
      <c r="BQ150">
        <f t="shared" ca="1" si="439"/>
        <v>686.28</v>
      </c>
      <c r="BR150">
        <f t="shared" ca="1" si="439"/>
        <v>686.28</v>
      </c>
      <c r="BS150">
        <f t="shared" ca="1" si="439"/>
        <v>686.28</v>
      </c>
      <c r="BT150">
        <f t="shared" ca="1" si="439"/>
        <v>686.28</v>
      </c>
      <c r="BU150">
        <f t="shared" ca="1" si="439"/>
        <v>686.28</v>
      </c>
      <c r="BV150">
        <f t="shared" ca="1" si="439"/>
        <v>686.28</v>
      </c>
      <c r="BW150">
        <f t="shared" ca="1" si="439"/>
        <v>686.28</v>
      </c>
      <c r="BX150" s="87">
        <f t="shared" ca="1" si="439"/>
        <v>686.28</v>
      </c>
      <c r="BY150">
        <f t="shared" ca="1" si="439"/>
        <v>686.28</v>
      </c>
      <c r="BZ150">
        <f t="shared" ca="1" si="439"/>
        <v>686.28</v>
      </c>
      <c r="CA150">
        <f t="shared" ca="1" si="439"/>
        <v>686.28</v>
      </c>
      <c r="CB150">
        <f t="shared" ca="1" si="439"/>
        <v>686.28</v>
      </c>
      <c r="CC150">
        <f t="shared" ca="1" si="439"/>
        <v>686.28</v>
      </c>
      <c r="CD150">
        <f t="shared" ca="1" si="439"/>
        <v>686.28</v>
      </c>
      <c r="CE150">
        <f t="shared" ca="1" si="439"/>
        <v>686.28</v>
      </c>
      <c r="CF150">
        <f t="shared" ca="1" si="439"/>
        <v>686.28</v>
      </c>
      <c r="CG150">
        <f t="shared" ca="1" si="439"/>
        <v>686.28</v>
      </c>
      <c r="CH150">
        <f t="shared" ca="1" si="439"/>
        <v>686.28</v>
      </c>
      <c r="CI150">
        <f t="shared" ca="1" si="439"/>
        <v>686.28</v>
      </c>
      <c r="CJ150">
        <f t="shared" ca="1" si="439"/>
        <v>686.28</v>
      </c>
      <c r="CK150">
        <f t="shared" ca="1" si="439"/>
        <v>686.28</v>
      </c>
      <c r="CL150">
        <f t="shared" ca="1" si="439"/>
        <v>686.28</v>
      </c>
      <c r="CM150">
        <f t="shared" ca="1" si="439"/>
        <v>686.28</v>
      </c>
      <c r="CN150">
        <f t="shared" ca="1" si="439"/>
        <v>686.28</v>
      </c>
      <c r="CO150">
        <f t="shared" ca="1" si="439"/>
        <v>686.28</v>
      </c>
      <c r="CP150">
        <f t="shared" ca="1" si="439"/>
        <v>686.28</v>
      </c>
      <c r="CQ150">
        <f t="shared" ca="1" si="439"/>
        <v>686.28</v>
      </c>
      <c r="CR150">
        <f t="shared" ca="1" si="439"/>
        <v>686.28</v>
      </c>
      <c r="CS150">
        <f t="shared" ca="1" si="439"/>
        <v>686.28</v>
      </c>
      <c r="CT150">
        <f t="shared" ca="1" si="439"/>
        <v>686.28</v>
      </c>
      <c r="CU150" s="88">
        <f t="shared" ca="1" si="439"/>
        <v>686.28</v>
      </c>
      <c r="CV150">
        <f t="shared" ref="CV150:EA150" ca="1" si="440">CV29</f>
        <v>686.28</v>
      </c>
      <c r="CW150">
        <f t="shared" ca="1" si="440"/>
        <v>686.28</v>
      </c>
      <c r="CX150">
        <f t="shared" ca="1" si="440"/>
        <v>686.28</v>
      </c>
      <c r="CY150">
        <f t="shared" ca="1" si="440"/>
        <v>686.28</v>
      </c>
      <c r="CZ150">
        <f t="shared" ca="1" si="440"/>
        <v>686.28</v>
      </c>
      <c r="DA150">
        <f t="shared" ca="1" si="440"/>
        <v>686.28</v>
      </c>
      <c r="DB150">
        <f t="shared" ca="1" si="440"/>
        <v>686.28</v>
      </c>
      <c r="DC150">
        <f t="shared" ca="1" si="440"/>
        <v>686.28</v>
      </c>
      <c r="DD150">
        <f t="shared" ca="1" si="440"/>
        <v>686.28</v>
      </c>
      <c r="DE150">
        <f t="shared" ca="1" si="440"/>
        <v>686.28</v>
      </c>
      <c r="DF150">
        <f t="shared" ca="1" si="440"/>
        <v>686.28</v>
      </c>
      <c r="DG150">
        <f t="shared" ca="1" si="440"/>
        <v>686.28</v>
      </c>
      <c r="DH150">
        <f t="shared" ca="1" si="440"/>
        <v>686.28</v>
      </c>
      <c r="DI150">
        <f t="shared" ca="1" si="440"/>
        <v>686.28</v>
      </c>
      <c r="DJ150">
        <f t="shared" ca="1" si="440"/>
        <v>686.28</v>
      </c>
      <c r="DK150">
        <f t="shared" ca="1" si="440"/>
        <v>686.28</v>
      </c>
      <c r="DL150">
        <f t="shared" ca="1" si="440"/>
        <v>686.28</v>
      </c>
      <c r="DM150">
        <f t="shared" ca="1" si="440"/>
        <v>686.28</v>
      </c>
      <c r="DN150">
        <f t="shared" ca="1" si="440"/>
        <v>686.28</v>
      </c>
      <c r="DO150">
        <f t="shared" ca="1" si="440"/>
        <v>686.28</v>
      </c>
      <c r="DP150">
        <f t="shared" ca="1" si="440"/>
        <v>686.28</v>
      </c>
      <c r="DQ150">
        <f t="shared" ca="1" si="440"/>
        <v>686.28</v>
      </c>
      <c r="DR150">
        <f t="shared" ca="1" si="440"/>
        <v>686.28</v>
      </c>
      <c r="DS150">
        <f t="shared" ca="1" si="440"/>
        <v>686.28</v>
      </c>
      <c r="DT150" s="87">
        <f t="shared" ca="1" si="440"/>
        <v>686.28</v>
      </c>
      <c r="DU150">
        <f t="shared" ca="1" si="440"/>
        <v>686.28</v>
      </c>
      <c r="DV150">
        <f t="shared" ca="1" si="440"/>
        <v>686.28</v>
      </c>
      <c r="DW150">
        <f t="shared" ca="1" si="440"/>
        <v>686.28</v>
      </c>
      <c r="DX150">
        <f t="shared" ca="1" si="440"/>
        <v>686.28</v>
      </c>
      <c r="DY150">
        <f t="shared" ca="1" si="440"/>
        <v>686.28</v>
      </c>
      <c r="DZ150">
        <f t="shared" ca="1" si="440"/>
        <v>686.28</v>
      </c>
      <c r="EA150">
        <f t="shared" ca="1" si="440"/>
        <v>686.28</v>
      </c>
      <c r="EB150">
        <f t="shared" ref="EB150:FG150" ca="1" si="441">EB29</f>
        <v>686.28</v>
      </c>
      <c r="EC150">
        <f t="shared" ca="1" si="441"/>
        <v>686.28</v>
      </c>
      <c r="ED150">
        <f t="shared" ca="1" si="441"/>
        <v>686.28</v>
      </c>
      <c r="EE150">
        <f t="shared" ca="1" si="441"/>
        <v>686.28</v>
      </c>
      <c r="EF150">
        <f t="shared" ca="1" si="441"/>
        <v>686.28</v>
      </c>
      <c r="EG150">
        <f t="shared" ca="1" si="441"/>
        <v>686.28</v>
      </c>
      <c r="EH150">
        <f t="shared" ca="1" si="441"/>
        <v>686.28</v>
      </c>
      <c r="EI150">
        <f t="shared" ca="1" si="441"/>
        <v>686.28</v>
      </c>
      <c r="EJ150">
        <f t="shared" ca="1" si="441"/>
        <v>686.28</v>
      </c>
      <c r="EK150">
        <f t="shared" ca="1" si="441"/>
        <v>686.28</v>
      </c>
      <c r="EL150">
        <f t="shared" ca="1" si="441"/>
        <v>686.28</v>
      </c>
      <c r="EM150">
        <f t="shared" ca="1" si="441"/>
        <v>686.28</v>
      </c>
      <c r="EN150">
        <f t="shared" ca="1" si="441"/>
        <v>686.28</v>
      </c>
      <c r="EO150">
        <f t="shared" ca="1" si="441"/>
        <v>686.28</v>
      </c>
      <c r="EP150">
        <f t="shared" ca="1" si="441"/>
        <v>686.28</v>
      </c>
      <c r="EQ150" s="88">
        <f t="shared" ca="1" si="441"/>
        <v>686.28</v>
      </c>
      <c r="ER150">
        <f t="shared" ca="1" si="441"/>
        <v>686.28</v>
      </c>
      <c r="ES150">
        <f t="shared" ca="1" si="441"/>
        <v>686.28</v>
      </c>
      <c r="ET150">
        <f t="shared" ca="1" si="441"/>
        <v>686.28</v>
      </c>
      <c r="EU150">
        <f t="shared" ca="1" si="441"/>
        <v>686.28</v>
      </c>
      <c r="EV150">
        <f t="shared" ca="1" si="441"/>
        <v>686.28</v>
      </c>
      <c r="EW150">
        <f t="shared" ca="1" si="441"/>
        <v>686.28</v>
      </c>
      <c r="EX150">
        <f t="shared" ca="1" si="441"/>
        <v>686.28</v>
      </c>
      <c r="EY150">
        <f t="shared" ca="1" si="441"/>
        <v>686.28</v>
      </c>
      <c r="EZ150">
        <f t="shared" ca="1" si="441"/>
        <v>686.28</v>
      </c>
      <c r="FA150">
        <f t="shared" ca="1" si="441"/>
        <v>686.28</v>
      </c>
      <c r="FB150">
        <f t="shared" ca="1" si="441"/>
        <v>686.28</v>
      </c>
      <c r="FC150">
        <f t="shared" ca="1" si="441"/>
        <v>686.28</v>
      </c>
      <c r="FD150">
        <f t="shared" ca="1" si="441"/>
        <v>686.28</v>
      </c>
      <c r="FE150">
        <f t="shared" ca="1" si="441"/>
        <v>686.28</v>
      </c>
      <c r="FF150">
        <f t="shared" ca="1" si="441"/>
        <v>686.28</v>
      </c>
      <c r="FG150">
        <f t="shared" ca="1" si="441"/>
        <v>686.28</v>
      </c>
      <c r="FH150">
        <f t="shared" ref="FH150:GM150" ca="1" si="442">FH29</f>
        <v>686.28</v>
      </c>
      <c r="FI150">
        <f t="shared" ca="1" si="442"/>
        <v>686.28</v>
      </c>
      <c r="FJ150">
        <f t="shared" ca="1" si="442"/>
        <v>686.28</v>
      </c>
      <c r="FK150">
        <f t="shared" ca="1" si="442"/>
        <v>686.28</v>
      </c>
      <c r="FL150">
        <f t="shared" ca="1" si="442"/>
        <v>686.28</v>
      </c>
      <c r="FM150">
        <f t="shared" ca="1" si="442"/>
        <v>686.28</v>
      </c>
      <c r="FN150">
        <f t="shared" ca="1" si="442"/>
        <v>686.28</v>
      </c>
      <c r="FO150">
        <f t="shared" ca="1" si="442"/>
        <v>686.28</v>
      </c>
      <c r="FP150" s="87">
        <f t="shared" ca="1" si="442"/>
        <v>686.28</v>
      </c>
      <c r="FQ150">
        <f t="shared" ca="1" si="442"/>
        <v>686.28</v>
      </c>
      <c r="FR150">
        <f t="shared" ca="1" si="442"/>
        <v>686.28</v>
      </c>
      <c r="FS150">
        <f t="shared" ca="1" si="442"/>
        <v>686.28</v>
      </c>
      <c r="FT150">
        <f t="shared" ca="1" si="442"/>
        <v>686.28</v>
      </c>
      <c r="FU150">
        <f t="shared" ca="1" si="442"/>
        <v>686.28</v>
      </c>
      <c r="FV150">
        <f t="shared" ca="1" si="442"/>
        <v>686.28</v>
      </c>
      <c r="FW150">
        <f t="shared" ca="1" si="442"/>
        <v>686.28</v>
      </c>
      <c r="FX150">
        <f t="shared" ca="1" si="442"/>
        <v>686.28</v>
      </c>
      <c r="FY150">
        <f t="shared" ca="1" si="442"/>
        <v>686.28</v>
      </c>
      <c r="FZ150">
        <f t="shared" ca="1" si="442"/>
        <v>686.28</v>
      </c>
      <c r="GA150">
        <f t="shared" ca="1" si="442"/>
        <v>686.28</v>
      </c>
      <c r="GB150">
        <f t="shared" ca="1" si="442"/>
        <v>686.28</v>
      </c>
      <c r="GC150">
        <f t="shared" ca="1" si="442"/>
        <v>686.28</v>
      </c>
      <c r="GD150">
        <f t="shared" ca="1" si="442"/>
        <v>686.28</v>
      </c>
      <c r="GE150">
        <f t="shared" ca="1" si="442"/>
        <v>686.28</v>
      </c>
      <c r="GF150">
        <f t="shared" ca="1" si="442"/>
        <v>686.28</v>
      </c>
      <c r="GG150">
        <f t="shared" ca="1" si="442"/>
        <v>686.28</v>
      </c>
      <c r="GH150">
        <f t="shared" ca="1" si="442"/>
        <v>686.28</v>
      </c>
      <c r="GI150">
        <f t="shared" ca="1" si="442"/>
        <v>686.28</v>
      </c>
      <c r="GJ150">
        <f t="shared" ca="1" si="442"/>
        <v>686.28</v>
      </c>
      <c r="GK150">
        <f t="shared" ca="1" si="442"/>
        <v>686.28</v>
      </c>
      <c r="GL150">
        <f t="shared" ca="1" si="442"/>
        <v>686.28</v>
      </c>
      <c r="GM150" s="88">
        <f t="shared" ca="1" si="442"/>
        <v>686.28</v>
      </c>
    </row>
    <row r="151" spans="2:195" x14ac:dyDescent="0.25">
      <c r="B151" t="s">
        <v>379</v>
      </c>
      <c r="D151">
        <v>691.8</v>
      </c>
      <c r="E151">
        <v>691.8</v>
      </c>
      <c r="F151">
        <v>691.8</v>
      </c>
      <c r="G151">
        <v>691.8</v>
      </c>
      <c r="H151">
        <v>691.8</v>
      </c>
      <c r="I151">
        <v>691.8</v>
      </c>
      <c r="J151">
        <v>691.8</v>
      </c>
      <c r="K151">
        <v>691.8</v>
      </c>
      <c r="L151">
        <v>691.8</v>
      </c>
      <c r="M151">
        <v>691.8</v>
      </c>
      <c r="N151">
        <v>691.8</v>
      </c>
      <c r="O151">
        <v>691.8</v>
      </c>
      <c r="P151">
        <v>691.8</v>
      </c>
      <c r="Q151">
        <v>691.8</v>
      </c>
      <c r="R151">
        <v>691.8</v>
      </c>
      <c r="S151">
        <v>691.8</v>
      </c>
      <c r="T151">
        <v>691.8</v>
      </c>
      <c r="U151">
        <v>691.8</v>
      </c>
      <c r="V151">
        <v>691.8</v>
      </c>
      <c r="W151">
        <v>691.8</v>
      </c>
      <c r="X151">
        <v>691.8</v>
      </c>
      <c r="Y151">
        <v>691.8</v>
      </c>
      <c r="Z151">
        <v>691.8</v>
      </c>
      <c r="AA151">
        <v>691.8</v>
      </c>
      <c r="AB151" s="87">
        <v>691.8</v>
      </c>
      <c r="AC151">
        <v>691.8</v>
      </c>
      <c r="AD151">
        <v>691.8</v>
      </c>
      <c r="AE151">
        <v>691.8</v>
      </c>
      <c r="AF151">
        <v>691.8</v>
      </c>
      <c r="AG151">
        <v>691.8</v>
      </c>
      <c r="AH151">
        <v>691.8</v>
      </c>
      <c r="AI151">
        <v>691.8</v>
      </c>
      <c r="AJ151">
        <v>691.8</v>
      </c>
      <c r="AK151">
        <v>691.8</v>
      </c>
      <c r="AL151">
        <v>691.8</v>
      </c>
      <c r="AM151">
        <v>691.8</v>
      </c>
      <c r="AN151">
        <v>691.8</v>
      </c>
      <c r="AO151">
        <v>691.8</v>
      </c>
      <c r="AP151">
        <v>691.8</v>
      </c>
      <c r="AQ151">
        <v>691.8</v>
      </c>
      <c r="AR151">
        <v>691.8</v>
      </c>
      <c r="AS151">
        <v>691.8</v>
      </c>
      <c r="AT151">
        <v>691.8</v>
      </c>
      <c r="AU151">
        <v>691.8</v>
      </c>
      <c r="AV151">
        <v>691.8</v>
      </c>
      <c r="AW151">
        <v>691.8</v>
      </c>
      <c r="AX151">
        <v>691.8</v>
      </c>
      <c r="AY151">
        <v>691.8</v>
      </c>
      <c r="AZ151" s="87">
        <v>691.8</v>
      </c>
      <c r="BA151">
        <v>691.8</v>
      </c>
      <c r="BB151">
        <v>691.8</v>
      </c>
      <c r="BC151">
        <v>691.8</v>
      </c>
      <c r="BD151">
        <v>691.8</v>
      </c>
      <c r="BE151">
        <v>691.8</v>
      </c>
      <c r="BF151">
        <v>691.8</v>
      </c>
      <c r="BG151">
        <v>691.8</v>
      </c>
      <c r="BH151">
        <v>691.8</v>
      </c>
      <c r="BI151">
        <v>691.8</v>
      </c>
      <c r="BJ151">
        <v>691.8</v>
      </c>
      <c r="BK151">
        <v>691.8</v>
      </c>
      <c r="BL151">
        <v>691.8</v>
      </c>
      <c r="BM151">
        <v>691.8</v>
      </c>
      <c r="BN151">
        <v>691.8</v>
      </c>
      <c r="BO151">
        <v>691.8</v>
      </c>
      <c r="BP151">
        <v>691.8</v>
      </c>
      <c r="BQ151">
        <v>691.8</v>
      </c>
      <c r="BR151">
        <v>691.8</v>
      </c>
      <c r="BS151">
        <v>691.8</v>
      </c>
      <c r="BT151">
        <v>691.8</v>
      </c>
      <c r="BU151">
        <v>691.8</v>
      </c>
      <c r="BV151">
        <v>691.8</v>
      </c>
      <c r="BW151">
        <v>691.8</v>
      </c>
      <c r="BX151" s="87">
        <v>691.8</v>
      </c>
      <c r="BY151">
        <v>691.8</v>
      </c>
      <c r="BZ151">
        <v>691.8</v>
      </c>
      <c r="CA151">
        <v>691.8</v>
      </c>
      <c r="CB151">
        <v>691.8</v>
      </c>
      <c r="CC151">
        <v>691.8</v>
      </c>
      <c r="CD151">
        <v>691.8</v>
      </c>
      <c r="CE151">
        <v>691.8</v>
      </c>
      <c r="CF151">
        <v>691.8</v>
      </c>
      <c r="CG151">
        <v>691.8</v>
      </c>
      <c r="CH151">
        <v>691.8</v>
      </c>
      <c r="CI151">
        <v>691.8</v>
      </c>
      <c r="CJ151">
        <v>691.8</v>
      </c>
      <c r="CK151">
        <v>691.8</v>
      </c>
      <c r="CL151">
        <v>691.8</v>
      </c>
      <c r="CM151">
        <v>691.8</v>
      </c>
      <c r="CN151">
        <v>691.8</v>
      </c>
      <c r="CO151">
        <v>691.8</v>
      </c>
      <c r="CP151">
        <v>691.8</v>
      </c>
      <c r="CQ151">
        <v>691.8</v>
      </c>
      <c r="CR151">
        <v>691.8</v>
      </c>
      <c r="CS151">
        <v>691.8</v>
      </c>
      <c r="CT151">
        <v>691.8</v>
      </c>
      <c r="CU151" s="88">
        <v>691.8</v>
      </c>
      <c r="CV151">
        <v>691.8</v>
      </c>
      <c r="CW151">
        <v>691.8</v>
      </c>
      <c r="CX151">
        <v>691.8</v>
      </c>
      <c r="CY151">
        <v>691.8</v>
      </c>
      <c r="CZ151">
        <v>691.8</v>
      </c>
      <c r="DA151">
        <v>691.8</v>
      </c>
      <c r="DB151">
        <v>691.8</v>
      </c>
      <c r="DC151">
        <v>691.8</v>
      </c>
      <c r="DD151">
        <v>691.8</v>
      </c>
      <c r="DE151">
        <v>691.8</v>
      </c>
      <c r="DF151">
        <v>691.8</v>
      </c>
      <c r="DG151">
        <v>691.8</v>
      </c>
      <c r="DH151">
        <v>691.8</v>
      </c>
      <c r="DI151">
        <v>691.8</v>
      </c>
      <c r="DJ151">
        <v>691.8</v>
      </c>
      <c r="DK151">
        <v>691.8</v>
      </c>
      <c r="DL151">
        <v>691.8</v>
      </c>
      <c r="DM151">
        <v>691.8</v>
      </c>
      <c r="DN151">
        <v>691.8</v>
      </c>
      <c r="DO151">
        <v>691.8</v>
      </c>
      <c r="DP151">
        <v>691.8</v>
      </c>
      <c r="DQ151">
        <v>691.8</v>
      </c>
      <c r="DR151">
        <v>691.8</v>
      </c>
      <c r="DS151">
        <v>691.8</v>
      </c>
      <c r="DT151" s="87">
        <v>691.8</v>
      </c>
      <c r="DU151">
        <v>691.8</v>
      </c>
      <c r="DV151">
        <v>691.8</v>
      </c>
      <c r="DW151">
        <v>691.8</v>
      </c>
      <c r="DX151">
        <v>691.8</v>
      </c>
      <c r="DY151">
        <v>691.8</v>
      </c>
      <c r="DZ151">
        <v>691.8</v>
      </c>
      <c r="EA151">
        <v>691.8</v>
      </c>
      <c r="EB151">
        <v>691.8</v>
      </c>
      <c r="EC151">
        <v>691.8</v>
      </c>
      <c r="ED151">
        <v>691.8</v>
      </c>
      <c r="EE151">
        <v>691.8</v>
      </c>
      <c r="EF151">
        <v>691.8</v>
      </c>
      <c r="EG151">
        <v>691.8</v>
      </c>
      <c r="EH151">
        <v>691.8</v>
      </c>
      <c r="EI151">
        <v>691.8</v>
      </c>
      <c r="EJ151">
        <v>691.8</v>
      </c>
      <c r="EK151">
        <v>691.8</v>
      </c>
      <c r="EL151">
        <v>691.8</v>
      </c>
      <c r="EM151">
        <v>691.8</v>
      </c>
      <c r="EN151">
        <v>691.8</v>
      </c>
      <c r="EO151">
        <v>691.8</v>
      </c>
      <c r="EP151">
        <v>691.8</v>
      </c>
      <c r="EQ151" s="88">
        <v>691.8</v>
      </c>
      <c r="ER151">
        <v>691.8</v>
      </c>
      <c r="ES151">
        <v>691.8</v>
      </c>
      <c r="ET151">
        <v>691.8</v>
      </c>
      <c r="EU151">
        <v>691.8</v>
      </c>
      <c r="EV151">
        <v>691.8</v>
      </c>
      <c r="EW151">
        <v>691.8</v>
      </c>
      <c r="EX151">
        <v>691.8</v>
      </c>
      <c r="EY151">
        <v>691.8</v>
      </c>
      <c r="EZ151">
        <v>691.8</v>
      </c>
      <c r="FA151">
        <v>691.8</v>
      </c>
      <c r="FB151">
        <v>691.8</v>
      </c>
      <c r="FC151">
        <v>691.8</v>
      </c>
      <c r="FD151">
        <v>691.8</v>
      </c>
      <c r="FE151">
        <v>691.8</v>
      </c>
      <c r="FF151">
        <v>691.8</v>
      </c>
      <c r="FG151">
        <v>691.8</v>
      </c>
      <c r="FH151">
        <v>691.8</v>
      </c>
      <c r="FI151">
        <v>691.8</v>
      </c>
      <c r="FJ151">
        <v>691.8</v>
      </c>
      <c r="FK151">
        <v>691.8</v>
      </c>
      <c r="FL151">
        <v>691.8</v>
      </c>
      <c r="FM151">
        <v>691.8</v>
      </c>
      <c r="FN151">
        <v>691.8</v>
      </c>
      <c r="FO151">
        <v>691.8</v>
      </c>
      <c r="FP151" s="87">
        <v>691.8</v>
      </c>
      <c r="FQ151">
        <v>691.8</v>
      </c>
      <c r="FR151">
        <v>691.8</v>
      </c>
      <c r="FS151">
        <v>691.8</v>
      </c>
      <c r="FT151">
        <v>691.8</v>
      </c>
      <c r="FU151">
        <v>691.8</v>
      </c>
      <c r="FV151">
        <v>691.8</v>
      </c>
      <c r="FW151">
        <v>691.8</v>
      </c>
      <c r="FX151">
        <v>691.8</v>
      </c>
      <c r="FY151">
        <v>691.8</v>
      </c>
      <c r="FZ151">
        <v>691.8</v>
      </c>
      <c r="GA151">
        <v>691.8</v>
      </c>
      <c r="GB151">
        <v>691.8</v>
      </c>
      <c r="GC151">
        <v>691.8</v>
      </c>
      <c r="GD151">
        <v>691.8</v>
      </c>
      <c r="GE151">
        <v>691.8</v>
      </c>
      <c r="GF151">
        <v>691.8</v>
      </c>
      <c r="GG151">
        <v>691.8</v>
      </c>
      <c r="GH151">
        <v>691.8</v>
      </c>
      <c r="GI151">
        <v>691.8</v>
      </c>
      <c r="GJ151">
        <v>691.8</v>
      </c>
      <c r="GK151">
        <v>691.8</v>
      </c>
      <c r="GL151">
        <v>691.8</v>
      </c>
      <c r="GM151" s="88">
        <v>691.8</v>
      </c>
    </row>
    <row r="152" spans="2:195" x14ac:dyDescent="0.25">
      <c r="B152" t="s">
        <v>388</v>
      </c>
      <c r="D152">
        <v>686</v>
      </c>
      <c r="E152">
        <v>686</v>
      </c>
      <c r="F152">
        <v>686</v>
      </c>
      <c r="G152">
        <v>686</v>
      </c>
      <c r="H152">
        <v>686</v>
      </c>
      <c r="I152">
        <v>686</v>
      </c>
      <c r="J152">
        <v>686</v>
      </c>
      <c r="K152">
        <v>686</v>
      </c>
      <c r="L152">
        <v>686</v>
      </c>
      <c r="M152">
        <v>686</v>
      </c>
      <c r="N152">
        <v>686</v>
      </c>
      <c r="O152">
        <v>686</v>
      </c>
      <c r="P152">
        <v>686</v>
      </c>
      <c r="Q152">
        <v>686</v>
      </c>
      <c r="R152">
        <v>686</v>
      </c>
      <c r="S152">
        <v>686</v>
      </c>
      <c r="T152">
        <v>686</v>
      </c>
      <c r="U152">
        <v>686</v>
      </c>
      <c r="V152">
        <v>686</v>
      </c>
      <c r="W152">
        <v>686</v>
      </c>
      <c r="X152">
        <v>686</v>
      </c>
      <c r="Y152">
        <v>686</v>
      </c>
      <c r="Z152">
        <v>686</v>
      </c>
      <c r="AA152">
        <v>686</v>
      </c>
      <c r="AB152" s="87">
        <v>686</v>
      </c>
      <c r="AC152">
        <v>686</v>
      </c>
      <c r="AD152">
        <v>686</v>
      </c>
      <c r="AE152">
        <v>686</v>
      </c>
      <c r="AF152">
        <v>686</v>
      </c>
      <c r="AG152">
        <v>686</v>
      </c>
      <c r="AH152">
        <v>686</v>
      </c>
      <c r="AI152">
        <v>686</v>
      </c>
      <c r="AJ152">
        <v>686</v>
      </c>
      <c r="AK152">
        <v>686</v>
      </c>
      <c r="AL152">
        <v>686</v>
      </c>
      <c r="AM152">
        <v>686</v>
      </c>
      <c r="AN152">
        <v>686</v>
      </c>
      <c r="AO152">
        <v>686</v>
      </c>
      <c r="AP152">
        <v>686</v>
      </c>
      <c r="AQ152">
        <v>686</v>
      </c>
      <c r="AR152">
        <v>686</v>
      </c>
      <c r="AS152">
        <v>686</v>
      </c>
      <c r="AT152">
        <v>686</v>
      </c>
      <c r="AU152">
        <v>686</v>
      </c>
      <c r="AV152">
        <v>686</v>
      </c>
      <c r="AW152">
        <v>686</v>
      </c>
      <c r="AX152">
        <v>686</v>
      </c>
      <c r="AY152">
        <v>686</v>
      </c>
      <c r="AZ152" s="87">
        <v>686</v>
      </c>
      <c r="BA152">
        <v>686</v>
      </c>
      <c r="BB152">
        <v>686</v>
      </c>
      <c r="BC152">
        <v>686</v>
      </c>
      <c r="BD152">
        <v>686</v>
      </c>
      <c r="BE152">
        <v>686</v>
      </c>
      <c r="BF152">
        <v>686</v>
      </c>
      <c r="BG152">
        <v>686</v>
      </c>
      <c r="BH152">
        <v>686</v>
      </c>
      <c r="BI152">
        <v>686</v>
      </c>
      <c r="BJ152">
        <v>686</v>
      </c>
      <c r="BK152">
        <v>686</v>
      </c>
      <c r="BL152">
        <v>686</v>
      </c>
      <c r="BM152">
        <v>686</v>
      </c>
      <c r="BN152">
        <v>686</v>
      </c>
      <c r="BO152">
        <v>686</v>
      </c>
      <c r="BP152">
        <v>686</v>
      </c>
      <c r="BQ152">
        <v>686</v>
      </c>
      <c r="BR152">
        <v>686</v>
      </c>
      <c r="BS152">
        <v>686</v>
      </c>
      <c r="BT152">
        <v>686</v>
      </c>
      <c r="BU152">
        <v>686</v>
      </c>
      <c r="BV152">
        <v>686</v>
      </c>
      <c r="BW152">
        <v>686</v>
      </c>
      <c r="BX152" s="87">
        <v>686</v>
      </c>
      <c r="BY152">
        <v>686</v>
      </c>
      <c r="BZ152">
        <v>686</v>
      </c>
      <c r="CA152">
        <v>686</v>
      </c>
      <c r="CB152">
        <v>686</v>
      </c>
      <c r="CC152">
        <v>686</v>
      </c>
      <c r="CD152">
        <v>686</v>
      </c>
      <c r="CE152">
        <v>686</v>
      </c>
      <c r="CF152">
        <v>686</v>
      </c>
      <c r="CG152">
        <v>686</v>
      </c>
      <c r="CH152">
        <v>686</v>
      </c>
      <c r="CI152">
        <v>686</v>
      </c>
      <c r="CJ152">
        <v>686</v>
      </c>
      <c r="CK152">
        <v>686</v>
      </c>
      <c r="CL152">
        <v>686</v>
      </c>
      <c r="CM152">
        <v>686</v>
      </c>
      <c r="CN152">
        <v>686</v>
      </c>
      <c r="CO152">
        <v>686</v>
      </c>
      <c r="CP152">
        <v>686</v>
      </c>
      <c r="CQ152">
        <v>686</v>
      </c>
      <c r="CR152">
        <v>686</v>
      </c>
      <c r="CS152">
        <v>686</v>
      </c>
      <c r="CT152">
        <v>686</v>
      </c>
      <c r="CU152" s="88">
        <v>686</v>
      </c>
      <c r="CV152">
        <v>686</v>
      </c>
      <c r="CW152">
        <v>686</v>
      </c>
      <c r="CX152">
        <v>686</v>
      </c>
      <c r="CY152">
        <v>686</v>
      </c>
      <c r="CZ152">
        <v>686</v>
      </c>
      <c r="DA152">
        <v>686</v>
      </c>
      <c r="DB152">
        <v>686</v>
      </c>
      <c r="DC152">
        <v>686</v>
      </c>
      <c r="DD152">
        <v>686</v>
      </c>
      <c r="DE152">
        <v>686</v>
      </c>
      <c r="DF152">
        <v>686</v>
      </c>
      <c r="DG152">
        <v>686</v>
      </c>
      <c r="DH152">
        <v>686</v>
      </c>
      <c r="DI152">
        <v>686</v>
      </c>
      <c r="DJ152">
        <v>686</v>
      </c>
      <c r="DK152">
        <v>686</v>
      </c>
      <c r="DL152">
        <v>686</v>
      </c>
      <c r="DM152">
        <v>686</v>
      </c>
      <c r="DN152">
        <v>686</v>
      </c>
      <c r="DO152">
        <v>686</v>
      </c>
      <c r="DP152">
        <v>686</v>
      </c>
      <c r="DQ152">
        <v>686</v>
      </c>
      <c r="DR152">
        <v>686</v>
      </c>
      <c r="DS152">
        <v>686</v>
      </c>
      <c r="DT152" s="87">
        <v>686</v>
      </c>
      <c r="DU152">
        <v>686</v>
      </c>
      <c r="DV152">
        <v>686</v>
      </c>
      <c r="DW152">
        <v>686</v>
      </c>
      <c r="DX152">
        <v>686</v>
      </c>
      <c r="DY152">
        <v>686</v>
      </c>
      <c r="DZ152">
        <v>686</v>
      </c>
      <c r="EA152">
        <v>686</v>
      </c>
      <c r="EB152">
        <v>686</v>
      </c>
      <c r="EC152">
        <v>686</v>
      </c>
      <c r="ED152">
        <v>686</v>
      </c>
      <c r="EE152">
        <v>686</v>
      </c>
      <c r="EF152">
        <v>686</v>
      </c>
      <c r="EG152">
        <v>686</v>
      </c>
      <c r="EH152">
        <v>686</v>
      </c>
      <c r="EI152">
        <v>686</v>
      </c>
      <c r="EJ152">
        <v>686</v>
      </c>
      <c r="EK152">
        <v>686</v>
      </c>
      <c r="EL152">
        <v>686</v>
      </c>
      <c r="EM152">
        <v>686</v>
      </c>
      <c r="EN152">
        <v>686</v>
      </c>
      <c r="EO152">
        <v>686</v>
      </c>
      <c r="EP152">
        <v>686</v>
      </c>
      <c r="EQ152" s="88">
        <v>686</v>
      </c>
      <c r="ER152">
        <v>686</v>
      </c>
      <c r="ES152">
        <v>686</v>
      </c>
      <c r="ET152">
        <v>686</v>
      </c>
      <c r="EU152">
        <v>686</v>
      </c>
      <c r="EV152">
        <v>686</v>
      </c>
      <c r="EW152">
        <v>686</v>
      </c>
      <c r="EX152">
        <v>686</v>
      </c>
      <c r="EY152">
        <v>686</v>
      </c>
      <c r="EZ152">
        <v>686</v>
      </c>
      <c r="FA152">
        <v>686</v>
      </c>
      <c r="FB152">
        <v>686</v>
      </c>
      <c r="FC152">
        <v>686</v>
      </c>
      <c r="FD152">
        <v>686</v>
      </c>
      <c r="FE152">
        <v>686</v>
      </c>
      <c r="FF152">
        <v>686</v>
      </c>
      <c r="FG152">
        <v>686</v>
      </c>
      <c r="FH152">
        <v>686</v>
      </c>
      <c r="FI152">
        <v>686</v>
      </c>
      <c r="FJ152">
        <v>686</v>
      </c>
      <c r="FK152">
        <v>686</v>
      </c>
      <c r="FL152">
        <v>686</v>
      </c>
      <c r="FM152">
        <v>686</v>
      </c>
      <c r="FN152">
        <v>686</v>
      </c>
      <c r="FO152">
        <v>686</v>
      </c>
      <c r="FP152" s="87">
        <v>686</v>
      </c>
      <c r="FQ152">
        <v>686</v>
      </c>
      <c r="FR152">
        <v>686</v>
      </c>
      <c r="FS152">
        <v>686</v>
      </c>
      <c r="FT152">
        <v>686</v>
      </c>
      <c r="FU152">
        <v>686</v>
      </c>
      <c r="FV152">
        <v>686</v>
      </c>
      <c r="FW152">
        <v>686</v>
      </c>
      <c r="FX152">
        <v>686</v>
      </c>
      <c r="FY152">
        <v>686</v>
      </c>
      <c r="FZ152">
        <v>686</v>
      </c>
      <c r="GA152">
        <v>686</v>
      </c>
      <c r="GB152">
        <v>686</v>
      </c>
      <c r="GC152">
        <v>686</v>
      </c>
      <c r="GD152">
        <v>686</v>
      </c>
      <c r="GE152">
        <v>686</v>
      </c>
      <c r="GF152">
        <v>686</v>
      </c>
      <c r="GG152">
        <v>686</v>
      </c>
      <c r="GH152">
        <v>686</v>
      </c>
      <c r="GI152">
        <v>686</v>
      </c>
      <c r="GJ152">
        <v>686</v>
      </c>
      <c r="GK152">
        <v>686</v>
      </c>
      <c r="GL152">
        <v>686</v>
      </c>
      <c r="GM152" s="88">
        <v>686</v>
      </c>
    </row>
    <row r="153" spans="2:195" x14ac:dyDescent="0.25">
      <c r="B153" t="s">
        <v>311</v>
      </c>
      <c r="D153" s="4">
        <f t="shared" ref="D153:AI153" ca="1" si="443">D32</f>
        <v>689.33026123046875</v>
      </c>
      <c r="E153" s="4">
        <f t="shared" ca="1" si="443"/>
        <v>689.50030517578125</v>
      </c>
      <c r="F153" s="4">
        <f t="shared" ca="1" si="443"/>
        <v>689.6502685546875</v>
      </c>
      <c r="G153" s="4">
        <f t="shared" ca="1" si="443"/>
        <v>689.790283203125</v>
      </c>
      <c r="H153" s="4">
        <f t="shared" ca="1" si="443"/>
        <v>689.9302978515625</v>
      </c>
      <c r="I153" s="4">
        <f t="shared" ca="1" si="443"/>
        <v>690.060302734375</v>
      </c>
      <c r="J153" s="4">
        <f t="shared" ca="1" si="443"/>
        <v>690.1903076171875</v>
      </c>
      <c r="K153" s="4">
        <f t="shared" ca="1" si="443"/>
        <v>690.2103271484375</v>
      </c>
      <c r="L153" s="4">
        <f t="shared" ca="1" si="443"/>
        <v>689.4403076171875</v>
      </c>
      <c r="M153" s="4">
        <f t="shared" ca="1" si="443"/>
        <v>688.6302490234375</v>
      </c>
      <c r="N153" s="4">
        <f t="shared" ca="1" si="443"/>
        <v>687.81024169921875</v>
      </c>
      <c r="O153" s="4">
        <f t="shared" ca="1" si="443"/>
        <v>686.92044371459872</v>
      </c>
      <c r="P153" s="4">
        <f t="shared" ca="1" si="443"/>
        <v>686.67968640590914</v>
      </c>
      <c r="Q153" s="4">
        <f t="shared" ca="1" si="443"/>
        <v>686.4513752397379</v>
      </c>
      <c r="R153" s="4">
        <f t="shared" ca="1" si="443"/>
        <v>686.23212116922173</v>
      </c>
      <c r="S153" s="4">
        <f t="shared" ca="1" si="443"/>
        <v>686.0194005455586</v>
      </c>
      <c r="T153" s="4">
        <f t="shared" ca="1" si="443"/>
        <v>685.79247495831908</v>
      </c>
      <c r="U153" s="4">
        <f t="shared" ca="1" si="443"/>
        <v>685.57216772919878</v>
      </c>
      <c r="V153" s="4">
        <f t="shared" ca="1" si="443"/>
        <v>684.62759542863932</v>
      </c>
      <c r="W153" s="4">
        <f t="shared" ca="1" si="443"/>
        <v>684.5758583969473</v>
      </c>
      <c r="X153" s="4">
        <f t="shared" ca="1" si="443"/>
        <v>684.56716067881212</v>
      </c>
      <c r="Y153" s="4">
        <f t="shared" ca="1" si="443"/>
        <v>684.55507818689227</v>
      </c>
      <c r="Z153" s="4">
        <f t="shared" ca="1" si="443"/>
        <v>684.67329826753007</v>
      </c>
      <c r="AA153" s="4">
        <f t="shared" ca="1" si="443"/>
        <v>686.15731982978639</v>
      </c>
      <c r="AB153" s="110">
        <f t="shared" ca="1" si="443"/>
        <v>687.45141962448849</v>
      </c>
      <c r="AC153" s="4">
        <f t="shared" ca="1" si="443"/>
        <v>687.26885387751224</v>
      </c>
      <c r="AD153" s="4">
        <f t="shared" ca="1" si="443"/>
        <v>687.30416993292795</v>
      </c>
      <c r="AE153" s="4">
        <f t="shared" ca="1" si="443"/>
        <v>687.43216828934283</v>
      </c>
      <c r="AF153" s="4">
        <f t="shared" ca="1" si="443"/>
        <v>687.54180652683112</v>
      </c>
      <c r="AG153" s="4">
        <f t="shared" ca="1" si="443"/>
        <v>687.64125576926472</v>
      </c>
      <c r="AH153" s="4">
        <f t="shared" ca="1" si="443"/>
        <v>687.74284628265366</v>
      </c>
      <c r="AI153" s="4">
        <f t="shared" ca="1" si="443"/>
        <v>687.8440185901361</v>
      </c>
      <c r="AJ153" s="4">
        <f t="shared" ref="AJ153:BO153" ca="1" si="444">AJ32</f>
        <v>687.94527391466693</v>
      </c>
      <c r="AK153" s="4">
        <f t="shared" ca="1" si="444"/>
        <v>685.44908595679442</v>
      </c>
      <c r="AL153" s="4">
        <f t="shared" ca="1" si="444"/>
        <v>684.67068779641681</v>
      </c>
      <c r="AM153" s="4">
        <f t="shared" ca="1" si="444"/>
        <v>685.92438986226557</v>
      </c>
      <c r="AN153" s="4">
        <f t="shared" ca="1" si="444"/>
        <v>687.18492801567481</v>
      </c>
      <c r="AO153" s="4">
        <f t="shared" ca="1" si="444"/>
        <v>687.28538660318236</v>
      </c>
      <c r="AP153" s="4">
        <f t="shared" ca="1" si="444"/>
        <v>687.40701151031965</v>
      </c>
      <c r="AQ153" s="4">
        <f t="shared" ca="1" si="444"/>
        <v>687.5226882901685</v>
      </c>
      <c r="AR153" s="4">
        <f t="shared" ca="1" si="444"/>
        <v>687.62068982425478</v>
      </c>
      <c r="AS153" s="4">
        <f t="shared" ca="1" si="444"/>
        <v>687.72255341255504</v>
      </c>
      <c r="AT153" s="4">
        <f t="shared" ca="1" si="444"/>
        <v>686.24371747047712</v>
      </c>
      <c r="AU153" s="4">
        <f t="shared" ca="1" si="444"/>
        <v>684.81994676482759</v>
      </c>
      <c r="AV153" s="4">
        <f t="shared" ca="1" si="444"/>
        <v>686.49412568380649</v>
      </c>
      <c r="AW153" s="4">
        <f t="shared" ca="1" si="444"/>
        <v>687.44334465116742</v>
      </c>
      <c r="AX153" s="4">
        <f t="shared" ca="1" si="444"/>
        <v>687.33152208301851</v>
      </c>
      <c r="AY153" s="4">
        <f t="shared" ca="1" si="444"/>
        <v>687.41176474551139</v>
      </c>
      <c r="AZ153" s="110">
        <f t="shared" ca="1" si="444"/>
        <v>687.53479821247686</v>
      </c>
      <c r="BA153" s="4">
        <f t="shared" ca="1" si="444"/>
        <v>687.61068119842957</v>
      </c>
      <c r="BB153" s="4">
        <f t="shared" ca="1" si="444"/>
        <v>687.71130057262189</v>
      </c>
      <c r="BC153" s="4">
        <f t="shared" ca="1" si="444"/>
        <v>687.80595387972801</v>
      </c>
      <c r="BD153" s="4">
        <f t="shared" ca="1" si="444"/>
        <v>687.90226241234677</v>
      </c>
      <c r="BE153" s="4">
        <f t="shared" ca="1" si="444"/>
        <v>687.99812520682099</v>
      </c>
      <c r="BF153" s="4">
        <f t="shared" ca="1" si="444"/>
        <v>688.07528724743065</v>
      </c>
      <c r="BG153" s="4">
        <f t="shared" ca="1" si="444"/>
        <v>688.17024808907024</v>
      </c>
      <c r="BH153" s="4">
        <f t="shared" ca="1" si="444"/>
        <v>688.26384633238297</v>
      </c>
      <c r="BI153" s="4">
        <f t="shared" ca="1" si="444"/>
        <v>688.35763901339749</v>
      </c>
      <c r="BJ153" s="4">
        <f t="shared" ca="1" si="444"/>
        <v>688.45140457304308</v>
      </c>
      <c r="BK153" s="4">
        <f t="shared" ca="1" si="444"/>
        <v>688.53975392766404</v>
      </c>
      <c r="BL153" s="4">
        <f t="shared" ca="1" si="444"/>
        <v>688.62612175600157</v>
      </c>
      <c r="BM153" s="4">
        <f t="shared" ca="1" si="444"/>
        <v>688.71266604809387</v>
      </c>
      <c r="BN153" s="4">
        <f t="shared" ca="1" si="444"/>
        <v>688.79919547714326</v>
      </c>
      <c r="BO153" s="4">
        <f t="shared" ca="1" si="444"/>
        <v>688.8857261644938</v>
      </c>
      <c r="BP153" s="4">
        <f t="shared" ref="BP153:CU153" ca="1" si="445">BP32</f>
        <v>688.97225674536253</v>
      </c>
      <c r="BQ153" s="4">
        <f t="shared" ca="1" si="445"/>
        <v>689.05187117815501</v>
      </c>
      <c r="BR153" s="4">
        <f t="shared" ca="1" si="445"/>
        <v>689.13425510422712</v>
      </c>
      <c r="BS153" s="4">
        <f t="shared" ca="1" si="445"/>
        <v>689.21963900155026</v>
      </c>
      <c r="BT153" s="4">
        <f t="shared" ca="1" si="445"/>
        <v>689.30497056071931</v>
      </c>
      <c r="BU153" s="4">
        <f t="shared" ca="1" si="445"/>
        <v>689.3903035315368</v>
      </c>
      <c r="BV153" s="4">
        <f t="shared" ca="1" si="445"/>
        <v>689.4749411658695</v>
      </c>
      <c r="BW153" s="4">
        <f t="shared" ca="1" si="445"/>
        <v>689.54868051999665</v>
      </c>
      <c r="BX153" s="110">
        <f t="shared" ca="1" si="445"/>
        <v>689.62209866443197</v>
      </c>
      <c r="BY153" s="4">
        <f t="shared" ca="1" si="445"/>
        <v>689.68101078697032</v>
      </c>
      <c r="BZ153" s="4">
        <f t="shared" ca="1" si="445"/>
        <v>689.75019735467868</v>
      </c>
      <c r="CA153" s="4">
        <f t="shared" ca="1" si="445"/>
        <v>689.81974966583516</v>
      </c>
      <c r="CB153" s="4">
        <f t="shared" ca="1" si="445"/>
        <v>689.88930253646436</v>
      </c>
      <c r="CC153" s="4">
        <f t="shared" ca="1" si="445"/>
        <v>689.95885540729228</v>
      </c>
      <c r="CD153" s="4">
        <f t="shared" ca="1" si="445"/>
        <v>690.025417933055</v>
      </c>
      <c r="CE153" s="4">
        <f t="shared" ca="1" si="445"/>
        <v>690.09007449855449</v>
      </c>
      <c r="CF153" s="4">
        <f t="shared" ca="1" si="445"/>
        <v>690.15854014102467</v>
      </c>
      <c r="CG153" s="4">
        <f t="shared" ca="1" si="445"/>
        <v>690.22726083688804</v>
      </c>
      <c r="CH153" s="4">
        <f t="shared" ca="1" si="445"/>
        <v>690.29599473296935</v>
      </c>
      <c r="CI153" s="4">
        <f t="shared" ca="1" si="445"/>
        <v>690.36472929895297</v>
      </c>
      <c r="CJ153" s="4">
        <f t="shared" ca="1" si="445"/>
        <v>690.43346389889882</v>
      </c>
      <c r="CK153" s="4">
        <f t="shared" ca="1" si="445"/>
        <v>690.4969215329952</v>
      </c>
      <c r="CL153" s="4">
        <f t="shared" ca="1" si="445"/>
        <v>690.5586255922932</v>
      </c>
      <c r="CM153" s="4">
        <f t="shared" ca="1" si="445"/>
        <v>690.62014763153718</v>
      </c>
      <c r="CN153" s="4">
        <f t="shared" ca="1" si="445"/>
        <v>690.68164953498581</v>
      </c>
      <c r="CO153" s="4">
        <f t="shared" ca="1" si="445"/>
        <v>690.74314919660071</v>
      </c>
      <c r="CP153" s="4">
        <f t="shared" ca="1" si="445"/>
        <v>690.80464860844268</v>
      </c>
      <c r="CQ153" s="4">
        <f t="shared" ca="1" si="445"/>
        <v>690.86614799245433</v>
      </c>
      <c r="CR153" s="4">
        <f t="shared" ca="1" si="445"/>
        <v>690.92764737336472</v>
      </c>
      <c r="CS153" s="4">
        <f t="shared" ca="1" si="445"/>
        <v>690.98914675392984</v>
      </c>
      <c r="CT153" s="4">
        <f t="shared" ca="1" si="445"/>
        <v>691.04811382773335</v>
      </c>
      <c r="CU153" s="156">
        <f t="shared" ca="1" si="445"/>
        <v>691.10847620458924</v>
      </c>
      <c r="CV153" s="4">
        <f t="shared" ref="CV153:EA153" ca="1" si="446">CV32</f>
        <v>691.1695422876868</v>
      </c>
      <c r="CW153" s="4">
        <f t="shared" ca="1" si="446"/>
        <v>691.35656619150109</v>
      </c>
      <c r="CX153" s="4">
        <f t="shared" ca="1" si="446"/>
        <v>691.54359009531527</v>
      </c>
      <c r="CY153" s="4">
        <f t="shared" ca="1" si="446"/>
        <v>691.73061399912956</v>
      </c>
      <c r="CZ153" s="4">
        <f t="shared" ca="1" si="446"/>
        <v>691.91763790294374</v>
      </c>
      <c r="DA153" s="4">
        <f t="shared" ca="1" si="446"/>
        <v>692.08721817229832</v>
      </c>
      <c r="DB153" s="4">
        <f t="shared" ca="1" si="446"/>
        <v>692.24307142547684</v>
      </c>
      <c r="DC153" s="4">
        <f t="shared" ca="1" si="446"/>
        <v>692.39892467865548</v>
      </c>
      <c r="DD153" s="4">
        <f t="shared" ca="1" si="446"/>
        <v>692.554777931834</v>
      </c>
      <c r="DE153" s="4">
        <f t="shared" ca="1" si="446"/>
        <v>692.71063118501252</v>
      </c>
      <c r="DF153" s="4">
        <f t="shared" ca="1" si="446"/>
        <v>692.86648443819104</v>
      </c>
      <c r="DG153" s="4">
        <f t="shared" ca="1" si="446"/>
        <v>693.00250182143338</v>
      </c>
      <c r="DH153" s="4">
        <f t="shared" ca="1" si="446"/>
        <v>693.01995738578944</v>
      </c>
      <c r="DI153" s="4">
        <f t="shared" ca="1" si="446"/>
        <v>693.03741295014538</v>
      </c>
      <c r="DJ153" s="4">
        <f t="shared" ca="1" si="446"/>
        <v>693.05486851450144</v>
      </c>
      <c r="DK153" s="4">
        <f t="shared" ca="1" si="446"/>
        <v>693.07232407885738</v>
      </c>
      <c r="DL153" s="4">
        <f t="shared" ca="1" si="446"/>
        <v>693.08977964321332</v>
      </c>
      <c r="DM153" s="4">
        <f t="shared" ca="1" si="446"/>
        <v>693.10723520756937</v>
      </c>
      <c r="DN153" s="4">
        <f t="shared" ca="1" si="446"/>
        <v>693.12469077192532</v>
      </c>
      <c r="DO153" s="4">
        <f t="shared" ca="1" si="446"/>
        <v>693.14214633628137</v>
      </c>
      <c r="DP153" s="4">
        <f t="shared" ca="1" si="446"/>
        <v>693.15960190063731</v>
      </c>
      <c r="DQ153" s="4">
        <f t="shared" ca="1" si="446"/>
        <v>693.17705746499337</v>
      </c>
      <c r="DR153" s="4">
        <f t="shared" ca="1" si="446"/>
        <v>693.19451302934931</v>
      </c>
      <c r="DS153" s="4">
        <f t="shared" ca="1" si="446"/>
        <v>693.21196859370536</v>
      </c>
      <c r="DT153" s="110">
        <f t="shared" ca="1" si="446"/>
        <v>693.22942415806131</v>
      </c>
      <c r="DU153" s="4">
        <f t="shared" ca="1" si="446"/>
        <v>693.24603204199684</v>
      </c>
      <c r="DV153" s="4">
        <f t="shared" ca="1" si="446"/>
        <v>693.26263992593238</v>
      </c>
      <c r="DW153" s="4">
        <f t="shared" ca="1" si="446"/>
        <v>693.2792478098678</v>
      </c>
      <c r="DX153" s="4">
        <f t="shared" ca="1" si="446"/>
        <v>693.29585569380333</v>
      </c>
      <c r="DY153" s="4">
        <f t="shared" ca="1" si="446"/>
        <v>693.31246357773887</v>
      </c>
      <c r="DZ153" s="4">
        <f t="shared" ca="1" si="446"/>
        <v>693.32907146167429</v>
      </c>
      <c r="EA153" s="4">
        <f t="shared" ca="1" si="446"/>
        <v>693.34567934560982</v>
      </c>
      <c r="EB153" s="4">
        <f t="shared" ref="EB153:FG153" ca="1" si="447">EB32</f>
        <v>693.36228722954525</v>
      </c>
      <c r="EC153" s="4">
        <f t="shared" ca="1" si="447"/>
        <v>693.37889511348078</v>
      </c>
      <c r="ED153" s="4">
        <f t="shared" ca="1" si="447"/>
        <v>693.39550299741632</v>
      </c>
      <c r="EE153" s="4">
        <f t="shared" ca="1" si="447"/>
        <v>693.41211088135174</v>
      </c>
      <c r="EF153" s="4">
        <f t="shared" ca="1" si="447"/>
        <v>693.42871876528727</v>
      </c>
      <c r="EG153" s="4">
        <f t="shared" ca="1" si="447"/>
        <v>693.44532664922281</v>
      </c>
      <c r="EH153" s="4">
        <f t="shared" ca="1" si="447"/>
        <v>693.46193453315823</v>
      </c>
      <c r="EI153" s="4">
        <f t="shared" ca="1" si="447"/>
        <v>693.47854241709376</v>
      </c>
      <c r="EJ153" s="4">
        <f t="shared" ca="1" si="447"/>
        <v>693.49515030102918</v>
      </c>
      <c r="EK153" s="4">
        <f t="shared" ca="1" si="447"/>
        <v>693.51175818496472</v>
      </c>
      <c r="EL153" s="4">
        <f t="shared" ca="1" si="447"/>
        <v>693.52836606890025</v>
      </c>
      <c r="EM153" s="4">
        <f t="shared" ca="1" si="447"/>
        <v>693.54497395283568</v>
      </c>
      <c r="EN153" s="4">
        <f t="shared" ca="1" si="447"/>
        <v>693.56158183677121</v>
      </c>
      <c r="EO153" s="4">
        <f t="shared" ca="1" si="447"/>
        <v>693.57818972070675</v>
      </c>
      <c r="EP153" s="4">
        <f t="shared" ca="1" si="447"/>
        <v>693.59479760464217</v>
      </c>
      <c r="EQ153" s="156">
        <f t="shared" ca="1" si="447"/>
        <v>693.6114054885777</v>
      </c>
      <c r="ER153" s="4">
        <f t="shared" ca="1" si="447"/>
        <v>693.62801337251324</v>
      </c>
      <c r="ES153" s="4">
        <f t="shared" ca="1" si="447"/>
        <v>693.6436920330035</v>
      </c>
      <c r="ET153" s="4">
        <f t="shared" ca="1" si="447"/>
        <v>693.65937069349388</v>
      </c>
      <c r="EU153" s="4">
        <f t="shared" ca="1" si="447"/>
        <v>693.67504935398415</v>
      </c>
      <c r="EV153" s="4">
        <f t="shared" ca="1" si="447"/>
        <v>693.69072801447453</v>
      </c>
      <c r="EW153" s="4">
        <f t="shared" ca="1" si="447"/>
        <v>693.7064066749648</v>
      </c>
      <c r="EX153" s="4">
        <f t="shared" ca="1" si="447"/>
        <v>693.72208533545518</v>
      </c>
      <c r="EY153" s="4">
        <f t="shared" ca="1" si="447"/>
        <v>693.73776399594544</v>
      </c>
      <c r="EZ153" s="4">
        <f t="shared" ca="1" si="447"/>
        <v>693.75344265643582</v>
      </c>
      <c r="FA153" s="4">
        <f t="shared" ca="1" si="447"/>
        <v>693.76912131692609</v>
      </c>
      <c r="FB153" s="4">
        <f t="shared" ca="1" si="447"/>
        <v>693.78479997741647</v>
      </c>
      <c r="FC153" s="4">
        <f t="shared" ca="1" si="447"/>
        <v>693.80047863790674</v>
      </c>
      <c r="FD153" s="4">
        <f t="shared" ca="1" si="447"/>
        <v>693.81615729839712</v>
      </c>
      <c r="FE153" s="4">
        <f t="shared" ca="1" si="447"/>
        <v>693.83183595888738</v>
      </c>
      <c r="FF153" s="4">
        <f t="shared" ca="1" si="447"/>
        <v>693.84751461937776</v>
      </c>
      <c r="FG153" s="4">
        <f t="shared" ca="1" si="447"/>
        <v>693.86319327986803</v>
      </c>
      <c r="FH153" s="4">
        <f t="shared" ref="FH153:GM153" ca="1" si="448">FH32</f>
        <v>693.87887194035841</v>
      </c>
      <c r="FI153" s="4">
        <f t="shared" ca="1" si="448"/>
        <v>693.89455060084867</v>
      </c>
      <c r="FJ153" s="4">
        <f t="shared" ca="1" si="448"/>
        <v>693.91022926133905</v>
      </c>
      <c r="FK153" s="4">
        <f t="shared" ca="1" si="448"/>
        <v>693.92590792182932</v>
      </c>
      <c r="FL153" s="4">
        <f t="shared" ca="1" si="448"/>
        <v>693.9415865823197</v>
      </c>
      <c r="FM153" s="4">
        <f t="shared" ca="1" si="448"/>
        <v>693.95726524280997</v>
      </c>
      <c r="FN153" s="4">
        <f t="shared" ca="1" si="448"/>
        <v>693.97294390330035</v>
      </c>
      <c r="FO153" s="4">
        <f t="shared" ca="1" si="448"/>
        <v>693.98862256379073</v>
      </c>
      <c r="FP153" s="110" t="str">
        <f t="shared" si="448"/>
        <v/>
      </c>
      <c r="FQ153" s="4" t="str">
        <f t="shared" si="448"/>
        <v/>
      </c>
      <c r="FR153" s="4" t="str">
        <f t="shared" si="448"/>
        <v/>
      </c>
      <c r="FS153" s="4" t="str">
        <f t="shared" si="448"/>
        <v/>
      </c>
      <c r="FT153" s="4" t="str">
        <f t="shared" si="448"/>
        <v/>
      </c>
      <c r="FU153" s="4" t="str">
        <f t="shared" si="448"/>
        <v/>
      </c>
      <c r="FV153" s="4" t="str">
        <f t="shared" si="448"/>
        <v/>
      </c>
      <c r="FW153" s="4" t="str">
        <f t="shared" si="448"/>
        <v/>
      </c>
      <c r="FX153" s="4" t="str">
        <f t="shared" si="448"/>
        <v/>
      </c>
      <c r="FY153" s="4" t="str">
        <f t="shared" si="448"/>
        <v/>
      </c>
      <c r="FZ153" s="4" t="str">
        <f t="shared" si="448"/>
        <v/>
      </c>
      <c r="GA153" s="4" t="str">
        <f t="shared" si="448"/>
        <v/>
      </c>
      <c r="GB153" s="4" t="str">
        <f t="shared" si="448"/>
        <v/>
      </c>
      <c r="GC153" s="4" t="str">
        <f t="shared" si="448"/>
        <v/>
      </c>
      <c r="GD153" s="4" t="str">
        <f t="shared" si="448"/>
        <v/>
      </c>
      <c r="GE153" s="4" t="str">
        <f t="shared" si="448"/>
        <v/>
      </c>
      <c r="GF153" s="4" t="str">
        <f t="shared" si="448"/>
        <v/>
      </c>
      <c r="GG153" s="4" t="str">
        <f t="shared" si="448"/>
        <v/>
      </c>
      <c r="GH153" s="4" t="str">
        <f t="shared" si="448"/>
        <v/>
      </c>
      <c r="GI153" s="4" t="str">
        <f t="shared" si="448"/>
        <v/>
      </c>
      <c r="GJ153" s="4" t="str">
        <f t="shared" si="448"/>
        <v/>
      </c>
      <c r="GK153" s="4" t="str">
        <f t="shared" si="448"/>
        <v/>
      </c>
      <c r="GL153" s="4" t="str">
        <f t="shared" si="448"/>
        <v/>
      </c>
      <c r="GM153" s="156" t="str">
        <f t="shared" si="448"/>
        <v/>
      </c>
    </row>
    <row r="154" spans="2:195" x14ac:dyDescent="0.25">
      <c r="B154" t="s">
        <v>344</v>
      </c>
      <c r="D154" s="4">
        <f t="shared" ref="D154:AI154" ca="1" si="449">D33</f>
        <v>689.33026123046875</v>
      </c>
      <c r="E154" s="4">
        <f t="shared" ca="1" si="449"/>
        <v>689.50030517578125</v>
      </c>
      <c r="F154" s="4">
        <f t="shared" ca="1" si="449"/>
        <v>689.6502685546875</v>
      </c>
      <c r="G154" s="4">
        <f t="shared" ca="1" si="449"/>
        <v>689.790283203125</v>
      </c>
      <c r="H154" s="4">
        <f t="shared" ca="1" si="449"/>
        <v>689.9302978515625</v>
      </c>
      <c r="I154" s="4">
        <f t="shared" ca="1" si="449"/>
        <v>690.060302734375</v>
      </c>
      <c r="J154" s="4">
        <f t="shared" ca="1" si="449"/>
        <v>690.1903076171875</v>
      </c>
      <c r="K154" s="4">
        <f t="shared" ca="1" si="449"/>
        <v>690.2103271484375</v>
      </c>
      <c r="L154" s="4">
        <f t="shared" ca="1" si="449"/>
        <v>689.4403076171875</v>
      </c>
      <c r="M154" s="4">
        <f t="shared" ca="1" si="449"/>
        <v>688.6302490234375</v>
      </c>
      <c r="N154" s="4">
        <f t="shared" ca="1" si="449"/>
        <v>687.81024169921875</v>
      </c>
      <c r="O154" s="4" t="str">
        <f t="shared" ca="1" si="449"/>
        <v/>
      </c>
      <c r="P154" s="4" t="str">
        <f t="shared" ca="1" si="449"/>
        <v/>
      </c>
      <c r="Q154" s="4" t="str">
        <f t="shared" ca="1" si="449"/>
        <v/>
      </c>
      <c r="R154" s="4" t="str">
        <f t="shared" ca="1" si="449"/>
        <v/>
      </c>
      <c r="S154" s="4" t="str">
        <f t="shared" ca="1" si="449"/>
        <v/>
      </c>
      <c r="T154" s="4" t="str">
        <f t="shared" ca="1" si="449"/>
        <v/>
      </c>
      <c r="U154" s="4" t="str">
        <f t="shared" ca="1" si="449"/>
        <v/>
      </c>
      <c r="V154" s="4" t="str">
        <f t="shared" ca="1" si="449"/>
        <v/>
      </c>
      <c r="W154" s="4" t="str">
        <f t="shared" ca="1" si="449"/>
        <v/>
      </c>
      <c r="X154" s="4" t="str">
        <f t="shared" ca="1" si="449"/>
        <v/>
      </c>
      <c r="Y154" s="4" t="str">
        <f t="shared" ca="1" si="449"/>
        <v/>
      </c>
      <c r="Z154" s="4" t="str">
        <f t="shared" ca="1" si="449"/>
        <v/>
      </c>
      <c r="AA154" s="4" t="str">
        <f t="shared" ca="1" si="449"/>
        <v/>
      </c>
      <c r="AB154" s="110" t="str">
        <f t="shared" ca="1" si="449"/>
        <v/>
      </c>
      <c r="AC154" s="4" t="str">
        <f t="shared" ca="1" si="449"/>
        <v/>
      </c>
      <c r="AD154" s="4" t="str">
        <f t="shared" ca="1" si="449"/>
        <v/>
      </c>
      <c r="AE154" s="4" t="str">
        <f t="shared" ca="1" si="449"/>
        <v/>
      </c>
      <c r="AF154" s="4" t="str">
        <f t="shared" ca="1" si="449"/>
        <v/>
      </c>
      <c r="AG154" s="4" t="str">
        <f t="shared" ca="1" si="449"/>
        <v/>
      </c>
      <c r="AH154" s="4" t="str">
        <f t="shared" ca="1" si="449"/>
        <v/>
      </c>
      <c r="AI154" s="4" t="str">
        <f t="shared" ca="1" si="449"/>
        <v/>
      </c>
      <c r="AJ154" s="4" t="str">
        <f t="shared" ref="AJ154:BO154" ca="1" si="450">AJ33</f>
        <v/>
      </c>
      <c r="AK154" s="4" t="str">
        <f t="shared" ca="1" si="450"/>
        <v/>
      </c>
      <c r="AL154" s="4" t="str">
        <f t="shared" ca="1" si="450"/>
        <v/>
      </c>
      <c r="AM154" s="4" t="str">
        <f t="shared" ca="1" si="450"/>
        <v/>
      </c>
      <c r="AN154" s="4" t="str">
        <f t="shared" ca="1" si="450"/>
        <v/>
      </c>
      <c r="AO154" s="4" t="str">
        <f t="shared" ca="1" si="450"/>
        <v/>
      </c>
      <c r="AP154" s="4" t="str">
        <f t="shared" ca="1" si="450"/>
        <v/>
      </c>
      <c r="AQ154" s="4" t="str">
        <f t="shared" ca="1" si="450"/>
        <v/>
      </c>
      <c r="AR154" s="4" t="str">
        <f t="shared" ca="1" si="450"/>
        <v/>
      </c>
      <c r="AS154" s="4" t="str">
        <f t="shared" ca="1" si="450"/>
        <v/>
      </c>
      <c r="AT154" s="4" t="str">
        <f t="shared" ca="1" si="450"/>
        <v/>
      </c>
      <c r="AU154" s="4" t="str">
        <f t="shared" ca="1" si="450"/>
        <v/>
      </c>
      <c r="AV154" s="4" t="str">
        <f t="shared" ca="1" si="450"/>
        <v/>
      </c>
      <c r="AW154" s="4" t="str">
        <f t="shared" ca="1" si="450"/>
        <v/>
      </c>
      <c r="AX154" s="4" t="str">
        <f t="shared" ca="1" si="450"/>
        <v/>
      </c>
      <c r="AY154" s="4" t="str">
        <f t="shared" ca="1" si="450"/>
        <v/>
      </c>
      <c r="AZ154" s="110" t="str">
        <f t="shared" ca="1" si="450"/>
        <v/>
      </c>
      <c r="BA154" s="4" t="str">
        <f t="shared" ca="1" si="450"/>
        <v/>
      </c>
      <c r="BB154" s="4" t="str">
        <f t="shared" ca="1" si="450"/>
        <v/>
      </c>
      <c r="BC154" s="4" t="str">
        <f t="shared" ca="1" si="450"/>
        <v/>
      </c>
      <c r="BD154" s="4" t="str">
        <f t="shared" ca="1" si="450"/>
        <v/>
      </c>
      <c r="BE154" s="4" t="str">
        <f t="shared" ca="1" si="450"/>
        <v/>
      </c>
      <c r="BF154" s="4" t="str">
        <f t="shared" ca="1" si="450"/>
        <v/>
      </c>
      <c r="BG154" s="4" t="str">
        <f t="shared" ca="1" si="450"/>
        <v/>
      </c>
      <c r="BH154" s="4" t="str">
        <f t="shared" ca="1" si="450"/>
        <v/>
      </c>
      <c r="BI154" s="4" t="str">
        <f t="shared" ca="1" si="450"/>
        <v/>
      </c>
      <c r="BJ154" s="4" t="str">
        <f t="shared" ca="1" si="450"/>
        <v/>
      </c>
      <c r="BK154" s="4" t="str">
        <f t="shared" ca="1" si="450"/>
        <v/>
      </c>
      <c r="BL154" s="4" t="str">
        <f t="shared" ca="1" si="450"/>
        <v/>
      </c>
      <c r="BM154" s="4" t="str">
        <f t="shared" ca="1" si="450"/>
        <v/>
      </c>
      <c r="BN154" s="4" t="str">
        <f t="shared" ca="1" si="450"/>
        <v/>
      </c>
      <c r="BO154" s="4" t="str">
        <f t="shared" ca="1" si="450"/>
        <v/>
      </c>
      <c r="BP154" s="4" t="str">
        <f t="shared" ref="BP154:CU154" ca="1" si="451">BP33</f>
        <v/>
      </c>
      <c r="BQ154" s="4" t="str">
        <f t="shared" ca="1" si="451"/>
        <v/>
      </c>
      <c r="BR154" s="4" t="str">
        <f t="shared" ca="1" si="451"/>
        <v/>
      </c>
      <c r="BS154" s="4" t="str">
        <f t="shared" ca="1" si="451"/>
        <v/>
      </c>
      <c r="BT154" s="4" t="str">
        <f t="shared" ca="1" si="451"/>
        <v/>
      </c>
      <c r="BU154" s="4" t="str">
        <f t="shared" ca="1" si="451"/>
        <v/>
      </c>
      <c r="BV154" s="4" t="str">
        <f t="shared" ca="1" si="451"/>
        <v/>
      </c>
      <c r="BW154" s="4" t="str">
        <f t="shared" ca="1" si="451"/>
        <v/>
      </c>
      <c r="BX154" s="110" t="str">
        <f t="shared" ca="1" si="451"/>
        <v/>
      </c>
      <c r="BY154" s="4" t="str">
        <f t="shared" ca="1" si="451"/>
        <v/>
      </c>
      <c r="BZ154" s="4" t="str">
        <f t="shared" ca="1" si="451"/>
        <v/>
      </c>
      <c r="CA154" s="4" t="str">
        <f t="shared" ca="1" si="451"/>
        <v/>
      </c>
      <c r="CB154" s="4" t="str">
        <f t="shared" ca="1" si="451"/>
        <v/>
      </c>
      <c r="CC154" s="4" t="str">
        <f t="shared" ca="1" si="451"/>
        <v/>
      </c>
      <c r="CD154" s="4" t="str">
        <f t="shared" ca="1" si="451"/>
        <v/>
      </c>
      <c r="CE154" s="4" t="str">
        <f t="shared" ca="1" si="451"/>
        <v/>
      </c>
      <c r="CF154" s="4" t="str">
        <f t="shared" ca="1" si="451"/>
        <v/>
      </c>
      <c r="CG154" s="4" t="str">
        <f t="shared" ca="1" si="451"/>
        <v/>
      </c>
      <c r="CH154" s="4" t="str">
        <f t="shared" ca="1" si="451"/>
        <v/>
      </c>
      <c r="CI154" s="4" t="str">
        <f t="shared" ca="1" si="451"/>
        <v/>
      </c>
      <c r="CJ154" s="4" t="str">
        <f t="shared" ca="1" si="451"/>
        <v/>
      </c>
      <c r="CK154" s="4" t="str">
        <f t="shared" ca="1" si="451"/>
        <v/>
      </c>
      <c r="CL154" s="4" t="str">
        <f t="shared" ca="1" si="451"/>
        <v/>
      </c>
      <c r="CM154" s="4" t="str">
        <f t="shared" ca="1" si="451"/>
        <v/>
      </c>
      <c r="CN154" s="4" t="str">
        <f t="shared" ca="1" si="451"/>
        <v/>
      </c>
      <c r="CO154" s="4" t="str">
        <f t="shared" ca="1" si="451"/>
        <v/>
      </c>
      <c r="CP154" s="4" t="str">
        <f t="shared" ca="1" si="451"/>
        <v/>
      </c>
      <c r="CQ154" s="4" t="str">
        <f t="shared" ca="1" si="451"/>
        <v/>
      </c>
      <c r="CR154" s="4" t="str">
        <f t="shared" ca="1" si="451"/>
        <v/>
      </c>
      <c r="CS154" s="4" t="str">
        <f t="shared" ca="1" si="451"/>
        <v/>
      </c>
      <c r="CT154" s="4" t="str">
        <f t="shared" ca="1" si="451"/>
        <v/>
      </c>
      <c r="CU154" s="156" t="str">
        <f t="shared" ca="1" si="451"/>
        <v/>
      </c>
      <c r="CV154" s="4" t="str">
        <f t="shared" ref="CV154:EA154" ca="1" si="452">CV33</f>
        <v/>
      </c>
      <c r="CW154" s="4" t="str">
        <f t="shared" ca="1" si="452"/>
        <v/>
      </c>
      <c r="CX154" s="4" t="str">
        <f t="shared" ca="1" si="452"/>
        <v/>
      </c>
      <c r="CY154" s="4" t="str">
        <f t="shared" ca="1" si="452"/>
        <v/>
      </c>
      <c r="CZ154" s="4" t="str">
        <f t="shared" ca="1" si="452"/>
        <v/>
      </c>
      <c r="DA154" s="4" t="str">
        <f t="shared" ca="1" si="452"/>
        <v/>
      </c>
      <c r="DB154" s="4" t="str">
        <f t="shared" ca="1" si="452"/>
        <v/>
      </c>
      <c r="DC154" s="4" t="str">
        <f t="shared" ca="1" si="452"/>
        <v/>
      </c>
      <c r="DD154" s="4" t="str">
        <f t="shared" ca="1" si="452"/>
        <v/>
      </c>
      <c r="DE154" s="4" t="str">
        <f t="shared" ca="1" si="452"/>
        <v/>
      </c>
      <c r="DF154" s="4" t="str">
        <f t="shared" ca="1" si="452"/>
        <v/>
      </c>
      <c r="DG154" s="4" t="str">
        <f t="shared" ca="1" si="452"/>
        <v/>
      </c>
      <c r="DH154" s="4" t="str">
        <f t="shared" ca="1" si="452"/>
        <v/>
      </c>
      <c r="DI154" s="4" t="str">
        <f t="shared" ca="1" si="452"/>
        <v/>
      </c>
      <c r="DJ154" s="4" t="str">
        <f t="shared" ca="1" si="452"/>
        <v/>
      </c>
      <c r="DK154" s="4" t="str">
        <f t="shared" ca="1" si="452"/>
        <v/>
      </c>
      <c r="DL154" s="4" t="str">
        <f t="shared" ca="1" si="452"/>
        <v/>
      </c>
      <c r="DM154" s="4" t="str">
        <f t="shared" ca="1" si="452"/>
        <v/>
      </c>
      <c r="DN154" s="4" t="str">
        <f t="shared" ca="1" si="452"/>
        <v/>
      </c>
      <c r="DO154" s="4" t="str">
        <f t="shared" ca="1" si="452"/>
        <v/>
      </c>
      <c r="DP154" s="4" t="str">
        <f t="shared" ca="1" si="452"/>
        <v/>
      </c>
      <c r="DQ154" s="4" t="str">
        <f t="shared" ca="1" si="452"/>
        <v/>
      </c>
      <c r="DR154" s="4" t="str">
        <f t="shared" ca="1" si="452"/>
        <v/>
      </c>
      <c r="DS154" s="4" t="str">
        <f t="shared" ca="1" si="452"/>
        <v/>
      </c>
      <c r="DT154" s="110" t="str">
        <f t="shared" ca="1" si="452"/>
        <v/>
      </c>
      <c r="DU154" s="4" t="str">
        <f t="shared" ca="1" si="452"/>
        <v/>
      </c>
      <c r="DV154" s="4" t="str">
        <f t="shared" ca="1" si="452"/>
        <v/>
      </c>
      <c r="DW154" s="4" t="str">
        <f t="shared" ca="1" si="452"/>
        <v/>
      </c>
      <c r="DX154" s="4" t="str">
        <f t="shared" ca="1" si="452"/>
        <v/>
      </c>
      <c r="DY154" s="4" t="str">
        <f t="shared" ca="1" si="452"/>
        <v/>
      </c>
      <c r="DZ154" s="4" t="str">
        <f t="shared" ca="1" si="452"/>
        <v/>
      </c>
      <c r="EA154" s="4" t="str">
        <f t="shared" ca="1" si="452"/>
        <v/>
      </c>
      <c r="EB154" s="4" t="str">
        <f t="shared" ref="EB154:FG154" ca="1" si="453">EB33</f>
        <v/>
      </c>
      <c r="EC154" s="4" t="str">
        <f t="shared" ca="1" si="453"/>
        <v/>
      </c>
      <c r="ED154" s="4" t="str">
        <f t="shared" ca="1" si="453"/>
        <v/>
      </c>
      <c r="EE154" s="4" t="str">
        <f t="shared" ca="1" si="453"/>
        <v/>
      </c>
      <c r="EF154" s="4" t="str">
        <f t="shared" ca="1" si="453"/>
        <v/>
      </c>
      <c r="EG154" s="4" t="str">
        <f t="shared" ca="1" si="453"/>
        <v/>
      </c>
      <c r="EH154" s="4" t="str">
        <f t="shared" ca="1" si="453"/>
        <v/>
      </c>
      <c r="EI154" s="4" t="str">
        <f t="shared" ca="1" si="453"/>
        <v/>
      </c>
      <c r="EJ154" s="4" t="str">
        <f t="shared" ca="1" si="453"/>
        <v/>
      </c>
      <c r="EK154" s="4" t="str">
        <f t="shared" ca="1" si="453"/>
        <v/>
      </c>
      <c r="EL154" s="4" t="str">
        <f t="shared" ca="1" si="453"/>
        <v/>
      </c>
      <c r="EM154" s="4" t="str">
        <f t="shared" ca="1" si="453"/>
        <v/>
      </c>
      <c r="EN154" s="4" t="str">
        <f t="shared" ca="1" si="453"/>
        <v/>
      </c>
      <c r="EO154" s="4" t="str">
        <f t="shared" ca="1" si="453"/>
        <v/>
      </c>
      <c r="EP154" s="4" t="str">
        <f t="shared" ca="1" si="453"/>
        <v/>
      </c>
      <c r="EQ154" s="156" t="str">
        <f t="shared" ca="1" si="453"/>
        <v/>
      </c>
      <c r="ER154" s="4" t="str">
        <f t="shared" ca="1" si="453"/>
        <v/>
      </c>
      <c r="ES154" s="4" t="str">
        <f t="shared" ca="1" si="453"/>
        <v/>
      </c>
      <c r="ET154" s="4" t="str">
        <f t="shared" ca="1" si="453"/>
        <v/>
      </c>
      <c r="EU154" s="4" t="str">
        <f t="shared" ca="1" si="453"/>
        <v/>
      </c>
      <c r="EV154" s="4" t="str">
        <f t="shared" ca="1" si="453"/>
        <v/>
      </c>
      <c r="EW154" s="4" t="str">
        <f t="shared" ca="1" si="453"/>
        <v/>
      </c>
      <c r="EX154" s="4" t="str">
        <f t="shared" ca="1" si="453"/>
        <v/>
      </c>
      <c r="EY154" s="4" t="str">
        <f t="shared" ca="1" si="453"/>
        <v/>
      </c>
      <c r="EZ154" s="4" t="str">
        <f t="shared" ca="1" si="453"/>
        <v/>
      </c>
      <c r="FA154" s="4" t="str">
        <f t="shared" ca="1" si="453"/>
        <v/>
      </c>
      <c r="FB154" s="4" t="str">
        <f t="shared" ca="1" si="453"/>
        <v/>
      </c>
      <c r="FC154" s="4" t="str">
        <f t="shared" ca="1" si="453"/>
        <v/>
      </c>
      <c r="FD154" s="4" t="str">
        <f t="shared" ca="1" si="453"/>
        <v/>
      </c>
      <c r="FE154" s="4" t="str">
        <f t="shared" ca="1" si="453"/>
        <v/>
      </c>
      <c r="FF154" s="4" t="str">
        <f t="shared" ca="1" si="453"/>
        <v/>
      </c>
      <c r="FG154" s="4" t="str">
        <f t="shared" ca="1" si="453"/>
        <v/>
      </c>
      <c r="FH154" s="4" t="str">
        <f t="shared" ref="FH154:GM154" ca="1" si="454">FH33</f>
        <v/>
      </c>
      <c r="FI154" s="4" t="str">
        <f t="shared" ca="1" si="454"/>
        <v/>
      </c>
      <c r="FJ154" s="4" t="str">
        <f t="shared" ca="1" si="454"/>
        <v/>
      </c>
      <c r="FK154" s="4" t="str">
        <f t="shared" ca="1" si="454"/>
        <v/>
      </c>
      <c r="FL154" s="4" t="str">
        <f t="shared" ca="1" si="454"/>
        <v/>
      </c>
      <c r="FM154" s="4" t="str">
        <f t="shared" ca="1" si="454"/>
        <v/>
      </c>
      <c r="FN154" s="4" t="str">
        <f t="shared" ca="1" si="454"/>
        <v/>
      </c>
      <c r="FO154" s="4" t="str">
        <f t="shared" ca="1" si="454"/>
        <v/>
      </c>
      <c r="FP154" s="110" t="str">
        <f t="shared" ca="1" si="454"/>
        <v/>
      </c>
      <c r="FQ154" s="4" t="str">
        <f t="shared" ca="1" si="454"/>
        <v/>
      </c>
      <c r="FR154" s="4" t="str">
        <f t="shared" ca="1" si="454"/>
        <v/>
      </c>
      <c r="FS154" s="4" t="str">
        <f t="shared" ca="1" si="454"/>
        <v/>
      </c>
      <c r="FT154" s="4" t="str">
        <f t="shared" ca="1" si="454"/>
        <v/>
      </c>
      <c r="FU154" s="4" t="str">
        <f t="shared" ca="1" si="454"/>
        <v/>
      </c>
      <c r="FV154" s="4" t="str">
        <f t="shared" ca="1" si="454"/>
        <v/>
      </c>
      <c r="FW154" s="4" t="str">
        <f t="shared" ca="1" si="454"/>
        <v/>
      </c>
      <c r="FX154" s="4" t="str">
        <f t="shared" ca="1" si="454"/>
        <v/>
      </c>
      <c r="FY154" s="4" t="str">
        <f t="shared" ca="1" si="454"/>
        <v/>
      </c>
      <c r="FZ154" s="4" t="str">
        <f t="shared" ca="1" si="454"/>
        <v/>
      </c>
      <c r="GA154" s="4" t="str">
        <f t="shared" ca="1" si="454"/>
        <v/>
      </c>
      <c r="GB154" s="4" t="str">
        <f t="shared" ca="1" si="454"/>
        <v/>
      </c>
      <c r="GC154" s="4" t="str">
        <f t="shared" ca="1" si="454"/>
        <v/>
      </c>
      <c r="GD154" s="4" t="str">
        <f t="shared" ca="1" si="454"/>
        <v/>
      </c>
      <c r="GE154" s="4" t="str">
        <f t="shared" ca="1" si="454"/>
        <v/>
      </c>
      <c r="GF154" s="4" t="str">
        <f t="shared" ca="1" si="454"/>
        <v/>
      </c>
      <c r="GG154" s="4" t="str">
        <f t="shared" ca="1" si="454"/>
        <v/>
      </c>
      <c r="GH154" s="4" t="str">
        <f t="shared" ca="1" si="454"/>
        <v/>
      </c>
      <c r="GI154" s="4" t="str">
        <f t="shared" ca="1" si="454"/>
        <v/>
      </c>
      <c r="GJ154" s="4" t="str">
        <f t="shared" ca="1" si="454"/>
        <v/>
      </c>
      <c r="GK154" s="4" t="str">
        <f t="shared" ca="1" si="454"/>
        <v/>
      </c>
      <c r="GL154" s="4" t="str">
        <f t="shared" ca="1" si="454"/>
        <v/>
      </c>
      <c r="GM154" s="156" t="str">
        <f t="shared" ca="1" si="454"/>
        <v/>
      </c>
    </row>
    <row r="155" spans="2:195" x14ac:dyDescent="0.25">
      <c r="B155" t="s">
        <v>312</v>
      </c>
      <c r="D155" s="7">
        <f t="shared" ref="D155:AI155" ca="1" si="455">D31</f>
        <v>693</v>
      </c>
      <c r="E155" s="7">
        <f t="shared" ca="1" si="455"/>
        <v>693</v>
      </c>
      <c r="F155" s="7">
        <f t="shared" ca="1" si="455"/>
        <v>693</v>
      </c>
      <c r="G155" s="7">
        <f t="shared" ca="1" si="455"/>
        <v>693</v>
      </c>
      <c r="H155" s="7">
        <f t="shared" ca="1" si="455"/>
        <v>693</v>
      </c>
      <c r="I155" s="7">
        <f t="shared" ca="1" si="455"/>
        <v>693</v>
      </c>
      <c r="J155" s="7">
        <f t="shared" ca="1" si="455"/>
        <v>693</v>
      </c>
      <c r="K155" s="7">
        <f t="shared" ca="1" si="455"/>
        <v>693</v>
      </c>
      <c r="L155" s="7">
        <f t="shared" ca="1" si="455"/>
        <v>693</v>
      </c>
      <c r="M155" s="7">
        <f t="shared" ca="1" si="455"/>
        <v>693</v>
      </c>
      <c r="N155" s="7">
        <f t="shared" ca="1" si="455"/>
        <v>693</v>
      </c>
      <c r="O155" s="7">
        <f t="shared" ca="1" si="455"/>
        <v>693</v>
      </c>
      <c r="P155" s="7">
        <f t="shared" ca="1" si="455"/>
        <v>693</v>
      </c>
      <c r="Q155" s="7">
        <f t="shared" ca="1" si="455"/>
        <v>693</v>
      </c>
      <c r="R155" s="7">
        <f t="shared" ca="1" si="455"/>
        <v>693</v>
      </c>
      <c r="S155" s="7">
        <f t="shared" ca="1" si="455"/>
        <v>693</v>
      </c>
      <c r="T155" s="7">
        <f t="shared" ca="1" si="455"/>
        <v>693</v>
      </c>
      <c r="U155" s="7">
        <f t="shared" ca="1" si="455"/>
        <v>693</v>
      </c>
      <c r="V155" s="7">
        <f t="shared" ca="1" si="455"/>
        <v>693</v>
      </c>
      <c r="W155" s="7">
        <f t="shared" ca="1" si="455"/>
        <v>693</v>
      </c>
      <c r="X155" s="7">
        <f t="shared" ca="1" si="455"/>
        <v>693</v>
      </c>
      <c r="Y155" s="7">
        <f t="shared" ca="1" si="455"/>
        <v>693</v>
      </c>
      <c r="Z155" s="7">
        <f t="shared" ca="1" si="455"/>
        <v>693</v>
      </c>
      <c r="AA155" s="7">
        <f t="shared" ca="1" si="455"/>
        <v>693</v>
      </c>
      <c r="AB155" s="106">
        <f t="shared" ca="1" si="455"/>
        <v>693</v>
      </c>
      <c r="AC155" s="7">
        <f t="shared" ca="1" si="455"/>
        <v>693</v>
      </c>
      <c r="AD155" s="7">
        <f t="shared" ca="1" si="455"/>
        <v>693</v>
      </c>
      <c r="AE155" s="7">
        <f t="shared" ca="1" si="455"/>
        <v>693</v>
      </c>
      <c r="AF155" s="7">
        <f t="shared" ca="1" si="455"/>
        <v>693</v>
      </c>
      <c r="AG155" s="7">
        <f t="shared" ca="1" si="455"/>
        <v>693</v>
      </c>
      <c r="AH155" s="7">
        <f t="shared" ca="1" si="455"/>
        <v>693</v>
      </c>
      <c r="AI155" s="7">
        <f t="shared" ca="1" si="455"/>
        <v>693</v>
      </c>
      <c r="AJ155" s="7">
        <f t="shared" ref="AJ155:BO155" ca="1" si="456">AJ31</f>
        <v>693</v>
      </c>
      <c r="AK155" s="7">
        <f t="shared" ca="1" si="456"/>
        <v>693</v>
      </c>
      <c r="AL155" s="7">
        <f t="shared" ca="1" si="456"/>
        <v>693</v>
      </c>
      <c r="AM155" s="7">
        <f t="shared" ca="1" si="456"/>
        <v>693</v>
      </c>
      <c r="AN155" s="7">
        <f t="shared" ca="1" si="456"/>
        <v>693</v>
      </c>
      <c r="AO155" s="7">
        <f t="shared" ca="1" si="456"/>
        <v>693</v>
      </c>
      <c r="AP155" s="7">
        <f t="shared" ca="1" si="456"/>
        <v>693</v>
      </c>
      <c r="AQ155" s="7">
        <f t="shared" ca="1" si="456"/>
        <v>693</v>
      </c>
      <c r="AR155" s="7">
        <f t="shared" ca="1" si="456"/>
        <v>693</v>
      </c>
      <c r="AS155" s="7">
        <f t="shared" ca="1" si="456"/>
        <v>693</v>
      </c>
      <c r="AT155" s="7">
        <f t="shared" ca="1" si="456"/>
        <v>693</v>
      </c>
      <c r="AU155" s="7">
        <f t="shared" ca="1" si="456"/>
        <v>693</v>
      </c>
      <c r="AV155" s="7">
        <f t="shared" ca="1" si="456"/>
        <v>693</v>
      </c>
      <c r="AW155" s="7">
        <f t="shared" ca="1" si="456"/>
        <v>693</v>
      </c>
      <c r="AX155" s="7">
        <f t="shared" ca="1" si="456"/>
        <v>693</v>
      </c>
      <c r="AY155" s="7">
        <f t="shared" ca="1" si="456"/>
        <v>693</v>
      </c>
      <c r="AZ155" s="106">
        <f t="shared" ca="1" si="456"/>
        <v>693</v>
      </c>
      <c r="BA155" s="7">
        <f t="shared" ca="1" si="456"/>
        <v>693</v>
      </c>
      <c r="BB155" s="7">
        <f t="shared" ca="1" si="456"/>
        <v>693</v>
      </c>
      <c r="BC155" s="7">
        <f t="shared" ca="1" si="456"/>
        <v>693</v>
      </c>
      <c r="BD155" s="7">
        <f t="shared" ca="1" si="456"/>
        <v>693</v>
      </c>
      <c r="BE155" s="7">
        <f t="shared" ca="1" si="456"/>
        <v>693</v>
      </c>
      <c r="BF155" s="7">
        <f t="shared" ca="1" si="456"/>
        <v>693</v>
      </c>
      <c r="BG155" s="7">
        <f t="shared" ca="1" si="456"/>
        <v>693</v>
      </c>
      <c r="BH155" s="7">
        <f t="shared" ca="1" si="456"/>
        <v>693</v>
      </c>
      <c r="BI155" s="7">
        <f t="shared" ca="1" si="456"/>
        <v>693</v>
      </c>
      <c r="BJ155" s="7">
        <f t="shared" ca="1" si="456"/>
        <v>693</v>
      </c>
      <c r="BK155" s="7">
        <f t="shared" ca="1" si="456"/>
        <v>693</v>
      </c>
      <c r="BL155" s="7">
        <f t="shared" ca="1" si="456"/>
        <v>693</v>
      </c>
      <c r="BM155" s="7">
        <f t="shared" ca="1" si="456"/>
        <v>693</v>
      </c>
      <c r="BN155" s="7">
        <f t="shared" ca="1" si="456"/>
        <v>693</v>
      </c>
      <c r="BO155" s="7">
        <f t="shared" ca="1" si="456"/>
        <v>693</v>
      </c>
      <c r="BP155" s="7">
        <f t="shared" ref="BP155:CU155" ca="1" si="457">BP31</f>
        <v>693</v>
      </c>
      <c r="BQ155" s="7">
        <f t="shared" ca="1" si="457"/>
        <v>693</v>
      </c>
      <c r="BR155" s="7">
        <f t="shared" ca="1" si="457"/>
        <v>693</v>
      </c>
      <c r="BS155" s="7">
        <f t="shared" ca="1" si="457"/>
        <v>693</v>
      </c>
      <c r="BT155" s="7">
        <f t="shared" ca="1" si="457"/>
        <v>693</v>
      </c>
      <c r="BU155" s="7">
        <f t="shared" ca="1" si="457"/>
        <v>693</v>
      </c>
      <c r="BV155" s="7">
        <f t="shared" ca="1" si="457"/>
        <v>693</v>
      </c>
      <c r="BW155" s="7">
        <f t="shared" ca="1" si="457"/>
        <v>693</v>
      </c>
      <c r="BX155" s="106">
        <f t="shared" ca="1" si="457"/>
        <v>693</v>
      </c>
      <c r="BY155" s="7">
        <f t="shared" ca="1" si="457"/>
        <v>693</v>
      </c>
      <c r="BZ155" s="7">
        <f t="shared" ca="1" si="457"/>
        <v>693</v>
      </c>
      <c r="CA155" s="7">
        <f t="shared" ca="1" si="457"/>
        <v>693</v>
      </c>
      <c r="CB155" s="7">
        <f t="shared" ca="1" si="457"/>
        <v>693</v>
      </c>
      <c r="CC155" s="7">
        <f t="shared" ca="1" si="457"/>
        <v>693</v>
      </c>
      <c r="CD155" s="7">
        <f t="shared" ca="1" si="457"/>
        <v>693</v>
      </c>
      <c r="CE155" s="7">
        <f t="shared" ca="1" si="457"/>
        <v>693</v>
      </c>
      <c r="CF155" s="7">
        <f t="shared" ca="1" si="457"/>
        <v>693</v>
      </c>
      <c r="CG155" s="7">
        <f t="shared" ca="1" si="457"/>
        <v>693</v>
      </c>
      <c r="CH155" s="7">
        <f t="shared" ca="1" si="457"/>
        <v>693</v>
      </c>
      <c r="CI155" s="7">
        <f t="shared" ca="1" si="457"/>
        <v>693</v>
      </c>
      <c r="CJ155" s="7">
        <f t="shared" ca="1" si="457"/>
        <v>693</v>
      </c>
      <c r="CK155" s="7">
        <f t="shared" ca="1" si="457"/>
        <v>693</v>
      </c>
      <c r="CL155" s="7">
        <f t="shared" ca="1" si="457"/>
        <v>693</v>
      </c>
      <c r="CM155" s="7">
        <f t="shared" ca="1" si="457"/>
        <v>693</v>
      </c>
      <c r="CN155" s="7">
        <f t="shared" ca="1" si="457"/>
        <v>693</v>
      </c>
      <c r="CO155" s="7">
        <f t="shared" ca="1" si="457"/>
        <v>693</v>
      </c>
      <c r="CP155" s="7">
        <f t="shared" ca="1" si="457"/>
        <v>693</v>
      </c>
      <c r="CQ155" s="7">
        <f t="shared" ca="1" si="457"/>
        <v>693</v>
      </c>
      <c r="CR155" s="7">
        <f t="shared" ca="1" si="457"/>
        <v>693</v>
      </c>
      <c r="CS155" s="7">
        <f t="shared" ca="1" si="457"/>
        <v>693</v>
      </c>
      <c r="CT155" s="7">
        <f t="shared" ca="1" si="457"/>
        <v>693</v>
      </c>
      <c r="CU155" s="93">
        <f t="shared" ca="1" si="457"/>
        <v>693</v>
      </c>
      <c r="CV155" s="7">
        <f t="shared" ref="CV155:EA155" ca="1" si="458">CV31</f>
        <v>693</v>
      </c>
      <c r="CW155" s="7">
        <f t="shared" ca="1" si="458"/>
        <v>693</v>
      </c>
      <c r="CX155" s="7">
        <f t="shared" ca="1" si="458"/>
        <v>693</v>
      </c>
      <c r="CY155" s="7">
        <f t="shared" ca="1" si="458"/>
        <v>693</v>
      </c>
      <c r="CZ155" s="7">
        <f t="shared" ca="1" si="458"/>
        <v>693</v>
      </c>
      <c r="DA155" s="7">
        <f t="shared" ca="1" si="458"/>
        <v>693</v>
      </c>
      <c r="DB155" s="7">
        <f t="shared" ca="1" si="458"/>
        <v>693</v>
      </c>
      <c r="DC155" s="7">
        <f t="shared" ca="1" si="458"/>
        <v>693</v>
      </c>
      <c r="DD155" s="7">
        <f t="shared" ca="1" si="458"/>
        <v>693</v>
      </c>
      <c r="DE155" s="7">
        <f t="shared" ca="1" si="458"/>
        <v>693</v>
      </c>
      <c r="DF155" s="7">
        <f t="shared" ca="1" si="458"/>
        <v>693</v>
      </c>
      <c r="DG155" s="7">
        <f t="shared" ca="1" si="458"/>
        <v>693</v>
      </c>
      <c r="DH155" s="7">
        <f t="shared" ca="1" si="458"/>
        <v>693</v>
      </c>
      <c r="DI155" s="7">
        <f t="shared" ca="1" si="458"/>
        <v>693</v>
      </c>
      <c r="DJ155" s="7">
        <f t="shared" ca="1" si="458"/>
        <v>693</v>
      </c>
      <c r="DK155" s="7">
        <f t="shared" ca="1" si="458"/>
        <v>693</v>
      </c>
      <c r="DL155" s="7">
        <f t="shared" ca="1" si="458"/>
        <v>693</v>
      </c>
      <c r="DM155" s="7">
        <f t="shared" ca="1" si="458"/>
        <v>693</v>
      </c>
      <c r="DN155" s="7">
        <f t="shared" ca="1" si="458"/>
        <v>693</v>
      </c>
      <c r="DO155" s="7">
        <f t="shared" ca="1" si="458"/>
        <v>693</v>
      </c>
      <c r="DP155" s="7">
        <f t="shared" ca="1" si="458"/>
        <v>693</v>
      </c>
      <c r="DQ155" s="7">
        <f t="shared" ca="1" si="458"/>
        <v>693</v>
      </c>
      <c r="DR155" s="7">
        <f t="shared" ca="1" si="458"/>
        <v>693</v>
      </c>
      <c r="DS155" s="7">
        <f t="shared" ca="1" si="458"/>
        <v>693</v>
      </c>
      <c r="DT155" s="106">
        <f t="shared" ca="1" si="458"/>
        <v>693</v>
      </c>
      <c r="DU155" s="7">
        <f t="shared" ca="1" si="458"/>
        <v>693</v>
      </c>
      <c r="DV155" s="7">
        <f t="shared" ca="1" si="458"/>
        <v>693</v>
      </c>
      <c r="DW155" s="7">
        <f t="shared" ca="1" si="458"/>
        <v>693</v>
      </c>
      <c r="DX155" s="7">
        <f t="shared" ca="1" si="458"/>
        <v>693</v>
      </c>
      <c r="DY155" s="7">
        <f t="shared" ca="1" si="458"/>
        <v>693</v>
      </c>
      <c r="DZ155" s="7">
        <f t="shared" ca="1" si="458"/>
        <v>693</v>
      </c>
      <c r="EA155" s="7">
        <f t="shared" ca="1" si="458"/>
        <v>693</v>
      </c>
      <c r="EB155" s="7">
        <f t="shared" ref="EB155:FG155" ca="1" si="459">EB31</f>
        <v>693</v>
      </c>
      <c r="EC155" s="7">
        <f t="shared" ca="1" si="459"/>
        <v>693</v>
      </c>
      <c r="ED155" s="7">
        <f t="shared" ca="1" si="459"/>
        <v>693</v>
      </c>
      <c r="EE155" s="7">
        <f t="shared" ca="1" si="459"/>
        <v>693</v>
      </c>
      <c r="EF155" s="7">
        <f t="shared" ca="1" si="459"/>
        <v>693</v>
      </c>
      <c r="EG155" s="7">
        <f t="shared" ca="1" si="459"/>
        <v>693</v>
      </c>
      <c r="EH155" s="7">
        <f t="shared" ca="1" si="459"/>
        <v>693</v>
      </c>
      <c r="EI155" s="7">
        <f t="shared" ca="1" si="459"/>
        <v>693</v>
      </c>
      <c r="EJ155" s="7">
        <f t="shared" ca="1" si="459"/>
        <v>693</v>
      </c>
      <c r="EK155" s="7">
        <f t="shared" ca="1" si="459"/>
        <v>693</v>
      </c>
      <c r="EL155" s="7">
        <f t="shared" ca="1" si="459"/>
        <v>693</v>
      </c>
      <c r="EM155" s="7">
        <f t="shared" ca="1" si="459"/>
        <v>693</v>
      </c>
      <c r="EN155" s="7">
        <f t="shared" ca="1" si="459"/>
        <v>693</v>
      </c>
      <c r="EO155" s="7">
        <f t="shared" ca="1" si="459"/>
        <v>693</v>
      </c>
      <c r="EP155" s="7">
        <f t="shared" ca="1" si="459"/>
        <v>693</v>
      </c>
      <c r="EQ155" s="93">
        <f t="shared" ca="1" si="459"/>
        <v>693</v>
      </c>
      <c r="ER155" s="7">
        <f t="shared" ca="1" si="459"/>
        <v>693</v>
      </c>
      <c r="ES155" s="7">
        <f t="shared" ca="1" si="459"/>
        <v>693</v>
      </c>
      <c r="ET155" s="7">
        <f t="shared" ca="1" si="459"/>
        <v>693</v>
      </c>
      <c r="EU155" s="7">
        <f t="shared" ca="1" si="459"/>
        <v>693</v>
      </c>
      <c r="EV155" s="7">
        <f t="shared" ca="1" si="459"/>
        <v>693</v>
      </c>
      <c r="EW155" s="7">
        <f t="shared" ca="1" si="459"/>
        <v>693</v>
      </c>
      <c r="EX155" s="7">
        <f t="shared" ca="1" si="459"/>
        <v>693</v>
      </c>
      <c r="EY155" s="7">
        <f t="shared" ca="1" si="459"/>
        <v>693</v>
      </c>
      <c r="EZ155" s="7">
        <f t="shared" ca="1" si="459"/>
        <v>693</v>
      </c>
      <c r="FA155" s="7">
        <f t="shared" ca="1" si="459"/>
        <v>693</v>
      </c>
      <c r="FB155" s="7">
        <f t="shared" ca="1" si="459"/>
        <v>693</v>
      </c>
      <c r="FC155" s="7">
        <f t="shared" ca="1" si="459"/>
        <v>693</v>
      </c>
      <c r="FD155" s="7">
        <f t="shared" ca="1" si="459"/>
        <v>693</v>
      </c>
      <c r="FE155" s="7">
        <f t="shared" ca="1" si="459"/>
        <v>693</v>
      </c>
      <c r="FF155" s="7">
        <f t="shared" ca="1" si="459"/>
        <v>693</v>
      </c>
      <c r="FG155" s="7">
        <f t="shared" ca="1" si="459"/>
        <v>693</v>
      </c>
      <c r="FH155" s="7">
        <f t="shared" ref="FH155:GM155" ca="1" si="460">FH31</f>
        <v>693</v>
      </c>
      <c r="FI155" s="7">
        <f t="shared" ca="1" si="460"/>
        <v>693</v>
      </c>
      <c r="FJ155" s="7">
        <f t="shared" ca="1" si="460"/>
        <v>693</v>
      </c>
      <c r="FK155" s="7">
        <f t="shared" ca="1" si="460"/>
        <v>693</v>
      </c>
      <c r="FL155" s="7">
        <f t="shared" ca="1" si="460"/>
        <v>693</v>
      </c>
      <c r="FM155" s="7">
        <f t="shared" ca="1" si="460"/>
        <v>693</v>
      </c>
      <c r="FN155" s="7">
        <f t="shared" ca="1" si="460"/>
        <v>693</v>
      </c>
      <c r="FO155" s="7">
        <f t="shared" ca="1" si="460"/>
        <v>693</v>
      </c>
      <c r="FP155" s="106">
        <f t="shared" ca="1" si="460"/>
        <v>693</v>
      </c>
      <c r="FQ155" s="7">
        <f t="shared" ca="1" si="460"/>
        <v>693</v>
      </c>
      <c r="FR155" s="7">
        <f t="shared" ca="1" si="460"/>
        <v>693</v>
      </c>
      <c r="FS155" s="7">
        <f t="shared" ca="1" si="460"/>
        <v>693</v>
      </c>
      <c r="FT155" s="7">
        <f t="shared" ca="1" si="460"/>
        <v>693</v>
      </c>
      <c r="FU155" s="7">
        <f t="shared" ca="1" si="460"/>
        <v>693</v>
      </c>
      <c r="FV155" s="7">
        <f t="shared" ca="1" si="460"/>
        <v>693</v>
      </c>
      <c r="FW155" s="7">
        <f t="shared" ca="1" si="460"/>
        <v>693</v>
      </c>
      <c r="FX155" s="7">
        <f t="shared" ca="1" si="460"/>
        <v>693</v>
      </c>
      <c r="FY155" s="7">
        <f t="shared" ca="1" si="460"/>
        <v>693</v>
      </c>
      <c r="FZ155" s="7">
        <f t="shared" ca="1" si="460"/>
        <v>693</v>
      </c>
      <c r="GA155" s="7">
        <f t="shared" ca="1" si="460"/>
        <v>693</v>
      </c>
      <c r="GB155" s="7">
        <f t="shared" ca="1" si="460"/>
        <v>693</v>
      </c>
      <c r="GC155" s="7">
        <f t="shared" ca="1" si="460"/>
        <v>693</v>
      </c>
      <c r="GD155" s="7">
        <f t="shared" ca="1" si="460"/>
        <v>693</v>
      </c>
      <c r="GE155" s="7">
        <f t="shared" ca="1" si="460"/>
        <v>693</v>
      </c>
      <c r="GF155" s="7">
        <f t="shared" ca="1" si="460"/>
        <v>693</v>
      </c>
      <c r="GG155" s="7">
        <f t="shared" ca="1" si="460"/>
        <v>693</v>
      </c>
      <c r="GH155" s="7">
        <f t="shared" ca="1" si="460"/>
        <v>693</v>
      </c>
      <c r="GI155" s="7">
        <f t="shared" ca="1" si="460"/>
        <v>693</v>
      </c>
      <c r="GJ155" s="7">
        <f t="shared" ca="1" si="460"/>
        <v>693</v>
      </c>
      <c r="GK155" s="7">
        <f t="shared" ca="1" si="460"/>
        <v>693</v>
      </c>
      <c r="GL155" s="7">
        <f t="shared" ca="1" si="460"/>
        <v>693</v>
      </c>
      <c r="GM155" s="93">
        <f t="shared" ca="1" si="460"/>
        <v>693</v>
      </c>
    </row>
    <row r="156" spans="2:195" x14ac:dyDescent="0.25">
      <c r="B156" t="s">
        <v>620</v>
      </c>
      <c r="D156" s="7">
        <f>Réservoir!$B$48</f>
        <v>692.2</v>
      </c>
      <c r="E156" s="7">
        <f>Réservoir!$B$48</f>
        <v>692.2</v>
      </c>
      <c r="F156" s="7">
        <f>Réservoir!$B$48</f>
        <v>692.2</v>
      </c>
      <c r="G156" s="7">
        <f>Réservoir!$B$48</f>
        <v>692.2</v>
      </c>
      <c r="H156" s="7">
        <f>Réservoir!$B$48</f>
        <v>692.2</v>
      </c>
      <c r="I156" s="7">
        <f>Réservoir!$B$48</f>
        <v>692.2</v>
      </c>
      <c r="J156" s="7">
        <f>Réservoir!$B$48</f>
        <v>692.2</v>
      </c>
      <c r="K156" s="7">
        <f>Réservoir!$B$48</f>
        <v>692.2</v>
      </c>
      <c r="L156" s="7">
        <f>Réservoir!$B$48</f>
        <v>692.2</v>
      </c>
      <c r="M156" s="7">
        <f>Réservoir!$B$48</f>
        <v>692.2</v>
      </c>
      <c r="N156" s="7">
        <f>Réservoir!$B$48</f>
        <v>692.2</v>
      </c>
      <c r="O156" s="7">
        <f>Réservoir!$B$48</f>
        <v>692.2</v>
      </c>
      <c r="P156" s="7">
        <f>Réservoir!$B$48</f>
        <v>692.2</v>
      </c>
      <c r="Q156" s="7">
        <f>Réservoir!$B$48</f>
        <v>692.2</v>
      </c>
      <c r="R156" s="7">
        <f>Réservoir!$B$48</f>
        <v>692.2</v>
      </c>
      <c r="S156" s="7">
        <f>Réservoir!$B$48</f>
        <v>692.2</v>
      </c>
      <c r="T156" s="7">
        <f>Réservoir!$B$48</f>
        <v>692.2</v>
      </c>
      <c r="U156" s="7">
        <f>Réservoir!$B$48</f>
        <v>692.2</v>
      </c>
      <c r="V156" s="7">
        <f>Réservoir!$B$48</f>
        <v>692.2</v>
      </c>
      <c r="W156" s="7">
        <f>Réservoir!$B$48</f>
        <v>692.2</v>
      </c>
      <c r="X156" s="7">
        <f>Réservoir!$B$48</f>
        <v>692.2</v>
      </c>
      <c r="Y156" s="7">
        <f>Réservoir!$B$48</f>
        <v>692.2</v>
      </c>
      <c r="Z156" s="7">
        <f>Réservoir!$B$48</f>
        <v>692.2</v>
      </c>
      <c r="AA156" s="7">
        <f>Réservoir!$B$48</f>
        <v>692.2</v>
      </c>
      <c r="AB156" s="7">
        <f>Réservoir!$B$48</f>
        <v>692.2</v>
      </c>
      <c r="AC156" s="7">
        <f>Réservoir!$B$48</f>
        <v>692.2</v>
      </c>
      <c r="AD156" s="7">
        <f>Réservoir!$B$48</f>
        <v>692.2</v>
      </c>
      <c r="AE156" s="7">
        <f>Réservoir!$B$48</f>
        <v>692.2</v>
      </c>
      <c r="AF156" s="7">
        <f>Réservoir!$B$48</f>
        <v>692.2</v>
      </c>
      <c r="AG156" s="7">
        <f>Réservoir!$B$48</f>
        <v>692.2</v>
      </c>
      <c r="AH156" s="7">
        <f>Réservoir!$B$48</f>
        <v>692.2</v>
      </c>
      <c r="AI156" s="7">
        <f>Réservoir!$B$48</f>
        <v>692.2</v>
      </c>
      <c r="AJ156" s="7">
        <f>Réservoir!$B$48</f>
        <v>692.2</v>
      </c>
      <c r="AK156" s="7">
        <f>Réservoir!$B$48</f>
        <v>692.2</v>
      </c>
      <c r="AL156" s="7">
        <f>Réservoir!$B$48</f>
        <v>692.2</v>
      </c>
      <c r="AM156" s="7">
        <f>Réservoir!$B$48</f>
        <v>692.2</v>
      </c>
      <c r="AN156" s="7">
        <f>Réservoir!$B$48</f>
        <v>692.2</v>
      </c>
      <c r="AO156" s="7">
        <f>Réservoir!$B$48</f>
        <v>692.2</v>
      </c>
      <c r="AP156" s="7">
        <f>Réservoir!$B$48</f>
        <v>692.2</v>
      </c>
      <c r="AQ156" s="7">
        <f>Réservoir!$B$48</f>
        <v>692.2</v>
      </c>
      <c r="AR156" s="7">
        <f>Réservoir!$B$48</f>
        <v>692.2</v>
      </c>
      <c r="AS156" s="7">
        <f>Réservoir!$B$48</f>
        <v>692.2</v>
      </c>
      <c r="AT156" s="7">
        <f>Réservoir!$B$48</f>
        <v>692.2</v>
      </c>
      <c r="AU156" s="7">
        <f>Réservoir!$B$48</f>
        <v>692.2</v>
      </c>
      <c r="AV156" s="7">
        <f>Réservoir!$B$48</f>
        <v>692.2</v>
      </c>
      <c r="AW156" s="7">
        <f>Réservoir!$B$48</f>
        <v>692.2</v>
      </c>
      <c r="AX156" s="7">
        <f>Réservoir!$B$48</f>
        <v>692.2</v>
      </c>
      <c r="AY156" s="7">
        <f>Réservoir!$B$48</f>
        <v>692.2</v>
      </c>
      <c r="AZ156" s="7">
        <f>Réservoir!$B$48</f>
        <v>692.2</v>
      </c>
      <c r="BA156" s="7">
        <f>Réservoir!$B$48</f>
        <v>692.2</v>
      </c>
      <c r="BB156" s="7">
        <f>Réservoir!$B$48</f>
        <v>692.2</v>
      </c>
      <c r="BC156" s="7">
        <f>Réservoir!$B$48</f>
        <v>692.2</v>
      </c>
      <c r="BD156" s="7">
        <f>Réservoir!$B$48</f>
        <v>692.2</v>
      </c>
      <c r="BE156" s="7">
        <f>Réservoir!$B$48</f>
        <v>692.2</v>
      </c>
      <c r="BF156" s="7">
        <f>Réservoir!$B$48</f>
        <v>692.2</v>
      </c>
      <c r="BG156" s="7">
        <f>Réservoir!$B$48</f>
        <v>692.2</v>
      </c>
      <c r="BH156" s="7">
        <f>Réservoir!$B$48</f>
        <v>692.2</v>
      </c>
      <c r="BI156" s="7">
        <f>Réservoir!$B$48</f>
        <v>692.2</v>
      </c>
      <c r="BJ156" s="7">
        <f>Réservoir!$B$48</f>
        <v>692.2</v>
      </c>
      <c r="BK156" s="7">
        <f>Réservoir!$B$48</f>
        <v>692.2</v>
      </c>
      <c r="BL156" s="7">
        <f>Réservoir!$B$48</f>
        <v>692.2</v>
      </c>
      <c r="BM156" s="7">
        <f>Réservoir!$B$48</f>
        <v>692.2</v>
      </c>
      <c r="BN156" s="7">
        <f>Réservoir!$B$48</f>
        <v>692.2</v>
      </c>
      <c r="BO156" s="7">
        <f>Réservoir!$B$48</f>
        <v>692.2</v>
      </c>
      <c r="BP156" s="7">
        <f>Réservoir!$B$48</f>
        <v>692.2</v>
      </c>
      <c r="BQ156" s="7">
        <f>Réservoir!$B$48</f>
        <v>692.2</v>
      </c>
      <c r="BR156" s="7">
        <f>Réservoir!$B$48</f>
        <v>692.2</v>
      </c>
      <c r="BS156" s="7">
        <f>Réservoir!$B$48</f>
        <v>692.2</v>
      </c>
      <c r="BT156" s="7">
        <f>Réservoir!$B$48</f>
        <v>692.2</v>
      </c>
      <c r="BU156" s="7">
        <f>Réservoir!$B$48</f>
        <v>692.2</v>
      </c>
      <c r="BV156" s="7">
        <f>Réservoir!$B$48</f>
        <v>692.2</v>
      </c>
      <c r="BW156" s="7">
        <f>Réservoir!$B$48</f>
        <v>692.2</v>
      </c>
      <c r="BX156" s="7">
        <f>Réservoir!$B$48</f>
        <v>692.2</v>
      </c>
      <c r="BY156" s="7">
        <f>Réservoir!$B$48</f>
        <v>692.2</v>
      </c>
      <c r="BZ156" s="7">
        <f>Réservoir!$B$48</f>
        <v>692.2</v>
      </c>
      <c r="CA156" s="7">
        <f>Réservoir!$B$48</f>
        <v>692.2</v>
      </c>
      <c r="CB156" s="7">
        <f>Réservoir!$B$48</f>
        <v>692.2</v>
      </c>
      <c r="CC156" s="7">
        <f>Réservoir!$B$48</f>
        <v>692.2</v>
      </c>
      <c r="CD156" s="7">
        <f>Réservoir!$B$48</f>
        <v>692.2</v>
      </c>
      <c r="CE156" s="7">
        <f>Réservoir!$B$48</f>
        <v>692.2</v>
      </c>
      <c r="CF156" s="7">
        <f>Réservoir!$B$48</f>
        <v>692.2</v>
      </c>
      <c r="CG156" s="7">
        <f>Réservoir!$B$48</f>
        <v>692.2</v>
      </c>
      <c r="CH156" s="7">
        <f>Réservoir!$B$48</f>
        <v>692.2</v>
      </c>
      <c r="CI156" s="7">
        <f>Réservoir!$B$48</f>
        <v>692.2</v>
      </c>
      <c r="CJ156" s="7">
        <f>Réservoir!$B$48</f>
        <v>692.2</v>
      </c>
      <c r="CK156" s="7">
        <f>Réservoir!$B$48</f>
        <v>692.2</v>
      </c>
      <c r="CL156" s="7">
        <f>Réservoir!$B$48</f>
        <v>692.2</v>
      </c>
      <c r="CM156" s="7">
        <f>Réservoir!$B$48</f>
        <v>692.2</v>
      </c>
      <c r="CN156" s="7">
        <f>Réservoir!$B$48</f>
        <v>692.2</v>
      </c>
      <c r="CO156" s="7">
        <f>Réservoir!$B$48</f>
        <v>692.2</v>
      </c>
      <c r="CP156" s="7">
        <f>Réservoir!$B$48</f>
        <v>692.2</v>
      </c>
      <c r="CQ156" s="7">
        <f>Réservoir!$B$48</f>
        <v>692.2</v>
      </c>
      <c r="CR156" s="7">
        <f>Réservoir!$B$48</f>
        <v>692.2</v>
      </c>
      <c r="CS156" s="7">
        <f>Réservoir!$B$48</f>
        <v>692.2</v>
      </c>
      <c r="CT156" s="7">
        <f>Réservoir!$B$48</f>
        <v>692.2</v>
      </c>
      <c r="CU156" s="7">
        <f>Réservoir!$B$48</f>
        <v>692.2</v>
      </c>
      <c r="CV156" s="7">
        <f>Réservoir!$B$48</f>
        <v>692.2</v>
      </c>
      <c r="CW156" s="7">
        <f>Réservoir!$B$48</f>
        <v>692.2</v>
      </c>
      <c r="CX156" s="7">
        <f>Réservoir!$B$48</f>
        <v>692.2</v>
      </c>
      <c r="CY156" s="7">
        <f>Réservoir!$B$48</f>
        <v>692.2</v>
      </c>
      <c r="CZ156" s="7">
        <f>Réservoir!$B$48</f>
        <v>692.2</v>
      </c>
      <c r="DA156" s="7">
        <f>Réservoir!$B$48</f>
        <v>692.2</v>
      </c>
      <c r="DB156" s="7">
        <f>Réservoir!$B$48</f>
        <v>692.2</v>
      </c>
      <c r="DC156" s="7">
        <f>Réservoir!$B$48</f>
        <v>692.2</v>
      </c>
      <c r="DD156" s="7">
        <f>Réservoir!$B$48</f>
        <v>692.2</v>
      </c>
      <c r="DE156" s="7">
        <f>Réservoir!$B$48</f>
        <v>692.2</v>
      </c>
      <c r="DF156" s="7">
        <f>Réservoir!$B$48</f>
        <v>692.2</v>
      </c>
      <c r="DG156" s="7">
        <f>Réservoir!$B$48</f>
        <v>692.2</v>
      </c>
      <c r="DH156" s="7">
        <f>Réservoir!$B$48</f>
        <v>692.2</v>
      </c>
      <c r="DI156" s="7">
        <f>Réservoir!$B$48</f>
        <v>692.2</v>
      </c>
      <c r="DJ156" s="7">
        <f>Réservoir!$B$48</f>
        <v>692.2</v>
      </c>
      <c r="DK156" s="7">
        <f>Réservoir!$B$48</f>
        <v>692.2</v>
      </c>
      <c r="DL156" s="7">
        <f>Réservoir!$B$48</f>
        <v>692.2</v>
      </c>
      <c r="DM156" s="7">
        <f>Réservoir!$B$48</f>
        <v>692.2</v>
      </c>
      <c r="DN156" s="7">
        <f>Réservoir!$B$48</f>
        <v>692.2</v>
      </c>
      <c r="DO156" s="7">
        <f>Réservoir!$B$48</f>
        <v>692.2</v>
      </c>
      <c r="DP156" s="7">
        <f>Réservoir!$B$48</f>
        <v>692.2</v>
      </c>
      <c r="DQ156" s="7">
        <f>Réservoir!$B$48</f>
        <v>692.2</v>
      </c>
      <c r="DR156" s="7">
        <f>Réservoir!$B$48</f>
        <v>692.2</v>
      </c>
      <c r="DS156" s="7">
        <f>Réservoir!$B$48</f>
        <v>692.2</v>
      </c>
      <c r="DT156" s="7">
        <f>Réservoir!$B$48</f>
        <v>692.2</v>
      </c>
      <c r="DU156" s="7">
        <f>Réservoir!$B$48</f>
        <v>692.2</v>
      </c>
      <c r="DV156" s="7">
        <f>Réservoir!$B$48</f>
        <v>692.2</v>
      </c>
      <c r="DW156" s="7">
        <f>Réservoir!$B$48</f>
        <v>692.2</v>
      </c>
      <c r="DX156" s="7">
        <f>Réservoir!$B$48</f>
        <v>692.2</v>
      </c>
      <c r="DY156" s="7">
        <f>Réservoir!$B$48</f>
        <v>692.2</v>
      </c>
      <c r="DZ156" s="7">
        <f>Réservoir!$B$48</f>
        <v>692.2</v>
      </c>
      <c r="EA156" s="7">
        <f>Réservoir!$B$48</f>
        <v>692.2</v>
      </c>
      <c r="EB156" s="7">
        <f>Réservoir!$B$48</f>
        <v>692.2</v>
      </c>
      <c r="EC156" s="7">
        <f>Réservoir!$B$48</f>
        <v>692.2</v>
      </c>
      <c r="ED156" s="7">
        <f>Réservoir!$B$48</f>
        <v>692.2</v>
      </c>
      <c r="EE156" s="7">
        <f>Réservoir!$B$48</f>
        <v>692.2</v>
      </c>
      <c r="EF156" s="7">
        <f>Réservoir!$B$48</f>
        <v>692.2</v>
      </c>
      <c r="EG156" s="7">
        <f>Réservoir!$B$48</f>
        <v>692.2</v>
      </c>
      <c r="EH156" s="7">
        <f>Réservoir!$B$48</f>
        <v>692.2</v>
      </c>
      <c r="EI156" s="7">
        <f>Réservoir!$B$48</f>
        <v>692.2</v>
      </c>
      <c r="EJ156" s="7">
        <f>Réservoir!$B$48</f>
        <v>692.2</v>
      </c>
      <c r="EK156" s="7">
        <f>Réservoir!$B$48</f>
        <v>692.2</v>
      </c>
      <c r="EL156" s="7">
        <f>Réservoir!$B$48</f>
        <v>692.2</v>
      </c>
      <c r="EM156" s="7">
        <f>Réservoir!$B$48</f>
        <v>692.2</v>
      </c>
      <c r="EN156" s="7">
        <f>Réservoir!$B$48</f>
        <v>692.2</v>
      </c>
      <c r="EO156" s="7">
        <f>Réservoir!$B$48</f>
        <v>692.2</v>
      </c>
      <c r="EP156" s="7">
        <f>Réservoir!$B$48</f>
        <v>692.2</v>
      </c>
      <c r="EQ156" s="7">
        <f>Réservoir!$B$48</f>
        <v>692.2</v>
      </c>
      <c r="ER156" s="7">
        <f>Réservoir!$B$48</f>
        <v>692.2</v>
      </c>
      <c r="ES156" s="7">
        <f>Réservoir!$B$48</f>
        <v>692.2</v>
      </c>
      <c r="ET156" s="7">
        <f>Réservoir!$B$48</f>
        <v>692.2</v>
      </c>
      <c r="EU156" s="7">
        <f>Réservoir!$B$48</f>
        <v>692.2</v>
      </c>
      <c r="EV156" s="7">
        <f>Réservoir!$B$48</f>
        <v>692.2</v>
      </c>
      <c r="EW156" s="7">
        <f>Réservoir!$B$48</f>
        <v>692.2</v>
      </c>
      <c r="EX156" s="7">
        <f>Réservoir!$B$48</f>
        <v>692.2</v>
      </c>
      <c r="EY156" s="7">
        <f>Réservoir!$B$48</f>
        <v>692.2</v>
      </c>
      <c r="EZ156" s="7">
        <f>Réservoir!$B$48</f>
        <v>692.2</v>
      </c>
      <c r="FA156" s="7">
        <f>Réservoir!$B$48</f>
        <v>692.2</v>
      </c>
      <c r="FB156" s="7">
        <f>Réservoir!$B$48</f>
        <v>692.2</v>
      </c>
      <c r="FC156" s="7">
        <f>Réservoir!$B$48</f>
        <v>692.2</v>
      </c>
      <c r="FD156" s="7">
        <f>Réservoir!$B$48</f>
        <v>692.2</v>
      </c>
      <c r="FE156" s="7">
        <f>Réservoir!$B$48</f>
        <v>692.2</v>
      </c>
      <c r="FF156" s="7">
        <f>Réservoir!$B$48</f>
        <v>692.2</v>
      </c>
      <c r="FG156" s="7">
        <f>Réservoir!$B$48</f>
        <v>692.2</v>
      </c>
      <c r="FH156" s="7">
        <f>Réservoir!$B$48</f>
        <v>692.2</v>
      </c>
      <c r="FI156" s="7">
        <f>Réservoir!$B$48</f>
        <v>692.2</v>
      </c>
      <c r="FJ156" s="7">
        <f>Réservoir!$B$48</f>
        <v>692.2</v>
      </c>
      <c r="FK156" s="7">
        <f>Réservoir!$B$48</f>
        <v>692.2</v>
      </c>
      <c r="FL156" s="7">
        <f>Réservoir!$B$48</f>
        <v>692.2</v>
      </c>
      <c r="FM156" s="7">
        <f>Réservoir!$B$48</f>
        <v>692.2</v>
      </c>
      <c r="FN156" s="7">
        <f>Réservoir!$B$48</f>
        <v>692.2</v>
      </c>
      <c r="FO156" s="7">
        <f>Réservoir!$B$48</f>
        <v>692.2</v>
      </c>
      <c r="FP156" s="7">
        <f>Réservoir!$B$48</f>
        <v>692.2</v>
      </c>
      <c r="FQ156" s="7">
        <f>Réservoir!$B$48</f>
        <v>692.2</v>
      </c>
      <c r="FR156" s="7">
        <f>Réservoir!$B$48</f>
        <v>692.2</v>
      </c>
      <c r="FS156" s="7">
        <f>Réservoir!$B$48</f>
        <v>692.2</v>
      </c>
      <c r="FT156" s="7">
        <f>Réservoir!$B$48</f>
        <v>692.2</v>
      </c>
      <c r="FU156" s="7">
        <f>Réservoir!$B$48</f>
        <v>692.2</v>
      </c>
      <c r="FV156" s="7">
        <f>Réservoir!$B$48</f>
        <v>692.2</v>
      </c>
      <c r="FW156" s="7">
        <f>Réservoir!$B$48</f>
        <v>692.2</v>
      </c>
      <c r="FX156" s="7">
        <f>Réservoir!$B$48</f>
        <v>692.2</v>
      </c>
      <c r="FY156" s="7">
        <f>Réservoir!$B$48</f>
        <v>692.2</v>
      </c>
      <c r="FZ156" s="7">
        <f>Réservoir!$B$48</f>
        <v>692.2</v>
      </c>
      <c r="GA156" s="7">
        <f>Réservoir!$B$48</f>
        <v>692.2</v>
      </c>
      <c r="GB156" s="7">
        <f>Réservoir!$B$48</f>
        <v>692.2</v>
      </c>
      <c r="GC156" s="7">
        <f>Réservoir!$B$48</f>
        <v>692.2</v>
      </c>
      <c r="GD156" s="7">
        <f>Réservoir!$B$48</f>
        <v>692.2</v>
      </c>
      <c r="GE156" s="7">
        <f>Réservoir!$B$48</f>
        <v>692.2</v>
      </c>
      <c r="GF156" s="7">
        <f>Réservoir!$B$48</f>
        <v>692.2</v>
      </c>
      <c r="GG156" s="7">
        <f>Réservoir!$B$48</f>
        <v>692.2</v>
      </c>
      <c r="GH156" s="7">
        <f>Réservoir!$B$48</f>
        <v>692.2</v>
      </c>
      <c r="GI156" s="7">
        <f>Réservoir!$B$48</f>
        <v>692.2</v>
      </c>
      <c r="GJ156" s="7">
        <f>Réservoir!$B$48</f>
        <v>692.2</v>
      </c>
      <c r="GK156" s="7">
        <f>Réservoir!$B$48</f>
        <v>692.2</v>
      </c>
      <c r="GL156" s="7">
        <f>Réservoir!$B$48</f>
        <v>692.2</v>
      </c>
      <c r="GM156" s="7">
        <f>Réservoir!$B$48</f>
        <v>692.2</v>
      </c>
    </row>
    <row r="157" spans="2:195" x14ac:dyDescent="0.25">
      <c r="B157" t="s">
        <v>313</v>
      </c>
      <c r="D157" s="7">
        <f t="shared" ref="D157:AI157" ca="1" si="461">D34</f>
        <v>684.7</v>
      </c>
      <c r="E157" s="7">
        <f t="shared" ca="1" si="461"/>
        <v>684.7</v>
      </c>
      <c r="F157" s="7">
        <f t="shared" ca="1" si="461"/>
        <v>684.7</v>
      </c>
      <c r="G157" s="7">
        <f t="shared" ca="1" si="461"/>
        <v>684.7</v>
      </c>
      <c r="H157" s="7">
        <f t="shared" ca="1" si="461"/>
        <v>684.7</v>
      </c>
      <c r="I157" s="7">
        <f t="shared" ca="1" si="461"/>
        <v>684.7</v>
      </c>
      <c r="J157" s="7">
        <f t="shared" ca="1" si="461"/>
        <v>684.7</v>
      </c>
      <c r="K157" s="7">
        <f t="shared" ca="1" si="461"/>
        <v>684.7</v>
      </c>
      <c r="L157" s="7">
        <f t="shared" ca="1" si="461"/>
        <v>684.7</v>
      </c>
      <c r="M157" s="7">
        <f t="shared" ca="1" si="461"/>
        <v>684.7</v>
      </c>
      <c r="N157" s="7">
        <f t="shared" ca="1" si="461"/>
        <v>684.7</v>
      </c>
      <c r="O157" s="7">
        <f t="shared" ca="1" si="461"/>
        <v>684.7</v>
      </c>
      <c r="P157" s="7">
        <f t="shared" ca="1" si="461"/>
        <v>684.7</v>
      </c>
      <c r="Q157" s="7">
        <f t="shared" ca="1" si="461"/>
        <v>684.7</v>
      </c>
      <c r="R157" s="7">
        <f t="shared" ca="1" si="461"/>
        <v>684.7</v>
      </c>
      <c r="S157" s="7">
        <f t="shared" ca="1" si="461"/>
        <v>684.7</v>
      </c>
      <c r="T157" s="7">
        <f t="shared" ca="1" si="461"/>
        <v>684.7</v>
      </c>
      <c r="U157" s="7">
        <f t="shared" ca="1" si="461"/>
        <v>684.7</v>
      </c>
      <c r="V157" s="7">
        <f t="shared" ca="1" si="461"/>
        <v>684.7</v>
      </c>
      <c r="W157" s="7">
        <f t="shared" ca="1" si="461"/>
        <v>684.7</v>
      </c>
      <c r="X157" s="7">
        <f t="shared" ca="1" si="461"/>
        <v>684.7</v>
      </c>
      <c r="Y157" s="7">
        <f t="shared" ca="1" si="461"/>
        <v>684.7</v>
      </c>
      <c r="Z157" s="7">
        <f t="shared" ca="1" si="461"/>
        <v>684.7</v>
      </c>
      <c r="AA157" s="7">
        <f t="shared" ca="1" si="461"/>
        <v>684.7</v>
      </c>
      <c r="AB157" s="106">
        <f t="shared" ca="1" si="461"/>
        <v>684.7</v>
      </c>
      <c r="AC157" s="7">
        <f t="shared" ca="1" si="461"/>
        <v>684.7</v>
      </c>
      <c r="AD157" s="7">
        <f t="shared" ca="1" si="461"/>
        <v>684.7</v>
      </c>
      <c r="AE157" s="7">
        <f t="shared" ca="1" si="461"/>
        <v>684.7</v>
      </c>
      <c r="AF157" s="7">
        <f t="shared" ca="1" si="461"/>
        <v>684.7</v>
      </c>
      <c r="AG157" s="7">
        <f t="shared" ca="1" si="461"/>
        <v>684.7</v>
      </c>
      <c r="AH157" s="7">
        <f t="shared" ca="1" si="461"/>
        <v>684.7</v>
      </c>
      <c r="AI157" s="7">
        <f t="shared" ca="1" si="461"/>
        <v>684.7</v>
      </c>
      <c r="AJ157" s="7">
        <f t="shared" ref="AJ157:BO157" ca="1" si="462">AJ34</f>
        <v>684.7</v>
      </c>
      <c r="AK157" s="7">
        <f t="shared" ca="1" si="462"/>
        <v>684.7</v>
      </c>
      <c r="AL157" s="7">
        <f t="shared" ca="1" si="462"/>
        <v>684.7</v>
      </c>
      <c r="AM157" s="7">
        <f t="shared" ca="1" si="462"/>
        <v>684.7</v>
      </c>
      <c r="AN157" s="7">
        <f t="shared" ca="1" si="462"/>
        <v>684.7</v>
      </c>
      <c r="AO157" s="7">
        <f t="shared" ca="1" si="462"/>
        <v>684.7</v>
      </c>
      <c r="AP157" s="7">
        <f t="shared" ca="1" si="462"/>
        <v>684.7</v>
      </c>
      <c r="AQ157" s="7">
        <f t="shared" ca="1" si="462"/>
        <v>684.7</v>
      </c>
      <c r="AR157" s="7">
        <f t="shared" ca="1" si="462"/>
        <v>684.7</v>
      </c>
      <c r="AS157" s="7">
        <f t="shared" ca="1" si="462"/>
        <v>684.7</v>
      </c>
      <c r="AT157" s="7">
        <f t="shared" ca="1" si="462"/>
        <v>684.7</v>
      </c>
      <c r="AU157" s="7">
        <f t="shared" ca="1" si="462"/>
        <v>684.7</v>
      </c>
      <c r="AV157" s="7">
        <f t="shared" ca="1" si="462"/>
        <v>684.7</v>
      </c>
      <c r="AW157" s="7">
        <f t="shared" ca="1" si="462"/>
        <v>684.7</v>
      </c>
      <c r="AX157" s="7">
        <f t="shared" ca="1" si="462"/>
        <v>684.7</v>
      </c>
      <c r="AY157" s="7">
        <f t="shared" ca="1" si="462"/>
        <v>684.7</v>
      </c>
      <c r="AZ157" s="106">
        <f t="shared" ca="1" si="462"/>
        <v>684.7</v>
      </c>
      <c r="BA157" s="7">
        <f t="shared" ca="1" si="462"/>
        <v>684.7</v>
      </c>
      <c r="BB157" s="7">
        <f t="shared" ca="1" si="462"/>
        <v>684.7</v>
      </c>
      <c r="BC157" s="7">
        <f t="shared" ca="1" si="462"/>
        <v>684.7</v>
      </c>
      <c r="BD157" s="7">
        <f t="shared" ca="1" si="462"/>
        <v>684.7</v>
      </c>
      <c r="BE157" s="7">
        <f t="shared" ca="1" si="462"/>
        <v>684.7</v>
      </c>
      <c r="BF157" s="7">
        <f t="shared" ca="1" si="462"/>
        <v>684.7</v>
      </c>
      <c r="BG157" s="7">
        <f t="shared" ca="1" si="462"/>
        <v>684.7</v>
      </c>
      <c r="BH157" s="7">
        <f t="shared" ca="1" si="462"/>
        <v>684.7</v>
      </c>
      <c r="BI157" s="7">
        <f t="shared" ca="1" si="462"/>
        <v>684.7</v>
      </c>
      <c r="BJ157" s="7">
        <f t="shared" ca="1" si="462"/>
        <v>684.7</v>
      </c>
      <c r="BK157" s="7">
        <f t="shared" ca="1" si="462"/>
        <v>684.7</v>
      </c>
      <c r="BL157" s="7">
        <f t="shared" ca="1" si="462"/>
        <v>684.7</v>
      </c>
      <c r="BM157" s="7">
        <f t="shared" ca="1" si="462"/>
        <v>684.7</v>
      </c>
      <c r="BN157" s="7">
        <f t="shared" ca="1" si="462"/>
        <v>684.7</v>
      </c>
      <c r="BO157" s="7">
        <f t="shared" ca="1" si="462"/>
        <v>684.7</v>
      </c>
      <c r="BP157" s="7">
        <f t="shared" ref="BP157:CU157" ca="1" si="463">BP34</f>
        <v>684.7</v>
      </c>
      <c r="BQ157" s="7">
        <f t="shared" ca="1" si="463"/>
        <v>684.7</v>
      </c>
      <c r="BR157" s="7">
        <f t="shared" ca="1" si="463"/>
        <v>684.7</v>
      </c>
      <c r="BS157" s="7">
        <f t="shared" ca="1" si="463"/>
        <v>684.7</v>
      </c>
      <c r="BT157" s="7">
        <f t="shared" ca="1" si="463"/>
        <v>684.7</v>
      </c>
      <c r="BU157" s="7">
        <f t="shared" ca="1" si="463"/>
        <v>684.7</v>
      </c>
      <c r="BV157" s="7">
        <f t="shared" ca="1" si="463"/>
        <v>684.7</v>
      </c>
      <c r="BW157" s="7">
        <f t="shared" ca="1" si="463"/>
        <v>684.7</v>
      </c>
      <c r="BX157" s="106">
        <f t="shared" ca="1" si="463"/>
        <v>684.7</v>
      </c>
      <c r="BY157" s="7">
        <f t="shared" ca="1" si="463"/>
        <v>684.7</v>
      </c>
      <c r="BZ157" s="7">
        <f t="shared" ca="1" si="463"/>
        <v>684.7</v>
      </c>
      <c r="CA157" s="7">
        <f t="shared" ca="1" si="463"/>
        <v>684.7</v>
      </c>
      <c r="CB157" s="7">
        <f t="shared" ca="1" si="463"/>
        <v>684.7</v>
      </c>
      <c r="CC157" s="7">
        <f t="shared" ca="1" si="463"/>
        <v>684.7</v>
      </c>
      <c r="CD157" s="7">
        <f t="shared" ca="1" si="463"/>
        <v>684.7</v>
      </c>
      <c r="CE157" s="7">
        <f t="shared" ca="1" si="463"/>
        <v>684.7</v>
      </c>
      <c r="CF157" s="7">
        <f t="shared" ca="1" si="463"/>
        <v>684.7</v>
      </c>
      <c r="CG157" s="7">
        <f t="shared" ca="1" si="463"/>
        <v>684.7</v>
      </c>
      <c r="CH157" s="7">
        <f t="shared" ca="1" si="463"/>
        <v>684.7</v>
      </c>
      <c r="CI157" s="7">
        <f t="shared" ca="1" si="463"/>
        <v>684.7</v>
      </c>
      <c r="CJ157" s="7">
        <f t="shared" ca="1" si="463"/>
        <v>684.7</v>
      </c>
      <c r="CK157" s="7">
        <f t="shared" ca="1" si="463"/>
        <v>684.7</v>
      </c>
      <c r="CL157" s="7">
        <f t="shared" ca="1" si="463"/>
        <v>684.7</v>
      </c>
      <c r="CM157" s="7">
        <f t="shared" ca="1" si="463"/>
        <v>684.7</v>
      </c>
      <c r="CN157" s="7">
        <f t="shared" ca="1" si="463"/>
        <v>684.7</v>
      </c>
      <c r="CO157" s="7">
        <f t="shared" ca="1" si="463"/>
        <v>684.7</v>
      </c>
      <c r="CP157" s="7">
        <f t="shared" ca="1" si="463"/>
        <v>684.7</v>
      </c>
      <c r="CQ157" s="7">
        <f t="shared" ca="1" si="463"/>
        <v>684.7</v>
      </c>
      <c r="CR157" s="7">
        <f t="shared" ca="1" si="463"/>
        <v>684.7</v>
      </c>
      <c r="CS157" s="7">
        <f t="shared" ca="1" si="463"/>
        <v>684.7</v>
      </c>
      <c r="CT157" s="7">
        <f t="shared" ca="1" si="463"/>
        <v>684.7</v>
      </c>
      <c r="CU157" s="93">
        <f t="shared" ca="1" si="463"/>
        <v>684.7</v>
      </c>
      <c r="CV157" s="7">
        <f t="shared" ref="CV157:EA157" ca="1" si="464">CV34</f>
        <v>684.7</v>
      </c>
      <c r="CW157" s="7">
        <f t="shared" ca="1" si="464"/>
        <v>684.7</v>
      </c>
      <c r="CX157" s="7">
        <f t="shared" ca="1" si="464"/>
        <v>684.7</v>
      </c>
      <c r="CY157" s="7">
        <f t="shared" ca="1" si="464"/>
        <v>684.7</v>
      </c>
      <c r="CZ157" s="7">
        <f t="shared" ca="1" si="464"/>
        <v>684.7</v>
      </c>
      <c r="DA157" s="7">
        <f t="shared" ca="1" si="464"/>
        <v>684.7</v>
      </c>
      <c r="DB157" s="7">
        <f t="shared" ca="1" si="464"/>
        <v>684.7</v>
      </c>
      <c r="DC157" s="7">
        <f t="shared" ca="1" si="464"/>
        <v>684.7</v>
      </c>
      <c r="DD157" s="7">
        <f t="shared" ca="1" si="464"/>
        <v>684.7</v>
      </c>
      <c r="DE157" s="7">
        <f t="shared" ca="1" si="464"/>
        <v>684.7</v>
      </c>
      <c r="DF157" s="7">
        <f t="shared" ca="1" si="464"/>
        <v>684.7</v>
      </c>
      <c r="DG157" s="7">
        <f t="shared" ca="1" si="464"/>
        <v>684.7</v>
      </c>
      <c r="DH157" s="7">
        <f t="shared" ca="1" si="464"/>
        <v>684.7</v>
      </c>
      <c r="DI157" s="7">
        <f t="shared" ca="1" si="464"/>
        <v>684.7</v>
      </c>
      <c r="DJ157" s="7">
        <f t="shared" ca="1" si="464"/>
        <v>684.7</v>
      </c>
      <c r="DK157" s="7">
        <f t="shared" ca="1" si="464"/>
        <v>684.7</v>
      </c>
      <c r="DL157" s="7">
        <f t="shared" ca="1" si="464"/>
        <v>684.7</v>
      </c>
      <c r="DM157" s="7">
        <f t="shared" ca="1" si="464"/>
        <v>684.7</v>
      </c>
      <c r="DN157" s="7">
        <f t="shared" ca="1" si="464"/>
        <v>684.7</v>
      </c>
      <c r="DO157" s="7">
        <f t="shared" ca="1" si="464"/>
        <v>684.7</v>
      </c>
      <c r="DP157" s="7">
        <f t="shared" ca="1" si="464"/>
        <v>684.7</v>
      </c>
      <c r="DQ157" s="7">
        <f t="shared" ca="1" si="464"/>
        <v>684.7</v>
      </c>
      <c r="DR157" s="7">
        <f t="shared" ca="1" si="464"/>
        <v>684.7</v>
      </c>
      <c r="DS157" s="7">
        <f t="shared" ca="1" si="464"/>
        <v>684.7</v>
      </c>
      <c r="DT157" s="106">
        <f t="shared" ca="1" si="464"/>
        <v>684.7</v>
      </c>
      <c r="DU157" s="7">
        <f t="shared" ca="1" si="464"/>
        <v>684.7</v>
      </c>
      <c r="DV157" s="7">
        <f t="shared" ca="1" si="464"/>
        <v>684.7</v>
      </c>
      <c r="DW157" s="7">
        <f t="shared" ca="1" si="464"/>
        <v>684.7</v>
      </c>
      <c r="DX157" s="7">
        <f t="shared" ca="1" si="464"/>
        <v>684.7</v>
      </c>
      <c r="DY157" s="7">
        <f t="shared" ca="1" si="464"/>
        <v>684.7</v>
      </c>
      <c r="DZ157" s="7">
        <f t="shared" ca="1" si="464"/>
        <v>684.7</v>
      </c>
      <c r="EA157" s="7">
        <f t="shared" ca="1" si="464"/>
        <v>684.7</v>
      </c>
      <c r="EB157" s="7">
        <f t="shared" ref="EB157:FG157" ca="1" si="465">EB34</f>
        <v>684.7</v>
      </c>
      <c r="EC157" s="7">
        <f t="shared" ca="1" si="465"/>
        <v>684.7</v>
      </c>
      <c r="ED157" s="7">
        <f t="shared" ca="1" si="465"/>
        <v>684.7</v>
      </c>
      <c r="EE157" s="7">
        <f t="shared" ca="1" si="465"/>
        <v>684.7</v>
      </c>
      <c r="EF157" s="7">
        <f t="shared" ca="1" si="465"/>
        <v>684.7</v>
      </c>
      <c r="EG157" s="7">
        <f t="shared" ca="1" si="465"/>
        <v>684.7</v>
      </c>
      <c r="EH157" s="7">
        <f t="shared" ca="1" si="465"/>
        <v>684.7</v>
      </c>
      <c r="EI157" s="7">
        <f t="shared" ca="1" si="465"/>
        <v>684.7</v>
      </c>
      <c r="EJ157" s="7">
        <f t="shared" ca="1" si="465"/>
        <v>684.7</v>
      </c>
      <c r="EK157" s="7">
        <f t="shared" ca="1" si="465"/>
        <v>684.7</v>
      </c>
      <c r="EL157" s="7">
        <f t="shared" ca="1" si="465"/>
        <v>684.7</v>
      </c>
      <c r="EM157" s="7">
        <f t="shared" ca="1" si="465"/>
        <v>684.7</v>
      </c>
      <c r="EN157" s="7">
        <f t="shared" ca="1" si="465"/>
        <v>684.7</v>
      </c>
      <c r="EO157" s="7">
        <f t="shared" ca="1" si="465"/>
        <v>684.7</v>
      </c>
      <c r="EP157" s="7">
        <f t="shared" ca="1" si="465"/>
        <v>684.7</v>
      </c>
      <c r="EQ157" s="93">
        <f t="shared" ca="1" si="465"/>
        <v>684.7</v>
      </c>
      <c r="ER157" s="7">
        <f t="shared" ca="1" si="465"/>
        <v>684.7</v>
      </c>
      <c r="ES157" s="7">
        <f t="shared" ca="1" si="465"/>
        <v>684.7</v>
      </c>
      <c r="ET157" s="7">
        <f t="shared" ca="1" si="465"/>
        <v>684.7</v>
      </c>
      <c r="EU157" s="7">
        <f t="shared" ca="1" si="465"/>
        <v>684.7</v>
      </c>
      <c r="EV157" s="7">
        <f t="shared" ca="1" si="465"/>
        <v>684.7</v>
      </c>
      <c r="EW157" s="7">
        <f t="shared" ca="1" si="465"/>
        <v>684.7</v>
      </c>
      <c r="EX157" s="7">
        <f t="shared" ca="1" si="465"/>
        <v>684.7</v>
      </c>
      <c r="EY157" s="7">
        <f t="shared" ca="1" si="465"/>
        <v>684.7</v>
      </c>
      <c r="EZ157" s="7">
        <f t="shared" ca="1" si="465"/>
        <v>684.7</v>
      </c>
      <c r="FA157" s="7">
        <f t="shared" ca="1" si="465"/>
        <v>684.7</v>
      </c>
      <c r="FB157" s="7">
        <f t="shared" ca="1" si="465"/>
        <v>684.7</v>
      </c>
      <c r="FC157" s="7">
        <f t="shared" ca="1" si="465"/>
        <v>684.7</v>
      </c>
      <c r="FD157" s="7">
        <f t="shared" ca="1" si="465"/>
        <v>684.7</v>
      </c>
      <c r="FE157" s="7">
        <f t="shared" ca="1" si="465"/>
        <v>684.7</v>
      </c>
      <c r="FF157" s="7">
        <f t="shared" ca="1" si="465"/>
        <v>684.7</v>
      </c>
      <c r="FG157" s="7">
        <f t="shared" ca="1" si="465"/>
        <v>684.7</v>
      </c>
      <c r="FH157" s="7">
        <f t="shared" ref="FH157:GM157" ca="1" si="466">FH34</f>
        <v>684.7</v>
      </c>
      <c r="FI157" s="7">
        <f t="shared" ca="1" si="466"/>
        <v>684.7</v>
      </c>
      <c r="FJ157" s="7">
        <f t="shared" ca="1" si="466"/>
        <v>684.7</v>
      </c>
      <c r="FK157" s="7">
        <f t="shared" ca="1" si="466"/>
        <v>684.7</v>
      </c>
      <c r="FL157" s="7">
        <f t="shared" ca="1" si="466"/>
        <v>684.7</v>
      </c>
      <c r="FM157" s="7">
        <f t="shared" ca="1" si="466"/>
        <v>684.7</v>
      </c>
      <c r="FN157" s="7">
        <f t="shared" ca="1" si="466"/>
        <v>684.7</v>
      </c>
      <c r="FO157" s="7">
        <f t="shared" ca="1" si="466"/>
        <v>684.7</v>
      </c>
      <c r="FP157" s="106">
        <f t="shared" ca="1" si="466"/>
        <v>684.7</v>
      </c>
      <c r="FQ157" s="7">
        <f t="shared" ca="1" si="466"/>
        <v>684.7</v>
      </c>
      <c r="FR157" s="7">
        <f t="shared" ca="1" si="466"/>
        <v>684.7</v>
      </c>
      <c r="FS157" s="7">
        <f t="shared" ca="1" si="466"/>
        <v>684.7</v>
      </c>
      <c r="FT157" s="7">
        <f t="shared" ca="1" si="466"/>
        <v>684.7</v>
      </c>
      <c r="FU157" s="7">
        <f t="shared" ca="1" si="466"/>
        <v>684.7</v>
      </c>
      <c r="FV157" s="7">
        <f t="shared" ca="1" si="466"/>
        <v>684.7</v>
      </c>
      <c r="FW157" s="7">
        <f t="shared" ca="1" si="466"/>
        <v>684.7</v>
      </c>
      <c r="FX157" s="7">
        <f t="shared" ca="1" si="466"/>
        <v>684.7</v>
      </c>
      <c r="FY157" s="7">
        <f t="shared" ca="1" si="466"/>
        <v>684.7</v>
      </c>
      <c r="FZ157" s="7">
        <f t="shared" ca="1" si="466"/>
        <v>684.7</v>
      </c>
      <c r="GA157" s="7">
        <f t="shared" ca="1" si="466"/>
        <v>684.7</v>
      </c>
      <c r="GB157" s="7">
        <f t="shared" ca="1" si="466"/>
        <v>684.7</v>
      </c>
      <c r="GC157" s="7">
        <f t="shared" ca="1" si="466"/>
        <v>684.7</v>
      </c>
      <c r="GD157" s="7">
        <f t="shared" ca="1" si="466"/>
        <v>684.7</v>
      </c>
      <c r="GE157" s="7">
        <f t="shared" ca="1" si="466"/>
        <v>684.7</v>
      </c>
      <c r="GF157" s="7">
        <f t="shared" ca="1" si="466"/>
        <v>684.7</v>
      </c>
      <c r="GG157" s="7">
        <f t="shared" ca="1" si="466"/>
        <v>684.7</v>
      </c>
      <c r="GH157" s="7">
        <f t="shared" ca="1" si="466"/>
        <v>684.7</v>
      </c>
      <c r="GI157" s="7">
        <f t="shared" ca="1" si="466"/>
        <v>684.7</v>
      </c>
      <c r="GJ157" s="7">
        <f t="shared" ca="1" si="466"/>
        <v>684.7</v>
      </c>
      <c r="GK157" s="7">
        <f t="shared" ca="1" si="466"/>
        <v>684.7</v>
      </c>
      <c r="GL157" s="7">
        <f t="shared" ca="1" si="466"/>
        <v>684.7</v>
      </c>
      <c r="GM157" s="93">
        <f t="shared" ca="1" si="466"/>
        <v>684.7</v>
      </c>
    </row>
    <row r="158" spans="2:195" x14ac:dyDescent="0.25">
      <c r="B158" t="s">
        <v>309</v>
      </c>
      <c r="D158">
        <f t="shared" ref="D158:AI158" si="467">D19</f>
        <v>0</v>
      </c>
      <c r="E158">
        <f t="shared" si="467"/>
        <v>0</v>
      </c>
      <c r="F158">
        <f t="shared" si="467"/>
        <v>0</v>
      </c>
      <c r="G158">
        <f t="shared" si="467"/>
        <v>0</v>
      </c>
      <c r="H158">
        <f t="shared" si="467"/>
        <v>0</v>
      </c>
      <c r="I158">
        <f t="shared" si="467"/>
        <v>0</v>
      </c>
      <c r="J158">
        <f t="shared" si="467"/>
        <v>0</v>
      </c>
      <c r="K158">
        <f t="shared" si="467"/>
        <v>0</v>
      </c>
      <c r="L158">
        <f t="shared" si="467"/>
        <v>34</v>
      </c>
      <c r="M158">
        <f t="shared" si="467"/>
        <v>34</v>
      </c>
      <c r="N158">
        <f t="shared" si="467"/>
        <v>24</v>
      </c>
      <c r="O158">
        <f t="shared" si="467"/>
        <v>18</v>
      </c>
      <c r="P158">
        <f t="shared" si="467"/>
        <v>18</v>
      </c>
      <c r="Q158">
        <f t="shared" si="467"/>
        <v>18</v>
      </c>
      <c r="R158">
        <f t="shared" si="467"/>
        <v>18</v>
      </c>
      <c r="S158">
        <f t="shared" si="467"/>
        <v>18</v>
      </c>
      <c r="T158">
        <f t="shared" si="467"/>
        <v>18</v>
      </c>
      <c r="U158">
        <f t="shared" si="467"/>
        <v>34</v>
      </c>
      <c r="V158">
        <f t="shared" si="467"/>
        <v>24</v>
      </c>
      <c r="W158">
        <f t="shared" si="467"/>
        <v>18</v>
      </c>
      <c r="X158">
        <f t="shared" si="467"/>
        <v>18</v>
      </c>
      <c r="Y158">
        <f t="shared" si="467"/>
        <v>0</v>
      </c>
      <c r="Z158">
        <f t="shared" si="467"/>
        <v>0</v>
      </c>
      <c r="AA158">
        <f t="shared" si="467"/>
        <v>0</v>
      </c>
      <c r="AB158" s="87">
        <f t="shared" si="467"/>
        <v>0</v>
      </c>
      <c r="AC158">
        <f t="shared" si="467"/>
        <v>0</v>
      </c>
      <c r="AD158">
        <f t="shared" si="467"/>
        <v>0</v>
      </c>
      <c r="AE158">
        <f t="shared" si="467"/>
        <v>0</v>
      </c>
      <c r="AF158">
        <f t="shared" si="467"/>
        <v>0</v>
      </c>
      <c r="AG158">
        <f t="shared" si="467"/>
        <v>0</v>
      </c>
      <c r="AH158">
        <f t="shared" si="467"/>
        <v>0</v>
      </c>
      <c r="AI158">
        <f t="shared" si="467"/>
        <v>0</v>
      </c>
      <c r="AJ158">
        <f t="shared" ref="AJ158:BO158" si="468">AJ19</f>
        <v>34</v>
      </c>
      <c r="AK158">
        <f t="shared" si="468"/>
        <v>24</v>
      </c>
      <c r="AL158">
        <f t="shared" si="468"/>
        <v>0</v>
      </c>
      <c r="AM158">
        <f t="shared" si="468"/>
        <v>0</v>
      </c>
      <c r="AN158">
        <f t="shared" si="468"/>
        <v>0</v>
      </c>
      <c r="AO158">
        <f t="shared" si="468"/>
        <v>0</v>
      </c>
      <c r="AP158">
        <f t="shared" si="468"/>
        <v>0</v>
      </c>
      <c r="AQ158">
        <f t="shared" si="468"/>
        <v>0</v>
      </c>
      <c r="AR158">
        <f t="shared" si="468"/>
        <v>0</v>
      </c>
      <c r="AS158">
        <f t="shared" si="468"/>
        <v>24</v>
      </c>
      <c r="AT158">
        <f t="shared" si="468"/>
        <v>24</v>
      </c>
      <c r="AU158">
        <f t="shared" si="468"/>
        <v>0</v>
      </c>
      <c r="AV158">
        <f t="shared" si="468"/>
        <v>0</v>
      </c>
      <c r="AW158">
        <f t="shared" si="468"/>
        <v>0</v>
      </c>
      <c r="AX158">
        <f t="shared" si="468"/>
        <v>0</v>
      </c>
      <c r="AY158">
        <f t="shared" si="468"/>
        <v>0</v>
      </c>
      <c r="AZ158" s="87">
        <f t="shared" si="468"/>
        <v>0</v>
      </c>
      <c r="BA158">
        <f t="shared" si="468"/>
        <v>0</v>
      </c>
      <c r="BB158">
        <f t="shared" si="468"/>
        <v>0</v>
      </c>
      <c r="BC158">
        <f t="shared" si="468"/>
        <v>0</v>
      </c>
      <c r="BD158">
        <f t="shared" si="468"/>
        <v>0</v>
      </c>
      <c r="BE158">
        <f t="shared" si="468"/>
        <v>0</v>
      </c>
      <c r="BF158">
        <f t="shared" si="468"/>
        <v>0</v>
      </c>
      <c r="BG158">
        <f t="shared" si="468"/>
        <v>0</v>
      </c>
      <c r="BH158">
        <f t="shared" si="468"/>
        <v>0</v>
      </c>
      <c r="BI158">
        <f t="shared" si="468"/>
        <v>0</v>
      </c>
      <c r="BJ158">
        <f t="shared" si="468"/>
        <v>0</v>
      </c>
      <c r="BK158">
        <f t="shared" si="468"/>
        <v>0</v>
      </c>
      <c r="BL158">
        <f t="shared" si="468"/>
        <v>0</v>
      </c>
      <c r="BM158">
        <f t="shared" si="468"/>
        <v>0</v>
      </c>
      <c r="BN158">
        <f t="shared" si="468"/>
        <v>0</v>
      </c>
      <c r="BO158">
        <f t="shared" si="468"/>
        <v>0</v>
      </c>
      <c r="BP158">
        <f t="shared" ref="BP158:CU158" si="469">BP19</f>
        <v>0</v>
      </c>
      <c r="BQ158">
        <f t="shared" si="469"/>
        <v>0</v>
      </c>
      <c r="BR158">
        <f t="shared" si="469"/>
        <v>0</v>
      </c>
      <c r="BS158">
        <f t="shared" si="469"/>
        <v>0</v>
      </c>
      <c r="BT158">
        <f t="shared" si="469"/>
        <v>0</v>
      </c>
      <c r="BU158">
        <f t="shared" si="469"/>
        <v>0</v>
      </c>
      <c r="BV158">
        <f t="shared" si="469"/>
        <v>0</v>
      </c>
      <c r="BW158">
        <f t="shared" si="469"/>
        <v>0</v>
      </c>
      <c r="BX158" s="87">
        <f t="shared" si="469"/>
        <v>0</v>
      </c>
      <c r="BY158">
        <f t="shared" si="469"/>
        <v>0</v>
      </c>
      <c r="BZ158">
        <f t="shared" si="469"/>
        <v>0</v>
      </c>
      <c r="CA158">
        <f t="shared" si="469"/>
        <v>0</v>
      </c>
      <c r="CB158">
        <f t="shared" si="469"/>
        <v>0</v>
      </c>
      <c r="CC158">
        <f t="shared" si="469"/>
        <v>0</v>
      </c>
      <c r="CD158">
        <f t="shared" si="469"/>
        <v>0</v>
      </c>
      <c r="CE158">
        <f t="shared" si="469"/>
        <v>0</v>
      </c>
      <c r="CF158">
        <f t="shared" si="469"/>
        <v>0</v>
      </c>
      <c r="CG158">
        <f t="shared" si="469"/>
        <v>0</v>
      </c>
      <c r="CH158">
        <f t="shared" si="469"/>
        <v>0</v>
      </c>
      <c r="CI158">
        <f t="shared" si="469"/>
        <v>0</v>
      </c>
      <c r="CJ158">
        <f t="shared" si="469"/>
        <v>0</v>
      </c>
      <c r="CK158">
        <f t="shared" si="469"/>
        <v>0</v>
      </c>
      <c r="CL158">
        <f t="shared" si="469"/>
        <v>0</v>
      </c>
      <c r="CM158">
        <f t="shared" si="469"/>
        <v>0</v>
      </c>
      <c r="CN158">
        <f t="shared" si="469"/>
        <v>0</v>
      </c>
      <c r="CO158">
        <f t="shared" si="469"/>
        <v>0</v>
      </c>
      <c r="CP158">
        <f t="shared" si="469"/>
        <v>0</v>
      </c>
      <c r="CQ158">
        <f t="shared" si="469"/>
        <v>0</v>
      </c>
      <c r="CR158">
        <f t="shared" si="469"/>
        <v>0</v>
      </c>
      <c r="CS158">
        <f t="shared" si="469"/>
        <v>0</v>
      </c>
      <c r="CT158">
        <f t="shared" si="469"/>
        <v>0</v>
      </c>
      <c r="CU158" s="88">
        <f t="shared" si="469"/>
        <v>0</v>
      </c>
      <c r="CV158">
        <f t="shared" ref="CV158:EA158" si="470">CV19</f>
        <v>0</v>
      </c>
      <c r="CW158">
        <f t="shared" si="470"/>
        <v>0</v>
      </c>
      <c r="CX158">
        <f t="shared" si="470"/>
        <v>0</v>
      </c>
      <c r="CY158">
        <f t="shared" si="470"/>
        <v>0</v>
      </c>
      <c r="CZ158">
        <f t="shared" si="470"/>
        <v>0</v>
      </c>
      <c r="DA158">
        <f t="shared" si="470"/>
        <v>0</v>
      </c>
      <c r="DB158">
        <f t="shared" si="470"/>
        <v>0</v>
      </c>
      <c r="DC158">
        <f t="shared" si="470"/>
        <v>0</v>
      </c>
      <c r="DD158">
        <f t="shared" si="470"/>
        <v>0</v>
      </c>
      <c r="DE158">
        <f t="shared" si="470"/>
        <v>0</v>
      </c>
      <c r="DF158">
        <f t="shared" si="470"/>
        <v>0</v>
      </c>
      <c r="DG158">
        <f t="shared" si="470"/>
        <v>0</v>
      </c>
      <c r="DH158">
        <f t="shared" si="470"/>
        <v>0</v>
      </c>
      <c r="DI158">
        <f t="shared" si="470"/>
        <v>0</v>
      </c>
      <c r="DJ158">
        <f t="shared" si="470"/>
        <v>0</v>
      </c>
      <c r="DK158">
        <f t="shared" si="470"/>
        <v>0</v>
      </c>
      <c r="DL158">
        <f t="shared" si="470"/>
        <v>0</v>
      </c>
      <c r="DM158">
        <f t="shared" si="470"/>
        <v>0</v>
      </c>
      <c r="DN158">
        <f t="shared" si="470"/>
        <v>0</v>
      </c>
      <c r="DO158">
        <f t="shared" si="470"/>
        <v>0</v>
      </c>
      <c r="DP158">
        <f t="shared" si="470"/>
        <v>0</v>
      </c>
      <c r="DQ158">
        <f t="shared" si="470"/>
        <v>0</v>
      </c>
      <c r="DR158">
        <f t="shared" si="470"/>
        <v>0</v>
      </c>
      <c r="DS158">
        <f t="shared" si="470"/>
        <v>0</v>
      </c>
      <c r="DT158" s="87">
        <f t="shared" si="470"/>
        <v>0</v>
      </c>
      <c r="DU158">
        <f t="shared" si="470"/>
        <v>0</v>
      </c>
      <c r="DV158">
        <f t="shared" si="470"/>
        <v>0</v>
      </c>
      <c r="DW158">
        <f t="shared" si="470"/>
        <v>0</v>
      </c>
      <c r="DX158">
        <f t="shared" si="470"/>
        <v>0</v>
      </c>
      <c r="DY158">
        <f t="shared" si="470"/>
        <v>0</v>
      </c>
      <c r="DZ158">
        <f t="shared" si="470"/>
        <v>0</v>
      </c>
      <c r="EA158">
        <f t="shared" si="470"/>
        <v>0</v>
      </c>
      <c r="EB158">
        <f t="shared" ref="EB158:FG158" si="471">EB19</f>
        <v>0</v>
      </c>
      <c r="EC158">
        <f t="shared" si="471"/>
        <v>0</v>
      </c>
      <c r="ED158">
        <f t="shared" si="471"/>
        <v>0</v>
      </c>
      <c r="EE158">
        <f t="shared" si="471"/>
        <v>0</v>
      </c>
      <c r="EF158">
        <f t="shared" si="471"/>
        <v>0</v>
      </c>
      <c r="EG158">
        <f t="shared" si="471"/>
        <v>0</v>
      </c>
      <c r="EH158">
        <f t="shared" si="471"/>
        <v>0</v>
      </c>
      <c r="EI158">
        <f t="shared" si="471"/>
        <v>0</v>
      </c>
      <c r="EJ158">
        <f t="shared" si="471"/>
        <v>0</v>
      </c>
      <c r="EK158">
        <f t="shared" si="471"/>
        <v>0</v>
      </c>
      <c r="EL158">
        <f t="shared" si="471"/>
        <v>0</v>
      </c>
      <c r="EM158">
        <f t="shared" si="471"/>
        <v>0</v>
      </c>
      <c r="EN158">
        <f t="shared" si="471"/>
        <v>0</v>
      </c>
      <c r="EO158">
        <f t="shared" si="471"/>
        <v>0</v>
      </c>
      <c r="EP158">
        <f t="shared" si="471"/>
        <v>0</v>
      </c>
      <c r="EQ158" s="88">
        <f t="shared" si="471"/>
        <v>0</v>
      </c>
      <c r="ER158">
        <f t="shared" si="471"/>
        <v>0</v>
      </c>
      <c r="ES158">
        <f t="shared" si="471"/>
        <v>0</v>
      </c>
      <c r="ET158">
        <f t="shared" si="471"/>
        <v>0</v>
      </c>
      <c r="EU158">
        <f t="shared" si="471"/>
        <v>0</v>
      </c>
      <c r="EV158">
        <f t="shared" si="471"/>
        <v>0</v>
      </c>
      <c r="EW158">
        <f t="shared" si="471"/>
        <v>0</v>
      </c>
      <c r="EX158">
        <f t="shared" si="471"/>
        <v>0</v>
      </c>
      <c r="EY158">
        <f t="shared" si="471"/>
        <v>0</v>
      </c>
      <c r="EZ158">
        <f t="shared" si="471"/>
        <v>0</v>
      </c>
      <c r="FA158">
        <f t="shared" si="471"/>
        <v>0</v>
      </c>
      <c r="FB158">
        <f t="shared" si="471"/>
        <v>0</v>
      </c>
      <c r="FC158">
        <f t="shared" si="471"/>
        <v>0</v>
      </c>
      <c r="FD158">
        <f t="shared" si="471"/>
        <v>0</v>
      </c>
      <c r="FE158">
        <f t="shared" si="471"/>
        <v>0</v>
      </c>
      <c r="FF158">
        <f t="shared" si="471"/>
        <v>0</v>
      </c>
      <c r="FG158">
        <f t="shared" si="471"/>
        <v>0</v>
      </c>
      <c r="FH158">
        <f t="shared" ref="FH158:GM158" si="472">FH19</f>
        <v>0</v>
      </c>
      <c r="FI158">
        <f t="shared" si="472"/>
        <v>0</v>
      </c>
      <c r="FJ158">
        <f t="shared" si="472"/>
        <v>0</v>
      </c>
      <c r="FK158">
        <f t="shared" si="472"/>
        <v>0</v>
      </c>
      <c r="FL158">
        <f t="shared" si="472"/>
        <v>0</v>
      </c>
      <c r="FM158">
        <f t="shared" si="472"/>
        <v>0</v>
      </c>
      <c r="FN158">
        <f t="shared" si="472"/>
        <v>0</v>
      </c>
      <c r="FO158">
        <f t="shared" si="472"/>
        <v>0</v>
      </c>
      <c r="FP158" s="87">
        <f t="shared" si="472"/>
        <v>0</v>
      </c>
      <c r="FQ158">
        <f t="shared" si="472"/>
        <v>0</v>
      </c>
      <c r="FR158">
        <f t="shared" si="472"/>
        <v>0</v>
      </c>
      <c r="FS158">
        <f t="shared" si="472"/>
        <v>0</v>
      </c>
      <c r="FT158">
        <f t="shared" si="472"/>
        <v>0</v>
      </c>
      <c r="FU158">
        <f t="shared" si="472"/>
        <v>0</v>
      </c>
      <c r="FV158">
        <f t="shared" si="472"/>
        <v>0</v>
      </c>
      <c r="FW158">
        <f t="shared" si="472"/>
        <v>0</v>
      </c>
      <c r="FX158">
        <f t="shared" si="472"/>
        <v>0</v>
      </c>
      <c r="FY158">
        <f t="shared" si="472"/>
        <v>0</v>
      </c>
      <c r="FZ158">
        <f t="shared" si="472"/>
        <v>0</v>
      </c>
      <c r="GA158">
        <f t="shared" si="472"/>
        <v>0</v>
      </c>
      <c r="GB158">
        <f t="shared" si="472"/>
        <v>0</v>
      </c>
      <c r="GC158">
        <f t="shared" si="472"/>
        <v>0</v>
      </c>
      <c r="GD158">
        <f t="shared" si="472"/>
        <v>0</v>
      </c>
      <c r="GE158">
        <f t="shared" si="472"/>
        <v>0</v>
      </c>
      <c r="GF158">
        <f t="shared" si="472"/>
        <v>0</v>
      </c>
      <c r="GG158">
        <f t="shared" si="472"/>
        <v>0</v>
      </c>
      <c r="GH158">
        <f t="shared" si="472"/>
        <v>0</v>
      </c>
      <c r="GI158">
        <f t="shared" si="472"/>
        <v>0</v>
      </c>
      <c r="GJ158">
        <f t="shared" si="472"/>
        <v>0</v>
      </c>
      <c r="GK158">
        <f t="shared" si="472"/>
        <v>0</v>
      </c>
      <c r="GL158">
        <f t="shared" si="472"/>
        <v>0</v>
      </c>
      <c r="GM158" s="88">
        <f t="shared" si="472"/>
        <v>0</v>
      </c>
    </row>
    <row r="159" spans="2:195" x14ac:dyDescent="0.25">
      <c r="B159" t="s">
        <v>345</v>
      </c>
      <c r="D159" s="4">
        <f t="shared" ref="D159:AI159" ca="1" si="473">D17</f>
        <v>0</v>
      </c>
      <c r="E159" s="4">
        <f t="shared" ca="1" si="473"/>
        <v>0</v>
      </c>
      <c r="F159" s="4">
        <f t="shared" ca="1" si="473"/>
        <v>0</v>
      </c>
      <c r="G159" s="4">
        <f t="shared" ca="1" si="473"/>
        <v>0</v>
      </c>
      <c r="H159" s="4">
        <f t="shared" ca="1" si="473"/>
        <v>0</v>
      </c>
      <c r="I159" s="4">
        <f t="shared" ca="1" si="473"/>
        <v>0</v>
      </c>
      <c r="J159" s="4">
        <f t="shared" ca="1" si="473"/>
        <v>0</v>
      </c>
      <c r="K159" s="4">
        <f t="shared" ca="1" si="473"/>
        <v>21.986116344398923</v>
      </c>
      <c r="L159" s="4">
        <f t="shared" ca="1" si="473"/>
        <v>23.994472026824951</v>
      </c>
      <c r="M159" s="4">
        <f t="shared" ca="1" si="473"/>
        <v>23.410361223220825</v>
      </c>
      <c r="N159" s="4">
        <f t="shared" ca="1" si="473"/>
        <v>23.327249818909575</v>
      </c>
      <c r="O159" s="4" t="str">
        <f t="shared" ca="1" si="473"/>
        <v/>
      </c>
      <c r="P159" s="4" t="str">
        <f t="shared" ca="1" si="473"/>
        <v/>
      </c>
      <c r="Q159" s="4" t="str">
        <f t="shared" ca="1" si="473"/>
        <v/>
      </c>
      <c r="R159" s="4" t="str">
        <f t="shared" ca="1" si="473"/>
        <v/>
      </c>
      <c r="S159" s="4" t="str">
        <f t="shared" ca="1" si="473"/>
        <v/>
      </c>
      <c r="T159" s="4" t="str">
        <f t="shared" ca="1" si="473"/>
        <v/>
      </c>
      <c r="U159" s="4" t="str">
        <f t="shared" ca="1" si="473"/>
        <v/>
      </c>
      <c r="V159" s="4" t="str">
        <f t="shared" ca="1" si="473"/>
        <v/>
      </c>
      <c r="W159" s="4" t="str">
        <f t="shared" ca="1" si="473"/>
        <v/>
      </c>
      <c r="X159" s="4" t="str">
        <f t="shared" ca="1" si="473"/>
        <v/>
      </c>
      <c r="Y159" s="4" t="str">
        <f t="shared" ca="1" si="473"/>
        <v/>
      </c>
      <c r="Z159" s="4" t="str">
        <f t="shared" ca="1" si="473"/>
        <v/>
      </c>
      <c r="AA159" s="4" t="str">
        <f t="shared" ca="1" si="473"/>
        <v/>
      </c>
      <c r="AB159" s="110" t="str">
        <f t="shared" ca="1" si="473"/>
        <v/>
      </c>
      <c r="AC159" s="4" t="str">
        <f t="shared" ca="1" si="473"/>
        <v/>
      </c>
      <c r="AD159" s="4" t="str">
        <f t="shared" ca="1" si="473"/>
        <v/>
      </c>
      <c r="AE159" s="4" t="str">
        <f t="shared" ca="1" si="473"/>
        <v/>
      </c>
      <c r="AF159" s="4" t="str">
        <f t="shared" ca="1" si="473"/>
        <v/>
      </c>
      <c r="AG159" s="4" t="str">
        <f t="shared" ca="1" si="473"/>
        <v/>
      </c>
      <c r="AH159" s="4" t="str">
        <f t="shared" ca="1" si="473"/>
        <v/>
      </c>
      <c r="AI159" s="4" t="str">
        <f t="shared" ca="1" si="473"/>
        <v/>
      </c>
      <c r="AJ159" s="4" t="str">
        <f t="shared" ref="AJ159:BO159" ca="1" si="474">AJ17</f>
        <v/>
      </c>
      <c r="AK159" s="4" t="str">
        <f t="shared" ca="1" si="474"/>
        <v/>
      </c>
      <c r="AL159" s="4" t="str">
        <f t="shared" ca="1" si="474"/>
        <v/>
      </c>
      <c r="AM159" s="4" t="str">
        <f t="shared" ca="1" si="474"/>
        <v/>
      </c>
      <c r="AN159" s="4" t="str">
        <f t="shared" ca="1" si="474"/>
        <v/>
      </c>
      <c r="AO159" s="4" t="str">
        <f t="shared" ca="1" si="474"/>
        <v/>
      </c>
      <c r="AP159" s="4" t="str">
        <f t="shared" ca="1" si="474"/>
        <v/>
      </c>
      <c r="AQ159" s="4" t="str">
        <f t="shared" ca="1" si="474"/>
        <v/>
      </c>
      <c r="AR159" s="4" t="str">
        <f t="shared" ca="1" si="474"/>
        <v/>
      </c>
      <c r="AS159" s="4" t="str">
        <f t="shared" ca="1" si="474"/>
        <v/>
      </c>
      <c r="AT159" s="4" t="str">
        <f t="shared" ca="1" si="474"/>
        <v/>
      </c>
      <c r="AU159" s="4" t="str">
        <f t="shared" ca="1" si="474"/>
        <v/>
      </c>
      <c r="AV159" s="4" t="str">
        <f t="shared" ca="1" si="474"/>
        <v/>
      </c>
      <c r="AW159" s="4" t="str">
        <f t="shared" ca="1" si="474"/>
        <v/>
      </c>
      <c r="AX159" s="4" t="str">
        <f t="shared" ca="1" si="474"/>
        <v/>
      </c>
      <c r="AY159" s="4" t="str">
        <f t="shared" ca="1" si="474"/>
        <v/>
      </c>
      <c r="AZ159" s="110" t="str">
        <f t="shared" ca="1" si="474"/>
        <v/>
      </c>
      <c r="BA159" s="4" t="str">
        <f t="shared" ca="1" si="474"/>
        <v/>
      </c>
      <c r="BB159" s="4" t="str">
        <f t="shared" ca="1" si="474"/>
        <v/>
      </c>
      <c r="BC159" s="4" t="str">
        <f t="shared" ca="1" si="474"/>
        <v/>
      </c>
      <c r="BD159" s="4" t="str">
        <f t="shared" ca="1" si="474"/>
        <v/>
      </c>
      <c r="BE159" s="4" t="str">
        <f t="shared" ca="1" si="474"/>
        <v/>
      </c>
      <c r="BF159" s="4" t="str">
        <f t="shared" ca="1" si="474"/>
        <v/>
      </c>
      <c r="BG159" s="4" t="str">
        <f t="shared" ca="1" si="474"/>
        <v/>
      </c>
      <c r="BH159" s="4" t="str">
        <f t="shared" ca="1" si="474"/>
        <v/>
      </c>
      <c r="BI159" s="4" t="str">
        <f t="shared" ca="1" si="474"/>
        <v/>
      </c>
      <c r="BJ159" s="4" t="str">
        <f t="shared" ca="1" si="474"/>
        <v/>
      </c>
      <c r="BK159" s="4" t="str">
        <f t="shared" ca="1" si="474"/>
        <v/>
      </c>
      <c r="BL159" s="4" t="str">
        <f t="shared" ca="1" si="474"/>
        <v/>
      </c>
      <c r="BM159" s="4" t="str">
        <f t="shared" ca="1" si="474"/>
        <v/>
      </c>
      <c r="BN159" s="4" t="str">
        <f t="shared" ca="1" si="474"/>
        <v/>
      </c>
      <c r="BO159" s="4" t="str">
        <f t="shared" ca="1" si="474"/>
        <v/>
      </c>
      <c r="BP159" s="4" t="str">
        <f t="shared" ref="BP159:CU159" ca="1" si="475">BP17</f>
        <v/>
      </c>
      <c r="BQ159" s="4" t="str">
        <f t="shared" ca="1" si="475"/>
        <v/>
      </c>
      <c r="BR159" s="4" t="str">
        <f t="shared" ca="1" si="475"/>
        <v/>
      </c>
      <c r="BS159" s="4" t="str">
        <f t="shared" ca="1" si="475"/>
        <v/>
      </c>
      <c r="BT159" s="4" t="str">
        <f t="shared" ca="1" si="475"/>
        <v/>
      </c>
      <c r="BU159" s="4" t="str">
        <f t="shared" ca="1" si="475"/>
        <v/>
      </c>
      <c r="BV159" s="4" t="str">
        <f t="shared" ca="1" si="475"/>
        <v/>
      </c>
      <c r="BW159" s="4" t="str">
        <f t="shared" ca="1" si="475"/>
        <v/>
      </c>
      <c r="BX159" s="110" t="str">
        <f t="shared" ca="1" si="475"/>
        <v/>
      </c>
      <c r="BY159" s="4" t="str">
        <f t="shared" ca="1" si="475"/>
        <v/>
      </c>
      <c r="BZ159" s="4" t="str">
        <f t="shared" ca="1" si="475"/>
        <v/>
      </c>
      <c r="CA159" s="4" t="str">
        <f t="shared" ca="1" si="475"/>
        <v/>
      </c>
      <c r="CB159" s="4" t="str">
        <f t="shared" ca="1" si="475"/>
        <v/>
      </c>
      <c r="CC159" s="4" t="str">
        <f t="shared" ca="1" si="475"/>
        <v/>
      </c>
      <c r="CD159" s="4" t="str">
        <f t="shared" ca="1" si="475"/>
        <v/>
      </c>
      <c r="CE159" s="4" t="str">
        <f t="shared" ca="1" si="475"/>
        <v/>
      </c>
      <c r="CF159" s="4" t="str">
        <f t="shared" ca="1" si="475"/>
        <v/>
      </c>
      <c r="CG159" s="4" t="str">
        <f t="shared" ca="1" si="475"/>
        <v/>
      </c>
      <c r="CH159" s="4" t="str">
        <f t="shared" ca="1" si="475"/>
        <v/>
      </c>
      <c r="CI159" s="4" t="str">
        <f t="shared" ca="1" si="475"/>
        <v/>
      </c>
      <c r="CJ159" s="4" t="str">
        <f t="shared" ca="1" si="475"/>
        <v/>
      </c>
      <c r="CK159" s="4" t="str">
        <f t="shared" ca="1" si="475"/>
        <v/>
      </c>
      <c r="CL159" s="4" t="str">
        <f t="shared" ca="1" si="475"/>
        <v/>
      </c>
      <c r="CM159" s="4" t="str">
        <f t="shared" ca="1" si="475"/>
        <v/>
      </c>
      <c r="CN159" s="4" t="str">
        <f t="shared" ca="1" si="475"/>
        <v/>
      </c>
      <c r="CO159" s="4" t="str">
        <f t="shared" ca="1" si="475"/>
        <v/>
      </c>
      <c r="CP159" s="4" t="str">
        <f t="shared" ca="1" si="475"/>
        <v/>
      </c>
      <c r="CQ159" s="4" t="str">
        <f t="shared" ca="1" si="475"/>
        <v/>
      </c>
      <c r="CR159" s="4" t="str">
        <f t="shared" ca="1" si="475"/>
        <v/>
      </c>
      <c r="CS159" s="4" t="str">
        <f t="shared" ca="1" si="475"/>
        <v/>
      </c>
      <c r="CT159" s="4" t="str">
        <f t="shared" ca="1" si="475"/>
        <v/>
      </c>
      <c r="CU159" s="156" t="str">
        <f t="shared" ca="1" si="475"/>
        <v/>
      </c>
      <c r="CV159" s="4" t="str">
        <f t="shared" ref="CV159:EA159" ca="1" si="476">CV17</f>
        <v/>
      </c>
      <c r="CW159" s="4" t="str">
        <f t="shared" ca="1" si="476"/>
        <v/>
      </c>
      <c r="CX159" s="4" t="str">
        <f t="shared" ca="1" si="476"/>
        <v/>
      </c>
      <c r="CY159" s="4" t="str">
        <f t="shared" ca="1" si="476"/>
        <v/>
      </c>
      <c r="CZ159" s="4" t="str">
        <f t="shared" ca="1" si="476"/>
        <v/>
      </c>
      <c r="DA159" s="4" t="str">
        <f t="shared" ca="1" si="476"/>
        <v/>
      </c>
      <c r="DB159" s="4" t="str">
        <f t="shared" ca="1" si="476"/>
        <v/>
      </c>
      <c r="DC159" s="4" t="str">
        <f t="shared" ca="1" si="476"/>
        <v/>
      </c>
      <c r="DD159" s="4" t="str">
        <f t="shared" ca="1" si="476"/>
        <v/>
      </c>
      <c r="DE159" s="4" t="str">
        <f t="shared" ca="1" si="476"/>
        <v/>
      </c>
      <c r="DF159" s="4" t="str">
        <f t="shared" ca="1" si="476"/>
        <v/>
      </c>
      <c r="DG159" s="4" t="str">
        <f t="shared" ca="1" si="476"/>
        <v/>
      </c>
      <c r="DH159" s="4" t="str">
        <f t="shared" ca="1" si="476"/>
        <v/>
      </c>
      <c r="DI159" s="4" t="str">
        <f t="shared" ca="1" si="476"/>
        <v/>
      </c>
      <c r="DJ159" s="4" t="str">
        <f t="shared" ca="1" si="476"/>
        <v/>
      </c>
      <c r="DK159" s="4" t="str">
        <f t="shared" ca="1" si="476"/>
        <v/>
      </c>
      <c r="DL159" s="4" t="str">
        <f t="shared" ca="1" si="476"/>
        <v/>
      </c>
      <c r="DM159" s="4" t="str">
        <f t="shared" ca="1" si="476"/>
        <v/>
      </c>
      <c r="DN159" s="4" t="str">
        <f t="shared" ca="1" si="476"/>
        <v/>
      </c>
      <c r="DO159" s="4" t="str">
        <f t="shared" ca="1" si="476"/>
        <v/>
      </c>
      <c r="DP159" s="4" t="str">
        <f t="shared" ca="1" si="476"/>
        <v/>
      </c>
      <c r="DQ159" s="4" t="str">
        <f t="shared" ca="1" si="476"/>
        <v/>
      </c>
      <c r="DR159" s="4" t="str">
        <f t="shared" ca="1" si="476"/>
        <v/>
      </c>
      <c r="DS159" s="4" t="str">
        <f t="shared" ca="1" si="476"/>
        <v/>
      </c>
      <c r="DT159" s="110" t="str">
        <f t="shared" ca="1" si="476"/>
        <v/>
      </c>
      <c r="DU159" s="4" t="str">
        <f t="shared" ca="1" si="476"/>
        <v/>
      </c>
      <c r="DV159" s="4" t="str">
        <f t="shared" ca="1" si="476"/>
        <v/>
      </c>
      <c r="DW159" s="4" t="str">
        <f t="shared" ca="1" si="476"/>
        <v/>
      </c>
      <c r="DX159" s="4" t="str">
        <f t="shared" ca="1" si="476"/>
        <v/>
      </c>
      <c r="DY159" s="4" t="str">
        <f t="shared" ca="1" si="476"/>
        <v/>
      </c>
      <c r="DZ159" s="4" t="str">
        <f t="shared" ca="1" si="476"/>
        <v/>
      </c>
      <c r="EA159" s="4" t="str">
        <f t="shared" ca="1" si="476"/>
        <v/>
      </c>
      <c r="EB159" s="4" t="str">
        <f t="shared" ref="EB159:FG159" ca="1" si="477">EB17</f>
        <v/>
      </c>
      <c r="EC159" s="4" t="str">
        <f t="shared" ca="1" si="477"/>
        <v/>
      </c>
      <c r="ED159" s="4" t="str">
        <f t="shared" ca="1" si="477"/>
        <v/>
      </c>
      <c r="EE159" s="4" t="str">
        <f t="shared" ca="1" si="477"/>
        <v/>
      </c>
      <c r="EF159" s="4" t="str">
        <f t="shared" ca="1" si="477"/>
        <v/>
      </c>
      <c r="EG159" s="4" t="str">
        <f t="shared" ca="1" si="477"/>
        <v/>
      </c>
      <c r="EH159" s="4" t="str">
        <f t="shared" ca="1" si="477"/>
        <v/>
      </c>
      <c r="EI159" s="4" t="str">
        <f t="shared" ca="1" si="477"/>
        <v/>
      </c>
      <c r="EJ159" s="4" t="str">
        <f t="shared" ca="1" si="477"/>
        <v/>
      </c>
      <c r="EK159" s="4" t="str">
        <f t="shared" ca="1" si="477"/>
        <v/>
      </c>
      <c r="EL159" s="4" t="str">
        <f t="shared" ca="1" si="477"/>
        <v/>
      </c>
      <c r="EM159" s="4" t="str">
        <f t="shared" ca="1" si="477"/>
        <v/>
      </c>
      <c r="EN159" s="4" t="str">
        <f t="shared" ca="1" si="477"/>
        <v/>
      </c>
      <c r="EO159" s="4" t="str">
        <f t="shared" ca="1" si="477"/>
        <v/>
      </c>
      <c r="EP159" s="4" t="str">
        <f t="shared" ca="1" si="477"/>
        <v/>
      </c>
      <c r="EQ159" s="156" t="str">
        <f t="shared" ca="1" si="477"/>
        <v/>
      </c>
      <c r="ER159" s="4" t="str">
        <f t="shared" ca="1" si="477"/>
        <v/>
      </c>
      <c r="ES159" s="4" t="str">
        <f t="shared" ca="1" si="477"/>
        <v/>
      </c>
      <c r="ET159" s="4" t="str">
        <f t="shared" ca="1" si="477"/>
        <v/>
      </c>
      <c r="EU159" s="4" t="str">
        <f t="shared" ca="1" si="477"/>
        <v/>
      </c>
      <c r="EV159" s="4" t="str">
        <f t="shared" ca="1" si="477"/>
        <v/>
      </c>
      <c r="EW159" s="4" t="str">
        <f t="shared" ca="1" si="477"/>
        <v/>
      </c>
      <c r="EX159" s="4" t="str">
        <f t="shared" ca="1" si="477"/>
        <v/>
      </c>
      <c r="EY159" s="4" t="str">
        <f t="shared" ca="1" si="477"/>
        <v/>
      </c>
      <c r="EZ159" s="4" t="str">
        <f t="shared" ca="1" si="477"/>
        <v/>
      </c>
      <c r="FA159" s="4" t="str">
        <f t="shared" ca="1" si="477"/>
        <v/>
      </c>
      <c r="FB159" s="4" t="str">
        <f t="shared" ca="1" si="477"/>
        <v/>
      </c>
      <c r="FC159" s="4" t="str">
        <f t="shared" ca="1" si="477"/>
        <v/>
      </c>
      <c r="FD159" s="4" t="str">
        <f t="shared" ca="1" si="477"/>
        <v/>
      </c>
      <c r="FE159" s="4" t="str">
        <f t="shared" ca="1" si="477"/>
        <v/>
      </c>
      <c r="FF159" s="4" t="str">
        <f t="shared" ca="1" si="477"/>
        <v/>
      </c>
      <c r="FG159" s="4" t="str">
        <f t="shared" ca="1" si="477"/>
        <v/>
      </c>
      <c r="FH159" s="4" t="str">
        <f t="shared" ref="FH159:GM159" ca="1" si="478">FH17</f>
        <v/>
      </c>
      <c r="FI159" s="4" t="str">
        <f t="shared" ca="1" si="478"/>
        <v/>
      </c>
      <c r="FJ159" s="4" t="str">
        <f t="shared" ca="1" si="478"/>
        <v/>
      </c>
      <c r="FK159" s="4" t="str">
        <f t="shared" ca="1" si="478"/>
        <v/>
      </c>
      <c r="FL159" s="4" t="str">
        <f t="shared" ca="1" si="478"/>
        <v/>
      </c>
      <c r="FM159" s="4" t="str">
        <f t="shared" ca="1" si="478"/>
        <v/>
      </c>
      <c r="FN159" s="4" t="str">
        <f t="shared" ca="1" si="478"/>
        <v/>
      </c>
      <c r="FO159" s="4" t="str">
        <f t="shared" ca="1" si="478"/>
        <v/>
      </c>
      <c r="FP159" s="110" t="str">
        <f t="shared" ca="1" si="478"/>
        <v/>
      </c>
      <c r="FQ159" s="4" t="str">
        <f t="shared" ca="1" si="478"/>
        <v/>
      </c>
      <c r="FR159" s="4" t="str">
        <f t="shared" ca="1" si="478"/>
        <v/>
      </c>
      <c r="FS159" s="4" t="str">
        <f t="shared" ca="1" si="478"/>
        <v/>
      </c>
      <c r="FT159" s="4" t="str">
        <f t="shared" ca="1" si="478"/>
        <v/>
      </c>
      <c r="FU159" s="4" t="str">
        <f t="shared" ca="1" si="478"/>
        <v/>
      </c>
      <c r="FV159" s="4" t="str">
        <f t="shared" ca="1" si="478"/>
        <v/>
      </c>
      <c r="FW159" s="4" t="str">
        <f t="shared" ca="1" si="478"/>
        <v/>
      </c>
      <c r="FX159" s="4" t="str">
        <f t="shared" ca="1" si="478"/>
        <v/>
      </c>
      <c r="FY159" s="4" t="str">
        <f t="shared" ca="1" si="478"/>
        <v/>
      </c>
      <c r="FZ159" s="4" t="str">
        <f t="shared" ca="1" si="478"/>
        <v/>
      </c>
      <c r="GA159" s="4" t="str">
        <f t="shared" ca="1" si="478"/>
        <v/>
      </c>
      <c r="GB159" s="4" t="str">
        <f t="shared" ca="1" si="478"/>
        <v/>
      </c>
      <c r="GC159" s="4" t="str">
        <f t="shared" ca="1" si="478"/>
        <v/>
      </c>
      <c r="GD159" s="4" t="str">
        <f t="shared" ca="1" si="478"/>
        <v/>
      </c>
      <c r="GE159" s="4" t="str">
        <f t="shared" ca="1" si="478"/>
        <v/>
      </c>
      <c r="GF159" s="4" t="str">
        <f t="shared" ca="1" si="478"/>
        <v/>
      </c>
      <c r="GG159" s="4" t="str">
        <f t="shared" ca="1" si="478"/>
        <v/>
      </c>
      <c r="GH159" s="4" t="str">
        <f t="shared" ca="1" si="478"/>
        <v/>
      </c>
      <c r="GI159" s="4" t="str">
        <f t="shared" ca="1" si="478"/>
        <v/>
      </c>
      <c r="GJ159" s="4" t="str">
        <f t="shared" ca="1" si="478"/>
        <v/>
      </c>
      <c r="GK159" s="4" t="str">
        <f t="shared" ca="1" si="478"/>
        <v/>
      </c>
      <c r="GL159" s="4" t="str">
        <f t="shared" ca="1" si="478"/>
        <v/>
      </c>
      <c r="GM159" s="156" t="str">
        <f t="shared" ca="1" si="478"/>
        <v/>
      </c>
    </row>
    <row r="160" spans="2:195" x14ac:dyDescent="0.25">
      <c r="B160" t="s">
        <v>44</v>
      </c>
      <c r="D160">
        <f t="shared" ref="D160:AI160" ca="1" si="479">D20</f>
        <v>36</v>
      </c>
      <c r="E160">
        <f t="shared" ca="1" si="479"/>
        <v>36</v>
      </c>
      <c r="F160">
        <f t="shared" ca="1" si="479"/>
        <v>36</v>
      </c>
      <c r="G160">
        <f t="shared" ca="1" si="479"/>
        <v>36</v>
      </c>
      <c r="H160">
        <f t="shared" ca="1" si="479"/>
        <v>36</v>
      </c>
      <c r="I160">
        <f t="shared" ca="1" si="479"/>
        <v>36</v>
      </c>
      <c r="J160">
        <f t="shared" ca="1" si="479"/>
        <v>36</v>
      </c>
      <c r="K160">
        <f t="shared" ca="1" si="479"/>
        <v>36</v>
      </c>
      <c r="L160">
        <f t="shared" ca="1" si="479"/>
        <v>34</v>
      </c>
      <c r="M160">
        <f t="shared" ca="1" si="479"/>
        <v>34</v>
      </c>
      <c r="N160">
        <f t="shared" ca="1" si="479"/>
        <v>24</v>
      </c>
      <c r="O160">
        <f t="shared" ca="1" si="479"/>
        <v>24</v>
      </c>
      <c r="P160">
        <f t="shared" ca="1" si="479"/>
        <v>24</v>
      </c>
      <c r="Q160">
        <f t="shared" ca="1" si="479"/>
        <v>24</v>
      </c>
      <c r="R160">
        <f t="shared" ca="1" si="479"/>
        <v>24</v>
      </c>
      <c r="S160">
        <f t="shared" ca="1" si="479"/>
        <v>19</v>
      </c>
      <c r="T160">
        <f t="shared" ca="1" si="479"/>
        <v>19</v>
      </c>
      <c r="U160">
        <f t="shared" ca="1" si="479"/>
        <v>19</v>
      </c>
      <c r="V160">
        <f t="shared" ca="1" si="479"/>
        <v>19</v>
      </c>
      <c r="W160">
        <f t="shared" ca="1" si="479"/>
        <v>19</v>
      </c>
      <c r="X160">
        <f t="shared" ca="1" si="479"/>
        <v>19</v>
      </c>
      <c r="Y160">
        <f t="shared" ca="1" si="479"/>
        <v>19</v>
      </c>
      <c r="Z160">
        <f t="shared" ca="1" si="479"/>
        <v>24</v>
      </c>
      <c r="AA160">
        <f t="shared" ca="1" si="479"/>
        <v>34</v>
      </c>
      <c r="AB160" s="87">
        <f t="shared" ca="1" si="479"/>
        <v>34</v>
      </c>
      <c r="AC160">
        <f t="shared" ca="1" si="479"/>
        <v>34</v>
      </c>
      <c r="AD160">
        <f t="shared" ca="1" si="479"/>
        <v>34</v>
      </c>
      <c r="AE160">
        <f t="shared" ca="1" si="479"/>
        <v>34</v>
      </c>
      <c r="AF160">
        <f t="shared" ca="1" si="479"/>
        <v>34</v>
      </c>
      <c r="AG160">
        <f t="shared" ca="1" si="479"/>
        <v>34</v>
      </c>
      <c r="AH160">
        <f t="shared" ca="1" si="479"/>
        <v>34</v>
      </c>
      <c r="AI160">
        <f t="shared" ca="1" si="479"/>
        <v>34</v>
      </c>
      <c r="AJ160">
        <f t="shared" ref="AJ160:BO160" ca="1" si="480">AJ20</f>
        <v>19</v>
      </c>
      <c r="AK160">
        <f t="shared" ca="1" si="480"/>
        <v>19</v>
      </c>
      <c r="AL160">
        <f t="shared" ca="1" si="480"/>
        <v>19</v>
      </c>
      <c r="AM160">
        <f t="shared" ca="1" si="480"/>
        <v>34</v>
      </c>
      <c r="AN160">
        <f t="shared" ca="1" si="480"/>
        <v>34</v>
      </c>
      <c r="AO160">
        <f t="shared" ca="1" si="480"/>
        <v>34</v>
      </c>
      <c r="AP160">
        <f t="shared" ca="1" si="480"/>
        <v>34</v>
      </c>
      <c r="AQ160">
        <f t="shared" ca="1" si="480"/>
        <v>34</v>
      </c>
      <c r="AR160">
        <f t="shared" ca="1" si="480"/>
        <v>34</v>
      </c>
      <c r="AS160">
        <f t="shared" ca="1" si="480"/>
        <v>24</v>
      </c>
      <c r="AT160">
        <f t="shared" ca="1" si="480"/>
        <v>19</v>
      </c>
      <c r="AU160">
        <f t="shared" ca="1" si="480"/>
        <v>24</v>
      </c>
      <c r="AV160">
        <f t="shared" ca="1" si="480"/>
        <v>34</v>
      </c>
      <c r="AW160">
        <f t="shared" ca="1" si="480"/>
        <v>34</v>
      </c>
      <c r="AX160">
        <f t="shared" ca="1" si="480"/>
        <v>34</v>
      </c>
      <c r="AY160">
        <f t="shared" ca="1" si="480"/>
        <v>34</v>
      </c>
      <c r="AZ160" s="87">
        <f t="shared" ca="1" si="480"/>
        <v>34</v>
      </c>
      <c r="BA160">
        <f t="shared" ca="1" si="480"/>
        <v>34</v>
      </c>
      <c r="BB160">
        <f t="shared" ca="1" si="480"/>
        <v>34</v>
      </c>
      <c r="BC160">
        <f t="shared" ca="1" si="480"/>
        <v>34</v>
      </c>
      <c r="BD160">
        <f t="shared" ca="1" si="480"/>
        <v>34</v>
      </c>
      <c r="BE160">
        <f t="shared" ca="1" si="480"/>
        <v>34</v>
      </c>
      <c r="BF160">
        <f t="shared" ca="1" si="480"/>
        <v>34</v>
      </c>
      <c r="BG160">
        <f t="shared" ca="1" si="480"/>
        <v>34</v>
      </c>
      <c r="BH160">
        <f t="shared" ca="1" si="480"/>
        <v>34</v>
      </c>
      <c r="BI160">
        <f t="shared" ca="1" si="480"/>
        <v>34</v>
      </c>
      <c r="BJ160">
        <f t="shared" ca="1" si="480"/>
        <v>34</v>
      </c>
      <c r="BK160">
        <f t="shared" ca="1" si="480"/>
        <v>34</v>
      </c>
      <c r="BL160">
        <f t="shared" ca="1" si="480"/>
        <v>34</v>
      </c>
      <c r="BM160">
        <f t="shared" ca="1" si="480"/>
        <v>34</v>
      </c>
      <c r="BN160">
        <f t="shared" ca="1" si="480"/>
        <v>34</v>
      </c>
      <c r="BO160">
        <f t="shared" ca="1" si="480"/>
        <v>34</v>
      </c>
      <c r="BP160">
        <f t="shared" ref="BP160:CU160" ca="1" si="481">BP20</f>
        <v>34</v>
      </c>
      <c r="BQ160">
        <f t="shared" ca="1" si="481"/>
        <v>36</v>
      </c>
      <c r="BR160">
        <f t="shared" ca="1" si="481"/>
        <v>36</v>
      </c>
      <c r="BS160">
        <f t="shared" ca="1" si="481"/>
        <v>36</v>
      </c>
      <c r="BT160">
        <f t="shared" ca="1" si="481"/>
        <v>36</v>
      </c>
      <c r="BU160">
        <f t="shared" ca="1" si="481"/>
        <v>36</v>
      </c>
      <c r="BV160">
        <f t="shared" ca="1" si="481"/>
        <v>36</v>
      </c>
      <c r="BW160">
        <f t="shared" ca="1" si="481"/>
        <v>36</v>
      </c>
      <c r="BX160" s="87">
        <f t="shared" ca="1" si="481"/>
        <v>36</v>
      </c>
      <c r="BY160">
        <f t="shared" ca="1" si="481"/>
        <v>36</v>
      </c>
      <c r="BZ160">
        <f t="shared" ca="1" si="481"/>
        <v>36</v>
      </c>
      <c r="CA160">
        <f t="shared" ca="1" si="481"/>
        <v>36</v>
      </c>
      <c r="CB160">
        <f t="shared" ca="1" si="481"/>
        <v>36</v>
      </c>
      <c r="CC160">
        <f t="shared" ca="1" si="481"/>
        <v>36</v>
      </c>
      <c r="CD160">
        <f t="shared" ca="1" si="481"/>
        <v>36</v>
      </c>
      <c r="CE160">
        <f t="shared" ca="1" si="481"/>
        <v>36</v>
      </c>
      <c r="CF160">
        <f t="shared" ca="1" si="481"/>
        <v>36</v>
      </c>
      <c r="CG160">
        <f t="shared" ca="1" si="481"/>
        <v>36</v>
      </c>
      <c r="CH160">
        <f t="shared" ca="1" si="481"/>
        <v>36</v>
      </c>
      <c r="CI160">
        <f t="shared" ca="1" si="481"/>
        <v>36</v>
      </c>
      <c r="CJ160">
        <f t="shared" ca="1" si="481"/>
        <v>36</v>
      </c>
      <c r="CK160">
        <f t="shared" ca="1" si="481"/>
        <v>36</v>
      </c>
      <c r="CL160">
        <f t="shared" ca="1" si="481"/>
        <v>36</v>
      </c>
      <c r="CM160">
        <f t="shared" ca="1" si="481"/>
        <v>36</v>
      </c>
      <c r="CN160">
        <f t="shared" ca="1" si="481"/>
        <v>36</v>
      </c>
      <c r="CO160">
        <f t="shared" ca="1" si="481"/>
        <v>36</v>
      </c>
      <c r="CP160">
        <f t="shared" ca="1" si="481"/>
        <v>36</v>
      </c>
      <c r="CQ160">
        <f t="shared" ca="1" si="481"/>
        <v>36</v>
      </c>
      <c r="CR160">
        <f t="shared" ca="1" si="481"/>
        <v>36</v>
      </c>
      <c r="CS160">
        <f t="shared" ca="1" si="481"/>
        <v>36</v>
      </c>
      <c r="CT160">
        <f t="shared" ca="1" si="481"/>
        <v>36</v>
      </c>
      <c r="CU160" s="88">
        <f t="shared" ca="1" si="481"/>
        <v>36</v>
      </c>
      <c r="CV160">
        <f t="shared" ref="CV160:EA160" ca="1" si="482">CV20</f>
        <v>19</v>
      </c>
      <c r="CW160">
        <f t="shared" ca="1" si="482"/>
        <v>19</v>
      </c>
      <c r="CX160">
        <f t="shared" ca="1" si="482"/>
        <v>19</v>
      </c>
      <c r="CY160">
        <f t="shared" ca="1" si="482"/>
        <v>19</v>
      </c>
      <c r="CZ160">
        <f t="shared" ca="1" si="482"/>
        <v>19</v>
      </c>
      <c r="DA160">
        <f t="shared" ca="1" si="482"/>
        <v>19</v>
      </c>
      <c r="DB160">
        <f t="shared" ca="1" si="482"/>
        <v>19</v>
      </c>
      <c r="DC160">
        <f t="shared" ca="1" si="482"/>
        <v>19</v>
      </c>
      <c r="DD160">
        <f t="shared" ca="1" si="482"/>
        <v>19</v>
      </c>
      <c r="DE160">
        <f t="shared" ca="1" si="482"/>
        <v>19</v>
      </c>
      <c r="DF160">
        <f t="shared" ca="1" si="482"/>
        <v>19</v>
      </c>
      <c r="DG160">
        <f t="shared" ca="1" si="482"/>
        <v>19</v>
      </c>
      <c r="DH160">
        <f t="shared" ca="1" si="482"/>
        <v>19</v>
      </c>
      <c r="DI160">
        <f t="shared" ca="1" si="482"/>
        <v>19</v>
      </c>
      <c r="DJ160">
        <f t="shared" ca="1" si="482"/>
        <v>19</v>
      </c>
      <c r="DK160">
        <f t="shared" ca="1" si="482"/>
        <v>19</v>
      </c>
      <c r="DL160">
        <f t="shared" ca="1" si="482"/>
        <v>19</v>
      </c>
      <c r="DM160">
        <f t="shared" ca="1" si="482"/>
        <v>19</v>
      </c>
      <c r="DN160">
        <f t="shared" ca="1" si="482"/>
        <v>19</v>
      </c>
      <c r="DO160">
        <f t="shared" ca="1" si="482"/>
        <v>19</v>
      </c>
      <c r="DP160">
        <f t="shared" ca="1" si="482"/>
        <v>19</v>
      </c>
      <c r="DQ160">
        <f t="shared" ca="1" si="482"/>
        <v>19</v>
      </c>
      <c r="DR160">
        <f t="shared" ca="1" si="482"/>
        <v>19</v>
      </c>
      <c r="DS160">
        <f t="shared" ca="1" si="482"/>
        <v>19</v>
      </c>
      <c r="DT160" s="87">
        <f t="shared" ca="1" si="482"/>
        <v>19</v>
      </c>
      <c r="DU160">
        <f t="shared" ca="1" si="482"/>
        <v>19</v>
      </c>
      <c r="DV160">
        <f t="shared" ca="1" si="482"/>
        <v>19</v>
      </c>
      <c r="DW160">
        <f t="shared" ca="1" si="482"/>
        <v>19</v>
      </c>
      <c r="DX160">
        <f t="shared" ca="1" si="482"/>
        <v>19</v>
      </c>
      <c r="DY160">
        <f t="shared" ca="1" si="482"/>
        <v>19</v>
      </c>
      <c r="DZ160">
        <f t="shared" ca="1" si="482"/>
        <v>19</v>
      </c>
      <c r="EA160">
        <f t="shared" ca="1" si="482"/>
        <v>19</v>
      </c>
      <c r="EB160">
        <f t="shared" ref="EB160:FG160" ca="1" si="483">EB20</f>
        <v>19</v>
      </c>
      <c r="EC160">
        <f t="shared" ca="1" si="483"/>
        <v>19</v>
      </c>
      <c r="ED160">
        <f t="shared" ca="1" si="483"/>
        <v>19</v>
      </c>
      <c r="EE160">
        <f t="shared" ca="1" si="483"/>
        <v>19</v>
      </c>
      <c r="EF160">
        <f t="shared" ca="1" si="483"/>
        <v>19</v>
      </c>
      <c r="EG160">
        <f t="shared" ca="1" si="483"/>
        <v>19</v>
      </c>
      <c r="EH160">
        <f t="shared" ca="1" si="483"/>
        <v>19</v>
      </c>
      <c r="EI160">
        <f t="shared" ca="1" si="483"/>
        <v>19</v>
      </c>
      <c r="EJ160">
        <f t="shared" ca="1" si="483"/>
        <v>19</v>
      </c>
      <c r="EK160">
        <f t="shared" ca="1" si="483"/>
        <v>19</v>
      </c>
      <c r="EL160">
        <f t="shared" ca="1" si="483"/>
        <v>19</v>
      </c>
      <c r="EM160">
        <f t="shared" ca="1" si="483"/>
        <v>19</v>
      </c>
      <c r="EN160">
        <f t="shared" ca="1" si="483"/>
        <v>19</v>
      </c>
      <c r="EO160">
        <f t="shared" ca="1" si="483"/>
        <v>19</v>
      </c>
      <c r="EP160">
        <f t="shared" ca="1" si="483"/>
        <v>19</v>
      </c>
      <c r="EQ160" s="88">
        <f t="shared" ca="1" si="483"/>
        <v>19</v>
      </c>
      <c r="ER160">
        <f t="shared" ca="1" si="483"/>
        <v>19</v>
      </c>
      <c r="ES160">
        <f t="shared" ca="1" si="483"/>
        <v>19</v>
      </c>
      <c r="ET160">
        <f t="shared" ca="1" si="483"/>
        <v>19</v>
      </c>
      <c r="EU160">
        <f t="shared" ca="1" si="483"/>
        <v>19</v>
      </c>
      <c r="EV160">
        <f t="shared" ca="1" si="483"/>
        <v>19</v>
      </c>
      <c r="EW160">
        <f t="shared" ca="1" si="483"/>
        <v>19</v>
      </c>
      <c r="EX160">
        <f t="shared" ca="1" si="483"/>
        <v>19</v>
      </c>
      <c r="EY160">
        <f t="shared" ca="1" si="483"/>
        <v>19</v>
      </c>
      <c r="EZ160">
        <f t="shared" ca="1" si="483"/>
        <v>19</v>
      </c>
      <c r="FA160">
        <f t="shared" ca="1" si="483"/>
        <v>19</v>
      </c>
      <c r="FB160">
        <f t="shared" ca="1" si="483"/>
        <v>19</v>
      </c>
      <c r="FC160">
        <f t="shared" ca="1" si="483"/>
        <v>19</v>
      </c>
      <c r="FD160">
        <f t="shared" ca="1" si="483"/>
        <v>19</v>
      </c>
      <c r="FE160">
        <f t="shared" ca="1" si="483"/>
        <v>19</v>
      </c>
      <c r="FF160">
        <f t="shared" ca="1" si="483"/>
        <v>19</v>
      </c>
      <c r="FG160">
        <f t="shared" ca="1" si="483"/>
        <v>19</v>
      </c>
      <c r="FH160">
        <f t="shared" ref="FH160:GM160" ca="1" si="484">FH20</f>
        <v>19</v>
      </c>
      <c r="FI160">
        <f t="shared" ca="1" si="484"/>
        <v>19</v>
      </c>
      <c r="FJ160">
        <f t="shared" ca="1" si="484"/>
        <v>19</v>
      </c>
      <c r="FK160">
        <f t="shared" ca="1" si="484"/>
        <v>19</v>
      </c>
      <c r="FL160">
        <f t="shared" ca="1" si="484"/>
        <v>19</v>
      </c>
      <c r="FM160">
        <f t="shared" ca="1" si="484"/>
        <v>19</v>
      </c>
      <c r="FN160">
        <f t="shared" ca="1" si="484"/>
        <v>19</v>
      </c>
      <c r="FO160">
        <f t="shared" si="484"/>
        <v>19</v>
      </c>
      <c r="FP160" s="87">
        <f t="shared" si="484"/>
        <v>19</v>
      </c>
      <c r="FQ160">
        <f t="shared" si="484"/>
        <v>19</v>
      </c>
      <c r="FR160">
        <f t="shared" si="484"/>
        <v>19</v>
      </c>
      <c r="FS160">
        <f t="shared" si="484"/>
        <v>19</v>
      </c>
      <c r="FT160">
        <f t="shared" si="484"/>
        <v>19</v>
      </c>
      <c r="FU160">
        <f t="shared" si="484"/>
        <v>19</v>
      </c>
      <c r="FV160">
        <f t="shared" si="484"/>
        <v>19</v>
      </c>
      <c r="FW160">
        <f t="shared" si="484"/>
        <v>19</v>
      </c>
      <c r="FX160">
        <f t="shared" si="484"/>
        <v>19</v>
      </c>
      <c r="FY160">
        <f t="shared" si="484"/>
        <v>19</v>
      </c>
      <c r="FZ160">
        <f t="shared" si="484"/>
        <v>19</v>
      </c>
      <c r="GA160">
        <f t="shared" si="484"/>
        <v>19</v>
      </c>
      <c r="GB160">
        <f t="shared" si="484"/>
        <v>19</v>
      </c>
      <c r="GC160">
        <f t="shared" si="484"/>
        <v>19</v>
      </c>
      <c r="GD160">
        <f t="shared" si="484"/>
        <v>19</v>
      </c>
      <c r="GE160">
        <f t="shared" si="484"/>
        <v>19</v>
      </c>
      <c r="GF160">
        <f t="shared" si="484"/>
        <v>19</v>
      </c>
      <c r="GG160">
        <f t="shared" si="484"/>
        <v>19</v>
      </c>
      <c r="GH160">
        <f t="shared" si="484"/>
        <v>19</v>
      </c>
      <c r="GI160">
        <f t="shared" si="484"/>
        <v>19</v>
      </c>
      <c r="GJ160">
        <f t="shared" si="484"/>
        <v>19</v>
      </c>
      <c r="GK160">
        <f t="shared" si="484"/>
        <v>19</v>
      </c>
      <c r="GL160">
        <f t="shared" si="484"/>
        <v>19</v>
      </c>
      <c r="GM160" s="88">
        <f t="shared" si="484"/>
        <v>0</v>
      </c>
    </row>
    <row r="161" spans="1:195" x14ac:dyDescent="0.25">
      <c r="B161" t="s">
        <v>323</v>
      </c>
      <c r="D161">
        <f ca="1">+IF(D95&lt;3,1,0)</f>
        <v>1</v>
      </c>
      <c r="E161">
        <f t="shared" ref="E161:BP161" ca="1" si="485">+IF(E95&lt;3,1,0)</f>
        <v>1</v>
      </c>
      <c r="F161">
        <f t="shared" ca="1" si="485"/>
        <v>1</v>
      </c>
      <c r="G161">
        <f t="shared" ca="1" si="485"/>
        <v>1</v>
      </c>
      <c r="H161">
        <f t="shared" ca="1" si="485"/>
        <v>1</v>
      </c>
      <c r="I161">
        <f t="shared" ca="1" si="485"/>
        <v>1</v>
      </c>
      <c r="J161">
        <f t="shared" ca="1" si="485"/>
        <v>1</v>
      </c>
      <c r="K161">
        <f t="shared" ca="1" si="485"/>
        <v>1</v>
      </c>
      <c r="L161">
        <f t="shared" ca="1" si="485"/>
        <v>1</v>
      </c>
      <c r="M161">
        <f t="shared" ca="1" si="485"/>
        <v>1</v>
      </c>
      <c r="N161">
        <f t="shared" ca="1" si="485"/>
        <v>1</v>
      </c>
      <c r="O161">
        <f t="shared" ca="1" si="485"/>
        <v>1</v>
      </c>
      <c r="P161">
        <f t="shared" ca="1" si="485"/>
        <v>1</v>
      </c>
      <c r="Q161">
        <f t="shared" ca="1" si="485"/>
        <v>1</v>
      </c>
      <c r="R161">
        <f t="shared" ca="1" si="485"/>
        <v>1</v>
      </c>
      <c r="S161">
        <f t="shared" ca="1" si="485"/>
        <v>1</v>
      </c>
      <c r="T161">
        <f t="shared" ca="1" si="485"/>
        <v>1</v>
      </c>
      <c r="U161">
        <f t="shared" ca="1" si="485"/>
        <v>1</v>
      </c>
      <c r="V161">
        <f t="shared" ca="1" si="485"/>
        <v>1</v>
      </c>
      <c r="W161">
        <f t="shared" ca="1" si="485"/>
        <v>1</v>
      </c>
      <c r="X161">
        <f t="shared" ca="1" si="485"/>
        <v>1</v>
      </c>
      <c r="Y161">
        <f t="shared" ca="1" si="485"/>
        <v>1</v>
      </c>
      <c r="Z161">
        <f t="shared" ca="1" si="485"/>
        <v>1</v>
      </c>
      <c r="AA161">
        <f t="shared" ca="1" si="485"/>
        <v>1</v>
      </c>
      <c r="AB161" s="87">
        <f t="shared" ca="1" si="485"/>
        <v>1</v>
      </c>
      <c r="AC161">
        <f t="shared" ca="1" si="485"/>
        <v>1</v>
      </c>
      <c r="AD161">
        <f t="shared" ca="1" si="485"/>
        <v>1</v>
      </c>
      <c r="AE161">
        <f t="shared" ca="1" si="485"/>
        <v>1</v>
      </c>
      <c r="AF161">
        <f t="shared" ca="1" si="485"/>
        <v>1</v>
      </c>
      <c r="AG161">
        <f t="shared" ca="1" si="485"/>
        <v>1</v>
      </c>
      <c r="AH161">
        <f t="shared" ca="1" si="485"/>
        <v>1</v>
      </c>
      <c r="AI161">
        <f t="shared" ca="1" si="485"/>
        <v>1</v>
      </c>
      <c r="AJ161">
        <f t="shared" ca="1" si="485"/>
        <v>1</v>
      </c>
      <c r="AK161">
        <f t="shared" ca="1" si="485"/>
        <v>1</v>
      </c>
      <c r="AL161">
        <f t="shared" ca="1" si="485"/>
        <v>1</v>
      </c>
      <c r="AM161">
        <f t="shared" ca="1" si="485"/>
        <v>1</v>
      </c>
      <c r="AN161">
        <f t="shared" ca="1" si="485"/>
        <v>1</v>
      </c>
      <c r="AO161">
        <f t="shared" ca="1" si="485"/>
        <v>1</v>
      </c>
      <c r="AP161">
        <f t="shared" ca="1" si="485"/>
        <v>1</v>
      </c>
      <c r="AQ161">
        <f t="shared" ca="1" si="485"/>
        <v>1</v>
      </c>
      <c r="AR161">
        <f t="shared" ca="1" si="485"/>
        <v>1</v>
      </c>
      <c r="AS161">
        <f t="shared" ca="1" si="485"/>
        <v>1</v>
      </c>
      <c r="AT161">
        <f t="shared" ca="1" si="485"/>
        <v>1</v>
      </c>
      <c r="AU161">
        <f t="shared" ca="1" si="485"/>
        <v>1</v>
      </c>
      <c r="AV161">
        <f t="shared" ca="1" si="485"/>
        <v>1</v>
      </c>
      <c r="AW161">
        <f t="shared" ca="1" si="485"/>
        <v>1</v>
      </c>
      <c r="AX161">
        <f t="shared" ca="1" si="485"/>
        <v>1</v>
      </c>
      <c r="AY161">
        <f t="shared" ca="1" si="485"/>
        <v>1</v>
      </c>
      <c r="AZ161" s="87">
        <f t="shared" ca="1" si="485"/>
        <v>1</v>
      </c>
      <c r="BA161">
        <f t="shared" ca="1" si="485"/>
        <v>1</v>
      </c>
      <c r="BB161">
        <f t="shared" ca="1" si="485"/>
        <v>1</v>
      </c>
      <c r="BC161">
        <f t="shared" ca="1" si="485"/>
        <v>1</v>
      </c>
      <c r="BD161">
        <f t="shared" ca="1" si="485"/>
        <v>1</v>
      </c>
      <c r="BE161">
        <f t="shared" ca="1" si="485"/>
        <v>1</v>
      </c>
      <c r="BF161">
        <f t="shared" ca="1" si="485"/>
        <v>1</v>
      </c>
      <c r="BG161">
        <f t="shared" ca="1" si="485"/>
        <v>1</v>
      </c>
      <c r="BH161">
        <f t="shared" ca="1" si="485"/>
        <v>1</v>
      </c>
      <c r="BI161">
        <f t="shared" ca="1" si="485"/>
        <v>1</v>
      </c>
      <c r="BJ161">
        <f t="shared" ca="1" si="485"/>
        <v>1</v>
      </c>
      <c r="BK161">
        <f t="shared" ca="1" si="485"/>
        <v>1</v>
      </c>
      <c r="BL161">
        <f t="shared" ca="1" si="485"/>
        <v>1</v>
      </c>
      <c r="BM161">
        <f t="shared" ca="1" si="485"/>
        <v>1</v>
      </c>
      <c r="BN161">
        <f t="shared" ca="1" si="485"/>
        <v>1</v>
      </c>
      <c r="BO161">
        <f t="shared" ca="1" si="485"/>
        <v>1</v>
      </c>
      <c r="BP161">
        <f t="shared" ca="1" si="485"/>
        <v>1</v>
      </c>
      <c r="BQ161">
        <f t="shared" ref="BQ161:EB161" ca="1" si="486">+IF(BQ95&lt;3,1,0)</f>
        <v>1</v>
      </c>
      <c r="BR161">
        <f t="shared" ca="1" si="486"/>
        <v>1</v>
      </c>
      <c r="BS161">
        <f t="shared" ca="1" si="486"/>
        <v>1</v>
      </c>
      <c r="BT161">
        <f t="shared" ca="1" si="486"/>
        <v>1</v>
      </c>
      <c r="BU161">
        <f t="shared" ca="1" si="486"/>
        <v>1</v>
      </c>
      <c r="BV161">
        <f t="shared" ca="1" si="486"/>
        <v>1</v>
      </c>
      <c r="BW161">
        <f t="shared" ca="1" si="486"/>
        <v>1</v>
      </c>
      <c r="BX161" s="87">
        <f t="shared" ca="1" si="486"/>
        <v>1</v>
      </c>
      <c r="BY161">
        <f t="shared" ca="1" si="486"/>
        <v>1</v>
      </c>
      <c r="BZ161">
        <f t="shared" ca="1" si="486"/>
        <v>1</v>
      </c>
      <c r="CA161">
        <f t="shared" ca="1" si="486"/>
        <v>1</v>
      </c>
      <c r="CB161">
        <f t="shared" ca="1" si="486"/>
        <v>1</v>
      </c>
      <c r="CC161">
        <f t="shared" ca="1" si="486"/>
        <v>1</v>
      </c>
      <c r="CD161">
        <f t="shared" ca="1" si="486"/>
        <v>1</v>
      </c>
      <c r="CE161">
        <f t="shared" ca="1" si="486"/>
        <v>1</v>
      </c>
      <c r="CF161">
        <f t="shared" ca="1" si="486"/>
        <v>1</v>
      </c>
      <c r="CG161">
        <f t="shared" ca="1" si="486"/>
        <v>1</v>
      </c>
      <c r="CH161">
        <f t="shared" ca="1" si="486"/>
        <v>1</v>
      </c>
      <c r="CI161">
        <f t="shared" ca="1" si="486"/>
        <v>1</v>
      </c>
      <c r="CJ161">
        <f t="shared" ca="1" si="486"/>
        <v>1</v>
      </c>
      <c r="CK161">
        <f t="shared" ca="1" si="486"/>
        <v>1</v>
      </c>
      <c r="CL161">
        <f t="shared" ca="1" si="486"/>
        <v>1</v>
      </c>
      <c r="CM161">
        <f t="shared" ca="1" si="486"/>
        <v>1</v>
      </c>
      <c r="CN161">
        <f t="shared" ca="1" si="486"/>
        <v>1</v>
      </c>
      <c r="CO161">
        <f t="shared" ca="1" si="486"/>
        <v>1</v>
      </c>
      <c r="CP161">
        <f t="shared" ca="1" si="486"/>
        <v>1</v>
      </c>
      <c r="CQ161">
        <f t="shared" ca="1" si="486"/>
        <v>1</v>
      </c>
      <c r="CR161">
        <f t="shared" ca="1" si="486"/>
        <v>1</v>
      </c>
      <c r="CS161">
        <f t="shared" ca="1" si="486"/>
        <v>1</v>
      </c>
      <c r="CT161">
        <f t="shared" ca="1" si="486"/>
        <v>1</v>
      </c>
      <c r="CU161" s="88">
        <f t="shared" ca="1" si="486"/>
        <v>1</v>
      </c>
      <c r="CV161">
        <f t="shared" ca="1" si="486"/>
        <v>0</v>
      </c>
      <c r="CW161">
        <f t="shared" ca="1" si="486"/>
        <v>0</v>
      </c>
      <c r="CX161">
        <f t="shared" ca="1" si="486"/>
        <v>0</v>
      </c>
      <c r="CY161">
        <f t="shared" ca="1" si="486"/>
        <v>0</v>
      </c>
      <c r="CZ161">
        <f t="shared" ca="1" si="486"/>
        <v>0</v>
      </c>
      <c r="DA161">
        <f t="shared" ca="1" si="486"/>
        <v>0</v>
      </c>
      <c r="DB161">
        <f t="shared" ca="1" si="486"/>
        <v>0</v>
      </c>
      <c r="DC161">
        <f t="shared" ca="1" si="486"/>
        <v>0</v>
      </c>
      <c r="DD161">
        <f t="shared" ca="1" si="486"/>
        <v>0</v>
      </c>
      <c r="DE161">
        <f t="shared" ca="1" si="486"/>
        <v>0</v>
      </c>
      <c r="DF161">
        <f t="shared" ca="1" si="486"/>
        <v>0</v>
      </c>
      <c r="DG161">
        <f t="shared" ca="1" si="486"/>
        <v>0</v>
      </c>
      <c r="DH161">
        <f t="shared" ca="1" si="486"/>
        <v>0</v>
      </c>
      <c r="DI161">
        <f t="shared" ca="1" si="486"/>
        <v>0</v>
      </c>
      <c r="DJ161">
        <f t="shared" ca="1" si="486"/>
        <v>0</v>
      </c>
      <c r="DK161">
        <f t="shared" ca="1" si="486"/>
        <v>0</v>
      </c>
      <c r="DL161">
        <f t="shared" ca="1" si="486"/>
        <v>0</v>
      </c>
      <c r="DM161">
        <f t="shared" ca="1" si="486"/>
        <v>0</v>
      </c>
      <c r="DN161">
        <f t="shared" ca="1" si="486"/>
        <v>0</v>
      </c>
      <c r="DO161">
        <f t="shared" ca="1" si="486"/>
        <v>0</v>
      </c>
      <c r="DP161">
        <f t="shared" ca="1" si="486"/>
        <v>0</v>
      </c>
      <c r="DQ161">
        <f t="shared" ca="1" si="486"/>
        <v>0</v>
      </c>
      <c r="DR161">
        <f t="shared" ca="1" si="486"/>
        <v>0</v>
      </c>
      <c r="DS161">
        <f t="shared" ca="1" si="486"/>
        <v>0</v>
      </c>
      <c r="DT161" s="87">
        <f t="shared" ca="1" si="486"/>
        <v>0</v>
      </c>
      <c r="DU161">
        <f t="shared" ca="1" si="486"/>
        <v>0</v>
      </c>
      <c r="DV161">
        <f t="shared" ca="1" si="486"/>
        <v>0</v>
      </c>
      <c r="DW161">
        <f t="shared" ca="1" si="486"/>
        <v>0</v>
      </c>
      <c r="DX161">
        <f t="shared" ca="1" si="486"/>
        <v>0</v>
      </c>
      <c r="DY161">
        <f t="shared" ca="1" si="486"/>
        <v>0</v>
      </c>
      <c r="DZ161">
        <f t="shared" ca="1" si="486"/>
        <v>0</v>
      </c>
      <c r="EA161">
        <f t="shared" ca="1" si="486"/>
        <v>0</v>
      </c>
      <c r="EB161">
        <f t="shared" ca="1" si="486"/>
        <v>0</v>
      </c>
      <c r="EC161">
        <f t="shared" ref="EC161:FP161" ca="1" si="487">+IF(EC95&lt;3,1,0)</f>
        <v>0</v>
      </c>
      <c r="ED161">
        <f t="shared" ca="1" si="487"/>
        <v>0</v>
      </c>
      <c r="EE161">
        <f t="shared" ca="1" si="487"/>
        <v>0</v>
      </c>
      <c r="EF161">
        <f t="shared" ca="1" si="487"/>
        <v>0</v>
      </c>
      <c r="EG161">
        <f t="shared" ca="1" si="487"/>
        <v>0</v>
      </c>
      <c r="EH161">
        <f t="shared" ca="1" si="487"/>
        <v>0</v>
      </c>
      <c r="EI161">
        <f t="shared" ca="1" si="487"/>
        <v>0</v>
      </c>
      <c r="EJ161">
        <f t="shared" ca="1" si="487"/>
        <v>0</v>
      </c>
      <c r="EK161">
        <f t="shared" ca="1" si="487"/>
        <v>0</v>
      </c>
      <c r="EL161">
        <f t="shared" ca="1" si="487"/>
        <v>0</v>
      </c>
      <c r="EM161">
        <f t="shared" ca="1" si="487"/>
        <v>0</v>
      </c>
      <c r="EN161">
        <f t="shared" ca="1" si="487"/>
        <v>0</v>
      </c>
      <c r="EO161">
        <f t="shared" ca="1" si="487"/>
        <v>0</v>
      </c>
      <c r="EP161">
        <f t="shared" ca="1" si="487"/>
        <v>0</v>
      </c>
      <c r="EQ161" s="88">
        <f t="shared" ca="1" si="487"/>
        <v>0</v>
      </c>
      <c r="ER161">
        <f t="shared" ca="1" si="487"/>
        <v>0</v>
      </c>
      <c r="ES161">
        <f t="shared" ca="1" si="487"/>
        <v>0</v>
      </c>
      <c r="ET161">
        <f t="shared" ca="1" si="487"/>
        <v>0</v>
      </c>
      <c r="EU161">
        <f t="shared" ca="1" si="487"/>
        <v>0</v>
      </c>
      <c r="EV161">
        <f t="shared" ca="1" si="487"/>
        <v>0</v>
      </c>
      <c r="EW161">
        <f t="shared" ca="1" si="487"/>
        <v>0</v>
      </c>
      <c r="EX161">
        <f t="shared" ca="1" si="487"/>
        <v>0</v>
      </c>
      <c r="EY161">
        <f t="shared" ca="1" si="487"/>
        <v>0</v>
      </c>
      <c r="EZ161">
        <f t="shared" ca="1" si="487"/>
        <v>0</v>
      </c>
      <c r="FA161">
        <f t="shared" ca="1" si="487"/>
        <v>0</v>
      </c>
      <c r="FB161">
        <f t="shared" ca="1" si="487"/>
        <v>0</v>
      </c>
      <c r="FC161">
        <f t="shared" ca="1" si="487"/>
        <v>0</v>
      </c>
      <c r="FD161">
        <f t="shared" ca="1" si="487"/>
        <v>0</v>
      </c>
      <c r="FE161">
        <f t="shared" ca="1" si="487"/>
        <v>0</v>
      </c>
      <c r="FF161">
        <f t="shared" ca="1" si="487"/>
        <v>0</v>
      </c>
      <c r="FG161">
        <f t="shared" ca="1" si="487"/>
        <v>0</v>
      </c>
      <c r="FH161">
        <f t="shared" ca="1" si="487"/>
        <v>0</v>
      </c>
      <c r="FI161">
        <f t="shared" ca="1" si="487"/>
        <v>0</v>
      </c>
      <c r="FJ161">
        <f t="shared" ca="1" si="487"/>
        <v>0</v>
      </c>
      <c r="FK161">
        <f t="shared" ca="1" si="487"/>
        <v>0</v>
      </c>
      <c r="FL161">
        <f t="shared" ca="1" si="487"/>
        <v>0</v>
      </c>
      <c r="FM161">
        <f t="shared" ca="1" si="487"/>
        <v>0</v>
      </c>
      <c r="FN161">
        <f t="shared" ca="1" si="487"/>
        <v>0</v>
      </c>
      <c r="FO161">
        <f t="shared" ca="1" si="487"/>
        <v>0</v>
      </c>
      <c r="FP161" s="87">
        <f t="shared" si="487"/>
        <v>0</v>
      </c>
      <c r="FQ161">
        <f t="shared" ref="FQ161:GM161" si="488">+IF(FQ95&lt;3,1,0)</f>
        <v>0</v>
      </c>
      <c r="FR161">
        <f t="shared" si="488"/>
        <v>0</v>
      </c>
      <c r="FS161">
        <f t="shared" si="488"/>
        <v>0</v>
      </c>
      <c r="FT161">
        <f t="shared" si="488"/>
        <v>0</v>
      </c>
      <c r="FU161">
        <f t="shared" si="488"/>
        <v>0</v>
      </c>
      <c r="FV161">
        <f t="shared" si="488"/>
        <v>0</v>
      </c>
      <c r="FW161">
        <f t="shared" si="488"/>
        <v>0</v>
      </c>
      <c r="FX161">
        <f t="shared" si="488"/>
        <v>0</v>
      </c>
      <c r="FY161">
        <f t="shared" si="488"/>
        <v>0</v>
      </c>
      <c r="FZ161">
        <f t="shared" si="488"/>
        <v>0</v>
      </c>
      <c r="GA161">
        <f t="shared" si="488"/>
        <v>0</v>
      </c>
      <c r="GB161">
        <f t="shared" si="488"/>
        <v>0</v>
      </c>
      <c r="GC161">
        <f t="shared" si="488"/>
        <v>0</v>
      </c>
      <c r="GD161">
        <f t="shared" si="488"/>
        <v>0</v>
      </c>
      <c r="GE161">
        <f t="shared" si="488"/>
        <v>0</v>
      </c>
      <c r="GF161">
        <f t="shared" si="488"/>
        <v>0</v>
      </c>
      <c r="GG161">
        <f t="shared" si="488"/>
        <v>0</v>
      </c>
      <c r="GH161">
        <f t="shared" si="488"/>
        <v>0</v>
      </c>
      <c r="GI161">
        <f t="shared" si="488"/>
        <v>0</v>
      </c>
      <c r="GJ161">
        <f t="shared" si="488"/>
        <v>0</v>
      </c>
      <c r="GK161">
        <f t="shared" si="488"/>
        <v>0</v>
      </c>
      <c r="GL161">
        <f t="shared" si="488"/>
        <v>0</v>
      </c>
      <c r="GM161" s="88">
        <f t="shared" si="488"/>
        <v>0</v>
      </c>
    </row>
    <row r="162" spans="1:195" x14ac:dyDescent="0.25">
      <c r="AB162" s="87"/>
      <c r="AZ162" s="87"/>
      <c r="BX162" s="87"/>
      <c r="CU162" s="88"/>
      <c r="DT162" s="87"/>
      <c r="EQ162" s="88"/>
      <c r="FP162" s="87"/>
      <c r="GM162" s="88"/>
    </row>
    <row r="163" spans="1:195" x14ac:dyDescent="0.25">
      <c r="AB163" s="87"/>
      <c r="AZ163" s="87"/>
      <c r="BX163" s="87"/>
      <c r="CU163" s="88"/>
      <c r="DT163" s="87"/>
      <c r="EQ163" s="88"/>
      <c r="FP163" s="87"/>
      <c r="GM163" s="88"/>
    </row>
    <row r="164" spans="1:195" x14ac:dyDescent="0.25">
      <c r="AB164" s="87"/>
      <c r="AZ164" s="87"/>
      <c r="BX164" s="87"/>
      <c r="CU164" s="88"/>
      <c r="DT164" s="87"/>
      <c r="EQ164" s="88"/>
      <c r="FP164" s="87"/>
      <c r="GM164" s="88"/>
    </row>
    <row r="165" spans="1:195" x14ac:dyDescent="0.25">
      <c r="B165" s="19" t="s">
        <v>329</v>
      </c>
      <c r="D165">
        <f t="shared" ref="D165:AI165" si="489">DAY(D135)</f>
        <v>24</v>
      </c>
      <c r="E165">
        <f t="shared" si="489"/>
        <v>24</v>
      </c>
      <c r="F165">
        <f t="shared" si="489"/>
        <v>24</v>
      </c>
      <c r="G165">
        <f t="shared" si="489"/>
        <v>24</v>
      </c>
      <c r="H165">
        <f t="shared" si="489"/>
        <v>24</v>
      </c>
      <c r="I165">
        <f t="shared" si="489"/>
        <v>24</v>
      </c>
      <c r="J165">
        <f t="shared" si="489"/>
        <v>24</v>
      </c>
      <c r="K165">
        <f t="shared" si="489"/>
        <v>24</v>
      </c>
      <c r="L165">
        <f t="shared" si="489"/>
        <v>24</v>
      </c>
      <c r="M165">
        <f t="shared" si="489"/>
        <v>24</v>
      </c>
      <c r="N165">
        <f t="shared" si="489"/>
        <v>24</v>
      </c>
      <c r="O165">
        <f t="shared" si="489"/>
        <v>24</v>
      </c>
      <c r="P165">
        <f t="shared" si="489"/>
        <v>24</v>
      </c>
      <c r="Q165">
        <f t="shared" si="489"/>
        <v>24</v>
      </c>
      <c r="R165">
        <f t="shared" si="489"/>
        <v>24</v>
      </c>
      <c r="S165">
        <f t="shared" si="489"/>
        <v>24</v>
      </c>
      <c r="T165">
        <f t="shared" si="489"/>
        <v>24</v>
      </c>
      <c r="U165">
        <f t="shared" si="489"/>
        <v>24</v>
      </c>
      <c r="V165">
        <f t="shared" si="489"/>
        <v>24</v>
      </c>
      <c r="W165">
        <f t="shared" si="489"/>
        <v>24</v>
      </c>
      <c r="X165">
        <f t="shared" si="489"/>
        <v>24</v>
      </c>
      <c r="Y165">
        <f t="shared" si="489"/>
        <v>24</v>
      </c>
      <c r="Z165">
        <f t="shared" si="489"/>
        <v>24</v>
      </c>
      <c r="AA165">
        <f t="shared" si="489"/>
        <v>24</v>
      </c>
      <c r="AB165" s="87">
        <f t="shared" si="489"/>
        <v>25</v>
      </c>
      <c r="AC165">
        <f t="shared" si="489"/>
        <v>25</v>
      </c>
      <c r="AD165">
        <f t="shared" si="489"/>
        <v>25</v>
      </c>
      <c r="AE165">
        <f t="shared" si="489"/>
        <v>25</v>
      </c>
      <c r="AF165">
        <f t="shared" si="489"/>
        <v>25</v>
      </c>
      <c r="AG165">
        <f t="shared" si="489"/>
        <v>25</v>
      </c>
      <c r="AH165">
        <f t="shared" si="489"/>
        <v>25</v>
      </c>
      <c r="AI165">
        <f t="shared" si="489"/>
        <v>25</v>
      </c>
      <c r="AJ165">
        <f t="shared" ref="AJ165:BO165" si="490">DAY(AJ135)</f>
        <v>25</v>
      </c>
      <c r="AK165">
        <f t="shared" si="490"/>
        <v>25</v>
      </c>
      <c r="AL165">
        <f t="shared" si="490"/>
        <v>25</v>
      </c>
      <c r="AM165">
        <f t="shared" si="490"/>
        <v>25</v>
      </c>
      <c r="AN165">
        <f t="shared" si="490"/>
        <v>25</v>
      </c>
      <c r="AO165">
        <f t="shared" si="490"/>
        <v>25</v>
      </c>
      <c r="AP165">
        <f t="shared" si="490"/>
        <v>25</v>
      </c>
      <c r="AQ165">
        <f t="shared" si="490"/>
        <v>25</v>
      </c>
      <c r="AR165">
        <f t="shared" si="490"/>
        <v>25</v>
      </c>
      <c r="AS165">
        <f t="shared" si="490"/>
        <v>25</v>
      </c>
      <c r="AT165">
        <f t="shared" si="490"/>
        <v>25</v>
      </c>
      <c r="AU165">
        <f t="shared" si="490"/>
        <v>25</v>
      </c>
      <c r="AV165">
        <f t="shared" si="490"/>
        <v>25</v>
      </c>
      <c r="AW165">
        <f t="shared" si="490"/>
        <v>25</v>
      </c>
      <c r="AX165">
        <f t="shared" si="490"/>
        <v>25</v>
      </c>
      <c r="AY165">
        <f t="shared" si="490"/>
        <v>25</v>
      </c>
      <c r="AZ165" s="87">
        <f t="shared" si="490"/>
        <v>26</v>
      </c>
      <c r="BA165">
        <f t="shared" si="490"/>
        <v>26</v>
      </c>
      <c r="BB165">
        <f t="shared" si="490"/>
        <v>26</v>
      </c>
      <c r="BC165">
        <f t="shared" si="490"/>
        <v>26</v>
      </c>
      <c r="BD165">
        <f t="shared" si="490"/>
        <v>26</v>
      </c>
      <c r="BE165">
        <f t="shared" si="490"/>
        <v>26</v>
      </c>
      <c r="BF165">
        <f t="shared" si="490"/>
        <v>26</v>
      </c>
      <c r="BG165">
        <f t="shared" si="490"/>
        <v>26</v>
      </c>
      <c r="BH165">
        <f t="shared" si="490"/>
        <v>26</v>
      </c>
      <c r="BI165">
        <f t="shared" si="490"/>
        <v>26</v>
      </c>
      <c r="BJ165">
        <f t="shared" si="490"/>
        <v>26</v>
      </c>
      <c r="BK165">
        <f t="shared" si="490"/>
        <v>26</v>
      </c>
      <c r="BL165">
        <f t="shared" si="490"/>
        <v>26</v>
      </c>
      <c r="BM165">
        <f t="shared" si="490"/>
        <v>26</v>
      </c>
      <c r="BN165">
        <f t="shared" si="490"/>
        <v>26</v>
      </c>
      <c r="BO165">
        <f t="shared" si="490"/>
        <v>26</v>
      </c>
      <c r="BP165">
        <f t="shared" ref="BP165:CU165" si="491">DAY(BP135)</f>
        <v>26</v>
      </c>
      <c r="BQ165">
        <f t="shared" si="491"/>
        <v>26</v>
      </c>
      <c r="BR165">
        <f t="shared" si="491"/>
        <v>26</v>
      </c>
      <c r="BS165">
        <f t="shared" si="491"/>
        <v>26</v>
      </c>
      <c r="BT165">
        <f t="shared" si="491"/>
        <v>26</v>
      </c>
      <c r="BU165">
        <f t="shared" si="491"/>
        <v>26</v>
      </c>
      <c r="BV165">
        <f t="shared" si="491"/>
        <v>26</v>
      </c>
      <c r="BW165">
        <f t="shared" si="491"/>
        <v>26</v>
      </c>
      <c r="BX165" s="87">
        <f t="shared" si="491"/>
        <v>27</v>
      </c>
      <c r="BY165">
        <f t="shared" si="491"/>
        <v>27</v>
      </c>
      <c r="BZ165">
        <f t="shared" si="491"/>
        <v>27</v>
      </c>
      <c r="CA165">
        <f t="shared" si="491"/>
        <v>27</v>
      </c>
      <c r="CB165">
        <f t="shared" si="491"/>
        <v>27</v>
      </c>
      <c r="CC165">
        <f t="shared" si="491"/>
        <v>27</v>
      </c>
      <c r="CD165">
        <f t="shared" si="491"/>
        <v>27</v>
      </c>
      <c r="CE165">
        <f t="shared" si="491"/>
        <v>27</v>
      </c>
      <c r="CF165">
        <f t="shared" si="491"/>
        <v>27</v>
      </c>
      <c r="CG165">
        <f t="shared" si="491"/>
        <v>27</v>
      </c>
      <c r="CH165">
        <f t="shared" si="491"/>
        <v>27</v>
      </c>
      <c r="CI165">
        <f t="shared" si="491"/>
        <v>27</v>
      </c>
      <c r="CJ165">
        <f t="shared" si="491"/>
        <v>27</v>
      </c>
      <c r="CK165">
        <f t="shared" si="491"/>
        <v>27</v>
      </c>
      <c r="CL165">
        <f t="shared" si="491"/>
        <v>27</v>
      </c>
      <c r="CM165">
        <f t="shared" si="491"/>
        <v>27</v>
      </c>
      <c r="CN165">
        <f t="shared" si="491"/>
        <v>27</v>
      </c>
      <c r="CO165">
        <f t="shared" si="491"/>
        <v>27</v>
      </c>
      <c r="CP165">
        <f t="shared" si="491"/>
        <v>27</v>
      </c>
      <c r="CQ165">
        <f t="shared" si="491"/>
        <v>27</v>
      </c>
      <c r="CR165">
        <f t="shared" si="491"/>
        <v>27</v>
      </c>
      <c r="CS165">
        <f t="shared" si="491"/>
        <v>27</v>
      </c>
      <c r="CT165">
        <f t="shared" si="491"/>
        <v>27</v>
      </c>
      <c r="CU165" s="88">
        <f t="shared" si="491"/>
        <v>27</v>
      </c>
      <c r="CV165">
        <f t="shared" ref="CV165:EA165" si="492">DAY(CV135)</f>
        <v>28</v>
      </c>
      <c r="CW165">
        <f t="shared" si="492"/>
        <v>28</v>
      </c>
      <c r="CX165">
        <f t="shared" si="492"/>
        <v>28</v>
      </c>
      <c r="CY165">
        <f t="shared" si="492"/>
        <v>28</v>
      </c>
      <c r="CZ165">
        <f t="shared" si="492"/>
        <v>28</v>
      </c>
      <c r="DA165">
        <f t="shared" si="492"/>
        <v>28</v>
      </c>
      <c r="DB165">
        <f t="shared" si="492"/>
        <v>28</v>
      </c>
      <c r="DC165">
        <f t="shared" si="492"/>
        <v>28</v>
      </c>
      <c r="DD165">
        <f t="shared" si="492"/>
        <v>28</v>
      </c>
      <c r="DE165">
        <f t="shared" si="492"/>
        <v>28</v>
      </c>
      <c r="DF165">
        <f t="shared" si="492"/>
        <v>28</v>
      </c>
      <c r="DG165">
        <f t="shared" si="492"/>
        <v>28</v>
      </c>
      <c r="DH165">
        <f t="shared" si="492"/>
        <v>28</v>
      </c>
      <c r="DI165">
        <f t="shared" si="492"/>
        <v>28</v>
      </c>
      <c r="DJ165">
        <f t="shared" si="492"/>
        <v>28</v>
      </c>
      <c r="DK165">
        <f t="shared" si="492"/>
        <v>28</v>
      </c>
      <c r="DL165">
        <f t="shared" si="492"/>
        <v>28</v>
      </c>
      <c r="DM165">
        <f t="shared" si="492"/>
        <v>28</v>
      </c>
      <c r="DN165">
        <f t="shared" si="492"/>
        <v>28</v>
      </c>
      <c r="DO165">
        <f t="shared" si="492"/>
        <v>28</v>
      </c>
      <c r="DP165">
        <f t="shared" si="492"/>
        <v>28</v>
      </c>
      <c r="DQ165">
        <f t="shared" si="492"/>
        <v>28</v>
      </c>
      <c r="DR165">
        <f t="shared" si="492"/>
        <v>28</v>
      </c>
      <c r="DS165">
        <f t="shared" si="492"/>
        <v>28</v>
      </c>
      <c r="DT165" s="87">
        <f t="shared" si="492"/>
        <v>29</v>
      </c>
      <c r="DU165">
        <f t="shared" si="492"/>
        <v>29</v>
      </c>
      <c r="DV165">
        <f t="shared" si="492"/>
        <v>29</v>
      </c>
      <c r="DW165">
        <f t="shared" si="492"/>
        <v>29</v>
      </c>
      <c r="DX165">
        <f t="shared" si="492"/>
        <v>29</v>
      </c>
      <c r="DY165">
        <f t="shared" si="492"/>
        <v>29</v>
      </c>
      <c r="DZ165">
        <f t="shared" si="492"/>
        <v>29</v>
      </c>
      <c r="EA165">
        <f t="shared" si="492"/>
        <v>29</v>
      </c>
      <c r="EB165">
        <f t="shared" ref="EB165:FG165" si="493">DAY(EB135)</f>
        <v>29</v>
      </c>
      <c r="EC165">
        <f t="shared" si="493"/>
        <v>29</v>
      </c>
      <c r="ED165">
        <f t="shared" si="493"/>
        <v>29</v>
      </c>
      <c r="EE165">
        <f t="shared" si="493"/>
        <v>29</v>
      </c>
      <c r="EF165">
        <f t="shared" si="493"/>
        <v>29</v>
      </c>
      <c r="EG165">
        <f t="shared" si="493"/>
        <v>29</v>
      </c>
      <c r="EH165">
        <f t="shared" si="493"/>
        <v>29</v>
      </c>
      <c r="EI165">
        <f t="shared" si="493"/>
        <v>29</v>
      </c>
      <c r="EJ165">
        <f t="shared" si="493"/>
        <v>29</v>
      </c>
      <c r="EK165">
        <f t="shared" si="493"/>
        <v>29</v>
      </c>
      <c r="EL165">
        <f t="shared" si="493"/>
        <v>29</v>
      </c>
      <c r="EM165">
        <f t="shared" si="493"/>
        <v>29</v>
      </c>
      <c r="EN165">
        <f t="shared" si="493"/>
        <v>29</v>
      </c>
      <c r="EO165">
        <f t="shared" si="493"/>
        <v>29</v>
      </c>
      <c r="EP165">
        <f t="shared" si="493"/>
        <v>29</v>
      </c>
      <c r="EQ165" s="88">
        <f t="shared" si="493"/>
        <v>29</v>
      </c>
      <c r="ER165">
        <f t="shared" si="493"/>
        <v>30</v>
      </c>
      <c r="ES165">
        <f t="shared" si="493"/>
        <v>30</v>
      </c>
      <c r="ET165">
        <f t="shared" si="493"/>
        <v>30</v>
      </c>
      <c r="EU165">
        <f t="shared" si="493"/>
        <v>30</v>
      </c>
      <c r="EV165">
        <f t="shared" si="493"/>
        <v>30</v>
      </c>
      <c r="EW165">
        <f t="shared" si="493"/>
        <v>30</v>
      </c>
      <c r="EX165">
        <f t="shared" si="493"/>
        <v>30</v>
      </c>
      <c r="EY165">
        <f t="shared" si="493"/>
        <v>30</v>
      </c>
      <c r="EZ165">
        <f t="shared" si="493"/>
        <v>30</v>
      </c>
      <c r="FA165">
        <f t="shared" si="493"/>
        <v>30</v>
      </c>
      <c r="FB165">
        <f t="shared" si="493"/>
        <v>30</v>
      </c>
      <c r="FC165">
        <f t="shared" si="493"/>
        <v>30</v>
      </c>
      <c r="FD165">
        <f t="shared" si="493"/>
        <v>30</v>
      </c>
      <c r="FE165">
        <f t="shared" si="493"/>
        <v>30</v>
      </c>
      <c r="FF165">
        <f t="shared" si="493"/>
        <v>30</v>
      </c>
      <c r="FG165">
        <f t="shared" si="493"/>
        <v>30</v>
      </c>
      <c r="FH165">
        <f t="shared" ref="FH165:FP165" si="494">DAY(FH135)</f>
        <v>30</v>
      </c>
      <c r="FI165">
        <f t="shared" si="494"/>
        <v>30</v>
      </c>
      <c r="FJ165">
        <f t="shared" si="494"/>
        <v>30</v>
      </c>
      <c r="FK165">
        <f t="shared" si="494"/>
        <v>30</v>
      </c>
      <c r="FL165">
        <f t="shared" si="494"/>
        <v>30</v>
      </c>
      <c r="FM165">
        <f t="shared" si="494"/>
        <v>30</v>
      </c>
      <c r="FN165">
        <f t="shared" si="494"/>
        <v>30</v>
      </c>
      <c r="FO165">
        <f t="shared" si="494"/>
        <v>30</v>
      </c>
      <c r="FP165" s="87">
        <f t="shared" si="494"/>
        <v>31</v>
      </c>
      <c r="FQ165">
        <f t="shared" ref="FQ165:GM165" si="495">DAY(FQ135)</f>
        <v>31</v>
      </c>
      <c r="FR165">
        <f t="shared" si="495"/>
        <v>31</v>
      </c>
      <c r="FS165">
        <f t="shared" si="495"/>
        <v>31</v>
      </c>
      <c r="FT165">
        <f t="shared" si="495"/>
        <v>31</v>
      </c>
      <c r="FU165">
        <f t="shared" si="495"/>
        <v>31</v>
      </c>
      <c r="FV165">
        <f t="shared" si="495"/>
        <v>31</v>
      </c>
      <c r="FW165">
        <f t="shared" si="495"/>
        <v>31</v>
      </c>
      <c r="FX165">
        <f t="shared" si="495"/>
        <v>31</v>
      </c>
      <c r="FY165">
        <f t="shared" si="495"/>
        <v>31</v>
      </c>
      <c r="FZ165">
        <f t="shared" si="495"/>
        <v>31</v>
      </c>
      <c r="GA165">
        <f t="shared" si="495"/>
        <v>31</v>
      </c>
      <c r="GB165">
        <f t="shared" si="495"/>
        <v>31</v>
      </c>
      <c r="GC165">
        <f t="shared" si="495"/>
        <v>31</v>
      </c>
      <c r="GD165">
        <f t="shared" si="495"/>
        <v>31</v>
      </c>
      <c r="GE165">
        <f t="shared" si="495"/>
        <v>31</v>
      </c>
      <c r="GF165">
        <f t="shared" si="495"/>
        <v>31</v>
      </c>
      <c r="GG165">
        <f t="shared" si="495"/>
        <v>31</v>
      </c>
      <c r="GH165">
        <f t="shared" si="495"/>
        <v>31</v>
      </c>
      <c r="GI165">
        <f t="shared" si="495"/>
        <v>31</v>
      </c>
      <c r="GJ165">
        <f t="shared" si="495"/>
        <v>31</v>
      </c>
      <c r="GK165">
        <f t="shared" si="495"/>
        <v>31</v>
      </c>
      <c r="GL165">
        <f t="shared" si="495"/>
        <v>31</v>
      </c>
      <c r="GM165" s="88">
        <f t="shared" si="495"/>
        <v>31</v>
      </c>
    </row>
    <row r="166" spans="1:195" x14ac:dyDescent="0.25">
      <c r="D166">
        <f t="shared" ref="D166:AI166" si="496">D9*D19</f>
        <v>0</v>
      </c>
      <c r="E166">
        <f t="shared" si="496"/>
        <v>0</v>
      </c>
      <c r="F166">
        <f t="shared" si="496"/>
        <v>0</v>
      </c>
      <c r="G166">
        <f t="shared" si="496"/>
        <v>0</v>
      </c>
      <c r="H166">
        <f t="shared" si="496"/>
        <v>0</v>
      </c>
      <c r="I166">
        <f t="shared" si="496"/>
        <v>0</v>
      </c>
      <c r="J166">
        <f t="shared" si="496"/>
        <v>0</v>
      </c>
      <c r="K166">
        <f t="shared" si="496"/>
        <v>0</v>
      </c>
      <c r="L166">
        <f t="shared" si="496"/>
        <v>2015.1385365853664</v>
      </c>
      <c r="M166">
        <f t="shared" si="496"/>
        <v>1957.3385365853667</v>
      </c>
      <c r="N166">
        <f t="shared" si="496"/>
        <v>1316.3707317073176</v>
      </c>
      <c r="O166">
        <f t="shared" si="496"/>
        <v>895.31560975609796</v>
      </c>
      <c r="P166">
        <f t="shared" si="496"/>
        <v>841.49560975609791</v>
      </c>
      <c r="Q166">
        <f t="shared" si="496"/>
        <v>817.015609756098</v>
      </c>
      <c r="R166">
        <f t="shared" si="496"/>
        <v>810.35560975609803</v>
      </c>
      <c r="S166">
        <f t="shared" si="496"/>
        <v>821.15560975609799</v>
      </c>
      <c r="T166">
        <f t="shared" si="496"/>
        <v>903.75804878048825</v>
      </c>
      <c r="U166">
        <f t="shared" si="496"/>
        <v>1962.4385365853666</v>
      </c>
      <c r="V166">
        <f t="shared" si="496"/>
        <v>1457.9707317073176</v>
      </c>
      <c r="W166">
        <f t="shared" si="496"/>
        <v>1049.0180487804882</v>
      </c>
      <c r="X166">
        <f t="shared" si="496"/>
        <v>922.47804878048817</v>
      </c>
      <c r="Y166">
        <f t="shared" si="496"/>
        <v>0</v>
      </c>
      <c r="Z166">
        <f t="shared" si="496"/>
        <v>0</v>
      </c>
      <c r="AA166">
        <f t="shared" si="496"/>
        <v>0</v>
      </c>
      <c r="AB166" s="87">
        <f t="shared" si="496"/>
        <v>0</v>
      </c>
      <c r="AC166">
        <f t="shared" si="496"/>
        <v>0</v>
      </c>
      <c r="AD166">
        <f t="shared" si="496"/>
        <v>0</v>
      </c>
      <c r="AE166">
        <f t="shared" si="496"/>
        <v>0</v>
      </c>
      <c r="AF166">
        <f t="shared" si="496"/>
        <v>0</v>
      </c>
      <c r="AG166">
        <f t="shared" si="496"/>
        <v>0</v>
      </c>
      <c r="AH166">
        <f t="shared" si="496"/>
        <v>0</v>
      </c>
      <c r="AI166">
        <f t="shared" si="496"/>
        <v>0</v>
      </c>
      <c r="AJ166">
        <f t="shared" ref="AJ166:BO166" si="497">AJ9*AJ19</f>
        <v>1485.7585365853668</v>
      </c>
      <c r="AK166">
        <f t="shared" si="497"/>
        <v>1087.8907317073176</v>
      </c>
      <c r="AL166">
        <f t="shared" si="497"/>
        <v>0</v>
      </c>
      <c r="AM166">
        <f t="shared" si="497"/>
        <v>0</v>
      </c>
      <c r="AN166">
        <f t="shared" si="497"/>
        <v>0</v>
      </c>
      <c r="AO166">
        <f t="shared" si="497"/>
        <v>0</v>
      </c>
      <c r="AP166">
        <f t="shared" si="497"/>
        <v>0</v>
      </c>
      <c r="AQ166">
        <f t="shared" si="497"/>
        <v>0</v>
      </c>
      <c r="AR166">
        <f t="shared" si="497"/>
        <v>0</v>
      </c>
      <c r="AS166">
        <f t="shared" si="497"/>
        <v>1128.4507317073176</v>
      </c>
      <c r="AT166">
        <f t="shared" si="497"/>
        <v>1193.0107317073175</v>
      </c>
      <c r="AU166">
        <f t="shared" si="497"/>
        <v>0</v>
      </c>
      <c r="AV166">
        <f t="shared" si="497"/>
        <v>0</v>
      </c>
      <c r="AW166">
        <f t="shared" si="497"/>
        <v>0</v>
      </c>
      <c r="AX166">
        <f t="shared" si="497"/>
        <v>0</v>
      </c>
      <c r="AY166">
        <f t="shared" si="497"/>
        <v>0</v>
      </c>
      <c r="AZ166" s="87">
        <f t="shared" si="497"/>
        <v>0</v>
      </c>
      <c r="BA166">
        <f t="shared" si="497"/>
        <v>0</v>
      </c>
      <c r="BB166">
        <f t="shared" si="497"/>
        <v>0</v>
      </c>
      <c r="BC166">
        <f t="shared" si="497"/>
        <v>0</v>
      </c>
      <c r="BD166">
        <f t="shared" si="497"/>
        <v>0</v>
      </c>
      <c r="BE166">
        <f t="shared" si="497"/>
        <v>0</v>
      </c>
      <c r="BF166">
        <f t="shared" si="497"/>
        <v>0</v>
      </c>
      <c r="BG166">
        <f t="shared" si="497"/>
        <v>0</v>
      </c>
      <c r="BH166">
        <f t="shared" si="497"/>
        <v>0</v>
      </c>
      <c r="BI166">
        <f t="shared" si="497"/>
        <v>0</v>
      </c>
      <c r="BJ166">
        <f t="shared" si="497"/>
        <v>0</v>
      </c>
      <c r="BK166">
        <f t="shared" si="497"/>
        <v>0</v>
      </c>
      <c r="BL166">
        <f t="shared" si="497"/>
        <v>0</v>
      </c>
      <c r="BM166">
        <f t="shared" si="497"/>
        <v>0</v>
      </c>
      <c r="BN166">
        <f t="shared" si="497"/>
        <v>0</v>
      </c>
      <c r="BO166">
        <f t="shared" si="497"/>
        <v>0</v>
      </c>
      <c r="BP166">
        <f t="shared" ref="BP166:CU166" si="498">BP9*BP19</f>
        <v>0</v>
      </c>
      <c r="BQ166">
        <f t="shared" si="498"/>
        <v>0</v>
      </c>
      <c r="BR166">
        <f t="shared" si="498"/>
        <v>0</v>
      </c>
      <c r="BS166">
        <f t="shared" si="498"/>
        <v>0</v>
      </c>
      <c r="BT166">
        <f t="shared" si="498"/>
        <v>0</v>
      </c>
      <c r="BU166">
        <f t="shared" si="498"/>
        <v>0</v>
      </c>
      <c r="BV166">
        <f t="shared" si="498"/>
        <v>0</v>
      </c>
      <c r="BW166">
        <f t="shared" si="498"/>
        <v>0</v>
      </c>
      <c r="BX166" s="87">
        <f t="shared" si="498"/>
        <v>0</v>
      </c>
      <c r="BY166">
        <f t="shared" si="498"/>
        <v>0</v>
      </c>
      <c r="BZ166">
        <f t="shared" si="498"/>
        <v>0</v>
      </c>
      <c r="CA166">
        <f t="shared" si="498"/>
        <v>0</v>
      </c>
      <c r="CB166">
        <f t="shared" si="498"/>
        <v>0</v>
      </c>
      <c r="CC166">
        <f t="shared" si="498"/>
        <v>0</v>
      </c>
      <c r="CD166">
        <f t="shared" si="498"/>
        <v>0</v>
      </c>
      <c r="CE166">
        <f t="shared" si="498"/>
        <v>0</v>
      </c>
      <c r="CF166">
        <f t="shared" si="498"/>
        <v>0</v>
      </c>
      <c r="CG166">
        <f t="shared" si="498"/>
        <v>0</v>
      </c>
      <c r="CH166">
        <f t="shared" si="498"/>
        <v>0</v>
      </c>
      <c r="CI166">
        <f t="shared" si="498"/>
        <v>0</v>
      </c>
      <c r="CJ166">
        <f t="shared" si="498"/>
        <v>0</v>
      </c>
      <c r="CK166">
        <f t="shared" si="498"/>
        <v>0</v>
      </c>
      <c r="CL166">
        <f t="shared" si="498"/>
        <v>0</v>
      </c>
      <c r="CM166">
        <f t="shared" si="498"/>
        <v>0</v>
      </c>
      <c r="CN166">
        <f t="shared" si="498"/>
        <v>0</v>
      </c>
      <c r="CO166">
        <f t="shared" si="498"/>
        <v>0</v>
      </c>
      <c r="CP166">
        <f t="shared" si="498"/>
        <v>0</v>
      </c>
      <c r="CQ166">
        <f t="shared" si="498"/>
        <v>0</v>
      </c>
      <c r="CR166">
        <f t="shared" si="498"/>
        <v>0</v>
      </c>
      <c r="CS166">
        <f t="shared" si="498"/>
        <v>0</v>
      </c>
      <c r="CT166">
        <f t="shared" si="498"/>
        <v>0</v>
      </c>
      <c r="CU166" s="88">
        <f t="shared" si="498"/>
        <v>0</v>
      </c>
      <c r="CV166">
        <f t="shared" ref="CV166:EA166" si="499">CV9*CV19</f>
        <v>0</v>
      </c>
      <c r="CW166">
        <f t="shared" si="499"/>
        <v>0</v>
      </c>
      <c r="CX166">
        <f t="shared" si="499"/>
        <v>0</v>
      </c>
      <c r="CY166">
        <f t="shared" si="499"/>
        <v>0</v>
      </c>
      <c r="CZ166">
        <f t="shared" si="499"/>
        <v>0</v>
      </c>
      <c r="DA166">
        <f t="shared" si="499"/>
        <v>0</v>
      </c>
      <c r="DB166">
        <f t="shared" si="499"/>
        <v>0</v>
      </c>
      <c r="DC166">
        <f t="shared" si="499"/>
        <v>0</v>
      </c>
      <c r="DD166">
        <f t="shared" si="499"/>
        <v>0</v>
      </c>
      <c r="DE166">
        <f t="shared" si="499"/>
        <v>0</v>
      </c>
      <c r="DF166">
        <f t="shared" si="499"/>
        <v>0</v>
      </c>
      <c r="DG166">
        <f t="shared" si="499"/>
        <v>0</v>
      </c>
      <c r="DH166">
        <f t="shared" si="499"/>
        <v>0</v>
      </c>
      <c r="DI166">
        <f t="shared" si="499"/>
        <v>0</v>
      </c>
      <c r="DJ166">
        <f t="shared" si="499"/>
        <v>0</v>
      </c>
      <c r="DK166">
        <f t="shared" si="499"/>
        <v>0</v>
      </c>
      <c r="DL166">
        <f t="shared" si="499"/>
        <v>0</v>
      </c>
      <c r="DM166">
        <f t="shared" si="499"/>
        <v>0</v>
      </c>
      <c r="DN166">
        <f t="shared" si="499"/>
        <v>0</v>
      </c>
      <c r="DO166">
        <f t="shared" si="499"/>
        <v>0</v>
      </c>
      <c r="DP166">
        <f t="shared" si="499"/>
        <v>0</v>
      </c>
      <c r="DQ166">
        <f t="shared" si="499"/>
        <v>0</v>
      </c>
      <c r="DR166">
        <f t="shared" si="499"/>
        <v>0</v>
      </c>
      <c r="DS166">
        <f t="shared" si="499"/>
        <v>0</v>
      </c>
      <c r="DT166" s="87">
        <f t="shared" si="499"/>
        <v>0</v>
      </c>
      <c r="DU166">
        <f t="shared" si="499"/>
        <v>0</v>
      </c>
      <c r="DV166">
        <f t="shared" si="499"/>
        <v>0</v>
      </c>
      <c r="DW166">
        <f t="shared" si="499"/>
        <v>0</v>
      </c>
      <c r="DX166">
        <f t="shared" si="499"/>
        <v>0</v>
      </c>
      <c r="DY166">
        <f t="shared" si="499"/>
        <v>0</v>
      </c>
      <c r="DZ166">
        <f t="shared" si="499"/>
        <v>0</v>
      </c>
      <c r="EA166">
        <f t="shared" si="499"/>
        <v>0</v>
      </c>
      <c r="EB166">
        <f t="shared" ref="EB166:FG166" si="500">EB9*EB19</f>
        <v>0</v>
      </c>
      <c r="EC166">
        <f t="shared" si="500"/>
        <v>0</v>
      </c>
      <c r="ED166">
        <f t="shared" si="500"/>
        <v>0</v>
      </c>
      <c r="EE166">
        <f t="shared" si="500"/>
        <v>0</v>
      </c>
      <c r="EF166">
        <f t="shared" si="500"/>
        <v>0</v>
      </c>
      <c r="EG166">
        <f t="shared" si="500"/>
        <v>0</v>
      </c>
      <c r="EH166">
        <f t="shared" si="500"/>
        <v>0</v>
      </c>
      <c r="EI166">
        <f t="shared" si="500"/>
        <v>0</v>
      </c>
      <c r="EJ166">
        <f t="shared" si="500"/>
        <v>0</v>
      </c>
      <c r="EK166">
        <f t="shared" si="500"/>
        <v>0</v>
      </c>
      <c r="EL166">
        <f t="shared" si="500"/>
        <v>0</v>
      </c>
      <c r="EM166">
        <f t="shared" si="500"/>
        <v>0</v>
      </c>
      <c r="EN166">
        <f t="shared" si="500"/>
        <v>0</v>
      </c>
      <c r="EO166">
        <f t="shared" si="500"/>
        <v>0</v>
      </c>
      <c r="EP166">
        <f t="shared" si="500"/>
        <v>0</v>
      </c>
      <c r="EQ166" s="88">
        <f t="shared" si="500"/>
        <v>0</v>
      </c>
      <c r="ER166">
        <f t="shared" si="500"/>
        <v>0</v>
      </c>
      <c r="ES166">
        <f t="shared" si="500"/>
        <v>0</v>
      </c>
      <c r="ET166">
        <f t="shared" si="500"/>
        <v>0</v>
      </c>
      <c r="EU166">
        <f t="shared" si="500"/>
        <v>0</v>
      </c>
      <c r="EV166">
        <f t="shared" si="500"/>
        <v>0</v>
      </c>
      <c r="EW166">
        <f t="shared" si="500"/>
        <v>0</v>
      </c>
      <c r="EX166">
        <f t="shared" si="500"/>
        <v>0</v>
      </c>
      <c r="EY166">
        <f t="shared" si="500"/>
        <v>0</v>
      </c>
      <c r="EZ166">
        <f t="shared" si="500"/>
        <v>0</v>
      </c>
      <c r="FA166">
        <f t="shared" si="500"/>
        <v>0</v>
      </c>
      <c r="FB166">
        <f t="shared" si="500"/>
        <v>0</v>
      </c>
      <c r="FC166">
        <f t="shared" si="500"/>
        <v>0</v>
      </c>
      <c r="FD166">
        <f t="shared" si="500"/>
        <v>0</v>
      </c>
      <c r="FE166">
        <f t="shared" si="500"/>
        <v>0</v>
      </c>
      <c r="FF166">
        <f t="shared" si="500"/>
        <v>0</v>
      </c>
      <c r="FG166">
        <f t="shared" si="500"/>
        <v>0</v>
      </c>
      <c r="FH166">
        <f t="shared" ref="FH166:GM166" si="501">FH9*FH19</f>
        <v>0</v>
      </c>
      <c r="FI166">
        <f t="shared" si="501"/>
        <v>0</v>
      </c>
      <c r="FJ166">
        <f t="shared" si="501"/>
        <v>0</v>
      </c>
      <c r="FK166">
        <f t="shared" si="501"/>
        <v>0</v>
      </c>
      <c r="FL166">
        <f t="shared" si="501"/>
        <v>0</v>
      </c>
      <c r="FM166">
        <f t="shared" si="501"/>
        <v>0</v>
      </c>
      <c r="FN166">
        <f t="shared" si="501"/>
        <v>0</v>
      </c>
      <c r="FO166">
        <f t="shared" si="501"/>
        <v>0</v>
      </c>
      <c r="FP166" s="87">
        <f t="shared" si="501"/>
        <v>0</v>
      </c>
      <c r="FQ166">
        <f t="shared" si="501"/>
        <v>0</v>
      </c>
      <c r="FR166">
        <f t="shared" si="501"/>
        <v>0</v>
      </c>
      <c r="FS166">
        <f t="shared" si="501"/>
        <v>0</v>
      </c>
      <c r="FT166">
        <f t="shared" si="501"/>
        <v>0</v>
      </c>
      <c r="FU166">
        <f t="shared" si="501"/>
        <v>0</v>
      </c>
      <c r="FV166">
        <f t="shared" si="501"/>
        <v>0</v>
      </c>
      <c r="FW166">
        <f t="shared" si="501"/>
        <v>0</v>
      </c>
      <c r="FX166">
        <f t="shared" si="501"/>
        <v>0</v>
      </c>
      <c r="FY166">
        <f t="shared" si="501"/>
        <v>0</v>
      </c>
      <c r="FZ166">
        <f t="shared" si="501"/>
        <v>0</v>
      </c>
      <c r="GA166">
        <f t="shared" si="501"/>
        <v>0</v>
      </c>
      <c r="GB166">
        <f t="shared" si="501"/>
        <v>0</v>
      </c>
      <c r="GC166">
        <f t="shared" si="501"/>
        <v>0</v>
      </c>
      <c r="GD166">
        <f t="shared" si="501"/>
        <v>0</v>
      </c>
      <c r="GE166">
        <f t="shared" si="501"/>
        <v>0</v>
      </c>
      <c r="GF166">
        <f t="shared" si="501"/>
        <v>0</v>
      </c>
      <c r="GG166">
        <f t="shared" si="501"/>
        <v>0</v>
      </c>
      <c r="GH166">
        <f t="shared" si="501"/>
        <v>0</v>
      </c>
      <c r="GI166">
        <f t="shared" si="501"/>
        <v>0</v>
      </c>
      <c r="GJ166">
        <f t="shared" si="501"/>
        <v>0</v>
      </c>
      <c r="GK166">
        <f t="shared" si="501"/>
        <v>0</v>
      </c>
      <c r="GL166">
        <f t="shared" si="501"/>
        <v>0</v>
      </c>
      <c r="GM166" s="88">
        <f t="shared" si="501"/>
        <v>0</v>
      </c>
    </row>
    <row r="167" spans="1:195" ht="15.75" thickBot="1" x14ac:dyDescent="0.3">
      <c r="AB167" s="87"/>
      <c r="AZ167" s="87"/>
      <c r="BX167" s="87"/>
      <c r="CU167" s="88"/>
      <c r="DT167" s="87"/>
      <c r="EQ167" s="88"/>
      <c r="FP167" s="87"/>
      <c r="GM167" s="88"/>
    </row>
    <row r="168" spans="1:195" ht="15.75" thickBot="1" x14ac:dyDescent="0.3">
      <c r="A168" s="65"/>
      <c r="B168" s="60" t="s">
        <v>548</v>
      </c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104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104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104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151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  <c r="DR168" s="60"/>
      <c r="DS168" s="60"/>
      <c r="DT168" s="104"/>
      <c r="DU168" s="60"/>
      <c r="DV168" s="60"/>
      <c r="DW168" s="60"/>
      <c r="DX168" s="60"/>
      <c r="DY168" s="60"/>
      <c r="DZ168" s="60"/>
      <c r="EA168" s="60"/>
      <c r="EB168" s="60"/>
      <c r="EC168" s="60"/>
      <c r="ED168" s="60"/>
      <c r="EE168" s="60"/>
      <c r="EF168" s="60"/>
      <c r="EG168" s="60"/>
      <c r="EH168" s="60"/>
      <c r="EI168" s="60"/>
      <c r="EJ168" s="60"/>
      <c r="EK168" s="60"/>
      <c r="EL168" s="60"/>
      <c r="EM168" s="60"/>
      <c r="EN168" s="60"/>
      <c r="EO168" s="60"/>
      <c r="EP168" s="60"/>
      <c r="EQ168" s="151"/>
      <c r="ER168" s="60"/>
      <c r="ES168" s="60"/>
      <c r="ET168" s="60"/>
      <c r="EU168" s="60"/>
      <c r="EV168" s="60"/>
      <c r="EW168" s="60"/>
      <c r="EX168" s="60"/>
      <c r="EY168" s="60"/>
      <c r="EZ168" s="60"/>
      <c r="FA168" s="60"/>
      <c r="FB168" s="60"/>
      <c r="FC168" s="60"/>
      <c r="FD168" s="60"/>
      <c r="FE168" s="60"/>
      <c r="FF168" s="60"/>
      <c r="FG168" s="60"/>
      <c r="FH168" s="60"/>
      <c r="FI168" s="60"/>
      <c r="FJ168" s="60"/>
      <c r="FK168" s="60"/>
      <c r="FL168" s="60"/>
      <c r="FM168" s="60"/>
      <c r="FN168" s="60"/>
      <c r="FO168" s="60"/>
      <c r="FP168" s="104"/>
      <c r="FQ168" s="60"/>
      <c r="FR168" s="60"/>
      <c r="FS168" s="60"/>
      <c r="FT168" s="60"/>
      <c r="FU168" s="60"/>
      <c r="FV168" s="60"/>
      <c r="FW168" s="60"/>
      <c r="FX168" s="60"/>
      <c r="FY168" s="60"/>
      <c r="FZ168" s="60"/>
      <c r="GA168" s="60"/>
      <c r="GB168" s="60"/>
      <c r="GC168" s="60"/>
      <c r="GD168" s="60"/>
      <c r="GE168" s="60"/>
      <c r="GF168" s="60"/>
      <c r="GG168" s="60"/>
      <c r="GH168" s="60"/>
      <c r="GI168" s="60"/>
      <c r="GJ168" s="60"/>
      <c r="GK168" s="60"/>
      <c r="GL168" s="60"/>
      <c r="GM168" s="151"/>
    </row>
    <row r="169" spans="1:195" x14ac:dyDescent="0.25">
      <c r="AB169" s="176"/>
      <c r="AC169" s="28"/>
      <c r="AD169" s="28"/>
      <c r="AE169" s="28"/>
      <c r="AF169" s="28"/>
      <c r="AG169" s="28"/>
      <c r="AH169" s="28"/>
      <c r="AI169" s="180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177"/>
      <c r="AZ169" s="87"/>
      <c r="BX169" s="87"/>
      <c r="CU169" s="88"/>
      <c r="DT169" s="87"/>
      <c r="EQ169" s="88"/>
      <c r="FP169" s="87"/>
      <c r="GM169" s="88"/>
    </row>
    <row r="170" spans="1:195" x14ac:dyDescent="0.25">
      <c r="A170" s="162"/>
      <c r="B170" s="162" t="s">
        <v>560</v>
      </c>
      <c r="C170" s="162"/>
      <c r="D170" s="163">
        <f t="shared" ref="D170:AH170" ca="1" si="502">D27</f>
        <v>689.0501708984375</v>
      </c>
      <c r="E170" s="163">
        <f t="shared" ca="1" si="502"/>
        <v>689.190185546875</v>
      </c>
      <c r="F170" s="163">
        <f t="shared" ca="1" si="502"/>
        <v>689.3302001953125</v>
      </c>
      <c r="G170" s="163">
        <f t="shared" ca="1" si="502"/>
        <v>689.460205078125</v>
      </c>
      <c r="H170" s="163">
        <f t="shared" ca="1" si="502"/>
        <v>689.5902099609375</v>
      </c>
      <c r="I170" s="163">
        <f t="shared" ca="1" si="502"/>
        <v>689.730224609375</v>
      </c>
      <c r="J170" s="163">
        <f t="shared" ca="1" si="502"/>
        <v>689.8502197265625</v>
      </c>
      <c r="K170" s="163">
        <f t="shared" ca="1" si="502"/>
        <v>689.9501953125</v>
      </c>
      <c r="L170" s="163">
        <f t="shared" ca="1" si="502"/>
        <v>689.78021240234375</v>
      </c>
      <c r="M170" s="163">
        <f t="shared" ca="1" si="502"/>
        <v>689.6102294921875</v>
      </c>
      <c r="N170" s="163">
        <f t="shared" ca="1" si="502"/>
        <v>689.43017578125</v>
      </c>
      <c r="O170" s="163">
        <f t="shared" ca="1" si="502"/>
        <v>689.23205075142118</v>
      </c>
      <c r="P170" s="163">
        <f t="shared" ca="1" si="502"/>
        <v>689.0570526350723</v>
      </c>
      <c r="Q170" s="163">
        <f t="shared" ca="1" si="502"/>
        <v>688.88039955577096</v>
      </c>
      <c r="R170" s="163">
        <f t="shared" ca="1" si="502"/>
        <v>688.7023908585245</v>
      </c>
      <c r="S170" s="163">
        <f t="shared" ca="1" si="502"/>
        <v>688.52324854177118</v>
      </c>
      <c r="T170" s="163">
        <f t="shared" ca="1" si="502"/>
        <v>688.34313641040603</v>
      </c>
      <c r="U170" s="163">
        <f t="shared" ca="1" si="502"/>
        <v>688.14871520700558</v>
      </c>
      <c r="V170" s="163">
        <f t="shared" ca="1" si="502"/>
        <v>687.7286244428567</v>
      </c>
      <c r="W170" s="163">
        <f t="shared" ca="1" si="502"/>
        <v>687.44959403619828</v>
      </c>
      <c r="X170" s="163">
        <f t="shared" ca="1" si="502"/>
        <v>687.23187290147837</v>
      </c>
      <c r="Y170" s="163">
        <f t="shared" ca="1" si="502"/>
        <v>686.99321388410794</v>
      </c>
      <c r="Z170" s="163">
        <f t="shared" ca="1" si="502"/>
        <v>686.94873512445179</v>
      </c>
      <c r="AA170" s="163">
        <f t="shared" ca="1" si="502"/>
        <v>686.90907340617002</v>
      </c>
      <c r="AB170" s="163">
        <f t="shared" ca="1" si="502"/>
        <v>686.92771085776849</v>
      </c>
      <c r="AC170" s="163">
        <f t="shared" ca="1" si="502"/>
        <v>687.08121920249812</v>
      </c>
      <c r="AD170" s="163">
        <f t="shared" ca="1" si="502"/>
        <v>687.20832286147254</v>
      </c>
      <c r="AE170" s="163">
        <f t="shared" ca="1" si="502"/>
        <v>687.32056422789617</v>
      </c>
      <c r="AF170" s="163">
        <f t="shared" ca="1" si="502"/>
        <v>687.4209409513486</v>
      </c>
      <c r="AG170" s="163">
        <f t="shared" ca="1" si="502"/>
        <v>687.52236718502115</v>
      </c>
      <c r="AH170" s="163">
        <f t="shared" ca="1" si="502"/>
        <v>687.62357285859537</v>
      </c>
      <c r="AI170" s="175">
        <f ca="1">IF(AI138&lt;=$L$3,Réservoir!AP62,"")</f>
        <v>687.72482160917275</v>
      </c>
      <c r="AJ170" s="162">
        <f ca="1">IF(AJ138&lt;=$L$3,Réservoir!AQ62,"")</f>
        <v>687.57386989608392</v>
      </c>
      <c r="AK170" s="162">
        <f ca="1">IF(AK138&lt;=$L$3,Réservoir!AR62,"")</f>
        <v>687.40736914474144</v>
      </c>
      <c r="AL170" s="162">
        <f ca="1">IF(AL138&lt;=$L$3,Réservoir!AS62,"")</f>
        <v>687.21369832093455</v>
      </c>
      <c r="AM170" s="162">
        <f ca="1">IF(AM138&lt;=$L$3,Réservoir!AT62,"")</f>
        <v>686.98633520011288</v>
      </c>
      <c r="AN170" s="162">
        <f ca="1">IF(AN138&lt;=$L$3,Réservoir!AU62,"")</f>
        <v>686.75075418513586</v>
      </c>
      <c r="AO170" s="162">
        <f ca="1">IF(AO138&lt;=$L$3,Réservoir!AV62,"")</f>
        <v>686.70738940422416</v>
      </c>
      <c r="AP170" s="162">
        <f ca="1">IF(AP138&lt;=$L$3,Réservoir!AW62,"")</f>
        <v>686.70880445483567</v>
      </c>
      <c r="AQ170" s="162">
        <f ca="1">IF(AQ138&lt;=$L$3,Réservoir!AX62,"")</f>
        <v>686.84500183693035</v>
      </c>
      <c r="AR170" s="162">
        <f ca="1">IF(AR138&lt;=$L$3,Réservoir!AY62,"")</f>
        <v>686.96215725449235</v>
      </c>
      <c r="AS170" s="162">
        <f ca="1">IF(AS138&lt;=$L$3,Réservoir!AZ62,"")</f>
        <v>687.07992866339725</v>
      </c>
      <c r="AT170" s="162">
        <f ca="1">IF(AT138&lt;=$L$3,Réservoir!BA62,"")</f>
        <v>687.19694119810276</v>
      </c>
      <c r="AU170" s="162">
        <f ca="1">IF(AU138&lt;=$L$3,Réservoir!BB62,"")</f>
        <v>687.01903092874613</v>
      </c>
      <c r="AV170" s="162">
        <f ca="1">IF(AV138&lt;=$L$3,Réservoir!BC62,"")</f>
        <v>686.82235021775034</v>
      </c>
      <c r="AW170" s="162">
        <f ca="1">IF(AW138&lt;=$L$3,Réservoir!BD62,"")</f>
        <v>686.80175059573298</v>
      </c>
      <c r="AX170" s="162">
        <f ca="1">IF(AX138&lt;=$L$3,Réservoir!BE62,"")</f>
        <v>686.90311813003518</v>
      </c>
      <c r="AY170" s="165">
        <f ca="1">IF(AY138&lt;=$L$3,Réservoir!BF62,"")</f>
        <v>687.02978170717006</v>
      </c>
      <c r="AZ170" s="164">
        <f ca="1">IF(AZ138&lt;=$L$3,Réservoir!BG62,"")</f>
        <v>687.14563872484291</v>
      </c>
      <c r="BA170" s="162">
        <f ca="1">IF(BA138&lt;=$L$3,Réservoir!BH62,"")</f>
        <v>687.25883127633733</v>
      </c>
      <c r="BB170" s="162">
        <f ca="1">IF(BB138&lt;=$L$3,Réservoir!BI62,"")</f>
        <v>687.35878958687226</v>
      </c>
      <c r="BC170" s="162">
        <f ca="1">IF(BC138&lt;=$L$3,Réservoir!BJ62,"")</f>
        <v>687.45469877775542</v>
      </c>
      <c r="BD170" s="162">
        <f ca="1">IF(BD138&lt;=$L$3,Réservoir!BK62,"")</f>
        <v>687.5506701130779</v>
      </c>
      <c r="BE170" s="162">
        <f ca="1">IF(BE138&lt;=$L$3,Réservoir!BL62,"")</f>
        <v>687.64662455998393</v>
      </c>
      <c r="BF170" s="162">
        <f ca="1">IF(BF138&lt;=$L$3,Réservoir!BM62,"")</f>
        <v>687.74258358241946</v>
      </c>
      <c r="BG170" s="175">
        <f ca="1">IF(BG138&lt;=$L$3,Réservoir!BN62,"")</f>
        <v>687.83854136418176</v>
      </c>
      <c r="BH170" s="162">
        <f ca="1">IF(BH138&lt;=$L$3,Réservoir!BO62,"")</f>
        <v>687.68358691676474</v>
      </c>
      <c r="BI170" s="162">
        <f ca="1">IF(BI138&lt;=$L$3,Réservoir!BP62,"")</f>
        <v>687.51294588954158</v>
      </c>
      <c r="BJ170" s="162">
        <f ca="1">IF(BJ138&lt;=$L$3,Réservoir!BQ62,"")</f>
        <v>687.32777495167784</v>
      </c>
      <c r="BK170" s="162">
        <f ca="1">IF(BK138&lt;=$L$3,Réservoir!BR62,"")</f>
        <v>687.09959194150053</v>
      </c>
      <c r="BL170" s="162">
        <f ca="1">IF(BL138&lt;=$L$3,Réservoir!BS62,"")</f>
        <v>686.85762560821058</v>
      </c>
      <c r="BM170" s="162">
        <f ca="1">IF(BM138&lt;=$L$3,Réservoir!BT62,"")</f>
        <v>686.80660721256334</v>
      </c>
      <c r="BN170" s="162">
        <f ca="1">IF(BN138&lt;=$L$3,Réservoir!BU62,"")</f>
        <v>686.59991841575743</v>
      </c>
      <c r="BO170" s="162">
        <f ca="1">IF(BO138&lt;=$L$3,Réservoir!BV62,"")</f>
        <v>686.56705804300145</v>
      </c>
      <c r="BP170" s="162">
        <f ca="1">IF(BP138&lt;=$L$3,Réservoir!BW62,"")</f>
        <v>686.62154994465209</v>
      </c>
      <c r="BQ170" s="162">
        <f ca="1">IF(BQ138&lt;=$L$3,Réservoir!BX62,"")</f>
        <v>686.76700164412284</v>
      </c>
      <c r="BR170" s="162">
        <f ca="1">IF(BR138&lt;=$L$3,Réservoir!BY62,"")</f>
        <v>686.8845165418237</v>
      </c>
      <c r="BS170" s="162">
        <f ca="1">IF(BS138&lt;=$L$3,Réservoir!BZ62,"")</f>
        <v>686.70178655017753</v>
      </c>
      <c r="BT170" s="162">
        <f ca="1">IF(BT138&lt;=$L$3,Réservoir!CA62,"")</f>
        <v>686.70501176076004</v>
      </c>
      <c r="BU170" s="162">
        <f ca="1">IF(BU138&lt;=$L$3,Réservoir!CB62,"")</f>
        <v>686.83950241327318</v>
      </c>
      <c r="BV170" s="162">
        <f ca="1">IF(BV138&lt;=$L$3,Réservoir!CC62,"")</f>
        <v>686.95080185031611</v>
      </c>
      <c r="BW170" s="165">
        <f ca="1">IF(BW138&lt;=$L$3,Réservoir!CD62,"")</f>
        <v>687.06258835588051</v>
      </c>
      <c r="BX170" s="164">
        <f ca="1">IF(BX138&lt;=$L$3,Réservoir!CE62,"")</f>
        <v>687.17339187399978</v>
      </c>
      <c r="BY170" s="162">
        <f ca="1">IF(BY138&lt;=$L$3,Réservoir!CF62,"")</f>
        <v>687.28052504879588</v>
      </c>
      <c r="BZ170" s="162">
        <f ca="1">IF(BZ138&lt;=$L$3,Réservoir!CG62,"")</f>
        <v>687.37219696057502</v>
      </c>
      <c r="CA170" s="162">
        <f ca="1">IF(CA138&lt;=$L$3,Réservoir!CH62,"")</f>
        <v>687.4636353314695</v>
      </c>
      <c r="CB170" s="162">
        <f ca="1">IF(CB138&lt;=$L$3,Réservoir!CI62,"")</f>
        <v>687.55439245144998</v>
      </c>
      <c r="CC170" s="162">
        <f ca="1">IF(CC138&lt;=$L$3,Réservoir!CJ62,"")</f>
        <v>687.64538877564826</v>
      </c>
      <c r="CD170" s="162">
        <f ca="1">IF(CD138&lt;=$L$3,Réservoir!CK62,"")</f>
        <v>687.73629913862271</v>
      </c>
      <c r="CE170" s="175">
        <f ca="1">IF(CE138&lt;=$L$3,Réservoir!CL62,"")</f>
        <v>687.82724014935422</v>
      </c>
      <c r="CF170" s="162">
        <f ca="1">IF(CF138&lt;=$L$3,Réservoir!CM62,"")</f>
        <v>687.66860814288623</v>
      </c>
      <c r="CG170" s="162">
        <f ca="1">IF(CG138&lt;=$L$3,Réservoir!CN62,"")</f>
        <v>687.49390900808703</v>
      </c>
      <c r="CH170" s="162">
        <f ca="1">IF(CH138&lt;=$L$3,Réservoir!CO62,"")</f>
        <v>687.30440088273872</v>
      </c>
      <c r="CI170" s="162">
        <f ca="1">IF(CI138&lt;=$L$3,Réservoir!CP62,"")</f>
        <v>687.06652185528208</v>
      </c>
      <c r="CJ170" s="162">
        <f ca="1">IF(CJ138&lt;=$L$3,Réservoir!CQ62,"")</f>
        <v>687.00596681780291</v>
      </c>
      <c r="CK170" s="162">
        <f ca="1">IF(CK138&lt;=$L$3,Réservoir!CR62,"")</f>
        <v>686.80151152793667</v>
      </c>
      <c r="CL170" s="162">
        <f ca="1">IF(CL138&lt;=$L$3,Réservoir!CS62,"")</f>
        <v>686.57874818633263</v>
      </c>
      <c r="CM170" s="162">
        <f ca="1">IF(CM138&lt;=$L$3,Réservoir!CT62,"")</f>
        <v>686.53336227709087</v>
      </c>
      <c r="CN170" s="162">
        <f ca="1">IF(CN138&lt;=$L$3,Réservoir!CU62,"")</f>
        <v>686.55666041093048</v>
      </c>
      <c r="CO170" s="162">
        <f ca="1">IF(CO138&lt;=$L$3,Réservoir!CV62,"")</f>
        <v>686.69686797714257</v>
      </c>
      <c r="CP170" s="162">
        <f ca="1">IF(CP138&lt;=$L$3,Réservoir!CW62,"")</f>
        <v>686.80626166247805</v>
      </c>
      <c r="CQ170" s="162">
        <f ca="1">IF(CQ138&lt;=$L$3,Réservoir!CX62,"")</f>
        <v>686.61928894458913</v>
      </c>
      <c r="CR170" s="162">
        <f ca="1">IF(CR138&lt;=$L$3,Réservoir!CY62,"")</f>
        <v>686.61662630912917</v>
      </c>
      <c r="CS170" s="162">
        <f ca="1">IF(CS138&lt;=$L$3,Réservoir!CZ62,"")</f>
        <v>686.74515992238537</v>
      </c>
      <c r="CT170" s="162">
        <f ca="1">IF(CT138&lt;=$L$3,Réservoir!DA62,"")</f>
        <v>686.84853990448721</v>
      </c>
      <c r="CU170" s="165">
        <f ca="1">IF(CU138&lt;=$L$3,Réservoir!DB62,"")</f>
        <v>686.95635903238735</v>
      </c>
      <c r="CV170" s="164">
        <f ca="1">IF(CV138&lt;=$L$3,Réservoir!DC62,"")</f>
        <v>687.06122340630122</v>
      </c>
      <c r="CW170" s="162">
        <f ca="1">IF(CW138&lt;=$L$3,Réservoir!DD62,"")</f>
        <v>687.14560197392109</v>
      </c>
      <c r="CX170" s="162">
        <f ca="1">IF(CX138&lt;=$L$3,Réservoir!DE62,"")</f>
        <v>687.22998054154095</v>
      </c>
      <c r="CY170" s="162">
        <f ca="1">IF(CY138&lt;=$L$3,Réservoir!DF62,"")</f>
        <v>687.31220457818085</v>
      </c>
      <c r="CZ170" s="162">
        <f ca="1">IF(CZ138&lt;=$L$3,Réservoir!DG62,"")</f>
        <v>687.3839224552288</v>
      </c>
      <c r="DA170" s="162">
        <f ca="1">IF(DA138&lt;=$L$3,Réservoir!DH62,"")</f>
        <v>687.45564033227674</v>
      </c>
      <c r="DB170" s="162">
        <f ca="1">IF(DB138&lt;=$L$3,Réservoir!DI62,"")</f>
        <v>687.52735820932458</v>
      </c>
      <c r="DC170" s="175">
        <f ca="1">IF(DC138&lt;=$L$3,Réservoir!DJ62,"")</f>
        <v>687.59907608637252</v>
      </c>
      <c r="DD170" s="162">
        <f ca="1">IF(DD138&lt;=$L$3,Réservoir!DK62,"")</f>
        <v>687.31147666628499</v>
      </c>
      <c r="DE170" s="162">
        <f ca="1">IF(DE138&lt;=$L$3,Réservoir!DL62,"")</f>
        <v>686.97513201154106</v>
      </c>
      <c r="DF170" s="162">
        <f ca="1">IF(DF138&lt;=$L$3,Réservoir!DM62,"")</f>
        <v>686.63676132749151</v>
      </c>
      <c r="DG170" s="162">
        <f ca="1">IF(DG138&lt;=$L$3,Réservoir!DN62,"")</f>
        <v>686.72113989511138</v>
      </c>
      <c r="DH170" s="162">
        <f ca="1">IF(DH138&lt;=$L$3,Réservoir!DO62,"")</f>
        <v>686.80551846273124</v>
      </c>
      <c r="DI170" s="162">
        <f ca="1">IF(DI138&lt;=$L$3,Réservoir!DP62,"")</f>
        <v>686.46714777868169</v>
      </c>
      <c r="DJ170" s="162">
        <f ca="1">IF(DJ138&lt;=$L$3,Réservoir!DQ62,"")</f>
        <v>686.55152634630156</v>
      </c>
      <c r="DK170" s="162">
        <f ca="1">IF(DK138&lt;=$L$3,Réservoir!DR62,"")</f>
        <v>686.63590491392131</v>
      </c>
      <c r="DL170" s="162">
        <f ca="1">IF(DL138&lt;=$L$3,Réservoir!DS62,"")</f>
        <v>686.72028348154117</v>
      </c>
      <c r="DM170" s="162">
        <f ca="1">IF(DM138&lt;=$L$3,Réservoir!DT62,"")</f>
        <v>686.80466204916104</v>
      </c>
      <c r="DN170" s="162">
        <f ca="1">IF(DN138&lt;=$L$3,Réservoir!DU62,"")</f>
        <v>686.88904061678079</v>
      </c>
      <c r="DO170" s="162">
        <f ca="1">IF(DO138&lt;=$L$3,Réservoir!DV62,"")</f>
        <v>686.55066993273135</v>
      </c>
      <c r="DP170" s="162">
        <f ca="1">IF(DP138&lt;=$L$3,Réservoir!DW62,"")</f>
        <v>686.6350485003511</v>
      </c>
      <c r="DQ170" s="162">
        <f ca="1">IF(DQ138&lt;=$L$3,Réservoir!DX62,"")</f>
        <v>686.71942706797097</v>
      </c>
      <c r="DR170" s="162">
        <f ca="1">IF(DR138&lt;=$L$3,Réservoir!DY62,"")</f>
        <v>686.80380563559083</v>
      </c>
      <c r="DS170" s="165">
        <f ca="1">IF(DS138&lt;=$L$3,Réservoir!DZ62,"")</f>
        <v>686.88818420321059</v>
      </c>
      <c r="DT170" s="164">
        <f ca="1">IF(DT138&lt;=$L$3,Réservoir!EA62,"")</f>
        <v>686.97256277083045</v>
      </c>
      <c r="DU170" s="162">
        <f ca="1">IF(DU138&lt;=$L$3,Réservoir!EB62,"")</f>
        <v>687.05617880084878</v>
      </c>
      <c r="DV170" s="162">
        <f ca="1">IF(DV138&lt;=$L$3,Réservoir!EC62,"")</f>
        <v>687.13979483086712</v>
      </c>
      <c r="DW170" s="162">
        <f ca="1">IF(DW138&lt;=$L$3,Réservoir!ED62,"")</f>
        <v>687.22341086088556</v>
      </c>
      <c r="DX170" s="162">
        <f ca="1">IF(DX138&lt;=$L$3,Réservoir!EE62,"")</f>
        <v>687.30597253203143</v>
      </c>
      <c r="DY170" s="162">
        <f ca="1">IF(DY138&lt;=$L$3,Réservoir!EF62,"")</f>
        <v>687.37704228741188</v>
      </c>
      <c r="DZ170" s="162">
        <f ca="1">IF(DZ138&lt;=$L$3,Réservoir!EG62,"")</f>
        <v>687.44811204279222</v>
      </c>
      <c r="EA170" s="175">
        <f ca="1">IF(EA138&lt;=$L$3,Réservoir!EH62,"")</f>
        <v>687.51918179817267</v>
      </c>
      <c r="EB170" s="162">
        <f ca="1">IF(EB138&lt;=$L$3,Réservoir!EI62,"")</f>
        <v>687.21874175930805</v>
      </c>
      <c r="EC170" s="162">
        <f ca="1">IF(EC138&lt;=$L$3,Réservoir!EJ62,"")</f>
        <v>686.87960853765696</v>
      </c>
      <c r="ED170" s="162">
        <f ca="1">IF(ED138&lt;=$L$3,Réservoir!EK62,"")</f>
        <v>686.540475316006</v>
      </c>
      <c r="EE170" s="162">
        <f ca="1">IF(EE138&lt;=$L$3,Réservoir!EL62,"")</f>
        <v>686.62409134602444</v>
      </c>
      <c r="EF170" s="162">
        <f ca="1">IF(EF138&lt;=$L$3,Réservoir!EM62,"")</f>
        <v>686.70770737604278</v>
      </c>
      <c r="EG170" s="162">
        <f ca="1">IF(EG138&lt;=$L$3,Réservoir!EN62,"")</f>
        <v>686.79132340606111</v>
      </c>
      <c r="EH170" s="162">
        <f ca="1">IF(EH138&lt;=$L$3,Réservoir!EO62,"")</f>
        <v>686.45219018441014</v>
      </c>
      <c r="EI170" s="162">
        <f ca="1">IF(EI138&lt;=$L$3,Réservoir!EP62,"")</f>
        <v>686.53580621442848</v>
      </c>
      <c r="EJ170" s="162">
        <f ca="1">IF(EJ138&lt;=$L$3,Réservoir!EQ62,"")</f>
        <v>686.61942224444681</v>
      </c>
      <c r="EK170" s="162">
        <f ca="1">IF(EK138&lt;=$L$3,Réservoir!ER62,"")</f>
        <v>686.70303827446526</v>
      </c>
      <c r="EL170" s="162">
        <f ca="1">IF(EL138&lt;=$L$3,Réservoir!ES62,"")</f>
        <v>686.78665430448359</v>
      </c>
      <c r="EM170" s="162">
        <f ca="1">IF(EM138&lt;=$L$3,Réservoir!ET62,"")</f>
        <v>686.44752108283262</v>
      </c>
      <c r="EN170" s="162">
        <f ca="1">IF(EN138&lt;=$L$3,Réservoir!EU62,"")</f>
        <v>686.53113711285096</v>
      </c>
      <c r="EO170" s="162">
        <f ca="1">IF(EO138&lt;=$L$3,Réservoir!EV62,"")</f>
        <v>686.61475314286929</v>
      </c>
      <c r="EP170" s="162">
        <f ca="1">IF(EP138&lt;=$L$3,Réservoir!EW62,"")</f>
        <v>686.69836917288762</v>
      </c>
      <c r="EQ170" s="165">
        <f ca="1">IF(EQ138&lt;=$L$3,Réservoir!EX62,"")</f>
        <v>686.78198520290607</v>
      </c>
      <c r="ER170" s="164">
        <f ca="1">IF(ER138&lt;=$L$3,Réservoir!EY62,"")</f>
        <v>686.8656012329244</v>
      </c>
      <c r="ES170" s="162">
        <f ca="1">IF(ES138&lt;=$L$3,Réservoir!EZ62,"")</f>
        <v>686.94008847249029</v>
      </c>
      <c r="ET170" s="162">
        <f ca="1">IF(ET138&lt;=$L$3,Réservoir!FA62,"")</f>
        <v>687.01457571205606</v>
      </c>
      <c r="EU170" s="162">
        <f ca="1">IF(EU138&lt;=$L$3,Réservoir!FB62,"")</f>
        <v>687.08906295162194</v>
      </c>
      <c r="EV170" s="162">
        <f ca="1">IF(EV138&lt;=$L$3,Réservoir!FC62,"")</f>
        <v>687.16355019118771</v>
      </c>
      <c r="EW170" s="162">
        <f ca="1">IF(EW138&lt;=$L$3,Réservoir!FD62,"")</f>
        <v>687.23803743075359</v>
      </c>
      <c r="EX170" s="162">
        <f ca="1">IF(EX138&lt;=$L$3,Réservoir!FE62,"")</f>
        <v>687.31064539007207</v>
      </c>
      <c r="EY170" s="175">
        <f ca="1">IF(EY138&lt;=$L$3,Réservoir!FF62,"")</f>
        <v>687.3739560960903</v>
      </c>
      <c r="EZ170" s="162">
        <f ca="1">IF(EZ138&lt;=$L$3,Réservoir!FG62,"")</f>
        <v>687.03874989778171</v>
      </c>
      <c r="FA170" s="162">
        <f ca="1">IF(FA138&lt;=$L$3,Réservoir!FH62,"")</f>
        <v>686.69048788567818</v>
      </c>
      <c r="FB170" s="162">
        <f ca="1">IF(FB138&lt;=$L$3,Réservoir!FI62,"")</f>
        <v>686.76497512524406</v>
      </c>
      <c r="FC170" s="162">
        <f ca="1">IF(FC138&lt;=$L$3,Réservoir!FJ62,"")</f>
        <v>686.41671311314053</v>
      </c>
      <c r="FD170" s="162">
        <f ca="1">IF(FD138&lt;=$L$3,Réservoir!FK62,"")</f>
        <v>686.49120035270641</v>
      </c>
      <c r="FE170" s="162">
        <f ca="1">IF(FE138&lt;=$L$3,Réservoir!FL62,"")</f>
        <v>686.56568759227218</v>
      </c>
      <c r="FF170" s="162">
        <f ca="1">IF(FF138&lt;=$L$3,Réservoir!FM62,"")</f>
        <v>686.64017483183807</v>
      </c>
      <c r="FG170" s="162">
        <f ca="1">IF(FG138&lt;=$L$3,Réservoir!FN62,"")</f>
        <v>686.71466207140384</v>
      </c>
      <c r="FH170" s="162">
        <f ca="1">IF(FH138&lt;=$L$3,Réservoir!FO62,"")</f>
        <v>686.78914931096972</v>
      </c>
      <c r="FI170" s="162">
        <f ca="1">IF(FI138&lt;=$L$3,Réservoir!FP62,"")</f>
        <v>686.86363655053549</v>
      </c>
      <c r="FJ170" s="162">
        <f ca="1">IF(FJ138&lt;=$L$3,Réservoir!FQ62,"")</f>
        <v>686.93812379010137</v>
      </c>
      <c r="FK170" s="162">
        <f ca="1">IF(FK138&lt;=$L$3,Réservoir!FR62,"")</f>
        <v>686.58986177799784</v>
      </c>
      <c r="FL170" s="162">
        <f ca="1">IF(FL138&lt;=$L$3,Réservoir!FS62,"")</f>
        <v>686.66434901756372</v>
      </c>
      <c r="FM170" s="162">
        <f ca="1">IF(FM138&lt;=$L$3,Réservoir!FT62,"")</f>
        <v>686.73883625712949</v>
      </c>
      <c r="FN170" s="162">
        <f ca="1">IF(FN138&lt;=$L$3,Réservoir!FU62,"")</f>
        <v>686.81332349669538</v>
      </c>
      <c r="FO170" s="165">
        <f ca="1">IF(FO138&lt;=$L$3,Réservoir!FV62,"")</f>
        <v>686.88781073626114</v>
      </c>
      <c r="FP170" s="164" t="str">
        <f>IF(FP138&lt;=$L$3,Réservoir!FW62,"")</f>
        <v/>
      </c>
      <c r="FQ170" s="162" t="str">
        <f>IF(FQ138&lt;=$L$3,Réservoir!FX62,"")</f>
        <v/>
      </c>
      <c r="FR170" s="162" t="str">
        <f>IF(FR138&lt;=$L$3,Réservoir!FY62,"")</f>
        <v/>
      </c>
      <c r="FS170" s="162" t="str">
        <f>IF(FS138&lt;=$L$3,Réservoir!FZ62,"")</f>
        <v/>
      </c>
      <c r="FT170" s="162" t="str">
        <f>IF(FT138&lt;=$L$3,Réservoir!GA62,"")</f>
        <v/>
      </c>
      <c r="FU170" s="162" t="str">
        <f>IF(FU138&lt;=$L$3,Réservoir!GB62,"")</f>
        <v/>
      </c>
      <c r="FV170" s="162" t="str">
        <f>IF(FV138&lt;=$L$3,Réservoir!GC62,"")</f>
        <v/>
      </c>
      <c r="FW170" s="175" t="str">
        <f>IF(FW138&lt;=$L$3,Réservoir!GD62,"")</f>
        <v/>
      </c>
      <c r="FX170" s="162" t="str">
        <f>IF(FX138&lt;=$L$3,Réservoir!GE62,"")</f>
        <v/>
      </c>
      <c r="FY170" s="162" t="str">
        <f>IF(FY138&lt;=$L$3,Réservoir!GF62,"")</f>
        <v/>
      </c>
      <c r="FZ170" s="162" t="str">
        <f>IF(FZ138&lt;=$L$3,Réservoir!GG62,"")</f>
        <v/>
      </c>
      <c r="GA170" s="162" t="str">
        <f>IF(GA138&lt;=$L$3,Réservoir!GH62,"")</f>
        <v/>
      </c>
      <c r="GB170" s="162" t="str">
        <f>IF(GB138&lt;=$L$3,Réservoir!GI62,"")</f>
        <v/>
      </c>
      <c r="GC170" s="162" t="str">
        <f>IF(GC138&lt;=$L$3,Réservoir!GJ62,"")</f>
        <v/>
      </c>
      <c r="GD170" s="162" t="str">
        <f>IF(GD138&lt;=$L$3,Réservoir!GK62,"")</f>
        <v/>
      </c>
      <c r="GE170" s="162" t="str">
        <f>IF(GE138&lt;=$L$3,Réservoir!GL62,"")</f>
        <v/>
      </c>
      <c r="GF170" s="162" t="str">
        <f>IF(GF138&lt;=$L$3,Réservoir!GM62,"")</f>
        <v/>
      </c>
      <c r="GG170" s="162" t="str">
        <f>IF(GG138&lt;=$L$3,Réservoir!GN62,"")</f>
        <v/>
      </c>
      <c r="GH170" s="162" t="str">
        <f>IF(GH138&lt;=$L$3,Réservoir!GO62,"")</f>
        <v/>
      </c>
      <c r="GI170" s="162" t="str">
        <f>IF(GI138&lt;=$L$3,Réservoir!GP62,"")</f>
        <v/>
      </c>
      <c r="GJ170" s="162" t="str">
        <f>IF(GJ138&lt;=$L$3,Réservoir!GQ62,"")</f>
        <v/>
      </c>
      <c r="GK170" s="162" t="str">
        <f>IF(GK138&lt;=$L$3,Réservoir!GR62,"")</f>
        <v/>
      </c>
      <c r="GL170" s="162" t="str">
        <f>IF(GL138&lt;=$L$3,Réservoir!GS62,"")</f>
        <v/>
      </c>
      <c r="GM170" s="165" t="str">
        <f>IF(GM138&lt;=$L$3,Réservoir!GT62,"")</f>
        <v/>
      </c>
    </row>
    <row r="171" spans="1:195" x14ac:dyDescent="0.25">
      <c r="A171" s="162"/>
      <c r="B171" s="162" t="s">
        <v>561</v>
      </c>
      <c r="C171" s="162"/>
      <c r="D171" s="163">
        <f t="shared" ref="D171:AH171" ca="1" si="503">D32</f>
        <v>689.33026123046875</v>
      </c>
      <c r="E171" s="163">
        <f t="shared" ca="1" si="503"/>
        <v>689.50030517578125</v>
      </c>
      <c r="F171" s="163">
        <f t="shared" ca="1" si="503"/>
        <v>689.6502685546875</v>
      </c>
      <c r="G171" s="163">
        <f t="shared" ca="1" si="503"/>
        <v>689.790283203125</v>
      </c>
      <c r="H171" s="163">
        <f t="shared" ca="1" si="503"/>
        <v>689.9302978515625</v>
      </c>
      <c r="I171" s="163">
        <f t="shared" ca="1" si="503"/>
        <v>690.060302734375</v>
      </c>
      <c r="J171" s="163">
        <f t="shared" ca="1" si="503"/>
        <v>690.1903076171875</v>
      </c>
      <c r="K171" s="163">
        <f t="shared" ca="1" si="503"/>
        <v>690.2103271484375</v>
      </c>
      <c r="L171" s="163">
        <f t="shared" ca="1" si="503"/>
        <v>689.4403076171875</v>
      </c>
      <c r="M171" s="163">
        <f t="shared" ca="1" si="503"/>
        <v>688.6302490234375</v>
      </c>
      <c r="N171" s="163">
        <f t="shared" ca="1" si="503"/>
        <v>687.81024169921875</v>
      </c>
      <c r="O171" s="163">
        <f t="shared" ca="1" si="503"/>
        <v>686.92044371459872</v>
      </c>
      <c r="P171" s="163">
        <f t="shared" ca="1" si="503"/>
        <v>686.67968640590914</v>
      </c>
      <c r="Q171" s="163">
        <f t="shared" ca="1" si="503"/>
        <v>686.4513752397379</v>
      </c>
      <c r="R171" s="163">
        <f t="shared" ca="1" si="503"/>
        <v>686.23212116922173</v>
      </c>
      <c r="S171" s="163">
        <f t="shared" ca="1" si="503"/>
        <v>686.0194005455586</v>
      </c>
      <c r="T171" s="163">
        <f t="shared" ca="1" si="503"/>
        <v>685.79247495831908</v>
      </c>
      <c r="U171" s="163">
        <f t="shared" ca="1" si="503"/>
        <v>685.57216772919878</v>
      </c>
      <c r="V171" s="163">
        <f t="shared" ca="1" si="503"/>
        <v>684.62759542863932</v>
      </c>
      <c r="W171" s="163">
        <f t="shared" ca="1" si="503"/>
        <v>684.5758583969473</v>
      </c>
      <c r="X171" s="163">
        <f t="shared" ca="1" si="503"/>
        <v>684.56716067881212</v>
      </c>
      <c r="Y171" s="163">
        <f t="shared" ca="1" si="503"/>
        <v>684.55507818689227</v>
      </c>
      <c r="Z171" s="163">
        <f t="shared" ca="1" si="503"/>
        <v>684.67329826753007</v>
      </c>
      <c r="AA171" s="163">
        <f t="shared" ca="1" si="503"/>
        <v>686.15731982978639</v>
      </c>
      <c r="AB171" s="163">
        <f t="shared" ca="1" si="503"/>
        <v>687.45141962448849</v>
      </c>
      <c r="AC171" s="163">
        <f t="shared" ca="1" si="503"/>
        <v>687.26885387751224</v>
      </c>
      <c r="AD171" s="163">
        <f t="shared" ca="1" si="503"/>
        <v>687.30416993292795</v>
      </c>
      <c r="AE171" s="163">
        <f t="shared" ca="1" si="503"/>
        <v>687.43216828934283</v>
      </c>
      <c r="AF171" s="163">
        <f t="shared" ca="1" si="503"/>
        <v>687.54180652683112</v>
      </c>
      <c r="AG171" s="163">
        <f t="shared" ca="1" si="503"/>
        <v>687.64125576926472</v>
      </c>
      <c r="AH171" s="163">
        <f t="shared" ca="1" si="503"/>
        <v>687.74284628265366</v>
      </c>
      <c r="AI171" s="162">
        <f ca="1">IF(AI138&lt;=$L$3,Réservoir!AP70,"")</f>
        <v>687.8440185901361</v>
      </c>
      <c r="AJ171" s="162">
        <f ca="1">IF(AJ138&lt;=$L$3,Réservoir!AQ70,"")</f>
        <v>686.89665269747923</v>
      </c>
      <c r="AK171" s="162">
        <f ca="1">IF(AK138&lt;=$L$3,Réservoir!AR70,"")</f>
        <v>686.03723629267733</v>
      </c>
      <c r="AL171" s="162">
        <f ca="1">IF(AL138&lt;=$L$3,Réservoir!AS70,"")</f>
        <v>685.26127450148658</v>
      </c>
      <c r="AM171" s="162">
        <f ca="1">IF(AM138&lt;=$L$3,Réservoir!AT70,"")</f>
        <v>684.72064255693033</v>
      </c>
      <c r="AN171" s="162">
        <f ca="1">IF(AN138&lt;=$L$3,Réservoir!AU70,"")</f>
        <v>684.67036322056697</v>
      </c>
      <c r="AO171" s="162">
        <f ca="1">IF(AO138&lt;=$L$3,Réservoir!AV70,"")</f>
        <v>685.80549665586375</v>
      </c>
      <c r="AP171" s="162">
        <f ca="1">IF(AP138&lt;=$L$3,Réservoir!AW70,"")</f>
        <v>686.99312690309762</v>
      </c>
      <c r="AQ171" s="162">
        <f ca="1">IF(AQ138&lt;=$L$3,Réservoir!AX70,"")</f>
        <v>686.94979379107713</v>
      </c>
      <c r="AR171" s="162">
        <f ca="1">IF(AR138&lt;=$L$3,Réservoir!AY70,"")</f>
        <v>687.07138294418507</v>
      </c>
      <c r="AS171" s="162">
        <f ca="1">IF(AS138&lt;=$L$3,Réservoir!AZ70,"")</f>
        <v>687.18370531144933</v>
      </c>
      <c r="AT171" s="162">
        <f ca="1">IF(AT138&lt;=$L$3,Réservoir!BA70,"")</f>
        <v>687.30228963084835</v>
      </c>
      <c r="AU171" s="162">
        <f ca="1">IF(AU138&lt;=$L$3,Réservoir!BB70,"")</f>
        <v>686.30846933535588</v>
      </c>
      <c r="AV171" s="162">
        <f ca="1">IF(AV138&lt;=$L$3,Réservoir!BC70,"")</f>
        <v>685.40174915778175</v>
      </c>
      <c r="AW171" s="162">
        <f ca="1">IF(AW138&lt;=$L$3,Réservoir!BD70,"")</f>
        <v>686.82425501852231</v>
      </c>
      <c r="AX171" s="162">
        <f ca="1">IF(AX138&lt;=$L$3,Réservoir!BE70,"")</f>
        <v>687.08658157009813</v>
      </c>
      <c r="AY171" s="165">
        <f ca="1">IF(AY138&lt;=$L$3,Réservoir!BF70,"")</f>
        <v>687.12552901977813</v>
      </c>
      <c r="AZ171" s="164">
        <f ca="1">IF(AZ138&lt;=$L$3,Réservoir!BG70,"")</f>
        <v>687.25364824279563</v>
      </c>
      <c r="BA171" s="162">
        <f ca="1">IF(BA138&lt;=$L$3,Réservoir!BH70,"")</f>
        <v>687.34717548429262</v>
      </c>
      <c r="BB171" s="162">
        <f ca="1">IF(BB138&lt;=$L$3,Réservoir!BI70,"")</f>
        <v>687.46426808550962</v>
      </c>
      <c r="BC171" s="162">
        <f ca="1">IF(BC138&lt;=$L$3,Réservoir!BJ70,"")</f>
        <v>687.56070043716147</v>
      </c>
      <c r="BD171" s="162">
        <f ca="1">IF(BD138&lt;=$L$3,Réservoir!BK70,"")</f>
        <v>687.65652946988109</v>
      </c>
      <c r="BE171" s="162">
        <f ca="1">IF(BE138&lt;=$L$3,Réservoir!BL70,"")</f>
        <v>687.75252246097671</v>
      </c>
      <c r="BF171" s="162">
        <f ca="1">IF(BF138&lt;=$L$3,Réservoir!BM70,"")</f>
        <v>687.84847103130733</v>
      </c>
      <c r="BG171" s="162">
        <f ca="1">IF(BG138&lt;=$L$3,Réservoir!BN70,"")</f>
        <v>687.94443164650659</v>
      </c>
      <c r="BH171" s="162">
        <f ca="1">IF(BH138&lt;=$L$3,Réservoir!BO70,"")</f>
        <v>686.98686515668908</v>
      </c>
      <c r="BI171" s="162">
        <f ca="1">IF(BI138&lt;=$L$3,Réservoir!BP70,"")</f>
        <v>686.10957638513753</v>
      </c>
      <c r="BJ171" s="162">
        <f ca="1">IF(BJ138&lt;=$L$3,Réservoir!BQ70,"")</f>
        <v>685.32478983390615</v>
      </c>
      <c r="BK171" s="162">
        <f ca="1">IF(BK138&lt;=$L$3,Réservoir!BR70,"")</f>
        <v>684.7598613559129</v>
      </c>
      <c r="BL171" s="162">
        <f ca="1">IF(BL138&lt;=$L$3,Réservoir!BS70,"")</f>
        <v>684.67305245042712</v>
      </c>
      <c r="BM171" s="162">
        <f ca="1">IF(BM138&lt;=$L$3,Réservoir!BT70,"")</f>
        <v>685.86101371746861</v>
      </c>
      <c r="BN171" s="162">
        <f ca="1">IF(BN138&lt;=$L$3,Réservoir!BU70,"")</f>
        <v>684.96598934660551</v>
      </c>
      <c r="BO171" s="162">
        <f ca="1">IF(BO138&lt;=$L$3,Réservoir!BV70,"")</f>
        <v>686.46645043663534</v>
      </c>
      <c r="BP171" s="162">
        <f ca="1">IF(BP138&lt;=$L$3,Réservoir!BW70,"")</f>
        <v>687.088816419051</v>
      </c>
      <c r="BQ171" s="162">
        <f ca="1">IF(BQ138&lt;=$L$3,Réservoir!BX70,"")</f>
        <v>686.90853052223724</v>
      </c>
      <c r="BR171" s="162">
        <f ca="1">IF(BR138&lt;=$L$3,Réservoir!BY70,"")</f>
        <v>686.97165141965843</v>
      </c>
      <c r="BS171" s="162">
        <f ca="1">IF(BS138&lt;=$L$3,Réservoir!BZ70,"")</f>
        <v>685.92521615716498</v>
      </c>
      <c r="BT171" s="162">
        <f ca="1">IF(BT138&lt;=$L$3,Réservoir!CA70,"")</f>
        <v>687.02195095352238</v>
      </c>
      <c r="BU171" s="162">
        <f ca="1">IF(BU138&lt;=$L$3,Réservoir!CB70,"")</f>
        <v>686.9342553390502</v>
      </c>
      <c r="BV171" s="162">
        <f ca="1">IF(BV138&lt;=$L$3,Réservoir!CC70,"")</f>
        <v>687.04888258984136</v>
      </c>
      <c r="BW171" s="165">
        <f ca="1">IF(BW138&lt;=$L$3,Réservoir!CD70,"")</f>
        <v>687.15401200772203</v>
      </c>
      <c r="BX171" s="164">
        <f ca="1">IF(BX138&lt;=$L$3,Réservoir!CE70,"")</f>
        <v>687.26725267821337</v>
      </c>
      <c r="BY171" s="162">
        <f ca="1">IF(BY138&lt;=$L$3,Réservoir!CF70,"")</f>
        <v>687.3569691235308</v>
      </c>
      <c r="BZ171" s="162">
        <f ca="1">IF(BZ138&lt;=$L$3,Réservoir!CG70,"")</f>
        <v>687.46909698695902</v>
      </c>
      <c r="CA171" s="162">
        <f ca="1">IF(CA138&lt;=$L$3,Réservoir!CH70,"")</f>
        <v>687.55512299445184</v>
      </c>
      <c r="CB171" s="162">
        <f ca="1">IF(CB138&lt;=$L$3,Réservoir!CI70,"")</f>
        <v>687.6477628129004</v>
      </c>
      <c r="CC171" s="162">
        <f ca="1">IF(CC138&lt;=$L$3,Réservoir!CJ70,"")</f>
        <v>687.73808035706918</v>
      </c>
      <c r="CD171" s="162">
        <f ca="1">IF(CD138&lt;=$L$3,Réservoir!CK70,"")</f>
        <v>687.82923244145161</v>
      </c>
      <c r="CE171" s="162">
        <f ca="1">IF(CE138&lt;=$L$3,Réservoir!CL70,"")</f>
        <v>687.92008698719303</v>
      </c>
      <c r="CF171" s="162">
        <f ca="1">IF(CF138&lt;=$L$3,Réservoir!CM70,"")</f>
        <v>686.94055361660764</v>
      </c>
      <c r="CG171" s="162">
        <f ca="1">IF(CG138&lt;=$L$3,Réservoir!CN70,"")</f>
        <v>686.0475414699664</v>
      </c>
      <c r="CH171" s="162">
        <f ca="1">IF(CH138&lt;=$L$3,Réservoir!CO70,"")</f>
        <v>685.242506995555</v>
      </c>
      <c r="CI171" s="162">
        <f ca="1">IF(CI138&lt;=$L$3,Réservoir!CP70,"")</f>
        <v>684.69932863565555</v>
      </c>
      <c r="CJ171" s="162">
        <f ca="1">IF(CJ138&lt;=$L$3,Réservoir!CQ70,"")</f>
        <v>686.32382933369036</v>
      </c>
      <c r="CK171" s="162">
        <f ca="1">IF(CK138&lt;=$L$3,Réservoir!CR70,"")</f>
        <v>685.36316224774362</v>
      </c>
      <c r="CL171" s="162">
        <f ca="1">IF(CL138&lt;=$L$3,Réservoir!CS70,"")</f>
        <v>684.69725559796279</v>
      </c>
      <c r="CM171" s="162">
        <f ca="1">IF(CM138&lt;=$L$3,Réservoir!CT70,"")</f>
        <v>686.15390505650714</v>
      </c>
      <c r="CN171" s="162">
        <f ca="1">IF(CN138&lt;=$L$3,Réservoir!CU70,"")</f>
        <v>687.00590548703531</v>
      </c>
      <c r="CO171" s="162">
        <f ca="1">IF(CO138&lt;=$L$3,Réservoir!CV70,"")</f>
        <v>686.80658635641646</v>
      </c>
      <c r="CP171" s="162">
        <f ca="1">IF(CP138&lt;=$L$3,Réservoir!CW70,"")</f>
        <v>686.88411021793274</v>
      </c>
      <c r="CQ171" s="162">
        <f ca="1">IF(CQ138&lt;=$L$3,Réservoir!CX70,"")</f>
        <v>685.80635947828273</v>
      </c>
      <c r="CR171" s="162">
        <f ca="1">IF(CR138&lt;=$L$3,Réservoir!CY70,"")</f>
        <v>686.91019365463899</v>
      </c>
      <c r="CS171" s="162">
        <f ca="1">IF(CS138&lt;=$L$3,Réservoir!CZ70,"")</f>
        <v>686.81542404735046</v>
      </c>
      <c r="CT171" s="162">
        <f ca="1">IF(CT138&lt;=$L$3,Réservoir!DA70,"")</f>
        <v>686.94708195758358</v>
      </c>
      <c r="CU171" s="165">
        <f ca="1">IF(CU138&lt;=$L$3,Réservoir!DB70,"")</f>
        <v>687.03554800582242</v>
      </c>
      <c r="CV171" s="164">
        <f ca="1">IF(CV138&lt;=$L$3,Réservoir!DC70,"")</f>
        <v>687.14398576560995</v>
      </c>
      <c r="CW171" s="162">
        <f ca="1">IF(CW138&lt;=$L$3,Réservoir!DD70,"")</f>
        <v>687.455692271967</v>
      </c>
      <c r="CX171" s="162">
        <f ca="1">IF(CX138&lt;=$L$3,Réservoir!DE70,"")</f>
        <v>687.76739877832404</v>
      </c>
      <c r="CY171" s="162">
        <f ca="1">IF(CY138&lt;=$L$3,Réservoir!DF70,"")</f>
        <v>688.06328422774493</v>
      </c>
      <c r="CZ171" s="162">
        <f ca="1">IF(CZ138&lt;=$L$3,Réservoir!DG70,"")</f>
        <v>688.31264943283054</v>
      </c>
      <c r="DA171" s="162">
        <f ca="1">IF(DA138&lt;=$L$3,Réservoir!DH70,"")</f>
        <v>688.56201463791626</v>
      </c>
      <c r="DB171" s="162">
        <f ca="1">IF(DB138&lt;=$L$3,Réservoir!DI70,"")</f>
        <v>688.81137984300187</v>
      </c>
      <c r="DC171" s="162">
        <f ca="1">IF(DC138&lt;=$L$3,Réservoir!DJ70,"")</f>
        <v>689.05359857184192</v>
      </c>
      <c r="DD171" s="162">
        <f ca="1">IF(DD138&lt;=$L$3,Réservoir!DK70,"")</f>
        <v>689.27362669397633</v>
      </c>
      <c r="DE171" s="162">
        <f ca="1">IF(DE138&lt;=$L$3,Réservoir!DL70,"")</f>
        <v>689.49365481611073</v>
      </c>
      <c r="DF171" s="162">
        <f ca="1">IF(DF138&lt;=$L$3,Réservoir!DM70,"")</f>
        <v>689.71368293824514</v>
      </c>
      <c r="DG171" s="162">
        <f ca="1">IF(DG138&lt;=$L$3,Réservoir!DN70,"")</f>
        <v>689.93371106037955</v>
      </c>
      <c r="DH171" s="162">
        <f ca="1">IF(DH138&lt;=$L$3,Réservoir!DO70,"")</f>
        <v>690.1375561106704</v>
      </c>
      <c r="DI171" s="162">
        <f ca="1">IF(DI138&lt;=$L$3,Réservoir!DP70,"")</f>
        <v>690.33442337784334</v>
      </c>
      <c r="DJ171" s="162">
        <f ca="1">IF(DJ138&lt;=$L$3,Réservoir!DQ70,"")</f>
        <v>690.53129064501616</v>
      </c>
      <c r="DK171" s="162">
        <f ca="1">IF(DK138&lt;=$L$3,Réservoir!DR70,"")</f>
        <v>690.72815791218909</v>
      </c>
      <c r="DL171" s="162">
        <f ca="1">IF(DL138&lt;=$L$3,Réservoir!DS70,"")</f>
        <v>690.92502517936202</v>
      </c>
      <c r="DM171" s="162">
        <f ca="1">IF(DM138&lt;=$L$3,Réservoir!DT70,"")</f>
        <v>691.11579782420813</v>
      </c>
      <c r="DN171" s="162">
        <f ca="1">IF(DN138&lt;=$L$3,Réservoir!DU70,"")</f>
        <v>691.30282172802231</v>
      </c>
      <c r="DO171" s="162">
        <f ca="1">IF(DO138&lt;=$L$3,Réservoir!DV70,"")</f>
        <v>691.4898456318366</v>
      </c>
      <c r="DP171" s="162">
        <f ca="1">IF(DP138&lt;=$L$3,Réservoir!DW70,"")</f>
        <v>691.67686953565089</v>
      </c>
      <c r="DQ171" s="162">
        <f ca="1">IF(DQ138&lt;=$L$3,Réservoir!DX70,"")</f>
        <v>691.86389343946507</v>
      </c>
      <c r="DR171" s="162">
        <f ca="1">IF(DR138&lt;=$L$3,Réservoir!DY70,"")</f>
        <v>692.04243111939945</v>
      </c>
      <c r="DS171" s="165">
        <f ca="1">IF(DS138&lt;=$L$3,Réservoir!DZ70,"")</f>
        <v>692.19828437257797</v>
      </c>
      <c r="DT171" s="164">
        <f ca="1">IF(DT138&lt;=$L$3,Réservoir!EA70,"")</f>
        <v>692.35413762575649</v>
      </c>
      <c r="DU171" s="162">
        <f ca="1">IF(DU138&lt;=$L$3,Réservoir!EB70,"")</f>
        <v>692.50242230375204</v>
      </c>
      <c r="DV171" s="162">
        <f ca="1">IF(DV138&lt;=$L$3,Réservoir!EC70,"")</f>
        <v>692.65070698174748</v>
      </c>
      <c r="DW171" s="162">
        <f ca="1">IF(DW138&lt;=$L$3,Réservoir!ED70,"")</f>
        <v>692.79899165974291</v>
      </c>
      <c r="DX171" s="162">
        <f ca="1">IF(DX138&lt;=$L$3,Réservoir!EE70,"")</f>
        <v>692.94727633773846</v>
      </c>
      <c r="DY171" s="162">
        <f ca="1">IF(DY138&lt;=$L$3,Réservoir!EF70,"")</f>
        <v>693.01070283376225</v>
      </c>
      <c r="DZ171" s="162">
        <f ca="1">IF(DZ138&lt;=$L$3,Réservoir!EG70,"")</f>
        <v>693.02731071769767</v>
      </c>
      <c r="EA171" s="162">
        <f ca="1">IF(EA138&lt;=$L$3,Réservoir!EH70,"")</f>
        <v>693.04391860163321</v>
      </c>
      <c r="EB171" s="162">
        <f ca="1">IF(EB138&lt;=$L$3,Réservoir!EI70,"")</f>
        <v>693.06052648556863</v>
      </c>
      <c r="EC171" s="162">
        <f ca="1">IF(EC138&lt;=$L$3,Réservoir!EJ70,"")</f>
        <v>693.07713436950417</v>
      </c>
      <c r="ED171" s="162">
        <f ca="1">IF(ED138&lt;=$L$3,Réservoir!EK70,"")</f>
        <v>693.0937422534397</v>
      </c>
      <c r="EE171" s="162">
        <f ca="1">IF(EE138&lt;=$L$3,Réservoir!EL70,"")</f>
        <v>693.11035013737512</v>
      </c>
      <c r="EF171" s="162">
        <f ca="1">IF(EF138&lt;=$L$3,Réservoir!EM70,"")</f>
        <v>693.12695802131066</v>
      </c>
      <c r="EG171" s="162">
        <f ca="1">IF(EG138&lt;=$L$3,Réservoir!EN70,"")</f>
        <v>693.14356590524619</v>
      </c>
      <c r="EH171" s="162">
        <f ca="1">IF(EH138&lt;=$L$3,Réservoir!EO70,"")</f>
        <v>693.16017378918161</v>
      </c>
      <c r="EI171" s="162">
        <f ca="1">IF(EI138&lt;=$L$3,Réservoir!EP70,"")</f>
        <v>693.17678167311715</v>
      </c>
      <c r="EJ171" s="162">
        <f ca="1">IF(EJ138&lt;=$L$3,Réservoir!EQ70,"")</f>
        <v>693.19338955705268</v>
      </c>
      <c r="EK171" s="162">
        <f ca="1">IF(EK138&lt;=$L$3,Réservoir!ER70,"")</f>
        <v>693.2099974409881</v>
      </c>
      <c r="EL171" s="162">
        <f ca="1">IF(EL138&lt;=$L$3,Réservoir!ES70,"")</f>
        <v>693.22660532492364</v>
      </c>
      <c r="EM171" s="162">
        <f ca="1">IF(EM138&lt;=$L$3,Réservoir!ET70,"")</f>
        <v>693.24321320885906</v>
      </c>
      <c r="EN171" s="162">
        <f ca="1">IF(EN138&lt;=$L$3,Réservoir!EU70,"")</f>
        <v>693.2598210927946</v>
      </c>
      <c r="EO171" s="162">
        <f ca="1">IF(EO138&lt;=$L$3,Réservoir!EV70,"")</f>
        <v>693.27642897673013</v>
      </c>
      <c r="EP171" s="162">
        <f ca="1">IF(EP138&lt;=$L$3,Réservoir!EW70,"")</f>
        <v>693.29303686066555</v>
      </c>
      <c r="EQ171" s="165">
        <f ca="1">IF(EQ138&lt;=$L$3,Réservoir!EX70,"")</f>
        <v>693.30964474460109</v>
      </c>
      <c r="ER171" s="164">
        <f ca="1">IF(ER138&lt;=$L$3,Réservoir!EY70,"")</f>
        <v>693.32625262853662</v>
      </c>
      <c r="ES171" s="162">
        <f ca="1">IF(ES138&lt;=$L$3,Réservoir!EZ70,"")</f>
        <v>693.34193128902689</v>
      </c>
      <c r="ET171" s="162">
        <f ca="1">IF(ET138&lt;=$L$3,Réservoir!FA70,"")</f>
        <v>693.35760994951727</v>
      </c>
      <c r="EU171" s="162">
        <f ca="1">IF(EU138&lt;=$L$3,Réservoir!FB70,"")</f>
        <v>693.37328861000753</v>
      </c>
      <c r="EV171" s="162">
        <f ca="1">IF(EV138&lt;=$L$3,Réservoir!FC70,"")</f>
        <v>693.38896727049791</v>
      </c>
      <c r="EW171" s="162">
        <f ca="1">IF(EW138&lt;=$L$3,Réservoir!FD70,"")</f>
        <v>693.40464593098818</v>
      </c>
      <c r="EX171" s="162">
        <f ca="1">IF(EX138&lt;=$L$3,Réservoir!FE70,"")</f>
        <v>693.42032459147856</v>
      </c>
      <c r="EY171" s="162">
        <f ca="1">IF(EY138&lt;=$L$3,Réservoir!FF70,"")</f>
        <v>693.43600325196883</v>
      </c>
      <c r="EZ171" s="162">
        <f ca="1">IF(EZ138&lt;=$L$3,Réservoir!FG70,"")</f>
        <v>693.45168191245921</v>
      </c>
      <c r="FA171" s="162">
        <f ca="1">IF(FA138&lt;=$L$3,Réservoir!FH70,"")</f>
        <v>693.46736057294947</v>
      </c>
      <c r="FB171" s="162">
        <f ca="1">IF(FB138&lt;=$L$3,Réservoir!FI70,"")</f>
        <v>693.48303923343985</v>
      </c>
      <c r="FC171" s="162">
        <f ca="1">IF(FC138&lt;=$L$3,Réservoir!FJ70,"")</f>
        <v>693.49871789393012</v>
      </c>
      <c r="FD171" s="162">
        <f ca="1">IF(FD138&lt;=$L$3,Réservoir!FK70,"")</f>
        <v>693.5143965544205</v>
      </c>
      <c r="FE171" s="162">
        <f ca="1">IF(FE138&lt;=$L$3,Réservoir!FL70,"")</f>
        <v>693.53007521491077</v>
      </c>
      <c r="FF171" s="162">
        <f ca="1">IF(FF138&lt;=$L$3,Réservoir!FM70,"")</f>
        <v>693.54575387540115</v>
      </c>
      <c r="FG171" s="162">
        <f ca="1">IF(FG138&lt;=$L$3,Réservoir!FN70,"")</f>
        <v>693.56143253589141</v>
      </c>
      <c r="FH171" s="162">
        <f ca="1">IF(FH138&lt;=$L$3,Réservoir!FO70,"")</f>
        <v>693.57711119638179</v>
      </c>
      <c r="FI171" s="162">
        <f ca="1">IF(FI138&lt;=$L$3,Réservoir!FP70,"")</f>
        <v>693.59278985687206</v>
      </c>
      <c r="FJ171" s="162">
        <f ca="1">IF(FJ138&lt;=$L$3,Réservoir!FQ70,"")</f>
        <v>693.60846851736244</v>
      </c>
      <c r="FK171" s="162">
        <f ca="1">IF(FK138&lt;=$L$3,Réservoir!FR70,"")</f>
        <v>693.62414717785271</v>
      </c>
      <c r="FL171" s="162">
        <f ca="1">IF(FL138&lt;=$L$3,Réservoir!FS70,"")</f>
        <v>693.63982583834309</v>
      </c>
      <c r="FM171" s="162">
        <f ca="1">IF(FM138&lt;=$L$3,Réservoir!FT70,"")</f>
        <v>693.65550449883347</v>
      </c>
      <c r="FN171" s="162">
        <f ca="1">IF(FN138&lt;=$L$3,Réservoir!FU70,"")</f>
        <v>693.67118315932373</v>
      </c>
      <c r="FO171" s="165">
        <f ca="1">IF(FO138&lt;=$L$3,Réservoir!FV70,"")</f>
        <v>693.68686181981411</v>
      </c>
      <c r="FP171" s="164" t="str">
        <f>IF(FP138&lt;=$L$3,Réservoir!FW70,"")</f>
        <v/>
      </c>
      <c r="FQ171" s="162" t="str">
        <f>IF(FQ138&lt;=$L$3,Réservoir!FX70,"")</f>
        <v/>
      </c>
      <c r="FR171" s="162" t="str">
        <f>IF(FR138&lt;=$L$3,Réservoir!FY70,"")</f>
        <v/>
      </c>
      <c r="FS171" s="162" t="str">
        <f>IF(FS138&lt;=$L$3,Réservoir!FZ70,"")</f>
        <v/>
      </c>
      <c r="FT171" s="162" t="str">
        <f>IF(FT138&lt;=$L$3,Réservoir!GA70,"")</f>
        <v/>
      </c>
      <c r="FU171" s="162" t="str">
        <f>IF(FU138&lt;=$L$3,Réservoir!GB70,"")</f>
        <v/>
      </c>
      <c r="FV171" s="162" t="str">
        <f>IF(FV138&lt;=$L$3,Réservoir!GC70,"")</f>
        <v/>
      </c>
      <c r="FW171" s="162" t="str">
        <f>IF(FW138&lt;=$L$3,Réservoir!GD70,"")</f>
        <v/>
      </c>
      <c r="FX171" s="162" t="str">
        <f>IF(FX138&lt;=$L$3,Réservoir!GE70,"")</f>
        <v/>
      </c>
      <c r="FY171" s="162" t="str">
        <f>IF(FY138&lt;=$L$3,Réservoir!GF70,"")</f>
        <v/>
      </c>
      <c r="FZ171" s="162" t="str">
        <f>IF(FZ138&lt;=$L$3,Réservoir!GG70,"")</f>
        <v/>
      </c>
      <c r="GA171" s="162" t="str">
        <f>IF(GA138&lt;=$L$3,Réservoir!GH70,"")</f>
        <v/>
      </c>
      <c r="GB171" s="162" t="str">
        <f>IF(GB138&lt;=$L$3,Réservoir!GI70,"")</f>
        <v/>
      </c>
      <c r="GC171" s="162" t="str">
        <f>IF(GC138&lt;=$L$3,Réservoir!GJ70,"")</f>
        <v/>
      </c>
      <c r="GD171" s="162" t="str">
        <f>IF(GD138&lt;=$L$3,Réservoir!GK70,"")</f>
        <v/>
      </c>
      <c r="GE171" s="162" t="str">
        <f>IF(GE138&lt;=$L$3,Réservoir!GL70,"")</f>
        <v/>
      </c>
      <c r="GF171" s="162" t="str">
        <f>IF(GF138&lt;=$L$3,Réservoir!GM70,"")</f>
        <v/>
      </c>
      <c r="GG171" s="162" t="str">
        <f>IF(GG138&lt;=$L$3,Réservoir!GN70,"")</f>
        <v/>
      </c>
      <c r="GH171" s="162" t="str">
        <f>IF(GH138&lt;=$L$3,Réservoir!GO70,"")</f>
        <v/>
      </c>
      <c r="GI171" s="162" t="str">
        <f>IF(GI138&lt;=$L$3,Réservoir!GP70,"")</f>
        <v/>
      </c>
      <c r="GJ171" s="162" t="str">
        <f>IF(GJ138&lt;=$L$3,Réservoir!GQ70,"")</f>
        <v/>
      </c>
      <c r="GK171" s="162" t="str">
        <f>IF(GK138&lt;=$L$3,Réservoir!GR70,"")</f>
        <v/>
      </c>
      <c r="GL171" s="162" t="str">
        <f>IF(GL138&lt;=$L$3,Réservoir!GS70,"")</f>
        <v/>
      </c>
      <c r="GM171" s="165" t="str">
        <f>IF(GM138&lt;=$L$3,Réservoir!GT70,"")</f>
        <v/>
      </c>
    </row>
    <row r="172" spans="1:19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41"/>
      <c r="AC172" s="1"/>
      <c r="AD172" s="1"/>
      <c r="AE172" s="1"/>
      <c r="AF172" s="1"/>
      <c r="AG172" s="1"/>
      <c r="AH172" s="1"/>
      <c r="AI172" s="166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42"/>
      <c r="AZ172" s="141"/>
      <c r="BA172" s="1"/>
      <c r="BB172" s="1"/>
      <c r="BC172" s="1"/>
      <c r="BD172" s="1"/>
      <c r="BE172" s="1"/>
      <c r="BF172" s="1"/>
      <c r="BG172" s="166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42"/>
      <c r="BX172" s="141"/>
      <c r="BY172" s="1"/>
      <c r="BZ172" s="1"/>
      <c r="CA172" s="1"/>
      <c r="CB172" s="1"/>
      <c r="CC172" s="1"/>
      <c r="CD172" s="1"/>
      <c r="CE172" s="166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42"/>
      <c r="CV172" s="141"/>
      <c r="CW172" s="1"/>
      <c r="CX172" s="1"/>
      <c r="CY172" s="1"/>
      <c r="CZ172" s="1"/>
      <c r="DA172" s="1"/>
      <c r="DB172" s="1"/>
      <c r="DC172" s="166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42"/>
      <c r="DT172" s="141"/>
      <c r="DU172" s="1"/>
      <c r="DV172" s="1"/>
      <c r="DW172" s="1"/>
      <c r="DX172" s="1"/>
      <c r="DY172" s="1"/>
      <c r="DZ172" s="1"/>
      <c r="EA172" s="166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42"/>
      <c r="ER172" s="141"/>
      <c r="ES172" s="1"/>
      <c r="ET172" s="1"/>
      <c r="EU172" s="1"/>
      <c r="EV172" s="1"/>
      <c r="EW172" s="1"/>
      <c r="EX172" s="1"/>
      <c r="EY172" s="166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42"/>
      <c r="FP172" s="141"/>
      <c r="FQ172" s="1"/>
      <c r="FR172" s="1"/>
      <c r="FS172" s="1"/>
      <c r="FT172" s="1"/>
      <c r="FU172" s="1"/>
      <c r="FV172" s="1"/>
      <c r="FW172" s="166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42"/>
    </row>
    <row r="173" spans="1:195" x14ac:dyDescent="0.25">
      <c r="A173" s="1"/>
      <c r="B173" s="1" t="s">
        <v>44</v>
      </c>
      <c r="C173" s="1" t="s">
        <v>29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41"/>
      <c r="AC173" s="1"/>
      <c r="AD173" s="1"/>
      <c r="AE173" s="1"/>
      <c r="AF173" s="1"/>
      <c r="AG173" s="1"/>
      <c r="AH173" s="1"/>
      <c r="AI173" s="1">
        <f t="shared" ref="AI173:AP173" ca="1" si="504">IF(AND((AI170-0.47)&gt;AI29,AI171&gt;AI34),$AG$105,0)</f>
        <v>18</v>
      </c>
      <c r="AJ173" s="1">
        <f t="shared" ca="1" si="504"/>
        <v>18</v>
      </c>
      <c r="AK173" s="1">
        <f t="shared" ca="1" si="504"/>
        <v>18</v>
      </c>
      <c r="AL173" s="1">
        <f t="shared" ca="1" si="504"/>
        <v>18</v>
      </c>
      <c r="AM173" s="1">
        <f t="shared" ca="1" si="504"/>
        <v>18</v>
      </c>
      <c r="AN173" s="1">
        <f t="shared" ca="1" si="504"/>
        <v>0</v>
      </c>
      <c r="AO173" s="1">
        <f t="shared" ca="1" si="504"/>
        <v>0</v>
      </c>
      <c r="AP173" s="1">
        <f t="shared" ca="1" si="504"/>
        <v>0</v>
      </c>
      <c r="AQ173" s="1"/>
      <c r="AR173" s="1"/>
      <c r="AS173" s="1"/>
      <c r="AT173" s="1">
        <f ca="1">IF(AND((AT170-0.47)&gt;AT29,AT171&gt;AT34),$AG$105,0)</f>
        <v>18</v>
      </c>
      <c r="AU173" s="1">
        <f ca="1">IF(AND((AU170-0.47)&gt;AU29,AU171&gt;AU34),$AG$105,0)</f>
        <v>18</v>
      </c>
      <c r="AV173" s="1"/>
      <c r="AW173" s="1"/>
      <c r="AX173" s="1"/>
      <c r="AY173" s="142"/>
      <c r="AZ173" s="141"/>
      <c r="BA173" s="1"/>
      <c r="BB173" s="1"/>
      <c r="BC173" s="1"/>
      <c r="BD173" s="1"/>
      <c r="BE173" s="1"/>
      <c r="BF173" s="1"/>
      <c r="BG173" s="1">
        <f t="shared" ref="BG173:BN173" ca="1" si="505">IF(AND((BG170-0.47)&gt;BG29,BG171&gt;BG34),$AG$105,0)</f>
        <v>18</v>
      </c>
      <c r="BH173" s="1">
        <f t="shared" ca="1" si="505"/>
        <v>18</v>
      </c>
      <c r="BI173" s="1">
        <f t="shared" ca="1" si="505"/>
        <v>18</v>
      </c>
      <c r="BJ173" s="1">
        <f t="shared" ca="1" si="505"/>
        <v>18</v>
      </c>
      <c r="BK173" s="1">
        <f t="shared" ca="1" si="505"/>
        <v>18</v>
      </c>
      <c r="BL173" s="1">
        <f t="shared" ca="1" si="505"/>
        <v>0</v>
      </c>
      <c r="BM173" s="1">
        <f t="shared" ca="1" si="505"/>
        <v>18</v>
      </c>
      <c r="BN173" s="1">
        <f t="shared" ca="1" si="505"/>
        <v>0</v>
      </c>
      <c r="BO173" s="1"/>
      <c r="BP173" s="1"/>
      <c r="BQ173" s="1"/>
      <c r="BR173" s="1">
        <f ca="1">IF(AND((BR170-0.47)&gt;BR29,BR171&gt;BR34),$AG$105,0)</f>
        <v>18</v>
      </c>
      <c r="BS173" s="1">
        <f ca="1">IF(AND((BS170-0.47)&gt;BS29,BS171&gt;BS34),$AG$105,0)</f>
        <v>0</v>
      </c>
      <c r="BT173" s="1"/>
      <c r="BU173" s="1"/>
      <c r="BV173" s="1"/>
      <c r="BW173" s="142"/>
      <c r="BX173" s="141"/>
      <c r="BY173" s="1"/>
      <c r="BZ173" s="1"/>
      <c r="CA173" s="1"/>
      <c r="CB173" s="1"/>
      <c r="CC173" s="1"/>
      <c r="CD173" s="1"/>
      <c r="CE173" s="1">
        <f t="shared" ref="CE173:CL173" ca="1" si="506">IF(AND((CE170-0.47)&gt;CE29,CE171&gt;CE34),$AG$105,0)</f>
        <v>18</v>
      </c>
      <c r="CF173" s="1">
        <f t="shared" ca="1" si="506"/>
        <v>18</v>
      </c>
      <c r="CG173" s="1">
        <f t="shared" ca="1" si="506"/>
        <v>18</v>
      </c>
      <c r="CH173" s="1">
        <f t="shared" ca="1" si="506"/>
        <v>18</v>
      </c>
      <c r="CI173" s="1">
        <f t="shared" ca="1" si="506"/>
        <v>0</v>
      </c>
      <c r="CJ173" s="1">
        <f t="shared" ca="1" si="506"/>
        <v>18</v>
      </c>
      <c r="CK173" s="1">
        <f t="shared" ca="1" si="506"/>
        <v>18</v>
      </c>
      <c r="CL173" s="1">
        <f t="shared" ca="1" si="506"/>
        <v>0</v>
      </c>
      <c r="CM173" s="1"/>
      <c r="CN173" s="1"/>
      <c r="CO173" s="1"/>
      <c r="CP173" s="1">
        <f ca="1">IF(AND((CP170-0.47)&gt;CP29,CP171&gt;CP34),$AG$105,0)</f>
        <v>18</v>
      </c>
      <c r="CQ173" s="1">
        <f ca="1">IF(AND((CQ170-0.47)&gt;CQ29,CQ171&gt;CQ34),$AG$105,0)</f>
        <v>0</v>
      </c>
      <c r="CR173" s="1"/>
      <c r="CS173" s="1"/>
      <c r="CT173" s="1"/>
      <c r="CU173" s="142"/>
      <c r="CV173" s="141"/>
      <c r="CW173" s="1"/>
      <c r="CX173" s="1"/>
      <c r="CY173" s="1"/>
      <c r="CZ173" s="1"/>
      <c r="DA173" s="1"/>
      <c r="DB173" s="1"/>
      <c r="DC173" s="1">
        <f t="shared" ref="DC173:DJ173" ca="1" si="507">IF(AND((DC170-0.47)&gt;DC29,DC171&gt;DC34),$AG$105,0)</f>
        <v>18</v>
      </c>
      <c r="DD173" s="1">
        <f t="shared" ca="1" si="507"/>
        <v>18</v>
      </c>
      <c r="DE173" s="1">
        <f t="shared" ca="1" si="507"/>
        <v>18</v>
      </c>
      <c r="DF173" s="1">
        <f t="shared" ca="1" si="507"/>
        <v>0</v>
      </c>
      <c r="DG173" s="1">
        <f t="shared" ca="1" si="507"/>
        <v>0</v>
      </c>
      <c r="DH173" s="1">
        <f t="shared" ca="1" si="507"/>
        <v>18</v>
      </c>
      <c r="DI173" s="1">
        <f t="shared" ca="1" si="507"/>
        <v>0</v>
      </c>
      <c r="DJ173" s="1">
        <f t="shared" ca="1" si="507"/>
        <v>0</v>
      </c>
      <c r="DK173" s="1"/>
      <c r="DL173" s="1"/>
      <c r="DM173" s="1"/>
      <c r="DN173" s="1">
        <f ca="1">IF(AND((DN170-0.47)&gt;DN29,DN171&gt;DN34),$AG$105,0)</f>
        <v>18</v>
      </c>
      <c r="DO173" s="1">
        <f ca="1">IF(AND((DO170-0.47)&gt;DO29,DO171&gt;DO34),$AG$105,0)</f>
        <v>0</v>
      </c>
      <c r="DP173" s="1"/>
      <c r="DQ173" s="1"/>
      <c r="DR173" s="1"/>
      <c r="DS173" s="142"/>
      <c r="DT173" s="141"/>
      <c r="DU173" s="1"/>
      <c r="DV173" s="1"/>
      <c r="DW173" s="1"/>
      <c r="DX173" s="1"/>
      <c r="DY173" s="1"/>
      <c r="DZ173" s="1"/>
      <c r="EA173" s="1">
        <f t="shared" ref="EA173:EH173" ca="1" si="508">IF(AND((EA170-0.47)&gt;EA29,EA171&gt;EA34),$AG$105,0)</f>
        <v>18</v>
      </c>
      <c r="EB173" s="1">
        <f t="shared" ca="1" si="508"/>
        <v>18</v>
      </c>
      <c r="EC173" s="1">
        <f t="shared" ca="1" si="508"/>
        <v>18</v>
      </c>
      <c r="ED173" s="1">
        <f t="shared" ca="1" si="508"/>
        <v>0</v>
      </c>
      <c r="EE173" s="1">
        <f t="shared" ca="1" si="508"/>
        <v>0</v>
      </c>
      <c r="EF173" s="1">
        <f t="shared" ca="1" si="508"/>
        <v>0</v>
      </c>
      <c r="EG173" s="1">
        <f t="shared" ca="1" si="508"/>
        <v>18</v>
      </c>
      <c r="EH173" s="1">
        <f t="shared" ca="1" si="508"/>
        <v>0</v>
      </c>
      <c r="EI173" s="1"/>
      <c r="EJ173" s="1"/>
      <c r="EK173" s="1"/>
      <c r="EL173" s="1">
        <f ca="1">IF(AND((EL170-0.47)&gt;EL29,EL171&gt;EL34),$AG$105,0)</f>
        <v>18</v>
      </c>
      <c r="EM173" s="1">
        <f ca="1">IF(AND((EM170-0.47)&gt;EM29,EM171&gt;EM34),$AG$105,0)</f>
        <v>0</v>
      </c>
      <c r="EN173" s="1"/>
      <c r="EO173" s="1"/>
      <c r="EP173" s="1"/>
      <c r="EQ173" s="142"/>
      <c r="ER173" s="141"/>
      <c r="ES173" s="1"/>
      <c r="ET173" s="1"/>
      <c r="EU173" s="1"/>
      <c r="EV173" s="1"/>
      <c r="EW173" s="1"/>
      <c r="EX173" s="1"/>
      <c r="EY173" s="1">
        <f t="shared" ref="EY173:FF173" ca="1" si="509">IF(AND((EY170-0.47)&gt;EY29,EY171&gt;EY34),$AG$105,0)</f>
        <v>18</v>
      </c>
      <c r="EZ173" s="1">
        <f t="shared" ca="1" si="509"/>
        <v>18</v>
      </c>
      <c r="FA173" s="1">
        <f t="shared" ca="1" si="509"/>
        <v>0</v>
      </c>
      <c r="FB173" s="1">
        <f t="shared" ca="1" si="509"/>
        <v>18</v>
      </c>
      <c r="FC173" s="1">
        <f t="shared" ca="1" si="509"/>
        <v>0</v>
      </c>
      <c r="FD173" s="1">
        <f t="shared" ca="1" si="509"/>
        <v>0</v>
      </c>
      <c r="FE173" s="1">
        <f t="shared" ca="1" si="509"/>
        <v>0</v>
      </c>
      <c r="FF173" s="1">
        <f t="shared" ca="1" si="509"/>
        <v>0</v>
      </c>
      <c r="FG173" s="1"/>
      <c r="FH173" s="1"/>
      <c r="FI173" s="1"/>
      <c r="FJ173" s="1">
        <f ca="1">IF(AND((FJ170-0.47)&gt;FJ29,FJ171&gt;FJ34),$AG$105,0)</f>
        <v>18</v>
      </c>
      <c r="FK173" s="1">
        <f ca="1">IF(AND((FK170-0.47)&gt;FK29,FK171&gt;FK34),$AG$105,0)</f>
        <v>0</v>
      </c>
      <c r="FL173" s="1"/>
      <c r="FM173" s="1"/>
      <c r="FN173" s="1"/>
      <c r="FO173" s="142"/>
      <c r="FP173" s="141"/>
      <c r="FQ173" s="1"/>
      <c r="FR173" s="1"/>
      <c r="FS173" s="1"/>
      <c r="FT173" s="1"/>
      <c r="FU173" s="1"/>
      <c r="FV173" s="1"/>
      <c r="FW173" s="1" t="e">
        <f t="shared" ref="FW173:GD173" ca="1" si="510">IF(AND((FW170-0.47)&gt;FW29,FW171&gt;FW34),$AG$105,0)</f>
        <v>#VALUE!</v>
      </c>
      <c r="FX173" s="1" t="e">
        <f t="shared" ca="1" si="510"/>
        <v>#VALUE!</v>
      </c>
      <c r="FY173" s="1" t="e">
        <f t="shared" ca="1" si="510"/>
        <v>#VALUE!</v>
      </c>
      <c r="FZ173" s="1" t="e">
        <f t="shared" ca="1" si="510"/>
        <v>#VALUE!</v>
      </c>
      <c r="GA173" s="1" t="e">
        <f t="shared" ca="1" si="510"/>
        <v>#VALUE!</v>
      </c>
      <c r="GB173" s="1" t="e">
        <f t="shared" ca="1" si="510"/>
        <v>#VALUE!</v>
      </c>
      <c r="GC173" s="1" t="e">
        <f t="shared" ca="1" si="510"/>
        <v>#VALUE!</v>
      </c>
      <c r="GD173" s="1" t="e">
        <f t="shared" ca="1" si="510"/>
        <v>#VALUE!</v>
      </c>
      <c r="GE173" s="1"/>
      <c r="GF173" s="1"/>
      <c r="GG173" s="1"/>
      <c r="GH173" s="1" t="e">
        <f ca="1">IF(AND((GH170-0.47)&gt;GH29,GH171&gt;GH34),$AG$105,0)</f>
        <v>#VALUE!</v>
      </c>
      <c r="GI173" s="1" t="e">
        <f ca="1">IF(AND((GI170-0.47)&gt;GI29,GI171&gt;GI34),$AG$105,0)</f>
        <v>#VALUE!</v>
      </c>
      <c r="GJ173" s="1"/>
      <c r="GK173" s="1"/>
      <c r="GL173" s="1"/>
      <c r="GM173" s="142"/>
    </row>
    <row r="174" spans="1:19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41"/>
      <c r="AC174" s="1"/>
      <c r="AD174" s="1"/>
      <c r="AE174" s="1"/>
      <c r="AF174" s="175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42"/>
      <c r="AZ174" s="141"/>
      <c r="BA174" s="1"/>
      <c r="BB174" s="1"/>
      <c r="BC174" s="1"/>
      <c r="BD174" s="175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42"/>
      <c r="BX174" s="141"/>
      <c r="BY174" s="1"/>
      <c r="BZ174" s="1"/>
      <c r="CA174" s="1"/>
      <c r="CB174" s="175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42"/>
      <c r="CV174" s="141"/>
      <c r="CW174" s="1"/>
      <c r="CX174" s="1"/>
      <c r="CY174" s="1"/>
      <c r="CZ174" s="175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42"/>
      <c r="DT174" s="141"/>
      <c r="DU174" s="1"/>
      <c r="DV174" s="1"/>
      <c r="DW174" s="1"/>
      <c r="DX174" s="175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42"/>
      <c r="ER174" s="141"/>
      <c r="ES174" s="1"/>
      <c r="ET174" s="1"/>
      <c r="EU174" s="1"/>
      <c r="EV174" s="175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42"/>
      <c r="FP174" s="141"/>
      <c r="FQ174" s="1"/>
      <c r="FR174" s="1"/>
      <c r="FS174" s="1"/>
      <c r="FT174" s="175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42"/>
    </row>
    <row r="175" spans="1:195" x14ac:dyDescent="0.25">
      <c r="A175" s="1"/>
      <c r="B175" s="1" t="s">
        <v>31</v>
      </c>
      <c r="C175" s="1"/>
      <c r="D175" s="140">
        <f t="shared" ref="D175:AH175" ca="1" si="511">D42</f>
        <v>626293.57910157414</v>
      </c>
      <c r="E175" s="140">
        <f t="shared" ca="1" si="511"/>
        <v>661997.31445313664</v>
      </c>
      <c r="F175" s="140">
        <f t="shared" ca="1" si="511"/>
        <v>699120.45898438874</v>
      </c>
      <c r="G175" s="140">
        <f t="shared" ca="1" si="511"/>
        <v>738381.93359376374</v>
      </c>
      <c r="H175" s="140">
        <f t="shared" ca="1" si="511"/>
        <v>777643.40820313874</v>
      </c>
      <c r="I175" s="140">
        <f t="shared" ca="1" si="511"/>
        <v>819927.83203126374</v>
      </c>
      <c r="J175" s="140">
        <f t="shared" ca="1" si="511"/>
        <v>856166.35742188874</v>
      </c>
      <c r="K175" s="140">
        <f t="shared" ca="1" si="511"/>
        <v>886358.98437501374</v>
      </c>
      <c r="L175" s="140">
        <f t="shared" ca="1" si="511"/>
        <v>835024.14550782624</v>
      </c>
      <c r="M175" s="140">
        <f t="shared" ca="1" si="511"/>
        <v>783689.30664063874</v>
      </c>
      <c r="N175" s="140">
        <f t="shared" ca="1" si="511"/>
        <v>729313.08593751374</v>
      </c>
      <c r="O175" s="140">
        <f t="shared" ca="1" si="511"/>
        <v>672672.94161241956</v>
      </c>
      <c r="P175" s="140">
        <f t="shared" ca="1" si="511"/>
        <v>628048.4219434578</v>
      </c>
      <c r="Q175" s="140">
        <f t="shared" ca="1" si="511"/>
        <v>583001.88672159368</v>
      </c>
      <c r="R175" s="140">
        <f t="shared" ca="1" si="511"/>
        <v>537609.66892377171</v>
      </c>
      <c r="S175" s="140">
        <f t="shared" ca="1" si="511"/>
        <v>491928.37815165834</v>
      </c>
      <c r="T175" s="140">
        <f t="shared" ca="1" si="511"/>
        <v>445999.78465355287</v>
      </c>
      <c r="U175" s="140">
        <f t="shared" ca="1" si="511"/>
        <v>399750.64323230274</v>
      </c>
      <c r="V175" s="140">
        <f t="shared" ca="1" si="511"/>
        <v>301869.49518561328</v>
      </c>
      <c r="W175" s="140">
        <f t="shared" ca="1" si="511"/>
        <v>236855.41043419676</v>
      </c>
      <c r="X175" s="140">
        <f t="shared" ca="1" si="511"/>
        <v>188508.16284180619</v>
      </c>
      <c r="Y175" s="140">
        <f t="shared" ca="1" si="511"/>
        <v>141244.31822531472</v>
      </c>
      <c r="Z175" s="140">
        <f t="shared" ca="1" si="511"/>
        <v>132435.77954829318</v>
      </c>
      <c r="AA175" s="140">
        <f t="shared" ca="1" si="511"/>
        <v>124581.20396700251</v>
      </c>
      <c r="AB175" s="140">
        <f t="shared" ca="1" si="511"/>
        <v>128272.15026396594</v>
      </c>
      <c r="AC175" s="140">
        <f t="shared" ca="1" si="511"/>
        <v>158672.82245551771</v>
      </c>
      <c r="AD175" s="140">
        <f t="shared" ca="1" si="511"/>
        <v>183844.3313896599</v>
      </c>
      <c r="AE175" s="140">
        <f t="shared" ca="1" si="511"/>
        <v>206791.46509982416</v>
      </c>
      <c r="AF175" s="140">
        <f t="shared" ca="1" si="511"/>
        <v>230179.24166422343</v>
      </c>
      <c r="AG175" s="140">
        <f t="shared" ca="1" si="511"/>
        <v>253811.55410993809</v>
      </c>
      <c r="AH175" s="140">
        <f t="shared" ca="1" si="511"/>
        <v>277392.47605272423</v>
      </c>
      <c r="AI175" s="1">
        <f t="shared" ref="AI175:BN175" ca="1" si="512">IF(AI138&lt;=$L$3,IF(AND(AI43&lt;&gt;"",AJ43=""),AI43,AH175+(AH58-AH82-AH179)*3600*$D$3))</f>
        <v>300983.43493726704</v>
      </c>
      <c r="AJ175" s="1">
        <f t="shared" ca="1" si="512"/>
        <v>265811.68578755239</v>
      </c>
      <c r="AK175" s="1">
        <f t="shared" ca="1" si="512"/>
        <v>227017.01072475454</v>
      </c>
      <c r="AL175" s="1">
        <f t="shared" ca="1" si="512"/>
        <v>184908.88316548732</v>
      </c>
      <c r="AM175" s="1">
        <f t="shared" ca="1" si="512"/>
        <v>139882.06904197365</v>
      </c>
      <c r="AN175" s="1">
        <f t="shared" ca="1" si="512"/>
        <v>93227.789605341895</v>
      </c>
      <c r="AO175" s="1">
        <f t="shared" ca="1" si="512"/>
        <v>84639.862405188003</v>
      </c>
      <c r="AP175" s="1">
        <f t="shared" ca="1" si="512"/>
        <v>84920.097918437488</v>
      </c>
      <c r="AQ175" s="1">
        <f t="shared" ca="1" si="512"/>
        <v>111892.52064700698</v>
      </c>
      <c r="AR175" s="1">
        <f t="shared" ca="1" si="512"/>
        <v>135093.88765438239</v>
      </c>
      <c r="AS175" s="1">
        <f t="shared" ca="1" si="512"/>
        <v>158417.24510416226</v>
      </c>
      <c r="AT175" s="1">
        <f t="shared" ca="1" si="512"/>
        <v>181590.31570270529</v>
      </c>
      <c r="AU175" s="1">
        <f t="shared" ca="1" si="512"/>
        <v>146357.10549679867</v>
      </c>
      <c r="AV175" s="1">
        <f t="shared" ca="1" si="512"/>
        <v>107406.61175055594</v>
      </c>
      <c r="AW175" s="1">
        <f t="shared" ca="1" si="512"/>
        <v>103327.07876281934</v>
      </c>
      <c r="AX175" s="1">
        <f t="shared" ca="1" si="512"/>
        <v>123401.82575207477</v>
      </c>
      <c r="AY175" s="142">
        <f t="shared" ca="1" si="512"/>
        <v>148486.18122387648</v>
      </c>
      <c r="AZ175" s="141">
        <f t="shared" ca="1" si="512"/>
        <v>171430.41413557585</v>
      </c>
      <c r="BA175" s="1">
        <f t="shared" ca="1" si="512"/>
        <v>193846.97825505491</v>
      </c>
      <c r="BB175" s="1">
        <f t="shared" ca="1" si="512"/>
        <v>215697.97374125384</v>
      </c>
      <c r="BC175" s="1">
        <f t="shared" ca="1" si="512"/>
        <v>238044.81521701498</v>
      </c>
      <c r="BD175" s="1">
        <f t="shared" ca="1" si="512"/>
        <v>260406.13634715334</v>
      </c>
      <c r="BE175" s="1">
        <f t="shared" ca="1" si="512"/>
        <v>282763.52247626462</v>
      </c>
      <c r="BF175" s="1">
        <f t="shared" ca="1" si="512"/>
        <v>305121.97470373684</v>
      </c>
      <c r="BG175" s="1">
        <f t="shared" ca="1" si="512"/>
        <v>327480.13785436156</v>
      </c>
      <c r="BH175" s="1">
        <f t="shared" ca="1" si="512"/>
        <v>291375.75160620693</v>
      </c>
      <c r="BI175" s="1">
        <f t="shared" ca="1" si="512"/>
        <v>251616.39226318983</v>
      </c>
      <c r="BJ175" s="1">
        <f t="shared" ca="1" si="512"/>
        <v>208471.56374094106</v>
      </c>
      <c r="BK175" s="1">
        <f t="shared" ca="1" si="512"/>
        <v>162311.34527756952</v>
      </c>
      <c r="BL175" s="1">
        <f t="shared" ca="1" si="512"/>
        <v>114392.52241033292</v>
      </c>
      <c r="BM175" s="1">
        <f t="shared" ca="1" si="512"/>
        <v>104288.87935079641</v>
      </c>
      <c r="BN175" s="1">
        <f t="shared" ca="1" si="512"/>
        <v>63356.392140204705</v>
      </c>
      <c r="BO175" s="1">
        <f t="shared" ref="BO175:CT175" ca="1" si="513">IF(BO138&lt;=$L$3,IF(AND(BO43&lt;&gt;"",BP43=""),BO43,BN175+(BN58-BN82-BN179)*3600*$D$3))</f>
        <v>56848.749692446618</v>
      </c>
      <c r="BP175" s="1">
        <f t="shared" ca="1" si="513"/>
        <v>67640.283156606805</v>
      </c>
      <c r="BQ175" s="1">
        <f t="shared" ca="1" si="513"/>
        <v>96445.423640017296</v>
      </c>
      <c r="BR175" s="1">
        <f t="shared" ca="1" si="513"/>
        <v>119717.98181215735</v>
      </c>
      <c r="BS175" s="1">
        <f t="shared" ca="1" si="513"/>
        <v>83530.277584192285</v>
      </c>
      <c r="BT175" s="1">
        <f t="shared" ca="1" si="513"/>
        <v>84168.995758362333</v>
      </c>
      <c r="BU175" s="1">
        <f t="shared" ca="1" si="513"/>
        <v>110803.41909920124</v>
      </c>
      <c r="BV175" s="1">
        <f t="shared" ca="1" si="513"/>
        <v>132845.07231752033</v>
      </c>
      <c r="BW175" s="142">
        <f t="shared" ca="1" si="513"/>
        <v>154983.18420379009</v>
      </c>
      <c r="BX175" s="141">
        <f t="shared" ca="1" si="513"/>
        <v>176926.62602740503</v>
      </c>
      <c r="BY175" s="1">
        <f t="shared" ca="1" si="513"/>
        <v>198143.19593802412</v>
      </c>
      <c r="BZ175" s="1">
        <f t="shared" ca="1" si="513"/>
        <v>218821.89181398338</v>
      </c>
      <c r="CA175" s="1">
        <f t="shared" ca="1" si="513"/>
        <v>240127.03223239424</v>
      </c>
      <c r="CB175" s="1">
        <f t="shared" ca="1" si="513"/>
        <v>261273.44118786513</v>
      </c>
      <c r="CC175" s="1">
        <f t="shared" ca="1" si="513"/>
        <v>282475.58472605131</v>
      </c>
      <c r="CD175" s="1">
        <f t="shared" ca="1" si="513"/>
        <v>303657.69929911173</v>
      </c>
      <c r="CE175" s="1">
        <f t="shared" ca="1" si="513"/>
        <v>324846.95479955443</v>
      </c>
      <c r="CF175" s="1">
        <f t="shared" ca="1" si="513"/>
        <v>287885.69729249703</v>
      </c>
      <c r="CG175" s="1">
        <f t="shared" ca="1" si="513"/>
        <v>247180.79888428279</v>
      </c>
      <c r="CH175" s="1">
        <f t="shared" ca="1" si="513"/>
        <v>203025.405678123</v>
      </c>
      <c r="CI175" s="1">
        <f t="shared" ca="1" si="513"/>
        <v>155762.17134018123</v>
      </c>
      <c r="CJ175" s="1">
        <f t="shared" ca="1" si="513"/>
        <v>143769.89921195235</v>
      </c>
      <c r="CK175" s="1">
        <f t="shared" ca="1" si="513"/>
        <v>103279.73396394557</v>
      </c>
      <c r="CL175" s="1">
        <f t="shared" ca="1" si="513"/>
        <v>59163.85650902435</v>
      </c>
      <c r="CM175" s="1">
        <f t="shared" ca="1" si="513"/>
        <v>50175.666639578943</v>
      </c>
      <c r="CN175" s="1">
        <f t="shared" ca="1" si="513"/>
        <v>54789.610792123589</v>
      </c>
      <c r="CO175" s="1">
        <f t="shared" ca="1" si="513"/>
        <v>82556.207238046132</v>
      </c>
      <c r="CP175" s="1">
        <f t="shared" ca="1" si="513"/>
        <v>104220.44688292526</v>
      </c>
      <c r="CQ175" s="1">
        <f t="shared" ca="1" si="513"/>
        <v>67192.516477470897</v>
      </c>
      <c r="CR175" s="1">
        <f t="shared" ca="1" si="513"/>
        <v>66665.210239305583</v>
      </c>
      <c r="CS175" s="1">
        <f t="shared" ca="1" si="513"/>
        <v>92119.906197889606</v>
      </c>
      <c r="CT175" s="1">
        <f t="shared" ca="1" si="513"/>
        <v>112593.19677099751</v>
      </c>
      <c r="CU175" s="142">
        <f t="shared" ref="CU175:DZ175" ca="1" si="514">IF(CU138&lt;=$L$3,IF(AND(CU43&lt;&gt;"",CV43=""),CU43,CT175+(CT58-CT82-CT179)*3600*$D$3))</f>
        <v>133945.61229633563</v>
      </c>
      <c r="CV175" s="141">
        <f t="shared" ca="1" si="514"/>
        <v>154712.87065967312</v>
      </c>
      <c r="CW175" s="1">
        <f t="shared" ca="1" si="514"/>
        <v>171423.13601183565</v>
      </c>
      <c r="CX175" s="1">
        <f t="shared" ca="1" si="514"/>
        <v>188133.40136399819</v>
      </c>
      <c r="CY175" s="1">
        <f t="shared" ca="1" si="514"/>
        <v>204843.66671616072</v>
      </c>
      <c r="CZ175" s="1">
        <f t="shared" ca="1" si="514"/>
        <v>221553.93206832325</v>
      </c>
      <c r="DA175" s="1">
        <f t="shared" ca="1" si="514"/>
        <v>238264.19742048578</v>
      </c>
      <c r="DB175" s="1">
        <f t="shared" ca="1" si="514"/>
        <v>254974.46277264832</v>
      </c>
      <c r="DC175" s="1">
        <f t="shared" ca="1" si="514"/>
        <v>271684.72812481085</v>
      </c>
      <c r="DD175" s="1">
        <f t="shared" ca="1" si="514"/>
        <v>204674.06324441524</v>
      </c>
      <c r="DE175" s="1">
        <f t="shared" ca="1" si="514"/>
        <v>137663.39836401964</v>
      </c>
      <c r="DF175" s="1">
        <f t="shared" ca="1" si="514"/>
        <v>70652.733483624033</v>
      </c>
      <c r="DG175" s="1">
        <f t="shared" ca="1" si="514"/>
        <v>87362.998835786551</v>
      </c>
      <c r="DH175" s="1">
        <f t="shared" ca="1" si="514"/>
        <v>104073.26418794907</v>
      </c>
      <c r="DI175" s="1">
        <f t="shared" ca="1" si="514"/>
        <v>37062.599307553464</v>
      </c>
      <c r="DJ175" s="1">
        <f t="shared" ca="1" si="514"/>
        <v>53772.864659715982</v>
      </c>
      <c r="DK175" s="1">
        <f t="shared" ca="1" si="514"/>
        <v>70483.1300118785</v>
      </c>
      <c r="DL175" s="1">
        <f t="shared" ca="1" si="514"/>
        <v>87193.395364041018</v>
      </c>
      <c r="DM175" s="1">
        <f t="shared" ca="1" si="514"/>
        <v>103903.66071620354</v>
      </c>
      <c r="DN175" s="1">
        <f t="shared" ca="1" si="514"/>
        <v>120613.92606836605</v>
      </c>
      <c r="DO175" s="1">
        <f t="shared" ca="1" si="514"/>
        <v>53603.261187970449</v>
      </c>
      <c r="DP175" s="1">
        <f t="shared" ca="1" si="514"/>
        <v>70313.526540132967</v>
      </c>
      <c r="DQ175" s="1">
        <f t="shared" ca="1" si="514"/>
        <v>87023.791892295485</v>
      </c>
      <c r="DR175" s="1">
        <f t="shared" ca="1" si="514"/>
        <v>103734.057244458</v>
      </c>
      <c r="DS175" s="142">
        <f t="shared" ca="1" si="514"/>
        <v>120444.32259662052</v>
      </c>
      <c r="DT175" s="141">
        <f t="shared" ca="1" si="514"/>
        <v>137154.58794878304</v>
      </c>
      <c r="DU175" s="1">
        <f t="shared" ca="1" si="514"/>
        <v>153713.84095241965</v>
      </c>
      <c r="DV175" s="1">
        <f t="shared" ca="1" si="514"/>
        <v>170273.09395605625</v>
      </c>
      <c r="DW175" s="1">
        <f t="shared" ca="1" si="514"/>
        <v>186832.34695969286</v>
      </c>
      <c r="DX175" s="1">
        <f t="shared" ca="1" si="514"/>
        <v>203391.59996332947</v>
      </c>
      <c r="DY175" s="1">
        <f t="shared" ca="1" si="514"/>
        <v>219950.85296696608</v>
      </c>
      <c r="DZ175" s="1">
        <f t="shared" ca="1" si="514"/>
        <v>236510.10597060269</v>
      </c>
      <c r="EA175" s="1">
        <f t="shared" ref="EA175:FF175" ca="1" si="515">IF(EA138&lt;=$L$3,IF(AND(EA43&lt;&gt;"",EB43=""),EA43,DZ175+(DZ58-DZ82-DZ179)*3600*$D$3))</f>
        <v>253069.35897423929</v>
      </c>
      <c r="EB175" s="1">
        <f t="shared" ca="1" si="515"/>
        <v>185907.68174531776</v>
      </c>
      <c r="EC175" s="1">
        <f t="shared" ca="1" si="515"/>
        <v>118746.00451639625</v>
      </c>
      <c r="ED175" s="1">
        <f t="shared" ca="1" si="515"/>
        <v>51584.327287474734</v>
      </c>
      <c r="EE175" s="1">
        <f t="shared" ca="1" si="515"/>
        <v>68143.580291111342</v>
      </c>
      <c r="EF175" s="1">
        <f t="shared" ca="1" si="515"/>
        <v>84702.83329474795</v>
      </c>
      <c r="EG175" s="1">
        <f t="shared" ca="1" si="515"/>
        <v>101262.08629838456</v>
      </c>
      <c r="EH175" s="1">
        <f t="shared" ca="1" si="515"/>
        <v>34100.409069463043</v>
      </c>
      <c r="EI175" s="1">
        <f t="shared" ca="1" si="515"/>
        <v>50659.662073099651</v>
      </c>
      <c r="EJ175" s="1">
        <f t="shared" ca="1" si="515"/>
        <v>67218.915076736259</v>
      </c>
      <c r="EK175" s="1">
        <f t="shared" ca="1" si="515"/>
        <v>83778.168080372867</v>
      </c>
      <c r="EL175" s="1">
        <f t="shared" ca="1" si="515"/>
        <v>100337.42108400947</v>
      </c>
      <c r="EM175" s="1">
        <f t="shared" ca="1" si="515"/>
        <v>33175.74385508796</v>
      </c>
      <c r="EN175" s="1">
        <f t="shared" ca="1" si="515"/>
        <v>49734.996858724568</v>
      </c>
      <c r="EO175" s="1">
        <f t="shared" ca="1" si="515"/>
        <v>66294.249862361175</v>
      </c>
      <c r="EP175" s="1">
        <f t="shared" ca="1" si="515"/>
        <v>82853.502865997783</v>
      </c>
      <c r="EQ175" s="142">
        <f t="shared" ca="1" si="515"/>
        <v>99412.755869634391</v>
      </c>
      <c r="ER175" s="141">
        <f t="shared" ca="1" si="515"/>
        <v>115972.008873271</v>
      </c>
      <c r="ES175" s="1">
        <f t="shared" ca="1" si="515"/>
        <v>130723.40337552447</v>
      </c>
      <c r="ET175" s="1">
        <f t="shared" ca="1" si="515"/>
        <v>145474.79787777795</v>
      </c>
      <c r="EU175" s="1">
        <f t="shared" ca="1" si="515"/>
        <v>160226.19238003143</v>
      </c>
      <c r="EV175" s="1">
        <f t="shared" ca="1" si="515"/>
        <v>174977.5868822849</v>
      </c>
      <c r="EW175" s="1">
        <f t="shared" ca="1" si="515"/>
        <v>189728.98138453838</v>
      </c>
      <c r="EX175" s="1">
        <f t="shared" ca="1" si="515"/>
        <v>204480.37588679185</v>
      </c>
      <c r="EY175" s="1">
        <f t="shared" ca="1" si="515"/>
        <v>219231.77038904533</v>
      </c>
      <c r="EZ175" s="1">
        <f t="shared" ca="1" si="515"/>
        <v>150262.23465874069</v>
      </c>
      <c r="FA175" s="1">
        <f t="shared" ca="1" si="515"/>
        <v>81292.698928436046</v>
      </c>
      <c r="FB175" s="1">
        <f t="shared" ca="1" si="515"/>
        <v>96044.093430689521</v>
      </c>
      <c r="FC175" s="1">
        <f t="shared" ca="1" si="515"/>
        <v>27074.557700384874</v>
      </c>
      <c r="FD175" s="1">
        <f t="shared" ca="1" si="515"/>
        <v>41825.952202638349</v>
      </c>
      <c r="FE175" s="1">
        <f t="shared" ca="1" si="515"/>
        <v>56577.346704891825</v>
      </c>
      <c r="FF175" s="1">
        <f t="shared" ca="1" si="515"/>
        <v>71328.7412071453</v>
      </c>
      <c r="FG175" s="1">
        <f t="shared" ref="FG175:GM175" ca="1" si="516">IF(FG138&lt;=$L$3,IF(AND(FG43&lt;&gt;"",FH43=""),FG43,FF175+(FF58-FF82-FF179)*3600*$D$3))</f>
        <v>86080.135709398775</v>
      </c>
      <c r="FH175" s="1">
        <f t="shared" ca="1" si="516"/>
        <v>100831.53021165225</v>
      </c>
      <c r="FI175" s="1">
        <f t="shared" ca="1" si="516"/>
        <v>115582.92471390573</v>
      </c>
      <c r="FJ175" s="1">
        <f t="shared" ca="1" si="516"/>
        <v>130334.3192161592</v>
      </c>
      <c r="FK175" s="1">
        <f t="shared" ca="1" si="516"/>
        <v>61364.783485854554</v>
      </c>
      <c r="FL175" s="1">
        <f t="shared" ca="1" si="516"/>
        <v>76116.177988108029</v>
      </c>
      <c r="FM175" s="1">
        <f t="shared" ca="1" si="516"/>
        <v>90867.572490361505</v>
      </c>
      <c r="FN175" s="1">
        <f t="shared" ca="1" si="516"/>
        <v>105618.96699261498</v>
      </c>
      <c r="FO175" s="142">
        <f t="shared" ca="1" si="516"/>
        <v>120370.36149486846</v>
      </c>
      <c r="FP175" s="141" t="b">
        <f t="shared" si="516"/>
        <v>0</v>
      </c>
      <c r="FQ175" s="1" t="b">
        <f t="shared" si="516"/>
        <v>0</v>
      </c>
      <c r="FR175" s="1" t="b">
        <f t="shared" si="516"/>
        <v>0</v>
      </c>
      <c r="FS175" s="1" t="b">
        <f t="shared" si="516"/>
        <v>0</v>
      </c>
      <c r="FT175" s="1" t="b">
        <f t="shared" si="516"/>
        <v>0</v>
      </c>
      <c r="FU175" s="1" t="b">
        <f t="shared" si="516"/>
        <v>0</v>
      </c>
      <c r="FV175" s="1" t="b">
        <f t="shared" si="516"/>
        <v>0</v>
      </c>
      <c r="FW175" s="1" t="b">
        <f t="shared" si="516"/>
        <v>0</v>
      </c>
      <c r="FX175" s="1" t="b">
        <f t="shared" si="516"/>
        <v>0</v>
      </c>
      <c r="FY175" s="1" t="b">
        <f t="shared" si="516"/>
        <v>0</v>
      </c>
      <c r="FZ175" s="1" t="b">
        <f t="shared" si="516"/>
        <v>0</v>
      </c>
      <c r="GA175" s="1" t="b">
        <f t="shared" si="516"/>
        <v>0</v>
      </c>
      <c r="GB175" s="1" t="b">
        <f t="shared" si="516"/>
        <v>0</v>
      </c>
      <c r="GC175" s="1" t="b">
        <f t="shared" si="516"/>
        <v>0</v>
      </c>
      <c r="GD175" s="1" t="b">
        <f t="shared" si="516"/>
        <v>0</v>
      </c>
      <c r="GE175" s="1" t="b">
        <f t="shared" si="516"/>
        <v>0</v>
      </c>
      <c r="GF175" s="1" t="b">
        <f t="shared" si="516"/>
        <v>0</v>
      </c>
      <c r="GG175" s="1" t="b">
        <f t="shared" si="516"/>
        <v>0</v>
      </c>
      <c r="GH175" s="1" t="b">
        <f t="shared" si="516"/>
        <v>0</v>
      </c>
      <c r="GI175" s="1" t="b">
        <f t="shared" si="516"/>
        <v>0</v>
      </c>
      <c r="GJ175" s="1" t="b">
        <f t="shared" si="516"/>
        <v>0</v>
      </c>
      <c r="GK175" s="1" t="b">
        <f t="shared" si="516"/>
        <v>0</v>
      </c>
      <c r="GL175" s="1" t="b">
        <f t="shared" si="516"/>
        <v>0</v>
      </c>
      <c r="GM175" s="142" t="b">
        <f t="shared" si="516"/>
        <v>0</v>
      </c>
    </row>
    <row r="176" spans="1:195" x14ac:dyDescent="0.25">
      <c r="A176" s="1"/>
      <c r="B176" s="1" t="s">
        <v>32</v>
      </c>
      <c r="C176" s="1"/>
      <c r="D176" s="140">
        <f ca="1">Horaire!D46</f>
        <v>115228.8818359375</v>
      </c>
      <c r="E176" s="140">
        <f ca="1">Horaire!E46</f>
        <v>121010.3759765625</v>
      </c>
      <c r="F176" s="140">
        <f ca="1">Horaire!F46</f>
        <v>126109.130859375</v>
      </c>
      <c r="G176" s="140">
        <f ca="1">Horaire!G46</f>
        <v>130869.62890625</v>
      </c>
      <c r="H176" s="140">
        <f ca="1">Horaire!H46</f>
        <v>135630.126953125</v>
      </c>
      <c r="I176" s="140">
        <f ca="1">Horaire!I46</f>
        <v>140291.50390625</v>
      </c>
      <c r="J176" s="140">
        <f ca="1">Horaire!J46</f>
        <v>145231.689453125</v>
      </c>
      <c r="K176" s="140">
        <f ca="1">Horaire!K46</f>
        <v>145992.431640625</v>
      </c>
      <c r="L176" s="140">
        <f ca="1">Horaire!L46</f>
        <v>118970.458984375</v>
      </c>
      <c r="M176" s="140">
        <f ca="1">Horaire!M46</f>
        <v>92907.470703125</v>
      </c>
      <c r="N176" s="140">
        <f ca="1">Horaire!N46</f>
        <v>69445.80078125</v>
      </c>
      <c r="O176" s="140">
        <f ca="1">Horaire!O46</f>
        <v>48249.761721171264</v>
      </c>
      <c r="P176" s="140">
        <f ca="1">Horaire!P46</f>
        <v>42953.100930000917</v>
      </c>
      <c r="Q176" s="140">
        <f ca="1">Horaire!Q46</f>
        <v>37930.255274233808</v>
      </c>
      <c r="R176" s="140">
        <f ca="1">Horaire!R46</f>
        <v>33106.665722878366</v>
      </c>
      <c r="S176" s="140">
        <f ca="1">Horaire!S46</f>
        <v>28426.812002288581</v>
      </c>
      <c r="T176" s="140">
        <f ca="1">Horaire!T46</f>
        <v>23849.49916638073</v>
      </c>
      <c r="U176" s="140">
        <f ca="1">Horaire!U46</f>
        <v>19443.35458397627</v>
      </c>
      <c r="V176" s="140">
        <f ca="1">Horaire!V46</f>
        <v>-25645.06659765197</v>
      </c>
      <c r="W176" s="140">
        <f ca="1">Horaire!W46</f>
        <v>-43969.871211106911</v>
      </c>
      <c r="X176" s="140">
        <f ca="1">Horaire!X46</f>
        <v>-47050.526985113218</v>
      </c>
      <c r="Y176" s="140">
        <f ca="1">Horaire!Y46</f>
        <v>-51330.040061783788</v>
      </c>
      <c r="Z176" s="140">
        <f ca="1">Horaire!Z46</f>
        <v>-9457.5203553758256</v>
      </c>
      <c r="AA176" s="140">
        <f ca="1">Horaire!AA46</f>
        <v>31461.03625530126</v>
      </c>
      <c r="AB176" s="140">
        <f ca="1">Horaire!AB46</f>
        <v>60834.070987724248</v>
      </c>
      <c r="AC176" s="140">
        <f ca="1">Horaire!AC46</f>
        <v>56452.493060292822</v>
      </c>
      <c r="AD176" s="140">
        <f ca="1">Horaire!AD46</f>
        <v>57300.078390270974</v>
      </c>
      <c r="AE176" s="140">
        <f ca="1">Horaire!AE46</f>
        <v>60372.038944227053</v>
      </c>
      <c r="AF176" s="140">
        <f ca="1">Horaire!AF46</f>
        <v>63003.356643948093</v>
      </c>
      <c r="AG176" s="140">
        <f ca="1">Horaire!AG46</f>
        <v>65390.138462353774</v>
      </c>
      <c r="AH176" s="140">
        <f ca="1">Horaire!AH46</f>
        <v>67828.310783687964</v>
      </c>
      <c r="AI176" s="1">
        <f t="shared" ref="AI176:BN176" ca="1" si="517">IF(AI138&lt;=$L$3,IF(AND(AI33&lt;&gt;"",AJ33=""),AI47,AH176+(AH63-AH83-AH180)*3600*$D$3))</f>
        <v>70256.4461632655</v>
      </c>
      <c r="AJ176" s="1">
        <f t="shared" ca="1" si="517"/>
        <v>47726.359344542332</v>
      </c>
      <c r="AK176" s="1">
        <f t="shared" ca="1" si="517"/>
        <v>28819.198438902389</v>
      </c>
      <c r="AL176" s="1">
        <f t="shared" ca="1" si="517"/>
        <v>13225.490029731805</v>
      </c>
      <c r="AM176" s="1">
        <f t="shared" ca="1" si="517"/>
        <v>550.46818480766524</v>
      </c>
      <c r="AN176" s="1">
        <f t="shared" ca="1" si="517"/>
        <v>-10497.088346998382</v>
      </c>
      <c r="AO176" s="1">
        <f t="shared" ca="1" si="517"/>
        <v>24109.933117275839</v>
      </c>
      <c r="AP176" s="1">
        <f t="shared" ca="1" si="517"/>
        <v>49848.791868146684</v>
      </c>
      <c r="AQ176" s="1">
        <f t="shared" ca="1" si="517"/>
        <v>48895.463403697519</v>
      </c>
      <c r="AR176" s="1">
        <f t="shared" ca="1" si="517"/>
        <v>51713.190660442451</v>
      </c>
      <c r="AS176" s="1">
        <f t="shared" ca="1" si="517"/>
        <v>54408.927474782919</v>
      </c>
      <c r="AT176" s="1">
        <f t="shared" ca="1" si="517"/>
        <v>57254.951140360208</v>
      </c>
      <c r="AU176" s="1">
        <f t="shared" ca="1" si="517"/>
        <v>34786.325377829024</v>
      </c>
      <c r="AV176" s="1">
        <f t="shared" ca="1" si="517"/>
        <v>16034.983155633952</v>
      </c>
      <c r="AW176" s="1">
        <f t="shared" ca="1" si="517"/>
        <v>46133.610407490887</v>
      </c>
      <c r="AX176" s="1">
        <f t="shared" ca="1" si="517"/>
        <v>52077.957682355773</v>
      </c>
      <c r="AY176" s="142">
        <f t="shared" ca="1" si="517"/>
        <v>53012.696474674383</v>
      </c>
      <c r="AZ176" s="141">
        <f t="shared" ca="1" si="517"/>
        <v>56087.557827095334</v>
      </c>
      <c r="BA176" s="1">
        <f t="shared" ca="1" si="517"/>
        <v>58332.211623023024</v>
      </c>
      <c r="BB176" s="1">
        <f t="shared" ca="1" si="517"/>
        <v>61142.434052230863</v>
      </c>
      <c r="BC176" s="1">
        <f t="shared" ca="1" si="517"/>
        <v>63456.810491876473</v>
      </c>
      <c r="BD176" s="1">
        <f t="shared" ca="1" si="517"/>
        <v>65756.707277144873</v>
      </c>
      <c r="BE176" s="1">
        <f t="shared" ca="1" si="517"/>
        <v>68060.53906344033</v>
      </c>
      <c r="BF176" s="1">
        <f t="shared" ca="1" si="517"/>
        <v>70363.30475137489</v>
      </c>
      <c r="BG176" s="1">
        <f t="shared" ca="1" si="517"/>
        <v>72666.359516156939</v>
      </c>
      <c r="BH176" s="1">
        <f t="shared" ca="1" si="517"/>
        <v>49711.033447160167</v>
      </c>
      <c r="BI176" s="1">
        <f t="shared" ca="1" si="517"/>
        <v>30410.680473025892</v>
      </c>
      <c r="BJ176" s="1">
        <f t="shared" ca="1" si="517"/>
        <v>14495.79667812329</v>
      </c>
      <c r="BK176" s="1">
        <f t="shared" ca="1" si="517"/>
        <v>1596.3028243434401</v>
      </c>
      <c r="BL176" s="1">
        <f t="shared" ca="1" si="517"/>
        <v>-9544.5866255713408</v>
      </c>
      <c r="BM176" s="1">
        <f t="shared" ca="1" si="517"/>
        <v>25220.274349371924</v>
      </c>
      <c r="BN176" s="1">
        <f t="shared" ca="1" si="517"/>
        <v>7093.0492428122525</v>
      </c>
      <c r="BO176" s="1">
        <f t="shared" ref="BO176:CT176" ca="1" si="518">IF(BO138&lt;=$L$3,IF(AND(BO33&lt;&gt;"",BP33=""),BO47,BN176+(BN63-BN83-BN180)*3600*$D$3))</f>
        <v>38261.909605977104</v>
      </c>
      <c r="BP176" s="1">
        <f t="shared" ca="1" si="518"/>
        <v>52131.594057223672</v>
      </c>
      <c r="BQ176" s="1">
        <f t="shared" ca="1" si="518"/>
        <v>47987.671489219938</v>
      </c>
      <c r="BR176" s="1">
        <f t="shared" ca="1" si="518"/>
        <v>49376.331232486649</v>
      </c>
      <c r="BS176" s="1">
        <f t="shared" ca="1" si="518"/>
        <v>26504.323143300346</v>
      </c>
      <c r="BT176" s="1">
        <f t="shared" ca="1" si="518"/>
        <v>50526.822884537047</v>
      </c>
      <c r="BU176" s="1">
        <f t="shared" ca="1" si="518"/>
        <v>48553.617459104898</v>
      </c>
      <c r="BV176" s="1">
        <f t="shared" ca="1" si="518"/>
        <v>51173.182156192568</v>
      </c>
      <c r="BW176" s="142">
        <f t="shared" ca="1" si="518"/>
        <v>53696.288185329548</v>
      </c>
      <c r="BX176" s="141">
        <f t="shared" ca="1" si="518"/>
        <v>56414.064277121368</v>
      </c>
      <c r="BY176" s="1">
        <f t="shared" ca="1" si="518"/>
        <v>58567.258964739442</v>
      </c>
      <c r="BZ176" s="1">
        <f t="shared" ca="1" si="518"/>
        <v>61258.327687017343</v>
      </c>
      <c r="CA176" s="1">
        <f t="shared" ca="1" si="518"/>
        <v>63322.951866843636</v>
      </c>
      <c r="CB176" s="1">
        <f t="shared" ca="1" si="518"/>
        <v>65546.307509609906</v>
      </c>
      <c r="CC176" s="1">
        <f t="shared" ca="1" si="518"/>
        <v>67713.9285696609</v>
      </c>
      <c r="CD176" s="1">
        <f t="shared" ca="1" si="518"/>
        <v>69901.578594837614</v>
      </c>
      <c r="CE176" s="1">
        <f t="shared" ca="1" si="518"/>
        <v>72082.087692632063</v>
      </c>
      <c r="CF176" s="1">
        <f t="shared" ca="1" si="518"/>
        <v>48692.179565368468</v>
      </c>
      <c r="CG176" s="1">
        <f t="shared" ca="1" si="518"/>
        <v>29045.912339261733</v>
      </c>
      <c r="CH176" s="1">
        <f t="shared" ca="1" si="518"/>
        <v>12850.139911100559</v>
      </c>
      <c r="CI176" s="1">
        <f t="shared" ca="1" si="518"/>
        <v>-237.79138527864052</v>
      </c>
      <c r="CJ176" s="1">
        <f t="shared" ca="1" si="518"/>
        <v>35124.245341187416</v>
      </c>
      <c r="CK176" s="1">
        <f t="shared" ca="1" si="518"/>
        <v>15263.244954873215</v>
      </c>
      <c r="CL176" s="1">
        <f t="shared" ca="1" si="518"/>
        <v>-972.04322452652923</v>
      </c>
      <c r="CM176" s="1">
        <f t="shared" ca="1" si="518"/>
        <v>31385.911243156035</v>
      </c>
      <c r="CN176" s="1">
        <f t="shared" ca="1" si="518"/>
        <v>50141.731688848551</v>
      </c>
      <c r="CO176" s="1">
        <f t="shared" ca="1" si="518"/>
        <v>45744.899841163162</v>
      </c>
      <c r="CP176" s="1">
        <f t="shared" ca="1" si="518"/>
        <v>47450.424794521197</v>
      </c>
      <c r="CQ176" s="1">
        <f t="shared" ca="1" si="518"/>
        <v>24127.189565654582</v>
      </c>
      <c r="CR176" s="1">
        <f t="shared" ca="1" si="518"/>
        <v>48024.260402057065</v>
      </c>
      <c r="CS176" s="1">
        <f t="shared" ca="1" si="518"/>
        <v>45939.329041710203</v>
      </c>
      <c r="CT176" s="1">
        <f t="shared" ca="1" si="518"/>
        <v>48835.803066839449</v>
      </c>
      <c r="CU176" s="142">
        <f t="shared" ref="CU176:DZ176" ca="1" si="519">IF(CU138&lt;=$L$3,IF(AND(CU33&lt;&gt;"",CV33=""),CU47,CT176+(CT63-CT83-CT180)*3600*$D$3))</f>
        <v>50853.152139738493</v>
      </c>
      <c r="CV176" s="141">
        <f t="shared" ca="1" si="519"/>
        <v>53455.658374638151</v>
      </c>
      <c r="CW176" s="1">
        <f t="shared" ca="1" si="519"/>
        <v>60936.614527207937</v>
      </c>
      <c r="CX176" s="1">
        <f t="shared" ca="1" si="519"/>
        <v>68417.570679777724</v>
      </c>
      <c r="CY176" s="1">
        <f t="shared" ca="1" si="519"/>
        <v>75898.526832347517</v>
      </c>
      <c r="CZ176" s="1">
        <f t="shared" ca="1" si="519"/>
        <v>83379.482984917311</v>
      </c>
      <c r="DA176" s="1">
        <f t="shared" ca="1" si="519"/>
        <v>90860.439137487105</v>
      </c>
      <c r="DB176" s="1">
        <f t="shared" ca="1" si="519"/>
        <v>98341.395290056898</v>
      </c>
      <c r="DC176" s="1">
        <f t="shared" ca="1" si="519"/>
        <v>105822.35144262669</v>
      </c>
      <c r="DD176" s="1">
        <f t="shared" ca="1" si="519"/>
        <v>113303.30759519649</v>
      </c>
      <c r="DE176" s="1">
        <f t="shared" ca="1" si="519"/>
        <v>120784.26374776628</v>
      </c>
      <c r="DF176" s="1">
        <f t="shared" ca="1" si="519"/>
        <v>128265.21990033607</v>
      </c>
      <c r="DG176" s="1">
        <f t="shared" ca="1" si="519"/>
        <v>135746.17605290585</v>
      </c>
      <c r="DH176" s="1">
        <f t="shared" ca="1" si="519"/>
        <v>143227.13220547565</v>
      </c>
      <c r="DI176" s="1">
        <f t="shared" ca="1" si="519"/>
        <v>150708.08835804544</v>
      </c>
      <c r="DJ176" s="1">
        <f t="shared" ca="1" si="519"/>
        <v>158189.04451061523</v>
      </c>
      <c r="DK176" s="1">
        <f t="shared" ca="1" si="519"/>
        <v>165670.00066318503</v>
      </c>
      <c r="DL176" s="1">
        <f t="shared" ca="1" si="519"/>
        <v>173150.95681575482</v>
      </c>
      <c r="DM176" s="1">
        <f t="shared" ca="1" si="519"/>
        <v>180631.91296832461</v>
      </c>
      <c r="DN176" s="1">
        <f t="shared" ca="1" si="519"/>
        <v>188112.86912089441</v>
      </c>
      <c r="DO176" s="1">
        <f t="shared" ca="1" si="519"/>
        <v>195593.8252734642</v>
      </c>
      <c r="DP176" s="1">
        <f t="shared" ca="1" si="519"/>
        <v>203074.78142603399</v>
      </c>
      <c r="DQ176" s="1">
        <f t="shared" ca="1" si="519"/>
        <v>210555.73757860379</v>
      </c>
      <c r="DR176" s="1">
        <f t="shared" ca="1" si="519"/>
        <v>218036.69373117358</v>
      </c>
      <c r="DS176" s="142">
        <f t="shared" ca="1" si="519"/>
        <v>225517.64988374338</v>
      </c>
      <c r="DT176" s="141">
        <f t="shared" ca="1" si="519"/>
        <v>232998.60603631317</v>
      </c>
      <c r="DU176" s="1">
        <f t="shared" ca="1" si="519"/>
        <v>240116.2705800962</v>
      </c>
      <c r="DV176" s="1">
        <f t="shared" ca="1" si="519"/>
        <v>247233.93512387923</v>
      </c>
      <c r="DW176" s="1">
        <f t="shared" ca="1" si="519"/>
        <v>254351.59966766226</v>
      </c>
      <c r="DX176" s="1">
        <f t="shared" ca="1" si="519"/>
        <v>261469.26421144529</v>
      </c>
      <c r="DY176" s="1">
        <f t="shared" ca="1" si="519"/>
        <v>268586.92875522829</v>
      </c>
      <c r="DZ176" s="1">
        <f t="shared" ca="1" si="519"/>
        <v>275704.59329901129</v>
      </c>
      <c r="EA176" s="1">
        <f t="shared" ref="EA176:FF176" ca="1" si="520">IF(EA138&lt;=$L$3,IF(AND(EA33&lt;&gt;"",EB33=""),EA47,DZ176+(DZ63-DZ83-DZ180)*3600*$D$3))</f>
        <v>282822.25784279429</v>
      </c>
      <c r="EB176" s="1">
        <f t="shared" ca="1" si="520"/>
        <v>289939.92238657729</v>
      </c>
      <c r="EC176" s="1">
        <f t="shared" ca="1" si="520"/>
        <v>297057.5869303603</v>
      </c>
      <c r="ED176" s="1">
        <f t="shared" ca="1" si="520"/>
        <v>304175.2514741433</v>
      </c>
      <c r="EE176" s="1">
        <f t="shared" ca="1" si="520"/>
        <v>311292.9160179263</v>
      </c>
      <c r="EF176" s="1">
        <f t="shared" ca="1" si="520"/>
        <v>318410.5805617093</v>
      </c>
      <c r="EG176" s="1">
        <f t="shared" ca="1" si="520"/>
        <v>325528.2451054923</v>
      </c>
      <c r="EH176" s="1">
        <f t="shared" ca="1" si="520"/>
        <v>332645.9096492753</v>
      </c>
      <c r="EI176" s="1">
        <f t="shared" ca="1" si="520"/>
        <v>339763.5741930583</v>
      </c>
      <c r="EJ176" s="1">
        <f t="shared" ca="1" si="520"/>
        <v>346881.2387368413</v>
      </c>
      <c r="EK176" s="1">
        <f t="shared" ca="1" si="520"/>
        <v>353998.9032806243</v>
      </c>
      <c r="EL176" s="1">
        <f t="shared" ca="1" si="520"/>
        <v>361116.56782440731</v>
      </c>
      <c r="EM176" s="1">
        <f t="shared" ca="1" si="520"/>
        <v>368234.23236819031</v>
      </c>
      <c r="EN176" s="1">
        <f t="shared" ca="1" si="520"/>
        <v>375351.89691197331</v>
      </c>
      <c r="EO176" s="1">
        <f t="shared" ca="1" si="520"/>
        <v>382469.56145575631</v>
      </c>
      <c r="EP176" s="1">
        <f t="shared" ca="1" si="520"/>
        <v>389587.22599953931</v>
      </c>
      <c r="EQ176" s="142">
        <f t="shared" ca="1" si="520"/>
        <v>396704.89054332231</v>
      </c>
      <c r="ER176" s="141">
        <f t="shared" ca="1" si="520"/>
        <v>403822.55508710531</v>
      </c>
      <c r="ES176" s="1">
        <f t="shared" ca="1" si="520"/>
        <v>410541.98101153044</v>
      </c>
      <c r="ET176" s="1">
        <f t="shared" ca="1" si="520"/>
        <v>417261.40693595557</v>
      </c>
      <c r="EU176" s="1">
        <f t="shared" ca="1" si="520"/>
        <v>423980.8328603807</v>
      </c>
      <c r="EV176" s="1">
        <f t="shared" ca="1" si="520"/>
        <v>430700.25878480583</v>
      </c>
      <c r="EW176" s="1">
        <f t="shared" ca="1" si="520"/>
        <v>437419.68470923096</v>
      </c>
      <c r="EX176" s="1">
        <f t="shared" ca="1" si="520"/>
        <v>444139.11063365609</v>
      </c>
      <c r="EY176" s="1">
        <f t="shared" ca="1" si="520"/>
        <v>450858.53655808122</v>
      </c>
      <c r="EZ176" s="1">
        <f t="shared" ca="1" si="520"/>
        <v>457577.96248250635</v>
      </c>
      <c r="FA176" s="1">
        <f t="shared" ca="1" si="520"/>
        <v>464297.38840693148</v>
      </c>
      <c r="FB176" s="1">
        <f t="shared" ca="1" si="520"/>
        <v>471016.81433135661</v>
      </c>
      <c r="FC176" s="1">
        <f t="shared" ca="1" si="520"/>
        <v>477736.24025578174</v>
      </c>
      <c r="FD176" s="1">
        <f t="shared" ca="1" si="520"/>
        <v>484455.66618020687</v>
      </c>
      <c r="FE176" s="1">
        <f t="shared" ca="1" si="520"/>
        <v>491175.092104632</v>
      </c>
      <c r="FF176" s="1">
        <f t="shared" ca="1" si="520"/>
        <v>497894.51802905713</v>
      </c>
      <c r="FG176" s="1">
        <f t="shared" ref="FG176:GM176" ca="1" si="521">IF(FG138&lt;=$L$3,IF(AND(FG33&lt;&gt;"",FH33=""),FG47,FF176+(FF63-FF83-FF180)*3600*$D$3))</f>
        <v>504613.94395348226</v>
      </c>
      <c r="FH176" s="1">
        <f t="shared" ca="1" si="521"/>
        <v>511333.36987790739</v>
      </c>
      <c r="FI176" s="1">
        <f t="shared" ca="1" si="521"/>
        <v>518052.79580233252</v>
      </c>
      <c r="FJ176" s="1">
        <f t="shared" ca="1" si="521"/>
        <v>524772.22172675759</v>
      </c>
      <c r="FK176" s="1">
        <f t="shared" ca="1" si="521"/>
        <v>531491.64765118272</v>
      </c>
      <c r="FL176" s="1">
        <f t="shared" ca="1" si="521"/>
        <v>538211.07357560785</v>
      </c>
      <c r="FM176" s="1">
        <f t="shared" ca="1" si="521"/>
        <v>544930.49950003298</v>
      </c>
      <c r="FN176" s="1">
        <f t="shared" ca="1" si="521"/>
        <v>551649.92542445811</v>
      </c>
      <c r="FO176" s="142">
        <f t="shared" ca="1" si="521"/>
        <v>558369.35134888324</v>
      </c>
      <c r="FP176" s="141" t="b">
        <f t="shared" si="521"/>
        <v>0</v>
      </c>
      <c r="FQ176" s="1" t="b">
        <f t="shared" si="521"/>
        <v>0</v>
      </c>
      <c r="FR176" s="1" t="b">
        <f t="shared" si="521"/>
        <v>0</v>
      </c>
      <c r="FS176" s="1" t="b">
        <f t="shared" si="521"/>
        <v>0</v>
      </c>
      <c r="FT176" s="1" t="b">
        <f t="shared" si="521"/>
        <v>0</v>
      </c>
      <c r="FU176" s="1" t="b">
        <f t="shared" si="521"/>
        <v>0</v>
      </c>
      <c r="FV176" s="1" t="b">
        <f t="shared" si="521"/>
        <v>0</v>
      </c>
      <c r="FW176" s="1" t="b">
        <f t="shared" si="521"/>
        <v>0</v>
      </c>
      <c r="FX176" s="1" t="b">
        <f t="shared" si="521"/>
        <v>0</v>
      </c>
      <c r="FY176" s="1" t="b">
        <f t="shared" si="521"/>
        <v>0</v>
      </c>
      <c r="FZ176" s="1" t="b">
        <f t="shared" si="521"/>
        <v>0</v>
      </c>
      <c r="GA176" s="1" t="b">
        <f t="shared" si="521"/>
        <v>0</v>
      </c>
      <c r="GB176" s="1" t="b">
        <f t="shared" si="521"/>
        <v>0</v>
      </c>
      <c r="GC176" s="1" t="b">
        <f t="shared" si="521"/>
        <v>0</v>
      </c>
      <c r="GD176" s="1" t="b">
        <f t="shared" si="521"/>
        <v>0</v>
      </c>
      <c r="GE176" s="1" t="b">
        <f t="shared" si="521"/>
        <v>0</v>
      </c>
      <c r="GF176" s="1" t="b">
        <f t="shared" si="521"/>
        <v>0</v>
      </c>
      <c r="GG176" s="1" t="b">
        <f t="shared" si="521"/>
        <v>0</v>
      </c>
      <c r="GH176" s="1" t="b">
        <f t="shared" si="521"/>
        <v>0</v>
      </c>
      <c r="GI176" s="1" t="b">
        <f t="shared" si="521"/>
        <v>0</v>
      </c>
      <c r="GJ176" s="1" t="b">
        <f t="shared" si="521"/>
        <v>0</v>
      </c>
      <c r="GK176" s="1" t="b">
        <f t="shared" si="521"/>
        <v>0</v>
      </c>
      <c r="GL176" s="1" t="b">
        <f t="shared" si="521"/>
        <v>0</v>
      </c>
      <c r="GM176" s="142" t="b">
        <f t="shared" si="521"/>
        <v>0</v>
      </c>
    </row>
    <row r="177" spans="1:195" x14ac:dyDescent="0.25">
      <c r="AB177" s="87"/>
      <c r="AY177" s="88"/>
      <c r="AZ177" s="87"/>
      <c r="BW177" s="88"/>
      <c r="BX177" s="87"/>
      <c r="CU177" s="88"/>
      <c r="CV177" s="87"/>
      <c r="DS177" s="88"/>
      <c r="DT177" s="87"/>
      <c r="EQ177" s="88"/>
      <c r="ER177" s="87"/>
      <c r="FO177" s="88"/>
      <c r="FP177" s="87"/>
      <c r="GM177" s="88"/>
    </row>
    <row r="178" spans="1:195" x14ac:dyDescent="0.25">
      <c r="B178" t="s">
        <v>45</v>
      </c>
      <c r="C178" t="s">
        <v>24</v>
      </c>
      <c r="D178" s="163">
        <f t="shared" ref="D178:AA178" ca="1" si="522">D70</f>
        <v>0</v>
      </c>
      <c r="E178" s="163">
        <f t="shared" ca="1" si="522"/>
        <v>0</v>
      </c>
      <c r="F178" s="163">
        <f t="shared" ca="1" si="522"/>
        <v>0</v>
      </c>
      <c r="G178" s="163">
        <f t="shared" ca="1" si="522"/>
        <v>0</v>
      </c>
      <c r="H178" s="163">
        <f t="shared" ca="1" si="522"/>
        <v>0</v>
      </c>
      <c r="I178" s="163">
        <f t="shared" ca="1" si="522"/>
        <v>0</v>
      </c>
      <c r="J178" s="163">
        <f t="shared" ca="1" si="522"/>
        <v>0</v>
      </c>
      <c r="K178" s="163">
        <f t="shared" ca="1" si="522"/>
        <v>27.760280396363857</v>
      </c>
      <c r="L178" s="163">
        <f t="shared" ca="1" si="522"/>
        <v>31.466323493947858</v>
      </c>
      <c r="M178" s="163">
        <f t="shared" ca="1" si="522"/>
        <v>30.806075459551781</v>
      </c>
      <c r="N178" s="163">
        <f t="shared" ca="1" si="522"/>
        <v>30.805601226266486</v>
      </c>
      <c r="O178" s="163">
        <f t="shared" ca="1" si="522"/>
        <v>23.051433747088485</v>
      </c>
      <c r="P178" s="163">
        <f t="shared" ca="1" si="522"/>
        <v>23.092600529727136</v>
      </c>
      <c r="Q178" s="163">
        <f t="shared" ca="1" si="522"/>
        <v>23.133274549601058</v>
      </c>
      <c r="R178" s="163">
        <f t="shared" ca="1" si="522"/>
        <v>23.173645978358213</v>
      </c>
      <c r="S178" s="163">
        <f t="shared" ca="1" si="522"/>
        <v>23.213857600944369</v>
      </c>
      <c r="T178" s="163">
        <f t="shared" ca="1" si="522"/>
        <v>23.255351953622505</v>
      </c>
      <c r="U178" s="163">
        <f t="shared" ca="1" si="522"/>
        <v>48.898208404917817</v>
      </c>
      <c r="V178" s="163">
        <f t="shared" ca="1" si="522"/>
        <v>32.334130665071633</v>
      </c>
      <c r="W178" s="163">
        <f t="shared" ca="1" si="522"/>
        <v>23.469967887717583</v>
      </c>
      <c r="X178" s="163">
        <f t="shared" ca="1" si="522"/>
        <v>23.50203853404124</v>
      </c>
      <c r="Y178" s="163">
        <f t="shared" ca="1" si="522"/>
        <v>0</v>
      </c>
      <c r="Z178" s="163">
        <f t="shared" ca="1" si="522"/>
        <v>0</v>
      </c>
      <c r="AA178" s="163">
        <f t="shared" ca="1" si="522"/>
        <v>0</v>
      </c>
      <c r="AB178" s="163">
        <f t="shared" ref="AB178:AH178" ca="1" si="523">AB70</f>
        <v>0</v>
      </c>
      <c r="AC178" s="163">
        <f t="shared" ca="1" si="523"/>
        <v>0</v>
      </c>
      <c r="AD178" s="163">
        <f t="shared" ca="1" si="523"/>
        <v>0</v>
      </c>
      <c r="AE178" s="163">
        <f t="shared" ca="1" si="523"/>
        <v>0</v>
      </c>
      <c r="AF178" s="163">
        <f t="shared" ca="1" si="523"/>
        <v>0</v>
      </c>
      <c r="AG178" s="163">
        <f t="shared" ca="1" si="523"/>
        <v>0</v>
      </c>
      <c r="AH178" s="163">
        <f t="shared" ca="1" si="523"/>
        <v>0</v>
      </c>
      <c r="AI178" s="1">
        <f ca="1">AI173/Conversion!$E$7/3600</f>
        <v>23.255813953488371</v>
      </c>
      <c r="AJ178" s="1">
        <f ca="1">AJ173/Conversion!$E$7/3600</f>
        <v>23.255813953488371</v>
      </c>
      <c r="AK178" s="1">
        <f ca="1">AK173/Conversion!$E$7/3600</f>
        <v>23.255813953488371</v>
      </c>
      <c r="AL178" s="1">
        <f ca="1">AL173/Conversion!$E$7/3600</f>
        <v>23.255813953488371</v>
      </c>
      <c r="AM178" s="1">
        <f ca="1">AM173/Conversion!$E$7/3600</f>
        <v>23.255813953488371</v>
      </c>
      <c r="AN178" s="1">
        <f ca="1">AN173/Conversion!$E$7/3600</f>
        <v>0</v>
      </c>
      <c r="AO178" s="1">
        <f ca="1">AO173/Conversion!$E$7/3600</f>
        <v>0</v>
      </c>
      <c r="AP178" s="1">
        <f ca="1">AP173/Conversion!$E$7/3600</f>
        <v>0</v>
      </c>
      <c r="AQ178" s="1">
        <f>AQ173/Conversion!$E$7/3600</f>
        <v>0</v>
      </c>
      <c r="AR178" s="1">
        <f>AR173/Conversion!$E$7/3600</f>
        <v>0</v>
      </c>
      <c r="AS178" s="1">
        <f>AS173/Conversion!$E$7/3600</f>
        <v>0</v>
      </c>
      <c r="AT178" s="1">
        <f ca="1">AT173/Conversion!$E$7/3600</f>
        <v>23.255813953488371</v>
      </c>
      <c r="AU178" s="1">
        <f ca="1">AU173/Conversion!$E$7/3600</f>
        <v>23.255813953488371</v>
      </c>
      <c r="AV178" s="1">
        <f>AV173/Conversion!$E$7/3600</f>
        <v>0</v>
      </c>
      <c r="AW178" s="1">
        <f>AW173/Conversion!$E$7/3600</f>
        <v>0</v>
      </c>
      <c r="AX178" s="1">
        <f>AX173/Conversion!$E$7/3600</f>
        <v>0</v>
      </c>
      <c r="AY178" s="142">
        <f>AY173/Conversion!$E$7/3600</f>
        <v>0</v>
      </c>
      <c r="AZ178" s="141">
        <f>AZ173/Conversion!$E$7/3600</f>
        <v>0</v>
      </c>
      <c r="BA178" s="1">
        <f>BA173/Conversion!$E$7/3600</f>
        <v>0</v>
      </c>
      <c r="BB178" s="1">
        <f>BB173/Conversion!$E$7/3600</f>
        <v>0</v>
      </c>
      <c r="BC178" s="1">
        <f>BC173/Conversion!$E$7/3600</f>
        <v>0</v>
      </c>
      <c r="BD178" s="1">
        <f>BD173/Conversion!$E$7/3600</f>
        <v>0</v>
      </c>
      <c r="BE178" s="1">
        <f>BE173/Conversion!$E$7/3600</f>
        <v>0</v>
      </c>
      <c r="BF178" s="1">
        <f>BF173/Conversion!$E$7/3600</f>
        <v>0</v>
      </c>
      <c r="BG178" s="1">
        <f ca="1">BG173/Conversion!$E$7/3600</f>
        <v>23.255813953488371</v>
      </c>
      <c r="BH178" s="1">
        <f ca="1">BH173/Conversion!$E$7/3600</f>
        <v>23.255813953488371</v>
      </c>
      <c r="BI178" s="1">
        <f ca="1">BI173/Conversion!$E$7/3600</f>
        <v>23.255813953488371</v>
      </c>
      <c r="BJ178" s="1">
        <f ca="1">BJ173/Conversion!$E$7/3600</f>
        <v>23.255813953488371</v>
      </c>
      <c r="BK178" s="1">
        <f ca="1">BK173/Conversion!$E$7/3600</f>
        <v>23.255813953488371</v>
      </c>
      <c r="BL178" s="1">
        <f ca="1">BL173/Conversion!$E$7/3600</f>
        <v>0</v>
      </c>
      <c r="BM178" s="1">
        <f ca="1">BM173/Conversion!$E$7/3600</f>
        <v>23.255813953488371</v>
      </c>
      <c r="BN178" s="1">
        <f ca="1">BN173/Conversion!$E$7/3600</f>
        <v>0</v>
      </c>
      <c r="BO178" s="1">
        <f>BO173/Conversion!$E$7/3600</f>
        <v>0</v>
      </c>
      <c r="BP178" s="1">
        <f>BP173/Conversion!$E$7/3600</f>
        <v>0</v>
      </c>
      <c r="BQ178" s="1">
        <f>BQ173/Conversion!$E$7/3600</f>
        <v>0</v>
      </c>
      <c r="BR178" s="1">
        <f ca="1">BR173/Conversion!$E$7/3600</f>
        <v>23.255813953488371</v>
      </c>
      <c r="BS178" s="1">
        <f ca="1">BS173/Conversion!$E$7/3600</f>
        <v>0</v>
      </c>
      <c r="BT178" s="1">
        <f>BT173/Conversion!$E$7/3600</f>
        <v>0</v>
      </c>
      <c r="BU178" s="1">
        <f>BU173/Conversion!$E$7/3600</f>
        <v>0</v>
      </c>
      <c r="BV178" s="1">
        <f>BV173/Conversion!$E$7/3600</f>
        <v>0</v>
      </c>
      <c r="BW178" s="142">
        <f>BW173/Conversion!$E$7/3600</f>
        <v>0</v>
      </c>
      <c r="BX178" s="141">
        <f>BX173/Conversion!$E$7/3600</f>
        <v>0</v>
      </c>
      <c r="BY178" s="1">
        <f>BY173/Conversion!$E$7/3600</f>
        <v>0</v>
      </c>
      <c r="BZ178" s="1">
        <f>BZ173/Conversion!$E$7/3600</f>
        <v>0</v>
      </c>
      <c r="CA178" s="1">
        <f>CA173/Conversion!$E$7/3600</f>
        <v>0</v>
      </c>
      <c r="CB178" s="1">
        <f>CB173/Conversion!$E$7/3600</f>
        <v>0</v>
      </c>
      <c r="CC178" s="1">
        <f>CC173/Conversion!$E$7/3600</f>
        <v>0</v>
      </c>
      <c r="CD178" s="1">
        <f>CD173/Conversion!$E$7/3600</f>
        <v>0</v>
      </c>
      <c r="CE178" s="1">
        <f ca="1">CE173/Conversion!$E$7/3600</f>
        <v>23.255813953488371</v>
      </c>
      <c r="CF178" s="1">
        <f ca="1">CF173/Conversion!$E$7/3600</f>
        <v>23.255813953488371</v>
      </c>
      <c r="CG178" s="1">
        <f ca="1">CG173/Conversion!$E$7/3600</f>
        <v>23.255813953488371</v>
      </c>
      <c r="CH178" s="1">
        <f ca="1">CH173/Conversion!$E$7/3600</f>
        <v>23.255813953488371</v>
      </c>
      <c r="CI178" s="1">
        <f ca="1">CI173/Conversion!$E$7/3600</f>
        <v>0</v>
      </c>
      <c r="CJ178" s="1">
        <f ca="1">CJ173/Conversion!$E$7/3600</f>
        <v>23.255813953488371</v>
      </c>
      <c r="CK178" s="1">
        <f ca="1">CK173/Conversion!$E$7/3600</f>
        <v>23.255813953488371</v>
      </c>
      <c r="CL178" s="1">
        <f ca="1">CL173/Conversion!$E$7/3600</f>
        <v>0</v>
      </c>
      <c r="CM178" s="1">
        <f>CM173/Conversion!$E$7/3600</f>
        <v>0</v>
      </c>
      <c r="CN178" s="1">
        <f>CN173/Conversion!$E$7/3600</f>
        <v>0</v>
      </c>
      <c r="CO178" s="1">
        <f>CO173/Conversion!$E$7/3600</f>
        <v>0</v>
      </c>
      <c r="CP178" s="1">
        <f ca="1">CP173/Conversion!$E$7/3600</f>
        <v>23.255813953488371</v>
      </c>
      <c r="CQ178" s="1">
        <f ca="1">CQ173/Conversion!$E$7/3600</f>
        <v>0</v>
      </c>
      <c r="CR178" s="1">
        <f>CR173/Conversion!$E$7/3600</f>
        <v>0</v>
      </c>
      <c r="CS178" s="1">
        <f>CS173/Conversion!$E$7/3600</f>
        <v>0</v>
      </c>
      <c r="CT178" s="1">
        <f>CT173/Conversion!$E$7/3600</f>
        <v>0</v>
      </c>
      <c r="CU178" s="142">
        <f>CU173/Conversion!$E$7/3600</f>
        <v>0</v>
      </c>
      <c r="CV178" s="141">
        <f>CV173/Conversion!$E$7/3600</f>
        <v>0</v>
      </c>
      <c r="CW178" s="1">
        <f>CW173/Conversion!$E$7/3600</f>
        <v>0</v>
      </c>
      <c r="CX178" s="1">
        <f>CX173/Conversion!$E$7/3600</f>
        <v>0</v>
      </c>
      <c r="CY178" s="1">
        <f>CY173/Conversion!$E$7/3600</f>
        <v>0</v>
      </c>
      <c r="CZ178" s="1">
        <f>CZ173/Conversion!$E$7/3600</f>
        <v>0</v>
      </c>
      <c r="DA178" s="1">
        <f>DA173/Conversion!$E$7/3600</f>
        <v>0</v>
      </c>
      <c r="DB178" s="1">
        <f>DB173/Conversion!$E$7/3600</f>
        <v>0</v>
      </c>
      <c r="DC178" s="1">
        <f ca="1">DC173/Conversion!$E$7/3600</f>
        <v>23.255813953488371</v>
      </c>
      <c r="DD178" s="1">
        <f ca="1">DD173/Conversion!$E$7/3600</f>
        <v>23.255813953488371</v>
      </c>
      <c r="DE178" s="1">
        <f ca="1">DE173/Conversion!$E$7/3600</f>
        <v>23.255813953488371</v>
      </c>
      <c r="DF178" s="1">
        <f ca="1">DF173/Conversion!$E$7/3600</f>
        <v>0</v>
      </c>
      <c r="DG178" s="1">
        <f ca="1">DG173/Conversion!$E$7/3600</f>
        <v>0</v>
      </c>
      <c r="DH178" s="1">
        <f ca="1">DH173/Conversion!$E$7/3600</f>
        <v>23.255813953488371</v>
      </c>
      <c r="DI178" s="1">
        <f ca="1">DI173/Conversion!$E$7/3600</f>
        <v>0</v>
      </c>
      <c r="DJ178" s="1">
        <f ca="1">DJ173/Conversion!$E$7/3600</f>
        <v>0</v>
      </c>
      <c r="DK178" s="1">
        <f>DK173/Conversion!$E$7/3600</f>
        <v>0</v>
      </c>
      <c r="DL178" s="1">
        <f>DL173/Conversion!$E$7/3600</f>
        <v>0</v>
      </c>
      <c r="DM178" s="1">
        <f>DM173/Conversion!$E$7/3600</f>
        <v>0</v>
      </c>
      <c r="DN178" s="1">
        <f ca="1">DN173/Conversion!$E$7/3600</f>
        <v>23.255813953488371</v>
      </c>
      <c r="DO178" s="1">
        <f ca="1">DO173/Conversion!$E$7/3600</f>
        <v>0</v>
      </c>
      <c r="DP178" s="1">
        <f>DP173/Conversion!$E$7/3600</f>
        <v>0</v>
      </c>
      <c r="DQ178" s="1">
        <f>DQ173/Conversion!$E$7/3600</f>
        <v>0</v>
      </c>
      <c r="DR178" s="1">
        <f>DR173/Conversion!$E$7/3600</f>
        <v>0</v>
      </c>
      <c r="DS178" s="142">
        <f>DS173/Conversion!$E$7/3600</f>
        <v>0</v>
      </c>
      <c r="DT178" s="141">
        <f>DT173/Conversion!$E$7/3600</f>
        <v>0</v>
      </c>
      <c r="DU178" s="1">
        <f>DU173/Conversion!$E$7/3600</f>
        <v>0</v>
      </c>
      <c r="DV178" s="1">
        <f>DV173/Conversion!$E$7/3600</f>
        <v>0</v>
      </c>
      <c r="DW178" s="1">
        <f>DW173/Conversion!$E$7/3600</f>
        <v>0</v>
      </c>
      <c r="DX178" s="1">
        <f>DX173/Conversion!$E$7/3600</f>
        <v>0</v>
      </c>
      <c r="DY178" s="1">
        <f>DY173/Conversion!$E$7/3600</f>
        <v>0</v>
      </c>
      <c r="DZ178" s="1">
        <f>DZ173/Conversion!$E$7/3600</f>
        <v>0</v>
      </c>
      <c r="EA178" s="1">
        <f ca="1">EA173/Conversion!$E$7/3600</f>
        <v>23.255813953488371</v>
      </c>
      <c r="EB178" s="1">
        <f ca="1">EB173/Conversion!$E$7/3600</f>
        <v>23.255813953488371</v>
      </c>
      <c r="EC178" s="1">
        <f ca="1">EC173/Conversion!$E$7/3600</f>
        <v>23.255813953488371</v>
      </c>
      <c r="ED178" s="1">
        <f ca="1">ED173/Conversion!$E$7/3600</f>
        <v>0</v>
      </c>
      <c r="EE178" s="1">
        <f ca="1">EE173/Conversion!$E$7/3600</f>
        <v>0</v>
      </c>
      <c r="EF178" s="1">
        <f ca="1">EF173/Conversion!$E$7/3600</f>
        <v>0</v>
      </c>
      <c r="EG178" s="1">
        <f ca="1">EG173/Conversion!$E$7/3600</f>
        <v>23.255813953488371</v>
      </c>
      <c r="EH178" s="1">
        <f ca="1">EH173/Conversion!$E$7/3600</f>
        <v>0</v>
      </c>
      <c r="EI178" s="1">
        <f>EI173/Conversion!$E$7/3600</f>
        <v>0</v>
      </c>
      <c r="EJ178" s="1">
        <f>EJ173/Conversion!$E$7/3600</f>
        <v>0</v>
      </c>
      <c r="EK178" s="1">
        <f>EK173/Conversion!$E$7/3600</f>
        <v>0</v>
      </c>
      <c r="EL178" s="1">
        <f ca="1">EL173/Conversion!$E$7/3600</f>
        <v>23.255813953488371</v>
      </c>
      <c r="EM178" s="1">
        <f ca="1">EM173/Conversion!$E$7/3600</f>
        <v>0</v>
      </c>
      <c r="EN178" s="1">
        <f>EN173/Conversion!$E$7/3600</f>
        <v>0</v>
      </c>
      <c r="EO178" s="1">
        <f>EO173/Conversion!$E$7/3600</f>
        <v>0</v>
      </c>
      <c r="EP178" s="1">
        <f>EP173/Conversion!$E$7/3600</f>
        <v>0</v>
      </c>
      <c r="EQ178" s="142">
        <f>EQ173/Conversion!$E$7/3600</f>
        <v>0</v>
      </c>
      <c r="ER178" s="141">
        <f>ER173/Conversion!$E$7/3600</f>
        <v>0</v>
      </c>
      <c r="ES178" s="1">
        <f>ES173/Conversion!$E$7/3600</f>
        <v>0</v>
      </c>
      <c r="ET178" s="1">
        <f>ET173/Conversion!$E$7/3600</f>
        <v>0</v>
      </c>
      <c r="EU178" s="1">
        <f>EU173/Conversion!$E$7/3600</f>
        <v>0</v>
      </c>
      <c r="EV178" s="1">
        <f>EV173/Conversion!$E$7/3600</f>
        <v>0</v>
      </c>
      <c r="EW178" s="1">
        <f>EW173/Conversion!$E$7/3600</f>
        <v>0</v>
      </c>
      <c r="EX178" s="1">
        <f>EX173/Conversion!$E$7/3600</f>
        <v>0</v>
      </c>
      <c r="EY178" s="1">
        <f ca="1">EY173/Conversion!$E$7/3600</f>
        <v>23.255813953488371</v>
      </c>
      <c r="EZ178" s="1">
        <f ca="1">EZ173/Conversion!$E$7/3600</f>
        <v>23.255813953488371</v>
      </c>
      <c r="FA178" s="1">
        <f ca="1">FA173/Conversion!$E$7/3600</f>
        <v>0</v>
      </c>
      <c r="FB178" s="1">
        <f ca="1">FB173/Conversion!$E$7/3600</f>
        <v>23.255813953488371</v>
      </c>
      <c r="FC178" s="1">
        <f ca="1">FC173/Conversion!$E$7/3600</f>
        <v>0</v>
      </c>
      <c r="FD178" s="1">
        <f ca="1">FD173/Conversion!$E$7/3600</f>
        <v>0</v>
      </c>
      <c r="FE178" s="1">
        <f ca="1">FE173/Conversion!$E$7/3600</f>
        <v>0</v>
      </c>
      <c r="FF178" s="1">
        <f ca="1">FF173/Conversion!$E$7/3600</f>
        <v>0</v>
      </c>
      <c r="FG178" s="1">
        <f>FG173/Conversion!$E$7/3600</f>
        <v>0</v>
      </c>
      <c r="FH178" s="1">
        <f>FH173/Conversion!$E$7/3600</f>
        <v>0</v>
      </c>
      <c r="FI178" s="1">
        <f>FI173/Conversion!$E$7/3600</f>
        <v>0</v>
      </c>
      <c r="FJ178" s="1">
        <f ca="1">FJ173/Conversion!$E$7/3600</f>
        <v>23.255813953488371</v>
      </c>
      <c r="FK178" s="1">
        <f ca="1">FK173/Conversion!$E$7/3600</f>
        <v>0</v>
      </c>
      <c r="FL178" s="1">
        <f>FL173/Conversion!$E$7/3600</f>
        <v>0</v>
      </c>
      <c r="FM178" s="1">
        <f>FM173/Conversion!$E$7/3600</f>
        <v>0</v>
      </c>
      <c r="FN178" s="1">
        <f>FN173/Conversion!$E$7/3600</f>
        <v>0</v>
      </c>
      <c r="FO178" s="142">
        <f>FO173/Conversion!$E$7/3600</f>
        <v>0</v>
      </c>
      <c r="FP178" s="141">
        <f>FP173/Conversion!$E$7/3600</f>
        <v>0</v>
      </c>
      <c r="FQ178" s="1">
        <f>FQ173/Conversion!$E$7/3600</f>
        <v>0</v>
      </c>
      <c r="FR178" s="1">
        <f>FR173/Conversion!$E$7/3600</f>
        <v>0</v>
      </c>
      <c r="FS178" s="1">
        <f>FS173/Conversion!$E$7/3600</f>
        <v>0</v>
      </c>
      <c r="FT178" s="1">
        <f>FT173/Conversion!$E$7/3600</f>
        <v>0</v>
      </c>
      <c r="FU178" s="1">
        <f>FU173/Conversion!$E$7/3600</f>
        <v>0</v>
      </c>
      <c r="FV178" s="1">
        <f>FV173/Conversion!$E$7/3600</f>
        <v>0</v>
      </c>
      <c r="FW178" s="1" t="e">
        <f ca="1">FW173/Conversion!$E$7/3600</f>
        <v>#VALUE!</v>
      </c>
      <c r="FX178" s="1" t="e">
        <f ca="1">FX173/Conversion!$E$7/3600</f>
        <v>#VALUE!</v>
      </c>
      <c r="FY178" s="1" t="e">
        <f ca="1">FY173/Conversion!$E$7/3600</f>
        <v>#VALUE!</v>
      </c>
      <c r="FZ178" s="1" t="e">
        <f ca="1">FZ173/Conversion!$E$7/3600</f>
        <v>#VALUE!</v>
      </c>
      <c r="GA178" s="1" t="e">
        <f ca="1">GA173/Conversion!$E$7/3600</f>
        <v>#VALUE!</v>
      </c>
      <c r="GB178" s="1" t="e">
        <f ca="1">GB173/Conversion!$E$7/3600</f>
        <v>#VALUE!</v>
      </c>
      <c r="GC178" s="1" t="e">
        <f ca="1">GC173/Conversion!$E$7/3600</f>
        <v>#VALUE!</v>
      </c>
      <c r="GD178" s="1" t="e">
        <f ca="1">GD173/Conversion!$E$7/3600</f>
        <v>#VALUE!</v>
      </c>
      <c r="GE178" s="1">
        <f>GE173/Conversion!$E$7/3600</f>
        <v>0</v>
      </c>
      <c r="GF178" s="1">
        <f>GF173/Conversion!$E$7/3600</f>
        <v>0</v>
      </c>
      <c r="GG178" s="1">
        <f>GG173/Conversion!$E$7/3600</f>
        <v>0</v>
      </c>
      <c r="GH178" s="1" t="e">
        <f ca="1">GH173/Conversion!$E$7/3600</f>
        <v>#VALUE!</v>
      </c>
      <c r="GI178" s="1" t="e">
        <f ca="1">GI173/Conversion!$E$7/3600</f>
        <v>#VALUE!</v>
      </c>
      <c r="GJ178" s="1">
        <f>GJ173/Conversion!$E$7/3600</f>
        <v>0</v>
      </c>
      <c r="GK178" s="1">
        <f>GK173/Conversion!$E$7/3600</f>
        <v>0</v>
      </c>
      <c r="GL178" s="1">
        <f>GL173/Conversion!$E$7/3600</f>
        <v>0</v>
      </c>
      <c r="GM178" s="142">
        <f>GM173/Conversion!$E$7/3600</f>
        <v>0</v>
      </c>
    </row>
    <row r="179" spans="1:195" x14ac:dyDescent="0.25">
      <c r="B179" t="s">
        <v>76</v>
      </c>
      <c r="C179" t="s">
        <v>24</v>
      </c>
      <c r="D179" s="163">
        <f t="shared" ref="D179:AA179" ca="1" si="524">D71</f>
        <v>-2.6461780553812417</v>
      </c>
      <c r="E179" s="163">
        <f t="shared" ca="1" si="524"/>
        <v>-2.7844192792494904</v>
      </c>
      <c r="F179" s="163">
        <f t="shared" ca="1" si="524"/>
        <v>-2.8287292172236986</v>
      </c>
      <c r="G179" s="163">
        <f t="shared" ca="1" si="524"/>
        <v>-2.872621298570349</v>
      </c>
      <c r="H179" s="163">
        <f t="shared" ca="1" si="524"/>
        <v>-2.915852751018988</v>
      </c>
      <c r="I179" s="163">
        <f t="shared" ca="1" si="524"/>
        <v>-2.872621298570349</v>
      </c>
      <c r="J179" s="163">
        <f t="shared" ca="1" si="524"/>
        <v>-2.915852751018988</v>
      </c>
      <c r="K179" s="163">
        <f t="shared" ca="1" si="524"/>
        <v>17.330310196597516</v>
      </c>
      <c r="L179" s="163">
        <f t="shared" ca="1" si="524"/>
        <v>20.262486588296827</v>
      </c>
      <c r="M179" s="163">
        <f t="shared" ca="1" si="524"/>
        <v>20.464954813548538</v>
      </c>
      <c r="N179" s="163">
        <f t="shared" ca="1" si="524"/>
        <v>21.093822486317762</v>
      </c>
      <c r="O179" s="163">
        <f t="shared" ca="1" si="524"/>
        <v>17.756148970725423</v>
      </c>
      <c r="P179" s="163">
        <f t="shared" ca="1" si="524"/>
        <v>17.873375513198308</v>
      </c>
      <c r="Q179" s="163">
        <f t="shared" ca="1" si="524"/>
        <v>17.969398450964359</v>
      </c>
      <c r="R179" s="163">
        <f t="shared" ca="1" si="524"/>
        <v>18.049696499378641</v>
      </c>
      <c r="S179" s="163">
        <f t="shared" ca="1" si="524"/>
        <v>18.118391701043112</v>
      </c>
      <c r="T179" s="163">
        <f t="shared" ca="1" si="524"/>
        <v>18.207432790805523</v>
      </c>
      <c r="U179" s="163">
        <f t="shared" ca="1" si="524"/>
        <v>32.549656853427564</v>
      </c>
      <c r="V179" s="163">
        <f t="shared" ca="1" si="524"/>
        <v>23.419917049185074</v>
      </c>
      <c r="W179" s="163">
        <f t="shared" ca="1" si="524"/>
        <v>18.790240060566756</v>
      </c>
      <c r="X179" s="163">
        <f t="shared" ca="1" si="524"/>
        <v>18.489294789483672</v>
      </c>
      <c r="Y179" s="163">
        <f t="shared" ca="1" si="524"/>
        <v>7.8072653618531351</v>
      </c>
      <c r="Z179" s="163">
        <f t="shared" ca="1" si="524"/>
        <v>7.5422756130390036</v>
      </c>
      <c r="AA179" s="163">
        <f t="shared" ca="1" si="524"/>
        <v>4.3351862024128645</v>
      </c>
      <c r="AB179" s="163">
        <f t="shared" ref="AB179:AH179" ca="1" si="525">AB71</f>
        <v>-3.6183862657267736</v>
      </c>
      <c r="AC179" s="163">
        <f t="shared" ca="1" si="525"/>
        <v>-2.1658409164463337</v>
      </c>
      <c r="AD179" s="163">
        <f t="shared" ca="1" si="525"/>
        <v>-1.5479589097857993</v>
      </c>
      <c r="AE179" s="163">
        <f t="shared" ca="1" si="525"/>
        <v>-1.6703597026288648</v>
      </c>
      <c r="AF179" s="163">
        <f t="shared" ca="1" si="525"/>
        <v>-1.7382863363275758</v>
      </c>
      <c r="AG179" s="163">
        <f t="shared" ca="1" si="525"/>
        <v>-1.7240111966252123</v>
      </c>
      <c r="AH179" s="163">
        <f t="shared" ca="1" si="525"/>
        <v>-1.7267992360020621</v>
      </c>
      <c r="AI179" s="4">
        <f t="shared" ref="AI179:AY179" ca="1" si="526">IF(AI246&lt;=$L$3,IF(AND(AI182&gt;=0,AI183&gt;=0,AI182&lt;&gt;"",AI183&lt;&gt;""),AI183,IF(AND(AI185&gt;=0,AI184&lt;=0,AI185&lt;&gt;"",AI184&lt;&gt;""),AI185,IF(AND(AI187&lt;=0,AI186&gt;=0,AI187&lt;&gt;"",AI186&lt;&gt;""),AI187,""))),"")</f>
        <v>14.596175217958336</v>
      </c>
      <c r="AJ179" s="4">
        <f t="shared" ca="1" si="526"/>
        <v>15.602543527148121</v>
      </c>
      <c r="AK179" s="4">
        <f t="shared" ca="1" si="526"/>
        <v>16.52294699838961</v>
      </c>
      <c r="AL179" s="4">
        <f t="shared" ca="1" si="526"/>
        <v>17.333693266235844</v>
      </c>
      <c r="AM179" s="4">
        <f t="shared" ca="1" si="526"/>
        <v>17.785766964324203</v>
      </c>
      <c r="AN179" s="4">
        <f t="shared" ca="1" si="526"/>
        <v>7.2117802319692395</v>
      </c>
      <c r="AO179" s="4">
        <f t="shared" ca="1" si="526"/>
        <v>4.7484017004683015</v>
      </c>
      <c r="AP179" s="4">
        <f t="shared" ca="1" si="526"/>
        <v>-2.6660947482317008</v>
      </c>
      <c r="AQ179" s="4">
        <f t="shared" ca="1" si="526"/>
        <v>-1.6185792701222292</v>
      </c>
      <c r="AR179" s="4">
        <f t="shared" ca="1" si="526"/>
        <v>-1.6524655041234677</v>
      </c>
      <c r="AS179" s="4">
        <f t="shared" ca="1" si="526"/>
        <v>-1.6107191565576839</v>
      </c>
      <c r="AT179" s="4">
        <f t="shared" ca="1" si="526"/>
        <v>14.613247733567222</v>
      </c>
      <c r="AU179" s="4">
        <f t="shared" ca="1" si="526"/>
        <v>15.645826494771697</v>
      </c>
      <c r="AV179" s="4">
        <f t="shared" ca="1" si="526"/>
        <v>5.9594485062977718</v>
      </c>
      <c r="AW179" s="4">
        <f t="shared" ca="1" si="526"/>
        <v>-0.75007370953335251</v>
      </c>
      <c r="AX179" s="4">
        <f t="shared" ca="1" si="526"/>
        <v>-2.1416316213517619</v>
      </c>
      <c r="AY179" s="156">
        <f t="shared" ca="1" si="526"/>
        <v>-1.5471531324344447</v>
      </c>
      <c r="AZ179" s="110">
        <f ca="1">IF(AZ246&lt;=$L$3,IF(AND(AZ182&gt;=0,AZ183&gt;=0,AZ182&lt;&gt;"",AZ183&lt;&gt;""),AZ183,IF(AND(AZ185&gt;=0,AZ184&lt;=0,AZ185&lt;&gt;"",AZ184&lt;&gt;""),AZ185,IF(AND(AZ187&lt;=0,AZ186&gt;=0,AZ187&lt;&gt;"",AZ186&lt;&gt;""),AZ187,""))),"")</f>
        <v>-1.6432400764398625</v>
      </c>
      <c r="BA179" s="4">
        <f t="shared" ref="BA179:BW179" ca="1" si="527">IF(BA246&lt;=$L$3,IF(AND(BA182&gt;=0,BA183&gt;=0,BA182&lt;&gt;"",BA183&lt;&gt;""),BA183,IF(AND(BA185&gt;=0,BA184&lt;=0,BA185&lt;&gt;"",BA184&lt;&gt;""),BA185,IF(AND(BA187&lt;=0,BA186&gt;=0,BA187&lt;&gt;"",BA186&lt;&gt;""),BA187,""))),"")</f>
        <v>-1.4861376783064875</v>
      </c>
      <c r="BB179" s="4">
        <f t="shared" ca="1" si="527"/>
        <v>-1.6238726754071064</v>
      </c>
      <c r="BC179" s="4">
        <f t="shared" ca="1" si="527"/>
        <v>-1.6278948016229973</v>
      </c>
      <c r="BD179" s="4">
        <f t="shared" ca="1" si="527"/>
        <v>-1.6268017457821482</v>
      </c>
      <c r="BE179" s="4">
        <f t="shared" ca="1" si="527"/>
        <v>-1.6270978842157324</v>
      </c>
      <c r="BF179" s="4">
        <f t="shared" ca="1" si="527"/>
        <v>-1.6270175850914308</v>
      </c>
      <c r="BG179" s="4">
        <f t="shared" ca="1" si="527"/>
        <v>14.612579470125047</v>
      </c>
      <c r="BH179" s="4">
        <f t="shared" ca="1" si="527"/>
        <v>15.627849774253518</v>
      </c>
      <c r="BI179" s="4">
        <f t="shared" ca="1" si="527"/>
        <v>16.568257879595649</v>
      </c>
      <c r="BJ179" s="4">
        <f t="shared" ca="1" si="527"/>
        <v>17.405866196574191</v>
      </c>
      <c r="BK179" s="4">
        <f t="shared" ca="1" si="527"/>
        <v>17.894367419870044</v>
      </c>
      <c r="BL179" s="4">
        <f t="shared" ca="1" si="527"/>
        <v>7.3901508066200199</v>
      </c>
      <c r="BM179" s="4">
        <f t="shared" ca="1" si="527"/>
        <v>15.953718626357574</v>
      </c>
      <c r="BN179" s="4">
        <f t="shared" ca="1" si="527"/>
        <v>6.3912617477926812</v>
      </c>
      <c r="BO179" s="4">
        <f t="shared" ca="1" si="527"/>
        <v>1.5859351055931579</v>
      </c>
      <c r="BP179" s="4">
        <f t="shared" ca="1" si="527"/>
        <v>-3.4178446219763692</v>
      </c>
      <c r="BQ179" s="4">
        <f t="shared" ca="1" si="527"/>
        <v>-1.8810162021790242</v>
      </c>
      <c r="BR179" s="4">
        <f t="shared" ca="1" si="527"/>
        <v>14.635723353405732</v>
      </c>
      <c r="BS179" s="4">
        <f t="shared" ca="1" si="527"/>
        <v>4.4061615750348633</v>
      </c>
      <c r="BT179" s="4">
        <f t="shared" ca="1" si="527"/>
        <v>-2.8148676379287076</v>
      </c>
      <c r="BU179" s="4">
        <f t="shared" ca="1" si="527"/>
        <v>-1.5390981594509792</v>
      </c>
      <c r="BV179" s="4">
        <f t="shared" ca="1" si="527"/>
        <v>-1.565892233881726</v>
      </c>
      <c r="BW179" s="156">
        <f t="shared" ca="1" si="527"/>
        <v>-1.5118172164776045</v>
      </c>
      <c r="BX179" s="110">
        <f ca="1">IF(BX246&lt;=$L$3,IF(AND(BX182&gt;=0,BX183&gt;=0,BX182&lt;&gt;"",BX183&lt;&gt;""),BX183,IF(AND(BX185&gt;=0,BX184&lt;=0,BX185&lt;&gt;"",BX184&lt;&gt;""),BX185,IF(AND(BX187&lt;=0,BX186&gt;=0,BX187&lt;&gt;"",BX186&lt;&gt;""),BX187,""))),"")</f>
        <v>-1.5318355346902546</v>
      </c>
      <c r="BY179" s="4">
        <f t="shared" ref="BY179:CU179" ca="1" si="528">IF(BY246&lt;=$L$3,IF(AND(BY182&gt;=0,BY183&gt;=0,BY182&lt;&gt;"",BY183&lt;&gt;""),BY183,IF(AND(BY185&gt;=0,BY184&lt;=0,BY185&lt;&gt;"",BY184&lt;&gt;""),BY185,IF(AND(BY187&lt;=0,BY186&gt;=0,BY187&lt;&gt;"",BY186&lt;&gt;""),BY187,""))),"")</f>
        <v>-1.3824260806180799</v>
      </c>
      <c r="BZ179" s="4">
        <f t="shared" ca="1" si="528"/>
        <v>-1.5564384535213047</v>
      </c>
      <c r="CA179" s="4">
        <f t="shared" ca="1" si="528"/>
        <v>-1.5123463804824206</v>
      </c>
      <c r="CB179" s="4">
        <f t="shared" ca="1" si="528"/>
        <v>-1.5278282090144422</v>
      </c>
      <c r="CC179" s="4">
        <f t="shared" ca="1" si="528"/>
        <v>-1.5222646075906314</v>
      </c>
      <c r="CD179" s="4">
        <f t="shared" ca="1" si="528"/>
        <v>-1.5242481985301521</v>
      </c>
      <c r="CE179" s="4">
        <f t="shared" ca="1" si="528"/>
        <v>14.628672081330986</v>
      </c>
      <c r="CF179" s="4">
        <f t="shared" ca="1" si="528"/>
        <v>15.668572331652335</v>
      </c>
      <c r="CG179" s="4">
        <f t="shared" ca="1" si="528"/>
        <v>16.627043108859436</v>
      </c>
      <c r="CH179" s="4">
        <f t="shared" ca="1" si="528"/>
        <v>17.490332312132207</v>
      </c>
      <c r="CI179" s="4">
        <f t="shared" ca="1" si="528"/>
        <v>7.6928428094341834</v>
      </c>
      <c r="CJ179" s="4">
        <f t="shared" ca="1" si="528"/>
        <v>15.608924231594706</v>
      </c>
      <c r="CK179" s="4">
        <f t="shared" ca="1" si="528"/>
        <v>16.616066511293166</v>
      </c>
      <c r="CL179" s="4">
        <f t="shared" ca="1" si="528"/>
        <v>6.8583755153276593</v>
      </c>
      <c r="CM179" s="4">
        <f t="shared" ca="1" si="528"/>
        <v>3.0800049536637566</v>
      </c>
      <c r="CN179" s="4">
        <f t="shared" ca="1" si="528"/>
        <v>-3.3512873500523286</v>
      </c>
      <c r="CO179" s="4">
        <f t="shared" ca="1" si="528"/>
        <v>-1.6561882386513771</v>
      </c>
      <c r="CP179" s="4">
        <f t="shared" ca="1" si="528"/>
        <v>14.647192330885701</v>
      </c>
      <c r="CQ179" s="4">
        <f t="shared" ca="1" si="528"/>
        <v>4.5081300621943026</v>
      </c>
      <c r="CR179" s="4">
        <f t="shared" ca="1" si="528"/>
        <v>-2.709092770236071</v>
      </c>
      <c r="CS179" s="4">
        <f t="shared" ca="1" si="528"/>
        <v>-1.3253690520482622</v>
      </c>
      <c r="CT179" s="4">
        <f t="shared" ca="1" si="528"/>
        <v>-1.5695704276677627</v>
      </c>
      <c r="CU179" s="156">
        <f t="shared" ca="1" si="528"/>
        <v>-1.407026771556481</v>
      </c>
      <c r="CV179" s="110">
        <f ca="1">IF(CV246&lt;=$L$3,IF(AND(CV182&gt;=0,CV183&gt;=0,CV182&lt;&gt;"",CV183&lt;&gt;""),CV183,IF(AND(CV185&gt;=0,CV184&lt;=0,CV185&lt;&gt;"",CV184&lt;&gt;""),CV185,IF(AND(CV187&lt;=0,CV186&gt;=0,CV187&lt;&gt;"",CV186&lt;&gt;""),CV187,""))),"")</f>
        <v>0</v>
      </c>
      <c r="CW179" s="4">
        <f t="shared" ref="CW179:DS179" ca="1" si="529">IF(CW246&lt;=$L$3,IF(AND(CW182&gt;=0,CW183&gt;=0,CW182&lt;&gt;"",CW183&lt;&gt;""),CW183,IF(AND(CW185&gt;=0,CW184&lt;=0,CW185&lt;&gt;"",CW184&lt;&gt;""),CW185,IF(AND(CW187&lt;=0,CW186&gt;=0,CW187&lt;&gt;"",CW186&lt;&gt;""),CW187,""))),"")</f>
        <v>0</v>
      </c>
      <c r="CX179" s="4">
        <f t="shared" ca="1" si="529"/>
        <v>0</v>
      </c>
      <c r="CY179" s="4">
        <f t="shared" ca="1" si="529"/>
        <v>0</v>
      </c>
      <c r="CZ179" s="4">
        <f t="shared" ca="1" si="529"/>
        <v>0</v>
      </c>
      <c r="DA179" s="4">
        <f t="shared" ca="1" si="529"/>
        <v>0</v>
      </c>
      <c r="DB179" s="4">
        <f t="shared" ca="1" si="529"/>
        <v>0</v>
      </c>
      <c r="DC179" s="4">
        <f t="shared" ca="1" si="529"/>
        <v>23.255813953488371</v>
      </c>
      <c r="DD179" s="4">
        <f t="shared" ca="1" si="529"/>
        <v>23.255813953488371</v>
      </c>
      <c r="DE179" s="4">
        <f t="shared" ca="1" si="529"/>
        <v>23.255813953488371</v>
      </c>
      <c r="DF179" s="4">
        <f t="shared" ca="1" si="529"/>
        <v>0</v>
      </c>
      <c r="DG179" s="4">
        <f t="shared" ca="1" si="529"/>
        <v>0</v>
      </c>
      <c r="DH179" s="4">
        <f t="shared" ca="1" si="529"/>
        <v>23.255813953488371</v>
      </c>
      <c r="DI179" s="4">
        <f t="shared" ca="1" si="529"/>
        <v>0</v>
      </c>
      <c r="DJ179" s="4">
        <f t="shared" ca="1" si="529"/>
        <v>0</v>
      </c>
      <c r="DK179" s="4">
        <f t="shared" ca="1" si="529"/>
        <v>0</v>
      </c>
      <c r="DL179" s="4">
        <f t="shared" ca="1" si="529"/>
        <v>0</v>
      </c>
      <c r="DM179" s="4">
        <f t="shared" ca="1" si="529"/>
        <v>0</v>
      </c>
      <c r="DN179" s="4">
        <f t="shared" ca="1" si="529"/>
        <v>23.255813953488371</v>
      </c>
      <c r="DO179" s="4">
        <f t="shared" ca="1" si="529"/>
        <v>0</v>
      </c>
      <c r="DP179" s="4">
        <f t="shared" ca="1" si="529"/>
        <v>0</v>
      </c>
      <c r="DQ179" s="4">
        <f t="shared" ca="1" si="529"/>
        <v>0</v>
      </c>
      <c r="DR179" s="4">
        <f t="shared" ca="1" si="529"/>
        <v>0</v>
      </c>
      <c r="DS179" s="156">
        <f t="shared" ca="1" si="529"/>
        <v>0</v>
      </c>
      <c r="DT179" s="110">
        <f ca="1">IF(DT246&lt;=$L$3,IF(AND(DT182&gt;=0,DT183&gt;=0,DT182&lt;&gt;"",DT183&lt;&gt;""),DT183,IF(AND(DT185&gt;=0,DT184&lt;=0,DT185&lt;&gt;"",DT184&lt;&gt;""),DT185,IF(AND(DT187&lt;=0,DT186&gt;=0,DT187&lt;&gt;"",DT186&lt;&gt;""),DT187,""))),"")</f>
        <v>0</v>
      </c>
      <c r="DU179" s="4">
        <f t="shared" ref="DU179:EQ179" ca="1" si="530">IF(DU246&lt;=$L$3,IF(AND(DU182&gt;=0,DU183&gt;=0,DU182&lt;&gt;"",DU183&lt;&gt;""),DU183,IF(AND(DU185&gt;=0,DU184&lt;=0,DU185&lt;&gt;"",DU184&lt;&gt;""),DU185,IF(AND(DU187&lt;=0,DU186&gt;=0,DU187&lt;&gt;"",DU186&lt;&gt;""),DU187,""))),"")</f>
        <v>0</v>
      </c>
      <c r="DV179" s="4">
        <f t="shared" ca="1" si="530"/>
        <v>0</v>
      </c>
      <c r="DW179" s="4">
        <f t="shared" ca="1" si="530"/>
        <v>0</v>
      </c>
      <c r="DX179" s="4">
        <f t="shared" ca="1" si="530"/>
        <v>0</v>
      </c>
      <c r="DY179" s="4">
        <f t="shared" ca="1" si="530"/>
        <v>0</v>
      </c>
      <c r="DZ179" s="4">
        <f t="shared" ca="1" si="530"/>
        <v>0</v>
      </c>
      <c r="EA179" s="4">
        <f t="shared" ca="1" si="530"/>
        <v>23.255813953488371</v>
      </c>
      <c r="EB179" s="4">
        <f t="shared" ca="1" si="530"/>
        <v>23.255813953488371</v>
      </c>
      <c r="EC179" s="4">
        <f t="shared" ca="1" si="530"/>
        <v>23.255813953488371</v>
      </c>
      <c r="ED179" s="4">
        <f t="shared" ca="1" si="530"/>
        <v>0</v>
      </c>
      <c r="EE179" s="4">
        <f t="shared" ca="1" si="530"/>
        <v>0</v>
      </c>
      <c r="EF179" s="4">
        <f t="shared" ca="1" si="530"/>
        <v>0</v>
      </c>
      <c r="EG179" s="4">
        <f t="shared" ca="1" si="530"/>
        <v>23.255813953488371</v>
      </c>
      <c r="EH179" s="4">
        <f t="shared" ca="1" si="530"/>
        <v>0</v>
      </c>
      <c r="EI179" s="4">
        <f t="shared" ca="1" si="530"/>
        <v>0</v>
      </c>
      <c r="EJ179" s="4">
        <f t="shared" ca="1" si="530"/>
        <v>0</v>
      </c>
      <c r="EK179" s="4">
        <f t="shared" ca="1" si="530"/>
        <v>0</v>
      </c>
      <c r="EL179" s="4">
        <f t="shared" ca="1" si="530"/>
        <v>23.255813953488371</v>
      </c>
      <c r="EM179" s="4">
        <f t="shared" ca="1" si="530"/>
        <v>0</v>
      </c>
      <c r="EN179" s="4">
        <f t="shared" ca="1" si="530"/>
        <v>0</v>
      </c>
      <c r="EO179" s="4">
        <f t="shared" ca="1" si="530"/>
        <v>0</v>
      </c>
      <c r="EP179" s="4">
        <f t="shared" ca="1" si="530"/>
        <v>0</v>
      </c>
      <c r="EQ179" s="156">
        <f t="shared" ca="1" si="530"/>
        <v>0</v>
      </c>
      <c r="ER179" s="110">
        <f ca="1">IF(ER246&lt;=$L$3,IF(AND(ER182&gt;=0,ER183&gt;=0,ER182&lt;&gt;"",ER183&lt;&gt;""),ER183,IF(AND(ER185&gt;=0,ER184&lt;=0,ER185&lt;&gt;"",ER184&lt;&gt;""),ER185,IF(AND(ER187&lt;=0,ER186&gt;=0,ER187&lt;&gt;"",ER186&lt;&gt;""),ER187,""))),"")</f>
        <v>0</v>
      </c>
      <c r="ES179" s="4">
        <f t="shared" ref="ES179:FO179" ca="1" si="531">IF(ES246&lt;=$L$3,IF(AND(ES182&gt;=0,ES183&gt;=0,ES182&lt;&gt;"",ES183&lt;&gt;""),ES183,IF(AND(ES185&gt;=0,ES184&lt;=0,ES185&lt;&gt;"",ES184&lt;&gt;""),ES185,IF(AND(ES187&lt;=0,ES186&gt;=0,ES187&lt;&gt;"",ES186&lt;&gt;""),ES187,""))),"")</f>
        <v>0</v>
      </c>
      <c r="ET179" s="4">
        <f t="shared" ca="1" si="531"/>
        <v>0</v>
      </c>
      <c r="EU179" s="4">
        <f t="shared" ca="1" si="531"/>
        <v>0</v>
      </c>
      <c r="EV179" s="4">
        <f t="shared" ca="1" si="531"/>
        <v>0</v>
      </c>
      <c r="EW179" s="4">
        <f t="shared" ca="1" si="531"/>
        <v>0</v>
      </c>
      <c r="EX179" s="4">
        <f t="shared" ca="1" si="531"/>
        <v>0</v>
      </c>
      <c r="EY179" s="4">
        <f t="shared" ca="1" si="531"/>
        <v>23.255813953488371</v>
      </c>
      <c r="EZ179" s="4">
        <f t="shared" ca="1" si="531"/>
        <v>23.255813953488371</v>
      </c>
      <c r="FA179" s="4">
        <f t="shared" ca="1" si="531"/>
        <v>0</v>
      </c>
      <c r="FB179" s="4">
        <f t="shared" ca="1" si="531"/>
        <v>23.255813953488371</v>
      </c>
      <c r="FC179" s="4">
        <f t="shared" ca="1" si="531"/>
        <v>0</v>
      </c>
      <c r="FD179" s="4">
        <f t="shared" ca="1" si="531"/>
        <v>0</v>
      </c>
      <c r="FE179" s="4">
        <f t="shared" ca="1" si="531"/>
        <v>0</v>
      </c>
      <c r="FF179" s="4">
        <f t="shared" ca="1" si="531"/>
        <v>0</v>
      </c>
      <c r="FG179" s="4">
        <f t="shared" ca="1" si="531"/>
        <v>0</v>
      </c>
      <c r="FH179" s="4">
        <f t="shared" ca="1" si="531"/>
        <v>0</v>
      </c>
      <c r="FI179" s="4">
        <f t="shared" ca="1" si="531"/>
        <v>0</v>
      </c>
      <c r="FJ179" s="4">
        <f t="shared" ca="1" si="531"/>
        <v>23.255813953488371</v>
      </c>
      <c r="FK179" s="4">
        <f t="shared" ca="1" si="531"/>
        <v>0</v>
      </c>
      <c r="FL179" s="4">
        <f t="shared" ca="1" si="531"/>
        <v>0</v>
      </c>
      <c r="FM179" s="4">
        <f t="shared" ca="1" si="531"/>
        <v>0</v>
      </c>
      <c r="FN179" s="4">
        <f t="shared" ca="1" si="531"/>
        <v>0</v>
      </c>
      <c r="FO179" s="156">
        <f t="shared" ca="1" si="531"/>
        <v>0</v>
      </c>
      <c r="FP179" s="110" t="str">
        <f>IF(FP246&lt;=$L$3,IF(AND(FP182&gt;=0,FP183&gt;=0,FP182&lt;&gt;"",FP183&lt;&gt;""),FP183,IF(AND(FP185&gt;=0,FP184&lt;=0,FP185&lt;&gt;"",FP184&lt;&gt;""),FP185,IF(AND(FP187&lt;=0,FP186&gt;=0,FP187&lt;&gt;"",FP186&lt;&gt;""),FP187,""))),"")</f>
        <v/>
      </c>
      <c r="FQ179" s="4" t="str">
        <f t="shared" ref="FQ179:GM179" si="532">IF(FQ246&lt;=$L$3,IF(AND(FQ182&gt;=0,FQ183&gt;=0,FQ182&lt;&gt;"",FQ183&lt;&gt;""),FQ183,IF(AND(FQ185&gt;=0,FQ184&lt;=0,FQ185&lt;&gt;"",FQ184&lt;&gt;""),FQ185,IF(AND(FQ187&lt;=0,FQ186&gt;=0,FQ187&lt;&gt;"",FQ186&lt;&gt;""),FQ187,""))),"")</f>
        <v/>
      </c>
      <c r="FR179" s="4" t="str">
        <f t="shared" si="532"/>
        <v/>
      </c>
      <c r="FS179" s="4" t="str">
        <f t="shared" si="532"/>
        <v/>
      </c>
      <c r="FT179" s="4" t="str">
        <f t="shared" si="532"/>
        <v/>
      </c>
      <c r="FU179" s="4" t="str">
        <f t="shared" si="532"/>
        <v/>
      </c>
      <c r="FV179" s="4" t="str">
        <f t="shared" si="532"/>
        <v/>
      </c>
      <c r="FW179" s="4" t="str">
        <f t="shared" si="532"/>
        <v/>
      </c>
      <c r="FX179" s="4" t="str">
        <f t="shared" si="532"/>
        <v/>
      </c>
      <c r="FY179" s="4" t="str">
        <f t="shared" si="532"/>
        <v/>
      </c>
      <c r="FZ179" s="4" t="str">
        <f t="shared" si="532"/>
        <v/>
      </c>
      <c r="GA179" s="4" t="str">
        <f t="shared" si="532"/>
        <v/>
      </c>
      <c r="GB179" s="4" t="str">
        <f t="shared" si="532"/>
        <v/>
      </c>
      <c r="GC179" s="4" t="str">
        <f t="shared" si="532"/>
        <v/>
      </c>
      <c r="GD179" s="4" t="str">
        <f t="shared" si="532"/>
        <v/>
      </c>
      <c r="GE179" s="4" t="str">
        <f t="shared" si="532"/>
        <v/>
      </c>
      <c r="GF179" s="4" t="str">
        <f t="shared" si="532"/>
        <v/>
      </c>
      <c r="GG179" s="4" t="str">
        <f t="shared" si="532"/>
        <v/>
      </c>
      <c r="GH179" s="4" t="str">
        <f t="shared" si="532"/>
        <v/>
      </c>
      <c r="GI179" s="4" t="str">
        <f t="shared" si="532"/>
        <v/>
      </c>
      <c r="GJ179" s="4" t="str">
        <f t="shared" si="532"/>
        <v/>
      </c>
      <c r="GK179" s="4" t="str">
        <f t="shared" si="532"/>
        <v/>
      </c>
      <c r="GL179" s="4" t="str">
        <f t="shared" si="532"/>
        <v/>
      </c>
      <c r="GM179" s="156" t="str">
        <f t="shared" si="532"/>
        <v/>
      </c>
    </row>
    <row r="180" spans="1:195" x14ac:dyDescent="0.25">
      <c r="B180" t="s">
        <v>77</v>
      </c>
      <c r="C180" t="s">
        <v>24</v>
      </c>
      <c r="D180" s="163">
        <f t="shared" ref="D180:AA180" ca="1" si="533">D72</f>
        <v>2.6461780553812417</v>
      </c>
      <c r="E180" s="163">
        <f t="shared" ca="1" si="533"/>
        <v>2.7844192792494904</v>
      </c>
      <c r="F180" s="163">
        <f t="shared" ca="1" si="533"/>
        <v>2.8287292172236986</v>
      </c>
      <c r="G180" s="163">
        <f t="shared" ca="1" si="533"/>
        <v>2.872621298570349</v>
      </c>
      <c r="H180" s="163">
        <f t="shared" ca="1" si="533"/>
        <v>2.915852751018988</v>
      </c>
      <c r="I180" s="163">
        <f t="shared" ca="1" si="533"/>
        <v>2.872621298570349</v>
      </c>
      <c r="J180" s="163">
        <f t="shared" ca="1" si="533"/>
        <v>2.915852751018988</v>
      </c>
      <c r="K180" s="163">
        <f t="shared" ca="1" si="533"/>
        <v>10.429970199766341</v>
      </c>
      <c r="L180" s="163">
        <f t="shared" ca="1" si="533"/>
        <v>11.203836905651031</v>
      </c>
      <c r="M180" s="163">
        <f t="shared" ca="1" si="533"/>
        <v>10.341120646003244</v>
      </c>
      <c r="N180" s="163">
        <f t="shared" ca="1" si="533"/>
        <v>9.7117787399487234</v>
      </c>
      <c r="O180" s="163">
        <f t="shared" ca="1" si="533"/>
        <v>5.2952847763630615</v>
      </c>
      <c r="P180" s="163">
        <f t="shared" ca="1" si="533"/>
        <v>5.2192250165288279</v>
      </c>
      <c r="Q180" s="163">
        <f t="shared" ca="1" si="533"/>
        <v>5.1638760986366989</v>
      </c>
      <c r="R180" s="163">
        <f t="shared" ca="1" si="533"/>
        <v>5.1239494789795721</v>
      </c>
      <c r="S180" s="163">
        <f t="shared" ca="1" si="533"/>
        <v>5.0954658999012565</v>
      </c>
      <c r="T180" s="163">
        <f t="shared" ca="1" si="533"/>
        <v>5.0479191628169815</v>
      </c>
      <c r="U180" s="163">
        <f t="shared" ca="1" si="533"/>
        <v>16.348551551490253</v>
      </c>
      <c r="V180" s="163">
        <f t="shared" ca="1" si="533"/>
        <v>8.9142136158865597</v>
      </c>
      <c r="W180" s="163">
        <f t="shared" ca="1" si="533"/>
        <v>4.6797278271508276</v>
      </c>
      <c r="X180" s="163">
        <f t="shared" ca="1" si="533"/>
        <v>5.012743744557568</v>
      </c>
      <c r="Y180" s="163">
        <f t="shared" ca="1" si="533"/>
        <v>-7.8072653618531351</v>
      </c>
      <c r="Z180" s="163">
        <f t="shared" ca="1" si="533"/>
        <v>-7.5422756130390036</v>
      </c>
      <c r="AA180" s="163">
        <f t="shared" ca="1" si="533"/>
        <v>-4.3351862024128645</v>
      </c>
      <c r="AB180" s="163">
        <f t="shared" ref="AB180:AH180" ca="1" si="534">AB72</f>
        <v>3.6183862657267736</v>
      </c>
      <c r="AC180" s="163">
        <f t="shared" ca="1" si="534"/>
        <v>2.1658409164463337</v>
      </c>
      <c r="AD180" s="163">
        <f t="shared" ca="1" si="534"/>
        <v>1.5479589097857993</v>
      </c>
      <c r="AE180" s="163">
        <f t="shared" ca="1" si="534"/>
        <v>1.6703597026288648</v>
      </c>
      <c r="AF180" s="163">
        <f t="shared" ca="1" si="534"/>
        <v>1.7382863363275758</v>
      </c>
      <c r="AG180" s="163">
        <f t="shared" ca="1" si="534"/>
        <v>1.7240111966252123</v>
      </c>
      <c r="AH180" s="163">
        <f t="shared" ca="1" si="534"/>
        <v>1.7267992360020621</v>
      </c>
      <c r="AI180" s="4">
        <f t="shared" ref="AI180:AY180" ca="1" si="535">IF(AI246&lt;=$L$3,IF(OR(AI203=3,AI203=4),0,IF(AND(AI182&gt;=0,AI183&gt;=0,AI182&lt;&gt;"",AI183&lt;&gt;""),AI182,IF(AND(AI185&gt;=0,AI184&lt;=0,AI185&lt;&gt;"",AI184&lt;&gt;""),AI184,IF(AND(AI187&lt;=0,AI186&gt;=0,AI187&lt;&gt;"",AI186&lt;&gt;""),AI186,"")))),"")</f>
        <v>8.6596387355300344</v>
      </c>
      <c r="AJ180" s="4">
        <f t="shared" ca="1" si="535"/>
        <v>7.6532704263402493</v>
      </c>
      <c r="AK180" s="4">
        <f t="shared" ca="1" si="535"/>
        <v>6.7328669550987605</v>
      </c>
      <c r="AL180" s="4">
        <f t="shared" ca="1" si="535"/>
        <v>5.9221206872525265</v>
      </c>
      <c r="AM180" s="4">
        <f t="shared" ca="1" si="535"/>
        <v>5.4700469891641674</v>
      </c>
      <c r="AN180" s="4">
        <f t="shared" ca="1" si="535"/>
        <v>-7.2117802319692395</v>
      </c>
      <c r="AO180" s="4">
        <f t="shared" ca="1" si="535"/>
        <v>-4.7484017004683015</v>
      </c>
      <c r="AP180" s="4">
        <f t="shared" ca="1" si="535"/>
        <v>2.6660947482317008</v>
      </c>
      <c r="AQ180" s="4">
        <f t="shared" ca="1" si="535"/>
        <v>1.6185792701222292</v>
      </c>
      <c r="AR180" s="4">
        <f t="shared" ca="1" si="535"/>
        <v>1.6524655041234677</v>
      </c>
      <c r="AS180" s="4">
        <f t="shared" ca="1" si="535"/>
        <v>1.6107191565576839</v>
      </c>
      <c r="AT180" s="4">
        <f t="shared" ca="1" si="535"/>
        <v>8.6425662199211484</v>
      </c>
      <c r="AU180" s="4">
        <f t="shared" ca="1" si="535"/>
        <v>7.6099874587166738</v>
      </c>
      <c r="AV180" s="4">
        <f t="shared" ca="1" si="535"/>
        <v>-5.9594485062977718</v>
      </c>
      <c r="AW180" s="4">
        <f t="shared" ca="1" si="535"/>
        <v>0.75007370953335251</v>
      </c>
      <c r="AX180" s="4">
        <f t="shared" ca="1" si="535"/>
        <v>2.1416316213517619</v>
      </c>
      <c r="AY180" s="156">
        <f t="shared" ca="1" si="535"/>
        <v>1.5471531324344447</v>
      </c>
      <c r="AZ180" s="110">
        <f t="shared" ref="AZ180:DK180" ca="1" si="536">IF(AZ246&lt;=$L$3,IF(OR(AZ203=3,AZ203=4),0,IF(AND(AZ182&gt;=0,AZ183&gt;=0,AZ182&lt;&gt;"",AZ183&lt;&gt;""),AZ182,IF(AND(AZ185&gt;=0,AZ184&lt;=0,AZ185&lt;&gt;"",AZ184&lt;&gt;""),AZ184,IF(AND(AZ187&lt;=0,AZ186&gt;=0,AZ187&lt;&gt;"",AZ186&lt;&gt;""),AZ186,"")))),"")</f>
        <v>1.6432400764398625</v>
      </c>
      <c r="BA180" s="4">
        <f t="shared" ca="1" si="536"/>
        <v>1.4861376783064875</v>
      </c>
      <c r="BB180" s="4">
        <f t="shared" ca="1" si="536"/>
        <v>1.6238726754071064</v>
      </c>
      <c r="BC180" s="4">
        <f t="shared" ca="1" si="536"/>
        <v>1.6278948016229973</v>
      </c>
      <c r="BD180" s="4">
        <f t="shared" ca="1" si="536"/>
        <v>1.6268017457821482</v>
      </c>
      <c r="BE180" s="4">
        <f t="shared" ca="1" si="536"/>
        <v>1.6270978842157324</v>
      </c>
      <c r="BF180" s="4">
        <f t="shared" ca="1" si="536"/>
        <v>1.6270175850914308</v>
      </c>
      <c r="BG180" s="4">
        <f t="shared" ca="1" si="536"/>
        <v>8.6432344833633241</v>
      </c>
      <c r="BH180" s="4">
        <f t="shared" ca="1" si="536"/>
        <v>7.6279641792348531</v>
      </c>
      <c r="BI180" s="4">
        <f t="shared" ca="1" si="536"/>
        <v>6.687556073892722</v>
      </c>
      <c r="BJ180" s="4">
        <f t="shared" ca="1" si="536"/>
        <v>5.8499477569141796</v>
      </c>
      <c r="BK180" s="4">
        <f t="shared" ca="1" si="536"/>
        <v>5.3614465336183272</v>
      </c>
      <c r="BL180" s="4">
        <f t="shared" ca="1" si="536"/>
        <v>-7.3901508066200199</v>
      </c>
      <c r="BM180" s="4">
        <f t="shared" ca="1" si="536"/>
        <v>7.3020953271307967</v>
      </c>
      <c r="BN180" s="4">
        <f t="shared" ca="1" si="536"/>
        <v>-6.3912617477926812</v>
      </c>
      <c r="BO180" s="4">
        <f t="shared" ca="1" si="536"/>
        <v>-1.5859351055931579</v>
      </c>
      <c r="BP180" s="4">
        <f t="shared" ca="1" si="536"/>
        <v>3.4178446219763692</v>
      </c>
      <c r="BQ180" s="4">
        <f t="shared" ca="1" si="536"/>
        <v>1.8810162021790242</v>
      </c>
      <c r="BR180" s="4">
        <f t="shared" ca="1" si="536"/>
        <v>8.6200906000826389</v>
      </c>
      <c r="BS180" s="4">
        <f t="shared" ca="1" si="536"/>
        <v>-4.4061615750348633</v>
      </c>
      <c r="BT180" s="4">
        <f t="shared" ca="1" si="536"/>
        <v>2.8148676379287076</v>
      </c>
      <c r="BU180" s="4">
        <f t="shared" ca="1" si="536"/>
        <v>1.5390981594509792</v>
      </c>
      <c r="BV180" s="4">
        <f t="shared" ca="1" si="536"/>
        <v>1.565892233881726</v>
      </c>
      <c r="BW180" s="156">
        <f t="shared" ca="1" si="536"/>
        <v>1.5118172164776045</v>
      </c>
      <c r="BX180" s="110">
        <f t="shared" ca="1" si="536"/>
        <v>1.5318355346902546</v>
      </c>
      <c r="BY180" s="4">
        <f t="shared" ca="1" si="536"/>
        <v>1.3824260806180799</v>
      </c>
      <c r="BZ180" s="4">
        <f t="shared" ca="1" si="536"/>
        <v>1.5564384535213047</v>
      </c>
      <c r="CA180" s="4">
        <f t="shared" ca="1" si="536"/>
        <v>1.5123463804824206</v>
      </c>
      <c r="CB180" s="4">
        <f t="shared" ca="1" si="536"/>
        <v>1.5278282090144422</v>
      </c>
      <c r="CC180" s="4">
        <f t="shared" ca="1" si="536"/>
        <v>1.5222646075906314</v>
      </c>
      <c r="CD180" s="4">
        <f t="shared" ca="1" si="536"/>
        <v>1.5242481985301521</v>
      </c>
      <c r="CE180" s="4">
        <f t="shared" ca="1" si="536"/>
        <v>8.6271418721573845</v>
      </c>
      <c r="CF180" s="4">
        <f t="shared" ca="1" si="536"/>
        <v>7.5872416218360357</v>
      </c>
      <c r="CG180" s="4">
        <f t="shared" ca="1" si="536"/>
        <v>6.6287708446289351</v>
      </c>
      <c r="CH180" s="4">
        <f t="shared" ca="1" si="536"/>
        <v>5.765481641356164</v>
      </c>
      <c r="CI180" s="4">
        <f t="shared" ca="1" si="536"/>
        <v>-7.6928428094341834</v>
      </c>
      <c r="CJ180" s="4">
        <f t="shared" ca="1" si="536"/>
        <v>7.6468897218936647</v>
      </c>
      <c r="CK180" s="4">
        <f t="shared" ca="1" si="536"/>
        <v>6.6397474421952047</v>
      </c>
      <c r="CL180" s="4">
        <f t="shared" ca="1" si="536"/>
        <v>-6.8583755153276593</v>
      </c>
      <c r="CM180" s="4">
        <f t="shared" ca="1" si="536"/>
        <v>-3.0800049536637566</v>
      </c>
      <c r="CN180" s="4">
        <f t="shared" ca="1" si="536"/>
        <v>3.3512873500523286</v>
      </c>
      <c r="CO180" s="4">
        <f t="shared" ca="1" si="536"/>
        <v>1.6561882386513771</v>
      </c>
      <c r="CP180" s="4">
        <f t="shared" ca="1" si="536"/>
        <v>8.6086216226026693</v>
      </c>
      <c r="CQ180" s="4">
        <f t="shared" ca="1" si="536"/>
        <v>-4.5081300621943026</v>
      </c>
      <c r="CR180" s="4">
        <f t="shared" ca="1" si="536"/>
        <v>2.709092770236071</v>
      </c>
      <c r="CS180" s="4">
        <f t="shared" ca="1" si="536"/>
        <v>1.3253690520482622</v>
      </c>
      <c r="CT180" s="4">
        <f t="shared" ca="1" si="536"/>
        <v>1.5695704276677627</v>
      </c>
      <c r="CU180" s="156">
        <f t="shared" ca="1" si="536"/>
        <v>1.407026771556481</v>
      </c>
      <c r="CV180" s="110">
        <f t="shared" ca="1" si="536"/>
        <v>0</v>
      </c>
      <c r="CW180" s="4">
        <f t="shared" ca="1" si="536"/>
        <v>0</v>
      </c>
      <c r="CX180" s="4">
        <f t="shared" ca="1" si="536"/>
        <v>0</v>
      </c>
      <c r="CY180" s="4">
        <f t="shared" ca="1" si="536"/>
        <v>0</v>
      </c>
      <c r="CZ180" s="4">
        <f t="shared" ca="1" si="536"/>
        <v>0</v>
      </c>
      <c r="DA180" s="4">
        <f t="shared" ca="1" si="536"/>
        <v>0</v>
      </c>
      <c r="DB180" s="4">
        <f t="shared" ca="1" si="536"/>
        <v>0</v>
      </c>
      <c r="DC180" s="4">
        <f t="shared" ca="1" si="536"/>
        <v>0</v>
      </c>
      <c r="DD180" s="4">
        <f t="shared" ca="1" si="536"/>
        <v>0</v>
      </c>
      <c r="DE180" s="4">
        <f t="shared" ca="1" si="536"/>
        <v>0</v>
      </c>
      <c r="DF180" s="4">
        <f t="shared" ca="1" si="536"/>
        <v>0</v>
      </c>
      <c r="DG180" s="4">
        <f t="shared" ca="1" si="536"/>
        <v>0</v>
      </c>
      <c r="DH180" s="4">
        <f t="shared" ca="1" si="536"/>
        <v>0</v>
      </c>
      <c r="DI180" s="4">
        <f t="shared" ca="1" si="536"/>
        <v>0</v>
      </c>
      <c r="DJ180" s="4">
        <f t="shared" ca="1" si="536"/>
        <v>0</v>
      </c>
      <c r="DK180" s="4">
        <f t="shared" ca="1" si="536"/>
        <v>0</v>
      </c>
      <c r="DL180" s="4">
        <f t="shared" ref="DL180:FW180" ca="1" si="537">IF(DL246&lt;=$L$3,IF(OR(DL203=3,DL203=4),0,IF(AND(DL182&gt;=0,DL183&gt;=0,DL182&lt;&gt;"",DL183&lt;&gt;""),DL182,IF(AND(DL185&gt;=0,DL184&lt;=0,DL185&lt;&gt;"",DL184&lt;&gt;""),DL184,IF(AND(DL187&lt;=0,DL186&gt;=0,DL187&lt;&gt;"",DL186&lt;&gt;""),DL186,"")))),"")</f>
        <v>0</v>
      </c>
      <c r="DM180" s="4">
        <f t="shared" ca="1" si="537"/>
        <v>0</v>
      </c>
      <c r="DN180" s="4">
        <f t="shared" ca="1" si="537"/>
        <v>0</v>
      </c>
      <c r="DO180" s="4">
        <f t="shared" ca="1" si="537"/>
        <v>0</v>
      </c>
      <c r="DP180" s="4">
        <f t="shared" ca="1" si="537"/>
        <v>0</v>
      </c>
      <c r="DQ180" s="4">
        <f t="shared" ca="1" si="537"/>
        <v>0</v>
      </c>
      <c r="DR180" s="4">
        <f t="shared" ca="1" si="537"/>
        <v>0</v>
      </c>
      <c r="DS180" s="156">
        <f t="shared" ca="1" si="537"/>
        <v>0</v>
      </c>
      <c r="DT180" s="110">
        <f t="shared" ca="1" si="537"/>
        <v>0</v>
      </c>
      <c r="DU180" s="4">
        <f t="shared" ca="1" si="537"/>
        <v>0</v>
      </c>
      <c r="DV180" s="4">
        <f t="shared" ca="1" si="537"/>
        <v>0</v>
      </c>
      <c r="DW180" s="4">
        <f t="shared" ca="1" si="537"/>
        <v>0</v>
      </c>
      <c r="DX180" s="4">
        <f t="shared" ca="1" si="537"/>
        <v>0</v>
      </c>
      <c r="DY180" s="4">
        <f t="shared" ca="1" si="537"/>
        <v>0</v>
      </c>
      <c r="DZ180" s="4">
        <f t="shared" ca="1" si="537"/>
        <v>0</v>
      </c>
      <c r="EA180" s="4">
        <f t="shared" ca="1" si="537"/>
        <v>0</v>
      </c>
      <c r="EB180" s="4">
        <f t="shared" ca="1" si="537"/>
        <v>0</v>
      </c>
      <c r="EC180" s="4">
        <f t="shared" ca="1" si="537"/>
        <v>0</v>
      </c>
      <c r="ED180" s="4">
        <f t="shared" ca="1" si="537"/>
        <v>0</v>
      </c>
      <c r="EE180" s="4">
        <f t="shared" ca="1" si="537"/>
        <v>0</v>
      </c>
      <c r="EF180" s="4">
        <f t="shared" ca="1" si="537"/>
        <v>0</v>
      </c>
      <c r="EG180" s="4">
        <f t="shared" ca="1" si="537"/>
        <v>0</v>
      </c>
      <c r="EH180" s="4">
        <f t="shared" ca="1" si="537"/>
        <v>0</v>
      </c>
      <c r="EI180" s="4">
        <f t="shared" ca="1" si="537"/>
        <v>0</v>
      </c>
      <c r="EJ180" s="4">
        <f t="shared" ca="1" si="537"/>
        <v>0</v>
      </c>
      <c r="EK180" s="4">
        <f t="shared" ca="1" si="537"/>
        <v>0</v>
      </c>
      <c r="EL180" s="4">
        <f t="shared" ca="1" si="537"/>
        <v>0</v>
      </c>
      <c r="EM180" s="4">
        <f t="shared" ca="1" si="537"/>
        <v>0</v>
      </c>
      <c r="EN180" s="4">
        <f t="shared" ca="1" si="537"/>
        <v>0</v>
      </c>
      <c r="EO180" s="4">
        <f t="shared" ca="1" si="537"/>
        <v>0</v>
      </c>
      <c r="EP180" s="4">
        <f t="shared" ca="1" si="537"/>
        <v>0</v>
      </c>
      <c r="EQ180" s="156">
        <f t="shared" ca="1" si="537"/>
        <v>0</v>
      </c>
      <c r="ER180" s="110">
        <f t="shared" ca="1" si="537"/>
        <v>0</v>
      </c>
      <c r="ES180" s="4">
        <f t="shared" ca="1" si="537"/>
        <v>0</v>
      </c>
      <c r="ET180" s="4">
        <f t="shared" ca="1" si="537"/>
        <v>0</v>
      </c>
      <c r="EU180" s="4">
        <f t="shared" ca="1" si="537"/>
        <v>0</v>
      </c>
      <c r="EV180" s="4">
        <f t="shared" ca="1" si="537"/>
        <v>0</v>
      </c>
      <c r="EW180" s="4">
        <f t="shared" ca="1" si="537"/>
        <v>0</v>
      </c>
      <c r="EX180" s="4">
        <f t="shared" ca="1" si="537"/>
        <v>0</v>
      </c>
      <c r="EY180" s="4">
        <f t="shared" ca="1" si="537"/>
        <v>0</v>
      </c>
      <c r="EZ180" s="4">
        <f t="shared" ca="1" si="537"/>
        <v>0</v>
      </c>
      <c r="FA180" s="4">
        <f t="shared" ca="1" si="537"/>
        <v>0</v>
      </c>
      <c r="FB180" s="4">
        <f t="shared" ca="1" si="537"/>
        <v>0</v>
      </c>
      <c r="FC180" s="4">
        <f t="shared" ca="1" si="537"/>
        <v>0</v>
      </c>
      <c r="FD180" s="4">
        <f t="shared" ca="1" si="537"/>
        <v>0</v>
      </c>
      <c r="FE180" s="4">
        <f t="shared" ca="1" si="537"/>
        <v>0</v>
      </c>
      <c r="FF180" s="4">
        <f t="shared" ca="1" si="537"/>
        <v>0</v>
      </c>
      <c r="FG180" s="4">
        <f t="shared" ca="1" si="537"/>
        <v>0</v>
      </c>
      <c r="FH180" s="4">
        <f t="shared" ca="1" si="537"/>
        <v>0</v>
      </c>
      <c r="FI180" s="4">
        <f t="shared" ca="1" si="537"/>
        <v>0</v>
      </c>
      <c r="FJ180" s="4">
        <f t="shared" ca="1" si="537"/>
        <v>0</v>
      </c>
      <c r="FK180" s="4">
        <f t="shared" ca="1" si="537"/>
        <v>0</v>
      </c>
      <c r="FL180" s="4">
        <f t="shared" ca="1" si="537"/>
        <v>0</v>
      </c>
      <c r="FM180" s="4">
        <f t="shared" ca="1" si="537"/>
        <v>0</v>
      </c>
      <c r="FN180" s="4">
        <f t="shared" ca="1" si="537"/>
        <v>0</v>
      </c>
      <c r="FO180" s="156">
        <f t="shared" ca="1" si="537"/>
        <v>0</v>
      </c>
      <c r="FP180" s="110" t="str">
        <f t="shared" si="537"/>
        <v/>
      </c>
      <c r="FQ180" s="4" t="str">
        <f t="shared" si="537"/>
        <v/>
      </c>
      <c r="FR180" s="4" t="str">
        <f t="shared" si="537"/>
        <v/>
      </c>
      <c r="FS180" s="4" t="str">
        <f t="shared" si="537"/>
        <v/>
      </c>
      <c r="FT180" s="4" t="str">
        <f t="shared" si="537"/>
        <v/>
      </c>
      <c r="FU180" s="4" t="str">
        <f t="shared" si="537"/>
        <v/>
      </c>
      <c r="FV180" s="4" t="str">
        <f t="shared" si="537"/>
        <v/>
      </c>
      <c r="FW180" s="4" t="str">
        <f t="shared" si="537"/>
        <v/>
      </c>
      <c r="FX180" s="4" t="str">
        <f t="shared" ref="FX180:GM180" si="538">IF(FX246&lt;=$L$3,IF(OR(FX203=3,FX203=4),0,IF(AND(FX182&gt;=0,FX183&gt;=0,FX182&lt;&gt;"",FX183&lt;&gt;""),FX182,IF(AND(FX185&gt;=0,FX184&lt;=0,FX185&lt;&gt;"",FX184&lt;&gt;""),FX184,IF(AND(FX187&lt;=0,FX186&gt;=0,FX187&lt;&gt;"",FX186&lt;&gt;""),FX186,"")))),"")</f>
        <v/>
      </c>
      <c r="FY180" s="4" t="str">
        <f t="shared" si="538"/>
        <v/>
      </c>
      <c r="FZ180" s="4" t="str">
        <f t="shared" si="538"/>
        <v/>
      </c>
      <c r="GA180" s="4" t="str">
        <f t="shared" si="538"/>
        <v/>
      </c>
      <c r="GB180" s="4" t="str">
        <f t="shared" si="538"/>
        <v/>
      </c>
      <c r="GC180" s="4" t="str">
        <f t="shared" si="538"/>
        <v/>
      </c>
      <c r="GD180" s="4" t="str">
        <f t="shared" si="538"/>
        <v/>
      </c>
      <c r="GE180" s="4" t="str">
        <f t="shared" si="538"/>
        <v/>
      </c>
      <c r="GF180" s="4" t="str">
        <f t="shared" si="538"/>
        <v/>
      </c>
      <c r="GG180" s="4" t="str">
        <f t="shared" si="538"/>
        <v/>
      </c>
      <c r="GH180" s="4" t="str">
        <f t="shared" si="538"/>
        <v/>
      </c>
      <c r="GI180" s="4" t="str">
        <f t="shared" si="538"/>
        <v/>
      </c>
      <c r="GJ180" s="4" t="str">
        <f t="shared" si="538"/>
        <v/>
      </c>
      <c r="GK180" s="4" t="str">
        <f t="shared" si="538"/>
        <v/>
      </c>
      <c r="GL180" s="4" t="str">
        <f t="shared" si="538"/>
        <v/>
      </c>
      <c r="GM180" s="156" t="str">
        <f t="shared" si="538"/>
        <v/>
      </c>
    </row>
    <row r="181" spans="1:195" x14ac:dyDescent="0.25">
      <c r="D181" s="163">
        <f t="shared" ref="D181:AA181" si="539">D73</f>
        <v>0</v>
      </c>
      <c r="E181" s="163">
        <f t="shared" si="539"/>
        <v>0</v>
      </c>
      <c r="F181" s="163">
        <f t="shared" si="539"/>
        <v>0</v>
      </c>
      <c r="G181" s="163">
        <f t="shared" si="539"/>
        <v>0</v>
      </c>
      <c r="H181" s="163">
        <f t="shared" si="539"/>
        <v>0</v>
      </c>
      <c r="I181" s="163">
        <f t="shared" si="539"/>
        <v>0</v>
      </c>
      <c r="J181" s="163">
        <f t="shared" si="539"/>
        <v>0</v>
      </c>
      <c r="K181" s="163">
        <f t="shared" si="539"/>
        <v>0</v>
      </c>
      <c r="L181" s="163">
        <f t="shared" si="539"/>
        <v>0</v>
      </c>
      <c r="M181" s="163">
        <f t="shared" si="539"/>
        <v>0</v>
      </c>
      <c r="N181" s="163">
        <f t="shared" si="539"/>
        <v>0</v>
      </c>
      <c r="O181" s="163">
        <f t="shared" si="539"/>
        <v>0</v>
      </c>
      <c r="P181" s="163">
        <f t="shared" si="539"/>
        <v>0</v>
      </c>
      <c r="Q181" s="163">
        <f t="shared" si="539"/>
        <v>0</v>
      </c>
      <c r="R181" s="163">
        <f t="shared" si="539"/>
        <v>0</v>
      </c>
      <c r="S181" s="163">
        <f t="shared" si="539"/>
        <v>0</v>
      </c>
      <c r="T181" s="163">
        <f t="shared" si="539"/>
        <v>0</v>
      </c>
      <c r="U181" s="163">
        <f t="shared" si="539"/>
        <v>0</v>
      </c>
      <c r="V181" s="163">
        <f t="shared" si="539"/>
        <v>0</v>
      </c>
      <c r="W181" s="163">
        <f t="shared" si="539"/>
        <v>0</v>
      </c>
      <c r="X181" s="163">
        <f t="shared" si="539"/>
        <v>0</v>
      </c>
      <c r="Y181" s="163">
        <f t="shared" si="539"/>
        <v>0</v>
      </c>
      <c r="Z181" s="163">
        <f t="shared" si="539"/>
        <v>0</v>
      </c>
      <c r="AA181" s="163">
        <f t="shared" si="539"/>
        <v>0</v>
      </c>
      <c r="AB181" s="163">
        <f t="shared" ref="AB181:AH181" si="540">AB73</f>
        <v>0</v>
      </c>
      <c r="AC181" s="163">
        <f t="shared" si="540"/>
        <v>0</v>
      </c>
      <c r="AD181" s="163">
        <f t="shared" si="540"/>
        <v>0</v>
      </c>
      <c r="AE181" s="163">
        <f t="shared" si="540"/>
        <v>0</v>
      </c>
      <c r="AF181" s="163">
        <f t="shared" si="540"/>
        <v>0</v>
      </c>
      <c r="AG181" s="163">
        <f t="shared" si="540"/>
        <v>0</v>
      </c>
      <c r="AH181" s="163">
        <f t="shared" si="540"/>
        <v>0</v>
      </c>
      <c r="AY181" s="88"/>
      <c r="AZ181" s="87"/>
      <c r="BW181" s="88"/>
      <c r="BX181" s="87"/>
      <c r="CU181" s="88"/>
      <c r="CV181" s="87"/>
      <c r="DS181" s="88"/>
      <c r="DT181" s="87"/>
      <c r="EQ181" s="88"/>
      <c r="ER181" s="87"/>
      <c r="FO181" s="88"/>
      <c r="FP181" s="87"/>
      <c r="GM181" s="88"/>
    </row>
    <row r="182" spans="1:195" x14ac:dyDescent="0.25">
      <c r="B182" t="s">
        <v>51</v>
      </c>
      <c r="C182" t="s">
        <v>24</v>
      </c>
      <c r="D182" s="163">
        <f t="shared" ref="D182:AA182" ca="1" si="541">D74</f>
        <v>3.7422608943742155</v>
      </c>
      <c r="E182" s="163">
        <f t="shared" ca="1" si="541"/>
        <v>3.9377635080477478</v>
      </c>
      <c r="F182" s="163">
        <f t="shared" ca="1" si="541"/>
        <v>4.0004272232787841</v>
      </c>
      <c r="G182" s="163">
        <f t="shared" ca="1" si="541"/>
        <v>4.0625</v>
      </c>
      <c r="H182" s="163">
        <f t="shared" ca="1" si="541"/>
        <v>4.1236385063739531</v>
      </c>
      <c r="I182" s="163">
        <f t="shared" ca="1" si="541"/>
        <v>4.0625</v>
      </c>
      <c r="J182" s="163">
        <f t="shared" ca="1" si="541"/>
        <v>4.1236385063739531</v>
      </c>
      <c r="K182" s="163">
        <f t="shared" ca="1" si="541"/>
        <v>10.429970199766341</v>
      </c>
      <c r="L182" s="163">
        <f t="shared" ca="1" si="541"/>
        <v>11.203836905651031</v>
      </c>
      <c r="M182" s="163">
        <f t="shared" ca="1" si="541"/>
        <v>10.341120646003244</v>
      </c>
      <c r="N182" s="163">
        <f t="shared" ca="1" si="541"/>
        <v>9.7117787399487234</v>
      </c>
      <c r="O182" s="163">
        <f t="shared" ca="1" si="541"/>
        <v>5.2952847763630615</v>
      </c>
      <c r="P182" s="163">
        <f t="shared" ca="1" si="541"/>
        <v>5.2192250165288279</v>
      </c>
      <c r="Q182" s="163">
        <f t="shared" ca="1" si="541"/>
        <v>5.1638760986366989</v>
      </c>
      <c r="R182" s="163">
        <f t="shared" ca="1" si="541"/>
        <v>5.1239494789795721</v>
      </c>
      <c r="S182" s="163">
        <f t="shared" ca="1" si="541"/>
        <v>5.0954658999012565</v>
      </c>
      <c r="T182" s="163">
        <f t="shared" ca="1" si="541"/>
        <v>5.0479191628169815</v>
      </c>
      <c r="U182" s="163">
        <f t="shared" ca="1" si="541"/>
        <v>16.348551551490253</v>
      </c>
      <c r="V182" s="163">
        <f t="shared" ca="1" si="541"/>
        <v>8.9142136158865597</v>
      </c>
      <c r="W182" s="163">
        <f t="shared" ca="1" si="541"/>
        <v>4.6797278271508276</v>
      </c>
      <c r="X182" s="163">
        <f t="shared" ca="1" si="541"/>
        <v>5.012743744557568</v>
      </c>
      <c r="Y182" s="163" t="str">
        <f t="shared" ca="1" si="541"/>
        <v/>
      </c>
      <c r="Z182" s="163" t="str">
        <f t="shared" ca="1" si="541"/>
        <v/>
      </c>
      <c r="AA182" s="163" t="str">
        <f t="shared" ca="1" si="541"/>
        <v/>
      </c>
      <c r="AB182" s="163">
        <f t="shared" ref="AB182:AH182" ca="1" si="542">AB74</f>
        <v>5.1171709308953419</v>
      </c>
      <c r="AC182" s="163">
        <f t="shared" ca="1" si="542"/>
        <v>3.062961597980979</v>
      </c>
      <c r="AD182" s="163">
        <f t="shared" ca="1" si="542"/>
        <v>2.189144484215348</v>
      </c>
      <c r="AE182" s="163">
        <f t="shared" ca="1" si="542"/>
        <v>2.3622453454992307</v>
      </c>
      <c r="AF182" s="163">
        <f t="shared" ca="1" si="542"/>
        <v>2.4583081121222974</v>
      </c>
      <c r="AG182" s="163">
        <f t="shared" ca="1" si="542"/>
        <v>2.4381200159504441</v>
      </c>
      <c r="AH182" s="163">
        <f t="shared" ca="1" si="542"/>
        <v>2.4420628990496156</v>
      </c>
      <c r="AI182">
        <f t="shared" ref="AI182" ca="1" si="543">IF(AI183&lt;&gt;"",AI178-AI183,"")</f>
        <v>8.6596387355300344</v>
      </c>
      <c r="AJ182">
        <f t="shared" ref="AJ182" ca="1" si="544">IF(AJ183&lt;&gt;"",AJ178-AJ183,"")</f>
        <v>7.6532704263402493</v>
      </c>
      <c r="AK182">
        <f t="shared" ref="AK182" ca="1" si="545">IF(AK183&lt;&gt;"",AK178-AK183,"")</f>
        <v>6.7328669550987605</v>
      </c>
      <c r="AL182">
        <f t="shared" ref="AL182" ca="1" si="546">IF(AL183&lt;&gt;"",AL178-AL183,"")</f>
        <v>5.9221206872525265</v>
      </c>
      <c r="AM182">
        <f t="shared" ref="AM182" ca="1" si="547">IF(AM183&lt;&gt;"",AM178-AM183,"")</f>
        <v>5.4700469891641674</v>
      </c>
      <c r="AN182" t="str">
        <f t="shared" ref="AN182" ca="1" si="548">IF(AN183&lt;&gt;"",AN178-AN183,"")</f>
        <v/>
      </c>
      <c r="AO182" t="str">
        <f t="shared" ref="AO182" ca="1" si="549">IF(AO183&lt;&gt;"",AO178-AO183,"")</f>
        <v/>
      </c>
      <c r="AP182">
        <f t="shared" ref="AP182" ca="1" si="550">IF(AP183&lt;&gt;"",AP178-AP183,"")</f>
        <v>3.7704273515209539</v>
      </c>
      <c r="AQ182">
        <f t="shared" ref="AQ182" ca="1" si="551">IF(AQ183&lt;&gt;"",AQ178-AQ183,"")</f>
        <v>2.2890167555828023</v>
      </c>
      <c r="AR182">
        <f t="shared" ref="AR182" ca="1" si="552">IF(AR183&lt;&gt;"",AR178-AR183,"")</f>
        <v>2.3369391272851021</v>
      </c>
      <c r="AS182">
        <f t="shared" ref="AS182" ca="1" si="553">IF(AS183&lt;&gt;"",AS178-AS183,"")</f>
        <v>2.2779008763780291</v>
      </c>
      <c r="AT182">
        <f t="shared" ref="AT182" ca="1" si="554">IF(AT183&lt;&gt;"",AT178-AT183,"")</f>
        <v>8.6425662199211484</v>
      </c>
      <c r="AU182">
        <f t="shared" ref="AU182" ca="1" si="555">IF(AU183&lt;&gt;"",AU178-AU183,"")</f>
        <v>7.6099874587166738</v>
      </c>
      <c r="AV182" t="str">
        <f t="shared" ref="AV182" ca="1" si="556">IF(AV183&lt;&gt;"",AV178-AV183,"")</f>
        <v/>
      </c>
      <c r="AW182">
        <f t="shared" ref="AW182" ca="1" si="557">IF(AW183&lt;&gt;"",AW178-AW183,"")</f>
        <v>1.0607644128015645</v>
      </c>
      <c r="AX182">
        <f t="shared" ref="AX182" ca="1" si="558">IF(AX183&lt;&gt;"",AX178-AX183,"")</f>
        <v>3.0287244845227437</v>
      </c>
      <c r="AY182" s="88">
        <f t="shared" ref="AY182:BV182" ca="1" si="559">IF(AY183&lt;&gt;"",AY178-AY183,"")</f>
        <v>2.1880049429568094</v>
      </c>
      <c r="AZ182" s="87">
        <f t="shared" ca="1" si="559"/>
        <v>2.3238924023362553</v>
      </c>
      <c r="BA182">
        <f t="shared" ca="1" si="559"/>
        <v>2.1017160602146987</v>
      </c>
      <c r="BB182">
        <f t="shared" ca="1" si="559"/>
        <v>2.296502761127813</v>
      </c>
      <c r="BC182">
        <f t="shared" ca="1" si="559"/>
        <v>2.302190906571902</v>
      </c>
      <c r="BD182">
        <f t="shared" ca="1" si="559"/>
        <v>2.3006450921773425</v>
      </c>
      <c r="BE182">
        <f t="shared" ca="1" si="559"/>
        <v>2.301063895166457</v>
      </c>
      <c r="BF182">
        <f t="shared" ca="1" si="559"/>
        <v>2.3009503350558229</v>
      </c>
      <c r="BG182">
        <f t="shared" ca="1" si="559"/>
        <v>8.6432344833633241</v>
      </c>
      <c r="BH182">
        <f t="shared" ca="1" si="559"/>
        <v>7.6279641792348531</v>
      </c>
      <c r="BI182">
        <f t="shared" ca="1" si="559"/>
        <v>6.687556073892722</v>
      </c>
      <c r="BJ182">
        <f t="shared" ca="1" si="559"/>
        <v>5.8499477569141796</v>
      </c>
      <c r="BK182">
        <f t="shared" ca="1" si="559"/>
        <v>5.3614465336183272</v>
      </c>
      <c r="BL182" t="str">
        <f t="shared" ca="1" si="559"/>
        <v/>
      </c>
      <c r="BM182">
        <f t="shared" ca="1" si="559"/>
        <v>7.3020953271307967</v>
      </c>
      <c r="BN182" t="str">
        <f t="shared" ca="1" si="559"/>
        <v/>
      </c>
      <c r="BO182" t="str">
        <f t="shared" ca="1" si="559"/>
        <v/>
      </c>
      <c r="BP182">
        <f t="shared" ca="1" si="559"/>
        <v>4.8335622184829266</v>
      </c>
      <c r="BQ182">
        <f t="shared" ca="1" si="559"/>
        <v>2.6601586241651076</v>
      </c>
      <c r="BR182">
        <f t="shared" ca="1" si="559"/>
        <v>8.6200906000826389</v>
      </c>
      <c r="BS182" t="str">
        <f t="shared" ca="1" si="559"/>
        <v/>
      </c>
      <c r="BT182">
        <f t="shared" ca="1" si="559"/>
        <v>3.9808239898438975</v>
      </c>
      <c r="BU182">
        <f t="shared" ca="1" si="559"/>
        <v>2.1766134909190429</v>
      </c>
      <c r="BV182">
        <f t="shared" ca="1" si="559"/>
        <v>2.2145060343702396</v>
      </c>
      <c r="BW182" s="88">
        <f t="shared" ref="BW182:EH182" ca="1" si="560">IF(BW183&lt;&gt;"",BW178-BW183,"")</f>
        <v>2.1380324113717699</v>
      </c>
      <c r="BX182" s="87">
        <f t="shared" ca="1" si="560"/>
        <v>2.1663425884839995</v>
      </c>
      <c r="BY182">
        <f t="shared" ca="1" si="560"/>
        <v>1.9550457121883704</v>
      </c>
      <c r="BZ182">
        <f t="shared" ca="1" si="560"/>
        <v>2.201136369968836</v>
      </c>
      <c r="CA182">
        <f t="shared" ca="1" si="560"/>
        <v>2.1387807622841004</v>
      </c>
      <c r="CB182">
        <f t="shared" ca="1" si="560"/>
        <v>2.1606753741644198</v>
      </c>
      <c r="CC182">
        <f t="shared" ca="1" si="560"/>
        <v>2.152807253575229</v>
      </c>
      <c r="CD182">
        <f t="shared" ca="1" si="560"/>
        <v>2.1556124747840992</v>
      </c>
      <c r="CE182">
        <f t="shared" ca="1" si="560"/>
        <v>8.6271418721573845</v>
      </c>
      <c r="CF182">
        <f t="shared" ca="1" si="560"/>
        <v>7.5872416218360357</v>
      </c>
      <c r="CG182">
        <f t="shared" ca="1" si="560"/>
        <v>6.6287708446289351</v>
      </c>
      <c r="CH182">
        <f t="shared" ca="1" si="560"/>
        <v>5.765481641356164</v>
      </c>
      <c r="CI182" t="str">
        <f t="shared" ca="1" si="560"/>
        <v/>
      </c>
      <c r="CJ182">
        <f t="shared" ca="1" si="560"/>
        <v>7.6468897218936647</v>
      </c>
      <c r="CK182">
        <f t="shared" ca="1" si="560"/>
        <v>6.6397474421952047</v>
      </c>
      <c r="CL182" t="str">
        <f t="shared" ca="1" si="560"/>
        <v/>
      </c>
      <c r="CM182" t="str">
        <f t="shared" ca="1" si="560"/>
        <v/>
      </c>
      <c r="CN182">
        <f t="shared" ca="1" si="560"/>
        <v>4.7394360218533942</v>
      </c>
      <c r="CO182">
        <f t="shared" ca="1" si="560"/>
        <v>2.342203868943586</v>
      </c>
      <c r="CP182">
        <f t="shared" ca="1" si="560"/>
        <v>8.6086216226026693</v>
      </c>
      <c r="CQ182" t="str">
        <f t="shared" ca="1" si="560"/>
        <v/>
      </c>
      <c r="CR182">
        <f t="shared" ca="1" si="560"/>
        <v>3.831235737394751</v>
      </c>
      <c r="CS182">
        <f t="shared" ca="1" si="560"/>
        <v>1.8743548885562253</v>
      </c>
      <c r="CT182">
        <f t="shared" ca="1" si="560"/>
        <v>2.2197077859074894</v>
      </c>
      <c r="CU182" s="88">
        <f t="shared" ca="1" si="560"/>
        <v>1.9898363429572061</v>
      </c>
      <c r="CV182" s="87">
        <f t="shared" ca="1" si="560"/>
        <v>0</v>
      </c>
      <c r="CW182">
        <f t="shared" ca="1" si="560"/>
        <v>0</v>
      </c>
      <c r="CX182">
        <f t="shared" ca="1" si="560"/>
        <v>0</v>
      </c>
      <c r="CY182">
        <f t="shared" ca="1" si="560"/>
        <v>0</v>
      </c>
      <c r="CZ182">
        <f t="shared" ca="1" si="560"/>
        <v>0</v>
      </c>
      <c r="DA182">
        <f t="shared" ca="1" si="560"/>
        <v>0</v>
      </c>
      <c r="DB182">
        <f t="shared" ca="1" si="560"/>
        <v>0</v>
      </c>
      <c r="DC182">
        <f t="shared" ca="1" si="560"/>
        <v>0</v>
      </c>
      <c r="DD182">
        <f t="shared" ca="1" si="560"/>
        <v>0</v>
      </c>
      <c r="DE182">
        <f t="shared" ca="1" si="560"/>
        <v>0</v>
      </c>
      <c r="DF182">
        <f t="shared" ca="1" si="560"/>
        <v>0</v>
      </c>
      <c r="DG182">
        <f t="shared" ca="1" si="560"/>
        <v>0</v>
      </c>
      <c r="DH182">
        <f t="shared" ca="1" si="560"/>
        <v>0</v>
      </c>
      <c r="DI182">
        <f t="shared" ca="1" si="560"/>
        <v>0</v>
      </c>
      <c r="DJ182">
        <f t="shared" ca="1" si="560"/>
        <v>0</v>
      </c>
      <c r="DK182">
        <f t="shared" ca="1" si="560"/>
        <v>0</v>
      </c>
      <c r="DL182">
        <f t="shared" ca="1" si="560"/>
        <v>0</v>
      </c>
      <c r="DM182">
        <f t="shared" ca="1" si="560"/>
        <v>0</v>
      </c>
      <c r="DN182">
        <f t="shared" ca="1" si="560"/>
        <v>0</v>
      </c>
      <c r="DO182">
        <f t="shared" ca="1" si="560"/>
        <v>0</v>
      </c>
      <c r="DP182">
        <f t="shared" ca="1" si="560"/>
        <v>0</v>
      </c>
      <c r="DQ182">
        <f t="shared" ca="1" si="560"/>
        <v>0</v>
      </c>
      <c r="DR182">
        <f t="shared" ca="1" si="560"/>
        <v>0</v>
      </c>
      <c r="DS182" s="88">
        <f t="shared" ca="1" si="560"/>
        <v>0</v>
      </c>
      <c r="DT182" s="87">
        <f t="shared" ca="1" si="560"/>
        <v>0</v>
      </c>
      <c r="DU182">
        <f t="shared" ca="1" si="560"/>
        <v>0</v>
      </c>
      <c r="DV182">
        <f t="shared" ca="1" si="560"/>
        <v>0</v>
      </c>
      <c r="DW182">
        <f t="shared" ca="1" si="560"/>
        <v>0</v>
      </c>
      <c r="DX182">
        <f t="shared" ca="1" si="560"/>
        <v>0</v>
      </c>
      <c r="DY182">
        <f t="shared" ca="1" si="560"/>
        <v>0</v>
      </c>
      <c r="DZ182">
        <f t="shared" ca="1" si="560"/>
        <v>0</v>
      </c>
      <c r="EA182">
        <f t="shared" ca="1" si="560"/>
        <v>0</v>
      </c>
      <c r="EB182">
        <f t="shared" ca="1" si="560"/>
        <v>0</v>
      </c>
      <c r="EC182">
        <f t="shared" ca="1" si="560"/>
        <v>0</v>
      </c>
      <c r="ED182">
        <f t="shared" ca="1" si="560"/>
        <v>0</v>
      </c>
      <c r="EE182">
        <f t="shared" ca="1" si="560"/>
        <v>0</v>
      </c>
      <c r="EF182">
        <f t="shared" ca="1" si="560"/>
        <v>0</v>
      </c>
      <c r="EG182">
        <f t="shared" ca="1" si="560"/>
        <v>0</v>
      </c>
      <c r="EH182">
        <f t="shared" ca="1" si="560"/>
        <v>0</v>
      </c>
      <c r="EI182">
        <f t="shared" ref="EI182:GM182" ca="1" si="561">IF(EI183&lt;&gt;"",EI178-EI183,"")</f>
        <v>0</v>
      </c>
      <c r="EJ182">
        <f t="shared" ca="1" si="561"/>
        <v>0</v>
      </c>
      <c r="EK182">
        <f t="shared" ca="1" si="561"/>
        <v>0</v>
      </c>
      <c r="EL182">
        <f t="shared" ca="1" si="561"/>
        <v>0</v>
      </c>
      <c r="EM182">
        <f t="shared" ca="1" si="561"/>
        <v>0</v>
      </c>
      <c r="EN182">
        <f t="shared" ca="1" si="561"/>
        <v>0</v>
      </c>
      <c r="EO182">
        <f t="shared" ca="1" si="561"/>
        <v>0</v>
      </c>
      <c r="EP182">
        <f t="shared" ca="1" si="561"/>
        <v>0</v>
      </c>
      <c r="EQ182" s="88">
        <f t="shared" ca="1" si="561"/>
        <v>0</v>
      </c>
      <c r="ER182" s="87">
        <f t="shared" ca="1" si="561"/>
        <v>0</v>
      </c>
      <c r="ES182">
        <f t="shared" ca="1" si="561"/>
        <v>0</v>
      </c>
      <c r="ET182">
        <f t="shared" ca="1" si="561"/>
        <v>0</v>
      </c>
      <c r="EU182">
        <f t="shared" ca="1" si="561"/>
        <v>0</v>
      </c>
      <c r="EV182">
        <f t="shared" ca="1" si="561"/>
        <v>0</v>
      </c>
      <c r="EW182">
        <f t="shared" ca="1" si="561"/>
        <v>0</v>
      </c>
      <c r="EX182">
        <f t="shared" ca="1" si="561"/>
        <v>0</v>
      </c>
      <c r="EY182">
        <f t="shared" ca="1" si="561"/>
        <v>0</v>
      </c>
      <c r="EZ182">
        <f t="shared" ca="1" si="561"/>
        <v>0</v>
      </c>
      <c r="FA182">
        <f t="shared" ca="1" si="561"/>
        <v>0</v>
      </c>
      <c r="FB182">
        <f t="shared" ca="1" si="561"/>
        <v>0</v>
      </c>
      <c r="FC182">
        <f t="shared" ca="1" si="561"/>
        <v>0</v>
      </c>
      <c r="FD182">
        <f t="shared" ca="1" si="561"/>
        <v>0</v>
      </c>
      <c r="FE182">
        <f t="shared" ca="1" si="561"/>
        <v>0</v>
      </c>
      <c r="FF182">
        <f t="shared" ca="1" si="561"/>
        <v>0</v>
      </c>
      <c r="FG182">
        <f t="shared" ca="1" si="561"/>
        <v>0</v>
      </c>
      <c r="FH182">
        <f t="shared" ca="1" si="561"/>
        <v>0</v>
      </c>
      <c r="FI182">
        <f t="shared" ca="1" si="561"/>
        <v>0</v>
      </c>
      <c r="FJ182">
        <f t="shared" ca="1" si="561"/>
        <v>0</v>
      </c>
      <c r="FK182">
        <f t="shared" ca="1" si="561"/>
        <v>0</v>
      </c>
      <c r="FL182">
        <f t="shared" ca="1" si="561"/>
        <v>0</v>
      </c>
      <c r="FM182">
        <f t="shared" ca="1" si="561"/>
        <v>0</v>
      </c>
      <c r="FN182">
        <f t="shared" ca="1" si="561"/>
        <v>0</v>
      </c>
      <c r="FO182" s="88">
        <f t="shared" ca="1" si="561"/>
        <v>0</v>
      </c>
      <c r="FP182" s="87" t="str">
        <f t="shared" si="561"/>
        <v/>
      </c>
      <c r="FQ182" t="str">
        <f t="shared" si="561"/>
        <v/>
      </c>
      <c r="FR182" t="str">
        <f t="shared" si="561"/>
        <v/>
      </c>
      <c r="FS182" t="str">
        <f t="shared" si="561"/>
        <v/>
      </c>
      <c r="FT182" t="str">
        <f t="shared" si="561"/>
        <v/>
      </c>
      <c r="FU182" t="str">
        <f t="shared" si="561"/>
        <v/>
      </c>
      <c r="FV182" t="str">
        <f t="shared" si="561"/>
        <v/>
      </c>
      <c r="FW182" t="str">
        <f t="shared" si="561"/>
        <v/>
      </c>
      <c r="FX182" t="str">
        <f t="shared" si="561"/>
        <v/>
      </c>
      <c r="FY182" t="str">
        <f t="shared" si="561"/>
        <v/>
      </c>
      <c r="FZ182" t="str">
        <f t="shared" si="561"/>
        <v/>
      </c>
      <c r="GA182" t="str">
        <f t="shared" si="561"/>
        <v/>
      </c>
      <c r="GB182" t="str">
        <f t="shared" si="561"/>
        <v/>
      </c>
      <c r="GC182" t="str">
        <f t="shared" si="561"/>
        <v/>
      </c>
      <c r="GD182" t="str">
        <f t="shared" si="561"/>
        <v/>
      </c>
      <c r="GE182" t="str">
        <f t="shared" si="561"/>
        <v/>
      </c>
      <c r="GF182" t="str">
        <f t="shared" si="561"/>
        <v/>
      </c>
      <c r="GG182" t="str">
        <f t="shared" si="561"/>
        <v/>
      </c>
      <c r="GH182" t="str">
        <f t="shared" si="561"/>
        <v/>
      </c>
      <c r="GI182" t="str">
        <f t="shared" si="561"/>
        <v/>
      </c>
      <c r="GJ182" t="str">
        <f t="shared" si="561"/>
        <v/>
      </c>
      <c r="GK182" t="str">
        <f t="shared" si="561"/>
        <v/>
      </c>
      <c r="GL182" t="str">
        <f t="shared" si="561"/>
        <v/>
      </c>
      <c r="GM182" s="88" t="str">
        <f t="shared" si="561"/>
        <v/>
      </c>
    </row>
    <row r="183" spans="1:195" x14ac:dyDescent="0.25">
      <c r="B183" t="s">
        <v>52</v>
      </c>
      <c r="C183" t="s">
        <v>24</v>
      </c>
      <c r="D183" s="163">
        <f t="shared" ref="D183:AA183" ca="1" si="562">D75</f>
        <v>-3.7422608943742155</v>
      </c>
      <c r="E183" s="163">
        <f t="shared" ca="1" si="562"/>
        <v>-3.9377635080477478</v>
      </c>
      <c r="F183" s="163">
        <f t="shared" ca="1" si="562"/>
        <v>-4.0004272232787841</v>
      </c>
      <c r="G183" s="163">
        <f t="shared" ca="1" si="562"/>
        <v>-4.0625</v>
      </c>
      <c r="H183" s="163">
        <f t="shared" ca="1" si="562"/>
        <v>-4.1236385063739531</v>
      </c>
      <c r="I183" s="163">
        <f t="shared" ca="1" si="562"/>
        <v>-4.0625</v>
      </c>
      <c r="J183" s="163">
        <f t="shared" ca="1" si="562"/>
        <v>-4.1236385063739531</v>
      </c>
      <c r="K183" s="163">
        <f t="shared" ca="1" si="562"/>
        <v>17.330310196597516</v>
      </c>
      <c r="L183" s="163">
        <f t="shared" ca="1" si="562"/>
        <v>20.262486588296827</v>
      </c>
      <c r="M183" s="163">
        <f t="shared" ca="1" si="562"/>
        <v>20.464954813548538</v>
      </c>
      <c r="N183" s="163">
        <f t="shared" ca="1" si="562"/>
        <v>21.093822486317762</v>
      </c>
      <c r="O183" s="163">
        <f t="shared" ca="1" si="562"/>
        <v>17.756148970725423</v>
      </c>
      <c r="P183" s="163">
        <f t="shared" ca="1" si="562"/>
        <v>17.873375513198308</v>
      </c>
      <c r="Q183" s="163">
        <f t="shared" ca="1" si="562"/>
        <v>17.969398450964359</v>
      </c>
      <c r="R183" s="163">
        <f t="shared" ca="1" si="562"/>
        <v>18.049696499378641</v>
      </c>
      <c r="S183" s="163">
        <f t="shared" ca="1" si="562"/>
        <v>18.118391701043112</v>
      </c>
      <c r="T183" s="163">
        <f t="shared" ca="1" si="562"/>
        <v>18.207432790805523</v>
      </c>
      <c r="U183" s="163">
        <f t="shared" ca="1" si="562"/>
        <v>32.549656853427564</v>
      </c>
      <c r="V183" s="163">
        <f t="shared" ca="1" si="562"/>
        <v>23.419917049185074</v>
      </c>
      <c r="W183" s="163">
        <f t="shared" ca="1" si="562"/>
        <v>18.790240060566756</v>
      </c>
      <c r="X183" s="163">
        <f t="shared" ca="1" si="562"/>
        <v>18.489294789483672</v>
      </c>
      <c r="Y183" s="163" t="str">
        <f t="shared" ca="1" si="562"/>
        <v/>
      </c>
      <c r="Z183" s="163" t="str">
        <f t="shared" ca="1" si="562"/>
        <v/>
      </c>
      <c r="AA183" s="163" t="str">
        <f t="shared" ca="1" si="562"/>
        <v/>
      </c>
      <c r="AB183" s="163">
        <f t="shared" ref="AB183:AH183" ca="1" si="563">AB75</f>
        <v>-5.1171709308953419</v>
      </c>
      <c r="AC183" s="163">
        <f t="shared" ca="1" si="563"/>
        <v>-3.062961597980979</v>
      </c>
      <c r="AD183" s="163">
        <f t="shared" ca="1" si="563"/>
        <v>-2.189144484215348</v>
      </c>
      <c r="AE183" s="163">
        <f t="shared" ca="1" si="563"/>
        <v>-2.3622453454992307</v>
      </c>
      <c r="AF183" s="163">
        <f t="shared" ca="1" si="563"/>
        <v>-2.4583081121222974</v>
      </c>
      <c r="AG183" s="163">
        <f t="shared" ca="1" si="563"/>
        <v>-2.4381200159504441</v>
      </c>
      <c r="AH183" s="163">
        <f t="shared" ca="1" si="563"/>
        <v>-2.4420628990496156</v>
      </c>
      <c r="AI183">
        <f ca="1">IF(AI138&lt;=$L$3,IF(OR(AI95=3,AI95=4),AI178,IF((MecaFluide!$D$15^2*AI178^2-(MecaFluide!$C$14-MecaFluide!$D$15)*(AI171-AI170-MecaFluide!$D$15*Horaire!AI178^2))&gt;=0,(-MecaFluide!$D$15*AI178+SQRT(MecaFluide!$D$15^2*AI178^2-(MecaFluide!$C$14-MecaFluide!$D$15)*(AI171-AI170-MecaFluide!$D$15*Horaire!AI178^2)))/(MecaFluide!$C$14-MecaFluide!$D$15),"")),"")</f>
        <v>14.596175217958336</v>
      </c>
      <c r="AJ183">
        <f ca="1">IF(AJ138&lt;=$L$3,IF(OR(AJ95=3,AJ95=4),AJ178,IF((MecaFluide!$D$15^2*AJ178^2-(MecaFluide!$C$14-MecaFluide!$D$15)*(AJ171-AJ170-MecaFluide!$D$15*Horaire!AJ178^2))&gt;=0,(-MecaFluide!$D$15*AJ178+SQRT(MecaFluide!$D$15^2*AJ178^2-(MecaFluide!$C$14-MecaFluide!$D$15)*(AJ171-AJ170-MecaFluide!$D$15*Horaire!AJ178^2)))/(MecaFluide!$C$14-MecaFluide!$D$15),"")),"")</f>
        <v>15.602543527148121</v>
      </c>
      <c r="AK183">
        <f ca="1">IF(AK138&lt;=$L$3,IF(OR(AK95=3,AK95=4),AK178,IF((MecaFluide!$D$15^2*AK178^2-(MecaFluide!$C$14-MecaFluide!$D$15)*(AK171-AK170-MecaFluide!$D$15*Horaire!AK178^2))&gt;=0,(-MecaFluide!$D$15*AK178+SQRT(MecaFluide!$D$15^2*AK178^2-(MecaFluide!$C$14-MecaFluide!$D$15)*(AK171-AK170-MecaFluide!$D$15*Horaire!AK178^2)))/(MecaFluide!$C$14-MecaFluide!$D$15),"")),"")</f>
        <v>16.52294699838961</v>
      </c>
      <c r="AL183">
        <f ca="1">IF(AL138&lt;=$L$3,IF(OR(AL95=3,AL95=4),AL178,IF((MecaFluide!$D$15^2*AL178^2-(MecaFluide!$C$14-MecaFluide!$D$15)*(AL171-AL170-MecaFluide!$D$15*Horaire!AL178^2))&gt;=0,(-MecaFluide!$D$15*AL178+SQRT(MecaFluide!$D$15^2*AL178^2-(MecaFluide!$C$14-MecaFluide!$D$15)*(AL171-AL170-MecaFluide!$D$15*Horaire!AL178^2)))/(MecaFluide!$C$14-MecaFluide!$D$15),"")),"")</f>
        <v>17.333693266235844</v>
      </c>
      <c r="AM183">
        <f ca="1">IF(AM138&lt;=$L$3,IF(OR(AM95=3,AM95=4),AM178,IF((MecaFluide!$D$15^2*AM178^2-(MecaFluide!$C$14-MecaFluide!$D$15)*(AM171-AM170-MecaFluide!$D$15*Horaire!AM178^2))&gt;=0,(-MecaFluide!$D$15*AM178+SQRT(MecaFluide!$D$15^2*AM178^2-(MecaFluide!$C$14-MecaFluide!$D$15)*(AM171-AM170-MecaFluide!$D$15*Horaire!AM178^2)))/(MecaFluide!$C$14-MecaFluide!$D$15),"")),"")</f>
        <v>17.785766964324203</v>
      </c>
      <c r="AN183" t="str">
        <f ca="1">IF(AN138&lt;=$L$3,IF(OR(AN95=3,AN95=4),AN178,IF((MecaFluide!$D$15^2*AN178^2-(MecaFluide!$C$14-MecaFluide!$D$15)*(AN171-AN170-MecaFluide!$D$15*Horaire!AN178^2))&gt;=0,(-MecaFluide!$D$15*AN178+SQRT(MecaFluide!$D$15^2*AN178^2-(MecaFluide!$C$14-MecaFluide!$D$15)*(AN171-AN170-MecaFluide!$D$15*Horaire!AN178^2)))/(MecaFluide!$C$14-MecaFluide!$D$15),"")),"")</f>
        <v/>
      </c>
      <c r="AO183" t="str">
        <f ca="1">IF(AO138&lt;=$L$3,IF(OR(AO95=3,AO95=4),AO178,IF((MecaFluide!$D$15^2*AO178^2-(MecaFluide!$C$14-MecaFluide!$D$15)*(AO171-AO170-MecaFluide!$D$15*Horaire!AO178^2))&gt;=0,(-MecaFluide!$D$15*AO178+SQRT(MecaFluide!$D$15^2*AO178^2-(MecaFluide!$C$14-MecaFluide!$D$15)*(AO171-AO170-MecaFluide!$D$15*Horaire!AO178^2)))/(MecaFluide!$C$14-MecaFluide!$D$15),"")),"")</f>
        <v/>
      </c>
      <c r="AP183">
        <f ca="1">IF(AP138&lt;=$L$3,IF(OR(AP95=3,AP95=4),AP178,IF((MecaFluide!$D$15^2*AP178^2-(MecaFluide!$C$14-MecaFluide!$D$15)*(AP171-AP170-MecaFluide!$D$15*Horaire!AP178^2))&gt;=0,(-MecaFluide!$D$15*AP178+SQRT(MecaFluide!$D$15^2*AP178^2-(MecaFluide!$C$14-MecaFluide!$D$15)*(AP171-AP170-MecaFluide!$D$15*Horaire!AP178^2)))/(MecaFluide!$C$14-MecaFluide!$D$15),"")),"")</f>
        <v>-3.7704273515209539</v>
      </c>
      <c r="AQ183">
        <f ca="1">IF(AQ138&lt;=$L$3,IF(OR(AQ95=3,AQ95=4),AQ178,IF((MecaFluide!$D$15^2*AQ178^2-(MecaFluide!$C$14-MecaFluide!$D$15)*(AQ171-AQ170-MecaFluide!$D$15*Horaire!AQ178^2))&gt;=0,(-MecaFluide!$D$15*AQ178+SQRT(MecaFluide!$D$15^2*AQ178^2-(MecaFluide!$C$14-MecaFluide!$D$15)*(AQ171-AQ170-MecaFluide!$D$15*Horaire!AQ178^2)))/(MecaFluide!$C$14-MecaFluide!$D$15),"")),"")</f>
        <v>-2.2890167555828023</v>
      </c>
      <c r="AR183">
        <f ca="1">IF(AR138&lt;=$L$3,IF(OR(AR95=3,AR95=4),AR178,IF((MecaFluide!$D$15^2*AR178^2-(MecaFluide!$C$14-MecaFluide!$D$15)*(AR171-AR170-MecaFluide!$D$15*Horaire!AR178^2))&gt;=0,(-MecaFluide!$D$15*AR178+SQRT(MecaFluide!$D$15^2*AR178^2-(MecaFluide!$C$14-MecaFluide!$D$15)*(AR171-AR170-MecaFluide!$D$15*Horaire!AR178^2)))/(MecaFluide!$C$14-MecaFluide!$D$15),"")),"")</f>
        <v>-2.3369391272851021</v>
      </c>
      <c r="AS183">
        <f ca="1">IF(AS138&lt;=$L$3,IF(OR(AS95=3,AS95=4),AS178,IF((MecaFluide!$D$15^2*AS178^2-(MecaFluide!$C$14-MecaFluide!$D$15)*(AS171-AS170-MecaFluide!$D$15*Horaire!AS178^2))&gt;=0,(-MecaFluide!$D$15*AS178+SQRT(MecaFluide!$D$15^2*AS178^2-(MecaFluide!$C$14-MecaFluide!$D$15)*(AS171-AS170-MecaFluide!$D$15*Horaire!AS178^2)))/(MecaFluide!$C$14-MecaFluide!$D$15),"")),"")</f>
        <v>-2.2779008763780291</v>
      </c>
      <c r="AT183">
        <f ca="1">IF(AT138&lt;=$L$3,IF(OR(AT95=3,AT95=4),AT178,IF((MecaFluide!$D$15^2*AT178^2-(MecaFluide!$C$14-MecaFluide!$D$15)*(AT171-AT170-MecaFluide!$D$15*Horaire!AT178^2))&gt;=0,(-MecaFluide!$D$15*AT178+SQRT(MecaFluide!$D$15^2*AT178^2-(MecaFluide!$C$14-MecaFluide!$D$15)*(AT171-AT170-MecaFluide!$D$15*Horaire!AT178^2)))/(MecaFluide!$C$14-MecaFluide!$D$15),"")),"")</f>
        <v>14.613247733567222</v>
      </c>
      <c r="AU183">
        <f ca="1">IF(AU138&lt;=$L$3,IF(OR(AU95=3,AU95=4),AU178,IF((MecaFluide!$D$15^2*AU178^2-(MecaFluide!$C$14-MecaFluide!$D$15)*(AU171-AU170-MecaFluide!$D$15*Horaire!AU178^2))&gt;=0,(-MecaFluide!$D$15*AU178+SQRT(MecaFluide!$D$15^2*AU178^2-(MecaFluide!$C$14-MecaFluide!$D$15)*(AU171-AU170-MecaFluide!$D$15*Horaire!AU178^2)))/(MecaFluide!$C$14-MecaFluide!$D$15),"")),"")</f>
        <v>15.645826494771697</v>
      </c>
      <c r="AV183" t="str">
        <f ca="1">IF(AV138&lt;=$L$3,IF(OR(AV95=3,AV95=4),AV178,IF((MecaFluide!$D$15^2*AV178^2-(MecaFluide!$C$14-MecaFluide!$D$15)*(AV171-AV170-MecaFluide!$D$15*Horaire!AV178^2))&gt;=0,(-MecaFluide!$D$15*AV178+SQRT(MecaFluide!$D$15^2*AV178^2-(MecaFluide!$C$14-MecaFluide!$D$15)*(AV171-AV170-MecaFluide!$D$15*Horaire!AV178^2)))/(MecaFluide!$C$14-MecaFluide!$D$15),"")),"")</f>
        <v/>
      </c>
      <c r="AW183">
        <f ca="1">IF(AW138&lt;=$L$3,IF(OR(AW95=3,AW95=4),AW178,IF((MecaFluide!$D$15^2*AW178^2-(MecaFluide!$C$14-MecaFluide!$D$15)*(AW171-AW170-MecaFluide!$D$15*Horaire!AW178^2))&gt;=0,(-MecaFluide!$D$15*AW178+SQRT(MecaFluide!$D$15^2*AW178^2-(MecaFluide!$C$14-MecaFluide!$D$15)*(AW171-AW170-MecaFluide!$D$15*Horaire!AW178^2)))/(MecaFluide!$C$14-MecaFluide!$D$15),"")),"")</f>
        <v>-1.0607644128015645</v>
      </c>
      <c r="AX183">
        <f ca="1">IF(AX138&lt;=$L$3,IF(OR(AX95=3,AX95=4),AX178,IF((MecaFluide!$D$15^2*AX178^2-(MecaFluide!$C$14-MecaFluide!$D$15)*(AX171-AX170-MecaFluide!$D$15*Horaire!AX178^2))&gt;=0,(-MecaFluide!$D$15*AX178+SQRT(MecaFluide!$D$15^2*AX178^2-(MecaFluide!$C$14-MecaFluide!$D$15)*(AX171-AX170-MecaFluide!$D$15*Horaire!AX178^2)))/(MecaFluide!$C$14-MecaFluide!$D$15),"")),"")</f>
        <v>-3.0287244845227437</v>
      </c>
      <c r="AY183" s="88">
        <f ca="1">IF(AY138&lt;=$L$3,IF(OR(AY95=3,AY95=4),AY178,IF((MecaFluide!$D$15^2*AY178^2-(MecaFluide!$C$14-MecaFluide!$D$15)*(AY171-AY170-MecaFluide!$D$15*Horaire!AY178^2))&gt;=0,(-MecaFluide!$D$15*AY178+SQRT(MecaFluide!$D$15^2*AY178^2-(MecaFluide!$C$14-MecaFluide!$D$15)*(AY171-AY170-MecaFluide!$D$15*Horaire!AY178^2)))/(MecaFluide!$C$14-MecaFluide!$D$15),"")),"")</f>
        <v>-2.1880049429568094</v>
      </c>
      <c r="AZ183" s="87">
        <f ca="1">IF(AZ138&lt;=$L$3,IF(OR(AZ95=3,AZ95=4),AZ178,IF((MecaFluide!$D$15^2*AZ178^2-(MecaFluide!$C$14-MecaFluide!$D$15)*(AZ171-AZ170-MecaFluide!$D$15*Horaire!AZ178^2))&gt;=0,(-MecaFluide!$D$15*AZ178+SQRT(MecaFluide!$D$15^2*AZ178^2-(MecaFluide!$C$14-MecaFluide!$D$15)*(AZ171-AZ170-MecaFluide!$D$15*Horaire!AZ178^2)))/(MecaFluide!$C$14-MecaFluide!$D$15),"")),"")</f>
        <v>-2.3238924023362553</v>
      </c>
      <c r="BA183">
        <f ca="1">IF(BA138&lt;=$L$3,IF(OR(BA95=3,BA95=4),BA178,IF((MecaFluide!$D$15^2*BA178^2-(MecaFluide!$C$14-MecaFluide!$D$15)*(BA171-BA170-MecaFluide!$D$15*Horaire!BA178^2))&gt;=0,(-MecaFluide!$D$15*BA178+SQRT(MecaFluide!$D$15^2*BA178^2-(MecaFluide!$C$14-MecaFluide!$D$15)*(BA171-BA170-MecaFluide!$D$15*Horaire!BA178^2)))/(MecaFluide!$C$14-MecaFluide!$D$15),"")),"")</f>
        <v>-2.1017160602146987</v>
      </c>
      <c r="BB183">
        <f ca="1">IF(BB138&lt;=$L$3,IF(OR(BB95=3,BB95=4),BB178,IF((MecaFluide!$D$15^2*BB178^2-(MecaFluide!$C$14-MecaFluide!$D$15)*(BB171-BB170-MecaFluide!$D$15*Horaire!BB178^2))&gt;=0,(-MecaFluide!$D$15*BB178+SQRT(MecaFluide!$D$15^2*BB178^2-(MecaFluide!$C$14-MecaFluide!$D$15)*(BB171-BB170-MecaFluide!$D$15*Horaire!BB178^2)))/(MecaFluide!$C$14-MecaFluide!$D$15),"")),"")</f>
        <v>-2.296502761127813</v>
      </c>
      <c r="BC183">
        <f ca="1">IF(BC138&lt;=$L$3,IF(OR(BC95=3,BC95=4),BC178,IF((MecaFluide!$D$15^2*BC178^2-(MecaFluide!$C$14-MecaFluide!$D$15)*(BC171-BC170-MecaFluide!$D$15*Horaire!BC178^2))&gt;=0,(-MecaFluide!$D$15*BC178+SQRT(MecaFluide!$D$15^2*BC178^2-(MecaFluide!$C$14-MecaFluide!$D$15)*(BC171-BC170-MecaFluide!$D$15*Horaire!BC178^2)))/(MecaFluide!$C$14-MecaFluide!$D$15),"")),"")</f>
        <v>-2.302190906571902</v>
      </c>
      <c r="BD183">
        <f ca="1">IF(BD138&lt;=$L$3,IF(OR(BD95=3,BD95=4),BD178,IF((MecaFluide!$D$15^2*BD178^2-(MecaFluide!$C$14-MecaFluide!$D$15)*(BD171-BD170-MecaFluide!$D$15*Horaire!BD178^2))&gt;=0,(-MecaFluide!$D$15*BD178+SQRT(MecaFluide!$D$15^2*BD178^2-(MecaFluide!$C$14-MecaFluide!$D$15)*(BD171-BD170-MecaFluide!$D$15*Horaire!BD178^2)))/(MecaFluide!$C$14-MecaFluide!$D$15),"")),"")</f>
        <v>-2.3006450921773425</v>
      </c>
      <c r="BE183">
        <f ca="1">IF(BE138&lt;=$L$3,IF(OR(BE95=3,BE95=4),BE178,IF((MecaFluide!$D$15^2*BE178^2-(MecaFluide!$C$14-MecaFluide!$D$15)*(BE171-BE170-MecaFluide!$D$15*Horaire!BE178^2))&gt;=0,(-MecaFluide!$D$15*BE178+SQRT(MecaFluide!$D$15^2*BE178^2-(MecaFluide!$C$14-MecaFluide!$D$15)*(BE171-BE170-MecaFluide!$D$15*Horaire!BE178^2)))/(MecaFluide!$C$14-MecaFluide!$D$15),"")),"")</f>
        <v>-2.301063895166457</v>
      </c>
      <c r="BF183">
        <f ca="1">IF(BF138&lt;=$L$3,IF(OR(BF95=3,BF95=4),BF178,IF((MecaFluide!$D$15^2*BF178^2-(MecaFluide!$C$14-MecaFluide!$D$15)*(BF171-BF170-MecaFluide!$D$15*Horaire!BF178^2))&gt;=0,(-MecaFluide!$D$15*BF178+SQRT(MecaFluide!$D$15^2*BF178^2-(MecaFluide!$C$14-MecaFluide!$D$15)*(BF171-BF170-MecaFluide!$D$15*Horaire!BF178^2)))/(MecaFluide!$C$14-MecaFluide!$D$15),"")),"")</f>
        <v>-2.3009503350558229</v>
      </c>
      <c r="BG183">
        <f ca="1">IF(BG138&lt;=$L$3,IF(OR(BG95=3,BG95=4),BG178,IF((MecaFluide!$D$15^2*BG178^2-(MecaFluide!$C$14-MecaFluide!$D$15)*(BG171-BG170-MecaFluide!$D$15*Horaire!BG178^2))&gt;=0,(-MecaFluide!$D$15*BG178+SQRT(MecaFluide!$D$15^2*BG178^2-(MecaFluide!$C$14-MecaFluide!$D$15)*(BG171-BG170-MecaFluide!$D$15*Horaire!BG178^2)))/(MecaFluide!$C$14-MecaFluide!$D$15),"")),"")</f>
        <v>14.612579470125047</v>
      </c>
      <c r="BH183">
        <f ca="1">IF(BH138&lt;=$L$3,IF(OR(BH95=3,BH95=4),BH178,IF((MecaFluide!$D$15^2*BH178^2-(MecaFluide!$C$14-MecaFluide!$D$15)*(BH171-BH170-MecaFluide!$D$15*Horaire!BH178^2))&gt;=0,(-MecaFluide!$D$15*BH178+SQRT(MecaFluide!$D$15^2*BH178^2-(MecaFluide!$C$14-MecaFluide!$D$15)*(BH171-BH170-MecaFluide!$D$15*Horaire!BH178^2)))/(MecaFluide!$C$14-MecaFluide!$D$15),"")),"")</f>
        <v>15.627849774253518</v>
      </c>
      <c r="BI183">
        <f ca="1">IF(BI138&lt;=$L$3,IF(OR(BI95=3,BI95=4),BI178,IF((MecaFluide!$D$15^2*BI178^2-(MecaFluide!$C$14-MecaFluide!$D$15)*(BI171-BI170-MecaFluide!$D$15*Horaire!BI178^2))&gt;=0,(-MecaFluide!$D$15*BI178+SQRT(MecaFluide!$D$15^2*BI178^2-(MecaFluide!$C$14-MecaFluide!$D$15)*(BI171-BI170-MecaFluide!$D$15*Horaire!BI178^2)))/(MecaFluide!$C$14-MecaFluide!$D$15),"")),"")</f>
        <v>16.568257879595649</v>
      </c>
      <c r="BJ183">
        <f ca="1">IF(BJ138&lt;=$L$3,IF(OR(BJ95=3,BJ95=4),BJ178,IF((MecaFluide!$D$15^2*BJ178^2-(MecaFluide!$C$14-MecaFluide!$D$15)*(BJ171-BJ170-MecaFluide!$D$15*Horaire!BJ178^2))&gt;=0,(-MecaFluide!$D$15*BJ178+SQRT(MecaFluide!$D$15^2*BJ178^2-(MecaFluide!$C$14-MecaFluide!$D$15)*(BJ171-BJ170-MecaFluide!$D$15*Horaire!BJ178^2)))/(MecaFluide!$C$14-MecaFluide!$D$15),"")),"")</f>
        <v>17.405866196574191</v>
      </c>
      <c r="BK183">
        <f ca="1">IF(BK138&lt;=$L$3,IF(OR(BK95=3,BK95=4),BK178,IF((MecaFluide!$D$15^2*BK178^2-(MecaFluide!$C$14-MecaFluide!$D$15)*(BK171-BK170-MecaFluide!$D$15*Horaire!BK178^2))&gt;=0,(-MecaFluide!$D$15*BK178+SQRT(MecaFluide!$D$15^2*BK178^2-(MecaFluide!$C$14-MecaFluide!$D$15)*(BK171-BK170-MecaFluide!$D$15*Horaire!BK178^2)))/(MecaFluide!$C$14-MecaFluide!$D$15),"")),"")</f>
        <v>17.894367419870044</v>
      </c>
      <c r="BL183" t="str">
        <f ca="1">IF(BL138&lt;=$L$3,IF(OR(BL95=3,BL95=4),BL178,IF((MecaFluide!$D$15^2*BL178^2-(MecaFluide!$C$14-MecaFluide!$D$15)*(BL171-BL170-MecaFluide!$D$15*Horaire!BL178^2))&gt;=0,(-MecaFluide!$D$15*BL178+SQRT(MecaFluide!$D$15^2*BL178^2-(MecaFluide!$C$14-MecaFluide!$D$15)*(BL171-BL170-MecaFluide!$D$15*Horaire!BL178^2)))/(MecaFluide!$C$14-MecaFluide!$D$15),"")),"")</f>
        <v/>
      </c>
      <c r="BM183">
        <f ca="1">IF(BM138&lt;=$L$3,IF(OR(BM95=3,BM95=4),BM178,IF((MecaFluide!$D$15^2*BM178^2-(MecaFluide!$C$14-MecaFluide!$D$15)*(BM171-BM170-MecaFluide!$D$15*Horaire!BM178^2))&gt;=0,(-MecaFluide!$D$15*BM178+SQRT(MecaFluide!$D$15^2*BM178^2-(MecaFluide!$C$14-MecaFluide!$D$15)*(BM171-BM170-MecaFluide!$D$15*Horaire!BM178^2)))/(MecaFluide!$C$14-MecaFluide!$D$15),"")),"")</f>
        <v>15.953718626357574</v>
      </c>
      <c r="BN183" t="str">
        <f ca="1">IF(BN138&lt;=$L$3,IF(OR(BN95=3,BN95=4),BN178,IF((MecaFluide!$D$15^2*BN178^2-(MecaFluide!$C$14-MecaFluide!$D$15)*(BN171-BN170-MecaFluide!$D$15*Horaire!BN178^2))&gt;=0,(-MecaFluide!$D$15*BN178+SQRT(MecaFluide!$D$15^2*BN178^2-(MecaFluide!$C$14-MecaFluide!$D$15)*(BN171-BN170-MecaFluide!$D$15*Horaire!BN178^2)))/(MecaFluide!$C$14-MecaFluide!$D$15),"")),"")</f>
        <v/>
      </c>
      <c r="BO183" t="str">
        <f ca="1">IF(BO138&lt;=$L$3,IF(OR(BO95=3,BO95=4),BO178,IF((MecaFluide!$D$15^2*BO178^2-(MecaFluide!$C$14-MecaFluide!$D$15)*(BO171-BO170-MecaFluide!$D$15*Horaire!BO178^2))&gt;=0,(-MecaFluide!$D$15*BO178+SQRT(MecaFluide!$D$15^2*BO178^2-(MecaFluide!$C$14-MecaFluide!$D$15)*(BO171-BO170-MecaFluide!$D$15*Horaire!BO178^2)))/(MecaFluide!$C$14-MecaFluide!$D$15),"")),"")</f>
        <v/>
      </c>
      <c r="BP183">
        <f ca="1">IF(BP138&lt;=$L$3,IF(OR(BP95=3,BP95=4),BP178,IF((MecaFluide!$D$15^2*BP178^2-(MecaFluide!$C$14-MecaFluide!$D$15)*(BP171-BP170-MecaFluide!$D$15*Horaire!BP178^2))&gt;=0,(-MecaFluide!$D$15*BP178+SQRT(MecaFluide!$D$15^2*BP178^2-(MecaFluide!$C$14-MecaFluide!$D$15)*(BP171-BP170-MecaFluide!$D$15*Horaire!BP178^2)))/(MecaFluide!$C$14-MecaFluide!$D$15),"")),"")</f>
        <v>-4.8335622184829266</v>
      </c>
      <c r="BQ183">
        <f ca="1">IF(BQ138&lt;=$L$3,IF(OR(BQ95=3,BQ95=4),BQ178,IF((MecaFluide!$D$15^2*BQ178^2-(MecaFluide!$C$14-MecaFluide!$D$15)*(BQ171-BQ170-MecaFluide!$D$15*Horaire!BQ178^2))&gt;=0,(-MecaFluide!$D$15*BQ178+SQRT(MecaFluide!$D$15^2*BQ178^2-(MecaFluide!$C$14-MecaFluide!$D$15)*(BQ171-BQ170-MecaFluide!$D$15*Horaire!BQ178^2)))/(MecaFluide!$C$14-MecaFluide!$D$15),"")),"")</f>
        <v>-2.6601586241651076</v>
      </c>
      <c r="BR183">
        <f ca="1">IF(BR138&lt;=$L$3,IF(OR(BR95=3,BR95=4),BR178,IF((MecaFluide!$D$15^2*BR178^2-(MecaFluide!$C$14-MecaFluide!$D$15)*(BR171-BR170-MecaFluide!$D$15*Horaire!BR178^2))&gt;=0,(-MecaFluide!$D$15*BR178+SQRT(MecaFluide!$D$15^2*BR178^2-(MecaFluide!$C$14-MecaFluide!$D$15)*(BR171-BR170-MecaFluide!$D$15*Horaire!BR178^2)))/(MecaFluide!$C$14-MecaFluide!$D$15),"")),"")</f>
        <v>14.635723353405732</v>
      </c>
      <c r="BS183" t="str">
        <f ca="1">IF(BS138&lt;=$L$3,IF(OR(BS95=3,BS95=4),BS178,IF((MecaFluide!$D$15^2*BS178^2-(MecaFluide!$C$14-MecaFluide!$D$15)*(BS171-BS170-MecaFluide!$D$15*Horaire!BS178^2))&gt;=0,(-MecaFluide!$D$15*BS178+SQRT(MecaFluide!$D$15^2*BS178^2-(MecaFluide!$C$14-MecaFluide!$D$15)*(BS171-BS170-MecaFluide!$D$15*Horaire!BS178^2)))/(MecaFluide!$C$14-MecaFluide!$D$15),"")),"")</f>
        <v/>
      </c>
      <c r="BT183">
        <f ca="1">IF(BT138&lt;=$L$3,IF(OR(BT95=3,BT95=4),BT178,IF((MecaFluide!$D$15^2*BT178^2-(MecaFluide!$C$14-MecaFluide!$D$15)*(BT171-BT170-MecaFluide!$D$15*Horaire!BT178^2))&gt;=0,(-MecaFluide!$D$15*BT178+SQRT(MecaFluide!$D$15^2*BT178^2-(MecaFluide!$C$14-MecaFluide!$D$15)*(BT171-BT170-MecaFluide!$D$15*Horaire!BT178^2)))/(MecaFluide!$C$14-MecaFluide!$D$15),"")),"")</f>
        <v>-3.9808239898438975</v>
      </c>
      <c r="BU183">
        <f ca="1">IF(BU138&lt;=$L$3,IF(OR(BU95=3,BU95=4),BU178,IF((MecaFluide!$D$15^2*BU178^2-(MecaFluide!$C$14-MecaFluide!$D$15)*(BU171-BU170-MecaFluide!$D$15*Horaire!BU178^2))&gt;=0,(-MecaFluide!$D$15*BU178+SQRT(MecaFluide!$D$15^2*BU178^2-(MecaFluide!$C$14-MecaFluide!$D$15)*(BU171-BU170-MecaFluide!$D$15*Horaire!BU178^2)))/(MecaFluide!$C$14-MecaFluide!$D$15),"")),"")</f>
        <v>-2.1766134909190429</v>
      </c>
      <c r="BV183">
        <f ca="1">IF(BV138&lt;=$L$3,IF(OR(BV95=3,BV95=4),BV178,IF((MecaFluide!$D$15^2*BV178^2-(MecaFluide!$C$14-MecaFluide!$D$15)*(BV171-BV170-MecaFluide!$D$15*Horaire!BV178^2))&gt;=0,(-MecaFluide!$D$15*BV178+SQRT(MecaFluide!$D$15^2*BV178^2-(MecaFluide!$C$14-MecaFluide!$D$15)*(BV171-BV170-MecaFluide!$D$15*Horaire!BV178^2)))/(MecaFluide!$C$14-MecaFluide!$D$15),"")),"")</f>
        <v>-2.2145060343702396</v>
      </c>
      <c r="BW183" s="88">
        <f ca="1">IF(BW138&lt;=$L$3,IF(OR(BW95=3,BW95=4),BW178,IF((MecaFluide!$D$15^2*BW178^2-(MecaFluide!$C$14-MecaFluide!$D$15)*(BW171-BW170-MecaFluide!$D$15*Horaire!BW178^2))&gt;=0,(-MecaFluide!$D$15*BW178+SQRT(MecaFluide!$D$15^2*BW178^2-(MecaFluide!$C$14-MecaFluide!$D$15)*(BW171-BW170-MecaFluide!$D$15*Horaire!BW178^2)))/(MecaFluide!$C$14-MecaFluide!$D$15),"")),"")</f>
        <v>-2.1380324113717699</v>
      </c>
      <c r="BX183" s="87">
        <f ca="1">IF(BX138&lt;=$L$3,IF(OR(BX95=3,BX95=4),BX178,IF((MecaFluide!$D$15^2*BX178^2-(MecaFluide!$C$14-MecaFluide!$D$15)*(BX171-BX170-MecaFluide!$D$15*Horaire!BX178^2))&gt;=0,(-MecaFluide!$D$15*BX178+SQRT(MecaFluide!$D$15^2*BX178^2-(MecaFluide!$C$14-MecaFluide!$D$15)*(BX171-BX170-MecaFluide!$D$15*Horaire!BX178^2)))/(MecaFluide!$C$14-MecaFluide!$D$15),"")),"")</f>
        <v>-2.1663425884839995</v>
      </c>
      <c r="BY183">
        <f ca="1">IF(BY138&lt;=$L$3,IF(OR(BY95=3,BY95=4),BY178,IF((MecaFluide!$D$15^2*BY178^2-(MecaFluide!$C$14-MecaFluide!$D$15)*(BY171-BY170-MecaFluide!$D$15*Horaire!BY178^2))&gt;=0,(-MecaFluide!$D$15*BY178+SQRT(MecaFluide!$D$15^2*BY178^2-(MecaFluide!$C$14-MecaFluide!$D$15)*(BY171-BY170-MecaFluide!$D$15*Horaire!BY178^2)))/(MecaFluide!$C$14-MecaFluide!$D$15),"")),"")</f>
        <v>-1.9550457121883704</v>
      </c>
      <c r="BZ183">
        <f ca="1">IF(BZ138&lt;=$L$3,IF(OR(BZ95=3,BZ95=4),BZ178,IF((MecaFluide!$D$15^2*BZ178^2-(MecaFluide!$C$14-MecaFluide!$D$15)*(BZ171-BZ170-MecaFluide!$D$15*Horaire!BZ178^2))&gt;=0,(-MecaFluide!$D$15*BZ178+SQRT(MecaFluide!$D$15^2*BZ178^2-(MecaFluide!$C$14-MecaFluide!$D$15)*(BZ171-BZ170-MecaFluide!$D$15*Horaire!BZ178^2)))/(MecaFluide!$C$14-MecaFluide!$D$15),"")),"")</f>
        <v>-2.201136369968836</v>
      </c>
      <c r="CA183">
        <f ca="1">IF(CA138&lt;=$L$3,IF(OR(CA95=3,CA95=4),CA178,IF((MecaFluide!$D$15^2*CA178^2-(MecaFluide!$C$14-MecaFluide!$D$15)*(CA171-CA170-MecaFluide!$D$15*Horaire!CA178^2))&gt;=0,(-MecaFluide!$D$15*CA178+SQRT(MecaFluide!$D$15^2*CA178^2-(MecaFluide!$C$14-MecaFluide!$D$15)*(CA171-CA170-MecaFluide!$D$15*Horaire!CA178^2)))/(MecaFluide!$C$14-MecaFluide!$D$15),"")),"")</f>
        <v>-2.1387807622841004</v>
      </c>
      <c r="CB183">
        <f ca="1">IF(CB138&lt;=$L$3,IF(OR(CB95=3,CB95=4),CB178,IF((MecaFluide!$D$15^2*CB178^2-(MecaFluide!$C$14-MecaFluide!$D$15)*(CB171-CB170-MecaFluide!$D$15*Horaire!CB178^2))&gt;=0,(-MecaFluide!$D$15*CB178+SQRT(MecaFluide!$D$15^2*CB178^2-(MecaFluide!$C$14-MecaFluide!$D$15)*(CB171-CB170-MecaFluide!$D$15*Horaire!CB178^2)))/(MecaFluide!$C$14-MecaFluide!$D$15),"")),"")</f>
        <v>-2.1606753741644198</v>
      </c>
      <c r="CC183">
        <f ca="1">IF(CC138&lt;=$L$3,IF(OR(CC95=3,CC95=4),CC178,IF((MecaFluide!$D$15^2*CC178^2-(MecaFluide!$C$14-MecaFluide!$D$15)*(CC171-CC170-MecaFluide!$D$15*Horaire!CC178^2))&gt;=0,(-MecaFluide!$D$15*CC178+SQRT(MecaFluide!$D$15^2*CC178^2-(MecaFluide!$C$14-MecaFluide!$D$15)*(CC171-CC170-MecaFluide!$D$15*Horaire!CC178^2)))/(MecaFluide!$C$14-MecaFluide!$D$15),"")),"")</f>
        <v>-2.152807253575229</v>
      </c>
      <c r="CD183">
        <f ca="1">IF(CD138&lt;=$L$3,IF(OR(CD95=3,CD95=4),CD178,IF((MecaFluide!$D$15^2*CD178^2-(MecaFluide!$C$14-MecaFluide!$D$15)*(CD171-CD170-MecaFluide!$D$15*Horaire!CD178^2))&gt;=0,(-MecaFluide!$D$15*CD178+SQRT(MecaFluide!$D$15^2*CD178^2-(MecaFluide!$C$14-MecaFluide!$D$15)*(CD171-CD170-MecaFluide!$D$15*Horaire!CD178^2)))/(MecaFluide!$C$14-MecaFluide!$D$15),"")),"")</f>
        <v>-2.1556124747840992</v>
      </c>
      <c r="CE183">
        <f ca="1">IF(CE138&lt;=$L$3,IF(OR(CE95=3,CE95=4),CE178,IF((MecaFluide!$D$15^2*CE178^2-(MecaFluide!$C$14-MecaFluide!$D$15)*(CE171-CE170-MecaFluide!$D$15*Horaire!CE178^2))&gt;=0,(-MecaFluide!$D$15*CE178+SQRT(MecaFluide!$D$15^2*CE178^2-(MecaFluide!$C$14-MecaFluide!$D$15)*(CE171-CE170-MecaFluide!$D$15*Horaire!CE178^2)))/(MecaFluide!$C$14-MecaFluide!$D$15),"")),"")</f>
        <v>14.628672081330986</v>
      </c>
      <c r="CF183">
        <f ca="1">IF(CF138&lt;=$L$3,IF(OR(CF95=3,CF95=4),CF178,IF((MecaFluide!$D$15^2*CF178^2-(MecaFluide!$C$14-MecaFluide!$D$15)*(CF171-CF170-MecaFluide!$D$15*Horaire!CF178^2))&gt;=0,(-MecaFluide!$D$15*CF178+SQRT(MecaFluide!$D$15^2*CF178^2-(MecaFluide!$C$14-MecaFluide!$D$15)*(CF171-CF170-MecaFluide!$D$15*Horaire!CF178^2)))/(MecaFluide!$C$14-MecaFluide!$D$15),"")),"")</f>
        <v>15.668572331652335</v>
      </c>
      <c r="CG183">
        <f ca="1">IF(CG138&lt;=$L$3,IF(OR(CG95=3,CG95=4),CG178,IF((MecaFluide!$D$15^2*CG178^2-(MecaFluide!$C$14-MecaFluide!$D$15)*(CG171-CG170-MecaFluide!$D$15*Horaire!CG178^2))&gt;=0,(-MecaFluide!$D$15*CG178+SQRT(MecaFluide!$D$15^2*CG178^2-(MecaFluide!$C$14-MecaFluide!$D$15)*(CG171-CG170-MecaFluide!$D$15*Horaire!CG178^2)))/(MecaFluide!$C$14-MecaFluide!$D$15),"")),"")</f>
        <v>16.627043108859436</v>
      </c>
      <c r="CH183">
        <f ca="1">IF(CH138&lt;=$L$3,IF(OR(CH95=3,CH95=4),CH178,IF((MecaFluide!$D$15^2*CH178^2-(MecaFluide!$C$14-MecaFluide!$D$15)*(CH171-CH170-MecaFluide!$D$15*Horaire!CH178^2))&gt;=0,(-MecaFluide!$D$15*CH178+SQRT(MecaFluide!$D$15^2*CH178^2-(MecaFluide!$C$14-MecaFluide!$D$15)*(CH171-CH170-MecaFluide!$D$15*Horaire!CH178^2)))/(MecaFluide!$C$14-MecaFluide!$D$15),"")),"")</f>
        <v>17.490332312132207</v>
      </c>
      <c r="CI183" t="str">
        <f ca="1">IF(CI138&lt;=$L$3,IF(OR(CI95=3,CI95=4),CI178,IF((MecaFluide!$D$15^2*CI178^2-(MecaFluide!$C$14-MecaFluide!$D$15)*(CI171-CI170-MecaFluide!$D$15*Horaire!CI178^2))&gt;=0,(-MecaFluide!$D$15*CI178+SQRT(MecaFluide!$D$15^2*CI178^2-(MecaFluide!$C$14-MecaFluide!$D$15)*(CI171-CI170-MecaFluide!$D$15*Horaire!CI178^2)))/(MecaFluide!$C$14-MecaFluide!$D$15),"")),"")</f>
        <v/>
      </c>
      <c r="CJ183">
        <f ca="1">IF(CJ138&lt;=$L$3,IF(OR(CJ95=3,CJ95=4),CJ178,IF((MecaFluide!$D$15^2*CJ178^2-(MecaFluide!$C$14-MecaFluide!$D$15)*(CJ171-CJ170-MecaFluide!$D$15*Horaire!CJ178^2))&gt;=0,(-MecaFluide!$D$15*CJ178+SQRT(MecaFluide!$D$15^2*CJ178^2-(MecaFluide!$C$14-MecaFluide!$D$15)*(CJ171-CJ170-MecaFluide!$D$15*Horaire!CJ178^2)))/(MecaFluide!$C$14-MecaFluide!$D$15),"")),"")</f>
        <v>15.608924231594706</v>
      </c>
      <c r="CK183">
        <f ca="1">IF(CK138&lt;=$L$3,IF(OR(CK95=3,CK95=4),CK178,IF((MecaFluide!$D$15^2*CK178^2-(MecaFluide!$C$14-MecaFluide!$D$15)*(CK171-CK170-MecaFluide!$D$15*Horaire!CK178^2))&gt;=0,(-MecaFluide!$D$15*CK178+SQRT(MecaFluide!$D$15^2*CK178^2-(MecaFluide!$C$14-MecaFluide!$D$15)*(CK171-CK170-MecaFluide!$D$15*Horaire!CK178^2)))/(MecaFluide!$C$14-MecaFluide!$D$15),"")),"")</f>
        <v>16.616066511293166</v>
      </c>
      <c r="CL183" t="str">
        <f ca="1">IF(CL138&lt;=$L$3,IF(OR(CL95=3,CL95=4),CL178,IF((MecaFluide!$D$15^2*CL178^2-(MecaFluide!$C$14-MecaFluide!$D$15)*(CL171-CL170-MecaFluide!$D$15*Horaire!CL178^2))&gt;=0,(-MecaFluide!$D$15*CL178+SQRT(MecaFluide!$D$15^2*CL178^2-(MecaFluide!$C$14-MecaFluide!$D$15)*(CL171-CL170-MecaFluide!$D$15*Horaire!CL178^2)))/(MecaFluide!$C$14-MecaFluide!$D$15),"")),"")</f>
        <v/>
      </c>
      <c r="CM183" t="str">
        <f ca="1">IF(CM138&lt;=$L$3,IF(OR(CM95=3,CM95=4),CM178,IF((MecaFluide!$D$15^2*CM178^2-(MecaFluide!$C$14-MecaFluide!$D$15)*(CM171-CM170-MecaFluide!$D$15*Horaire!CM178^2))&gt;=0,(-MecaFluide!$D$15*CM178+SQRT(MecaFluide!$D$15^2*CM178^2-(MecaFluide!$C$14-MecaFluide!$D$15)*(CM171-CM170-MecaFluide!$D$15*Horaire!CM178^2)))/(MecaFluide!$C$14-MecaFluide!$D$15),"")),"")</f>
        <v/>
      </c>
      <c r="CN183">
        <f ca="1">IF(CN138&lt;=$L$3,IF(OR(CN95=3,CN95=4),CN178,IF((MecaFluide!$D$15^2*CN178^2-(MecaFluide!$C$14-MecaFluide!$D$15)*(CN171-CN170-MecaFluide!$D$15*Horaire!CN178^2))&gt;=0,(-MecaFluide!$D$15*CN178+SQRT(MecaFluide!$D$15^2*CN178^2-(MecaFluide!$C$14-MecaFluide!$D$15)*(CN171-CN170-MecaFluide!$D$15*Horaire!CN178^2)))/(MecaFluide!$C$14-MecaFluide!$D$15),"")),"")</f>
        <v>-4.7394360218533942</v>
      </c>
      <c r="CO183">
        <f ca="1">IF(CO138&lt;=$L$3,IF(OR(CO95=3,CO95=4),CO178,IF((MecaFluide!$D$15^2*CO178^2-(MecaFluide!$C$14-MecaFluide!$D$15)*(CO171-CO170-MecaFluide!$D$15*Horaire!CO178^2))&gt;=0,(-MecaFluide!$D$15*CO178+SQRT(MecaFluide!$D$15^2*CO178^2-(MecaFluide!$C$14-MecaFluide!$D$15)*(CO171-CO170-MecaFluide!$D$15*Horaire!CO178^2)))/(MecaFluide!$C$14-MecaFluide!$D$15),"")),"")</f>
        <v>-2.342203868943586</v>
      </c>
      <c r="CP183">
        <f ca="1">IF(CP138&lt;=$L$3,IF(OR(CP95=3,CP95=4),CP178,IF((MecaFluide!$D$15^2*CP178^2-(MecaFluide!$C$14-MecaFluide!$D$15)*(CP171-CP170-MecaFluide!$D$15*Horaire!CP178^2))&gt;=0,(-MecaFluide!$D$15*CP178+SQRT(MecaFluide!$D$15^2*CP178^2-(MecaFluide!$C$14-MecaFluide!$D$15)*(CP171-CP170-MecaFluide!$D$15*Horaire!CP178^2)))/(MecaFluide!$C$14-MecaFluide!$D$15),"")),"")</f>
        <v>14.647192330885701</v>
      </c>
      <c r="CQ183" t="str">
        <f ca="1">IF(CQ138&lt;=$L$3,IF(OR(CQ95=3,CQ95=4),CQ178,IF((MecaFluide!$D$15^2*CQ178^2-(MecaFluide!$C$14-MecaFluide!$D$15)*(CQ171-CQ170-MecaFluide!$D$15*Horaire!CQ178^2))&gt;=0,(-MecaFluide!$D$15*CQ178+SQRT(MecaFluide!$D$15^2*CQ178^2-(MecaFluide!$C$14-MecaFluide!$D$15)*(CQ171-CQ170-MecaFluide!$D$15*Horaire!CQ178^2)))/(MecaFluide!$C$14-MecaFluide!$D$15),"")),"")</f>
        <v/>
      </c>
      <c r="CR183">
        <f ca="1">IF(CR138&lt;=$L$3,IF(OR(CR95=3,CR95=4),CR178,IF((MecaFluide!$D$15^2*CR178^2-(MecaFluide!$C$14-MecaFluide!$D$15)*(CR171-CR170-MecaFluide!$D$15*Horaire!CR178^2))&gt;=0,(-MecaFluide!$D$15*CR178+SQRT(MecaFluide!$D$15^2*CR178^2-(MecaFluide!$C$14-MecaFluide!$D$15)*(CR171-CR170-MecaFluide!$D$15*Horaire!CR178^2)))/(MecaFluide!$C$14-MecaFluide!$D$15),"")),"")</f>
        <v>-3.831235737394751</v>
      </c>
      <c r="CS183">
        <f ca="1">IF(CS138&lt;=$L$3,IF(OR(CS95=3,CS95=4),CS178,IF((MecaFluide!$D$15^2*CS178^2-(MecaFluide!$C$14-MecaFluide!$D$15)*(CS171-CS170-MecaFluide!$D$15*Horaire!CS178^2))&gt;=0,(-MecaFluide!$D$15*CS178+SQRT(MecaFluide!$D$15^2*CS178^2-(MecaFluide!$C$14-MecaFluide!$D$15)*(CS171-CS170-MecaFluide!$D$15*Horaire!CS178^2)))/(MecaFluide!$C$14-MecaFluide!$D$15),"")),"")</f>
        <v>-1.8743548885562253</v>
      </c>
      <c r="CT183">
        <f ca="1">IF(CT138&lt;=$L$3,IF(OR(CT95=3,CT95=4),CT178,IF((MecaFluide!$D$15^2*CT178^2-(MecaFluide!$C$14-MecaFluide!$D$15)*(CT171-CT170-MecaFluide!$D$15*Horaire!CT178^2))&gt;=0,(-MecaFluide!$D$15*CT178+SQRT(MecaFluide!$D$15^2*CT178^2-(MecaFluide!$C$14-MecaFluide!$D$15)*(CT171-CT170-MecaFluide!$D$15*Horaire!CT178^2)))/(MecaFluide!$C$14-MecaFluide!$D$15),"")),"")</f>
        <v>-2.2197077859074894</v>
      </c>
      <c r="CU183" s="88">
        <f ca="1">IF(CU138&lt;=$L$3,IF(OR(CU95=3,CU95=4),CU178,IF((MecaFluide!$D$15^2*CU178^2-(MecaFluide!$C$14-MecaFluide!$D$15)*(CU171-CU170-MecaFluide!$D$15*Horaire!CU178^2))&gt;=0,(-MecaFluide!$D$15*CU178+SQRT(MecaFluide!$D$15^2*CU178^2-(MecaFluide!$C$14-MecaFluide!$D$15)*(CU171-CU170-MecaFluide!$D$15*Horaire!CU178^2)))/(MecaFluide!$C$14-MecaFluide!$D$15),"")),"")</f>
        <v>-1.9898363429572061</v>
      </c>
      <c r="CV183" s="87">
        <f ca="1">IF(CV138&lt;=$L$3,IF(OR(CV95=3,CV95=4),CV178,IF((MecaFluide!$D$15^2*CV178^2-(MecaFluide!$C$14-MecaFluide!$D$15)*(CV171-CV170-MecaFluide!$D$15*Horaire!CV178^2))&gt;=0,(-MecaFluide!$D$15*CV178+SQRT(MecaFluide!$D$15^2*CV178^2-(MecaFluide!$C$14-MecaFluide!$D$15)*(CV171-CV170-MecaFluide!$D$15*Horaire!CV178^2)))/(MecaFluide!$C$14-MecaFluide!$D$15),"")),"")</f>
        <v>0</v>
      </c>
      <c r="CW183">
        <f ca="1">IF(CW138&lt;=$L$3,IF(OR(CW95=3,CW95=4),CW178,IF((MecaFluide!$D$15^2*CW178^2-(MecaFluide!$C$14-MecaFluide!$D$15)*(CW171-CW170-MecaFluide!$D$15*Horaire!CW178^2))&gt;=0,(-MecaFluide!$D$15*CW178+SQRT(MecaFluide!$D$15^2*CW178^2-(MecaFluide!$C$14-MecaFluide!$D$15)*(CW171-CW170-MecaFluide!$D$15*Horaire!CW178^2)))/(MecaFluide!$C$14-MecaFluide!$D$15),"")),"")</f>
        <v>0</v>
      </c>
      <c r="CX183">
        <f ca="1">IF(CX138&lt;=$L$3,IF(OR(CX95=3,CX95=4),CX178,IF((MecaFluide!$D$15^2*CX178^2-(MecaFluide!$C$14-MecaFluide!$D$15)*(CX171-CX170-MecaFluide!$D$15*Horaire!CX178^2))&gt;=0,(-MecaFluide!$D$15*CX178+SQRT(MecaFluide!$D$15^2*CX178^2-(MecaFluide!$C$14-MecaFluide!$D$15)*(CX171-CX170-MecaFluide!$D$15*Horaire!CX178^2)))/(MecaFluide!$C$14-MecaFluide!$D$15),"")),"")</f>
        <v>0</v>
      </c>
      <c r="CY183">
        <f ca="1">IF(CY138&lt;=$L$3,IF(OR(CY95=3,CY95=4),CY178,IF((MecaFluide!$D$15^2*CY178^2-(MecaFluide!$C$14-MecaFluide!$D$15)*(CY171-CY170-MecaFluide!$D$15*Horaire!CY178^2))&gt;=0,(-MecaFluide!$D$15*CY178+SQRT(MecaFluide!$D$15^2*CY178^2-(MecaFluide!$C$14-MecaFluide!$D$15)*(CY171-CY170-MecaFluide!$D$15*Horaire!CY178^2)))/(MecaFluide!$C$14-MecaFluide!$D$15),"")),"")</f>
        <v>0</v>
      </c>
      <c r="CZ183">
        <f ca="1">IF(CZ138&lt;=$L$3,IF(OR(CZ95=3,CZ95=4),CZ178,IF((MecaFluide!$D$15^2*CZ178^2-(MecaFluide!$C$14-MecaFluide!$D$15)*(CZ171-CZ170-MecaFluide!$D$15*Horaire!CZ178^2))&gt;=0,(-MecaFluide!$D$15*CZ178+SQRT(MecaFluide!$D$15^2*CZ178^2-(MecaFluide!$C$14-MecaFluide!$D$15)*(CZ171-CZ170-MecaFluide!$D$15*Horaire!CZ178^2)))/(MecaFluide!$C$14-MecaFluide!$D$15),"")),"")</f>
        <v>0</v>
      </c>
      <c r="DA183">
        <f ca="1">IF(DA138&lt;=$L$3,IF(OR(DA95=3,DA95=4),DA178,IF((MecaFluide!$D$15^2*DA178^2-(MecaFluide!$C$14-MecaFluide!$D$15)*(DA171-DA170-MecaFluide!$D$15*Horaire!DA178^2))&gt;=0,(-MecaFluide!$D$15*DA178+SQRT(MecaFluide!$D$15^2*DA178^2-(MecaFluide!$C$14-MecaFluide!$D$15)*(DA171-DA170-MecaFluide!$D$15*Horaire!DA178^2)))/(MecaFluide!$C$14-MecaFluide!$D$15),"")),"")</f>
        <v>0</v>
      </c>
      <c r="DB183">
        <f ca="1">IF(DB138&lt;=$L$3,IF(OR(DB95=3,DB95=4),DB178,IF((MecaFluide!$D$15^2*DB178^2-(MecaFluide!$C$14-MecaFluide!$D$15)*(DB171-DB170-MecaFluide!$D$15*Horaire!DB178^2))&gt;=0,(-MecaFluide!$D$15*DB178+SQRT(MecaFluide!$D$15^2*DB178^2-(MecaFluide!$C$14-MecaFluide!$D$15)*(DB171-DB170-MecaFluide!$D$15*Horaire!DB178^2)))/(MecaFluide!$C$14-MecaFluide!$D$15),"")),"")</f>
        <v>0</v>
      </c>
      <c r="DC183">
        <f ca="1">IF(DC138&lt;=$L$3,IF(OR(DC95=3,DC95=4),DC178,IF((MecaFluide!$D$15^2*DC178^2-(MecaFluide!$C$14-MecaFluide!$D$15)*(DC171-DC170-MecaFluide!$D$15*Horaire!DC178^2))&gt;=0,(-MecaFluide!$D$15*DC178+SQRT(MecaFluide!$D$15^2*DC178^2-(MecaFluide!$C$14-MecaFluide!$D$15)*(DC171-DC170-MecaFluide!$D$15*Horaire!DC178^2)))/(MecaFluide!$C$14-MecaFluide!$D$15),"")),"")</f>
        <v>23.255813953488371</v>
      </c>
      <c r="DD183">
        <f ca="1">IF(DD138&lt;=$L$3,IF(OR(DD95=3,DD95=4),DD178,IF((MecaFluide!$D$15^2*DD178^2-(MecaFluide!$C$14-MecaFluide!$D$15)*(DD171-DD170-MecaFluide!$D$15*Horaire!DD178^2))&gt;=0,(-MecaFluide!$D$15*DD178+SQRT(MecaFluide!$D$15^2*DD178^2-(MecaFluide!$C$14-MecaFluide!$D$15)*(DD171-DD170-MecaFluide!$D$15*Horaire!DD178^2)))/(MecaFluide!$C$14-MecaFluide!$D$15),"")),"")</f>
        <v>23.255813953488371</v>
      </c>
      <c r="DE183">
        <f ca="1">IF(DE138&lt;=$L$3,IF(OR(DE95=3,DE95=4),DE178,IF((MecaFluide!$D$15^2*DE178^2-(MecaFluide!$C$14-MecaFluide!$D$15)*(DE171-DE170-MecaFluide!$D$15*Horaire!DE178^2))&gt;=0,(-MecaFluide!$D$15*DE178+SQRT(MecaFluide!$D$15^2*DE178^2-(MecaFluide!$C$14-MecaFluide!$D$15)*(DE171-DE170-MecaFluide!$D$15*Horaire!DE178^2)))/(MecaFluide!$C$14-MecaFluide!$D$15),"")),"")</f>
        <v>23.255813953488371</v>
      </c>
      <c r="DF183">
        <f ca="1">IF(DF138&lt;=$L$3,IF(OR(DF95=3,DF95=4),DF178,IF((MecaFluide!$D$15^2*DF178^2-(MecaFluide!$C$14-MecaFluide!$D$15)*(DF171-DF170-MecaFluide!$D$15*Horaire!DF178^2))&gt;=0,(-MecaFluide!$D$15*DF178+SQRT(MecaFluide!$D$15^2*DF178^2-(MecaFluide!$C$14-MecaFluide!$D$15)*(DF171-DF170-MecaFluide!$D$15*Horaire!DF178^2)))/(MecaFluide!$C$14-MecaFluide!$D$15),"")),"")</f>
        <v>0</v>
      </c>
      <c r="DG183">
        <f ca="1">IF(DG138&lt;=$L$3,IF(OR(DG95=3,DG95=4),DG178,IF((MecaFluide!$D$15^2*DG178^2-(MecaFluide!$C$14-MecaFluide!$D$15)*(DG171-DG170-MecaFluide!$D$15*Horaire!DG178^2))&gt;=0,(-MecaFluide!$D$15*DG178+SQRT(MecaFluide!$D$15^2*DG178^2-(MecaFluide!$C$14-MecaFluide!$D$15)*(DG171-DG170-MecaFluide!$D$15*Horaire!DG178^2)))/(MecaFluide!$C$14-MecaFluide!$D$15),"")),"")</f>
        <v>0</v>
      </c>
      <c r="DH183">
        <f ca="1">IF(DH138&lt;=$L$3,IF(OR(DH95=3,DH95=4),DH178,IF((MecaFluide!$D$15^2*DH178^2-(MecaFluide!$C$14-MecaFluide!$D$15)*(DH171-DH170-MecaFluide!$D$15*Horaire!DH178^2))&gt;=0,(-MecaFluide!$D$15*DH178+SQRT(MecaFluide!$D$15^2*DH178^2-(MecaFluide!$C$14-MecaFluide!$D$15)*(DH171-DH170-MecaFluide!$D$15*Horaire!DH178^2)))/(MecaFluide!$C$14-MecaFluide!$D$15),"")),"")</f>
        <v>23.255813953488371</v>
      </c>
      <c r="DI183">
        <f ca="1">IF(DI138&lt;=$L$3,IF(OR(DI95=3,DI95=4),DI178,IF((MecaFluide!$D$15^2*DI178^2-(MecaFluide!$C$14-MecaFluide!$D$15)*(DI171-DI170-MecaFluide!$D$15*Horaire!DI178^2))&gt;=0,(-MecaFluide!$D$15*DI178+SQRT(MecaFluide!$D$15^2*DI178^2-(MecaFluide!$C$14-MecaFluide!$D$15)*(DI171-DI170-MecaFluide!$D$15*Horaire!DI178^2)))/(MecaFluide!$C$14-MecaFluide!$D$15),"")),"")</f>
        <v>0</v>
      </c>
      <c r="DJ183">
        <f ca="1">IF(DJ138&lt;=$L$3,IF(OR(DJ95=3,DJ95=4),DJ178,IF((MecaFluide!$D$15^2*DJ178^2-(MecaFluide!$C$14-MecaFluide!$D$15)*(DJ171-DJ170-MecaFluide!$D$15*Horaire!DJ178^2))&gt;=0,(-MecaFluide!$D$15*DJ178+SQRT(MecaFluide!$D$15^2*DJ178^2-(MecaFluide!$C$14-MecaFluide!$D$15)*(DJ171-DJ170-MecaFluide!$D$15*Horaire!DJ178^2)))/(MecaFluide!$C$14-MecaFluide!$D$15),"")),"")</f>
        <v>0</v>
      </c>
      <c r="DK183">
        <f ca="1">IF(DK138&lt;=$L$3,IF(OR(DK95=3,DK95=4),DK178,IF((MecaFluide!$D$15^2*DK178^2-(MecaFluide!$C$14-MecaFluide!$D$15)*(DK171-DK170-MecaFluide!$D$15*Horaire!DK178^2))&gt;=0,(-MecaFluide!$D$15*DK178+SQRT(MecaFluide!$D$15^2*DK178^2-(MecaFluide!$C$14-MecaFluide!$D$15)*(DK171-DK170-MecaFluide!$D$15*Horaire!DK178^2)))/(MecaFluide!$C$14-MecaFluide!$D$15),"")),"")</f>
        <v>0</v>
      </c>
      <c r="DL183">
        <f ca="1">IF(DL138&lt;=$L$3,IF(OR(DL95=3,DL95=4),DL178,IF((MecaFluide!$D$15^2*DL178^2-(MecaFluide!$C$14-MecaFluide!$D$15)*(DL171-DL170-MecaFluide!$D$15*Horaire!DL178^2))&gt;=0,(-MecaFluide!$D$15*DL178+SQRT(MecaFluide!$D$15^2*DL178^2-(MecaFluide!$C$14-MecaFluide!$D$15)*(DL171-DL170-MecaFluide!$D$15*Horaire!DL178^2)))/(MecaFluide!$C$14-MecaFluide!$D$15),"")),"")</f>
        <v>0</v>
      </c>
      <c r="DM183">
        <f ca="1">IF(DM138&lt;=$L$3,IF(OR(DM95=3,DM95=4),DM178,IF((MecaFluide!$D$15^2*DM178^2-(MecaFluide!$C$14-MecaFluide!$D$15)*(DM171-DM170-MecaFluide!$D$15*Horaire!DM178^2))&gt;=0,(-MecaFluide!$D$15*DM178+SQRT(MecaFluide!$D$15^2*DM178^2-(MecaFluide!$C$14-MecaFluide!$D$15)*(DM171-DM170-MecaFluide!$D$15*Horaire!DM178^2)))/(MecaFluide!$C$14-MecaFluide!$D$15),"")),"")</f>
        <v>0</v>
      </c>
      <c r="DN183">
        <f ca="1">IF(DN138&lt;=$L$3,IF(OR(DN95=3,DN95=4),DN178,IF((MecaFluide!$D$15^2*DN178^2-(MecaFluide!$C$14-MecaFluide!$D$15)*(DN171-DN170-MecaFluide!$D$15*Horaire!DN178^2))&gt;=0,(-MecaFluide!$D$15*DN178+SQRT(MecaFluide!$D$15^2*DN178^2-(MecaFluide!$C$14-MecaFluide!$D$15)*(DN171-DN170-MecaFluide!$D$15*Horaire!DN178^2)))/(MecaFluide!$C$14-MecaFluide!$D$15),"")),"")</f>
        <v>23.255813953488371</v>
      </c>
      <c r="DO183">
        <f ca="1">IF(DO138&lt;=$L$3,IF(OR(DO95=3,DO95=4),DO178,IF((MecaFluide!$D$15^2*DO178^2-(MecaFluide!$C$14-MecaFluide!$D$15)*(DO171-DO170-MecaFluide!$D$15*Horaire!DO178^2))&gt;=0,(-MecaFluide!$D$15*DO178+SQRT(MecaFluide!$D$15^2*DO178^2-(MecaFluide!$C$14-MecaFluide!$D$15)*(DO171-DO170-MecaFluide!$D$15*Horaire!DO178^2)))/(MecaFluide!$C$14-MecaFluide!$D$15),"")),"")</f>
        <v>0</v>
      </c>
      <c r="DP183">
        <f ca="1">IF(DP138&lt;=$L$3,IF(OR(DP95=3,DP95=4),DP178,IF((MecaFluide!$D$15^2*DP178^2-(MecaFluide!$C$14-MecaFluide!$D$15)*(DP171-DP170-MecaFluide!$D$15*Horaire!DP178^2))&gt;=0,(-MecaFluide!$D$15*DP178+SQRT(MecaFluide!$D$15^2*DP178^2-(MecaFluide!$C$14-MecaFluide!$D$15)*(DP171-DP170-MecaFluide!$D$15*Horaire!DP178^2)))/(MecaFluide!$C$14-MecaFluide!$D$15),"")),"")</f>
        <v>0</v>
      </c>
      <c r="DQ183">
        <f ca="1">IF(DQ138&lt;=$L$3,IF(OR(DQ95=3,DQ95=4),DQ178,IF((MecaFluide!$D$15^2*DQ178^2-(MecaFluide!$C$14-MecaFluide!$D$15)*(DQ171-DQ170-MecaFluide!$D$15*Horaire!DQ178^2))&gt;=0,(-MecaFluide!$D$15*DQ178+SQRT(MecaFluide!$D$15^2*DQ178^2-(MecaFluide!$C$14-MecaFluide!$D$15)*(DQ171-DQ170-MecaFluide!$D$15*Horaire!DQ178^2)))/(MecaFluide!$C$14-MecaFluide!$D$15),"")),"")</f>
        <v>0</v>
      </c>
      <c r="DR183">
        <f ca="1">IF(DR138&lt;=$L$3,IF(OR(DR95=3,DR95=4),DR178,IF((MecaFluide!$D$15^2*DR178^2-(MecaFluide!$C$14-MecaFluide!$D$15)*(DR171-DR170-MecaFluide!$D$15*Horaire!DR178^2))&gt;=0,(-MecaFluide!$D$15*DR178+SQRT(MecaFluide!$D$15^2*DR178^2-(MecaFluide!$C$14-MecaFluide!$D$15)*(DR171-DR170-MecaFluide!$D$15*Horaire!DR178^2)))/(MecaFluide!$C$14-MecaFluide!$D$15),"")),"")</f>
        <v>0</v>
      </c>
      <c r="DS183" s="88">
        <f ca="1">IF(DS138&lt;=$L$3,IF(OR(DS95=3,DS95=4),DS178,IF((MecaFluide!$D$15^2*DS178^2-(MecaFluide!$C$14-MecaFluide!$D$15)*(DS171-DS170-MecaFluide!$D$15*Horaire!DS178^2))&gt;=0,(-MecaFluide!$D$15*DS178+SQRT(MecaFluide!$D$15^2*DS178^2-(MecaFluide!$C$14-MecaFluide!$D$15)*(DS171-DS170-MecaFluide!$D$15*Horaire!DS178^2)))/(MecaFluide!$C$14-MecaFluide!$D$15),"")),"")</f>
        <v>0</v>
      </c>
      <c r="DT183" s="87">
        <f ca="1">IF(DT138&lt;=$L$3,IF(OR(DT95=3,DT95=4),DT178,IF((MecaFluide!$D$15^2*DT178^2-(MecaFluide!$C$14-MecaFluide!$D$15)*(DT171-DT170-MecaFluide!$D$15*Horaire!DT178^2))&gt;=0,(-MecaFluide!$D$15*DT178+SQRT(MecaFluide!$D$15^2*DT178^2-(MecaFluide!$C$14-MecaFluide!$D$15)*(DT171-DT170-MecaFluide!$D$15*Horaire!DT178^2)))/(MecaFluide!$C$14-MecaFluide!$D$15),"")),"")</f>
        <v>0</v>
      </c>
      <c r="DU183">
        <f ca="1">IF(DU138&lt;=$L$3,IF(OR(DU95=3,DU95=4),DU178,IF((MecaFluide!$D$15^2*DU178^2-(MecaFluide!$C$14-MecaFluide!$D$15)*(DU171-DU170-MecaFluide!$D$15*Horaire!DU178^2))&gt;=0,(-MecaFluide!$D$15*DU178+SQRT(MecaFluide!$D$15^2*DU178^2-(MecaFluide!$C$14-MecaFluide!$D$15)*(DU171-DU170-MecaFluide!$D$15*Horaire!DU178^2)))/(MecaFluide!$C$14-MecaFluide!$D$15),"")),"")</f>
        <v>0</v>
      </c>
      <c r="DV183">
        <f ca="1">IF(DV138&lt;=$L$3,IF(OR(DV95=3,DV95=4),DV178,IF((MecaFluide!$D$15^2*DV178^2-(MecaFluide!$C$14-MecaFluide!$D$15)*(DV171-DV170-MecaFluide!$D$15*Horaire!DV178^2))&gt;=0,(-MecaFluide!$D$15*DV178+SQRT(MecaFluide!$D$15^2*DV178^2-(MecaFluide!$C$14-MecaFluide!$D$15)*(DV171-DV170-MecaFluide!$D$15*Horaire!DV178^2)))/(MecaFluide!$C$14-MecaFluide!$D$15),"")),"")</f>
        <v>0</v>
      </c>
      <c r="DW183">
        <f ca="1">IF(DW138&lt;=$L$3,IF(OR(DW95=3,DW95=4),DW178,IF((MecaFluide!$D$15^2*DW178^2-(MecaFluide!$C$14-MecaFluide!$D$15)*(DW171-DW170-MecaFluide!$D$15*Horaire!DW178^2))&gt;=0,(-MecaFluide!$D$15*DW178+SQRT(MecaFluide!$D$15^2*DW178^2-(MecaFluide!$C$14-MecaFluide!$D$15)*(DW171-DW170-MecaFluide!$D$15*Horaire!DW178^2)))/(MecaFluide!$C$14-MecaFluide!$D$15),"")),"")</f>
        <v>0</v>
      </c>
      <c r="DX183">
        <f ca="1">IF(DX138&lt;=$L$3,IF(OR(DX95=3,DX95=4),DX178,IF((MecaFluide!$D$15^2*DX178^2-(MecaFluide!$C$14-MecaFluide!$D$15)*(DX171-DX170-MecaFluide!$D$15*Horaire!DX178^2))&gt;=0,(-MecaFluide!$D$15*DX178+SQRT(MecaFluide!$D$15^2*DX178^2-(MecaFluide!$C$14-MecaFluide!$D$15)*(DX171-DX170-MecaFluide!$D$15*Horaire!DX178^2)))/(MecaFluide!$C$14-MecaFluide!$D$15),"")),"")</f>
        <v>0</v>
      </c>
      <c r="DY183">
        <f ca="1">IF(DY138&lt;=$L$3,IF(OR(DY95=3,DY95=4),DY178,IF((MecaFluide!$D$15^2*DY178^2-(MecaFluide!$C$14-MecaFluide!$D$15)*(DY171-DY170-MecaFluide!$D$15*Horaire!DY178^2))&gt;=0,(-MecaFluide!$D$15*DY178+SQRT(MecaFluide!$D$15^2*DY178^2-(MecaFluide!$C$14-MecaFluide!$D$15)*(DY171-DY170-MecaFluide!$D$15*Horaire!DY178^2)))/(MecaFluide!$C$14-MecaFluide!$D$15),"")),"")</f>
        <v>0</v>
      </c>
      <c r="DZ183">
        <f ca="1">IF(DZ138&lt;=$L$3,IF(OR(DZ95=3,DZ95=4),DZ178,IF((MecaFluide!$D$15^2*DZ178^2-(MecaFluide!$C$14-MecaFluide!$D$15)*(DZ171-DZ170-MecaFluide!$D$15*Horaire!DZ178^2))&gt;=0,(-MecaFluide!$D$15*DZ178+SQRT(MecaFluide!$D$15^2*DZ178^2-(MecaFluide!$C$14-MecaFluide!$D$15)*(DZ171-DZ170-MecaFluide!$D$15*Horaire!DZ178^2)))/(MecaFluide!$C$14-MecaFluide!$D$15),"")),"")</f>
        <v>0</v>
      </c>
      <c r="EA183">
        <f ca="1">IF(EA138&lt;=$L$3,IF(OR(EA95=3,EA95=4),EA178,IF((MecaFluide!$D$15^2*EA178^2-(MecaFluide!$C$14-MecaFluide!$D$15)*(EA171-EA170-MecaFluide!$D$15*Horaire!EA178^2))&gt;=0,(-MecaFluide!$D$15*EA178+SQRT(MecaFluide!$D$15^2*EA178^2-(MecaFluide!$C$14-MecaFluide!$D$15)*(EA171-EA170-MecaFluide!$D$15*Horaire!EA178^2)))/(MecaFluide!$C$14-MecaFluide!$D$15),"")),"")</f>
        <v>23.255813953488371</v>
      </c>
      <c r="EB183">
        <f ca="1">IF(EB138&lt;=$L$3,IF(OR(EB95=3,EB95=4),EB178,IF((MecaFluide!$D$15^2*EB178^2-(MecaFluide!$C$14-MecaFluide!$D$15)*(EB171-EB170-MecaFluide!$D$15*Horaire!EB178^2))&gt;=0,(-MecaFluide!$D$15*EB178+SQRT(MecaFluide!$D$15^2*EB178^2-(MecaFluide!$C$14-MecaFluide!$D$15)*(EB171-EB170-MecaFluide!$D$15*Horaire!EB178^2)))/(MecaFluide!$C$14-MecaFluide!$D$15),"")),"")</f>
        <v>23.255813953488371</v>
      </c>
      <c r="EC183">
        <f ca="1">IF(EC138&lt;=$L$3,IF(OR(EC95=3,EC95=4),EC178,IF((MecaFluide!$D$15^2*EC178^2-(MecaFluide!$C$14-MecaFluide!$D$15)*(EC171-EC170-MecaFluide!$D$15*Horaire!EC178^2))&gt;=0,(-MecaFluide!$D$15*EC178+SQRT(MecaFluide!$D$15^2*EC178^2-(MecaFluide!$C$14-MecaFluide!$D$15)*(EC171-EC170-MecaFluide!$D$15*Horaire!EC178^2)))/(MecaFluide!$C$14-MecaFluide!$D$15),"")),"")</f>
        <v>23.255813953488371</v>
      </c>
      <c r="ED183">
        <f ca="1">IF(ED138&lt;=$L$3,IF(OR(ED95=3,ED95=4),ED178,IF((MecaFluide!$D$15^2*ED178^2-(MecaFluide!$C$14-MecaFluide!$D$15)*(ED171-ED170-MecaFluide!$D$15*Horaire!ED178^2))&gt;=0,(-MecaFluide!$D$15*ED178+SQRT(MecaFluide!$D$15^2*ED178^2-(MecaFluide!$C$14-MecaFluide!$D$15)*(ED171-ED170-MecaFluide!$D$15*Horaire!ED178^2)))/(MecaFluide!$C$14-MecaFluide!$D$15),"")),"")</f>
        <v>0</v>
      </c>
      <c r="EE183">
        <f ca="1">IF(EE138&lt;=$L$3,IF(OR(EE95=3,EE95=4),EE178,IF((MecaFluide!$D$15^2*EE178^2-(MecaFluide!$C$14-MecaFluide!$D$15)*(EE171-EE170-MecaFluide!$D$15*Horaire!EE178^2))&gt;=0,(-MecaFluide!$D$15*EE178+SQRT(MecaFluide!$D$15^2*EE178^2-(MecaFluide!$C$14-MecaFluide!$D$15)*(EE171-EE170-MecaFluide!$D$15*Horaire!EE178^2)))/(MecaFluide!$C$14-MecaFluide!$D$15),"")),"")</f>
        <v>0</v>
      </c>
      <c r="EF183">
        <f ca="1">IF(EF138&lt;=$L$3,IF(OR(EF95=3,EF95=4),EF178,IF((MecaFluide!$D$15^2*EF178^2-(MecaFluide!$C$14-MecaFluide!$D$15)*(EF171-EF170-MecaFluide!$D$15*Horaire!EF178^2))&gt;=0,(-MecaFluide!$D$15*EF178+SQRT(MecaFluide!$D$15^2*EF178^2-(MecaFluide!$C$14-MecaFluide!$D$15)*(EF171-EF170-MecaFluide!$D$15*Horaire!EF178^2)))/(MecaFluide!$C$14-MecaFluide!$D$15),"")),"")</f>
        <v>0</v>
      </c>
      <c r="EG183">
        <f ca="1">IF(EG138&lt;=$L$3,IF(OR(EG95=3,EG95=4),EG178,IF((MecaFluide!$D$15^2*EG178^2-(MecaFluide!$C$14-MecaFluide!$D$15)*(EG171-EG170-MecaFluide!$D$15*Horaire!EG178^2))&gt;=0,(-MecaFluide!$D$15*EG178+SQRT(MecaFluide!$D$15^2*EG178^2-(MecaFluide!$C$14-MecaFluide!$D$15)*(EG171-EG170-MecaFluide!$D$15*Horaire!EG178^2)))/(MecaFluide!$C$14-MecaFluide!$D$15),"")),"")</f>
        <v>23.255813953488371</v>
      </c>
      <c r="EH183">
        <f ca="1">IF(EH138&lt;=$L$3,IF(OR(EH95=3,EH95=4),EH178,IF((MecaFluide!$D$15^2*EH178^2-(MecaFluide!$C$14-MecaFluide!$D$15)*(EH171-EH170-MecaFluide!$D$15*Horaire!EH178^2))&gt;=0,(-MecaFluide!$D$15*EH178+SQRT(MecaFluide!$D$15^2*EH178^2-(MecaFluide!$C$14-MecaFluide!$D$15)*(EH171-EH170-MecaFluide!$D$15*Horaire!EH178^2)))/(MecaFluide!$C$14-MecaFluide!$D$15),"")),"")</f>
        <v>0</v>
      </c>
      <c r="EI183">
        <f ca="1">IF(EI138&lt;=$L$3,IF(OR(EI95=3,EI95=4),EI178,IF((MecaFluide!$D$15^2*EI178^2-(MecaFluide!$C$14-MecaFluide!$D$15)*(EI171-EI170-MecaFluide!$D$15*Horaire!EI178^2))&gt;=0,(-MecaFluide!$D$15*EI178+SQRT(MecaFluide!$D$15^2*EI178^2-(MecaFluide!$C$14-MecaFluide!$D$15)*(EI171-EI170-MecaFluide!$D$15*Horaire!EI178^2)))/(MecaFluide!$C$14-MecaFluide!$D$15),"")),"")</f>
        <v>0</v>
      </c>
      <c r="EJ183">
        <f ca="1">IF(EJ138&lt;=$L$3,IF(OR(EJ95=3,EJ95=4),EJ178,IF((MecaFluide!$D$15^2*EJ178^2-(MecaFluide!$C$14-MecaFluide!$D$15)*(EJ171-EJ170-MecaFluide!$D$15*Horaire!EJ178^2))&gt;=0,(-MecaFluide!$D$15*EJ178+SQRT(MecaFluide!$D$15^2*EJ178^2-(MecaFluide!$C$14-MecaFluide!$D$15)*(EJ171-EJ170-MecaFluide!$D$15*Horaire!EJ178^2)))/(MecaFluide!$C$14-MecaFluide!$D$15),"")),"")</f>
        <v>0</v>
      </c>
      <c r="EK183">
        <f ca="1">IF(EK138&lt;=$L$3,IF(OR(EK95=3,EK95=4),EK178,IF((MecaFluide!$D$15^2*EK178^2-(MecaFluide!$C$14-MecaFluide!$D$15)*(EK171-EK170-MecaFluide!$D$15*Horaire!EK178^2))&gt;=0,(-MecaFluide!$D$15*EK178+SQRT(MecaFluide!$D$15^2*EK178^2-(MecaFluide!$C$14-MecaFluide!$D$15)*(EK171-EK170-MecaFluide!$D$15*Horaire!EK178^2)))/(MecaFluide!$C$14-MecaFluide!$D$15),"")),"")</f>
        <v>0</v>
      </c>
      <c r="EL183">
        <f ca="1">IF(EL138&lt;=$L$3,IF(OR(EL95=3,EL95=4),EL178,IF((MecaFluide!$D$15^2*EL178^2-(MecaFluide!$C$14-MecaFluide!$D$15)*(EL171-EL170-MecaFluide!$D$15*Horaire!EL178^2))&gt;=0,(-MecaFluide!$D$15*EL178+SQRT(MecaFluide!$D$15^2*EL178^2-(MecaFluide!$C$14-MecaFluide!$D$15)*(EL171-EL170-MecaFluide!$D$15*Horaire!EL178^2)))/(MecaFluide!$C$14-MecaFluide!$D$15),"")),"")</f>
        <v>23.255813953488371</v>
      </c>
      <c r="EM183">
        <f ca="1">IF(EM138&lt;=$L$3,IF(OR(EM95=3,EM95=4),EM178,IF((MecaFluide!$D$15^2*EM178^2-(MecaFluide!$C$14-MecaFluide!$D$15)*(EM171-EM170-MecaFluide!$D$15*Horaire!EM178^2))&gt;=0,(-MecaFluide!$D$15*EM178+SQRT(MecaFluide!$D$15^2*EM178^2-(MecaFluide!$C$14-MecaFluide!$D$15)*(EM171-EM170-MecaFluide!$D$15*Horaire!EM178^2)))/(MecaFluide!$C$14-MecaFluide!$D$15),"")),"")</f>
        <v>0</v>
      </c>
      <c r="EN183">
        <f ca="1">IF(EN138&lt;=$L$3,IF(OR(EN95=3,EN95=4),EN178,IF((MecaFluide!$D$15^2*EN178^2-(MecaFluide!$C$14-MecaFluide!$D$15)*(EN171-EN170-MecaFluide!$D$15*Horaire!EN178^2))&gt;=0,(-MecaFluide!$D$15*EN178+SQRT(MecaFluide!$D$15^2*EN178^2-(MecaFluide!$C$14-MecaFluide!$D$15)*(EN171-EN170-MecaFluide!$D$15*Horaire!EN178^2)))/(MecaFluide!$C$14-MecaFluide!$D$15),"")),"")</f>
        <v>0</v>
      </c>
      <c r="EO183">
        <f ca="1">IF(EO138&lt;=$L$3,IF(OR(EO95=3,EO95=4),EO178,IF((MecaFluide!$D$15^2*EO178^2-(MecaFluide!$C$14-MecaFluide!$D$15)*(EO171-EO170-MecaFluide!$D$15*Horaire!EO178^2))&gt;=0,(-MecaFluide!$D$15*EO178+SQRT(MecaFluide!$D$15^2*EO178^2-(MecaFluide!$C$14-MecaFluide!$D$15)*(EO171-EO170-MecaFluide!$D$15*Horaire!EO178^2)))/(MecaFluide!$C$14-MecaFluide!$D$15),"")),"")</f>
        <v>0</v>
      </c>
      <c r="EP183">
        <f ca="1">IF(EP138&lt;=$L$3,IF(OR(EP95=3,EP95=4),EP178,IF((MecaFluide!$D$15^2*EP178^2-(MecaFluide!$C$14-MecaFluide!$D$15)*(EP171-EP170-MecaFluide!$D$15*Horaire!EP178^2))&gt;=0,(-MecaFluide!$D$15*EP178+SQRT(MecaFluide!$D$15^2*EP178^2-(MecaFluide!$C$14-MecaFluide!$D$15)*(EP171-EP170-MecaFluide!$D$15*Horaire!EP178^2)))/(MecaFluide!$C$14-MecaFluide!$D$15),"")),"")</f>
        <v>0</v>
      </c>
      <c r="EQ183" s="88">
        <f ca="1">IF(EQ138&lt;=$L$3,IF(OR(EQ95=3,EQ95=4),EQ178,IF((MecaFluide!$D$15^2*EQ178^2-(MecaFluide!$C$14-MecaFluide!$D$15)*(EQ171-EQ170-MecaFluide!$D$15*Horaire!EQ178^2))&gt;=0,(-MecaFluide!$D$15*EQ178+SQRT(MecaFluide!$D$15^2*EQ178^2-(MecaFluide!$C$14-MecaFluide!$D$15)*(EQ171-EQ170-MecaFluide!$D$15*Horaire!EQ178^2)))/(MecaFluide!$C$14-MecaFluide!$D$15),"")),"")</f>
        <v>0</v>
      </c>
      <c r="ER183" s="87">
        <f ca="1">IF(ER138&lt;=$L$3,IF(OR(ER95=3,ER95=4),ER178,IF((MecaFluide!$D$15^2*ER178^2-(MecaFluide!$C$14-MecaFluide!$D$15)*(ER171-ER170-MecaFluide!$D$15*Horaire!ER178^2))&gt;=0,(-MecaFluide!$D$15*ER178+SQRT(MecaFluide!$D$15^2*ER178^2-(MecaFluide!$C$14-MecaFluide!$D$15)*(ER171-ER170-MecaFluide!$D$15*Horaire!ER178^2)))/(MecaFluide!$C$14-MecaFluide!$D$15),"")),"")</f>
        <v>0</v>
      </c>
      <c r="ES183">
        <f ca="1">IF(ES138&lt;=$L$3,IF(OR(ES95=3,ES95=4),ES178,IF((MecaFluide!$D$15^2*ES178^2-(MecaFluide!$C$14-MecaFluide!$D$15)*(ES171-ES170-MecaFluide!$D$15*Horaire!ES178^2))&gt;=0,(-MecaFluide!$D$15*ES178+SQRT(MecaFluide!$D$15^2*ES178^2-(MecaFluide!$C$14-MecaFluide!$D$15)*(ES171-ES170-MecaFluide!$D$15*Horaire!ES178^2)))/(MecaFluide!$C$14-MecaFluide!$D$15),"")),"")</f>
        <v>0</v>
      </c>
      <c r="ET183">
        <f ca="1">IF(ET138&lt;=$L$3,IF(OR(ET95=3,ET95=4),ET178,IF((MecaFluide!$D$15^2*ET178^2-(MecaFluide!$C$14-MecaFluide!$D$15)*(ET171-ET170-MecaFluide!$D$15*Horaire!ET178^2))&gt;=0,(-MecaFluide!$D$15*ET178+SQRT(MecaFluide!$D$15^2*ET178^2-(MecaFluide!$C$14-MecaFluide!$D$15)*(ET171-ET170-MecaFluide!$D$15*Horaire!ET178^2)))/(MecaFluide!$C$14-MecaFluide!$D$15),"")),"")</f>
        <v>0</v>
      </c>
      <c r="EU183">
        <f ca="1">IF(EU138&lt;=$L$3,IF(OR(EU95=3,EU95=4),EU178,IF((MecaFluide!$D$15^2*EU178^2-(MecaFluide!$C$14-MecaFluide!$D$15)*(EU171-EU170-MecaFluide!$D$15*Horaire!EU178^2))&gt;=0,(-MecaFluide!$D$15*EU178+SQRT(MecaFluide!$D$15^2*EU178^2-(MecaFluide!$C$14-MecaFluide!$D$15)*(EU171-EU170-MecaFluide!$D$15*Horaire!EU178^2)))/(MecaFluide!$C$14-MecaFluide!$D$15),"")),"")</f>
        <v>0</v>
      </c>
      <c r="EV183">
        <f ca="1">IF(EV138&lt;=$L$3,IF(OR(EV95=3,EV95=4),EV178,IF((MecaFluide!$D$15^2*EV178^2-(MecaFluide!$C$14-MecaFluide!$D$15)*(EV171-EV170-MecaFluide!$D$15*Horaire!EV178^2))&gt;=0,(-MecaFluide!$D$15*EV178+SQRT(MecaFluide!$D$15^2*EV178^2-(MecaFluide!$C$14-MecaFluide!$D$15)*(EV171-EV170-MecaFluide!$D$15*Horaire!EV178^2)))/(MecaFluide!$C$14-MecaFluide!$D$15),"")),"")</f>
        <v>0</v>
      </c>
      <c r="EW183">
        <f ca="1">IF(EW138&lt;=$L$3,IF(OR(EW95=3,EW95=4),EW178,IF((MecaFluide!$D$15^2*EW178^2-(MecaFluide!$C$14-MecaFluide!$D$15)*(EW171-EW170-MecaFluide!$D$15*Horaire!EW178^2))&gt;=0,(-MecaFluide!$D$15*EW178+SQRT(MecaFluide!$D$15^2*EW178^2-(MecaFluide!$C$14-MecaFluide!$D$15)*(EW171-EW170-MecaFluide!$D$15*Horaire!EW178^2)))/(MecaFluide!$C$14-MecaFluide!$D$15),"")),"")</f>
        <v>0</v>
      </c>
      <c r="EX183">
        <f ca="1">IF(EX138&lt;=$L$3,IF(OR(EX95=3,EX95=4),EX178,IF((MecaFluide!$D$15^2*EX178^2-(MecaFluide!$C$14-MecaFluide!$D$15)*(EX171-EX170-MecaFluide!$D$15*Horaire!EX178^2))&gt;=0,(-MecaFluide!$D$15*EX178+SQRT(MecaFluide!$D$15^2*EX178^2-(MecaFluide!$C$14-MecaFluide!$D$15)*(EX171-EX170-MecaFluide!$D$15*Horaire!EX178^2)))/(MecaFluide!$C$14-MecaFluide!$D$15),"")),"")</f>
        <v>0</v>
      </c>
      <c r="EY183">
        <f ca="1">IF(EY138&lt;=$L$3,IF(OR(EY95=3,EY95=4),EY178,IF((MecaFluide!$D$15^2*EY178^2-(MecaFluide!$C$14-MecaFluide!$D$15)*(EY171-EY170-MecaFluide!$D$15*Horaire!EY178^2))&gt;=0,(-MecaFluide!$D$15*EY178+SQRT(MecaFluide!$D$15^2*EY178^2-(MecaFluide!$C$14-MecaFluide!$D$15)*(EY171-EY170-MecaFluide!$D$15*Horaire!EY178^2)))/(MecaFluide!$C$14-MecaFluide!$D$15),"")),"")</f>
        <v>23.255813953488371</v>
      </c>
      <c r="EZ183">
        <f ca="1">IF(EZ138&lt;=$L$3,IF(OR(EZ95=3,EZ95=4),EZ178,IF((MecaFluide!$D$15^2*EZ178^2-(MecaFluide!$C$14-MecaFluide!$D$15)*(EZ171-EZ170-MecaFluide!$D$15*Horaire!EZ178^2))&gt;=0,(-MecaFluide!$D$15*EZ178+SQRT(MecaFluide!$D$15^2*EZ178^2-(MecaFluide!$C$14-MecaFluide!$D$15)*(EZ171-EZ170-MecaFluide!$D$15*Horaire!EZ178^2)))/(MecaFluide!$C$14-MecaFluide!$D$15),"")),"")</f>
        <v>23.255813953488371</v>
      </c>
      <c r="FA183">
        <f ca="1">IF(FA138&lt;=$L$3,IF(OR(FA95=3,FA95=4),FA178,IF((MecaFluide!$D$15^2*FA178^2-(MecaFluide!$C$14-MecaFluide!$D$15)*(FA171-FA170-MecaFluide!$D$15*Horaire!FA178^2))&gt;=0,(-MecaFluide!$D$15*FA178+SQRT(MecaFluide!$D$15^2*FA178^2-(MecaFluide!$C$14-MecaFluide!$D$15)*(FA171-FA170-MecaFluide!$D$15*Horaire!FA178^2)))/(MecaFluide!$C$14-MecaFluide!$D$15),"")),"")</f>
        <v>0</v>
      </c>
      <c r="FB183">
        <f ca="1">IF(FB138&lt;=$L$3,IF(OR(FB95=3,FB95=4),FB178,IF((MecaFluide!$D$15^2*FB178^2-(MecaFluide!$C$14-MecaFluide!$D$15)*(FB171-FB170-MecaFluide!$D$15*Horaire!FB178^2))&gt;=0,(-MecaFluide!$D$15*FB178+SQRT(MecaFluide!$D$15^2*FB178^2-(MecaFluide!$C$14-MecaFluide!$D$15)*(FB171-FB170-MecaFluide!$D$15*Horaire!FB178^2)))/(MecaFluide!$C$14-MecaFluide!$D$15),"")),"")</f>
        <v>23.255813953488371</v>
      </c>
      <c r="FC183">
        <f ca="1">IF(FC138&lt;=$L$3,IF(OR(FC95=3,FC95=4),FC178,IF((MecaFluide!$D$15^2*FC178^2-(MecaFluide!$C$14-MecaFluide!$D$15)*(FC171-FC170-MecaFluide!$D$15*Horaire!FC178^2))&gt;=0,(-MecaFluide!$D$15*FC178+SQRT(MecaFluide!$D$15^2*FC178^2-(MecaFluide!$C$14-MecaFluide!$D$15)*(FC171-FC170-MecaFluide!$D$15*Horaire!FC178^2)))/(MecaFluide!$C$14-MecaFluide!$D$15),"")),"")</f>
        <v>0</v>
      </c>
      <c r="FD183">
        <f ca="1">IF(FD138&lt;=$L$3,IF(OR(FD95=3,FD95=4),FD178,IF((MecaFluide!$D$15^2*FD178^2-(MecaFluide!$C$14-MecaFluide!$D$15)*(FD171-FD170-MecaFluide!$D$15*Horaire!FD178^2))&gt;=0,(-MecaFluide!$D$15*FD178+SQRT(MecaFluide!$D$15^2*FD178^2-(MecaFluide!$C$14-MecaFluide!$D$15)*(FD171-FD170-MecaFluide!$D$15*Horaire!FD178^2)))/(MecaFluide!$C$14-MecaFluide!$D$15),"")),"")</f>
        <v>0</v>
      </c>
      <c r="FE183">
        <f ca="1">IF(FE138&lt;=$L$3,IF(OR(FE95=3,FE95=4),FE178,IF((MecaFluide!$D$15^2*FE178^2-(MecaFluide!$C$14-MecaFluide!$D$15)*(FE171-FE170-MecaFluide!$D$15*Horaire!FE178^2))&gt;=0,(-MecaFluide!$D$15*FE178+SQRT(MecaFluide!$D$15^2*FE178^2-(MecaFluide!$C$14-MecaFluide!$D$15)*(FE171-FE170-MecaFluide!$D$15*Horaire!FE178^2)))/(MecaFluide!$C$14-MecaFluide!$D$15),"")),"")</f>
        <v>0</v>
      </c>
      <c r="FF183">
        <f ca="1">IF(FF138&lt;=$L$3,IF(OR(FF95=3,FF95=4),FF178,IF((MecaFluide!$D$15^2*FF178^2-(MecaFluide!$C$14-MecaFluide!$D$15)*(FF171-FF170-MecaFluide!$D$15*Horaire!FF178^2))&gt;=0,(-MecaFluide!$D$15*FF178+SQRT(MecaFluide!$D$15^2*FF178^2-(MecaFluide!$C$14-MecaFluide!$D$15)*(FF171-FF170-MecaFluide!$D$15*Horaire!FF178^2)))/(MecaFluide!$C$14-MecaFluide!$D$15),"")),"")</f>
        <v>0</v>
      </c>
      <c r="FG183">
        <f ca="1">IF(FG138&lt;=$L$3,IF(OR(FG95=3,FG95=4),FG178,IF((MecaFluide!$D$15^2*FG178^2-(MecaFluide!$C$14-MecaFluide!$D$15)*(FG171-FG170-MecaFluide!$D$15*Horaire!FG178^2))&gt;=0,(-MecaFluide!$D$15*FG178+SQRT(MecaFluide!$D$15^2*FG178^2-(MecaFluide!$C$14-MecaFluide!$D$15)*(FG171-FG170-MecaFluide!$D$15*Horaire!FG178^2)))/(MecaFluide!$C$14-MecaFluide!$D$15),"")),"")</f>
        <v>0</v>
      </c>
      <c r="FH183">
        <f ca="1">IF(FH138&lt;=$L$3,IF(OR(FH95=3,FH95=4),FH178,IF((MecaFluide!$D$15^2*FH178^2-(MecaFluide!$C$14-MecaFluide!$D$15)*(FH171-FH170-MecaFluide!$D$15*Horaire!FH178^2))&gt;=0,(-MecaFluide!$D$15*FH178+SQRT(MecaFluide!$D$15^2*FH178^2-(MecaFluide!$C$14-MecaFluide!$D$15)*(FH171-FH170-MecaFluide!$D$15*Horaire!FH178^2)))/(MecaFluide!$C$14-MecaFluide!$D$15),"")),"")</f>
        <v>0</v>
      </c>
      <c r="FI183">
        <f ca="1">IF(FI138&lt;=$L$3,IF(OR(FI95=3,FI95=4),FI178,IF((MecaFluide!$D$15^2*FI178^2-(MecaFluide!$C$14-MecaFluide!$D$15)*(FI171-FI170-MecaFluide!$D$15*Horaire!FI178^2))&gt;=0,(-MecaFluide!$D$15*FI178+SQRT(MecaFluide!$D$15^2*FI178^2-(MecaFluide!$C$14-MecaFluide!$D$15)*(FI171-FI170-MecaFluide!$D$15*Horaire!FI178^2)))/(MecaFluide!$C$14-MecaFluide!$D$15),"")),"")</f>
        <v>0</v>
      </c>
      <c r="FJ183">
        <f ca="1">IF(FJ138&lt;=$L$3,IF(OR(FJ95=3,FJ95=4),FJ178,IF((MecaFluide!$D$15^2*FJ178^2-(MecaFluide!$C$14-MecaFluide!$D$15)*(FJ171-FJ170-MecaFluide!$D$15*Horaire!FJ178^2))&gt;=0,(-MecaFluide!$D$15*FJ178+SQRT(MecaFluide!$D$15^2*FJ178^2-(MecaFluide!$C$14-MecaFluide!$D$15)*(FJ171-FJ170-MecaFluide!$D$15*Horaire!FJ178^2)))/(MecaFluide!$C$14-MecaFluide!$D$15),"")),"")</f>
        <v>23.255813953488371</v>
      </c>
      <c r="FK183">
        <f ca="1">IF(FK138&lt;=$L$3,IF(OR(FK95=3,FK95=4),FK178,IF((MecaFluide!$D$15^2*FK178^2-(MecaFluide!$C$14-MecaFluide!$D$15)*(FK171-FK170-MecaFluide!$D$15*Horaire!FK178^2))&gt;=0,(-MecaFluide!$D$15*FK178+SQRT(MecaFluide!$D$15^2*FK178^2-(MecaFluide!$C$14-MecaFluide!$D$15)*(FK171-FK170-MecaFluide!$D$15*Horaire!FK178^2)))/(MecaFluide!$C$14-MecaFluide!$D$15),"")),"")</f>
        <v>0</v>
      </c>
      <c r="FL183">
        <f ca="1">IF(FL138&lt;=$L$3,IF(OR(FL95=3,FL95=4),FL178,IF((MecaFluide!$D$15^2*FL178^2-(MecaFluide!$C$14-MecaFluide!$D$15)*(FL171-FL170-MecaFluide!$D$15*Horaire!FL178^2))&gt;=0,(-MecaFluide!$D$15*FL178+SQRT(MecaFluide!$D$15^2*FL178^2-(MecaFluide!$C$14-MecaFluide!$D$15)*(FL171-FL170-MecaFluide!$D$15*Horaire!FL178^2)))/(MecaFluide!$C$14-MecaFluide!$D$15),"")),"")</f>
        <v>0</v>
      </c>
      <c r="FM183">
        <f ca="1">IF(FM138&lt;=$L$3,IF(OR(FM95=3,FM95=4),FM178,IF((MecaFluide!$D$15^2*FM178^2-(MecaFluide!$C$14-MecaFluide!$D$15)*(FM171-FM170-MecaFluide!$D$15*Horaire!FM178^2))&gt;=0,(-MecaFluide!$D$15*FM178+SQRT(MecaFluide!$D$15^2*FM178^2-(MecaFluide!$C$14-MecaFluide!$D$15)*(FM171-FM170-MecaFluide!$D$15*Horaire!FM178^2)))/(MecaFluide!$C$14-MecaFluide!$D$15),"")),"")</f>
        <v>0</v>
      </c>
      <c r="FN183">
        <f ca="1">IF(FN138&lt;=$L$3,IF(OR(FN95=3,FN95=4),FN178,IF((MecaFluide!$D$15^2*FN178^2-(MecaFluide!$C$14-MecaFluide!$D$15)*(FN171-FN170-MecaFluide!$D$15*Horaire!FN178^2))&gt;=0,(-MecaFluide!$D$15*FN178+SQRT(MecaFluide!$D$15^2*FN178^2-(MecaFluide!$C$14-MecaFluide!$D$15)*(FN171-FN170-MecaFluide!$D$15*Horaire!FN178^2)))/(MecaFluide!$C$14-MecaFluide!$D$15),"")),"")</f>
        <v>0</v>
      </c>
      <c r="FO183" s="88">
        <f ca="1">IF(FO138&lt;=$L$3,IF(OR(FO95=3,FO95=4),FO178,IF((MecaFluide!$D$15^2*FO178^2-(MecaFluide!$C$14-MecaFluide!$D$15)*(FO171-FO170-MecaFluide!$D$15*Horaire!FO178^2))&gt;=0,(-MecaFluide!$D$15*FO178+SQRT(MecaFluide!$D$15^2*FO178^2-(MecaFluide!$C$14-MecaFluide!$D$15)*(FO171-FO170-MecaFluide!$D$15*Horaire!FO178^2)))/(MecaFluide!$C$14-MecaFluide!$D$15),"")),"")</f>
        <v>0</v>
      </c>
      <c r="FP183" s="87" t="str">
        <f>IF(FP138&lt;=$L$3,IF(OR(FP95=3,FP95=4),FP178,IF((MecaFluide!$D$15^2*FP178^2-(MecaFluide!$C$14-MecaFluide!$D$15)*(FP171-FP170-MecaFluide!$D$15*Horaire!FP178^2))&gt;=0,(-MecaFluide!$D$15*FP178+SQRT(MecaFluide!$D$15^2*FP178^2-(MecaFluide!$C$14-MecaFluide!$D$15)*(FP171-FP170-MecaFluide!$D$15*Horaire!FP178^2)))/(MecaFluide!$C$14-MecaFluide!$D$15),"")),"")</f>
        <v/>
      </c>
      <c r="FQ183" t="str">
        <f>IF(FQ138&lt;=$L$3,IF(OR(FQ95=3,FQ95=4),FQ178,IF((MecaFluide!$D$15^2*FQ178^2-(MecaFluide!$C$14-MecaFluide!$D$15)*(FQ171-FQ170-MecaFluide!$D$15*Horaire!FQ178^2))&gt;=0,(-MecaFluide!$D$15*FQ178+SQRT(MecaFluide!$D$15^2*FQ178^2-(MecaFluide!$C$14-MecaFluide!$D$15)*(FQ171-FQ170-MecaFluide!$D$15*Horaire!FQ178^2)))/(MecaFluide!$C$14-MecaFluide!$D$15),"")),"")</f>
        <v/>
      </c>
      <c r="FR183" t="str">
        <f>IF(FR138&lt;=$L$3,IF(OR(FR95=3,FR95=4),FR178,IF((MecaFluide!$D$15^2*FR178^2-(MecaFluide!$C$14-MecaFluide!$D$15)*(FR171-FR170-MecaFluide!$D$15*Horaire!FR178^2))&gt;=0,(-MecaFluide!$D$15*FR178+SQRT(MecaFluide!$D$15^2*FR178^2-(MecaFluide!$C$14-MecaFluide!$D$15)*(FR171-FR170-MecaFluide!$D$15*Horaire!FR178^2)))/(MecaFluide!$C$14-MecaFluide!$D$15),"")),"")</f>
        <v/>
      </c>
      <c r="FS183" t="str">
        <f>IF(FS138&lt;=$L$3,IF(OR(FS95=3,FS95=4),FS178,IF((MecaFluide!$D$15^2*FS178^2-(MecaFluide!$C$14-MecaFluide!$D$15)*(FS171-FS170-MecaFluide!$D$15*Horaire!FS178^2))&gt;=0,(-MecaFluide!$D$15*FS178+SQRT(MecaFluide!$D$15^2*FS178^2-(MecaFluide!$C$14-MecaFluide!$D$15)*(FS171-FS170-MecaFluide!$D$15*Horaire!FS178^2)))/(MecaFluide!$C$14-MecaFluide!$D$15),"")),"")</f>
        <v/>
      </c>
      <c r="FT183" t="str">
        <f>IF(FT138&lt;=$L$3,IF(OR(FT95=3,FT95=4),FT178,IF((MecaFluide!$D$15^2*FT178^2-(MecaFluide!$C$14-MecaFluide!$D$15)*(FT171-FT170-MecaFluide!$D$15*Horaire!FT178^2))&gt;=0,(-MecaFluide!$D$15*FT178+SQRT(MecaFluide!$D$15^2*FT178^2-(MecaFluide!$C$14-MecaFluide!$D$15)*(FT171-FT170-MecaFluide!$D$15*Horaire!FT178^2)))/(MecaFluide!$C$14-MecaFluide!$D$15),"")),"")</f>
        <v/>
      </c>
      <c r="FU183" t="str">
        <f>IF(FU138&lt;=$L$3,IF(OR(FU95=3,FU95=4),FU178,IF((MecaFluide!$D$15^2*FU178^2-(MecaFluide!$C$14-MecaFluide!$D$15)*(FU171-FU170-MecaFluide!$D$15*Horaire!FU178^2))&gt;=0,(-MecaFluide!$D$15*FU178+SQRT(MecaFluide!$D$15^2*FU178^2-(MecaFluide!$C$14-MecaFluide!$D$15)*(FU171-FU170-MecaFluide!$D$15*Horaire!FU178^2)))/(MecaFluide!$C$14-MecaFluide!$D$15),"")),"")</f>
        <v/>
      </c>
      <c r="FV183" t="str">
        <f>IF(FV138&lt;=$L$3,IF(OR(FV95=3,FV95=4),FV178,IF((MecaFluide!$D$15^2*FV178^2-(MecaFluide!$C$14-MecaFluide!$D$15)*(FV171-FV170-MecaFluide!$D$15*Horaire!FV178^2))&gt;=0,(-MecaFluide!$D$15*FV178+SQRT(MecaFluide!$D$15^2*FV178^2-(MecaFluide!$C$14-MecaFluide!$D$15)*(FV171-FV170-MecaFluide!$D$15*Horaire!FV178^2)))/(MecaFluide!$C$14-MecaFluide!$D$15),"")),"")</f>
        <v/>
      </c>
      <c r="FW183" t="str">
        <f>IF(FW138&lt;=$L$3,IF(OR(FW95=3,FW95=4),FW178,IF((MecaFluide!$D$15^2*FW178^2-(MecaFluide!$C$14-MecaFluide!$D$15)*(FW171-FW170-MecaFluide!$D$15*Horaire!FW178^2))&gt;=0,(-MecaFluide!$D$15*FW178+SQRT(MecaFluide!$D$15^2*FW178^2-(MecaFluide!$C$14-MecaFluide!$D$15)*(FW171-FW170-MecaFluide!$D$15*Horaire!FW178^2)))/(MecaFluide!$C$14-MecaFluide!$D$15),"")),"")</f>
        <v/>
      </c>
      <c r="FX183" t="str">
        <f>IF(FX138&lt;=$L$3,IF(OR(FX95=3,FX95=4),FX178,IF((MecaFluide!$D$15^2*FX178^2-(MecaFluide!$C$14-MecaFluide!$D$15)*(FX171-FX170-MecaFluide!$D$15*Horaire!FX178^2))&gt;=0,(-MecaFluide!$D$15*FX178+SQRT(MecaFluide!$D$15^2*FX178^2-(MecaFluide!$C$14-MecaFluide!$D$15)*(FX171-FX170-MecaFluide!$D$15*Horaire!FX178^2)))/(MecaFluide!$C$14-MecaFluide!$D$15),"")),"")</f>
        <v/>
      </c>
      <c r="FY183" t="str">
        <f>IF(FY138&lt;=$L$3,IF(OR(FY95=3,FY95=4),FY178,IF((MecaFluide!$D$15^2*FY178^2-(MecaFluide!$C$14-MecaFluide!$D$15)*(FY171-FY170-MecaFluide!$D$15*Horaire!FY178^2))&gt;=0,(-MecaFluide!$D$15*FY178+SQRT(MecaFluide!$D$15^2*FY178^2-(MecaFluide!$C$14-MecaFluide!$D$15)*(FY171-FY170-MecaFluide!$D$15*Horaire!FY178^2)))/(MecaFluide!$C$14-MecaFluide!$D$15),"")),"")</f>
        <v/>
      </c>
      <c r="FZ183" t="str">
        <f>IF(FZ138&lt;=$L$3,IF(OR(FZ95=3,FZ95=4),FZ178,IF((MecaFluide!$D$15^2*FZ178^2-(MecaFluide!$C$14-MecaFluide!$D$15)*(FZ171-FZ170-MecaFluide!$D$15*Horaire!FZ178^2))&gt;=0,(-MecaFluide!$D$15*FZ178+SQRT(MecaFluide!$D$15^2*FZ178^2-(MecaFluide!$C$14-MecaFluide!$D$15)*(FZ171-FZ170-MecaFluide!$D$15*Horaire!FZ178^2)))/(MecaFluide!$C$14-MecaFluide!$D$15),"")),"")</f>
        <v/>
      </c>
      <c r="GA183" t="str">
        <f>IF(GA138&lt;=$L$3,IF(OR(GA95=3,GA95=4),GA178,IF((MecaFluide!$D$15^2*GA178^2-(MecaFluide!$C$14-MecaFluide!$D$15)*(GA171-GA170-MecaFluide!$D$15*Horaire!GA178^2))&gt;=0,(-MecaFluide!$D$15*GA178+SQRT(MecaFluide!$D$15^2*GA178^2-(MecaFluide!$C$14-MecaFluide!$D$15)*(GA171-GA170-MecaFluide!$D$15*Horaire!GA178^2)))/(MecaFluide!$C$14-MecaFluide!$D$15),"")),"")</f>
        <v/>
      </c>
      <c r="GB183" t="str">
        <f>IF(GB138&lt;=$L$3,IF(OR(GB95=3,GB95=4),GB178,IF((MecaFluide!$D$15^2*GB178^2-(MecaFluide!$C$14-MecaFluide!$D$15)*(GB171-GB170-MecaFluide!$D$15*Horaire!GB178^2))&gt;=0,(-MecaFluide!$D$15*GB178+SQRT(MecaFluide!$D$15^2*GB178^2-(MecaFluide!$C$14-MecaFluide!$D$15)*(GB171-GB170-MecaFluide!$D$15*Horaire!GB178^2)))/(MecaFluide!$C$14-MecaFluide!$D$15),"")),"")</f>
        <v/>
      </c>
      <c r="GC183" t="str">
        <f>IF(GC138&lt;=$L$3,IF(OR(GC95=3,GC95=4),GC178,IF((MecaFluide!$D$15^2*GC178^2-(MecaFluide!$C$14-MecaFluide!$D$15)*(GC171-GC170-MecaFluide!$D$15*Horaire!GC178^2))&gt;=0,(-MecaFluide!$D$15*GC178+SQRT(MecaFluide!$D$15^2*GC178^2-(MecaFluide!$C$14-MecaFluide!$D$15)*(GC171-GC170-MecaFluide!$D$15*Horaire!GC178^2)))/(MecaFluide!$C$14-MecaFluide!$D$15),"")),"")</f>
        <v/>
      </c>
      <c r="GD183" t="str">
        <f>IF(GD138&lt;=$L$3,IF(OR(GD95=3,GD95=4),GD178,IF((MecaFluide!$D$15^2*GD178^2-(MecaFluide!$C$14-MecaFluide!$D$15)*(GD171-GD170-MecaFluide!$D$15*Horaire!GD178^2))&gt;=0,(-MecaFluide!$D$15*GD178+SQRT(MecaFluide!$D$15^2*GD178^2-(MecaFluide!$C$14-MecaFluide!$D$15)*(GD171-GD170-MecaFluide!$D$15*Horaire!GD178^2)))/(MecaFluide!$C$14-MecaFluide!$D$15),"")),"")</f>
        <v/>
      </c>
      <c r="GE183" t="str">
        <f>IF(GE138&lt;=$L$3,IF(OR(GE95=3,GE95=4),GE178,IF((MecaFluide!$D$15^2*GE178^2-(MecaFluide!$C$14-MecaFluide!$D$15)*(GE171-GE170-MecaFluide!$D$15*Horaire!GE178^2))&gt;=0,(-MecaFluide!$D$15*GE178+SQRT(MecaFluide!$D$15^2*GE178^2-(MecaFluide!$C$14-MecaFluide!$D$15)*(GE171-GE170-MecaFluide!$D$15*Horaire!GE178^2)))/(MecaFluide!$C$14-MecaFluide!$D$15),"")),"")</f>
        <v/>
      </c>
      <c r="GF183" t="str">
        <f>IF(GF138&lt;=$L$3,IF(OR(GF95=3,GF95=4),GF178,IF((MecaFluide!$D$15^2*GF178^2-(MecaFluide!$C$14-MecaFluide!$D$15)*(GF171-GF170-MecaFluide!$D$15*Horaire!GF178^2))&gt;=0,(-MecaFluide!$D$15*GF178+SQRT(MecaFluide!$D$15^2*GF178^2-(MecaFluide!$C$14-MecaFluide!$D$15)*(GF171-GF170-MecaFluide!$D$15*Horaire!GF178^2)))/(MecaFluide!$C$14-MecaFluide!$D$15),"")),"")</f>
        <v/>
      </c>
      <c r="GG183" t="str">
        <f>IF(GG138&lt;=$L$3,IF(OR(GG95=3,GG95=4),GG178,IF((MecaFluide!$D$15^2*GG178^2-(MecaFluide!$C$14-MecaFluide!$D$15)*(GG171-GG170-MecaFluide!$D$15*Horaire!GG178^2))&gt;=0,(-MecaFluide!$D$15*GG178+SQRT(MecaFluide!$D$15^2*GG178^2-(MecaFluide!$C$14-MecaFluide!$D$15)*(GG171-GG170-MecaFluide!$D$15*Horaire!GG178^2)))/(MecaFluide!$C$14-MecaFluide!$D$15),"")),"")</f>
        <v/>
      </c>
      <c r="GH183" t="str">
        <f>IF(GH138&lt;=$L$3,IF(OR(GH95=3,GH95=4),GH178,IF((MecaFluide!$D$15^2*GH178^2-(MecaFluide!$C$14-MecaFluide!$D$15)*(GH171-GH170-MecaFluide!$D$15*Horaire!GH178^2))&gt;=0,(-MecaFluide!$D$15*GH178+SQRT(MecaFluide!$D$15^2*GH178^2-(MecaFluide!$C$14-MecaFluide!$D$15)*(GH171-GH170-MecaFluide!$D$15*Horaire!GH178^2)))/(MecaFluide!$C$14-MecaFluide!$D$15),"")),"")</f>
        <v/>
      </c>
      <c r="GI183" t="str">
        <f>IF(GI138&lt;=$L$3,IF(OR(GI95=3,GI95=4),GI178,IF((MecaFluide!$D$15^2*GI178^2-(MecaFluide!$C$14-MecaFluide!$D$15)*(GI171-GI170-MecaFluide!$D$15*Horaire!GI178^2))&gt;=0,(-MecaFluide!$D$15*GI178+SQRT(MecaFluide!$D$15^2*GI178^2-(MecaFluide!$C$14-MecaFluide!$D$15)*(GI171-GI170-MecaFluide!$D$15*Horaire!GI178^2)))/(MecaFluide!$C$14-MecaFluide!$D$15),"")),"")</f>
        <v/>
      </c>
      <c r="GJ183" t="str">
        <f>IF(GJ138&lt;=$L$3,IF(OR(GJ95=3,GJ95=4),GJ178,IF((MecaFluide!$D$15^2*GJ178^2-(MecaFluide!$C$14-MecaFluide!$D$15)*(GJ171-GJ170-MecaFluide!$D$15*Horaire!GJ178^2))&gt;=0,(-MecaFluide!$D$15*GJ178+SQRT(MecaFluide!$D$15^2*GJ178^2-(MecaFluide!$C$14-MecaFluide!$D$15)*(GJ171-GJ170-MecaFluide!$D$15*Horaire!GJ178^2)))/(MecaFluide!$C$14-MecaFluide!$D$15),"")),"")</f>
        <v/>
      </c>
      <c r="GK183" t="str">
        <f>IF(GK138&lt;=$L$3,IF(OR(GK95=3,GK95=4),GK178,IF((MecaFluide!$D$15^2*GK178^2-(MecaFluide!$C$14-MecaFluide!$D$15)*(GK171-GK170-MecaFluide!$D$15*Horaire!GK178^2))&gt;=0,(-MecaFluide!$D$15*GK178+SQRT(MecaFluide!$D$15^2*GK178^2-(MecaFluide!$C$14-MecaFluide!$D$15)*(GK171-GK170-MecaFluide!$D$15*Horaire!GK178^2)))/(MecaFluide!$C$14-MecaFluide!$D$15),"")),"")</f>
        <v/>
      </c>
      <c r="GL183" t="str">
        <f>IF(GL138&lt;=$L$3,IF(OR(GL95=3,GL95=4),GL178,IF((MecaFluide!$D$15^2*GL178^2-(MecaFluide!$C$14-MecaFluide!$D$15)*(GL171-GL170-MecaFluide!$D$15*Horaire!GL178^2))&gt;=0,(-MecaFluide!$D$15*GL178+SQRT(MecaFluide!$D$15^2*GL178^2-(MecaFluide!$C$14-MecaFluide!$D$15)*(GL171-GL170-MecaFluide!$D$15*Horaire!GL178^2)))/(MecaFluide!$C$14-MecaFluide!$D$15),"")),"")</f>
        <v/>
      </c>
      <c r="GM183" s="88" t="str">
        <f>IF(GM138&lt;=$L$3,IF(OR(GM95=3,GM95=4),GM178,IF((MecaFluide!$D$15^2*GM178^2-(MecaFluide!$C$14-MecaFluide!$D$15)*(GM171-GM170-MecaFluide!$D$15*Horaire!GM178^2))&gt;=0,(-MecaFluide!$D$15*GM178+SQRT(MecaFluide!$D$15^2*GM178^2-(MecaFluide!$C$14-MecaFluide!$D$15)*(GM171-GM170-MecaFluide!$D$15*Horaire!GM178^2)))/(MecaFluide!$C$14-MecaFluide!$D$15),"")),"")</f>
        <v/>
      </c>
    </row>
    <row r="184" spans="1:195" x14ac:dyDescent="0.25">
      <c r="B184" t="s">
        <v>53</v>
      </c>
      <c r="C184" t="s">
        <v>24</v>
      </c>
      <c r="D184" s="163" t="str">
        <f t="shared" ref="D184:AA184" ca="1" si="564">D76</f>
        <v/>
      </c>
      <c r="E184" s="163" t="str">
        <f t="shared" ca="1" si="564"/>
        <v/>
      </c>
      <c r="F184" s="163" t="str">
        <f t="shared" ca="1" si="564"/>
        <v/>
      </c>
      <c r="G184" s="163" t="str">
        <f t="shared" ca="1" si="564"/>
        <v/>
      </c>
      <c r="H184" s="163" t="str">
        <f t="shared" ca="1" si="564"/>
        <v/>
      </c>
      <c r="I184" s="163" t="str">
        <f t="shared" ca="1" si="564"/>
        <v/>
      </c>
      <c r="J184" s="163" t="str">
        <f t="shared" ca="1" si="564"/>
        <v/>
      </c>
      <c r="K184" s="163" t="str">
        <f t="shared" ca="1" si="564"/>
        <v/>
      </c>
      <c r="L184" s="163" t="str">
        <f t="shared" ca="1" si="564"/>
        <v/>
      </c>
      <c r="M184" s="163" t="str">
        <f t="shared" ca="1" si="564"/>
        <v/>
      </c>
      <c r="N184" s="163" t="str">
        <f t="shared" ca="1" si="564"/>
        <v/>
      </c>
      <c r="O184" s="163" t="str">
        <f t="shared" ca="1" si="564"/>
        <v/>
      </c>
      <c r="P184" s="163" t="str">
        <f t="shared" ca="1" si="564"/>
        <v/>
      </c>
      <c r="Q184" s="163" t="str">
        <f t="shared" ca="1" si="564"/>
        <v/>
      </c>
      <c r="R184" s="163" t="str">
        <f t="shared" ca="1" si="564"/>
        <v/>
      </c>
      <c r="S184" s="163" t="str">
        <f t="shared" ca="1" si="564"/>
        <v/>
      </c>
      <c r="T184" s="163" t="str">
        <f t="shared" ca="1" si="564"/>
        <v/>
      </c>
      <c r="U184" s="163" t="str">
        <f t="shared" ca="1" si="564"/>
        <v/>
      </c>
      <c r="V184" s="163" t="str">
        <f t="shared" ca="1" si="564"/>
        <v/>
      </c>
      <c r="W184" s="163" t="str">
        <f t="shared" ca="1" si="564"/>
        <v/>
      </c>
      <c r="X184" s="163" t="str">
        <f t="shared" ca="1" si="564"/>
        <v/>
      </c>
      <c r="Y184" s="163">
        <f t="shared" ca="1" si="564"/>
        <v>-7.8072653618531351</v>
      </c>
      <c r="Z184" s="163">
        <f t="shared" ca="1" si="564"/>
        <v>-7.5422756130390036</v>
      </c>
      <c r="AA184" s="163">
        <f t="shared" ca="1" si="564"/>
        <v>-4.3351862024128645</v>
      </c>
      <c r="AB184" s="163" t="str">
        <f t="shared" ref="AB184:AH184" ca="1" si="565">AB76</f>
        <v/>
      </c>
      <c r="AC184" s="163" t="str">
        <f t="shared" ca="1" si="565"/>
        <v/>
      </c>
      <c r="AD184" s="163" t="str">
        <f t="shared" ca="1" si="565"/>
        <v/>
      </c>
      <c r="AE184" s="163" t="str">
        <f t="shared" ca="1" si="565"/>
        <v/>
      </c>
      <c r="AF184" s="163" t="str">
        <f t="shared" ca="1" si="565"/>
        <v/>
      </c>
      <c r="AG184" s="163" t="str">
        <f t="shared" ca="1" si="565"/>
        <v/>
      </c>
      <c r="AH184" s="163" t="str">
        <f t="shared" ca="1" si="565"/>
        <v/>
      </c>
      <c r="AI184" t="str">
        <f t="shared" ref="AI184" ca="1" si="566">IF(AI185&lt;&gt;"",AI178-AI185,"")</f>
        <v/>
      </c>
      <c r="AJ184" t="str">
        <f t="shared" ref="AJ184" ca="1" si="567">IF(AJ185&lt;&gt;"",AJ178-AJ185,"")</f>
        <v/>
      </c>
      <c r="AK184" t="str">
        <f t="shared" ref="AK184" ca="1" si="568">IF(AK185&lt;&gt;"",AK178-AK185,"")</f>
        <v/>
      </c>
      <c r="AL184" t="str">
        <f t="shared" ref="AL184" ca="1" si="569">IF(AL185&lt;&gt;"",AL178-AL185,"")</f>
        <v/>
      </c>
      <c r="AM184" t="str">
        <f t="shared" ref="AM184" ca="1" si="570">IF(AM185&lt;&gt;"",AM178-AM185,"")</f>
        <v/>
      </c>
      <c r="AN184">
        <f t="shared" ref="AN184" ca="1" si="571">IF(AN185&lt;&gt;"",AN178-AN185,"")</f>
        <v>-7.2117802319692395</v>
      </c>
      <c r="AO184">
        <f t="shared" ref="AO184" ca="1" si="572">IF(AO185&lt;&gt;"",AO178-AO185,"")</f>
        <v>-4.7484017004683015</v>
      </c>
      <c r="AP184" t="str">
        <f t="shared" ref="AP184" ca="1" si="573">IF(AP185&lt;&gt;"",AP178-AP185,"")</f>
        <v/>
      </c>
      <c r="AQ184" t="str">
        <f t="shared" ref="AQ184" ca="1" si="574">IF(AQ185&lt;&gt;"",AQ178-AQ185,"")</f>
        <v/>
      </c>
      <c r="AR184" t="str">
        <f t="shared" ref="AR184" ca="1" si="575">IF(AR185&lt;&gt;"",AR178-AR185,"")</f>
        <v/>
      </c>
      <c r="AS184" t="str">
        <f t="shared" ref="AS184" ca="1" si="576">IF(AS185&lt;&gt;"",AS178-AS185,"")</f>
        <v/>
      </c>
      <c r="AT184" t="str">
        <f t="shared" ref="AT184" ca="1" si="577">IF(AT185&lt;&gt;"",AT178-AT185,"")</f>
        <v/>
      </c>
      <c r="AU184" t="str">
        <f t="shared" ref="AU184" ca="1" si="578">IF(AU185&lt;&gt;"",AU178-AU185,"")</f>
        <v/>
      </c>
      <c r="AV184">
        <f t="shared" ref="AV184" ca="1" si="579">IF(AV185&lt;&gt;"",AV178-AV185,"")</f>
        <v>-5.9594485062977718</v>
      </c>
      <c r="AW184" t="str">
        <f t="shared" ref="AW184" ca="1" si="580">IF(AW185&lt;&gt;"",AW178-AW185,"")</f>
        <v/>
      </c>
      <c r="AX184" t="str">
        <f t="shared" ref="AX184" ca="1" si="581">IF(AX185&lt;&gt;"",AX178-AX185,"")</f>
        <v/>
      </c>
      <c r="AY184" s="88" t="str">
        <f t="shared" ref="AY184:BV184" ca="1" si="582">IF(AY185&lt;&gt;"",AY178-AY185,"")</f>
        <v/>
      </c>
      <c r="AZ184" s="87" t="str">
        <f t="shared" ca="1" si="582"/>
        <v/>
      </c>
      <c r="BA184" t="str">
        <f t="shared" ca="1" si="582"/>
        <v/>
      </c>
      <c r="BB184" t="str">
        <f t="shared" ca="1" si="582"/>
        <v/>
      </c>
      <c r="BC184" t="str">
        <f t="shared" ca="1" si="582"/>
        <v/>
      </c>
      <c r="BD184" t="str">
        <f t="shared" ca="1" si="582"/>
        <v/>
      </c>
      <c r="BE184" t="str">
        <f t="shared" ca="1" si="582"/>
        <v/>
      </c>
      <c r="BF184" t="str">
        <f t="shared" ca="1" si="582"/>
        <v/>
      </c>
      <c r="BG184" t="str">
        <f t="shared" ca="1" si="582"/>
        <v/>
      </c>
      <c r="BH184" t="str">
        <f t="shared" ca="1" si="582"/>
        <v/>
      </c>
      <c r="BI184" t="str">
        <f t="shared" ca="1" si="582"/>
        <v/>
      </c>
      <c r="BJ184" t="str">
        <f t="shared" ca="1" si="582"/>
        <v/>
      </c>
      <c r="BK184" t="str">
        <f t="shared" ca="1" si="582"/>
        <v/>
      </c>
      <c r="BL184">
        <f t="shared" ca="1" si="582"/>
        <v>-7.3901508066200199</v>
      </c>
      <c r="BM184" t="str">
        <f t="shared" ca="1" si="582"/>
        <v/>
      </c>
      <c r="BN184">
        <f t="shared" ca="1" si="582"/>
        <v>-6.3912617477926812</v>
      </c>
      <c r="BO184">
        <f t="shared" ca="1" si="582"/>
        <v>-1.5859351055931579</v>
      </c>
      <c r="BP184" t="str">
        <f t="shared" ca="1" si="582"/>
        <v/>
      </c>
      <c r="BQ184" t="str">
        <f t="shared" ca="1" si="582"/>
        <v/>
      </c>
      <c r="BR184" t="str">
        <f t="shared" ca="1" si="582"/>
        <v/>
      </c>
      <c r="BS184">
        <f t="shared" ca="1" si="582"/>
        <v>-4.4061615750348633</v>
      </c>
      <c r="BT184" t="str">
        <f t="shared" ca="1" si="582"/>
        <v/>
      </c>
      <c r="BU184" t="str">
        <f t="shared" ca="1" si="582"/>
        <v/>
      </c>
      <c r="BV184" t="str">
        <f t="shared" ca="1" si="582"/>
        <v/>
      </c>
      <c r="BW184" s="88" t="str">
        <f t="shared" ref="BW184:EH184" ca="1" si="583">IF(BW185&lt;&gt;"",BW178-BW185,"")</f>
        <v/>
      </c>
      <c r="BX184" s="87" t="str">
        <f t="shared" ca="1" si="583"/>
        <v/>
      </c>
      <c r="BY184" t="str">
        <f t="shared" ca="1" si="583"/>
        <v/>
      </c>
      <c r="BZ184" t="str">
        <f t="shared" ca="1" si="583"/>
        <v/>
      </c>
      <c r="CA184" t="str">
        <f t="shared" ca="1" si="583"/>
        <v/>
      </c>
      <c r="CB184" t="str">
        <f t="shared" ca="1" si="583"/>
        <v/>
      </c>
      <c r="CC184" t="str">
        <f t="shared" ca="1" si="583"/>
        <v/>
      </c>
      <c r="CD184" t="str">
        <f t="shared" ca="1" si="583"/>
        <v/>
      </c>
      <c r="CE184" t="str">
        <f t="shared" ca="1" si="583"/>
        <v/>
      </c>
      <c r="CF184" t="str">
        <f t="shared" ca="1" si="583"/>
        <v/>
      </c>
      <c r="CG184" t="str">
        <f t="shared" ca="1" si="583"/>
        <v/>
      </c>
      <c r="CH184" t="str">
        <f t="shared" ca="1" si="583"/>
        <v/>
      </c>
      <c r="CI184">
        <f t="shared" ca="1" si="583"/>
        <v>-7.6928428094341834</v>
      </c>
      <c r="CJ184" t="str">
        <f t="shared" ca="1" si="583"/>
        <v/>
      </c>
      <c r="CK184" t="str">
        <f t="shared" ca="1" si="583"/>
        <v/>
      </c>
      <c r="CL184">
        <f t="shared" ca="1" si="583"/>
        <v>-6.8583755153276593</v>
      </c>
      <c r="CM184">
        <f t="shared" ca="1" si="583"/>
        <v>-3.0800049536637566</v>
      </c>
      <c r="CN184" t="str">
        <f t="shared" ca="1" si="583"/>
        <v/>
      </c>
      <c r="CO184" t="str">
        <f t="shared" ca="1" si="583"/>
        <v/>
      </c>
      <c r="CP184" t="str">
        <f t="shared" ca="1" si="583"/>
        <v/>
      </c>
      <c r="CQ184">
        <f t="shared" ca="1" si="583"/>
        <v>-4.5081300621943026</v>
      </c>
      <c r="CR184" t="str">
        <f t="shared" ca="1" si="583"/>
        <v/>
      </c>
      <c r="CS184" t="str">
        <f t="shared" ca="1" si="583"/>
        <v/>
      </c>
      <c r="CT184" t="str">
        <f t="shared" ca="1" si="583"/>
        <v/>
      </c>
      <c r="CU184" s="88" t="str">
        <f t="shared" ca="1" si="583"/>
        <v/>
      </c>
      <c r="CV184" s="87" t="str">
        <f t="shared" ca="1" si="583"/>
        <v/>
      </c>
      <c r="CW184" t="str">
        <f t="shared" ca="1" si="583"/>
        <v/>
      </c>
      <c r="CX184" t="str">
        <f t="shared" ca="1" si="583"/>
        <v/>
      </c>
      <c r="CY184" t="str">
        <f t="shared" ca="1" si="583"/>
        <v/>
      </c>
      <c r="CZ184" t="str">
        <f t="shared" ca="1" si="583"/>
        <v/>
      </c>
      <c r="DA184" t="str">
        <f t="shared" ca="1" si="583"/>
        <v/>
      </c>
      <c r="DB184" t="str">
        <f t="shared" ca="1" si="583"/>
        <v/>
      </c>
      <c r="DC184" t="str">
        <f t="shared" ca="1" si="583"/>
        <v/>
      </c>
      <c r="DD184" t="str">
        <f t="shared" ca="1" si="583"/>
        <v/>
      </c>
      <c r="DE184" t="str">
        <f t="shared" ca="1" si="583"/>
        <v/>
      </c>
      <c r="DF184" t="str">
        <f t="shared" ca="1" si="583"/>
        <v/>
      </c>
      <c r="DG184" t="str">
        <f t="shared" ca="1" si="583"/>
        <v/>
      </c>
      <c r="DH184" t="str">
        <f t="shared" ca="1" si="583"/>
        <v/>
      </c>
      <c r="DI184" t="str">
        <f t="shared" ca="1" si="583"/>
        <v/>
      </c>
      <c r="DJ184" t="str">
        <f t="shared" ca="1" si="583"/>
        <v/>
      </c>
      <c r="DK184" t="str">
        <f t="shared" ca="1" si="583"/>
        <v/>
      </c>
      <c r="DL184" t="str">
        <f t="shared" ca="1" si="583"/>
        <v/>
      </c>
      <c r="DM184" t="str">
        <f t="shared" ca="1" si="583"/>
        <v/>
      </c>
      <c r="DN184" t="str">
        <f t="shared" ca="1" si="583"/>
        <v/>
      </c>
      <c r="DO184" t="str">
        <f t="shared" ca="1" si="583"/>
        <v/>
      </c>
      <c r="DP184" t="str">
        <f t="shared" ca="1" si="583"/>
        <v/>
      </c>
      <c r="DQ184" t="str">
        <f t="shared" ca="1" si="583"/>
        <v/>
      </c>
      <c r="DR184" t="str">
        <f t="shared" ca="1" si="583"/>
        <v/>
      </c>
      <c r="DS184" s="88" t="str">
        <f t="shared" ca="1" si="583"/>
        <v/>
      </c>
      <c r="DT184" s="87" t="str">
        <f t="shared" ca="1" si="583"/>
        <v/>
      </c>
      <c r="DU184" t="str">
        <f t="shared" ca="1" si="583"/>
        <v/>
      </c>
      <c r="DV184" t="str">
        <f t="shared" ca="1" si="583"/>
        <v/>
      </c>
      <c r="DW184" t="str">
        <f t="shared" ca="1" si="583"/>
        <v/>
      </c>
      <c r="DX184" t="str">
        <f t="shared" ca="1" si="583"/>
        <v/>
      </c>
      <c r="DY184" t="str">
        <f t="shared" ca="1" si="583"/>
        <v/>
      </c>
      <c r="DZ184" t="str">
        <f t="shared" ca="1" si="583"/>
        <v/>
      </c>
      <c r="EA184" t="str">
        <f t="shared" ca="1" si="583"/>
        <v/>
      </c>
      <c r="EB184" t="str">
        <f t="shared" ca="1" si="583"/>
        <v/>
      </c>
      <c r="EC184" t="str">
        <f t="shared" ca="1" si="583"/>
        <v/>
      </c>
      <c r="ED184" t="str">
        <f t="shared" ca="1" si="583"/>
        <v/>
      </c>
      <c r="EE184" t="str">
        <f t="shared" ca="1" si="583"/>
        <v/>
      </c>
      <c r="EF184" t="str">
        <f t="shared" ca="1" si="583"/>
        <v/>
      </c>
      <c r="EG184" t="str">
        <f t="shared" ca="1" si="583"/>
        <v/>
      </c>
      <c r="EH184" t="str">
        <f t="shared" ca="1" si="583"/>
        <v/>
      </c>
      <c r="EI184" t="str">
        <f t="shared" ref="EI184:GM184" ca="1" si="584">IF(EI185&lt;&gt;"",EI178-EI185,"")</f>
        <v/>
      </c>
      <c r="EJ184" t="str">
        <f t="shared" ca="1" si="584"/>
        <v/>
      </c>
      <c r="EK184" t="str">
        <f t="shared" ca="1" si="584"/>
        <v/>
      </c>
      <c r="EL184" t="str">
        <f t="shared" ca="1" si="584"/>
        <v/>
      </c>
      <c r="EM184" t="str">
        <f t="shared" ca="1" si="584"/>
        <v/>
      </c>
      <c r="EN184" t="str">
        <f t="shared" ca="1" si="584"/>
        <v/>
      </c>
      <c r="EO184" t="str">
        <f t="shared" ca="1" si="584"/>
        <v/>
      </c>
      <c r="EP184" t="str">
        <f t="shared" ca="1" si="584"/>
        <v/>
      </c>
      <c r="EQ184" s="88" t="str">
        <f t="shared" ca="1" si="584"/>
        <v/>
      </c>
      <c r="ER184" s="87" t="str">
        <f t="shared" ca="1" si="584"/>
        <v/>
      </c>
      <c r="ES184" t="str">
        <f t="shared" ca="1" si="584"/>
        <v/>
      </c>
      <c r="ET184" t="str">
        <f t="shared" ca="1" si="584"/>
        <v/>
      </c>
      <c r="EU184" t="str">
        <f t="shared" ca="1" si="584"/>
        <v/>
      </c>
      <c r="EV184" t="str">
        <f t="shared" ca="1" si="584"/>
        <v/>
      </c>
      <c r="EW184" t="str">
        <f t="shared" ca="1" si="584"/>
        <v/>
      </c>
      <c r="EX184" t="str">
        <f t="shared" ca="1" si="584"/>
        <v/>
      </c>
      <c r="EY184" t="str">
        <f t="shared" ca="1" si="584"/>
        <v/>
      </c>
      <c r="EZ184" t="str">
        <f t="shared" ca="1" si="584"/>
        <v/>
      </c>
      <c r="FA184" t="str">
        <f t="shared" ca="1" si="584"/>
        <v/>
      </c>
      <c r="FB184" t="str">
        <f t="shared" ca="1" si="584"/>
        <v/>
      </c>
      <c r="FC184" t="str">
        <f t="shared" ca="1" si="584"/>
        <v/>
      </c>
      <c r="FD184" t="str">
        <f t="shared" ca="1" si="584"/>
        <v/>
      </c>
      <c r="FE184" t="str">
        <f t="shared" ca="1" si="584"/>
        <v/>
      </c>
      <c r="FF184" t="str">
        <f t="shared" ca="1" si="584"/>
        <v/>
      </c>
      <c r="FG184" t="str">
        <f t="shared" ca="1" si="584"/>
        <v/>
      </c>
      <c r="FH184" t="str">
        <f t="shared" ca="1" si="584"/>
        <v/>
      </c>
      <c r="FI184" t="str">
        <f t="shared" ca="1" si="584"/>
        <v/>
      </c>
      <c r="FJ184" t="str">
        <f t="shared" ca="1" si="584"/>
        <v/>
      </c>
      <c r="FK184" t="str">
        <f t="shared" ca="1" si="584"/>
        <v/>
      </c>
      <c r="FL184" t="str">
        <f t="shared" ca="1" si="584"/>
        <v/>
      </c>
      <c r="FM184" t="str">
        <f t="shared" ca="1" si="584"/>
        <v/>
      </c>
      <c r="FN184" t="str">
        <f t="shared" ca="1" si="584"/>
        <v/>
      </c>
      <c r="FO184" s="88" t="str">
        <f t="shared" ca="1" si="584"/>
        <v/>
      </c>
      <c r="FP184" s="87" t="str">
        <f t="shared" si="584"/>
        <v/>
      </c>
      <c r="FQ184" t="str">
        <f t="shared" si="584"/>
        <v/>
      </c>
      <c r="FR184" t="str">
        <f t="shared" si="584"/>
        <v/>
      </c>
      <c r="FS184" t="str">
        <f t="shared" si="584"/>
        <v/>
      </c>
      <c r="FT184" t="str">
        <f t="shared" si="584"/>
        <v/>
      </c>
      <c r="FU184" t="str">
        <f t="shared" si="584"/>
        <v/>
      </c>
      <c r="FV184" t="str">
        <f t="shared" si="584"/>
        <v/>
      </c>
      <c r="FW184" t="str">
        <f t="shared" si="584"/>
        <v/>
      </c>
      <c r="FX184" t="str">
        <f t="shared" si="584"/>
        <v/>
      </c>
      <c r="FY184" t="str">
        <f t="shared" si="584"/>
        <v/>
      </c>
      <c r="FZ184" t="str">
        <f t="shared" si="584"/>
        <v/>
      </c>
      <c r="GA184" t="str">
        <f t="shared" si="584"/>
        <v/>
      </c>
      <c r="GB184" t="str">
        <f t="shared" si="584"/>
        <v/>
      </c>
      <c r="GC184" t="str">
        <f t="shared" si="584"/>
        <v/>
      </c>
      <c r="GD184" t="str">
        <f t="shared" si="584"/>
        <v/>
      </c>
      <c r="GE184" t="str">
        <f t="shared" si="584"/>
        <v/>
      </c>
      <c r="GF184" t="str">
        <f t="shared" si="584"/>
        <v/>
      </c>
      <c r="GG184" t="str">
        <f t="shared" si="584"/>
        <v/>
      </c>
      <c r="GH184" t="str">
        <f t="shared" si="584"/>
        <v/>
      </c>
      <c r="GI184" t="str">
        <f t="shared" si="584"/>
        <v/>
      </c>
      <c r="GJ184" t="str">
        <f t="shared" si="584"/>
        <v/>
      </c>
      <c r="GK184" t="str">
        <f t="shared" si="584"/>
        <v/>
      </c>
      <c r="GL184" t="str">
        <f t="shared" si="584"/>
        <v/>
      </c>
      <c r="GM184" s="88" t="str">
        <f t="shared" si="584"/>
        <v/>
      </c>
    </row>
    <row r="185" spans="1:195" x14ac:dyDescent="0.25">
      <c r="B185" t="s">
        <v>54</v>
      </c>
      <c r="C185" t="s">
        <v>24</v>
      </c>
      <c r="D185" s="163" t="str">
        <f t="shared" ref="D185:AA185" ca="1" si="585">D77</f>
        <v/>
      </c>
      <c r="E185" s="163" t="str">
        <f t="shared" ca="1" si="585"/>
        <v/>
      </c>
      <c r="F185" s="163" t="str">
        <f t="shared" ca="1" si="585"/>
        <v/>
      </c>
      <c r="G185" s="163" t="str">
        <f t="shared" ca="1" si="585"/>
        <v/>
      </c>
      <c r="H185" s="163" t="str">
        <f t="shared" ca="1" si="585"/>
        <v/>
      </c>
      <c r="I185" s="163" t="str">
        <f t="shared" ca="1" si="585"/>
        <v/>
      </c>
      <c r="J185" s="163" t="str">
        <f t="shared" ca="1" si="585"/>
        <v/>
      </c>
      <c r="K185" s="163" t="str">
        <f t="shared" ca="1" si="585"/>
        <v/>
      </c>
      <c r="L185" s="163" t="str">
        <f t="shared" ca="1" si="585"/>
        <v/>
      </c>
      <c r="M185" s="163" t="str">
        <f t="shared" ca="1" si="585"/>
        <v/>
      </c>
      <c r="N185" s="163" t="str">
        <f t="shared" ca="1" si="585"/>
        <v/>
      </c>
      <c r="O185" s="163" t="str">
        <f t="shared" ca="1" si="585"/>
        <v/>
      </c>
      <c r="P185" s="163" t="str">
        <f t="shared" ca="1" si="585"/>
        <v/>
      </c>
      <c r="Q185" s="163" t="str">
        <f t="shared" ca="1" si="585"/>
        <v/>
      </c>
      <c r="R185" s="163" t="str">
        <f t="shared" ca="1" si="585"/>
        <v/>
      </c>
      <c r="S185" s="163" t="str">
        <f t="shared" ca="1" si="585"/>
        <v/>
      </c>
      <c r="T185" s="163" t="str">
        <f t="shared" ca="1" si="585"/>
        <v/>
      </c>
      <c r="U185" s="163" t="str">
        <f t="shared" ca="1" si="585"/>
        <v/>
      </c>
      <c r="V185" s="163" t="str">
        <f t="shared" ca="1" si="585"/>
        <v/>
      </c>
      <c r="W185" s="163" t="str">
        <f t="shared" ca="1" si="585"/>
        <v/>
      </c>
      <c r="X185" s="163" t="str">
        <f t="shared" ca="1" si="585"/>
        <v/>
      </c>
      <c r="Y185" s="163">
        <f t="shared" ca="1" si="585"/>
        <v>7.8072653618531351</v>
      </c>
      <c r="Z185" s="163">
        <f t="shared" ca="1" si="585"/>
        <v>7.5422756130390036</v>
      </c>
      <c r="AA185" s="163">
        <f t="shared" ca="1" si="585"/>
        <v>4.3351862024128645</v>
      </c>
      <c r="AB185" s="163" t="str">
        <f t="shared" ref="AB185:AH185" ca="1" si="586">AB77</f>
        <v/>
      </c>
      <c r="AC185" s="163" t="str">
        <f t="shared" ca="1" si="586"/>
        <v/>
      </c>
      <c r="AD185" s="163" t="str">
        <f t="shared" ca="1" si="586"/>
        <v/>
      </c>
      <c r="AE185" s="163" t="str">
        <f t="shared" ca="1" si="586"/>
        <v/>
      </c>
      <c r="AF185" s="163" t="str">
        <f t="shared" ca="1" si="586"/>
        <v/>
      </c>
      <c r="AG185" s="163" t="str">
        <f t="shared" ca="1" si="586"/>
        <v/>
      </c>
      <c r="AH185" s="163" t="str">
        <f t="shared" ca="1" si="586"/>
        <v/>
      </c>
      <c r="AI185" t="str">
        <f ca="1">IF(AI138&lt;=$L$3,IF(OR(AI95=3,AI95=4),"",IF((MecaFluide!$D$15^2*AI178^2-(MecaFluide!$C$14+MecaFluide!$D$15)*(AI171-AI170+MecaFluide!$D$15*AI178^2))&gt;0,MecaFluide!$D$15*AI178+SQRT(MecaFluide!$D$15^2*AI178^2-(MecaFluide!$C$14+MecaFluide!$D$15)*(AI171-AI170+MecaFluide!$D$15*Horaire!AI178^2))/(MecaFluide!$C$14+MecaFluide!$D$15),"")),"")</f>
        <v/>
      </c>
      <c r="AJ185" t="str">
        <f ca="1">IF(AJ138&lt;=$L$3,IF(OR(AJ95=3,AJ95=4),"",IF((MecaFluide!$D$15^2*AJ178^2-(MecaFluide!$C$14+MecaFluide!$D$15)*(AJ171-AJ170+MecaFluide!$D$15*AJ178^2))&gt;0,MecaFluide!$D$15*AJ178+SQRT(MecaFluide!$D$15^2*AJ178^2-(MecaFluide!$C$14+MecaFluide!$D$15)*(AJ171-AJ170+MecaFluide!$D$15*Horaire!AJ178^2))/(MecaFluide!$C$14+MecaFluide!$D$15),"")),"")</f>
        <v/>
      </c>
      <c r="AK185" t="str">
        <f ca="1">IF(AK138&lt;=$L$3,IF(OR(AK95=3,AK95=4),"",IF((MecaFluide!$D$15^2*AK178^2-(MecaFluide!$C$14+MecaFluide!$D$15)*(AK171-AK170+MecaFluide!$D$15*AK178^2))&gt;0,MecaFluide!$D$15*AK178+SQRT(MecaFluide!$D$15^2*AK178^2-(MecaFluide!$C$14+MecaFluide!$D$15)*(AK171-AK170+MecaFluide!$D$15*Horaire!AK178^2))/(MecaFluide!$C$14+MecaFluide!$D$15),"")),"")</f>
        <v/>
      </c>
      <c r="AL185" t="str">
        <f ca="1">IF(AL138&lt;=$L$3,IF(OR(AL95=3,AL95=4),"",IF((MecaFluide!$D$15^2*AL178^2-(MecaFluide!$C$14+MecaFluide!$D$15)*(AL171-AL170+MecaFluide!$D$15*AL178^2))&gt;0,MecaFluide!$D$15*AL178+SQRT(MecaFluide!$D$15^2*AL178^2-(MecaFluide!$C$14+MecaFluide!$D$15)*(AL171-AL170+MecaFluide!$D$15*Horaire!AL178^2))/(MecaFluide!$C$14+MecaFluide!$D$15),"")),"")</f>
        <v/>
      </c>
      <c r="AM185" t="str">
        <f ca="1">IF(AM138&lt;=$L$3,IF(OR(AM95=3,AM95=4),"",IF((MecaFluide!$D$15^2*AM178^2-(MecaFluide!$C$14+MecaFluide!$D$15)*(AM171-AM170+MecaFluide!$D$15*AM178^2))&gt;0,MecaFluide!$D$15*AM178+SQRT(MecaFluide!$D$15^2*AM178^2-(MecaFluide!$C$14+MecaFluide!$D$15)*(AM171-AM170+MecaFluide!$D$15*Horaire!AM178^2))/(MecaFluide!$C$14+MecaFluide!$D$15),"")),"")</f>
        <v/>
      </c>
      <c r="AN185">
        <f ca="1">IF(AN138&lt;=$L$3,IF(OR(AN95=3,AN95=4),"",IF((MecaFluide!$D$15^2*AN178^2-(MecaFluide!$C$14+MecaFluide!$D$15)*(AN171-AN170+MecaFluide!$D$15*AN178^2))&gt;0,MecaFluide!$D$15*AN178+SQRT(MecaFluide!$D$15^2*AN178^2-(MecaFluide!$C$14+MecaFluide!$D$15)*(AN171-AN170+MecaFluide!$D$15*Horaire!AN178^2))/(MecaFluide!$C$14+MecaFluide!$D$15),"")),"")</f>
        <v>7.2117802319692395</v>
      </c>
      <c r="AO185">
        <f ca="1">IF(AO138&lt;=$L$3,IF(OR(AO95=3,AO95=4),"",IF((MecaFluide!$D$15^2*AO178^2-(MecaFluide!$C$14+MecaFluide!$D$15)*(AO171-AO170+MecaFluide!$D$15*AO178^2))&gt;0,MecaFluide!$D$15*AO178+SQRT(MecaFluide!$D$15^2*AO178^2-(MecaFluide!$C$14+MecaFluide!$D$15)*(AO171-AO170+MecaFluide!$D$15*Horaire!AO178^2))/(MecaFluide!$C$14+MecaFluide!$D$15),"")),"")</f>
        <v>4.7484017004683015</v>
      </c>
      <c r="AP185" t="str">
        <f ca="1">IF(AP138&lt;=$L$3,IF(OR(AP95=3,AP95=4),"",IF((MecaFluide!$D$15^2*AP178^2-(MecaFluide!$C$14+MecaFluide!$D$15)*(AP171-AP170+MecaFluide!$D$15*AP178^2))&gt;0,MecaFluide!$D$15*AP178+SQRT(MecaFluide!$D$15^2*AP178^2-(MecaFluide!$C$14+MecaFluide!$D$15)*(AP171-AP170+MecaFluide!$D$15*Horaire!AP178^2))/(MecaFluide!$C$14+MecaFluide!$D$15),"")),"")</f>
        <v/>
      </c>
      <c r="AQ185" t="str">
        <f ca="1">IF(AQ138&lt;=$L$3,IF(OR(AQ95=3,AQ95=4),"",IF((MecaFluide!$D$15^2*AQ178^2-(MecaFluide!$C$14+MecaFluide!$D$15)*(AQ171-AQ170+MecaFluide!$D$15*AQ178^2))&gt;0,MecaFluide!$D$15*AQ178+SQRT(MecaFluide!$D$15^2*AQ178^2-(MecaFluide!$C$14+MecaFluide!$D$15)*(AQ171-AQ170+MecaFluide!$D$15*Horaire!AQ178^2))/(MecaFluide!$C$14+MecaFluide!$D$15),"")),"")</f>
        <v/>
      </c>
      <c r="AR185" t="str">
        <f ca="1">IF(AR138&lt;=$L$3,IF(OR(AR95=3,AR95=4),"",IF((MecaFluide!$D$15^2*AR178^2-(MecaFluide!$C$14+MecaFluide!$D$15)*(AR171-AR170+MecaFluide!$D$15*AR178^2))&gt;0,MecaFluide!$D$15*AR178+SQRT(MecaFluide!$D$15^2*AR178^2-(MecaFluide!$C$14+MecaFluide!$D$15)*(AR171-AR170+MecaFluide!$D$15*Horaire!AR178^2))/(MecaFluide!$C$14+MecaFluide!$D$15),"")),"")</f>
        <v/>
      </c>
      <c r="AS185" t="str">
        <f ca="1">IF(AS138&lt;=$L$3,IF(OR(AS95=3,AS95=4),"",IF((MecaFluide!$D$15^2*AS178^2-(MecaFluide!$C$14+MecaFluide!$D$15)*(AS171-AS170+MecaFluide!$D$15*AS178^2))&gt;0,MecaFluide!$D$15*AS178+SQRT(MecaFluide!$D$15^2*AS178^2-(MecaFluide!$C$14+MecaFluide!$D$15)*(AS171-AS170+MecaFluide!$D$15*Horaire!AS178^2))/(MecaFluide!$C$14+MecaFluide!$D$15),"")),"")</f>
        <v/>
      </c>
      <c r="AT185" t="str">
        <f ca="1">IF(AT138&lt;=$L$3,IF(OR(AT95=3,AT95=4),"",IF((MecaFluide!$D$15^2*AT178^2-(MecaFluide!$C$14+MecaFluide!$D$15)*(AT171-AT170+MecaFluide!$D$15*AT178^2))&gt;0,MecaFluide!$D$15*AT178+SQRT(MecaFluide!$D$15^2*AT178^2-(MecaFluide!$C$14+MecaFluide!$D$15)*(AT171-AT170+MecaFluide!$D$15*Horaire!AT178^2))/(MecaFluide!$C$14+MecaFluide!$D$15),"")),"")</f>
        <v/>
      </c>
      <c r="AU185" t="str">
        <f ca="1">IF(AU138&lt;=$L$3,IF(OR(AU95=3,AU95=4),"",IF((MecaFluide!$D$15^2*AU178^2-(MecaFluide!$C$14+MecaFluide!$D$15)*(AU171-AU170+MecaFluide!$D$15*AU178^2))&gt;0,MecaFluide!$D$15*AU178+SQRT(MecaFluide!$D$15^2*AU178^2-(MecaFluide!$C$14+MecaFluide!$D$15)*(AU171-AU170+MecaFluide!$D$15*Horaire!AU178^2))/(MecaFluide!$C$14+MecaFluide!$D$15),"")),"")</f>
        <v/>
      </c>
      <c r="AV185">
        <f ca="1">IF(AV138&lt;=$L$3,IF(OR(AV95=3,AV95=4),"",IF((MecaFluide!$D$15^2*AV178^2-(MecaFluide!$C$14+MecaFluide!$D$15)*(AV171-AV170+MecaFluide!$D$15*AV178^2))&gt;0,MecaFluide!$D$15*AV178+SQRT(MecaFluide!$D$15^2*AV178^2-(MecaFluide!$C$14+MecaFluide!$D$15)*(AV171-AV170+MecaFluide!$D$15*Horaire!AV178^2))/(MecaFluide!$C$14+MecaFluide!$D$15),"")),"")</f>
        <v>5.9594485062977718</v>
      </c>
      <c r="AW185" t="str">
        <f ca="1">IF(AW138&lt;=$L$3,IF(OR(AW95=3,AW95=4),"",IF((MecaFluide!$D$15^2*AW178^2-(MecaFluide!$C$14+MecaFluide!$D$15)*(AW171-AW170+MecaFluide!$D$15*AW178^2))&gt;0,MecaFluide!$D$15*AW178+SQRT(MecaFluide!$D$15^2*AW178^2-(MecaFluide!$C$14+MecaFluide!$D$15)*(AW171-AW170+MecaFluide!$D$15*Horaire!AW178^2))/(MecaFluide!$C$14+MecaFluide!$D$15),"")),"")</f>
        <v/>
      </c>
      <c r="AX185" t="str">
        <f ca="1">IF(AX138&lt;=$L$3,IF(OR(AX95=3,AX95=4),"",IF((MecaFluide!$D$15^2*AX178^2-(MecaFluide!$C$14+MecaFluide!$D$15)*(AX171-AX170+MecaFluide!$D$15*AX178^2))&gt;0,MecaFluide!$D$15*AX178+SQRT(MecaFluide!$D$15^2*AX178^2-(MecaFluide!$C$14+MecaFluide!$D$15)*(AX171-AX170+MecaFluide!$D$15*Horaire!AX178^2))/(MecaFluide!$C$14+MecaFluide!$D$15),"")),"")</f>
        <v/>
      </c>
      <c r="AY185" s="88" t="str">
        <f ca="1">IF(AY138&lt;=$L$3,IF(OR(AY95=3,AY95=4),"",IF((MecaFluide!$D$15^2*AY178^2-(MecaFluide!$C$14+MecaFluide!$D$15)*(AY171-AY170+MecaFluide!$D$15*AY178^2))&gt;0,MecaFluide!$D$15*AY178+SQRT(MecaFluide!$D$15^2*AY178^2-(MecaFluide!$C$14+MecaFluide!$D$15)*(AY171-AY170+MecaFluide!$D$15*Horaire!AY178^2))/(MecaFluide!$C$14+MecaFluide!$D$15),"")),"")</f>
        <v/>
      </c>
      <c r="AZ185" s="87" t="str">
        <f ca="1">IF(AZ138&lt;=$L$3,IF(OR(AZ95=3,AZ95=4),"",IF((MecaFluide!$D$15^2*AZ178^2-(MecaFluide!$C$14+MecaFluide!$D$15)*(AZ171-AZ170+MecaFluide!$D$15*AZ178^2))&gt;0,MecaFluide!$D$15*AZ178+SQRT(MecaFluide!$D$15^2*AZ178^2-(MecaFluide!$C$14+MecaFluide!$D$15)*(AZ171-AZ170+MecaFluide!$D$15*Horaire!AZ178^2))/(MecaFluide!$C$14+MecaFluide!$D$15),"")),"")</f>
        <v/>
      </c>
      <c r="BA185" t="str">
        <f ca="1">IF(BA138&lt;=$L$3,IF(OR(BA95=3,BA95=4),"",IF((MecaFluide!$D$15^2*BA178^2-(MecaFluide!$C$14+MecaFluide!$D$15)*(BA171-BA170+MecaFluide!$D$15*BA178^2))&gt;0,MecaFluide!$D$15*BA178+SQRT(MecaFluide!$D$15^2*BA178^2-(MecaFluide!$C$14+MecaFluide!$D$15)*(BA171-BA170+MecaFluide!$D$15*Horaire!BA178^2))/(MecaFluide!$C$14+MecaFluide!$D$15),"")),"")</f>
        <v/>
      </c>
      <c r="BB185" t="str">
        <f ca="1">IF(BB138&lt;=$L$3,IF(OR(BB95=3,BB95=4),"",IF((MecaFluide!$D$15^2*BB178^2-(MecaFluide!$C$14+MecaFluide!$D$15)*(BB171-BB170+MecaFluide!$D$15*BB178^2))&gt;0,MecaFluide!$D$15*BB178+SQRT(MecaFluide!$D$15^2*BB178^2-(MecaFluide!$C$14+MecaFluide!$D$15)*(BB171-BB170+MecaFluide!$D$15*Horaire!BB178^2))/(MecaFluide!$C$14+MecaFluide!$D$15),"")),"")</f>
        <v/>
      </c>
      <c r="BC185" t="str">
        <f ca="1">IF(BC138&lt;=$L$3,IF(OR(BC95=3,BC95=4),"",IF((MecaFluide!$D$15^2*BC178^2-(MecaFluide!$C$14+MecaFluide!$D$15)*(BC171-BC170+MecaFluide!$D$15*BC178^2))&gt;0,MecaFluide!$D$15*BC178+SQRT(MecaFluide!$D$15^2*BC178^2-(MecaFluide!$C$14+MecaFluide!$D$15)*(BC171-BC170+MecaFluide!$D$15*Horaire!BC178^2))/(MecaFluide!$C$14+MecaFluide!$D$15),"")),"")</f>
        <v/>
      </c>
      <c r="BD185" t="str">
        <f ca="1">IF(BD138&lt;=$L$3,IF(OR(BD95=3,BD95=4),"",IF((MecaFluide!$D$15^2*BD178^2-(MecaFluide!$C$14+MecaFluide!$D$15)*(BD171-BD170+MecaFluide!$D$15*BD178^2))&gt;0,MecaFluide!$D$15*BD178+SQRT(MecaFluide!$D$15^2*BD178^2-(MecaFluide!$C$14+MecaFluide!$D$15)*(BD171-BD170+MecaFluide!$D$15*Horaire!BD178^2))/(MecaFluide!$C$14+MecaFluide!$D$15),"")),"")</f>
        <v/>
      </c>
      <c r="BE185" t="str">
        <f ca="1">IF(BE138&lt;=$L$3,IF(OR(BE95=3,BE95=4),"",IF((MecaFluide!$D$15^2*BE178^2-(MecaFluide!$C$14+MecaFluide!$D$15)*(BE171-BE170+MecaFluide!$D$15*BE178^2))&gt;0,MecaFluide!$D$15*BE178+SQRT(MecaFluide!$D$15^2*BE178^2-(MecaFluide!$C$14+MecaFluide!$D$15)*(BE171-BE170+MecaFluide!$D$15*Horaire!BE178^2))/(MecaFluide!$C$14+MecaFluide!$D$15),"")),"")</f>
        <v/>
      </c>
      <c r="BF185" t="str">
        <f ca="1">IF(BF138&lt;=$L$3,IF(OR(BF95=3,BF95=4),"",IF((MecaFluide!$D$15^2*BF178^2-(MecaFluide!$C$14+MecaFluide!$D$15)*(BF171-BF170+MecaFluide!$D$15*BF178^2))&gt;0,MecaFluide!$D$15*BF178+SQRT(MecaFluide!$D$15^2*BF178^2-(MecaFluide!$C$14+MecaFluide!$D$15)*(BF171-BF170+MecaFluide!$D$15*Horaire!BF178^2))/(MecaFluide!$C$14+MecaFluide!$D$15),"")),"")</f>
        <v/>
      </c>
      <c r="BG185" t="str">
        <f ca="1">IF(BG138&lt;=$L$3,IF(OR(BG95=3,BG95=4),"",IF((MecaFluide!$D$15^2*BG178^2-(MecaFluide!$C$14+MecaFluide!$D$15)*(BG171-BG170+MecaFluide!$D$15*BG178^2))&gt;0,MecaFluide!$D$15*BG178+SQRT(MecaFluide!$D$15^2*BG178^2-(MecaFluide!$C$14+MecaFluide!$D$15)*(BG171-BG170+MecaFluide!$D$15*Horaire!BG178^2))/(MecaFluide!$C$14+MecaFluide!$D$15),"")),"")</f>
        <v/>
      </c>
      <c r="BH185" t="str">
        <f ca="1">IF(BH138&lt;=$L$3,IF(OR(BH95=3,BH95=4),"",IF((MecaFluide!$D$15^2*BH178^2-(MecaFluide!$C$14+MecaFluide!$D$15)*(BH171-BH170+MecaFluide!$D$15*BH178^2))&gt;0,MecaFluide!$D$15*BH178+SQRT(MecaFluide!$D$15^2*BH178^2-(MecaFluide!$C$14+MecaFluide!$D$15)*(BH171-BH170+MecaFluide!$D$15*Horaire!BH178^2))/(MecaFluide!$C$14+MecaFluide!$D$15),"")),"")</f>
        <v/>
      </c>
      <c r="BI185" t="str">
        <f ca="1">IF(BI138&lt;=$L$3,IF(OR(BI95=3,BI95=4),"",IF((MecaFluide!$D$15^2*BI178^2-(MecaFluide!$C$14+MecaFluide!$D$15)*(BI171-BI170+MecaFluide!$D$15*BI178^2))&gt;0,MecaFluide!$D$15*BI178+SQRT(MecaFluide!$D$15^2*BI178^2-(MecaFluide!$C$14+MecaFluide!$D$15)*(BI171-BI170+MecaFluide!$D$15*Horaire!BI178^2))/(MecaFluide!$C$14+MecaFluide!$D$15),"")),"")</f>
        <v/>
      </c>
      <c r="BJ185" t="str">
        <f ca="1">IF(BJ138&lt;=$L$3,IF(OR(BJ95=3,BJ95=4),"",IF((MecaFluide!$D$15^2*BJ178^2-(MecaFluide!$C$14+MecaFluide!$D$15)*(BJ171-BJ170+MecaFluide!$D$15*BJ178^2))&gt;0,MecaFluide!$D$15*BJ178+SQRT(MecaFluide!$D$15^2*BJ178^2-(MecaFluide!$C$14+MecaFluide!$D$15)*(BJ171-BJ170+MecaFluide!$D$15*Horaire!BJ178^2))/(MecaFluide!$C$14+MecaFluide!$D$15),"")),"")</f>
        <v/>
      </c>
      <c r="BK185" t="str">
        <f ca="1">IF(BK138&lt;=$L$3,IF(OR(BK95=3,BK95=4),"",IF((MecaFluide!$D$15^2*BK178^2-(MecaFluide!$C$14+MecaFluide!$D$15)*(BK171-BK170+MecaFluide!$D$15*BK178^2))&gt;0,MecaFluide!$D$15*BK178+SQRT(MecaFluide!$D$15^2*BK178^2-(MecaFluide!$C$14+MecaFluide!$D$15)*(BK171-BK170+MecaFluide!$D$15*Horaire!BK178^2))/(MecaFluide!$C$14+MecaFluide!$D$15),"")),"")</f>
        <v/>
      </c>
      <c r="BL185">
        <f ca="1">IF(BL138&lt;=$L$3,IF(OR(BL95=3,BL95=4),"",IF((MecaFluide!$D$15^2*BL178^2-(MecaFluide!$C$14+MecaFluide!$D$15)*(BL171-BL170+MecaFluide!$D$15*BL178^2))&gt;0,MecaFluide!$D$15*BL178+SQRT(MecaFluide!$D$15^2*BL178^2-(MecaFluide!$C$14+MecaFluide!$D$15)*(BL171-BL170+MecaFluide!$D$15*Horaire!BL178^2))/(MecaFluide!$C$14+MecaFluide!$D$15),"")),"")</f>
        <v>7.3901508066200199</v>
      </c>
      <c r="BM185" t="str">
        <f ca="1">IF(BM138&lt;=$L$3,IF(OR(BM95=3,BM95=4),"",IF((MecaFluide!$D$15^2*BM178^2-(MecaFluide!$C$14+MecaFluide!$D$15)*(BM171-BM170+MecaFluide!$D$15*BM178^2))&gt;0,MecaFluide!$D$15*BM178+SQRT(MecaFluide!$D$15^2*BM178^2-(MecaFluide!$C$14+MecaFluide!$D$15)*(BM171-BM170+MecaFluide!$D$15*Horaire!BM178^2))/(MecaFluide!$C$14+MecaFluide!$D$15),"")),"")</f>
        <v/>
      </c>
      <c r="BN185">
        <f ca="1">IF(BN138&lt;=$L$3,IF(OR(BN95=3,BN95=4),"",IF((MecaFluide!$D$15^2*BN178^2-(MecaFluide!$C$14+MecaFluide!$D$15)*(BN171-BN170+MecaFluide!$D$15*BN178^2))&gt;0,MecaFluide!$D$15*BN178+SQRT(MecaFluide!$D$15^2*BN178^2-(MecaFluide!$C$14+MecaFluide!$D$15)*(BN171-BN170+MecaFluide!$D$15*Horaire!BN178^2))/(MecaFluide!$C$14+MecaFluide!$D$15),"")),"")</f>
        <v>6.3912617477926812</v>
      </c>
      <c r="BO185">
        <f ca="1">IF(BO138&lt;=$L$3,IF(OR(BO95=3,BO95=4),"",IF((MecaFluide!$D$15^2*BO178^2-(MecaFluide!$C$14+MecaFluide!$D$15)*(BO171-BO170+MecaFluide!$D$15*BO178^2))&gt;0,MecaFluide!$D$15*BO178+SQRT(MecaFluide!$D$15^2*BO178^2-(MecaFluide!$C$14+MecaFluide!$D$15)*(BO171-BO170+MecaFluide!$D$15*Horaire!BO178^2))/(MecaFluide!$C$14+MecaFluide!$D$15),"")),"")</f>
        <v>1.5859351055931579</v>
      </c>
      <c r="BP185" t="str">
        <f ca="1">IF(BP138&lt;=$L$3,IF(OR(BP95=3,BP95=4),"",IF((MecaFluide!$D$15^2*BP178^2-(MecaFluide!$C$14+MecaFluide!$D$15)*(BP171-BP170+MecaFluide!$D$15*BP178^2))&gt;0,MecaFluide!$D$15*BP178+SQRT(MecaFluide!$D$15^2*BP178^2-(MecaFluide!$C$14+MecaFluide!$D$15)*(BP171-BP170+MecaFluide!$D$15*Horaire!BP178^2))/(MecaFluide!$C$14+MecaFluide!$D$15),"")),"")</f>
        <v/>
      </c>
      <c r="BQ185" t="str">
        <f ca="1">IF(BQ138&lt;=$L$3,IF(OR(BQ95=3,BQ95=4),"",IF((MecaFluide!$D$15^2*BQ178^2-(MecaFluide!$C$14+MecaFluide!$D$15)*(BQ171-BQ170+MecaFluide!$D$15*BQ178^2))&gt;0,MecaFluide!$D$15*BQ178+SQRT(MecaFluide!$D$15^2*BQ178^2-(MecaFluide!$C$14+MecaFluide!$D$15)*(BQ171-BQ170+MecaFluide!$D$15*Horaire!BQ178^2))/(MecaFluide!$C$14+MecaFluide!$D$15),"")),"")</f>
        <v/>
      </c>
      <c r="BR185" t="str">
        <f ca="1">IF(BR138&lt;=$L$3,IF(OR(BR95=3,BR95=4),"",IF((MecaFluide!$D$15^2*BR178^2-(MecaFluide!$C$14+MecaFluide!$D$15)*(BR171-BR170+MecaFluide!$D$15*BR178^2))&gt;0,MecaFluide!$D$15*BR178+SQRT(MecaFluide!$D$15^2*BR178^2-(MecaFluide!$C$14+MecaFluide!$D$15)*(BR171-BR170+MecaFluide!$D$15*Horaire!BR178^2))/(MecaFluide!$C$14+MecaFluide!$D$15),"")),"")</f>
        <v/>
      </c>
      <c r="BS185">
        <f ca="1">IF(BS138&lt;=$L$3,IF(OR(BS95=3,BS95=4),"",IF((MecaFluide!$D$15^2*BS178^2-(MecaFluide!$C$14+MecaFluide!$D$15)*(BS171-BS170+MecaFluide!$D$15*BS178^2))&gt;0,MecaFluide!$D$15*BS178+SQRT(MecaFluide!$D$15^2*BS178^2-(MecaFluide!$C$14+MecaFluide!$D$15)*(BS171-BS170+MecaFluide!$D$15*Horaire!BS178^2))/(MecaFluide!$C$14+MecaFluide!$D$15),"")),"")</f>
        <v>4.4061615750348633</v>
      </c>
      <c r="BT185" t="str">
        <f ca="1">IF(BT138&lt;=$L$3,IF(OR(BT95=3,BT95=4),"",IF((MecaFluide!$D$15^2*BT178^2-(MecaFluide!$C$14+MecaFluide!$D$15)*(BT171-BT170+MecaFluide!$D$15*BT178^2))&gt;0,MecaFluide!$D$15*BT178+SQRT(MecaFluide!$D$15^2*BT178^2-(MecaFluide!$C$14+MecaFluide!$D$15)*(BT171-BT170+MecaFluide!$D$15*Horaire!BT178^2))/(MecaFluide!$C$14+MecaFluide!$D$15),"")),"")</f>
        <v/>
      </c>
      <c r="BU185" t="str">
        <f ca="1">IF(BU138&lt;=$L$3,IF(OR(BU95=3,BU95=4),"",IF((MecaFluide!$D$15^2*BU178^2-(MecaFluide!$C$14+MecaFluide!$D$15)*(BU171-BU170+MecaFluide!$D$15*BU178^2))&gt;0,MecaFluide!$D$15*BU178+SQRT(MecaFluide!$D$15^2*BU178^2-(MecaFluide!$C$14+MecaFluide!$D$15)*(BU171-BU170+MecaFluide!$D$15*Horaire!BU178^2))/(MecaFluide!$C$14+MecaFluide!$D$15),"")),"")</f>
        <v/>
      </c>
      <c r="BV185" t="str">
        <f ca="1">IF(BV138&lt;=$L$3,IF(OR(BV95=3,BV95=4),"",IF((MecaFluide!$D$15^2*BV178^2-(MecaFluide!$C$14+MecaFluide!$D$15)*(BV171-BV170+MecaFluide!$D$15*BV178^2))&gt;0,MecaFluide!$D$15*BV178+SQRT(MecaFluide!$D$15^2*BV178^2-(MecaFluide!$C$14+MecaFluide!$D$15)*(BV171-BV170+MecaFluide!$D$15*Horaire!BV178^2))/(MecaFluide!$C$14+MecaFluide!$D$15),"")),"")</f>
        <v/>
      </c>
      <c r="BW185" s="88" t="str">
        <f ca="1">IF(BW138&lt;=$L$3,IF(OR(BW95=3,BW95=4),"",IF((MecaFluide!$D$15^2*BW178^2-(MecaFluide!$C$14+MecaFluide!$D$15)*(BW171-BW170+MecaFluide!$D$15*BW178^2))&gt;0,MecaFluide!$D$15*BW178+SQRT(MecaFluide!$D$15^2*BW178^2-(MecaFluide!$C$14+MecaFluide!$D$15)*(BW171-BW170+MecaFluide!$D$15*Horaire!BW178^2))/(MecaFluide!$C$14+MecaFluide!$D$15),"")),"")</f>
        <v/>
      </c>
      <c r="BX185" s="87" t="str">
        <f ca="1">IF(BX138&lt;=$L$3,IF(OR(BX95=3,BX95=4),"",IF((MecaFluide!$D$15^2*BX178^2-(MecaFluide!$C$14+MecaFluide!$D$15)*(BX171-BX170+MecaFluide!$D$15*BX178^2))&gt;0,MecaFluide!$D$15*BX178+SQRT(MecaFluide!$D$15^2*BX178^2-(MecaFluide!$C$14+MecaFluide!$D$15)*(BX171-BX170+MecaFluide!$D$15*Horaire!BX178^2))/(MecaFluide!$C$14+MecaFluide!$D$15),"")),"")</f>
        <v/>
      </c>
      <c r="BY185" t="str">
        <f ca="1">IF(BY138&lt;=$L$3,IF(OR(BY95=3,BY95=4),"",IF((MecaFluide!$D$15^2*BY178^2-(MecaFluide!$C$14+MecaFluide!$D$15)*(BY171-BY170+MecaFluide!$D$15*BY178^2))&gt;0,MecaFluide!$D$15*BY178+SQRT(MecaFluide!$D$15^2*BY178^2-(MecaFluide!$C$14+MecaFluide!$D$15)*(BY171-BY170+MecaFluide!$D$15*Horaire!BY178^2))/(MecaFluide!$C$14+MecaFluide!$D$15),"")),"")</f>
        <v/>
      </c>
      <c r="BZ185" t="str">
        <f ca="1">IF(BZ138&lt;=$L$3,IF(OR(BZ95=3,BZ95=4),"",IF((MecaFluide!$D$15^2*BZ178^2-(MecaFluide!$C$14+MecaFluide!$D$15)*(BZ171-BZ170+MecaFluide!$D$15*BZ178^2))&gt;0,MecaFluide!$D$15*BZ178+SQRT(MecaFluide!$D$15^2*BZ178^2-(MecaFluide!$C$14+MecaFluide!$D$15)*(BZ171-BZ170+MecaFluide!$D$15*Horaire!BZ178^2))/(MecaFluide!$C$14+MecaFluide!$D$15),"")),"")</f>
        <v/>
      </c>
      <c r="CA185" t="str">
        <f ca="1">IF(CA138&lt;=$L$3,IF(OR(CA95=3,CA95=4),"",IF((MecaFluide!$D$15^2*CA178^2-(MecaFluide!$C$14+MecaFluide!$D$15)*(CA171-CA170+MecaFluide!$D$15*CA178^2))&gt;0,MecaFluide!$D$15*CA178+SQRT(MecaFluide!$D$15^2*CA178^2-(MecaFluide!$C$14+MecaFluide!$D$15)*(CA171-CA170+MecaFluide!$D$15*Horaire!CA178^2))/(MecaFluide!$C$14+MecaFluide!$D$15),"")),"")</f>
        <v/>
      </c>
      <c r="CB185" t="str">
        <f ca="1">IF(CB138&lt;=$L$3,IF(OR(CB95=3,CB95=4),"",IF((MecaFluide!$D$15^2*CB178^2-(MecaFluide!$C$14+MecaFluide!$D$15)*(CB171-CB170+MecaFluide!$D$15*CB178^2))&gt;0,MecaFluide!$D$15*CB178+SQRT(MecaFluide!$D$15^2*CB178^2-(MecaFluide!$C$14+MecaFluide!$D$15)*(CB171-CB170+MecaFluide!$D$15*Horaire!CB178^2))/(MecaFluide!$C$14+MecaFluide!$D$15),"")),"")</f>
        <v/>
      </c>
      <c r="CC185" t="str">
        <f ca="1">IF(CC138&lt;=$L$3,IF(OR(CC95=3,CC95=4),"",IF((MecaFluide!$D$15^2*CC178^2-(MecaFluide!$C$14+MecaFluide!$D$15)*(CC171-CC170+MecaFluide!$D$15*CC178^2))&gt;0,MecaFluide!$D$15*CC178+SQRT(MecaFluide!$D$15^2*CC178^2-(MecaFluide!$C$14+MecaFluide!$D$15)*(CC171-CC170+MecaFluide!$D$15*Horaire!CC178^2))/(MecaFluide!$C$14+MecaFluide!$D$15),"")),"")</f>
        <v/>
      </c>
      <c r="CD185" t="str">
        <f ca="1">IF(CD138&lt;=$L$3,IF(OR(CD95=3,CD95=4),"",IF((MecaFluide!$D$15^2*CD178^2-(MecaFluide!$C$14+MecaFluide!$D$15)*(CD171-CD170+MecaFluide!$D$15*CD178^2))&gt;0,MecaFluide!$D$15*CD178+SQRT(MecaFluide!$D$15^2*CD178^2-(MecaFluide!$C$14+MecaFluide!$D$15)*(CD171-CD170+MecaFluide!$D$15*Horaire!CD178^2))/(MecaFluide!$C$14+MecaFluide!$D$15),"")),"")</f>
        <v/>
      </c>
      <c r="CE185" t="str">
        <f ca="1">IF(CE138&lt;=$L$3,IF(OR(CE95=3,CE95=4),"",IF((MecaFluide!$D$15^2*CE178^2-(MecaFluide!$C$14+MecaFluide!$D$15)*(CE171-CE170+MecaFluide!$D$15*CE178^2))&gt;0,MecaFluide!$D$15*CE178+SQRT(MecaFluide!$D$15^2*CE178^2-(MecaFluide!$C$14+MecaFluide!$D$15)*(CE171-CE170+MecaFluide!$D$15*Horaire!CE178^2))/(MecaFluide!$C$14+MecaFluide!$D$15),"")),"")</f>
        <v/>
      </c>
      <c r="CF185" t="str">
        <f ca="1">IF(CF138&lt;=$L$3,IF(OR(CF95=3,CF95=4),"",IF((MecaFluide!$D$15^2*CF178^2-(MecaFluide!$C$14+MecaFluide!$D$15)*(CF171-CF170+MecaFluide!$D$15*CF178^2))&gt;0,MecaFluide!$D$15*CF178+SQRT(MecaFluide!$D$15^2*CF178^2-(MecaFluide!$C$14+MecaFluide!$D$15)*(CF171-CF170+MecaFluide!$D$15*Horaire!CF178^2))/(MecaFluide!$C$14+MecaFluide!$D$15),"")),"")</f>
        <v/>
      </c>
      <c r="CG185" t="str">
        <f ca="1">IF(CG138&lt;=$L$3,IF(OR(CG95=3,CG95=4),"",IF((MecaFluide!$D$15^2*CG178^2-(MecaFluide!$C$14+MecaFluide!$D$15)*(CG171-CG170+MecaFluide!$D$15*CG178^2))&gt;0,MecaFluide!$D$15*CG178+SQRT(MecaFluide!$D$15^2*CG178^2-(MecaFluide!$C$14+MecaFluide!$D$15)*(CG171-CG170+MecaFluide!$D$15*Horaire!CG178^2))/(MecaFluide!$C$14+MecaFluide!$D$15),"")),"")</f>
        <v/>
      </c>
      <c r="CH185" t="str">
        <f ca="1">IF(CH138&lt;=$L$3,IF(OR(CH95=3,CH95=4),"",IF((MecaFluide!$D$15^2*CH178^2-(MecaFluide!$C$14+MecaFluide!$D$15)*(CH171-CH170+MecaFluide!$D$15*CH178^2))&gt;0,MecaFluide!$D$15*CH178+SQRT(MecaFluide!$D$15^2*CH178^2-(MecaFluide!$C$14+MecaFluide!$D$15)*(CH171-CH170+MecaFluide!$D$15*Horaire!CH178^2))/(MecaFluide!$C$14+MecaFluide!$D$15),"")),"")</f>
        <v/>
      </c>
      <c r="CI185">
        <f ca="1">IF(CI138&lt;=$L$3,IF(OR(CI95=3,CI95=4),"",IF((MecaFluide!$D$15^2*CI178^2-(MecaFluide!$C$14+MecaFluide!$D$15)*(CI171-CI170+MecaFluide!$D$15*CI178^2))&gt;0,MecaFluide!$D$15*CI178+SQRT(MecaFluide!$D$15^2*CI178^2-(MecaFluide!$C$14+MecaFluide!$D$15)*(CI171-CI170+MecaFluide!$D$15*Horaire!CI178^2))/(MecaFluide!$C$14+MecaFluide!$D$15),"")),"")</f>
        <v>7.6928428094341834</v>
      </c>
      <c r="CJ185" t="str">
        <f ca="1">IF(CJ138&lt;=$L$3,IF(OR(CJ95=3,CJ95=4),"",IF((MecaFluide!$D$15^2*CJ178^2-(MecaFluide!$C$14+MecaFluide!$D$15)*(CJ171-CJ170+MecaFluide!$D$15*CJ178^2))&gt;0,MecaFluide!$D$15*CJ178+SQRT(MecaFluide!$D$15^2*CJ178^2-(MecaFluide!$C$14+MecaFluide!$D$15)*(CJ171-CJ170+MecaFluide!$D$15*Horaire!CJ178^2))/(MecaFluide!$C$14+MecaFluide!$D$15),"")),"")</f>
        <v/>
      </c>
      <c r="CK185" t="str">
        <f ca="1">IF(CK138&lt;=$L$3,IF(OR(CK95=3,CK95=4),"",IF((MecaFluide!$D$15^2*CK178^2-(MecaFluide!$C$14+MecaFluide!$D$15)*(CK171-CK170+MecaFluide!$D$15*CK178^2))&gt;0,MecaFluide!$D$15*CK178+SQRT(MecaFluide!$D$15^2*CK178^2-(MecaFluide!$C$14+MecaFluide!$D$15)*(CK171-CK170+MecaFluide!$D$15*Horaire!CK178^2))/(MecaFluide!$C$14+MecaFluide!$D$15),"")),"")</f>
        <v/>
      </c>
      <c r="CL185">
        <f ca="1">IF(CL138&lt;=$L$3,IF(OR(CL95=3,CL95=4),"",IF((MecaFluide!$D$15^2*CL178^2-(MecaFluide!$C$14+MecaFluide!$D$15)*(CL171-CL170+MecaFluide!$D$15*CL178^2))&gt;0,MecaFluide!$D$15*CL178+SQRT(MecaFluide!$D$15^2*CL178^2-(MecaFluide!$C$14+MecaFluide!$D$15)*(CL171-CL170+MecaFluide!$D$15*Horaire!CL178^2))/(MecaFluide!$C$14+MecaFluide!$D$15),"")),"")</f>
        <v>6.8583755153276593</v>
      </c>
      <c r="CM185">
        <f ca="1">IF(CM138&lt;=$L$3,IF(OR(CM95=3,CM95=4),"",IF((MecaFluide!$D$15^2*CM178^2-(MecaFluide!$C$14+MecaFluide!$D$15)*(CM171-CM170+MecaFluide!$D$15*CM178^2))&gt;0,MecaFluide!$D$15*CM178+SQRT(MecaFluide!$D$15^2*CM178^2-(MecaFluide!$C$14+MecaFluide!$D$15)*(CM171-CM170+MecaFluide!$D$15*Horaire!CM178^2))/(MecaFluide!$C$14+MecaFluide!$D$15),"")),"")</f>
        <v>3.0800049536637566</v>
      </c>
      <c r="CN185" t="str">
        <f ca="1">IF(CN138&lt;=$L$3,IF(OR(CN95=3,CN95=4),"",IF((MecaFluide!$D$15^2*CN178^2-(MecaFluide!$C$14+MecaFluide!$D$15)*(CN171-CN170+MecaFluide!$D$15*CN178^2))&gt;0,MecaFluide!$D$15*CN178+SQRT(MecaFluide!$D$15^2*CN178^2-(MecaFluide!$C$14+MecaFluide!$D$15)*(CN171-CN170+MecaFluide!$D$15*Horaire!CN178^2))/(MecaFluide!$C$14+MecaFluide!$D$15),"")),"")</f>
        <v/>
      </c>
      <c r="CO185" t="str">
        <f ca="1">IF(CO138&lt;=$L$3,IF(OR(CO95=3,CO95=4),"",IF((MecaFluide!$D$15^2*CO178^2-(MecaFluide!$C$14+MecaFluide!$D$15)*(CO171-CO170+MecaFluide!$D$15*CO178^2))&gt;0,MecaFluide!$D$15*CO178+SQRT(MecaFluide!$D$15^2*CO178^2-(MecaFluide!$C$14+MecaFluide!$D$15)*(CO171-CO170+MecaFluide!$D$15*Horaire!CO178^2))/(MecaFluide!$C$14+MecaFluide!$D$15),"")),"")</f>
        <v/>
      </c>
      <c r="CP185" t="str">
        <f ca="1">IF(CP138&lt;=$L$3,IF(OR(CP95=3,CP95=4),"",IF((MecaFluide!$D$15^2*CP178^2-(MecaFluide!$C$14+MecaFluide!$D$15)*(CP171-CP170+MecaFluide!$D$15*CP178^2))&gt;0,MecaFluide!$D$15*CP178+SQRT(MecaFluide!$D$15^2*CP178^2-(MecaFluide!$C$14+MecaFluide!$D$15)*(CP171-CP170+MecaFluide!$D$15*Horaire!CP178^2))/(MecaFluide!$C$14+MecaFluide!$D$15),"")),"")</f>
        <v/>
      </c>
      <c r="CQ185">
        <f ca="1">IF(CQ138&lt;=$L$3,IF(OR(CQ95=3,CQ95=4),"",IF((MecaFluide!$D$15^2*CQ178^2-(MecaFluide!$C$14+MecaFluide!$D$15)*(CQ171-CQ170+MecaFluide!$D$15*CQ178^2))&gt;0,MecaFluide!$D$15*CQ178+SQRT(MecaFluide!$D$15^2*CQ178^2-(MecaFluide!$C$14+MecaFluide!$D$15)*(CQ171-CQ170+MecaFluide!$D$15*Horaire!CQ178^2))/(MecaFluide!$C$14+MecaFluide!$D$15),"")),"")</f>
        <v>4.5081300621943026</v>
      </c>
      <c r="CR185" t="str">
        <f ca="1">IF(CR138&lt;=$L$3,IF(OR(CR95=3,CR95=4),"",IF((MecaFluide!$D$15^2*CR178^2-(MecaFluide!$C$14+MecaFluide!$D$15)*(CR171-CR170+MecaFluide!$D$15*CR178^2))&gt;0,MecaFluide!$D$15*CR178+SQRT(MecaFluide!$D$15^2*CR178^2-(MecaFluide!$C$14+MecaFluide!$D$15)*(CR171-CR170+MecaFluide!$D$15*Horaire!CR178^2))/(MecaFluide!$C$14+MecaFluide!$D$15),"")),"")</f>
        <v/>
      </c>
      <c r="CS185" t="str">
        <f ca="1">IF(CS138&lt;=$L$3,IF(OR(CS95=3,CS95=4),"",IF((MecaFluide!$D$15^2*CS178^2-(MecaFluide!$C$14+MecaFluide!$D$15)*(CS171-CS170+MecaFluide!$D$15*CS178^2))&gt;0,MecaFluide!$D$15*CS178+SQRT(MecaFluide!$D$15^2*CS178^2-(MecaFluide!$C$14+MecaFluide!$D$15)*(CS171-CS170+MecaFluide!$D$15*Horaire!CS178^2))/(MecaFluide!$C$14+MecaFluide!$D$15),"")),"")</f>
        <v/>
      </c>
      <c r="CT185" t="str">
        <f ca="1">IF(CT138&lt;=$L$3,IF(OR(CT95=3,CT95=4),"",IF((MecaFluide!$D$15^2*CT178^2-(MecaFluide!$C$14+MecaFluide!$D$15)*(CT171-CT170+MecaFluide!$D$15*CT178^2))&gt;0,MecaFluide!$D$15*CT178+SQRT(MecaFluide!$D$15^2*CT178^2-(MecaFluide!$C$14+MecaFluide!$D$15)*(CT171-CT170+MecaFluide!$D$15*Horaire!CT178^2))/(MecaFluide!$C$14+MecaFluide!$D$15),"")),"")</f>
        <v/>
      </c>
      <c r="CU185" s="88" t="str">
        <f ca="1">IF(CU138&lt;=$L$3,IF(OR(CU95=3,CU95=4),"",IF((MecaFluide!$D$15^2*CU178^2-(MecaFluide!$C$14+MecaFluide!$D$15)*(CU171-CU170+MecaFluide!$D$15*CU178^2))&gt;0,MecaFluide!$D$15*CU178+SQRT(MecaFluide!$D$15^2*CU178^2-(MecaFluide!$C$14+MecaFluide!$D$15)*(CU171-CU170+MecaFluide!$D$15*Horaire!CU178^2))/(MecaFluide!$C$14+MecaFluide!$D$15),"")),"")</f>
        <v/>
      </c>
      <c r="CV185" s="87" t="str">
        <f ca="1">IF(CV138&lt;=$L$3,IF(OR(CV95=3,CV95=4),"",IF((MecaFluide!$D$15^2*CV178^2-(MecaFluide!$C$14+MecaFluide!$D$15)*(CV171-CV170+MecaFluide!$D$15*CV178^2))&gt;0,MecaFluide!$D$15*CV178+SQRT(MecaFluide!$D$15^2*CV178^2-(MecaFluide!$C$14+MecaFluide!$D$15)*(CV171-CV170+MecaFluide!$D$15*Horaire!CV178^2))/(MecaFluide!$C$14+MecaFluide!$D$15),"")),"")</f>
        <v/>
      </c>
      <c r="CW185" t="str">
        <f ca="1">IF(CW138&lt;=$L$3,IF(OR(CW95=3,CW95=4),"",IF((MecaFluide!$D$15^2*CW178^2-(MecaFluide!$C$14+MecaFluide!$D$15)*(CW171-CW170+MecaFluide!$D$15*CW178^2))&gt;0,MecaFluide!$D$15*CW178+SQRT(MecaFluide!$D$15^2*CW178^2-(MecaFluide!$C$14+MecaFluide!$D$15)*(CW171-CW170+MecaFluide!$D$15*Horaire!CW178^2))/(MecaFluide!$C$14+MecaFluide!$D$15),"")),"")</f>
        <v/>
      </c>
      <c r="CX185" t="str">
        <f ca="1">IF(CX138&lt;=$L$3,IF(OR(CX95=3,CX95=4),"",IF((MecaFluide!$D$15^2*CX178^2-(MecaFluide!$C$14+MecaFluide!$D$15)*(CX171-CX170+MecaFluide!$D$15*CX178^2))&gt;0,MecaFluide!$D$15*CX178+SQRT(MecaFluide!$D$15^2*CX178^2-(MecaFluide!$C$14+MecaFluide!$D$15)*(CX171-CX170+MecaFluide!$D$15*Horaire!CX178^2))/(MecaFluide!$C$14+MecaFluide!$D$15),"")),"")</f>
        <v/>
      </c>
      <c r="CY185" t="str">
        <f ca="1">IF(CY138&lt;=$L$3,IF(OR(CY95=3,CY95=4),"",IF((MecaFluide!$D$15^2*CY178^2-(MecaFluide!$C$14+MecaFluide!$D$15)*(CY171-CY170+MecaFluide!$D$15*CY178^2))&gt;0,MecaFluide!$D$15*CY178+SQRT(MecaFluide!$D$15^2*CY178^2-(MecaFluide!$C$14+MecaFluide!$D$15)*(CY171-CY170+MecaFluide!$D$15*Horaire!CY178^2))/(MecaFluide!$C$14+MecaFluide!$D$15),"")),"")</f>
        <v/>
      </c>
      <c r="CZ185" t="str">
        <f ca="1">IF(CZ138&lt;=$L$3,IF(OR(CZ95=3,CZ95=4),"",IF((MecaFluide!$D$15^2*CZ178^2-(MecaFluide!$C$14+MecaFluide!$D$15)*(CZ171-CZ170+MecaFluide!$D$15*CZ178^2))&gt;0,MecaFluide!$D$15*CZ178+SQRT(MecaFluide!$D$15^2*CZ178^2-(MecaFluide!$C$14+MecaFluide!$D$15)*(CZ171-CZ170+MecaFluide!$D$15*Horaire!CZ178^2))/(MecaFluide!$C$14+MecaFluide!$D$15),"")),"")</f>
        <v/>
      </c>
      <c r="DA185" t="str">
        <f ca="1">IF(DA138&lt;=$L$3,IF(OR(DA95=3,DA95=4),"",IF((MecaFluide!$D$15^2*DA178^2-(MecaFluide!$C$14+MecaFluide!$D$15)*(DA171-DA170+MecaFluide!$D$15*DA178^2))&gt;0,MecaFluide!$D$15*DA178+SQRT(MecaFluide!$D$15^2*DA178^2-(MecaFluide!$C$14+MecaFluide!$D$15)*(DA171-DA170+MecaFluide!$D$15*Horaire!DA178^2))/(MecaFluide!$C$14+MecaFluide!$D$15),"")),"")</f>
        <v/>
      </c>
      <c r="DB185" t="str">
        <f ca="1">IF(DB138&lt;=$L$3,IF(OR(DB95=3,DB95=4),"",IF((MecaFluide!$D$15^2*DB178^2-(MecaFluide!$C$14+MecaFluide!$D$15)*(DB171-DB170+MecaFluide!$D$15*DB178^2))&gt;0,MecaFluide!$D$15*DB178+SQRT(MecaFluide!$D$15^2*DB178^2-(MecaFluide!$C$14+MecaFluide!$D$15)*(DB171-DB170+MecaFluide!$D$15*Horaire!DB178^2))/(MecaFluide!$C$14+MecaFluide!$D$15),"")),"")</f>
        <v/>
      </c>
      <c r="DC185" t="str">
        <f ca="1">IF(DC138&lt;=$L$3,IF(OR(DC95=3,DC95=4),"",IF((MecaFluide!$D$15^2*DC178^2-(MecaFluide!$C$14+MecaFluide!$D$15)*(DC171-DC170+MecaFluide!$D$15*DC178^2))&gt;0,MecaFluide!$D$15*DC178+SQRT(MecaFluide!$D$15^2*DC178^2-(MecaFluide!$C$14+MecaFluide!$D$15)*(DC171-DC170+MecaFluide!$D$15*Horaire!DC178^2))/(MecaFluide!$C$14+MecaFluide!$D$15),"")),"")</f>
        <v/>
      </c>
      <c r="DD185" t="str">
        <f ca="1">IF(DD138&lt;=$L$3,IF(OR(DD95=3,DD95=4),"",IF((MecaFluide!$D$15^2*DD178^2-(MecaFluide!$C$14+MecaFluide!$D$15)*(DD171-DD170+MecaFluide!$D$15*DD178^2))&gt;0,MecaFluide!$D$15*DD178+SQRT(MecaFluide!$D$15^2*DD178^2-(MecaFluide!$C$14+MecaFluide!$D$15)*(DD171-DD170+MecaFluide!$D$15*Horaire!DD178^2))/(MecaFluide!$C$14+MecaFluide!$D$15),"")),"")</f>
        <v/>
      </c>
      <c r="DE185" t="str">
        <f ca="1">IF(DE138&lt;=$L$3,IF(OR(DE95=3,DE95=4),"",IF((MecaFluide!$D$15^2*DE178^2-(MecaFluide!$C$14+MecaFluide!$D$15)*(DE171-DE170+MecaFluide!$D$15*DE178^2))&gt;0,MecaFluide!$D$15*DE178+SQRT(MecaFluide!$D$15^2*DE178^2-(MecaFluide!$C$14+MecaFluide!$D$15)*(DE171-DE170+MecaFluide!$D$15*Horaire!DE178^2))/(MecaFluide!$C$14+MecaFluide!$D$15),"")),"")</f>
        <v/>
      </c>
      <c r="DF185" t="str">
        <f ca="1">IF(DF138&lt;=$L$3,IF(OR(DF95=3,DF95=4),"",IF((MecaFluide!$D$15^2*DF178^2-(MecaFluide!$C$14+MecaFluide!$D$15)*(DF171-DF170+MecaFluide!$D$15*DF178^2))&gt;0,MecaFluide!$D$15*DF178+SQRT(MecaFluide!$D$15^2*DF178^2-(MecaFluide!$C$14+MecaFluide!$D$15)*(DF171-DF170+MecaFluide!$D$15*Horaire!DF178^2))/(MecaFluide!$C$14+MecaFluide!$D$15),"")),"")</f>
        <v/>
      </c>
      <c r="DG185" t="str">
        <f ca="1">IF(DG138&lt;=$L$3,IF(OR(DG95=3,DG95=4),"",IF((MecaFluide!$D$15^2*DG178^2-(MecaFluide!$C$14+MecaFluide!$D$15)*(DG171-DG170+MecaFluide!$D$15*DG178^2))&gt;0,MecaFluide!$D$15*DG178+SQRT(MecaFluide!$D$15^2*DG178^2-(MecaFluide!$C$14+MecaFluide!$D$15)*(DG171-DG170+MecaFluide!$D$15*Horaire!DG178^2))/(MecaFluide!$C$14+MecaFluide!$D$15),"")),"")</f>
        <v/>
      </c>
      <c r="DH185" t="str">
        <f ca="1">IF(DH138&lt;=$L$3,IF(OR(DH95=3,DH95=4),"",IF((MecaFluide!$D$15^2*DH178^2-(MecaFluide!$C$14+MecaFluide!$D$15)*(DH171-DH170+MecaFluide!$D$15*DH178^2))&gt;0,MecaFluide!$D$15*DH178+SQRT(MecaFluide!$D$15^2*DH178^2-(MecaFluide!$C$14+MecaFluide!$D$15)*(DH171-DH170+MecaFluide!$D$15*Horaire!DH178^2))/(MecaFluide!$C$14+MecaFluide!$D$15),"")),"")</f>
        <v/>
      </c>
      <c r="DI185" t="str">
        <f ca="1">IF(DI138&lt;=$L$3,IF(OR(DI95=3,DI95=4),"",IF((MecaFluide!$D$15^2*DI178^2-(MecaFluide!$C$14+MecaFluide!$D$15)*(DI171-DI170+MecaFluide!$D$15*DI178^2))&gt;0,MecaFluide!$D$15*DI178+SQRT(MecaFluide!$D$15^2*DI178^2-(MecaFluide!$C$14+MecaFluide!$D$15)*(DI171-DI170+MecaFluide!$D$15*Horaire!DI178^2))/(MecaFluide!$C$14+MecaFluide!$D$15),"")),"")</f>
        <v/>
      </c>
      <c r="DJ185" t="str">
        <f ca="1">IF(DJ138&lt;=$L$3,IF(OR(DJ95=3,DJ95=4),"",IF((MecaFluide!$D$15^2*DJ178^2-(MecaFluide!$C$14+MecaFluide!$D$15)*(DJ171-DJ170+MecaFluide!$D$15*DJ178^2))&gt;0,MecaFluide!$D$15*DJ178+SQRT(MecaFluide!$D$15^2*DJ178^2-(MecaFluide!$C$14+MecaFluide!$D$15)*(DJ171-DJ170+MecaFluide!$D$15*Horaire!DJ178^2))/(MecaFluide!$C$14+MecaFluide!$D$15),"")),"")</f>
        <v/>
      </c>
      <c r="DK185" t="str">
        <f ca="1">IF(DK138&lt;=$L$3,IF(OR(DK95=3,DK95=4),"",IF((MecaFluide!$D$15^2*DK178^2-(MecaFluide!$C$14+MecaFluide!$D$15)*(DK171-DK170+MecaFluide!$D$15*DK178^2))&gt;0,MecaFluide!$D$15*DK178+SQRT(MecaFluide!$D$15^2*DK178^2-(MecaFluide!$C$14+MecaFluide!$D$15)*(DK171-DK170+MecaFluide!$D$15*Horaire!DK178^2))/(MecaFluide!$C$14+MecaFluide!$D$15),"")),"")</f>
        <v/>
      </c>
      <c r="DL185" t="str">
        <f ca="1">IF(DL138&lt;=$L$3,IF(OR(DL95=3,DL95=4),"",IF((MecaFluide!$D$15^2*DL178^2-(MecaFluide!$C$14+MecaFluide!$D$15)*(DL171-DL170+MecaFluide!$D$15*DL178^2))&gt;0,MecaFluide!$D$15*DL178+SQRT(MecaFluide!$D$15^2*DL178^2-(MecaFluide!$C$14+MecaFluide!$D$15)*(DL171-DL170+MecaFluide!$D$15*Horaire!DL178^2))/(MecaFluide!$C$14+MecaFluide!$D$15),"")),"")</f>
        <v/>
      </c>
      <c r="DM185" t="str">
        <f ca="1">IF(DM138&lt;=$L$3,IF(OR(DM95=3,DM95=4),"",IF((MecaFluide!$D$15^2*DM178^2-(MecaFluide!$C$14+MecaFluide!$D$15)*(DM171-DM170+MecaFluide!$D$15*DM178^2))&gt;0,MecaFluide!$D$15*DM178+SQRT(MecaFluide!$D$15^2*DM178^2-(MecaFluide!$C$14+MecaFluide!$D$15)*(DM171-DM170+MecaFluide!$D$15*Horaire!DM178^2))/(MecaFluide!$C$14+MecaFluide!$D$15),"")),"")</f>
        <v/>
      </c>
      <c r="DN185" t="str">
        <f ca="1">IF(DN138&lt;=$L$3,IF(OR(DN95=3,DN95=4),"",IF((MecaFluide!$D$15^2*DN178^2-(MecaFluide!$C$14+MecaFluide!$D$15)*(DN171-DN170+MecaFluide!$D$15*DN178^2))&gt;0,MecaFluide!$D$15*DN178+SQRT(MecaFluide!$D$15^2*DN178^2-(MecaFluide!$C$14+MecaFluide!$D$15)*(DN171-DN170+MecaFluide!$D$15*Horaire!DN178^2))/(MecaFluide!$C$14+MecaFluide!$D$15),"")),"")</f>
        <v/>
      </c>
      <c r="DO185" t="str">
        <f ca="1">IF(DO138&lt;=$L$3,IF(OR(DO95=3,DO95=4),"",IF((MecaFluide!$D$15^2*DO178^2-(MecaFluide!$C$14+MecaFluide!$D$15)*(DO171-DO170+MecaFluide!$D$15*DO178^2))&gt;0,MecaFluide!$D$15*DO178+SQRT(MecaFluide!$D$15^2*DO178^2-(MecaFluide!$C$14+MecaFluide!$D$15)*(DO171-DO170+MecaFluide!$D$15*Horaire!DO178^2))/(MecaFluide!$C$14+MecaFluide!$D$15),"")),"")</f>
        <v/>
      </c>
      <c r="DP185" t="str">
        <f ca="1">IF(DP138&lt;=$L$3,IF(OR(DP95=3,DP95=4),"",IF((MecaFluide!$D$15^2*DP178^2-(MecaFluide!$C$14+MecaFluide!$D$15)*(DP171-DP170+MecaFluide!$D$15*DP178^2))&gt;0,MecaFluide!$D$15*DP178+SQRT(MecaFluide!$D$15^2*DP178^2-(MecaFluide!$C$14+MecaFluide!$D$15)*(DP171-DP170+MecaFluide!$D$15*Horaire!DP178^2))/(MecaFluide!$C$14+MecaFluide!$D$15),"")),"")</f>
        <v/>
      </c>
      <c r="DQ185" t="str">
        <f ca="1">IF(DQ138&lt;=$L$3,IF(OR(DQ95=3,DQ95=4),"",IF((MecaFluide!$D$15^2*DQ178^2-(MecaFluide!$C$14+MecaFluide!$D$15)*(DQ171-DQ170+MecaFluide!$D$15*DQ178^2))&gt;0,MecaFluide!$D$15*DQ178+SQRT(MecaFluide!$D$15^2*DQ178^2-(MecaFluide!$C$14+MecaFluide!$D$15)*(DQ171-DQ170+MecaFluide!$D$15*Horaire!DQ178^2))/(MecaFluide!$C$14+MecaFluide!$D$15),"")),"")</f>
        <v/>
      </c>
      <c r="DR185" t="str">
        <f ca="1">IF(DR138&lt;=$L$3,IF(OR(DR95=3,DR95=4),"",IF((MecaFluide!$D$15^2*DR178^2-(MecaFluide!$C$14+MecaFluide!$D$15)*(DR171-DR170+MecaFluide!$D$15*DR178^2))&gt;0,MecaFluide!$D$15*DR178+SQRT(MecaFluide!$D$15^2*DR178^2-(MecaFluide!$C$14+MecaFluide!$D$15)*(DR171-DR170+MecaFluide!$D$15*Horaire!DR178^2))/(MecaFluide!$C$14+MecaFluide!$D$15),"")),"")</f>
        <v/>
      </c>
      <c r="DS185" s="88" t="str">
        <f ca="1">IF(DS138&lt;=$L$3,IF(OR(DS95=3,DS95=4),"",IF((MecaFluide!$D$15^2*DS178^2-(MecaFluide!$C$14+MecaFluide!$D$15)*(DS171-DS170+MecaFluide!$D$15*DS178^2))&gt;0,MecaFluide!$D$15*DS178+SQRT(MecaFluide!$D$15^2*DS178^2-(MecaFluide!$C$14+MecaFluide!$D$15)*(DS171-DS170+MecaFluide!$D$15*Horaire!DS178^2))/(MecaFluide!$C$14+MecaFluide!$D$15),"")),"")</f>
        <v/>
      </c>
      <c r="DT185" s="87" t="str">
        <f ca="1">IF(DT138&lt;=$L$3,IF(OR(DT95=3,DT95=4),"",IF((MecaFluide!$D$15^2*DT178^2-(MecaFluide!$C$14+MecaFluide!$D$15)*(DT171-DT170+MecaFluide!$D$15*DT178^2))&gt;0,MecaFluide!$D$15*DT178+SQRT(MecaFluide!$D$15^2*DT178^2-(MecaFluide!$C$14+MecaFluide!$D$15)*(DT171-DT170+MecaFluide!$D$15*Horaire!DT178^2))/(MecaFluide!$C$14+MecaFluide!$D$15),"")),"")</f>
        <v/>
      </c>
      <c r="DU185" t="str">
        <f ca="1">IF(DU138&lt;=$L$3,IF(OR(DU95=3,DU95=4),"",IF((MecaFluide!$D$15^2*DU178^2-(MecaFluide!$C$14+MecaFluide!$D$15)*(DU171-DU170+MecaFluide!$D$15*DU178^2))&gt;0,MecaFluide!$D$15*DU178+SQRT(MecaFluide!$D$15^2*DU178^2-(MecaFluide!$C$14+MecaFluide!$D$15)*(DU171-DU170+MecaFluide!$D$15*Horaire!DU178^2))/(MecaFluide!$C$14+MecaFluide!$D$15),"")),"")</f>
        <v/>
      </c>
      <c r="DV185" t="str">
        <f ca="1">IF(DV138&lt;=$L$3,IF(OR(DV95=3,DV95=4),"",IF((MecaFluide!$D$15^2*DV178^2-(MecaFluide!$C$14+MecaFluide!$D$15)*(DV171-DV170+MecaFluide!$D$15*DV178^2))&gt;0,MecaFluide!$D$15*DV178+SQRT(MecaFluide!$D$15^2*DV178^2-(MecaFluide!$C$14+MecaFluide!$D$15)*(DV171-DV170+MecaFluide!$D$15*Horaire!DV178^2))/(MecaFluide!$C$14+MecaFluide!$D$15),"")),"")</f>
        <v/>
      </c>
      <c r="DW185" t="str">
        <f ca="1">IF(DW138&lt;=$L$3,IF(OR(DW95=3,DW95=4),"",IF((MecaFluide!$D$15^2*DW178^2-(MecaFluide!$C$14+MecaFluide!$D$15)*(DW171-DW170+MecaFluide!$D$15*DW178^2))&gt;0,MecaFluide!$D$15*DW178+SQRT(MecaFluide!$D$15^2*DW178^2-(MecaFluide!$C$14+MecaFluide!$D$15)*(DW171-DW170+MecaFluide!$D$15*Horaire!DW178^2))/(MecaFluide!$C$14+MecaFluide!$D$15),"")),"")</f>
        <v/>
      </c>
      <c r="DX185" t="str">
        <f ca="1">IF(DX138&lt;=$L$3,IF(OR(DX95=3,DX95=4),"",IF((MecaFluide!$D$15^2*DX178^2-(MecaFluide!$C$14+MecaFluide!$D$15)*(DX171-DX170+MecaFluide!$D$15*DX178^2))&gt;0,MecaFluide!$D$15*DX178+SQRT(MecaFluide!$D$15^2*DX178^2-(MecaFluide!$C$14+MecaFluide!$D$15)*(DX171-DX170+MecaFluide!$D$15*Horaire!DX178^2))/(MecaFluide!$C$14+MecaFluide!$D$15),"")),"")</f>
        <v/>
      </c>
      <c r="DY185" t="str">
        <f ca="1">IF(DY138&lt;=$L$3,IF(OR(DY95=3,DY95=4),"",IF((MecaFluide!$D$15^2*DY178^2-(MecaFluide!$C$14+MecaFluide!$D$15)*(DY171-DY170+MecaFluide!$D$15*DY178^2))&gt;0,MecaFluide!$D$15*DY178+SQRT(MecaFluide!$D$15^2*DY178^2-(MecaFluide!$C$14+MecaFluide!$D$15)*(DY171-DY170+MecaFluide!$D$15*Horaire!DY178^2))/(MecaFluide!$C$14+MecaFluide!$D$15),"")),"")</f>
        <v/>
      </c>
      <c r="DZ185" t="str">
        <f ca="1">IF(DZ138&lt;=$L$3,IF(OR(DZ95=3,DZ95=4),"",IF((MecaFluide!$D$15^2*DZ178^2-(MecaFluide!$C$14+MecaFluide!$D$15)*(DZ171-DZ170+MecaFluide!$D$15*DZ178^2))&gt;0,MecaFluide!$D$15*DZ178+SQRT(MecaFluide!$D$15^2*DZ178^2-(MecaFluide!$C$14+MecaFluide!$D$15)*(DZ171-DZ170+MecaFluide!$D$15*Horaire!DZ178^2))/(MecaFluide!$C$14+MecaFluide!$D$15),"")),"")</f>
        <v/>
      </c>
      <c r="EA185" t="str">
        <f ca="1">IF(EA138&lt;=$L$3,IF(OR(EA95=3,EA95=4),"",IF((MecaFluide!$D$15^2*EA178^2-(MecaFluide!$C$14+MecaFluide!$D$15)*(EA171-EA170+MecaFluide!$D$15*EA178^2))&gt;0,MecaFluide!$D$15*EA178+SQRT(MecaFluide!$D$15^2*EA178^2-(MecaFluide!$C$14+MecaFluide!$D$15)*(EA171-EA170+MecaFluide!$D$15*Horaire!EA178^2))/(MecaFluide!$C$14+MecaFluide!$D$15),"")),"")</f>
        <v/>
      </c>
      <c r="EB185" t="str">
        <f ca="1">IF(EB138&lt;=$L$3,IF(OR(EB95=3,EB95=4),"",IF((MecaFluide!$D$15^2*EB178^2-(MecaFluide!$C$14+MecaFluide!$D$15)*(EB171-EB170+MecaFluide!$D$15*EB178^2))&gt;0,MecaFluide!$D$15*EB178+SQRT(MecaFluide!$D$15^2*EB178^2-(MecaFluide!$C$14+MecaFluide!$D$15)*(EB171-EB170+MecaFluide!$D$15*Horaire!EB178^2))/(MecaFluide!$C$14+MecaFluide!$D$15),"")),"")</f>
        <v/>
      </c>
      <c r="EC185" t="str">
        <f ca="1">IF(EC138&lt;=$L$3,IF(OR(EC95=3,EC95=4),"",IF((MecaFluide!$D$15^2*EC178^2-(MecaFluide!$C$14+MecaFluide!$D$15)*(EC171-EC170+MecaFluide!$D$15*EC178^2))&gt;0,MecaFluide!$D$15*EC178+SQRT(MecaFluide!$D$15^2*EC178^2-(MecaFluide!$C$14+MecaFluide!$D$15)*(EC171-EC170+MecaFluide!$D$15*Horaire!EC178^2))/(MecaFluide!$C$14+MecaFluide!$D$15),"")),"")</f>
        <v/>
      </c>
      <c r="ED185" t="str">
        <f ca="1">IF(ED138&lt;=$L$3,IF(OR(ED95=3,ED95=4),"",IF((MecaFluide!$D$15^2*ED178^2-(MecaFluide!$C$14+MecaFluide!$D$15)*(ED171-ED170+MecaFluide!$D$15*ED178^2))&gt;0,MecaFluide!$D$15*ED178+SQRT(MecaFluide!$D$15^2*ED178^2-(MecaFluide!$C$14+MecaFluide!$D$15)*(ED171-ED170+MecaFluide!$D$15*Horaire!ED178^2))/(MecaFluide!$C$14+MecaFluide!$D$15),"")),"")</f>
        <v/>
      </c>
      <c r="EE185" t="str">
        <f ca="1">IF(EE138&lt;=$L$3,IF(OR(EE95=3,EE95=4),"",IF((MecaFluide!$D$15^2*EE178^2-(MecaFluide!$C$14+MecaFluide!$D$15)*(EE171-EE170+MecaFluide!$D$15*EE178^2))&gt;0,MecaFluide!$D$15*EE178+SQRT(MecaFluide!$D$15^2*EE178^2-(MecaFluide!$C$14+MecaFluide!$D$15)*(EE171-EE170+MecaFluide!$D$15*Horaire!EE178^2))/(MecaFluide!$C$14+MecaFluide!$D$15),"")),"")</f>
        <v/>
      </c>
      <c r="EF185" t="str">
        <f ca="1">IF(EF138&lt;=$L$3,IF(OR(EF95=3,EF95=4),"",IF((MecaFluide!$D$15^2*EF178^2-(MecaFluide!$C$14+MecaFluide!$D$15)*(EF171-EF170+MecaFluide!$D$15*EF178^2))&gt;0,MecaFluide!$D$15*EF178+SQRT(MecaFluide!$D$15^2*EF178^2-(MecaFluide!$C$14+MecaFluide!$D$15)*(EF171-EF170+MecaFluide!$D$15*Horaire!EF178^2))/(MecaFluide!$C$14+MecaFluide!$D$15),"")),"")</f>
        <v/>
      </c>
      <c r="EG185" t="str">
        <f ca="1">IF(EG138&lt;=$L$3,IF(OR(EG95=3,EG95=4),"",IF((MecaFluide!$D$15^2*EG178^2-(MecaFluide!$C$14+MecaFluide!$D$15)*(EG171-EG170+MecaFluide!$D$15*EG178^2))&gt;0,MecaFluide!$D$15*EG178+SQRT(MecaFluide!$D$15^2*EG178^2-(MecaFluide!$C$14+MecaFluide!$D$15)*(EG171-EG170+MecaFluide!$D$15*Horaire!EG178^2))/(MecaFluide!$C$14+MecaFluide!$D$15),"")),"")</f>
        <v/>
      </c>
      <c r="EH185" t="str">
        <f ca="1">IF(EH138&lt;=$L$3,IF(OR(EH95=3,EH95=4),"",IF((MecaFluide!$D$15^2*EH178^2-(MecaFluide!$C$14+MecaFluide!$D$15)*(EH171-EH170+MecaFluide!$D$15*EH178^2))&gt;0,MecaFluide!$D$15*EH178+SQRT(MecaFluide!$D$15^2*EH178^2-(MecaFluide!$C$14+MecaFluide!$D$15)*(EH171-EH170+MecaFluide!$D$15*Horaire!EH178^2))/(MecaFluide!$C$14+MecaFluide!$D$15),"")),"")</f>
        <v/>
      </c>
      <c r="EI185" t="str">
        <f ca="1">IF(EI138&lt;=$L$3,IF(OR(EI95=3,EI95=4),"",IF((MecaFluide!$D$15^2*EI178^2-(MecaFluide!$C$14+MecaFluide!$D$15)*(EI171-EI170+MecaFluide!$D$15*EI178^2))&gt;0,MecaFluide!$D$15*EI178+SQRT(MecaFluide!$D$15^2*EI178^2-(MecaFluide!$C$14+MecaFluide!$D$15)*(EI171-EI170+MecaFluide!$D$15*Horaire!EI178^2))/(MecaFluide!$C$14+MecaFluide!$D$15),"")),"")</f>
        <v/>
      </c>
      <c r="EJ185" t="str">
        <f ca="1">IF(EJ138&lt;=$L$3,IF(OR(EJ95=3,EJ95=4),"",IF((MecaFluide!$D$15^2*EJ178^2-(MecaFluide!$C$14+MecaFluide!$D$15)*(EJ171-EJ170+MecaFluide!$D$15*EJ178^2))&gt;0,MecaFluide!$D$15*EJ178+SQRT(MecaFluide!$D$15^2*EJ178^2-(MecaFluide!$C$14+MecaFluide!$D$15)*(EJ171-EJ170+MecaFluide!$D$15*Horaire!EJ178^2))/(MecaFluide!$C$14+MecaFluide!$D$15),"")),"")</f>
        <v/>
      </c>
      <c r="EK185" t="str">
        <f ca="1">IF(EK138&lt;=$L$3,IF(OR(EK95=3,EK95=4),"",IF((MecaFluide!$D$15^2*EK178^2-(MecaFluide!$C$14+MecaFluide!$D$15)*(EK171-EK170+MecaFluide!$D$15*EK178^2))&gt;0,MecaFluide!$D$15*EK178+SQRT(MecaFluide!$D$15^2*EK178^2-(MecaFluide!$C$14+MecaFluide!$D$15)*(EK171-EK170+MecaFluide!$D$15*Horaire!EK178^2))/(MecaFluide!$C$14+MecaFluide!$D$15),"")),"")</f>
        <v/>
      </c>
      <c r="EL185" t="str">
        <f ca="1">IF(EL138&lt;=$L$3,IF(OR(EL95=3,EL95=4),"",IF((MecaFluide!$D$15^2*EL178^2-(MecaFluide!$C$14+MecaFluide!$D$15)*(EL171-EL170+MecaFluide!$D$15*EL178^2))&gt;0,MecaFluide!$D$15*EL178+SQRT(MecaFluide!$D$15^2*EL178^2-(MecaFluide!$C$14+MecaFluide!$D$15)*(EL171-EL170+MecaFluide!$D$15*Horaire!EL178^2))/(MecaFluide!$C$14+MecaFluide!$D$15),"")),"")</f>
        <v/>
      </c>
      <c r="EM185" t="str">
        <f ca="1">IF(EM138&lt;=$L$3,IF(OR(EM95=3,EM95=4),"",IF((MecaFluide!$D$15^2*EM178^2-(MecaFluide!$C$14+MecaFluide!$D$15)*(EM171-EM170+MecaFluide!$D$15*EM178^2))&gt;0,MecaFluide!$D$15*EM178+SQRT(MecaFluide!$D$15^2*EM178^2-(MecaFluide!$C$14+MecaFluide!$D$15)*(EM171-EM170+MecaFluide!$D$15*Horaire!EM178^2))/(MecaFluide!$C$14+MecaFluide!$D$15),"")),"")</f>
        <v/>
      </c>
      <c r="EN185" t="str">
        <f ca="1">IF(EN138&lt;=$L$3,IF(OR(EN95=3,EN95=4),"",IF((MecaFluide!$D$15^2*EN178^2-(MecaFluide!$C$14+MecaFluide!$D$15)*(EN171-EN170+MecaFluide!$D$15*EN178^2))&gt;0,MecaFluide!$D$15*EN178+SQRT(MecaFluide!$D$15^2*EN178^2-(MecaFluide!$C$14+MecaFluide!$D$15)*(EN171-EN170+MecaFluide!$D$15*Horaire!EN178^2))/(MecaFluide!$C$14+MecaFluide!$D$15),"")),"")</f>
        <v/>
      </c>
      <c r="EO185" t="str">
        <f ca="1">IF(EO138&lt;=$L$3,IF(OR(EO95=3,EO95=4),"",IF((MecaFluide!$D$15^2*EO178^2-(MecaFluide!$C$14+MecaFluide!$D$15)*(EO171-EO170+MecaFluide!$D$15*EO178^2))&gt;0,MecaFluide!$D$15*EO178+SQRT(MecaFluide!$D$15^2*EO178^2-(MecaFluide!$C$14+MecaFluide!$D$15)*(EO171-EO170+MecaFluide!$D$15*Horaire!EO178^2))/(MecaFluide!$C$14+MecaFluide!$D$15),"")),"")</f>
        <v/>
      </c>
      <c r="EP185" t="str">
        <f ca="1">IF(EP138&lt;=$L$3,IF(OR(EP95=3,EP95=4),"",IF((MecaFluide!$D$15^2*EP178^2-(MecaFluide!$C$14+MecaFluide!$D$15)*(EP171-EP170+MecaFluide!$D$15*EP178^2))&gt;0,MecaFluide!$D$15*EP178+SQRT(MecaFluide!$D$15^2*EP178^2-(MecaFluide!$C$14+MecaFluide!$D$15)*(EP171-EP170+MecaFluide!$D$15*Horaire!EP178^2))/(MecaFluide!$C$14+MecaFluide!$D$15),"")),"")</f>
        <v/>
      </c>
      <c r="EQ185" s="88" t="str">
        <f ca="1">IF(EQ138&lt;=$L$3,IF(OR(EQ95=3,EQ95=4),"",IF((MecaFluide!$D$15^2*EQ178^2-(MecaFluide!$C$14+MecaFluide!$D$15)*(EQ171-EQ170+MecaFluide!$D$15*EQ178^2))&gt;0,MecaFluide!$D$15*EQ178+SQRT(MecaFluide!$D$15^2*EQ178^2-(MecaFluide!$C$14+MecaFluide!$D$15)*(EQ171-EQ170+MecaFluide!$D$15*Horaire!EQ178^2))/(MecaFluide!$C$14+MecaFluide!$D$15),"")),"")</f>
        <v/>
      </c>
      <c r="ER185" s="87" t="str">
        <f ca="1">IF(ER138&lt;=$L$3,IF(OR(ER95=3,ER95=4),"",IF((MecaFluide!$D$15^2*ER178^2-(MecaFluide!$C$14+MecaFluide!$D$15)*(ER171-ER170+MecaFluide!$D$15*ER178^2))&gt;0,MecaFluide!$D$15*ER178+SQRT(MecaFluide!$D$15^2*ER178^2-(MecaFluide!$C$14+MecaFluide!$D$15)*(ER171-ER170+MecaFluide!$D$15*Horaire!ER178^2))/(MecaFluide!$C$14+MecaFluide!$D$15),"")),"")</f>
        <v/>
      </c>
      <c r="ES185" t="str">
        <f ca="1">IF(ES138&lt;=$L$3,IF(OR(ES95=3,ES95=4),"",IF((MecaFluide!$D$15^2*ES178^2-(MecaFluide!$C$14+MecaFluide!$D$15)*(ES171-ES170+MecaFluide!$D$15*ES178^2))&gt;0,MecaFluide!$D$15*ES178+SQRT(MecaFluide!$D$15^2*ES178^2-(MecaFluide!$C$14+MecaFluide!$D$15)*(ES171-ES170+MecaFluide!$D$15*Horaire!ES178^2))/(MecaFluide!$C$14+MecaFluide!$D$15),"")),"")</f>
        <v/>
      </c>
      <c r="ET185" t="str">
        <f ca="1">IF(ET138&lt;=$L$3,IF(OR(ET95=3,ET95=4),"",IF((MecaFluide!$D$15^2*ET178^2-(MecaFluide!$C$14+MecaFluide!$D$15)*(ET171-ET170+MecaFluide!$D$15*ET178^2))&gt;0,MecaFluide!$D$15*ET178+SQRT(MecaFluide!$D$15^2*ET178^2-(MecaFluide!$C$14+MecaFluide!$D$15)*(ET171-ET170+MecaFluide!$D$15*Horaire!ET178^2))/(MecaFluide!$C$14+MecaFluide!$D$15),"")),"")</f>
        <v/>
      </c>
      <c r="EU185" t="str">
        <f ca="1">IF(EU138&lt;=$L$3,IF(OR(EU95=3,EU95=4),"",IF((MecaFluide!$D$15^2*EU178^2-(MecaFluide!$C$14+MecaFluide!$D$15)*(EU171-EU170+MecaFluide!$D$15*EU178^2))&gt;0,MecaFluide!$D$15*EU178+SQRT(MecaFluide!$D$15^2*EU178^2-(MecaFluide!$C$14+MecaFluide!$D$15)*(EU171-EU170+MecaFluide!$D$15*Horaire!EU178^2))/(MecaFluide!$C$14+MecaFluide!$D$15),"")),"")</f>
        <v/>
      </c>
      <c r="EV185" t="str">
        <f ca="1">IF(EV138&lt;=$L$3,IF(OR(EV95=3,EV95=4),"",IF((MecaFluide!$D$15^2*EV178^2-(MecaFluide!$C$14+MecaFluide!$D$15)*(EV171-EV170+MecaFluide!$D$15*EV178^2))&gt;0,MecaFluide!$D$15*EV178+SQRT(MecaFluide!$D$15^2*EV178^2-(MecaFluide!$C$14+MecaFluide!$D$15)*(EV171-EV170+MecaFluide!$D$15*Horaire!EV178^2))/(MecaFluide!$C$14+MecaFluide!$D$15),"")),"")</f>
        <v/>
      </c>
      <c r="EW185" t="str">
        <f ca="1">IF(EW138&lt;=$L$3,IF(OR(EW95=3,EW95=4),"",IF((MecaFluide!$D$15^2*EW178^2-(MecaFluide!$C$14+MecaFluide!$D$15)*(EW171-EW170+MecaFluide!$D$15*EW178^2))&gt;0,MecaFluide!$D$15*EW178+SQRT(MecaFluide!$D$15^2*EW178^2-(MecaFluide!$C$14+MecaFluide!$D$15)*(EW171-EW170+MecaFluide!$D$15*Horaire!EW178^2))/(MecaFluide!$C$14+MecaFluide!$D$15),"")),"")</f>
        <v/>
      </c>
      <c r="EX185" t="str">
        <f ca="1">IF(EX138&lt;=$L$3,IF(OR(EX95=3,EX95=4),"",IF((MecaFluide!$D$15^2*EX178^2-(MecaFluide!$C$14+MecaFluide!$D$15)*(EX171-EX170+MecaFluide!$D$15*EX178^2))&gt;0,MecaFluide!$D$15*EX178+SQRT(MecaFluide!$D$15^2*EX178^2-(MecaFluide!$C$14+MecaFluide!$D$15)*(EX171-EX170+MecaFluide!$D$15*Horaire!EX178^2))/(MecaFluide!$C$14+MecaFluide!$D$15),"")),"")</f>
        <v/>
      </c>
      <c r="EY185" t="str">
        <f ca="1">IF(EY138&lt;=$L$3,IF(OR(EY95=3,EY95=4),"",IF((MecaFluide!$D$15^2*EY178^2-(MecaFluide!$C$14+MecaFluide!$D$15)*(EY171-EY170+MecaFluide!$D$15*EY178^2))&gt;0,MecaFluide!$D$15*EY178+SQRT(MecaFluide!$D$15^2*EY178^2-(MecaFluide!$C$14+MecaFluide!$D$15)*(EY171-EY170+MecaFluide!$D$15*Horaire!EY178^2))/(MecaFluide!$C$14+MecaFluide!$D$15),"")),"")</f>
        <v/>
      </c>
      <c r="EZ185" t="str">
        <f ca="1">IF(EZ138&lt;=$L$3,IF(OR(EZ95=3,EZ95=4),"",IF((MecaFluide!$D$15^2*EZ178^2-(MecaFluide!$C$14+MecaFluide!$D$15)*(EZ171-EZ170+MecaFluide!$D$15*EZ178^2))&gt;0,MecaFluide!$D$15*EZ178+SQRT(MecaFluide!$D$15^2*EZ178^2-(MecaFluide!$C$14+MecaFluide!$D$15)*(EZ171-EZ170+MecaFluide!$D$15*Horaire!EZ178^2))/(MecaFluide!$C$14+MecaFluide!$D$15),"")),"")</f>
        <v/>
      </c>
      <c r="FA185" t="str">
        <f ca="1">IF(FA138&lt;=$L$3,IF(OR(FA95=3,FA95=4),"",IF((MecaFluide!$D$15^2*FA178^2-(MecaFluide!$C$14+MecaFluide!$D$15)*(FA171-FA170+MecaFluide!$D$15*FA178^2))&gt;0,MecaFluide!$D$15*FA178+SQRT(MecaFluide!$D$15^2*FA178^2-(MecaFluide!$C$14+MecaFluide!$D$15)*(FA171-FA170+MecaFluide!$D$15*Horaire!FA178^2))/(MecaFluide!$C$14+MecaFluide!$D$15),"")),"")</f>
        <v/>
      </c>
      <c r="FB185" t="str">
        <f ca="1">IF(FB138&lt;=$L$3,IF(OR(FB95=3,FB95=4),"",IF((MecaFluide!$D$15^2*FB178^2-(MecaFluide!$C$14+MecaFluide!$D$15)*(FB171-FB170+MecaFluide!$D$15*FB178^2))&gt;0,MecaFluide!$D$15*FB178+SQRT(MecaFluide!$D$15^2*FB178^2-(MecaFluide!$C$14+MecaFluide!$D$15)*(FB171-FB170+MecaFluide!$D$15*Horaire!FB178^2))/(MecaFluide!$C$14+MecaFluide!$D$15),"")),"")</f>
        <v/>
      </c>
      <c r="FC185" t="str">
        <f ca="1">IF(FC138&lt;=$L$3,IF(OR(FC95=3,FC95=4),"",IF((MecaFluide!$D$15^2*FC178^2-(MecaFluide!$C$14+MecaFluide!$D$15)*(FC171-FC170+MecaFluide!$D$15*FC178^2))&gt;0,MecaFluide!$D$15*FC178+SQRT(MecaFluide!$D$15^2*FC178^2-(MecaFluide!$C$14+MecaFluide!$D$15)*(FC171-FC170+MecaFluide!$D$15*Horaire!FC178^2))/(MecaFluide!$C$14+MecaFluide!$D$15),"")),"")</f>
        <v/>
      </c>
      <c r="FD185" t="str">
        <f ca="1">IF(FD138&lt;=$L$3,IF(OR(FD95=3,FD95=4),"",IF((MecaFluide!$D$15^2*FD178^2-(MecaFluide!$C$14+MecaFluide!$D$15)*(FD171-FD170+MecaFluide!$D$15*FD178^2))&gt;0,MecaFluide!$D$15*FD178+SQRT(MecaFluide!$D$15^2*FD178^2-(MecaFluide!$C$14+MecaFluide!$D$15)*(FD171-FD170+MecaFluide!$D$15*Horaire!FD178^2))/(MecaFluide!$C$14+MecaFluide!$D$15),"")),"")</f>
        <v/>
      </c>
      <c r="FE185" t="str">
        <f ca="1">IF(FE138&lt;=$L$3,IF(OR(FE95=3,FE95=4),"",IF((MecaFluide!$D$15^2*FE178^2-(MecaFluide!$C$14+MecaFluide!$D$15)*(FE171-FE170+MecaFluide!$D$15*FE178^2))&gt;0,MecaFluide!$D$15*FE178+SQRT(MecaFluide!$D$15^2*FE178^2-(MecaFluide!$C$14+MecaFluide!$D$15)*(FE171-FE170+MecaFluide!$D$15*Horaire!FE178^2))/(MecaFluide!$C$14+MecaFluide!$D$15),"")),"")</f>
        <v/>
      </c>
      <c r="FF185" t="str">
        <f ca="1">IF(FF138&lt;=$L$3,IF(OR(FF95=3,FF95=4),"",IF((MecaFluide!$D$15^2*FF178^2-(MecaFluide!$C$14+MecaFluide!$D$15)*(FF171-FF170+MecaFluide!$D$15*FF178^2))&gt;0,MecaFluide!$D$15*FF178+SQRT(MecaFluide!$D$15^2*FF178^2-(MecaFluide!$C$14+MecaFluide!$D$15)*(FF171-FF170+MecaFluide!$D$15*Horaire!FF178^2))/(MecaFluide!$C$14+MecaFluide!$D$15),"")),"")</f>
        <v/>
      </c>
      <c r="FG185" t="str">
        <f ca="1">IF(FG138&lt;=$L$3,IF(OR(FG95=3,FG95=4),"",IF((MecaFluide!$D$15^2*FG178^2-(MecaFluide!$C$14+MecaFluide!$D$15)*(FG171-FG170+MecaFluide!$D$15*FG178^2))&gt;0,MecaFluide!$D$15*FG178+SQRT(MecaFluide!$D$15^2*FG178^2-(MecaFluide!$C$14+MecaFluide!$D$15)*(FG171-FG170+MecaFluide!$D$15*Horaire!FG178^2))/(MecaFluide!$C$14+MecaFluide!$D$15),"")),"")</f>
        <v/>
      </c>
      <c r="FH185" t="str">
        <f ca="1">IF(FH138&lt;=$L$3,IF(OR(FH95=3,FH95=4),"",IF((MecaFluide!$D$15^2*FH178^2-(MecaFluide!$C$14+MecaFluide!$D$15)*(FH171-FH170+MecaFluide!$D$15*FH178^2))&gt;0,MecaFluide!$D$15*FH178+SQRT(MecaFluide!$D$15^2*FH178^2-(MecaFluide!$C$14+MecaFluide!$D$15)*(FH171-FH170+MecaFluide!$D$15*Horaire!FH178^2))/(MecaFluide!$C$14+MecaFluide!$D$15),"")),"")</f>
        <v/>
      </c>
      <c r="FI185" t="str">
        <f ca="1">IF(FI138&lt;=$L$3,IF(OR(FI95=3,FI95=4),"",IF((MecaFluide!$D$15^2*FI178^2-(MecaFluide!$C$14+MecaFluide!$D$15)*(FI171-FI170+MecaFluide!$D$15*FI178^2))&gt;0,MecaFluide!$D$15*FI178+SQRT(MecaFluide!$D$15^2*FI178^2-(MecaFluide!$C$14+MecaFluide!$D$15)*(FI171-FI170+MecaFluide!$D$15*Horaire!FI178^2))/(MecaFluide!$C$14+MecaFluide!$D$15),"")),"")</f>
        <v/>
      </c>
      <c r="FJ185" t="str">
        <f ca="1">IF(FJ138&lt;=$L$3,IF(OR(FJ95=3,FJ95=4),"",IF((MecaFluide!$D$15^2*FJ178^2-(MecaFluide!$C$14+MecaFluide!$D$15)*(FJ171-FJ170+MecaFluide!$D$15*FJ178^2))&gt;0,MecaFluide!$D$15*FJ178+SQRT(MecaFluide!$D$15^2*FJ178^2-(MecaFluide!$C$14+MecaFluide!$D$15)*(FJ171-FJ170+MecaFluide!$D$15*Horaire!FJ178^2))/(MecaFluide!$C$14+MecaFluide!$D$15),"")),"")</f>
        <v/>
      </c>
      <c r="FK185" t="str">
        <f ca="1">IF(FK138&lt;=$L$3,IF(OR(FK95=3,FK95=4),"",IF((MecaFluide!$D$15^2*FK178^2-(MecaFluide!$C$14+MecaFluide!$D$15)*(FK171-FK170+MecaFluide!$D$15*FK178^2))&gt;0,MecaFluide!$D$15*FK178+SQRT(MecaFluide!$D$15^2*FK178^2-(MecaFluide!$C$14+MecaFluide!$D$15)*(FK171-FK170+MecaFluide!$D$15*Horaire!FK178^2))/(MecaFluide!$C$14+MecaFluide!$D$15),"")),"")</f>
        <v/>
      </c>
      <c r="FL185" t="str">
        <f ca="1">IF(FL138&lt;=$L$3,IF(OR(FL95=3,FL95=4),"",IF((MecaFluide!$D$15^2*FL178^2-(MecaFluide!$C$14+MecaFluide!$D$15)*(FL171-FL170+MecaFluide!$D$15*FL178^2))&gt;0,MecaFluide!$D$15*FL178+SQRT(MecaFluide!$D$15^2*FL178^2-(MecaFluide!$C$14+MecaFluide!$D$15)*(FL171-FL170+MecaFluide!$D$15*Horaire!FL178^2))/(MecaFluide!$C$14+MecaFluide!$D$15),"")),"")</f>
        <v/>
      </c>
      <c r="FM185" t="str">
        <f ca="1">IF(FM138&lt;=$L$3,IF(OR(FM95=3,FM95=4),"",IF((MecaFluide!$D$15^2*FM178^2-(MecaFluide!$C$14+MecaFluide!$D$15)*(FM171-FM170+MecaFluide!$D$15*FM178^2))&gt;0,MecaFluide!$D$15*FM178+SQRT(MecaFluide!$D$15^2*FM178^2-(MecaFluide!$C$14+MecaFluide!$D$15)*(FM171-FM170+MecaFluide!$D$15*Horaire!FM178^2))/(MecaFluide!$C$14+MecaFluide!$D$15),"")),"")</f>
        <v/>
      </c>
      <c r="FN185" t="str">
        <f ca="1">IF(FN138&lt;=$L$3,IF(OR(FN95=3,FN95=4),"",IF((MecaFluide!$D$15^2*FN178^2-(MecaFluide!$C$14+MecaFluide!$D$15)*(FN171-FN170+MecaFluide!$D$15*FN178^2))&gt;0,MecaFluide!$D$15*FN178+SQRT(MecaFluide!$D$15^2*FN178^2-(MecaFluide!$C$14+MecaFluide!$D$15)*(FN171-FN170+MecaFluide!$D$15*Horaire!FN178^2))/(MecaFluide!$C$14+MecaFluide!$D$15),"")),"")</f>
        <v/>
      </c>
      <c r="FO185" s="88" t="str">
        <f ca="1">IF(FO138&lt;=$L$3,IF(OR(FO95=3,FO95=4),"",IF((MecaFluide!$D$15^2*FO178^2-(MecaFluide!$C$14+MecaFluide!$D$15)*(FO171-FO170+MecaFluide!$D$15*FO178^2))&gt;0,MecaFluide!$D$15*FO178+SQRT(MecaFluide!$D$15^2*FO178^2-(MecaFluide!$C$14+MecaFluide!$D$15)*(FO171-FO170+MecaFluide!$D$15*Horaire!FO178^2))/(MecaFluide!$C$14+MecaFluide!$D$15),"")),"")</f>
        <v/>
      </c>
      <c r="FP185" s="87" t="str">
        <f>IF(FP138&lt;=$L$3,IF(OR(FP95=3,FP95=4),"",IF((MecaFluide!$D$15^2*FP178^2-(MecaFluide!$C$14+MecaFluide!$D$15)*(FP171-FP170+MecaFluide!$D$15*FP178^2))&gt;0,MecaFluide!$D$15*FP178+SQRT(MecaFluide!$D$15^2*FP178^2-(MecaFluide!$C$14+MecaFluide!$D$15)*(FP171-FP170+MecaFluide!$D$15*Horaire!FP178^2))/(MecaFluide!$C$14+MecaFluide!$D$15),"")),"")</f>
        <v/>
      </c>
      <c r="FQ185" t="str">
        <f>IF(FQ138&lt;=$L$3,IF(OR(FQ95=3,FQ95=4),"",IF((MecaFluide!$D$15^2*FQ178^2-(MecaFluide!$C$14+MecaFluide!$D$15)*(FQ171-FQ170+MecaFluide!$D$15*FQ178^2))&gt;0,MecaFluide!$D$15*FQ178+SQRT(MecaFluide!$D$15^2*FQ178^2-(MecaFluide!$C$14+MecaFluide!$D$15)*(FQ171-FQ170+MecaFluide!$D$15*Horaire!FQ178^2))/(MecaFluide!$C$14+MecaFluide!$D$15),"")),"")</f>
        <v/>
      </c>
      <c r="FR185" t="str">
        <f>IF(FR138&lt;=$L$3,IF(OR(FR95=3,FR95=4),"",IF((MecaFluide!$D$15^2*FR178^2-(MecaFluide!$C$14+MecaFluide!$D$15)*(FR171-FR170+MecaFluide!$D$15*FR178^2))&gt;0,MecaFluide!$D$15*FR178+SQRT(MecaFluide!$D$15^2*FR178^2-(MecaFluide!$C$14+MecaFluide!$D$15)*(FR171-FR170+MecaFluide!$D$15*Horaire!FR178^2))/(MecaFluide!$C$14+MecaFluide!$D$15),"")),"")</f>
        <v/>
      </c>
      <c r="FS185" t="str">
        <f>IF(FS138&lt;=$L$3,IF(OR(FS95=3,FS95=4),"",IF((MecaFluide!$D$15^2*FS178^2-(MecaFluide!$C$14+MecaFluide!$D$15)*(FS171-FS170+MecaFluide!$D$15*FS178^2))&gt;0,MecaFluide!$D$15*FS178+SQRT(MecaFluide!$D$15^2*FS178^2-(MecaFluide!$C$14+MecaFluide!$D$15)*(FS171-FS170+MecaFluide!$D$15*Horaire!FS178^2))/(MecaFluide!$C$14+MecaFluide!$D$15),"")),"")</f>
        <v/>
      </c>
      <c r="FT185" t="str">
        <f>IF(FT138&lt;=$L$3,IF(OR(FT95=3,FT95=4),"",IF((MecaFluide!$D$15^2*FT178^2-(MecaFluide!$C$14+MecaFluide!$D$15)*(FT171-FT170+MecaFluide!$D$15*FT178^2))&gt;0,MecaFluide!$D$15*FT178+SQRT(MecaFluide!$D$15^2*FT178^2-(MecaFluide!$C$14+MecaFluide!$D$15)*(FT171-FT170+MecaFluide!$D$15*Horaire!FT178^2))/(MecaFluide!$C$14+MecaFluide!$D$15),"")),"")</f>
        <v/>
      </c>
      <c r="FU185" t="str">
        <f>IF(FU138&lt;=$L$3,IF(OR(FU95=3,FU95=4),"",IF((MecaFluide!$D$15^2*FU178^2-(MecaFluide!$C$14+MecaFluide!$D$15)*(FU171-FU170+MecaFluide!$D$15*FU178^2))&gt;0,MecaFluide!$D$15*FU178+SQRT(MecaFluide!$D$15^2*FU178^2-(MecaFluide!$C$14+MecaFluide!$D$15)*(FU171-FU170+MecaFluide!$D$15*Horaire!FU178^2))/(MecaFluide!$C$14+MecaFluide!$D$15),"")),"")</f>
        <v/>
      </c>
      <c r="FV185" t="str">
        <f>IF(FV138&lt;=$L$3,IF(OR(FV95=3,FV95=4),"",IF((MecaFluide!$D$15^2*FV178^2-(MecaFluide!$C$14+MecaFluide!$D$15)*(FV171-FV170+MecaFluide!$D$15*FV178^2))&gt;0,MecaFluide!$D$15*FV178+SQRT(MecaFluide!$D$15^2*FV178^2-(MecaFluide!$C$14+MecaFluide!$D$15)*(FV171-FV170+MecaFluide!$D$15*Horaire!FV178^2))/(MecaFluide!$C$14+MecaFluide!$D$15),"")),"")</f>
        <v/>
      </c>
      <c r="FW185" t="str">
        <f>IF(FW138&lt;=$L$3,IF(OR(FW95=3,FW95=4),"",IF((MecaFluide!$D$15^2*FW178^2-(MecaFluide!$C$14+MecaFluide!$D$15)*(FW171-FW170+MecaFluide!$D$15*FW178^2))&gt;0,MecaFluide!$D$15*FW178+SQRT(MecaFluide!$D$15^2*FW178^2-(MecaFluide!$C$14+MecaFluide!$D$15)*(FW171-FW170+MecaFluide!$D$15*Horaire!FW178^2))/(MecaFluide!$C$14+MecaFluide!$D$15),"")),"")</f>
        <v/>
      </c>
      <c r="FX185" t="str">
        <f>IF(FX138&lt;=$L$3,IF(OR(FX95=3,FX95=4),"",IF((MecaFluide!$D$15^2*FX178^2-(MecaFluide!$C$14+MecaFluide!$D$15)*(FX171-FX170+MecaFluide!$D$15*FX178^2))&gt;0,MecaFluide!$D$15*FX178+SQRT(MecaFluide!$D$15^2*FX178^2-(MecaFluide!$C$14+MecaFluide!$D$15)*(FX171-FX170+MecaFluide!$D$15*Horaire!FX178^2))/(MecaFluide!$C$14+MecaFluide!$D$15),"")),"")</f>
        <v/>
      </c>
      <c r="FY185" t="str">
        <f>IF(FY138&lt;=$L$3,IF(OR(FY95=3,FY95=4),"",IF((MecaFluide!$D$15^2*FY178^2-(MecaFluide!$C$14+MecaFluide!$D$15)*(FY171-FY170+MecaFluide!$D$15*FY178^2))&gt;0,MecaFluide!$D$15*FY178+SQRT(MecaFluide!$D$15^2*FY178^2-(MecaFluide!$C$14+MecaFluide!$D$15)*(FY171-FY170+MecaFluide!$D$15*Horaire!FY178^2))/(MecaFluide!$C$14+MecaFluide!$D$15),"")),"")</f>
        <v/>
      </c>
      <c r="FZ185" t="str">
        <f>IF(FZ138&lt;=$L$3,IF(OR(FZ95=3,FZ95=4),"",IF((MecaFluide!$D$15^2*FZ178^2-(MecaFluide!$C$14+MecaFluide!$D$15)*(FZ171-FZ170+MecaFluide!$D$15*FZ178^2))&gt;0,MecaFluide!$D$15*FZ178+SQRT(MecaFluide!$D$15^2*FZ178^2-(MecaFluide!$C$14+MecaFluide!$D$15)*(FZ171-FZ170+MecaFluide!$D$15*Horaire!FZ178^2))/(MecaFluide!$C$14+MecaFluide!$D$15),"")),"")</f>
        <v/>
      </c>
      <c r="GA185" t="str">
        <f>IF(GA138&lt;=$L$3,IF(OR(GA95=3,GA95=4),"",IF((MecaFluide!$D$15^2*GA178^2-(MecaFluide!$C$14+MecaFluide!$D$15)*(GA171-GA170+MecaFluide!$D$15*GA178^2))&gt;0,MecaFluide!$D$15*GA178+SQRT(MecaFluide!$D$15^2*GA178^2-(MecaFluide!$C$14+MecaFluide!$D$15)*(GA171-GA170+MecaFluide!$D$15*Horaire!GA178^2))/(MecaFluide!$C$14+MecaFluide!$D$15),"")),"")</f>
        <v/>
      </c>
      <c r="GB185" t="str">
        <f>IF(GB138&lt;=$L$3,IF(OR(GB95=3,GB95=4),"",IF((MecaFluide!$D$15^2*GB178^2-(MecaFluide!$C$14+MecaFluide!$D$15)*(GB171-GB170+MecaFluide!$D$15*GB178^2))&gt;0,MecaFluide!$D$15*GB178+SQRT(MecaFluide!$D$15^2*GB178^2-(MecaFluide!$C$14+MecaFluide!$D$15)*(GB171-GB170+MecaFluide!$D$15*Horaire!GB178^2))/(MecaFluide!$C$14+MecaFluide!$D$15),"")),"")</f>
        <v/>
      </c>
      <c r="GC185" t="str">
        <f>IF(GC138&lt;=$L$3,IF(OR(GC95=3,GC95=4),"",IF((MecaFluide!$D$15^2*GC178^2-(MecaFluide!$C$14+MecaFluide!$D$15)*(GC171-GC170+MecaFluide!$D$15*GC178^2))&gt;0,MecaFluide!$D$15*GC178+SQRT(MecaFluide!$D$15^2*GC178^2-(MecaFluide!$C$14+MecaFluide!$D$15)*(GC171-GC170+MecaFluide!$D$15*Horaire!GC178^2))/(MecaFluide!$C$14+MecaFluide!$D$15),"")),"")</f>
        <v/>
      </c>
      <c r="GD185" t="str">
        <f>IF(GD138&lt;=$L$3,IF(OR(GD95=3,GD95=4),"",IF((MecaFluide!$D$15^2*GD178^2-(MecaFluide!$C$14+MecaFluide!$D$15)*(GD171-GD170+MecaFluide!$D$15*GD178^2))&gt;0,MecaFluide!$D$15*GD178+SQRT(MecaFluide!$D$15^2*GD178^2-(MecaFluide!$C$14+MecaFluide!$D$15)*(GD171-GD170+MecaFluide!$D$15*Horaire!GD178^2))/(MecaFluide!$C$14+MecaFluide!$D$15),"")),"")</f>
        <v/>
      </c>
      <c r="GE185" t="str">
        <f>IF(GE138&lt;=$L$3,IF(OR(GE95=3,GE95=4),"",IF((MecaFluide!$D$15^2*GE178^2-(MecaFluide!$C$14+MecaFluide!$D$15)*(GE171-GE170+MecaFluide!$D$15*GE178^2))&gt;0,MecaFluide!$D$15*GE178+SQRT(MecaFluide!$D$15^2*GE178^2-(MecaFluide!$C$14+MecaFluide!$D$15)*(GE171-GE170+MecaFluide!$D$15*Horaire!GE178^2))/(MecaFluide!$C$14+MecaFluide!$D$15),"")),"")</f>
        <v/>
      </c>
      <c r="GF185" t="str">
        <f>IF(GF138&lt;=$L$3,IF(OR(GF95=3,GF95=4),"",IF((MecaFluide!$D$15^2*GF178^2-(MecaFluide!$C$14+MecaFluide!$D$15)*(GF171-GF170+MecaFluide!$D$15*GF178^2))&gt;0,MecaFluide!$D$15*GF178+SQRT(MecaFluide!$D$15^2*GF178^2-(MecaFluide!$C$14+MecaFluide!$D$15)*(GF171-GF170+MecaFluide!$D$15*Horaire!GF178^2))/(MecaFluide!$C$14+MecaFluide!$D$15),"")),"")</f>
        <v/>
      </c>
      <c r="GG185" t="str">
        <f>IF(GG138&lt;=$L$3,IF(OR(GG95=3,GG95=4),"",IF((MecaFluide!$D$15^2*GG178^2-(MecaFluide!$C$14+MecaFluide!$D$15)*(GG171-GG170+MecaFluide!$D$15*GG178^2))&gt;0,MecaFluide!$D$15*GG178+SQRT(MecaFluide!$D$15^2*GG178^2-(MecaFluide!$C$14+MecaFluide!$D$15)*(GG171-GG170+MecaFluide!$D$15*Horaire!GG178^2))/(MecaFluide!$C$14+MecaFluide!$D$15),"")),"")</f>
        <v/>
      </c>
      <c r="GH185" t="str">
        <f>IF(GH138&lt;=$L$3,IF(OR(GH95=3,GH95=4),"",IF((MecaFluide!$D$15^2*GH178^2-(MecaFluide!$C$14+MecaFluide!$D$15)*(GH171-GH170+MecaFluide!$D$15*GH178^2))&gt;0,MecaFluide!$D$15*GH178+SQRT(MecaFluide!$D$15^2*GH178^2-(MecaFluide!$C$14+MecaFluide!$D$15)*(GH171-GH170+MecaFluide!$D$15*Horaire!GH178^2))/(MecaFluide!$C$14+MecaFluide!$D$15),"")),"")</f>
        <v/>
      </c>
      <c r="GI185" t="str">
        <f>IF(GI138&lt;=$L$3,IF(OR(GI95=3,GI95=4),"",IF((MecaFluide!$D$15^2*GI178^2-(MecaFluide!$C$14+MecaFluide!$D$15)*(GI171-GI170+MecaFluide!$D$15*GI178^2))&gt;0,MecaFluide!$D$15*GI178+SQRT(MecaFluide!$D$15^2*GI178^2-(MecaFluide!$C$14+MecaFluide!$D$15)*(GI171-GI170+MecaFluide!$D$15*Horaire!GI178^2))/(MecaFluide!$C$14+MecaFluide!$D$15),"")),"")</f>
        <v/>
      </c>
      <c r="GJ185" t="str">
        <f>IF(GJ138&lt;=$L$3,IF(OR(GJ95=3,GJ95=4),"",IF((MecaFluide!$D$15^2*GJ178^2-(MecaFluide!$C$14+MecaFluide!$D$15)*(GJ171-GJ170+MecaFluide!$D$15*GJ178^2))&gt;0,MecaFluide!$D$15*GJ178+SQRT(MecaFluide!$D$15^2*GJ178^2-(MecaFluide!$C$14+MecaFluide!$D$15)*(GJ171-GJ170+MecaFluide!$D$15*Horaire!GJ178^2))/(MecaFluide!$C$14+MecaFluide!$D$15),"")),"")</f>
        <v/>
      </c>
      <c r="GK185" t="str">
        <f>IF(GK138&lt;=$L$3,IF(OR(GK95=3,GK95=4),"",IF((MecaFluide!$D$15^2*GK178^2-(MecaFluide!$C$14+MecaFluide!$D$15)*(GK171-GK170+MecaFluide!$D$15*GK178^2))&gt;0,MecaFluide!$D$15*GK178+SQRT(MecaFluide!$D$15^2*GK178^2-(MecaFluide!$C$14+MecaFluide!$D$15)*(GK171-GK170+MecaFluide!$D$15*Horaire!GK178^2))/(MecaFluide!$C$14+MecaFluide!$D$15),"")),"")</f>
        <v/>
      </c>
      <c r="GL185" t="str">
        <f>IF(GL138&lt;=$L$3,IF(OR(GL95=3,GL95=4),"",IF((MecaFluide!$D$15^2*GL178^2-(MecaFluide!$C$14+MecaFluide!$D$15)*(GL171-GL170+MecaFluide!$D$15*GL178^2))&gt;0,MecaFluide!$D$15*GL178+SQRT(MecaFluide!$D$15^2*GL178^2-(MecaFluide!$C$14+MecaFluide!$D$15)*(GL171-GL170+MecaFluide!$D$15*Horaire!GL178^2))/(MecaFluide!$C$14+MecaFluide!$D$15),"")),"")</f>
        <v/>
      </c>
      <c r="GM185" s="88" t="str">
        <f>IF(GM138&lt;=$L$3,IF(OR(GM95=3,GM95=4),"",IF((MecaFluide!$D$15^2*GM178^2-(MecaFluide!$C$14+MecaFluide!$D$15)*(GM171-GM170+MecaFluide!$D$15*GM178^2))&gt;0,MecaFluide!$D$15*GM178+SQRT(MecaFluide!$D$15^2*GM178^2-(MecaFluide!$C$14+MecaFluide!$D$15)*(GM171-GM170+MecaFluide!$D$15*Horaire!GM178^2))/(MecaFluide!$C$14+MecaFluide!$D$15),"")),"")</f>
        <v/>
      </c>
    </row>
    <row r="186" spans="1:195" x14ac:dyDescent="0.25">
      <c r="B186" t="s">
        <v>55</v>
      </c>
      <c r="C186" t="s">
        <v>24</v>
      </c>
      <c r="D186" s="163">
        <f t="shared" ref="D186:AA186" ca="1" si="587">D78</f>
        <v>2.6461780553812417</v>
      </c>
      <c r="E186" s="163">
        <f t="shared" ca="1" si="587"/>
        <v>2.7844192792494904</v>
      </c>
      <c r="F186" s="163">
        <f t="shared" ca="1" si="587"/>
        <v>2.8287292172236986</v>
      </c>
      <c r="G186" s="163">
        <f t="shared" ca="1" si="587"/>
        <v>2.872621298570349</v>
      </c>
      <c r="H186" s="163">
        <f t="shared" ca="1" si="587"/>
        <v>2.915852751018988</v>
      </c>
      <c r="I186" s="163">
        <f t="shared" ca="1" si="587"/>
        <v>2.872621298570349</v>
      </c>
      <c r="J186" s="163">
        <f t="shared" ca="1" si="587"/>
        <v>2.915852751018988</v>
      </c>
      <c r="K186" s="163" t="str">
        <f t="shared" ca="1" si="587"/>
        <v/>
      </c>
      <c r="L186" s="163" t="str">
        <f t="shared" ca="1" si="587"/>
        <v/>
      </c>
      <c r="M186" s="163" t="str">
        <f t="shared" ca="1" si="587"/>
        <v/>
      </c>
      <c r="N186" s="163" t="str">
        <f t="shared" ca="1" si="587"/>
        <v/>
      </c>
      <c r="O186" s="163" t="str">
        <f t="shared" ca="1" si="587"/>
        <v/>
      </c>
      <c r="P186" s="163" t="str">
        <f t="shared" ca="1" si="587"/>
        <v/>
      </c>
      <c r="Q186" s="163" t="str">
        <f t="shared" ca="1" si="587"/>
        <v/>
      </c>
      <c r="R186" s="163" t="str">
        <f t="shared" ca="1" si="587"/>
        <v/>
      </c>
      <c r="S186" s="163" t="str">
        <f t="shared" ca="1" si="587"/>
        <v/>
      </c>
      <c r="T186" s="163" t="str">
        <f t="shared" ca="1" si="587"/>
        <v/>
      </c>
      <c r="U186" s="163" t="str">
        <f t="shared" ca="1" si="587"/>
        <v/>
      </c>
      <c r="V186" s="163" t="str">
        <f t="shared" ca="1" si="587"/>
        <v/>
      </c>
      <c r="W186" s="163" t="str">
        <f t="shared" ca="1" si="587"/>
        <v/>
      </c>
      <c r="X186" s="163" t="str">
        <f t="shared" ca="1" si="587"/>
        <v/>
      </c>
      <c r="Y186" s="163" t="str">
        <f t="shared" ca="1" si="587"/>
        <v/>
      </c>
      <c r="Z186" s="163" t="str">
        <f t="shared" ca="1" si="587"/>
        <v/>
      </c>
      <c r="AA186" s="163" t="str">
        <f t="shared" ca="1" si="587"/>
        <v/>
      </c>
      <c r="AB186" s="163">
        <f t="shared" ref="AB186:AH186" ca="1" si="588">AB78</f>
        <v>3.6183862657267736</v>
      </c>
      <c r="AC186" s="163">
        <f t="shared" ca="1" si="588"/>
        <v>2.1658409164463337</v>
      </c>
      <c r="AD186" s="163">
        <f t="shared" ca="1" si="588"/>
        <v>1.5479589097857993</v>
      </c>
      <c r="AE186" s="163">
        <f t="shared" ca="1" si="588"/>
        <v>1.6703597026288648</v>
      </c>
      <c r="AF186" s="163">
        <f t="shared" ca="1" si="588"/>
        <v>1.7382863363275758</v>
      </c>
      <c r="AG186" s="163">
        <f t="shared" ca="1" si="588"/>
        <v>1.7240111966252123</v>
      </c>
      <c r="AH186" s="163">
        <f t="shared" ca="1" si="588"/>
        <v>1.7267992360020621</v>
      </c>
      <c r="AI186" t="str">
        <f t="shared" ref="AI186:AY186" ca="1" si="589">IF(AI187&lt;&gt;"",AI178-AI187,"")</f>
        <v/>
      </c>
      <c r="AJ186" t="str">
        <f t="shared" ca="1" si="589"/>
        <v/>
      </c>
      <c r="AK186" t="str">
        <f t="shared" ca="1" si="589"/>
        <v/>
      </c>
      <c r="AL186" t="str">
        <f t="shared" ca="1" si="589"/>
        <v/>
      </c>
      <c r="AM186" t="str">
        <f t="shared" ca="1" si="589"/>
        <v/>
      </c>
      <c r="AN186" t="str">
        <f t="shared" ca="1" si="589"/>
        <v/>
      </c>
      <c r="AO186" t="str">
        <f t="shared" ca="1" si="589"/>
        <v/>
      </c>
      <c r="AP186">
        <f t="shared" ca="1" si="589"/>
        <v>2.6660947482317008</v>
      </c>
      <c r="AQ186">
        <f t="shared" ca="1" si="589"/>
        <v>1.6185792701222292</v>
      </c>
      <c r="AR186">
        <f t="shared" ca="1" si="589"/>
        <v>1.6524655041234677</v>
      </c>
      <c r="AS186">
        <f t="shared" ca="1" si="589"/>
        <v>1.6107191565576839</v>
      </c>
      <c r="AT186" t="str">
        <f t="shared" ca="1" si="589"/>
        <v/>
      </c>
      <c r="AU186" t="str">
        <f t="shared" ca="1" si="589"/>
        <v/>
      </c>
      <c r="AV186" t="str">
        <f t="shared" ca="1" si="589"/>
        <v/>
      </c>
      <c r="AW186">
        <f t="shared" ca="1" si="589"/>
        <v>0.75007370953335251</v>
      </c>
      <c r="AX186">
        <f t="shared" ca="1" si="589"/>
        <v>2.1416316213517619</v>
      </c>
      <c r="AY186" s="88">
        <f t="shared" ca="1" si="589"/>
        <v>1.5471531324344447</v>
      </c>
      <c r="AZ186" s="87">
        <f ca="1">IF(AZ187&lt;&gt;"",AZ178-AZ187,"")</f>
        <v>1.6432400764398625</v>
      </c>
      <c r="BA186">
        <f t="shared" ref="BA186:BW186" ca="1" si="590">IF(BA187&lt;&gt;"",BA178-BA187,"")</f>
        <v>1.4861376783064875</v>
      </c>
      <c r="BB186">
        <f t="shared" ca="1" si="590"/>
        <v>1.6238726754071064</v>
      </c>
      <c r="BC186">
        <f t="shared" ca="1" si="590"/>
        <v>1.6278948016229973</v>
      </c>
      <c r="BD186">
        <f t="shared" ca="1" si="590"/>
        <v>1.6268017457821482</v>
      </c>
      <c r="BE186">
        <f t="shared" ca="1" si="590"/>
        <v>1.6270978842157324</v>
      </c>
      <c r="BF186">
        <f t="shared" ca="1" si="590"/>
        <v>1.6270175850914308</v>
      </c>
      <c r="BG186" t="str">
        <f t="shared" ca="1" si="590"/>
        <v/>
      </c>
      <c r="BH186" t="str">
        <f t="shared" ca="1" si="590"/>
        <v/>
      </c>
      <c r="BI186" t="str">
        <f t="shared" ca="1" si="590"/>
        <v/>
      </c>
      <c r="BJ186" t="str">
        <f t="shared" ca="1" si="590"/>
        <v/>
      </c>
      <c r="BK186" t="str">
        <f t="shared" ca="1" si="590"/>
        <v/>
      </c>
      <c r="BL186" t="str">
        <f t="shared" ca="1" si="590"/>
        <v/>
      </c>
      <c r="BM186" t="str">
        <f t="shared" ca="1" si="590"/>
        <v/>
      </c>
      <c r="BN186" t="str">
        <f t="shared" ca="1" si="590"/>
        <v/>
      </c>
      <c r="BO186" t="str">
        <f t="shared" ca="1" si="590"/>
        <v/>
      </c>
      <c r="BP186">
        <f t="shared" ca="1" si="590"/>
        <v>3.4178446219763692</v>
      </c>
      <c r="BQ186">
        <f t="shared" ca="1" si="590"/>
        <v>1.8810162021790242</v>
      </c>
      <c r="BR186" t="str">
        <f t="shared" ca="1" si="590"/>
        <v/>
      </c>
      <c r="BS186" t="str">
        <f t="shared" ca="1" si="590"/>
        <v/>
      </c>
      <c r="BT186">
        <f t="shared" ca="1" si="590"/>
        <v>2.8148676379287076</v>
      </c>
      <c r="BU186">
        <f t="shared" ca="1" si="590"/>
        <v>1.5390981594509792</v>
      </c>
      <c r="BV186">
        <f t="shared" ca="1" si="590"/>
        <v>1.565892233881726</v>
      </c>
      <c r="BW186" s="88">
        <f t="shared" ca="1" si="590"/>
        <v>1.5118172164776045</v>
      </c>
      <c r="BX186" s="87">
        <f ca="1">IF(BX187&lt;&gt;"",BX178-BX187,"")</f>
        <v>1.5318355346902546</v>
      </c>
      <c r="BY186">
        <f t="shared" ref="BY186:CU186" ca="1" si="591">IF(BY187&lt;&gt;"",BY178-BY187,"")</f>
        <v>1.3824260806180799</v>
      </c>
      <c r="BZ186">
        <f t="shared" ca="1" si="591"/>
        <v>1.5564384535213047</v>
      </c>
      <c r="CA186">
        <f t="shared" ca="1" si="591"/>
        <v>1.5123463804824206</v>
      </c>
      <c r="CB186">
        <f t="shared" ca="1" si="591"/>
        <v>1.5278282090144422</v>
      </c>
      <c r="CC186">
        <f t="shared" ca="1" si="591"/>
        <v>1.5222646075906314</v>
      </c>
      <c r="CD186">
        <f t="shared" ca="1" si="591"/>
        <v>1.5242481985301521</v>
      </c>
      <c r="CE186" t="str">
        <f t="shared" ca="1" si="591"/>
        <v/>
      </c>
      <c r="CF186" t="str">
        <f t="shared" ca="1" si="591"/>
        <v/>
      </c>
      <c r="CG186" t="str">
        <f t="shared" ca="1" si="591"/>
        <v/>
      </c>
      <c r="CH186" t="str">
        <f t="shared" ca="1" si="591"/>
        <v/>
      </c>
      <c r="CI186" t="str">
        <f t="shared" ca="1" si="591"/>
        <v/>
      </c>
      <c r="CJ186" t="str">
        <f t="shared" ca="1" si="591"/>
        <v/>
      </c>
      <c r="CK186" t="str">
        <f t="shared" ca="1" si="591"/>
        <v/>
      </c>
      <c r="CL186" t="str">
        <f t="shared" ca="1" si="591"/>
        <v/>
      </c>
      <c r="CM186" t="str">
        <f t="shared" ca="1" si="591"/>
        <v/>
      </c>
      <c r="CN186">
        <f t="shared" ca="1" si="591"/>
        <v>3.3512873500523286</v>
      </c>
      <c r="CO186">
        <f t="shared" ca="1" si="591"/>
        <v>1.6561882386513771</v>
      </c>
      <c r="CP186" t="str">
        <f t="shared" ca="1" si="591"/>
        <v/>
      </c>
      <c r="CQ186" t="str">
        <f t="shared" ca="1" si="591"/>
        <v/>
      </c>
      <c r="CR186">
        <f t="shared" ca="1" si="591"/>
        <v>2.709092770236071</v>
      </c>
      <c r="CS186">
        <f t="shared" ca="1" si="591"/>
        <v>1.3253690520482622</v>
      </c>
      <c r="CT186">
        <f t="shared" ca="1" si="591"/>
        <v>1.5695704276677627</v>
      </c>
      <c r="CU186" s="88">
        <f t="shared" ca="1" si="591"/>
        <v>1.407026771556481</v>
      </c>
      <c r="CV186" s="87" t="str">
        <f ca="1">IF(CV187&lt;&gt;"",CV178-CV187,"")</f>
        <v/>
      </c>
      <c r="CW186" t="str">
        <f t="shared" ref="CW186:DS186" ca="1" si="592">IF(CW187&lt;&gt;"",CW178-CW187,"")</f>
        <v/>
      </c>
      <c r="CX186" t="str">
        <f t="shared" ca="1" si="592"/>
        <v/>
      </c>
      <c r="CY186" t="str">
        <f t="shared" ca="1" si="592"/>
        <v/>
      </c>
      <c r="CZ186" t="str">
        <f t="shared" ca="1" si="592"/>
        <v/>
      </c>
      <c r="DA186" t="str">
        <f t="shared" ca="1" si="592"/>
        <v/>
      </c>
      <c r="DB186" t="str">
        <f t="shared" ca="1" si="592"/>
        <v/>
      </c>
      <c r="DC186" t="str">
        <f t="shared" ca="1" si="592"/>
        <v/>
      </c>
      <c r="DD186" t="str">
        <f t="shared" ca="1" si="592"/>
        <v/>
      </c>
      <c r="DE186" t="str">
        <f t="shared" ca="1" si="592"/>
        <v/>
      </c>
      <c r="DF186" t="str">
        <f t="shared" ca="1" si="592"/>
        <v/>
      </c>
      <c r="DG186" t="str">
        <f t="shared" ca="1" si="592"/>
        <v/>
      </c>
      <c r="DH186" t="str">
        <f t="shared" ca="1" si="592"/>
        <v/>
      </c>
      <c r="DI186" t="str">
        <f t="shared" ca="1" si="592"/>
        <v/>
      </c>
      <c r="DJ186" t="str">
        <f t="shared" ca="1" si="592"/>
        <v/>
      </c>
      <c r="DK186" t="str">
        <f t="shared" ca="1" si="592"/>
        <v/>
      </c>
      <c r="DL186" t="str">
        <f t="shared" ca="1" si="592"/>
        <v/>
      </c>
      <c r="DM186" t="str">
        <f t="shared" ca="1" si="592"/>
        <v/>
      </c>
      <c r="DN186" t="str">
        <f t="shared" ca="1" si="592"/>
        <v/>
      </c>
      <c r="DO186" t="str">
        <f t="shared" ca="1" si="592"/>
        <v/>
      </c>
      <c r="DP186" t="str">
        <f t="shared" ca="1" si="592"/>
        <v/>
      </c>
      <c r="DQ186" t="str">
        <f t="shared" ca="1" si="592"/>
        <v/>
      </c>
      <c r="DR186" t="str">
        <f t="shared" ca="1" si="592"/>
        <v/>
      </c>
      <c r="DS186" s="88" t="str">
        <f t="shared" ca="1" si="592"/>
        <v/>
      </c>
      <c r="DT186" s="87" t="str">
        <f ca="1">IF(DT187&lt;&gt;"",DT178-DT187,"")</f>
        <v/>
      </c>
      <c r="DU186" t="str">
        <f t="shared" ref="DU186:EQ186" ca="1" si="593">IF(DU187&lt;&gt;"",DU178-DU187,"")</f>
        <v/>
      </c>
      <c r="DV186" t="str">
        <f t="shared" ca="1" si="593"/>
        <v/>
      </c>
      <c r="DW186" t="str">
        <f t="shared" ca="1" si="593"/>
        <v/>
      </c>
      <c r="DX186" t="str">
        <f t="shared" ca="1" si="593"/>
        <v/>
      </c>
      <c r="DY186" t="str">
        <f t="shared" ca="1" si="593"/>
        <v/>
      </c>
      <c r="DZ186" t="str">
        <f t="shared" ca="1" si="593"/>
        <v/>
      </c>
      <c r="EA186" t="str">
        <f t="shared" ca="1" si="593"/>
        <v/>
      </c>
      <c r="EB186" t="str">
        <f t="shared" ca="1" si="593"/>
        <v/>
      </c>
      <c r="EC186" t="str">
        <f t="shared" ca="1" si="593"/>
        <v/>
      </c>
      <c r="ED186" t="str">
        <f t="shared" ca="1" si="593"/>
        <v/>
      </c>
      <c r="EE186" t="str">
        <f t="shared" ca="1" si="593"/>
        <v/>
      </c>
      <c r="EF186" t="str">
        <f t="shared" ca="1" si="593"/>
        <v/>
      </c>
      <c r="EG186" t="str">
        <f t="shared" ca="1" si="593"/>
        <v/>
      </c>
      <c r="EH186" t="str">
        <f t="shared" ca="1" si="593"/>
        <v/>
      </c>
      <c r="EI186" t="str">
        <f t="shared" ca="1" si="593"/>
        <v/>
      </c>
      <c r="EJ186" t="str">
        <f t="shared" ca="1" si="593"/>
        <v/>
      </c>
      <c r="EK186" t="str">
        <f t="shared" ca="1" si="593"/>
        <v/>
      </c>
      <c r="EL186" t="str">
        <f t="shared" ca="1" si="593"/>
        <v/>
      </c>
      <c r="EM186" t="str">
        <f t="shared" ca="1" si="593"/>
        <v/>
      </c>
      <c r="EN186" t="str">
        <f t="shared" ca="1" si="593"/>
        <v/>
      </c>
      <c r="EO186" t="str">
        <f t="shared" ca="1" si="593"/>
        <v/>
      </c>
      <c r="EP186" t="str">
        <f t="shared" ca="1" si="593"/>
        <v/>
      </c>
      <c r="EQ186" s="88" t="str">
        <f t="shared" ca="1" si="593"/>
        <v/>
      </c>
      <c r="ER186" s="87" t="str">
        <f ca="1">IF(ER187&lt;&gt;"",ER178-ER187,"")</f>
        <v/>
      </c>
      <c r="ES186" t="str">
        <f t="shared" ref="ES186:FO186" ca="1" si="594">IF(ES187&lt;&gt;"",ES178-ES187,"")</f>
        <v/>
      </c>
      <c r="ET186" t="str">
        <f t="shared" ca="1" si="594"/>
        <v/>
      </c>
      <c r="EU186" t="str">
        <f t="shared" ca="1" si="594"/>
        <v/>
      </c>
      <c r="EV186" t="str">
        <f t="shared" ca="1" si="594"/>
        <v/>
      </c>
      <c r="EW186" t="str">
        <f t="shared" ca="1" si="594"/>
        <v/>
      </c>
      <c r="EX186" t="str">
        <f t="shared" ca="1" si="594"/>
        <v/>
      </c>
      <c r="EY186" t="str">
        <f t="shared" ca="1" si="594"/>
        <v/>
      </c>
      <c r="EZ186" t="str">
        <f t="shared" ca="1" si="594"/>
        <v/>
      </c>
      <c r="FA186" t="str">
        <f t="shared" ca="1" si="594"/>
        <v/>
      </c>
      <c r="FB186" t="str">
        <f t="shared" ca="1" si="594"/>
        <v/>
      </c>
      <c r="FC186" t="str">
        <f t="shared" ca="1" si="594"/>
        <v/>
      </c>
      <c r="FD186" t="str">
        <f t="shared" ca="1" si="594"/>
        <v/>
      </c>
      <c r="FE186" t="str">
        <f t="shared" ca="1" si="594"/>
        <v/>
      </c>
      <c r="FF186" t="str">
        <f t="shared" ca="1" si="594"/>
        <v/>
      </c>
      <c r="FG186" t="str">
        <f t="shared" ca="1" si="594"/>
        <v/>
      </c>
      <c r="FH186" t="str">
        <f t="shared" ca="1" si="594"/>
        <v/>
      </c>
      <c r="FI186" t="str">
        <f t="shared" ca="1" si="594"/>
        <v/>
      </c>
      <c r="FJ186" t="str">
        <f t="shared" ca="1" si="594"/>
        <v/>
      </c>
      <c r="FK186" t="str">
        <f t="shared" ca="1" si="594"/>
        <v/>
      </c>
      <c r="FL186" t="str">
        <f t="shared" ca="1" si="594"/>
        <v/>
      </c>
      <c r="FM186" t="str">
        <f t="shared" ca="1" si="594"/>
        <v/>
      </c>
      <c r="FN186" t="str">
        <f t="shared" ca="1" si="594"/>
        <v/>
      </c>
      <c r="FO186" s="88" t="str">
        <f t="shared" ca="1" si="594"/>
        <v/>
      </c>
      <c r="FP186" s="87" t="str">
        <f>IF(FP187&lt;&gt;"",FP178-FP187,"")</f>
        <v/>
      </c>
      <c r="FQ186" t="str">
        <f t="shared" ref="FQ186:GM186" si="595">IF(FQ187&lt;&gt;"",FQ178-FQ187,"")</f>
        <v/>
      </c>
      <c r="FR186" t="str">
        <f t="shared" si="595"/>
        <v/>
      </c>
      <c r="FS186" t="str">
        <f t="shared" si="595"/>
        <v/>
      </c>
      <c r="FT186" t="str">
        <f t="shared" si="595"/>
        <v/>
      </c>
      <c r="FU186" t="str">
        <f t="shared" si="595"/>
        <v/>
      </c>
      <c r="FV186" t="str">
        <f t="shared" si="595"/>
        <v/>
      </c>
      <c r="FW186" t="str">
        <f t="shared" si="595"/>
        <v/>
      </c>
      <c r="FX186" t="str">
        <f t="shared" si="595"/>
        <v/>
      </c>
      <c r="FY186" t="str">
        <f t="shared" si="595"/>
        <v/>
      </c>
      <c r="FZ186" t="str">
        <f t="shared" si="595"/>
        <v/>
      </c>
      <c r="GA186" t="str">
        <f t="shared" si="595"/>
        <v/>
      </c>
      <c r="GB186" t="str">
        <f t="shared" si="595"/>
        <v/>
      </c>
      <c r="GC186" t="str">
        <f t="shared" si="595"/>
        <v/>
      </c>
      <c r="GD186" t="str">
        <f t="shared" si="595"/>
        <v/>
      </c>
      <c r="GE186" t="str">
        <f t="shared" si="595"/>
        <v/>
      </c>
      <c r="GF186" t="str">
        <f t="shared" si="595"/>
        <v/>
      </c>
      <c r="GG186" t="str">
        <f t="shared" si="595"/>
        <v/>
      </c>
      <c r="GH186" t="str">
        <f t="shared" si="595"/>
        <v/>
      </c>
      <c r="GI186" t="str">
        <f t="shared" si="595"/>
        <v/>
      </c>
      <c r="GJ186" t="str">
        <f t="shared" si="595"/>
        <v/>
      </c>
      <c r="GK186" t="str">
        <f t="shared" si="595"/>
        <v/>
      </c>
      <c r="GL186" t="str">
        <f t="shared" si="595"/>
        <v/>
      </c>
      <c r="GM186" s="88" t="str">
        <f t="shared" si="595"/>
        <v/>
      </c>
    </row>
    <row r="187" spans="1:195" x14ac:dyDescent="0.25">
      <c r="B187" t="s">
        <v>56</v>
      </c>
      <c r="C187" t="s">
        <v>24</v>
      </c>
      <c r="D187" s="163">
        <f t="shared" ref="D187:AA187" ca="1" si="596">D79</f>
        <v>-2.6461780553812417</v>
      </c>
      <c r="E187" s="163">
        <f t="shared" ca="1" si="596"/>
        <v>-2.7844192792494904</v>
      </c>
      <c r="F187" s="163">
        <f t="shared" ca="1" si="596"/>
        <v>-2.8287292172236986</v>
      </c>
      <c r="G187" s="163">
        <f t="shared" ca="1" si="596"/>
        <v>-2.872621298570349</v>
      </c>
      <c r="H187" s="163">
        <f t="shared" ca="1" si="596"/>
        <v>-2.915852751018988</v>
      </c>
      <c r="I187" s="163">
        <f t="shared" ca="1" si="596"/>
        <v>-2.872621298570349</v>
      </c>
      <c r="J187" s="163">
        <f t="shared" ca="1" si="596"/>
        <v>-2.915852751018988</v>
      </c>
      <c r="K187" s="163" t="str">
        <f t="shared" ca="1" si="596"/>
        <v/>
      </c>
      <c r="L187" s="163" t="str">
        <f t="shared" ca="1" si="596"/>
        <v/>
      </c>
      <c r="M187" s="163" t="str">
        <f t="shared" ca="1" si="596"/>
        <v/>
      </c>
      <c r="N187" s="163" t="str">
        <f t="shared" ca="1" si="596"/>
        <v/>
      </c>
      <c r="O187" s="163" t="str">
        <f t="shared" ca="1" si="596"/>
        <v/>
      </c>
      <c r="P187" s="163" t="str">
        <f t="shared" ca="1" si="596"/>
        <v/>
      </c>
      <c r="Q187" s="163" t="str">
        <f t="shared" ca="1" si="596"/>
        <v/>
      </c>
      <c r="R187" s="163" t="str">
        <f t="shared" ca="1" si="596"/>
        <v/>
      </c>
      <c r="S187" s="163" t="str">
        <f t="shared" ca="1" si="596"/>
        <v/>
      </c>
      <c r="T187" s="163" t="str">
        <f t="shared" ca="1" si="596"/>
        <v/>
      </c>
      <c r="U187" s="163" t="str">
        <f t="shared" ca="1" si="596"/>
        <v/>
      </c>
      <c r="V187" s="163" t="str">
        <f t="shared" ca="1" si="596"/>
        <v/>
      </c>
      <c r="W187" s="163" t="str">
        <f t="shared" ca="1" si="596"/>
        <v/>
      </c>
      <c r="X187" s="163" t="str">
        <f t="shared" ca="1" si="596"/>
        <v/>
      </c>
      <c r="Y187" s="163" t="str">
        <f t="shared" ca="1" si="596"/>
        <v/>
      </c>
      <c r="Z187" s="163" t="str">
        <f t="shared" ca="1" si="596"/>
        <v/>
      </c>
      <c r="AA187" s="163" t="str">
        <f t="shared" ca="1" si="596"/>
        <v/>
      </c>
      <c r="AB187" s="163">
        <f t="shared" ref="AB187:AH187" ca="1" si="597">AB79</f>
        <v>-3.6183862657267736</v>
      </c>
      <c r="AC187" s="163">
        <f t="shared" ca="1" si="597"/>
        <v>-2.1658409164463337</v>
      </c>
      <c r="AD187" s="163">
        <f t="shared" ca="1" si="597"/>
        <v>-1.5479589097857993</v>
      </c>
      <c r="AE187" s="163">
        <f t="shared" ca="1" si="597"/>
        <v>-1.6703597026288648</v>
      </c>
      <c r="AF187" s="163">
        <f t="shared" ca="1" si="597"/>
        <v>-1.7382863363275758</v>
      </c>
      <c r="AG187" s="163">
        <f t="shared" ca="1" si="597"/>
        <v>-1.7240111966252123</v>
      </c>
      <c r="AH187" s="163">
        <f t="shared" ca="1" si="597"/>
        <v>-1.7267992360020621</v>
      </c>
      <c r="AI187" t="str">
        <f ca="1">IF(AI138&lt;=$L$3,IF(OR(AI95=3,AI95=4),"",IF((MecaFluide!$D$15^2*AI178^2+(MecaFluide!$C$14+MecaFluide!$D$15)*(AI171-AI170-MecaFluide!$D$15*AI178^2))&gt;0,MecaFluide!$D$15*AI178-SQRT(MecaFluide!$D$15^2*AI178^2+(MecaFluide!$C$14+MecaFluide!$D$15)*(AI171-AI170-MecaFluide!$D$15*AI178^2))/(MecaFluide!$C$14+MecaFluide!$D$15),"")),"")</f>
        <v/>
      </c>
      <c r="AJ187" t="str">
        <f ca="1">IF(AJ138&lt;=$L$3,IF(OR(AJ95=3,AJ95=4),"",IF((MecaFluide!$D$15^2*AJ178^2+(MecaFluide!$C$14+MecaFluide!$D$15)*(AJ171-AJ170-MecaFluide!$D$15*AJ178^2))&gt;0,MecaFluide!$D$15*AJ178-SQRT(MecaFluide!$D$15^2*AJ178^2+(MecaFluide!$C$14+MecaFluide!$D$15)*(AJ171-AJ170-MecaFluide!$D$15*AJ178^2))/(MecaFluide!$C$14+MecaFluide!$D$15),"")),"")</f>
        <v/>
      </c>
      <c r="AK187" t="str">
        <f ca="1">IF(AK138&lt;=$L$3,IF(OR(AK95=3,AK95=4),"",IF((MecaFluide!$D$15^2*AK178^2+(MecaFluide!$C$14+MecaFluide!$D$15)*(AK171-AK170-MecaFluide!$D$15*AK178^2))&gt;0,MecaFluide!$D$15*AK178-SQRT(MecaFluide!$D$15^2*AK178^2+(MecaFluide!$C$14+MecaFluide!$D$15)*(AK171-AK170-MecaFluide!$D$15*AK178^2))/(MecaFluide!$C$14+MecaFluide!$D$15),"")),"")</f>
        <v/>
      </c>
      <c r="AL187" t="str">
        <f ca="1">IF(AL138&lt;=$L$3,IF(OR(AL95=3,AL95=4),"",IF((MecaFluide!$D$15^2*AL178^2+(MecaFluide!$C$14+MecaFluide!$D$15)*(AL171-AL170-MecaFluide!$D$15*AL178^2))&gt;0,MecaFluide!$D$15*AL178-SQRT(MecaFluide!$D$15^2*AL178^2+(MecaFluide!$C$14+MecaFluide!$D$15)*(AL171-AL170-MecaFluide!$D$15*AL178^2))/(MecaFluide!$C$14+MecaFluide!$D$15),"")),"")</f>
        <v/>
      </c>
      <c r="AM187" t="str">
        <f ca="1">IF(AM138&lt;=$L$3,IF(OR(AM95=3,AM95=4),"",IF((MecaFluide!$D$15^2*AM178^2+(MecaFluide!$C$14+MecaFluide!$D$15)*(AM171-AM170-MecaFluide!$D$15*AM178^2))&gt;0,MecaFluide!$D$15*AM178-SQRT(MecaFluide!$D$15^2*AM178^2+(MecaFluide!$C$14+MecaFluide!$D$15)*(AM171-AM170-MecaFluide!$D$15*AM178^2))/(MecaFluide!$C$14+MecaFluide!$D$15),"")),"")</f>
        <v/>
      </c>
      <c r="AN187" t="str">
        <f ca="1">IF(AN138&lt;=$L$3,IF(OR(AN95=3,AN95=4),"",IF((MecaFluide!$D$15^2*AN178^2+(MecaFluide!$C$14+MecaFluide!$D$15)*(AN171-AN170-MecaFluide!$D$15*AN178^2))&gt;0,MecaFluide!$D$15*AN178-SQRT(MecaFluide!$D$15^2*AN178^2+(MecaFluide!$C$14+MecaFluide!$D$15)*(AN171-AN170-MecaFluide!$D$15*AN178^2))/(MecaFluide!$C$14+MecaFluide!$D$15),"")),"")</f>
        <v/>
      </c>
      <c r="AO187" t="str">
        <f ca="1">IF(AO138&lt;=$L$3,IF(OR(AO95=3,AO95=4),"",IF((MecaFluide!$D$15^2*AO178^2+(MecaFluide!$C$14+MecaFluide!$D$15)*(AO171-AO170-MecaFluide!$D$15*AO178^2))&gt;0,MecaFluide!$D$15*AO178-SQRT(MecaFluide!$D$15^2*AO178^2+(MecaFluide!$C$14+MecaFluide!$D$15)*(AO171-AO170-MecaFluide!$D$15*AO178^2))/(MecaFluide!$C$14+MecaFluide!$D$15),"")),"")</f>
        <v/>
      </c>
      <c r="AP187">
        <f ca="1">IF(AP138&lt;=$L$3,IF(OR(AP95=3,AP95=4),"",IF((MecaFluide!$D$15^2*AP178^2+(MecaFluide!$C$14+MecaFluide!$D$15)*(AP171-AP170-MecaFluide!$D$15*AP178^2))&gt;0,MecaFluide!$D$15*AP178-SQRT(MecaFluide!$D$15^2*AP178^2+(MecaFluide!$C$14+MecaFluide!$D$15)*(AP171-AP170-MecaFluide!$D$15*AP178^2))/(MecaFluide!$C$14+MecaFluide!$D$15),"")),"")</f>
        <v>-2.6660947482317008</v>
      </c>
      <c r="AQ187">
        <f ca="1">IF(AQ138&lt;=$L$3,IF(OR(AQ95=3,AQ95=4),"",IF((MecaFluide!$D$15^2*AQ178^2+(MecaFluide!$C$14+MecaFluide!$D$15)*(AQ171-AQ170-MecaFluide!$D$15*AQ178^2))&gt;0,MecaFluide!$D$15*AQ178-SQRT(MecaFluide!$D$15^2*AQ178^2+(MecaFluide!$C$14+MecaFluide!$D$15)*(AQ171-AQ170-MecaFluide!$D$15*AQ178^2))/(MecaFluide!$C$14+MecaFluide!$D$15),"")),"")</f>
        <v>-1.6185792701222292</v>
      </c>
      <c r="AR187">
        <f ca="1">IF(AR138&lt;=$L$3,IF(OR(AR95=3,AR95=4),"",IF((MecaFluide!$D$15^2*AR178^2+(MecaFluide!$C$14+MecaFluide!$D$15)*(AR171-AR170-MecaFluide!$D$15*AR178^2))&gt;0,MecaFluide!$D$15*AR178-SQRT(MecaFluide!$D$15^2*AR178^2+(MecaFluide!$C$14+MecaFluide!$D$15)*(AR171-AR170-MecaFluide!$D$15*AR178^2))/(MecaFluide!$C$14+MecaFluide!$D$15),"")),"")</f>
        <v>-1.6524655041234677</v>
      </c>
      <c r="AS187">
        <f ca="1">IF(AS138&lt;=$L$3,IF(OR(AS95=3,AS95=4),"",IF((MecaFluide!$D$15^2*AS178^2+(MecaFluide!$C$14+MecaFluide!$D$15)*(AS171-AS170-MecaFluide!$D$15*AS178^2))&gt;0,MecaFluide!$D$15*AS178-SQRT(MecaFluide!$D$15^2*AS178^2+(MecaFluide!$C$14+MecaFluide!$D$15)*(AS171-AS170-MecaFluide!$D$15*AS178^2))/(MecaFluide!$C$14+MecaFluide!$D$15),"")),"")</f>
        <v>-1.6107191565576839</v>
      </c>
      <c r="AT187" t="str">
        <f ca="1">IF(AT138&lt;=$L$3,IF(OR(AT95=3,AT95=4),"",IF((MecaFluide!$D$15^2*AT178^2+(MecaFluide!$C$14+MecaFluide!$D$15)*(AT171-AT170-MecaFluide!$D$15*AT178^2))&gt;0,MecaFluide!$D$15*AT178-SQRT(MecaFluide!$D$15^2*AT178^2+(MecaFluide!$C$14+MecaFluide!$D$15)*(AT171-AT170-MecaFluide!$D$15*AT178^2))/(MecaFluide!$C$14+MecaFluide!$D$15),"")),"")</f>
        <v/>
      </c>
      <c r="AU187" t="str">
        <f ca="1">IF(AU138&lt;=$L$3,IF(OR(AU95=3,AU95=4),"",IF((MecaFluide!$D$15^2*AU178^2+(MecaFluide!$C$14+MecaFluide!$D$15)*(AU171-AU170-MecaFluide!$D$15*AU178^2))&gt;0,MecaFluide!$D$15*AU178-SQRT(MecaFluide!$D$15^2*AU178^2+(MecaFluide!$C$14+MecaFluide!$D$15)*(AU171-AU170-MecaFluide!$D$15*AU178^2))/(MecaFluide!$C$14+MecaFluide!$D$15),"")),"")</f>
        <v/>
      </c>
      <c r="AV187" t="str">
        <f ca="1">IF(AV138&lt;=$L$3,IF(OR(AV95=3,AV95=4),"",IF((MecaFluide!$D$15^2*AV178^2+(MecaFluide!$C$14+MecaFluide!$D$15)*(AV171-AV170-MecaFluide!$D$15*AV178^2))&gt;0,MecaFluide!$D$15*AV178-SQRT(MecaFluide!$D$15^2*AV178^2+(MecaFluide!$C$14+MecaFluide!$D$15)*(AV171-AV170-MecaFluide!$D$15*AV178^2))/(MecaFluide!$C$14+MecaFluide!$D$15),"")),"")</f>
        <v/>
      </c>
      <c r="AW187">
        <f ca="1">IF(AW138&lt;=$L$3,IF(OR(AW95=3,AW95=4),"",IF((MecaFluide!$D$15^2*AW178^2+(MecaFluide!$C$14+MecaFluide!$D$15)*(AW171-AW170-MecaFluide!$D$15*AW178^2))&gt;0,MecaFluide!$D$15*AW178-SQRT(MecaFluide!$D$15^2*AW178^2+(MecaFluide!$C$14+MecaFluide!$D$15)*(AW171-AW170-MecaFluide!$D$15*AW178^2))/(MecaFluide!$C$14+MecaFluide!$D$15),"")),"")</f>
        <v>-0.75007370953335251</v>
      </c>
      <c r="AX187">
        <f ca="1">IF(AX138&lt;=$L$3,IF(OR(AX95=3,AX95=4),"",IF((MecaFluide!$D$15^2*AX178^2+(MecaFluide!$C$14+MecaFluide!$D$15)*(AX171-AX170-MecaFluide!$D$15*AX178^2))&gt;0,MecaFluide!$D$15*AX178-SQRT(MecaFluide!$D$15^2*AX178^2+(MecaFluide!$C$14+MecaFluide!$D$15)*(AX171-AX170-MecaFluide!$D$15*AX178^2))/(MecaFluide!$C$14+MecaFluide!$D$15),"")),"")</f>
        <v>-2.1416316213517619</v>
      </c>
      <c r="AY187" s="88">
        <f ca="1">IF(AY138&lt;=$L$3,IF(OR(AY95=3,AY95=4),"",IF((MecaFluide!$D$15^2*AY178^2+(MecaFluide!$C$14+MecaFluide!$D$15)*(AY171-AY170-MecaFluide!$D$15*AY178^2))&gt;0,MecaFluide!$D$15*AY178-SQRT(MecaFluide!$D$15^2*AY178^2+(MecaFluide!$C$14+MecaFluide!$D$15)*(AY171-AY170-MecaFluide!$D$15*AY178^2))/(MecaFluide!$C$14+MecaFluide!$D$15),"")),"")</f>
        <v>-1.5471531324344447</v>
      </c>
      <c r="AZ187" s="87">
        <f ca="1">IF(AZ138&lt;=$L$3,IF(OR(AZ95=3,AZ95=4),"",IF((MecaFluide!$D$15^2*AZ178^2+(MecaFluide!$C$14+MecaFluide!$D$15)*(AZ171-AZ170-MecaFluide!$D$15*AZ178^2))&gt;0,MecaFluide!$D$15*AZ178-SQRT(MecaFluide!$D$15^2*AZ178^2+(MecaFluide!$C$14+MecaFluide!$D$15)*(AZ171-AZ170-MecaFluide!$D$15*AZ178^2))/(MecaFluide!$C$14+MecaFluide!$D$15),"")),"")</f>
        <v>-1.6432400764398625</v>
      </c>
      <c r="BA187">
        <f ca="1">IF(BA138&lt;=$L$3,IF(OR(BA95=3,BA95=4),"",IF((MecaFluide!$D$15^2*BA178^2+(MecaFluide!$C$14+MecaFluide!$D$15)*(BA171-BA170-MecaFluide!$D$15*BA178^2))&gt;0,MecaFluide!$D$15*BA178-SQRT(MecaFluide!$D$15^2*BA178^2+(MecaFluide!$C$14+MecaFluide!$D$15)*(BA171-BA170-MecaFluide!$D$15*BA178^2))/(MecaFluide!$C$14+MecaFluide!$D$15),"")),"")</f>
        <v>-1.4861376783064875</v>
      </c>
      <c r="BB187">
        <f ca="1">IF(BB138&lt;=$L$3,IF(OR(BB95=3,BB95=4),"",IF((MecaFluide!$D$15^2*BB178^2+(MecaFluide!$C$14+MecaFluide!$D$15)*(BB171-BB170-MecaFluide!$D$15*BB178^2))&gt;0,MecaFluide!$D$15*BB178-SQRT(MecaFluide!$D$15^2*BB178^2+(MecaFluide!$C$14+MecaFluide!$D$15)*(BB171-BB170-MecaFluide!$D$15*BB178^2))/(MecaFluide!$C$14+MecaFluide!$D$15),"")),"")</f>
        <v>-1.6238726754071064</v>
      </c>
      <c r="BC187">
        <f ca="1">IF(BC138&lt;=$L$3,IF(OR(BC95=3,BC95=4),"",IF((MecaFluide!$D$15^2*BC178^2+(MecaFluide!$C$14+MecaFluide!$D$15)*(BC171-BC170-MecaFluide!$D$15*BC178^2))&gt;0,MecaFluide!$D$15*BC178-SQRT(MecaFluide!$D$15^2*BC178^2+(MecaFluide!$C$14+MecaFluide!$D$15)*(BC171-BC170-MecaFluide!$D$15*BC178^2))/(MecaFluide!$C$14+MecaFluide!$D$15),"")),"")</f>
        <v>-1.6278948016229973</v>
      </c>
      <c r="BD187">
        <f ca="1">IF(BD138&lt;=$L$3,IF(OR(BD95=3,BD95=4),"",IF((MecaFluide!$D$15^2*BD178^2+(MecaFluide!$C$14+MecaFluide!$D$15)*(BD171-BD170-MecaFluide!$D$15*BD178^2))&gt;0,MecaFluide!$D$15*BD178-SQRT(MecaFluide!$D$15^2*BD178^2+(MecaFluide!$C$14+MecaFluide!$D$15)*(BD171-BD170-MecaFluide!$D$15*BD178^2))/(MecaFluide!$C$14+MecaFluide!$D$15),"")),"")</f>
        <v>-1.6268017457821482</v>
      </c>
      <c r="BE187">
        <f ca="1">IF(BE138&lt;=$L$3,IF(OR(BE95=3,BE95=4),"",IF((MecaFluide!$D$15^2*BE178^2+(MecaFluide!$C$14+MecaFluide!$D$15)*(BE171-BE170-MecaFluide!$D$15*BE178^2))&gt;0,MecaFluide!$D$15*BE178-SQRT(MecaFluide!$D$15^2*BE178^2+(MecaFluide!$C$14+MecaFluide!$D$15)*(BE171-BE170-MecaFluide!$D$15*BE178^2))/(MecaFluide!$C$14+MecaFluide!$D$15),"")),"")</f>
        <v>-1.6270978842157324</v>
      </c>
      <c r="BF187">
        <f ca="1">IF(BF138&lt;=$L$3,IF(OR(BF95=3,BF95=4),"",IF((MecaFluide!$D$15^2*BF178^2+(MecaFluide!$C$14+MecaFluide!$D$15)*(BF171-BF170-MecaFluide!$D$15*BF178^2))&gt;0,MecaFluide!$D$15*BF178-SQRT(MecaFluide!$D$15^2*BF178^2+(MecaFluide!$C$14+MecaFluide!$D$15)*(BF171-BF170-MecaFluide!$D$15*BF178^2))/(MecaFluide!$C$14+MecaFluide!$D$15),"")),"")</f>
        <v>-1.6270175850914308</v>
      </c>
      <c r="BG187" t="str">
        <f ca="1">IF(BG138&lt;=$L$3,IF(OR(BG95=3,BG95=4),"",IF((MecaFluide!$D$15^2*BG178^2+(MecaFluide!$C$14+MecaFluide!$D$15)*(BG171-BG170-MecaFluide!$D$15*BG178^2))&gt;0,MecaFluide!$D$15*BG178-SQRT(MecaFluide!$D$15^2*BG178^2+(MecaFluide!$C$14+MecaFluide!$D$15)*(BG171-BG170-MecaFluide!$D$15*BG178^2))/(MecaFluide!$C$14+MecaFluide!$D$15),"")),"")</f>
        <v/>
      </c>
      <c r="BH187" t="str">
        <f ca="1">IF(BH138&lt;=$L$3,IF(OR(BH95=3,BH95=4),"",IF((MecaFluide!$D$15^2*BH178^2+(MecaFluide!$C$14+MecaFluide!$D$15)*(BH171-BH170-MecaFluide!$D$15*BH178^2))&gt;0,MecaFluide!$D$15*BH178-SQRT(MecaFluide!$D$15^2*BH178^2+(MecaFluide!$C$14+MecaFluide!$D$15)*(BH171-BH170-MecaFluide!$D$15*BH178^2))/(MecaFluide!$C$14+MecaFluide!$D$15),"")),"")</f>
        <v/>
      </c>
      <c r="BI187" t="str">
        <f ca="1">IF(BI138&lt;=$L$3,IF(OR(BI95=3,BI95=4),"",IF((MecaFluide!$D$15^2*BI178^2+(MecaFluide!$C$14+MecaFluide!$D$15)*(BI171-BI170-MecaFluide!$D$15*BI178^2))&gt;0,MecaFluide!$D$15*BI178-SQRT(MecaFluide!$D$15^2*BI178^2+(MecaFluide!$C$14+MecaFluide!$D$15)*(BI171-BI170-MecaFluide!$D$15*BI178^2))/(MecaFluide!$C$14+MecaFluide!$D$15),"")),"")</f>
        <v/>
      </c>
      <c r="BJ187" t="str">
        <f ca="1">IF(BJ138&lt;=$L$3,IF(OR(BJ95=3,BJ95=4),"",IF((MecaFluide!$D$15^2*BJ178^2+(MecaFluide!$C$14+MecaFluide!$D$15)*(BJ171-BJ170-MecaFluide!$D$15*BJ178^2))&gt;0,MecaFluide!$D$15*BJ178-SQRT(MecaFluide!$D$15^2*BJ178^2+(MecaFluide!$C$14+MecaFluide!$D$15)*(BJ171-BJ170-MecaFluide!$D$15*BJ178^2))/(MecaFluide!$C$14+MecaFluide!$D$15),"")),"")</f>
        <v/>
      </c>
      <c r="BK187" t="str">
        <f ca="1">IF(BK138&lt;=$L$3,IF(OR(BK95=3,BK95=4),"",IF((MecaFluide!$D$15^2*BK178^2+(MecaFluide!$C$14+MecaFluide!$D$15)*(BK171-BK170-MecaFluide!$D$15*BK178^2))&gt;0,MecaFluide!$D$15*BK178-SQRT(MecaFluide!$D$15^2*BK178^2+(MecaFluide!$C$14+MecaFluide!$D$15)*(BK171-BK170-MecaFluide!$D$15*BK178^2))/(MecaFluide!$C$14+MecaFluide!$D$15),"")),"")</f>
        <v/>
      </c>
      <c r="BL187" t="str">
        <f ca="1">IF(BL138&lt;=$L$3,IF(OR(BL95=3,BL95=4),"",IF((MecaFluide!$D$15^2*BL178^2+(MecaFluide!$C$14+MecaFluide!$D$15)*(BL171-BL170-MecaFluide!$D$15*BL178^2))&gt;0,MecaFluide!$D$15*BL178-SQRT(MecaFluide!$D$15^2*BL178^2+(MecaFluide!$C$14+MecaFluide!$D$15)*(BL171-BL170-MecaFluide!$D$15*BL178^2))/(MecaFluide!$C$14+MecaFluide!$D$15),"")),"")</f>
        <v/>
      </c>
      <c r="BM187" t="str">
        <f ca="1">IF(BM138&lt;=$L$3,IF(OR(BM95=3,BM95=4),"",IF((MecaFluide!$D$15^2*BM178^2+(MecaFluide!$C$14+MecaFluide!$D$15)*(BM171-BM170-MecaFluide!$D$15*BM178^2))&gt;0,MecaFluide!$D$15*BM178-SQRT(MecaFluide!$D$15^2*BM178^2+(MecaFluide!$C$14+MecaFluide!$D$15)*(BM171-BM170-MecaFluide!$D$15*BM178^2))/(MecaFluide!$C$14+MecaFluide!$D$15),"")),"")</f>
        <v/>
      </c>
      <c r="BN187" t="str">
        <f ca="1">IF(BN138&lt;=$L$3,IF(OR(BN95=3,BN95=4),"",IF((MecaFluide!$D$15^2*BN178^2+(MecaFluide!$C$14+MecaFluide!$D$15)*(BN171-BN170-MecaFluide!$D$15*BN178^2))&gt;0,MecaFluide!$D$15*BN178-SQRT(MecaFluide!$D$15^2*BN178^2+(MecaFluide!$C$14+MecaFluide!$D$15)*(BN171-BN170-MecaFluide!$D$15*BN178^2))/(MecaFluide!$C$14+MecaFluide!$D$15),"")),"")</f>
        <v/>
      </c>
      <c r="BO187" t="str">
        <f ca="1">IF(BO138&lt;=$L$3,IF(OR(BO95=3,BO95=4),"",IF((MecaFluide!$D$15^2*BO178^2+(MecaFluide!$C$14+MecaFluide!$D$15)*(BO171-BO170-MecaFluide!$D$15*BO178^2))&gt;0,MecaFluide!$D$15*BO178-SQRT(MecaFluide!$D$15^2*BO178^2+(MecaFluide!$C$14+MecaFluide!$D$15)*(BO171-BO170-MecaFluide!$D$15*BO178^2))/(MecaFluide!$C$14+MecaFluide!$D$15),"")),"")</f>
        <v/>
      </c>
      <c r="BP187">
        <f ca="1">IF(BP138&lt;=$L$3,IF(OR(BP95=3,BP95=4),"",IF((MecaFluide!$D$15^2*BP178^2+(MecaFluide!$C$14+MecaFluide!$D$15)*(BP171-BP170-MecaFluide!$D$15*BP178^2))&gt;0,MecaFluide!$D$15*BP178-SQRT(MecaFluide!$D$15^2*BP178^2+(MecaFluide!$C$14+MecaFluide!$D$15)*(BP171-BP170-MecaFluide!$D$15*BP178^2))/(MecaFluide!$C$14+MecaFluide!$D$15),"")),"")</f>
        <v>-3.4178446219763692</v>
      </c>
      <c r="BQ187">
        <f ca="1">IF(BQ138&lt;=$L$3,IF(OR(BQ95=3,BQ95=4),"",IF((MecaFluide!$D$15^2*BQ178^2+(MecaFluide!$C$14+MecaFluide!$D$15)*(BQ171-BQ170-MecaFluide!$D$15*BQ178^2))&gt;0,MecaFluide!$D$15*BQ178-SQRT(MecaFluide!$D$15^2*BQ178^2+(MecaFluide!$C$14+MecaFluide!$D$15)*(BQ171-BQ170-MecaFluide!$D$15*BQ178^2))/(MecaFluide!$C$14+MecaFluide!$D$15),"")),"")</f>
        <v>-1.8810162021790242</v>
      </c>
      <c r="BR187" t="str">
        <f ca="1">IF(BR138&lt;=$L$3,IF(OR(BR95=3,BR95=4),"",IF((MecaFluide!$D$15^2*BR178^2+(MecaFluide!$C$14+MecaFluide!$D$15)*(BR171-BR170-MecaFluide!$D$15*BR178^2))&gt;0,MecaFluide!$D$15*BR178-SQRT(MecaFluide!$D$15^2*BR178^2+(MecaFluide!$C$14+MecaFluide!$D$15)*(BR171-BR170-MecaFluide!$D$15*BR178^2))/(MecaFluide!$C$14+MecaFluide!$D$15),"")),"")</f>
        <v/>
      </c>
      <c r="BS187" t="str">
        <f ca="1">IF(BS138&lt;=$L$3,IF(OR(BS95=3,BS95=4),"",IF((MecaFluide!$D$15^2*BS178^2+(MecaFluide!$C$14+MecaFluide!$D$15)*(BS171-BS170-MecaFluide!$D$15*BS178^2))&gt;0,MecaFluide!$D$15*BS178-SQRT(MecaFluide!$D$15^2*BS178^2+(MecaFluide!$C$14+MecaFluide!$D$15)*(BS171-BS170-MecaFluide!$D$15*BS178^2))/(MecaFluide!$C$14+MecaFluide!$D$15),"")),"")</f>
        <v/>
      </c>
      <c r="BT187">
        <f ca="1">IF(BT138&lt;=$L$3,IF(OR(BT95=3,BT95=4),"",IF((MecaFluide!$D$15^2*BT178^2+(MecaFluide!$C$14+MecaFluide!$D$15)*(BT171-BT170-MecaFluide!$D$15*BT178^2))&gt;0,MecaFluide!$D$15*BT178-SQRT(MecaFluide!$D$15^2*BT178^2+(MecaFluide!$C$14+MecaFluide!$D$15)*(BT171-BT170-MecaFluide!$D$15*BT178^2))/(MecaFluide!$C$14+MecaFluide!$D$15),"")),"")</f>
        <v>-2.8148676379287076</v>
      </c>
      <c r="BU187">
        <f ca="1">IF(BU138&lt;=$L$3,IF(OR(BU95=3,BU95=4),"",IF((MecaFluide!$D$15^2*BU178^2+(MecaFluide!$C$14+MecaFluide!$D$15)*(BU171-BU170-MecaFluide!$D$15*BU178^2))&gt;0,MecaFluide!$D$15*BU178-SQRT(MecaFluide!$D$15^2*BU178^2+(MecaFluide!$C$14+MecaFluide!$D$15)*(BU171-BU170-MecaFluide!$D$15*BU178^2))/(MecaFluide!$C$14+MecaFluide!$D$15),"")),"")</f>
        <v>-1.5390981594509792</v>
      </c>
      <c r="BV187">
        <f ca="1">IF(BV138&lt;=$L$3,IF(OR(BV95=3,BV95=4),"",IF((MecaFluide!$D$15^2*BV178^2+(MecaFluide!$C$14+MecaFluide!$D$15)*(BV171-BV170-MecaFluide!$D$15*BV178^2))&gt;0,MecaFluide!$D$15*BV178-SQRT(MecaFluide!$D$15^2*BV178^2+(MecaFluide!$C$14+MecaFluide!$D$15)*(BV171-BV170-MecaFluide!$D$15*BV178^2))/(MecaFluide!$C$14+MecaFluide!$D$15),"")),"")</f>
        <v>-1.565892233881726</v>
      </c>
      <c r="BW187" s="88">
        <f ca="1">IF(BW138&lt;=$L$3,IF(OR(BW95=3,BW95=4),"",IF((MecaFluide!$D$15^2*BW178^2+(MecaFluide!$C$14+MecaFluide!$D$15)*(BW171-BW170-MecaFluide!$D$15*BW178^2))&gt;0,MecaFluide!$D$15*BW178-SQRT(MecaFluide!$D$15^2*BW178^2+(MecaFluide!$C$14+MecaFluide!$D$15)*(BW171-BW170-MecaFluide!$D$15*BW178^2))/(MecaFluide!$C$14+MecaFluide!$D$15),"")),"")</f>
        <v>-1.5118172164776045</v>
      </c>
      <c r="BX187" s="87">
        <f ca="1">IF(BX138&lt;=$L$3,IF(OR(BX95=3,BX95=4),"",IF((MecaFluide!$D$15^2*BX178^2+(MecaFluide!$C$14+MecaFluide!$D$15)*(BX171-BX170-MecaFluide!$D$15*BX178^2))&gt;0,MecaFluide!$D$15*BX178-SQRT(MecaFluide!$D$15^2*BX178^2+(MecaFluide!$C$14+MecaFluide!$D$15)*(BX171-BX170-MecaFluide!$D$15*BX178^2))/(MecaFluide!$C$14+MecaFluide!$D$15),"")),"")</f>
        <v>-1.5318355346902546</v>
      </c>
      <c r="BY187">
        <f ca="1">IF(BY138&lt;=$L$3,IF(OR(BY95=3,BY95=4),"",IF((MecaFluide!$D$15^2*BY178^2+(MecaFluide!$C$14+MecaFluide!$D$15)*(BY171-BY170-MecaFluide!$D$15*BY178^2))&gt;0,MecaFluide!$D$15*BY178-SQRT(MecaFluide!$D$15^2*BY178^2+(MecaFluide!$C$14+MecaFluide!$D$15)*(BY171-BY170-MecaFluide!$D$15*BY178^2))/(MecaFluide!$C$14+MecaFluide!$D$15),"")),"")</f>
        <v>-1.3824260806180799</v>
      </c>
      <c r="BZ187">
        <f ca="1">IF(BZ138&lt;=$L$3,IF(OR(BZ95=3,BZ95=4),"",IF((MecaFluide!$D$15^2*BZ178^2+(MecaFluide!$C$14+MecaFluide!$D$15)*(BZ171-BZ170-MecaFluide!$D$15*BZ178^2))&gt;0,MecaFluide!$D$15*BZ178-SQRT(MecaFluide!$D$15^2*BZ178^2+(MecaFluide!$C$14+MecaFluide!$D$15)*(BZ171-BZ170-MecaFluide!$D$15*BZ178^2))/(MecaFluide!$C$14+MecaFluide!$D$15),"")),"")</f>
        <v>-1.5564384535213047</v>
      </c>
      <c r="CA187">
        <f ca="1">IF(CA138&lt;=$L$3,IF(OR(CA95=3,CA95=4),"",IF((MecaFluide!$D$15^2*CA178^2+(MecaFluide!$C$14+MecaFluide!$D$15)*(CA171-CA170-MecaFluide!$D$15*CA178^2))&gt;0,MecaFluide!$D$15*CA178-SQRT(MecaFluide!$D$15^2*CA178^2+(MecaFluide!$C$14+MecaFluide!$D$15)*(CA171-CA170-MecaFluide!$D$15*CA178^2))/(MecaFluide!$C$14+MecaFluide!$D$15),"")),"")</f>
        <v>-1.5123463804824206</v>
      </c>
      <c r="CB187">
        <f ca="1">IF(CB138&lt;=$L$3,IF(OR(CB95=3,CB95=4),"",IF((MecaFluide!$D$15^2*CB178^2+(MecaFluide!$C$14+MecaFluide!$D$15)*(CB171-CB170-MecaFluide!$D$15*CB178^2))&gt;0,MecaFluide!$D$15*CB178-SQRT(MecaFluide!$D$15^2*CB178^2+(MecaFluide!$C$14+MecaFluide!$D$15)*(CB171-CB170-MecaFluide!$D$15*CB178^2))/(MecaFluide!$C$14+MecaFluide!$D$15),"")),"")</f>
        <v>-1.5278282090144422</v>
      </c>
      <c r="CC187">
        <f ca="1">IF(CC138&lt;=$L$3,IF(OR(CC95=3,CC95=4),"",IF((MecaFluide!$D$15^2*CC178^2+(MecaFluide!$C$14+MecaFluide!$D$15)*(CC171-CC170-MecaFluide!$D$15*CC178^2))&gt;0,MecaFluide!$D$15*CC178-SQRT(MecaFluide!$D$15^2*CC178^2+(MecaFluide!$C$14+MecaFluide!$D$15)*(CC171-CC170-MecaFluide!$D$15*CC178^2))/(MecaFluide!$C$14+MecaFluide!$D$15),"")),"")</f>
        <v>-1.5222646075906314</v>
      </c>
      <c r="CD187">
        <f ca="1">IF(CD138&lt;=$L$3,IF(OR(CD95=3,CD95=4),"",IF((MecaFluide!$D$15^2*CD178^2+(MecaFluide!$C$14+MecaFluide!$D$15)*(CD171-CD170-MecaFluide!$D$15*CD178^2))&gt;0,MecaFluide!$D$15*CD178-SQRT(MecaFluide!$D$15^2*CD178^2+(MecaFluide!$C$14+MecaFluide!$D$15)*(CD171-CD170-MecaFluide!$D$15*CD178^2))/(MecaFluide!$C$14+MecaFluide!$D$15),"")),"")</f>
        <v>-1.5242481985301521</v>
      </c>
      <c r="CE187" t="str">
        <f ca="1">IF(CE138&lt;=$L$3,IF(OR(CE95=3,CE95=4),"",IF((MecaFluide!$D$15^2*CE178^2+(MecaFluide!$C$14+MecaFluide!$D$15)*(CE171-CE170-MecaFluide!$D$15*CE178^2))&gt;0,MecaFluide!$D$15*CE178-SQRT(MecaFluide!$D$15^2*CE178^2+(MecaFluide!$C$14+MecaFluide!$D$15)*(CE171-CE170-MecaFluide!$D$15*CE178^2))/(MecaFluide!$C$14+MecaFluide!$D$15),"")),"")</f>
        <v/>
      </c>
      <c r="CF187" t="str">
        <f ca="1">IF(CF138&lt;=$L$3,IF(OR(CF95=3,CF95=4),"",IF((MecaFluide!$D$15^2*CF178^2+(MecaFluide!$C$14+MecaFluide!$D$15)*(CF171-CF170-MecaFluide!$D$15*CF178^2))&gt;0,MecaFluide!$D$15*CF178-SQRT(MecaFluide!$D$15^2*CF178^2+(MecaFluide!$C$14+MecaFluide!$D$15)*(CF171-CF170-MecaFluide!$D$15*CF178^2))/(MecaFluide!$C$14+MecaFluide!$D$15),"")),"")</f>
        <v/>
      </c>
      <c r="CG187" t="str">
        <f ca="1">IF(CG138&lt;=$L$3,IF(OR(CG95=3,CG95=4),"",IF((MecaFluide!$D$15^2*CG178^2+(MecaFluide!$C$14+MecaFluide!$D$15)*(CG171-CG170-MecaFluide!$D$15*CG178^2))&gt;0,MecaFluide!$D$15*CG178-SQRT(MecaFluide!$D$15^2*CG178^2+(MecaFluide!$C$14+MecaFluide!$D$15)*(CG171-CG170-MecaFluide!$D$15*CG178^2))/(MecaFluide!$C$14+MecaFluide!$D$15),"")),"")</f>
        <v/>
      </c>
      <c r="CH187" t="str">
        <f ca="1">IF(CH138&lt;=$L$3,IF(OR(CH95=3,CH95=4),"",IF((MecaFluide!$D$15^2*CH178^2+(MecaFluide!$C$14+MecaFluide!$D$15)*(CH171-CH170-MecaFluide!$D$15*CH178^2))&gt;0,MecaFluide!$D$15*CH178-SQRT(MecaFluide!$D$15^2*CH178^2+(MecaFluide!$C$14+MecaFluide!$D$15)*(CH171-CH170-MecaFluide!$D$15*CH178^2))/(MecaFluide!$C$14+MecaFluide!$D$15),"")),"")</f>
        <v/>
      </c>
      <c r="CI187" t="str">
        <f ca="1">IF(CI138&lt;=$L$3,IF(OR(CI95=3,CI95=4),"",IF((MecaFluide!$D$15^2*CI178^2+(MecaFluide!$C$14+MecaFluide!$D$15)*(CI171-CI170-MecaFluide!$D$15*CI178^2))&gt;0,MecaFluide!$D$15*CI178-SQRT(MecaFluide!$D$15^2*CI178^2+(MecaFluide!$C$14+MecaFluide!$D$15)*(CI171-CI170-MecaFluide!$D$15*CI178^2))/(MecaFluide!$C$14+MecaFluide!$D$15),"")),"")</f>
        <v/>
      </c>
      <c r="CJ187" t="str">
        <f ca="1">IF(CJ138&lt;=$L$3,IF(OR(CJ95=3,CJ95=4),"",IF((MecaFluide!$D$15^2*CJ178^2+(MecaFluide!$C$14+MecaFluide!$D$15)*(CJ171-CJ170-MecaFluide!$D$15*CJ178^2))&gt;0,MecaFluide!$D$15*CJ178-SQRT(MecaFluide!$D$15^2*CJ178^2+(MecaFluide!$C$14+MecaFluide!$D$15)*(CJ171-CJ170-MecaFluide!$D$15*CJ178^2))/(MecaFluide!$C$14+MecaFluide!$D$15),"")),"")</f>
        <v/>
      </c>
      <c r="CK187" t="str">
        <f ca="1">IF(CK138&lt;=$L$3,IF(OR(CK95=3,CK95=4),"",IF((MecaFluide!$D$15^2*CK178^2+(MecaFluide!$C$14+MecaFluide!$D$15)*(CK171-CK170-MecaFluide!$D$15*CK178^2))&gt;0,MecaFluide!$D$15*CK178-SQRT(MecaFluide!$D$15^2*CK178^2+(MecaFluide!$C$14+MecaFluide!$D$15)*(CK171-CK170-MecaFluide!$D$15*CK178^2))/(MecaFluide!$C$14+MecaFluide!$D$15),"")),"")</f>
        <v/>
      </c>
      <c r="CL187" t="str">
        <f ca="1">IF(CL138&lt;=$L$3,IF(OR(CL95=3,CL95=4),"",IF((MecaFluide!$D$15^2*CL178^2+(MecaFluide!$C$14+MecaFluide!$D$15)*(CL171-CL170-MecaFluide!$D$15*CL178^2))&gt;0,MecaFluide!$D$15*CL178-SQRT(MecaFluide!$D$15^2*CL178^2+(MecaFluide!$C$14+MecaFluide!$D$15)*(CL171-CL170-MecaFluide!$D$15*CL178^2))/(MecaFluide!$C$14+MecaFluide!$D$15),"")),"")</f>
        <v/>
      </c>
      <c r="CM187" t="str">
        <f ca="1">IF(CM138&lt;=$L$3,IF(OR(CM95=3,CM95=4),"",IF((MecaFluide!$D$15^2*CM178^2+(MecaFluide!$C$14+MecaFluide!$D$15)*(CM171-CM170-MecaFluide!$D$15*CM178^2))&gt;0,MecaFluide!$D$15*CM178-SQRT(MecaFluide!$D$15^2*CM178^2+(MecaFluide!$C$14+MecaFluide!$D$15)*(CM171-CM170-MecaFluide!$D$15*CM178^2))/(MecaFluide!$C$14+MecaFluide!$D$15),"")),"")</f>
        <v/>
      </c>
      <c r="CN187">
        <f ca="1">IF(CN138&lt;=$L$3,IF(OR(CN95=3,CN95=4),"",IF((MecaFluide!$D$15^2*CN178^2+(MecaFluide!$C$14+MecaFluide!$D$15)*(CN171-CN170-MecaFluide!$D$15*CN178^2))&gt;0,MecaFluide!$D$15*CN178-SQRT(MecaFluide!$D$15^2*CN178^2+(MecaFluide!$C$14+MecaFluide!$D$15)*(CN171-CN170-MecaFluide!$D$15*CN178^2))/(MecaFluide!$C$14+MecaFluide!$D$15),"")),"")</f>
        <v>-3.3512873500523286</v>
      </c>
      <c r="CO187">
        <f ca="1">IF(CO138&lt;=$L$3,IF(OR(CO95=3,CO95=4),"",IF((MecaFluide!$D$15^2*CO178^2+(MecaFluide!$C$14+MecaFluide!$D$15)*(CO171-CO170-MecaFluide!$D$15*CO178^2))&gt;0,MecaFluide!$D$15*CO178-SQRT(MecaFluide!$D$15^2*CO178^2+(MecaFluide!$C$14+MecaFluide!$D$15)*(CO171-CO170-MecaFluide!$D$15*CO178^2))/(MecaFluide!$C$14+MecaFluide!$D$15),"")),"")</f>
        <v>-1.6561882386513771</v>
      </c>
      <c r="CP187" t="str">
        <f ca="1">IF(CP138&lt;=$L$3,IF(OR(CP95=3,CP95=4),"",IF((MecaFluide!$D$15^2*CP178^2+(MecaFluide!$C$14+MecaFluide!$D$15)*(CP171-CP170-MecaFluide!$D$15*CP178^2))&gt;0,MecaFluide!$D$15*CP178-SQRT(MecaFluide!$D$15^2*CP178^2+(MecaFluide!$C$14+MecaFluide!$D$15)*(CP171-CP170-MecaFluide!$D$15*CP178^2))/(MecaFluide!$C$14+MecaFluide!$D$15),"")),"")</f>
        <v/>
      </c>
      <c r="CQ187" t="str">
        <f ca="1">IF(CQ138&lt;=$L$3,IF(OR(CQ95=3,CQ95=4),"",IF((MecaFluide!$D$15^2*CQ178^2+(MecaFluide!$C$14+MecaFluide!$D$15)*(CQ171-CQ170-MecaFluide!$D$15*CQ178^2))&gt;0,MecaFluide!$D$15*CQ178-SQRT(MecaFluide!$D$15^2*CQ178^2+(MecaFluide!$C$14+MecaFluide!$D$15)*(CQ171-CQ170-MecaFluide!$D$15*CQ178^2))/(MecaFluide!$C$14+MecaFluide!$D$15),"")),"")</f>
        <v/>
      </c>
      <c r="CR187">
        <f ca="1">IF(CR138&lt;=$L$3,IF(OR(CR95=3,CR95=4),"",IF((MecaFluide!$D$15^2*CR178^2+(MecaFluide!$C$14+MecaFluide!$D$15)*(CR171-CR170-MecaFluide!$D$15*CR178^2))&gt;0,MecaFluide!$D$15*CR178-SQRT(MecaFluide!$D$15^2*CR178^2+(MecaFluide!$C$14+MecaFluide!$D$15)*(CR171-CR170-MecaFluide!$D$15*CR178^2))/(MecaFluide!$C$14+MecaFluide!$D$15),"")),"")</f>
        <v>-2.709092770236071</v>
      </c>
      <c r="CS187">
        <f ca="1">IF(CS138&lt;=$L$3,IF(OR(CS95=3,CS95=4),"",IF((MecaFluide!$D$15^2*CS178^2+(MecaFluide!$C$14+MecaFluide!$D$15)*(CS171-CS170-MecaFluide!$D$15*CS178^2))&gt;0,MecaFluide!$D$15*CS178-SQRT(MecaFluide!$D$15^2*CS178^2+(MecaFluide!$C$14+MecaFluide!$D$15)*(CS171-CS170-MecaFluide!$D$15*CS178^2))/(MecaFluide!$C$14+MecaFluide!$D$15),"")),"")</f>
        <v>-1.3253690520482622</v>
      </c>
      <c r="CT187">
        <f ca="1">IF(CT138&lt;=$L$3,IF(OR(CT95=3,CT95=4),"",IF((MecaFluide!$D$15^2*CT178^2+(MecaFluide!$C$14+MecaFluide!$D$15)*(CT171-CT170-MecaFluide!$D$15*CT178^2))&gt;0,MecaFluide!$D$15*CT178-SQRT(MecaFluide!$D$15^2*CT178^2+(MecaFluide!$C$14+MecaFluide!$D$15)*(CT171-CT170-MecaFluide!$D$15*CT178^2))/(MecaFluide!$C$14+MecaFluide!$D$15),"")),"")</f>
        <v>-1.5695704276677627</v>
      </c>
      <c r="CU187" s="88">
        <f ca="1">IF(CU138&lt;=$L$3,IF(OR(CU95=3,CU95=4),"",IF((MecaFluide!$D$15^2*CU178^2+(MecaFluide!$C$14+MecaFluide!$D$15)*(CU171-CU170-MecaFluide!$D$15*CU178^2))&gt;0,MecaFluide!$D$15*CU178-SQRT(MecaFluide!$D$15^2*CU178^2+(MecaFluide!$C$14+MecaFluide!$D$15)*(CU171-CU170-MecaFluide!$D$15*CU178^2))/(MecaFluide!$C$14+MecaFluide!$D$15),"")),"")</f>
        <v>-1.407026771556481</v>
      </c>
      <c r="CV187" s="87" t="str">
        <f ca="1">IF(CV138&lt;=$L$3,IF(OR(CV95=3,CV95=4),"",IF((MecaFluide!$D$15^2*CV178^2+(MecaFluide!$C$14+MecaFluide!$D$15)*(CV171-CV170-MecaFluide!$D$15*CV178^2))&gt;0,MecaFluide!$D$15*CV178-SQRT(MecaFluide!$D$15^2*CV178^2+(MecaFluide!$C$14+MecaFluide!$D$15)*(CV171-CV170-MecaFluide!$D$15*CV178^2))/(MecaFluide!$C$14+MecaFluide!$D$15),"")),"")</f>
        <v/>
      </c>
      <c r="CW187" t="str">
        <f ca="1">IF(CW138&lt;=$L$3,IF(OR(CW95=3,CW95=4),"",IF((MecaFluide!$D$15^2*CW178^2+(MecaFluide!$C$14+MecaFluide!$D$15)*(CW171-CW170-MecaFluide!$D$15*CW178^2))&gt;0,MecaFluide!$D$15*CW178-SQRT(MecaFluide!$D$15^2*CW178^2+(MecaFluide!$C$14+MecaFluide!$D$15)*(CW171-CW170-MecaFluide!$D$15*CW178^2))/(MecaFluide!$C$14+MecaFluide!$D$15),"")),"")</f>
        <v/>
      </c>
      <c r="CX187" t="str">
        <f ca="1">IF(CX138&lt;=$L$3,IF(OR(CX95=3,CX95=4),"",IF((MecaFluide!$D$15^2*CX178^2+(MecaFluide!$C$14+MecaFluide!$D$15)*(CX171-CX170-MecaFluide!$D$15*CX178^2))&gt;0,MecaFluide!$D$15*CX178-SQRT(MecaFluide!$D$15^2*CX178^2+(MecaFluide!$C$14+MecaFluide!$D$15)*(CX171-CX170-MecaFluide!$D$15*CX178^2))/(MecaFluide!$C$14+MecaFluide!$D$15),"")),"")</f>
        <v/>
      </c>
      <c r="CY187" t="str">
        <f ca="1">IF(CY138&lt;=$L$3,IF(OR(CY95=3,CY95=4),"",IF((MecaFluide!$D$15^2*CY178^2+(MecaFluide!$C$14+MecaFluide!$D$15)*(CY171-CY170-MecaFluide!$D$15*CY178^2))&gt;0,MecaFluide!$D$15*CY178-SQRT(MecaFluide!$D$15^2*CY178^2+(MecaFluide!$C$14+MecaFluide!$D$15)*(CY171-CY170-MecaFluide!$D$15*CY178^2))/(MecaFluide!$C$14+MecaFluide!$D$15),"")),"")</f>
        <v/>
      </c>
      <c r="CZ187" t="str">
        <f ca="1">IF(CZ138&lt;=$L$3,IF(OR(CZ95=3,CZ95=4),"",IF((MecaFluide!$D$15^2*CZ178^2+(MecaFluide!$C$14+MecaFluide!$D$15)*(CZ171-CZ170-MecaFluide!$D$15*CZ178^2))&gt;0,MecaFluide!$D$15*CZ178-SQRT(MecaFluide!$D$15^2*CZ178^2+(MecaFluide!$C$14+MecaFluide!$D$15)*(CZ171-CZ170-MecaFluide!$D$15*CZ178^2))/(MecaFluide!$C$14+MecaFluide!$D$15),"")),"")</f>
        <v/>
      </c>
      <c r="DA187" t="str">
        <f ca="1">IF(DA138&lt;=$L$3,IF(OR(DA95=3,DA95=4),"",IF((MecaFluide!$D$15^2*DA178^2+(MecaFluide!$C$14+MecaFluide!$D$15)*(DA171-DA170-MecaFluide!$D$15*DA178^2))&gt;0,MecaFluide!$D$15*DA178-SQRT(MecaFluide!$D$15^2*DA178^2+(MecaFluide!$C$14+MecaFluide!$D$15)*(DA171-DA170-MecaFluide!$D$15*DA178^2))/(MecaFluide!$C$14+MecaFluide!$D$15),"")),"")</f>
        <v/>
      </c>
      <c r="DB187" t="str">
        <f ca="1">IF(DB138&lt;=$L$3,IF(OR(DB95=3,DB95=4),"",IF((MecaFluide!$D$15^2*DB178^2+(MecaFluide!$C$14+MecaFluide!$D$15)*(DB171-DB170-MecaFluide!$D$15*DB178^2))&gt;0,MecaFluide!$D$15*DB178-SQRT(MecaFluide!$D$15^2*DB178^2+(MecaFluide!$C$14+MecaFluide!$D$15)*(DB171-DB170-MecaFluide!$D$15*DB178^2))/(MecaFluide!$C$14+MecaFluide!$D$15),"")),"")</f>
        <v/>
      </c>
      <c r="DC187" t="str">
        <f ca="1">IF(DC138&lt;=$L$3,IF(OR(DC95=3,DC95=4),"",IF((MecaFluide!$D$15^2*DC178^2+(MecaFluide!$C$14+MecaFluide!$D$15)*(DC171-DC170-MecaFluide!$D$15*DC178^2))&gt;0,MecaFluide!$D$15*DC178-SQRT(MecaFluide!$D$15^2*DC178^2+(MecaFluide!$C$14+MecaFluide!$D$15)*(DC171-DC170-MecaFluide!$D$15*DC178^2))/(MecaFluide!$C$14+MecaFluide!$D$15),"")),"")</f>
        <v/>
      </c>
      <c r="DD187" t="str">
        <f ca="1">IF(DD138&lt;=$L$3,IF(OR(DD95=3,DD95=4),"",IF((MecaFluide!$D$15^2*DD178^2+(MecaFluide!$C$14+MecaFluide!$D$15)*(DD171-DD170-MecaFluide!$D$15*DD178^2))&gt;0,MecaFluide!$D$15*DD178-SQRT(MecaFluide!$D$15^2*DD178^2+(MecaFluide!$C$14+MecaFluide!$D$15)*(DD171-DD170-MecaFluide!$D$15*DD178^2))/(MecaFluide!$C$14+MecaFluide!$D$15),"")),"")</f>
        <v/>
      </c>
      <c r="DE187" t="str">
        <f ca="1">IF(DE138&lt;=$L$3,IF(OR(DE95=3,DE95=4),"",IF((MecaFluide!$D$15^2*DE178^2+(MecaFluide!$C$14+MecaFluide!$D$15)*(DE171-DE170-MecaFluide!$D$15*DE178^2))&gt;0,MecaFluide!$D$15*DE178-SQRT(MecaFluide!$D$15^2*DE178^2+(MecaFluide!$C$14+MecaFluide!$D$15)*(DE171-DE170-MecaFluide!$D$15*DE178^2))/(MecaFluide!$C$14+MecaFluide!$D$15),"")),"")</f>
        <v/>
      </c>
      <c r="DF187" t="str">
        <f ca="1">IF(DF138&lt;=$L$3,IF(OR(DF95=3,DF95=4),"",IF((MecaFluide!$D$15^2*DF178^2+(MecaFluide!$C$14+MecaFluide!$D$15)*(DF171-DF170-MecaFluide!$D$15*DF178^2))&gt;0,MecaFluide!$D$15*DF178-SQRT(MecaFluide!$D$15^2*DF178^2+(MecaFluide!$C$14+MecaFluide!$D$15)*(DF171-DF170-MecaFluide!$D$15*DF178^2))/(MecaFluide!$C$14+MecaFluide!$D$15),"")),"")</f>
        <v/>
      </c>
      <c r="DG187" t="str">
        <f ca="1">IF(DG138&lt;=$L$3,IF(OR(DG95=3,DG95=4),"",IF((MecaFluide!$D$15^2*DG178^2+(MecaFluide!$C$14+MecaFluide!$D$15)*(DG171-DG170-MecaFluide!$D$15*DG178^2))&gt;0,MecaFluide!$D$15*DG178-SQRT(MecaFluide!$D$15^2*DG178^2+(MecaFluide!$C$14+MecaFluide!$D$15)*(DG171-DG170-MecaFluide!$D$15*DG178^2))/(MecaFluide!$C$14+MecaFluide!$D$15),"")),"")</f>
        <v/>
      </c>
      <c r="DH187" t="str">
        <f ca="1">IF(DH138&lt;=$L$3,IF(OR(DH95=3,DH95=4),"",IF((MecaFluide!$D$15^2*DH178^2+(MecaFluide!$C$14+MecaFluide!$D$15)*(DH171-DH170-MecaFluide!$D$15*DH178^2))&gt;0,MecaFluide!$D$15*DH178-SQRT(MecaFluide!$D$15^2*DH178^2+(MecaFluide!$C$14+MecaFluide!$D$15)*(DH171-DH170-MecaFluide!$D$15*DH178^2))/(MecaFluide!$C$14+MecaFluide!$D$15),"")),"")</f>
        <v/>
      </c>
      <c r="DI187" t="str">
        <f ca="1">IF(DI138&lt;=$L$3,IF(OR(DI95=3,DI95=4),"",IF((MecaFluide!$D$15^2*DI178^2+(MecaFluide!$C$14+MecaFluide!$D$15)*(DI171-DI170-MecaFluide!$D$15*DI178^2))&gt;0,MecaFluide!$D$15*DI178-SQRT(MecaFluide!$D$15^2*DI178^2+(MecaFluide!$C$14+MecaFluide!$D$15)*(DI171-DI170-MecaFluide!$D$15*DI178^2))/(MecaFluide!$C$14+MecaFluide!$D$15),"")),"")</f>
        <v/>
      </c>
      <c r="DJ187" t="str">
        <f ca="1">IF(DJ138&lt;=$L$3,IF(OR(DJ95=3,DJ95=4),"",IF((MecaFluide!$D$15^2*DJ178^2+(MecaFluide!$C$14+MecaFluide!$D$15)*(DJ171-DJ170-MecaFluide!$D$15*DJ178^2))&gt;0,MecaFluide!$D$15*DJ178-SQRT(MecaFluide!$D$15^2*DJ178^2+(MecaFluide!$C$14+MecaFluide!$D$15)*(DJ171-DJ170-MecaFluide!$D$15*DJ178^2))/(MecaFluide!$C$14+MecaFluide!$D$15),"")),"")</f>
        <v/>
      </c>
      <c r="DK187" t="str">
        <f ca="1">IF(DK138&lt;=$L$3,IF(OR(DK95=3,DK95=4),"",IF((MecaFluide!$D$15^2*DK178^2+(MecaFluide!$C$14+MecaFluide!$D$15)*(DK171-DK170-MecaFluide!$D$15*DK178^2))&gt;0,MecaFluide!$D$15*DK178-SQRT(MecaFluide!$D$15^2*DK178^2+(MecaFluide!$C$14+MecaFluide!$D$15)*(DK171-DK170-MecaFluide!$D$15*DK178^2))/(MecaFluide!$C$14+MecaFluide!$D$15),"")),"")</f>
        <v/>
      </c>
      <c r="DL187" t="str">
        <f ca="1">IF(DL138&lt;=$L$3,IF(OR(DL95=3,DL95=4),"",IF((MecaFluide!$D$15^2*DL178^2+(MecaFluide!$C$14+MecaFluide!$D$15)*(DL171-DL170-MecaFluide!$D$15*DL178^2))&gt;0,MecaFluide!$D$15*DL178-SQRT(MecaFluide!$D$15^2*DL178^2+(MecaFluide!$C$14+MecaFluide!$D$15)*(DL171-DL170-MecaFluide!$D$15*DL178^2))/(MecaFluide!$C$14+MecaFluide!$D$15),"")),"")</f>
        <v/>
      </c>
      <c r="DM187" t="str">
        <f ca="1">IF(DM138&lt;=$L$3,IF(OR(DM95=3,DM95=4),"",IF((MecaFluide!$D$15^2*DM178^2+(MecaFluide!$C$14+MecaFluide!$D$15)*(DM171-DM170-MecaFluide!$D$15*DM178^2))&gt;0,MecaFluide!$D$15*DM178-SQRT(MecaFluide!$D$15^2*DM178^2+(MecaFluide!$C$14+MecaFluide!$D$15)*(DM171-DM170-MecaFluide!$D$15*DM178^2))/(MecaFluide!$C$14+MecaFluide!$D$15),"")),"")</f>
        <v/>
      </c>
      <c r="DN187" t="str">
        <f ca="1">IF(DN138&lt;=$L$3,IF(OR(DN95=3,DN95=4),"",IF((MecaFluide!$D$15^2*DN178^2+(MecaFluide!$C$14+MecaFluide!$D$15)*(DN171-DN170-MecaFluide!$D$15*DN178^2))&gt;0,MecaFluide!$D$15*DN178-SQRT(MecaFluide!$D$15^2*DN178^2+(MecaFluide!$C$14+MecaFluide!$D$15)*(DN171-DN170-MecaFluide!$D$15*DN178^2))/(MecaFluide!$C$14+MecaFluide!$D$15),"")),"")</f>
        <v/>
      </c>
      <c r="DO187" t="str">
        <f ca="1">IF(DO138&lt;=$L$3,IF(OR(DO95=3,DO95=4),"",IF((MecaFluide!$D$15^2*DO178^2+(MecaFluide!$C$14+MecaFluide!$D$15)*(DO171-DO170-MecaFluide!$D$15*DO178^2))&gt;0,MecaFluide!$D$15*DO178-SQRT(MecaFluide!$D$15^2*DO178^2+(MecaFluide!$C$14+MecaFluide!$D$15)*(DO171-DO170-MecaFluide!$D$15*DO178^2))/(MecaFluide!$C$14+MecaFluide!$D$15),"")),"")</f>
        <v/>
      </c>
      <c r="DP187" t="str">
        <f ca="1">IF(DP138&lt;=$L$3,IF(OR(DP95=3,DP95=4),"",IF((MecaFluide!$D$15^2*DP178^2+(MecaFluide!$C$14+MecaFluide!$D$15)*(DP171-DP170-MecaFluide!$D$15*DP178^2))&gt;0,MecaFluide!$D$15*DP178-SQRT(MecaFluide!$D$15^2*DP178^2+(MecaFluide!$C$14+MecaFluide!$D$15)*(DP171-DP170-MecaFluide!$D$15*DP178^2))/(MecaFluide!$C$14+MecaFluide!$D$15),"")),"")</f>
        <v/>
      </c>
      <c r="DQ187" t="str">
        <f ca="1">IF(DQ138&lt;=$L$3,IF(OR(DQ95=3,DQ95=4),"",IF((MecaFluide!$D$15^2*DQ178^2+(MecaFluide!$C$14+MecaFluide!$D$15)*(DQ171-DQ170-MecaFluide!$D$15*DQ178^2))&gt;0,MecaFluide!$D$15*DQ178-SQRT(MecaFluide!$D$15^2*DQ178^2+(MecaFluide!$C$14+MecaFluide!$D$15)*(DQ171-DQ170-MecaFluide!$D$15*DQ178^2))/(MecaFluide!$C$14+MecaFluide!$D$15),"")),"")</f>
        <v/>
      </c>
      <c r="DR187" t="str">
        <f ca="1">IF(DR138&lt;=$L$3,IF(OR(DR95=3,DR95=4),"",IF((MecaFluide!$D$15^2*DR178^2+(MecaFluide!$C$14+MecaFluide!$D$15)*(DR171-DR170-MecaFluide!$D$15*DR178^2))&gt;0,MecaFluide!$D$15*DR178-SQRT(MecaFluide!$D$15^2*DR178^2+(MecaFluide!$C$14+MecaFluide!$D$15)*(DR171-DR170-MecaFluide!$D$15*DR178^2))/(MecaFluide!$C$14+MecaFluide!$D$15),"")),"")</f>
        <v/>
      </c>
      <c r="DS187" s="88" t="str">
        <f ca="1">IF(DS138&lt;=$L$3,IF(OR(DS95=3,DS95=4),"",IF((MecaFluide!$D$15^2*DS178^2+(MecaFluide!$C$14+MecaFluide!$D$15)*(DS171-DS170-MecaFluide!$D$15*DS178^2))&gt;0,MecaFluide!$D$15*DS178-SQRT(MecaFluide!$D$15^2*DS178^2+(MecaFluide!$C$14+MecaFluide!$D$15)*(DS171-DS170-MecaFluide!$D$15*DS178^2))/(MecaFluide!$C$14+MecaFluide!$D$15),"")),"")</f>
        <v/>
      </c>
      <c r="DT187" s="87" t="str">
        <f ca="1">IF(DT138&lt;=$L$3,IF(OR(DT95=3,DT95=4),"",IF((MecaFluide!$D$15^2*DT178^2+(MecaFluide!$C$14+MecaFluide!$D$15)*(DT171-DT170-MecaFluide!$D$15*DT178^2))&gt;0,MecaFluide!$D$15*DT178-SQRT(MecaFluide!$D$15^2*DT178^2+(MecaFluide!$C$14+MecaFluide!$D$15)*(DT171-DT170-MecaFluide!$D$15*DT178^2))/(MecaFluide!$C$14+MecaFluide!$D$15),"")),"")</f>
        <v/>
      </c>
      <c r="DU187" t="str">
        <f ca="1">IF(DU138&lt;=$L$3,IF(OR(DU95=3,DU95=4),"",IF((MecaFluide!$D$15^2*DU178^2+(MecaFluide!$C$14+MecaFluide!$D$15)*(DU171-DU170-MecaFluide!$D$15*DU178^2))&gt;0,MecaFluide!$D$15*DU178-SQRT(MecaFluide!$D$15^2*DU178^2+(MecaFluide!$C$14+MecaFluide!$D$15)*(DU171-DU170-MecaFluide!$D$15*DU178^2))/(MecaFluide!$C$14+MecaFluide!$D$15),"")),"")</f>
        <v/>
      </c>
      <c r="DV187" t="str">
        <f ca="1">IF(DV138&lt;=$L$3,IF(OR(DV95=3,DV95=4),"",IF((MecaFluide!$D$15^2*DV178^2+(MecaFluide!$C$14+MecaFluide!$D$15)*(DV171-DV170-MecaFluide!$D$15*DV178^2))&gt;0,MecaFluide!$D$15*DV178-SQRT(MecaFluide!$D$15^2*DV178^2+(MecaFluide!$C$14+MecaFluide!$D$15)*(DV171-DV170-MecaFluide!$D$15*DV178^2))/(MecaFluide!$C$14+MecaFluide!$D$15),"")),"")</f>
        <v/>
      </c>
      <c r="DW187" t="str">
        <f ca="1">IF(DW138&lt;=$L$3,IF(OR(DW95=3,DW95=4),"",IF((MecaFluide!$D$15^2*DW178^2+(MecaFluide!$C$14+MecaFluide!$D$15)*(DW171-DW170-MecaFluide!$D$15*DW178^2))&gt;0,MecaFluide!$D$15*DW178-SQRT(MecaFluide!$D$15^2*DW178^2+(MecaFluide!$C$14+MecaFluide!$D$15)*(DW171-DW170-MecaFluide!$D$15*DW178^2))/(MecaFluide!$C$14+MecaFluide!$D$15),"")),"")</f>
        <v/>
      </c>
      <c r="DX187" t="str">
        <f ca="1">IF(DX138&lt;=$L$3,IF(OR(DX95=3,DX95=4),"",IF((MecaFluide!$D$15^2*DX178^2+(MecaFluide!$C$14+MecaFluide!$D$15)*(DX171-DX170-MecaFluide!$D$15*DX178^2))&gt;0,MecaFluide!$D$15*DX178-SQRT(MecaFluide!$D$15^2*DX178^2+(MecaFluide!$C$14+MecaFluide!$D$15)*(DX171-DX170-MecaFluide!$D$15*DX178^2))/(MecaFluide!$C$14+MecaFluide!$D$15),"")),"")</f>
        <v/>
      </c>
      <c r="DY187" t="str">
        <f ca="1">IF(DY138&lt;=$L$3,IF(OR(DY95=3,DY95=4),"",IF((MecaFluide!$D$15^2*DY178^2+(MecaFluide!$C$14+MecaFluide!$D$15)*(DY171-DY170-MecaFluide!$D$15*DY178^2))&gt;0,MecaFluide!$D$15*DY178-SQRT(MecaFluide!$D$15^2*DY178^2+(MecaFluide!$C$14+MecaFluide!$D$15)*(DY171-DY170-MecaFluide!$D$15*DY178^2))/(MecaFluide!$C$14+MecaFluide!$D$15),"")),"")</f>
        <v/>
      </c>
      <c r="DZ187" t="str">
        <f ca="1">IF(DZ138&lt;=$L$3,IF(OR(DZ95=3,DZ95=4),"",IF((MecaFluide!$D$15^2*DZ178^2+(MecaFluide!$C$14+MecaFluide!$D$15)*(DZ171-DZ170-MecaFluide!$D$15*DZ178^2))&gt;0,MecaFluide!$D$15*DZ178-SQRT(MecaFluide!$D$15^2*DZ178^2+(MecaFluide!$C$14+MecaFluide!$D$15)*(DZ171-DZ170-MecaFluide!$D$15*DZ178^2))/(MecaFluide!$C$14+MecaFluide!$D$15),"")),"")</f>
        <v/>
      </c>
      <c r="EA187" t="str">
        <f ca="1">IF(EA138&lt;=$L$3,IF(OR(EA95=3,EA95=4),"",IF((MecaFluide!$D$15^2*EA178^2+(MecaFluide!$C$14+MecaFluide!$D$15)*(EA171-EA170-MecaFluide!$D$15*EA178^2))&gt;0,MecaFluide!$D$15*EA178-SQRT(MecaFluide!$D$15^2*EA178^2+(MecaFluide!$C$14+MecaFluide!$D$15)*(EA171-EA170-MecaFluide!$D$15*EA178^2))/(MecaFluide!$C$14+MecaFluide!$D$15),"")),"")</f>
        <v/>
      </c>
      <c r="EB187" t="str">
        <f ca="1">IF(EB138&lt;=$L$3,IF(OR(EB95=3,EB95=4),"",IF((MecaFluide!$D$15^2*EB178^2+(MecaFluide!$C$14+MecaFluide!$D$15)*(EB171-EB170-MecaFluide!$D$15*EB178^2))&gt;0,MecaFluide!$D$15*EB178-SQRT(MecaFluide!$D$15^2*EB178^2+(MecaFluide!$C$14+MecaFluide!$D$15)*(EB171-EB170-MecaFluide!$D$15*EB178^2))/(MecaFluide!$C$14+MecaFluide!$D$15),"")),"")</f>
        <v/>
      </c>
      <c r="EC187" t="str">
        <f ca="1">IF(EC138&lt;=$L$3,IF(OR(EC95=3,EC95=4),"",IF((MecaFluide!$D$15^2*EC178^2+(MecaFluide!$C$14+MecaFluide!$D$15)*(EC171-EC170-MecaFluide!$D$15*EC178^2))&gt;0,MecaFluide!$D$15*EC178-SQRT(MecaFluide!$D$15^2*EC178^2+(MecaFluide!$C$14+MecaFluide!$D$15)*(EC171-EC170-MecaFluide!$D$15*EC178^2))/(MecaFluide!$C$14+MecaFluide!$D$15),"")),"")</f>
        <v/>
      </c>
      <c r="ED187" t="str">
        <f ca="1">IF(ED138&lt;=$L$3,IF(OR(ED95=3,ED95=4),"",IF((MecaFluide!$D$15^2*ED178^2+(MecaFluide!$C$14+MecaFluide!$D$15)*(ED171-ED170-MecaFluide!$D$15*ED178^2))&gt;0,MecaFluide!$D$15*ED178-SQRT(MecaFluide!$D$15^2*ED178^2+(MecaFluide!$C$14+MecaFluide!$D$15)*(ED171-ED170-MecaFluide!$D$15*ED178^2))/(MecaFluide!$C$14+MecaFluide!$D$15),"")),"")</f>
        <v/>
      </c>
      <c r="EE187" t="str">
        <f ca="1">IF(EE138&lt;=$L$3,IF(OR(EE95=3,EE95=4),"",IF((MecaFluide!$D$15^2*EE178^2+(MecaFluide!$C$14+MecaFluide!$D$15)*(EE171-EE170-MecaFluide!$D$15*EE178^2))&gt;0,MecaFluide!$D$15*EE178-SQRT(MecaFluide!$D$15^2*EE178^2+(MecaFluide!$C$14+MecaFluide!$D$15)*(EE171-EE170-MecaFluide!$D$15*EE178^2))/(MecaFluide!$C$14+MecaFluide!$D$15),"")),"")</f>
        <v/>
      </c>
      <c r="EF187" t="str">
        <f ca="1">IF(EF138&lt;=$L$3,IF(OR(EF95=3,EF95=4),"",IF((MecaFluide!$D$15^2*EF178^2+(MecaFluide!$C$14+MecaFluide!$D$15)*(EF171-EF170-MecaFluide!$D$15*EF178^2))&gt;0,MecaFluide!$D$15*EF178-SQRT(MecaFluide!$D$15^2*EF178^2+(MecaFluide!$C$14+MecaFluide!$D$15)*(EF171-EF170-MecaFluide!$D$15*EF178^2))/(MecaFluide!$C$14+MecaFluide!$D$15),"")),"")</f>
        <v/>
      </c>
      <c r="EG187" t="str">
        <f ca="1">IF(EG138&lt;=$L$3,IF(OR(EG95=3,EG95=4),"",IF((MecaFluide!$D$15^2*EG178^2+(MecaFluide!$C$14+MecaFluide!$D$15)*(EG171-EG170-MecaFluide!$D$15*EG178^2))&gt;0,MecaFluide!$D$15*EG178-SQRT(MecaFluide!$D$15^2*EG178^2+(MecaFluide!$C$14+MecaFluide!$D$15)*(EG171-EG170-MecaFluide!$D$15*EG178^2))/(MecaFluide!$C$14+MecaFluide!$D$15),"")),"")</f>
        <v/>
      </c>
      <c r="EH187" t="str">
        <f ca="1">IF(EH138&lt;=$L$3,IF(OR(EH95=3,EH95=4),"",IF((MecaFluide!$D$15^2*EH178^2+(MecaFluide!$C$14+MecaFluide!$D$15)*(EH171-EH170-MecaFluide!$D$15*EH178^2))&gt;0,MecaFluide!$D$15*EH178-SQRT(MecaFluide!$D$15^2*EH178^2+(MecaFluide!$C$14+MecaFluide!$D$15)*(EH171-EH170-MecaFluide!$D$15*EH178^2))/(MecaFluide!$C$14+MecaFluide!$D$15),"")),"")</f>
        <v/>
      </c>
      <c r="EI187" t="str">
        <f ca="1">IF(EI138&lt;=$L$3,IF(OR(EI95=3,EI95=4),"",IF((MecaFluide!$D$15^2*EI178^2+(MecaFluide!$C$14+MecaFluide!$D$15)*(EI171-EI170-MecaFluide!$D$15*EI178^2))&gt;0,MecaFluide!$D$15*EI178-SQRT(MecaFluide!$D$15^2*EI178^2+(MecaFluide!$C$14+MecaFluide!$D$15)*(EI171-EI170-MecaFluide!$D$15*EI178^2))/(MecaFluide!$C$14+MecaFluide!$D$15),"")),"")</f>
        <v/>
      </c>
      <c r="EJ187" t="str">
        <f ca="1">IF(EJ138&lt;=$L$3,IF(OR(EJ95=3,EJ95=4),"",IF((MecaFluide!$D$15^2*EJ178^2+(MecaFluide!$C$14+MecaFluide!$D$15)*(EJ171-EJ170-MecaFluide!$D$15*EJ178^2))&gt;0,MecaFluide!$D$15*EJ178-SQRT(MecaFluide!$D$15^2*EJ178^2+(MecaFluide!$C$14+MecaFluide!$D$15)*(EJ171-EJ170-MecaFluide!$D$15*EJ178^2))/(MecaFluide!$C$14+MecaFluide!$D$15),"")),"")</f>
        <v/>
      </c>
      <c r="EK187" t="str">
        <f ca="1">IF(EK138&lt;=$L$3,IF(OR(EK95=3,EK95=4),"",IF((MecaFluide!$D$15^2*EK178^2+(MecaFluide!$C$14+MecaFluide!$D$15)*(EK171-EK170-MecaFluide!$D$15*EK178^2))&gt;0,MecaFluide!$D$15*EK178-SQRT(MecaFluide!$D$15^2*EK178^2+(MecaFluide!$C$14+MecaFluide!$D$15)*(EK171-EK170-MecaFluide!$D$15*EK178^2))/(MecaFluide!$C$14+MecaFluide!$D$15),"")),"")</f>
        <v/>
      </c>
      <c r="EL187" t="str">
        <f ca="1">IF(EL138&lt;=$L$3,IF(OR(EL95=3,EL95=4),"",IF((MecaFluide!$D$15^2*EL178^2+(MecaFluide!$C$14+MecaFluide!$D$15)*(EL171-EL170-MecaFluide!$D$15*EL178^2))&gt;0,MecaFluide!$D$15*EL178-SQRT(MecaFluide!$D$15^2*EL178^2+(MecaFluide!$C$14+MecaFluide!$D$15)*(EL171-EL170-MecaFluide!$D$15*EL178^2))/(MecaFluide!$C$14+MecaFluide!$D$15),"")),"")</f>
        <v/>
      </c>
      <c r="EM187" t="str">
        <f ca="1">IF(EM138&lt;=$L$3,IF(OR(EM95=3,EM95=4),"",IF((MecaFluide!$D$15^2*EM178^2+(MecaFluide!$C$14+MecaFluide!$D$15)*(EM171-EM170-MecaFluide!$D$15*EM178^2))&gt;0,MecaFluide!$D$15*EM178-SQRT(MecaFluide!$D$15^2*EM178^2+(MecaFluide!$C$14+MecaFluide!$D$15)*(EM171-EM170-MecaFluide!$D$15*EM178^2))/(MecaFluide!$C$14+MecaFluide!$D$15),"")),"")</f>
        <v/>
      </c>
      <c r="EN187" t="str">
        <f ca="1">IF(EN138&lt;=$L$3,IF(OR(EN95=3,EN95=4),"",IF((MecaFluide!$D$15^2*EN178^2+(MecaFluide!$C$14+MecaFluide!$D$15)*(EN171-EN170-MecaFluide!$D$15*EN178^2))&gt;0,MecaFluide!$D$15*EN178-SQRT(MecaFluide!$D$15^2*EN178^2+(MecaFluide!$C$14+MecaFluide!$D$15)*(EN171-EN170-MecaFluide!$D$15*EN178^2))/(MecaFluide!$C$14+MecaFluide!$D$15),"")),"")</f>
        <v/>
      </c>
      <c r="EO187" t="str">
        <f ca="1">IF(EO138&lt;=$L$3,IF(OR(EO95=3,EO95=4),"",IF((MecaFluide!$D$15^2*EO178^2+(MecaFluide!$C$14+MecaFluide!$D$15)*(EO171-EO170-MecaFluide!$D$15*EO178^2))&gt;0,MecaFluide!$D$15*EO178-SQRT(MecaFluide!$D$15^2*EO178^2+(MecaFluide!$C$14+MecaFluide!$D$15)*(EO171-EO170-MecaFluide!$D$15*EO178^2))/(MecaFluide!$C$14+MecaFluide!$D$15),"")),"")</f>
        <v/>
      </c>
      <c r="EP187" t="str">
        <f ca="1">IF(EP138&lt;=$L$3,IF(OR(EP95=3,EP95=4),"",IF((MecaFluide!$D$15^2*EP178^2+(MecaFluide!$C$14+MecaFluide!$D$15)*(EP171-EP170-MecaFluide!$D$15*EP178^2))&gt;0,MecaFluide!$D$15*EP178-SQRT(MecaFluide!$D$15^2*EP178^2+(MecaFluide!$C$14+MecaFluide!$D$15)*(EP171-EP170-MecaFluide!$D$15*EP178^2))/(MecaFluide!$C$14+MecaFluide!$D$15),"")),"")</f>
        <v/>
      </c>
      <c r="EQ187" s="88" t="str">
        <f ca="1">IF(EQ138&lt;=$L$3,IF(OR(EQ95=3,EQ95=4),"",IF((MecaFluide!$D$15^2*EQ178^2+(MecaFluide!$C$14+MecaFluide!$D$15)*(EQ171-EQ170-MecaFluide!$D$15*EQ178^2))&gt;0,MecaFluide!$D$15*EQ178-SQRT(MecaFluide!$D$15^2*EQ178^2+(MecaFluide!$C$14+MecaFluide!$D$15)*(EQ171-EQ170-MecaFluide!$D$15*EQ178^2))/(MecaFluide!$C$14+MecaFluide!$D$15),"")),"")</f>
        <v/>
      </c>
      <c r="ER187" s="87" t="str">
        <f ca="1">IF(ER138&lt;=$L$3,IF(OR(ER95=3,ER95=4),"",IF((MecaFluide!$D$15^2*ER178^2+(MecaFluide!$C$14+MecaFluide!$D$15)*(ER171-ER170-MecaFluide!$D$15*ER178^2))&gt;0,MecaFluide!$D$15*ER178-SQRT(MecaFluide!$D$15^2*ER178^2+(MecaFluide!$C$14+MecaFluide!$D$15)*(ER171-ER170-MecaFluide!$D$15*ER178^2))/(MecaFluide!$C$14+MecaFluide!$D$15),"")),"")</f>
        <v/>
      </c>
      <c r="ES187" t="str">
        <f ca="1">IF(ES138&lt;=$L$3,IF(OR(ES95=3,ES95=4),"",IF((MecaFluide!$D$15^2*ES178^2+(MecaFluide!$C$14+MecaFluide!$D$15)*(ES171-ES170-MecaFluide!$D$15*ES178^2))&gt;0,MecaFluide!$D$15*ES178-SQRT(MecaFluide!$D$15^2*ES178^2+(MecaFluide!$C$14+MecaFluide!$D$15)*(ES171-ES170-MecaFluide!$D$15*ES178^2))/(MecaFluide!$C$14+MecaFluide!$D$15),"")),"")</f>
        <v/>
      </c>
      <c r="ET187" t="str">
        <f ca="1">IF(ET138&lt;=$L$3,IF(OR(ET95=3,ET95=4),"",IF((MecaFluide!$D$15^2*ET178^2+(MecaFluide!$C$14+MecaFluide!$D$15)*(ET171-ET170-MecaFluide!$D$15*ET178^2))&gt;0,MecaFluide!$D$15*ET178-SQRT(MecaFluide!$D$15^2*ET178^2+(MecaFluide!$C$14+MecaFluide!$D$15)*(ET171-ET170-MecaFluide!$D$15*ET178^2))/(MecaFluide!$C$14+MecaFluide!$D$15),"")),"")</f>
        <v/>
      </c>
      <c r="EU187" t="str">
        <f ca="1">IF(EU138&lt;=$L$3,IF(OR(EU95=3,EU95=4),"",IF((MecaFluide!$D$15^2*EU178^2+(MecaFluide!$C$14+MecaFluide!$D$15)*(EU171-EU170-MecaFluide!$D$15*EU178^2))&gt;0,MecaFluide!$D$15*EU178-SQRT(MecaFluide!$D$15^2*EU178^2+(MecaFluide!$C$14+MecaFluide!$D$15)*(EU171-EU170-MecaFluide!$D$15*EU178^2))/(MecaFluide!$C$14+MecaFluide!$D$15),"")),"")</f>
        <v/>
      </c>
      <c r="EV187" t="str">
        <f ca="1">IF(EV138&lt;=$L$3,IF(OR(EV95=3,EV95=4),"",IF((MecaFluide!$D$15^2*EV178^2+(MecaFluide!$C$14+MecaFluide!$D$15)*(EV171-EV170-MecaFluide!$D$15*EV178^2))&gt;0,MecaFluide!$D$15*EV178-SQRT(MecaFluide!$D$15^2*EV178^2+(MecaFluide!$C$14+MecaFluide!$D$15)*(EV171-EV170-MecaFluide!$D$15*EV178^2))/(MecaFluide!$C$14+MecaFluide!$D$15),"")),"")</f>
        <v/>
      </c>
      <c r="EW187" t="str">
        <f ca="1">IF(EW138&lt;=$L$3,IF(OR(EW95=3,EW95=4),"",IF((MecaFluide!$D$15^2*EW178^2+(MecaFluide!$C$14+MecaFluide!$D$15)*(EW171-EW170-MecaFluide!$D$15*EW178^2))&gt;0,MecaFluide!$D$15*EW178-SQRT(MecaFluide!$D$15^2*EW178^2+(MecaFluide!$C$14+MecaFluide!$D$15)*(EW171-EW170-MecaFluide!$D$15*EW178^2))/(MecaFluide!$C$14+MecaFluide!$D$15),"")),"")</f>
        <v/>
      </c>
      <c r="EX187" t="str">
        <f ca="1">IF(EX138&lt;=$L$3,IF(OR(EX95=3,EX95=4),"",IF((MecaFluide!$D$15^2*EX178^2+(MecaFluide!$C$14+MecaFluide!$D$15)*(EX171-EX170-MecaFluide!$D$15*EX178^2))&gt;0,MecaFluide!$D$15*EX178-SQRT(MecaFluide!$D$15^2*EX178^2+(MecaFluide!$C$14+MecaFluide!$D$15)*(EX171-EX170-MecaFluide!$D$15*EX178^2))/(MecaFluide!$C$14+MecaFluide!$D$15),"")),"")</f>
        <v/>
      </c>
      <c r="EY187" t="str">
        <f ca="1">IF(EY138&lt;=$L$3,IF(OR(EY95=3,EY95=4),"",IF((MecaFluide!$D$15^2*EY178^2+(MecaFluide!$C$14+MecaFluide!$D$15)*(EY171-EY170-MecaFluide!$D$15*EY178^2))&gt;0,MecaFluide!$D$15*EY178-SQRT(MecaFluide!$D$15^2*EY178^2+(MecaFluide!$C$14+MecaFluide!$D$15)*(EY171-EY170-MecaFluide!$D$15*EY178^2))/(MecaFluide!$C$14+MecaFluide!$D$15),"")),"")</f>
        <v/>
      </c>
      <c r="EZ187" t="str">
        <f ca="1">IF(EZ138&lt;=$L$3,IF(OR(EZ95=3,EZ95=4),"",IF((MecaFluide!$D$15^2*EZ178^2+(MecaFluide!$C$14+MecaFluide!$D$15)*(EZ171-EZ170-MecaFluide!$D$15*EZ178^2))&gt;0,MecaFluide!$D$15*EZ178-SQRT(MecaFluide!$D$15^2*EZ178^2+(MecaFluide!$C$14+MecaFluide!$D$15)*(EZ171-EZ170-MecaFluide!$D$15*EZ178^2))/(MecaFluide!$C$14+MecaFluide!$D$15),"")),"")</f>
        <v/>
      </c>
      <c r="FA187" t="str">
        <f ca="1">IF(FA138&lt;=$L$3,IF(OR(FA95=3,FA95=4),"",IF((MecaFluide!$D$15^2*FA178^2+(MecaFluide!$C$14+MecaFluide!$D$15)*(FA171-FA170-MecaFluide!$D$15*FA178^2))&gt;0,MecaFluide!$D$15*FA178-SQRT(MecaFluide!$D$15^2*FA178^2+(MecaFluide!$C$14+MecaFluide!$D$15)*(FA171-FA170-MecaFluide!$D$15*FA178^2))/(MecaFluide!$C$14+MecaFluide!$D$15),"")),"")</f>
        <v/>
      </c>
      <c r="FB187" t="str">
        <f ca="1">IF(FB138&lt;=$L$3,IF(OR(FB95=3,FB95=4),"",IF((MecaFluide!$D$15^2*FB178^2+(MecaFluide!$C$14+MecaFluide!$D$15)*(FB171-FB170-MecaFluide!$D$15*FB178^2))&gt;0,MecaFluide!$D$15*FB178-SQRT(MecaFluide!$D$15^2*FB178^2+(MecaFluide!$C$14+MecaFluide!$D$15)*(FB171-FB170-MecaFluide!$D$15*FB178^2))/(MecaFluide!$C$14+MecaFluide!$D$15),"")),"")</f>
        <v/>
      </c>
      <c r="FC187" t="str">
        <f ca="1">IF(FC138&lt;=$L$3,IF(OR(FC95=3,FC95=4),"",IF((MecaFluide!$D$15^2*FC178^2+(MecaFluide!$C$14+MecaFluide!$D$15)*(FC171-FC170-MecaFluide!$D$15*FC178^2))&gt;0,MecaFluide!$D$15*FC178-SQRT(MecaFluide!$D$15^2*FC178^2+(MecaFluide!$C$14+MecaFluide!$D$15)*(FC171-FC170-MecaFluide!$D$15*FC178^2))/(MecaFluide!$C$14+MecaFluide!$D$15),"")),"")</f>
        <v/>
      </c>
      <c r="FD187" t="str">
        <f ca="1">IF(FD138&lt;=$L$3,IF(OR(FD95=3,FD95=4),"",IF((MecaFluide!$D$15^2*FD178^2+(MecaFluide!$C$14+MecaFluide!$D$15)*(FD171-FD170-MecaFluide!$D$15*FD178^2))&gt;0,MecaFluide!$D$15*FD178-SQRT(MecaFluide!$D$15^2*FD178^2+(MecaFluide!$C$14+MecaFluide!$D$15)*(FD171-FD170-MecaFluide!$D$15*FD178^2))/(MecaFluide!$C$14+MecaFluide!$D$15),"")),"")</f>
        <v/>
      </c>
      <c r="FE187" t="str">
        <f ca="1">IF(FE138&lt;=$L$3,IF(OR(FE95=3,FE95=4),"",IF((MecaFluide!$D$15^2*FE178^2+(MecaFluide!$C$14+MecaFluide!$D$15)*(FE171-FE170-MecaFluide!$D$15*FE178^2))&gt;0,MecaFluide!$D$15*FE178-SQRT(MecaFluide!$D$15^2*FE178^2+(MecaFluide!$C$14+MecaFluide!$D$15)*(FE171-FE170-MecaFluide!$D$15*FE178^2))/(MecaFluide!$C$14+MecaFluide!$D$15),"")),"")</f>
        <v/>
      </c>
      <c r="FF187" t="str">
        <f ca="1">IF(FF138&lt;=$L$3,IF(OR(FF95=3,FF95=4),"",IF((MecaFluide!$D$15^2*FF178^2+(MecaFluide!$C$14+MecaFluide!$D$15)*(FF171-FF170-MecaFluide!$D$15*FF178^2))&gt;0,MecaFluide!$D$15*FF178-SQRT(MecaFluide!$D$15^2*FF178^2+(MecaFluide!$C$14+MecaFluide!$D$15)*(FF171-FF170-MecaFluide!$D$15*FF178^2))/(MecaFluide!$C$14+MecaFluide!$D$15),"")),"")</f>
        <v/>
      </c>
      <c r="FG187" t="str">
        <f ca="1">IF(FG138&lt;=$L$3,IF(OR(FG95=3,FG95=4),"",IF((MecaFluide!$D$15^2*FG178^2+(MecaFluide!$C$14+MecaFluide!$D$15)*(FG171-FG170-MecaFluide!$D$15*FG178^2))&gt;0,MecaFluide!$D$15*FG178-SQRT(MecaFluide!$D$15^2*FG178^2+(MecaFluide!$C$14+MecaFluide!$D$15)*(FG171-FG170-MecaFluide!$D$15*FG178^2))/(MecaFluide!$C$14+MecaFluide!$D$15),"")),"")</f>
        <v/>
      </c>
      <c r="FH187" t="str">
        <f ca="1">IF(FH138&lt;=$L$3,IF(OR(FH95=3,FH95=4),"",IF((MecaFluide!$D$15^2*FH178^2+(MecaFluide!$C$14+MecaFluide!$D$15)*(FH171-FH170-MecaFluide!$D$15*FH178^2))&gt;0,MecaFluide!$D$15*FH178-SQRT(MecaFluide!$D$15^2*FH178^2+(MecaFluide!$C$14+MecaFluide!$D$15)*(FH171-FH170-MecaFluide!$D$15*FH178^2))/(MecaFluide!$C$14+MecaFluide!$D$15),"")),"")</f>
        <v/>
      </c>
      <c r="FI187" t="str">
        <f ca="1">IF(FI138&lt;=$L$3,IF(OR(FI95=3,FI95=4),"",IF((MecaFluide!$D$15^2*FI178^2+(MecaFluide!$C$14+MecaFluide!$D$15)*(FI171-FI170-MecaFluide!$D$15*FI178^2))&gt;0,MecaFluide!$D$15*FI178-SQRT(MecaFluide!$D$15^2*FI178^2+(MecaFluide!$C$14+MecaFluide!$D$15)*(FI171-FI170-MecaFluide!$D$15*FI178^2))/(MecaFluide!$C$14+MecaFluide!$D$15),"")),"")</f>
        <v/>
      </c>
      <c r="FJ187" t="str">
        <f ca="1">IF(FJ138&lt;=$L$3,IF(OR(FJ95=3,FJ95=4),"",IF((MecaFluide!$D$15^2*FJ178^2+(MecaFluide!$C$14+MecaFluide!$D$15)*(FJ171-FJ170-MecaFluide!$D$15*FJ178^2))&gt;0,MecaFluide!$D$15*FJ178-SQRT(MecaFluide!$D$15^2*FJ178^2+(MecaFluide!$C$14+MecaFluide!$D$15)*(FJ171-FJ170-MecaFluide!$D$15*FJ178^2))/(MecaFluide!$C$14+MecaFluide!$D$15),"")),"")</f>
        <v/>
      </c>
      <c r="FK187" t="str">
        <f ca="1">IF(FK138&lt;=$L$3,IF(OR(FK95=3,FK95=4),"",IF((MecaFluide!$D$15^2*FK178^2+(MecaFluide!$C$14+MecaFluide!$D$15)*(FK171-FK170-MecaFluide!$D$15*FK178^2))&gt;0,MecaFluide!$D$15*FK178-SQRT(MecaFluide!$D$15^2*FK178^2+(MecaFluide!$C$14+MecaFluide!$D$15)*(FK171-FK170-MecaFluide!$D$15*FK178^2))/(MecaFluide!$C$14+MecaFluide!$D$15),"")),"")</f>
        <v/>
      </c>
      <c r="FL187" t="str">
        <f ca="1">IF(FL138&lt;=$L$3,IF(OR(FL95=3,FL95=4),"",IF((MecaFluide!$D$15^2*FL178^2+(MecaFluide!$C$14+MecaFluide!$D$15)*(FL171-FL170-MecaFluide!$D$15*FL178^2))&gt;0,MecaFluide!$D$15*FL178-SQRT(MecaFluide!$D$15^2*FL178^2+(MecaFluide!$C$14+MecaFluide!$D$15)*(FL171-FL170-MecaFluide!$D$15*FL178^2))/(MecaFluide!$C$14+MecaFluide!$D$15),"")),"")</f>
        <v/>
      </c>
      <c r="FM187" t="str">
        <f ca="1">IF(FM138&lt;=$L$3,IF(OR(FM95=3,FM95=4),"",IF((MecaFluide!$D$15^2*FM178^2+(MecaFluide!$C$14+MecaFluide!$D$15)*(FM171-FM170-MecaFluide!$D$15*FM178^2))&gt;0,MecaFluide!$D$15*FM178-SQRT(MecaFluide!$D$15^2*FM178^2+(MecaFluide!$C$14+MecaFluide!$D$15)*(FM171-FM170-MecaFluide!$D$15*FM178^2))/(MecaFluide!$C$14+MecaFluide!$D$15),"")),"")</f>
        <v/>
      </c>
      <c r="FN187" t="str">
        <f ca="1">IF(FN138&lt;=$L$3,IF(OR(FN95=3,FN95=4),"",IF((MecaFluide!$D$15^2*FN178^2+(MecaFluide!$C$14+MecaFluide!$D$15)*(FN171-FN170-MecaFluide!$D$15*FN178^2))&gt;0,MecaFluide!$D$15*FN178-SQRT(MecaFluide!$D$15^2*FN178^2+(MecaFluide!$C$14+MecaFluide!$D$15)*(FN171-FN170-MecaFluide!$D$15*FN178^2))/(MecaFluide!$C$14+MecaFluide!$D$15),"")),"")</f>
        <v/>
      </c>
      <c r="FO187" s="88" t="str">
        <f ca="1">IF(FO138&lt;=$L$3,IF(OR(FO95=3,FO95=4),"",IF((MecaFluide!$D$15^2*FO178^2+(MecaFluide!$C$14+MecaFluide!$D$15)*(FO171-FO170-MecaFluide!$D$15*FO178^2))&gt;0,MecaFluide!$D$15*FO178-SQRT(MecaFluide!$D$15^2*FO178^2+(MecaFluide!$C$14+MecaFluide!$D$15)*(FO171-FO170-MecaFluide!$D$15*FO178^2))/(MecaFluide!$C$14+MecaFluide!$D$15),"")),"")</f>
        <v/>
      </c>
      <c r="FP187" s="87" t="str">
        <f>IF(FP138&lt;=$L$3,IF(OR(FP95=3,FP95=4),"",IF((MecaFluide!$D$15^2*FP178^2+(MecaFluide!$C$14+MecaFluide!$D$15)*(FP171-FP170-MecaFluide!$D$15*FP178^2))&gt;0,MecaFluide!$D$15*FP178-SQRT(MecaFluide!$D$15^2*FP178^2+(MecaFluide!$C$14+MecaFluide!$D$15)*(FP171-FP170-MecaFluide!$D$15*FP178^2))/(MecaFluide!$C$14+MecaFluide!$D$15),"")),"")</f>
        <v/>
      </c>
      <c r="FQ187" t="str">
        <f>IF(FQ138&lt;=$L$3,IF(OR(FQ95=3,FQ95=4),"",IF((MecaFluide!$D$15^2*FQ178^2+(MecaFluide!$C$14+MecaFluide!$D$15)*(FQ171-FQ170-MecaFluide!$D$15*FQ178^2))&gt;0,MecaFluide!$D$15*FQ178-SQRT(MecaFluide!$D$15^2*FQ178^2+(MecaFluide!$C$14+MecaFluide!$D$15)*(FQ171-FQ170-MecaFluide!$D$15*FQ178^2))/(MecaFluide!$C$14+MecaFluide!$D$15),"")),"")</f>
        <v/>
      </c>
      <c r="FR187" t="str">
        <f>IF(FR138&lt;=$L$3,IF(OR(FR95=3,FR95=4),"",IF((MecaFluide!$D$15^2*FR178^2+(MecaFluide!$C$14+MecaFluide!$D$15)*(FR171-FR170-MecaFluide!$D$15*FR178^2))&gt;0,MecaFluide!$D$15*FR178-SQRT(MecaFluide!$D$15^2*FR178^2+(MecaFluide!$C$14+MecaFluide!$D$15)*(FR171-FR170-MecaFluide!$D$15*FR178^2))/(MecaFluide!$C$14+MecaFluide!$D$15),"")),"")</f>
        <v/>
      </c>
      <c r="FS187" t="str">
        <f>IF(FS138&lt;=$L$3,IF(OR(FS95=3,FS95=4),"",IF((MecaFluide!$D$15^2*FS178^2+(MecaFluide!$C$14+MecaFluide!$D$15)*(FS171-FS170-MecaFluide!$D$15*FS178^2))&gt;0,MecaFluide!$D$15*FS178-SQRT(MecaFluide!$D$15^2*FS178^2+(MecaFluide!$C$14+MecaFluide!$D$15)*(FS171-FS170-MecaFluide!$D$15*FS178^2))/(MecaFluide!$C$14+MecaFluide!$D$15),"")),"")</f>
        <v/>
      </c>
      <c r="FT187" t="str">
        <f>IF(FT138&lt;=$L$3,IF(OR(FT95=3,FT95=4),"",IF((MecaFluide!$D$15^2*FT178^2+(MecaFluide!$C$14+MecaFluide!$D$15)*(FT171-FT170-MecaFluide!$D$15*FT178^2))&gt;0,MecaFluide!$D$15*FT178-SQRT(MecaFluide!$D$15^2*FT178^2+(MecaFluide!$C$14+MecaFluide!$D$15)*(FT171-FT170-MecaFluide!$D$15*FT178^2))/(MecaFluide!$C$14+MecaFluide!$D$15),"")),"")</f>
        <v/>
      </c>
      <c r="FU187" t="str">
        <f>IF(FU138&lt;=$L$3,IF(OR(FU95=3,FU95=4),"",IF((MecaFluide!$D$15^2*FU178^2+(MecaFluide!$C$14+MecaFluide!$D$15)*(FU171-FU170-MecaFluide!$D$15*FU178^2))&gt;0,MecaFluide!$D$15*FU178-SQRT(MecaFluide!$D$15^2*FU178^2+(MecaFluide!$C$14+MecaFluide!$D$15)*(FU171-FU170-MecaFluide!$D$15*FU178^2))/(MecaFluide!$C$14+MecaFluide!$D$15),"")),"")</f>
        <v/>
      </c>
      <c r="FV187" t="str">
        <f>IF(FV138&lt;=$L$3,IF(OR(FV95=3,FV95=4),"",IF((MecaFluide!$D$15^2*FV178^2+(MecaFluide!$C$14+MecaFluide!$D$15)*(FV171-FV170-MecaFluide!$D$15*FV178^2))&gt;0,MecaFluide!$D$15*FV178-SQRT(MecaFluide!$D$15^2*FV178^2+(MecaFluide!$C$14+MecaFluide!$D$15)*(FV171-FV170-MecaFluide!$D$15*FV178^2))/(MecaFluide!$C$14+MecaFluide!$D$15),"")),"")</f>
        <v/>
      </c>
      <c r="FW187" t="str">
        <f>IF(FW138&lt;=$L$3,IF(OR(FW95=3,FW95=4),"",IF((MecaFluide!$D$15^2*FW178^2+(MecaFluide!$C$14+MecaFluide!$D$15)*(FW171-FW170-MecaFluide!$D$15*FW178^2))&gt;0,MecaFluide!$D$15*FW178-SQRT(MecaFluide!$D$15^2*FW178^2+(MecaFluide!$C$14+MecaFluide!$D$15)*(FW171-FW170-MecaFluide!$D$15*FW178^2))/(MecaFluide!$C$14+MecaFluide!$D$15),"")),"")</f>
        <v/>
      </c>
      <c r="FX187" t="str">
        <f>IF(FX138&lt;=$L$3,IF(OR(FX95=3,FX95=4),"",IF((MecaFluide!$D$15^2*FX178^2+(MecaFluide!$C$14+MecaFluide!$D$15)*(FX171-FX170-MecaFluide!$D$15*FX178^2))&gt;0,MecaFluide!$D$15*FX178-SQRT(MecaFluide!$D$15^2*FX178^2+(MecaFluide!$C$14+MecaFluide!$D$15)*(FX171-FX170-MecaFluide!$D$15*FX178^2))/(MecaFluide!$C$14+MecaFluide!$D$15),"")),"")</f>
        <v/>
      </c>
      <c r="FY187" t="str">
        <f>IF(FY138&lt;=$L$3,IF(OR(FY95=3,FY95=4),"",IF((MecaFluide!$D$15^2*FY178^2+(MecaFluide!$C$14+MecaFluide!$D$15)*(FY171-FY170-MecaFluide!$D$15*FY178^2))&gt;0,MecaFluide!$D$15*FY178-SQRT(MecaFluide!$D$15^2*FY178^2+(MecaFluide!$C$14+MecaFluide!$D$15)*(FY171-FY170-MecaFluide!$D$15*FY178^2))/(MecaFluide!$C$14+MecaFluide!$D$15),"")),"")</f>
        <v/>
      </c>
      <c r="FZ187" t="str">
        <f>IF(FZ138&lt;=$L$3,IF(OR(FZ95=3,FZ95=4),"",IF((MecaFluide!$D$15^2*FZ178^2+(MecaFluide!$C$14+MecaFluide!$D$15)*(FZ171-FZ170-MecaFluide!$D$15*FZ178^2))&gt;0,MecaFluide!$D$15*FZ178-SQRT(MecaFluide!$D$15^2*FZ178^2+(MecaFluide!$C$14+MecaFluide!$D$15)*(FZ171-FZ170-MecaFluide!$D$15*FZ178^2))/(MecaFluide!$C$14+MecaFluide!$D$15),"")),"")</f>
        <v/>
      </c>
      <c r="GA187" t="str">
        <f>IF(GA138&lt;=$L$3,IF(OR(GA95=3,GA95=4),"",IF((MecaFluide!$D$15^2*GA178^2+(MecaFluide!$C$14+MecaFluide!$D$15)*(GA171-GA170-MecaFluide!$D$15*GA178^2))&gt;0,MecaFluide!$D$15*GA178-SQRT(MecaFluide!$D$15^2*GA178^2+(MecaFluide!$C$14+MecaFluide!$D$15)*(GA171-GA170-MecaFluide!$D$15*GA178^2))/(MecaFluide!$C$14+MecaFluide!$D$15),"")),"")</f>
        <v/>
      </c>
      <c r="GB187" t="str">
        <f>IF(GB138&lt;=$L$3,IF(OR(GB95=3,GB95=4),"",IF((MecaFluide!$D$15^2*GB178^2+(MecaFluide!$C$14+MecaFluide!$D$15)*(GB171-GB170-MecaFluide!$D$15*GB178^2))&gt;0,MecaFluide!$D$15*GB178-SQRT(MecaFluide!$D$15^2*GB178^2+(MecaFluide!$C$14+MecaFluide!$D$15)*(GB171-GB170-MecaFluide!$D$15*GB178^2))/(MecaFluide!$C$14+MecaFluide!$D$15),"")),"")</f>
        <v/>
      </c>
      <c r="GC187" t="str">
        <f>IF(GC138&lt;=$L$3,IF(OR(GC95=3,GC95=4),"",IF((MecaFluide!$D$15^2*GC178^2+(MecaFluide!$C$14+MecaFluide!$D$15)*(GC171-GC170-MecaFluide!$D$15*GC178^2))&gt;0,MecaFluide!$D$15*GC178-SQRT(MecaFluide!$D$15^2*GC178^2+(MecaFluide!$C$14+MecaFluide!$D$15)*(GC171-GC170-MecaFluide!$D$15*GC178^2))/(MecaFluide!$C$14+MecaFluide!$D$15),"")),"")</f>
        <v/>
      </c>
      <c r="GD187" t="str">
        <f>IF(GD138&lt;=$L$3,IF(OR(GD95=3,GD95=4),"",IF((MecaFluide!$D$15^2*GD178^2+(MecaFluide!$C$14+MecaFluide!$D$15)*(GD171-GD170-MecaFluide!$D$15*GD178^2))&gt;0,MecaFluide!$D$15*GD178-SQRT(MecaFluide!$D$15^2*GD178^2+(MecaFluide!$C$14+MecaFluide!$D$15)*(GD171-GD170-MecaFluide!$D$15*GD178^2))/(MecaFluide!$C$14+MecaFluide!$D$15),"")),"")</f>
        <v/>
      </c>
      <c r="GE187" t="str">
        <f>IF(GE138&lt;=$L$3,IF(OR(GE95=3,GE95=4),"",IF((MecaFluide!$D$15^2*GE178^2+(MecaFluide!$C$14+MecaFluide!$D$15)*(GE171-GE170-MecaFluide!$D$15*GE178^2))&gt;0,MecaFluide!$D$15*GE178-SQRT(MecaFluide!$D$15^2*GE178^2+(MecaFluide!$C$14+MecaFluide!$D$15)*(GE171-GE170-MecaFluide!$D$15*GE178^2))/(MecaFluide!$C$14+MecaFluide!$D$15),"")),"")</f>
        <v/>
      </c>
      <c r="GF187" t="str">
        <f>IF(GF138&lt;=$L$3,IF(OR(GF95=3,GF95=4),"",IF((MecaFluide!$D$15^2*GF178^2+(MecaFluide!$C$14+MecaFluide!$D$15)*(GF171-GF170-MecaFluide!$D$15*GF178^2))&gt;0,MecaFluide!$D$15*GF178-SQRT(MecaFluide!$D$15^2*GF178^2+(MecaFluide!$C$14+MecaFluide!$D$15)*(GF171-GF170-MecaFluide!$D$15*GF178^2))/(MecaFluide!$C$14+MecaFluide!$D$15),"")),"")</f>
        <v/>
      </c>
      <c r="GG187" t="str">
        <f>IF(GG138&lt;=$L$3,IF(OR(GG95=3,GG95=4),"",IF((MecaFluide!$D$15^2*GG178^2+(MecaFluide!$C$14+MecaFluide!$D$15)*(GG171-GG170-MecaFluide!$D$15*GG178^2))&gt;0,MecaFluide!$D$15*GG178-SQRT(MecaFluide!$D$15^2*GG178^2+(MecaFluide!$C$14+MecaFluide!$D$15)*(GG171-GG170-MecaFluide!$D$15*GG178^2))/(MecaFluide!$C$14+MecaFluide!$D$15),"")),"")</f>
        <v/>
      </c>
      <c r="GH187" t="str">
        <f>IF(GH138&lt;=$L$3,IF(OR(GH95=3,GH95=4),"",IF((MecaFluide!$D$15^2*GH178^2+(MecaFluide!$C$14+MecaFluide!$D$15)*(GH171-GH170-MecaFluide!$D$15*GH178^2))&gt;0,MecaFluide!$D$15*GH178-SQRT(MecaFluide!$D$15^2*GH178^2+(MecaFluide!$C$14+MecaFluide!$D$15)*(GH171-GH170-MecaFluide!$D$15*GH178^2))/(MecaFluide!$C$14+MecaFluide!$D$15),"")),"")</f>
        <v/>
      </c>
      <c r="GI187" t="str">
        <f>IF(GI138&lt;=$L$3,IF(OR(GI95=3,GI95=4),"",IF((MecaFluide!$D$15^2*GI178^2+(MecaFluide!$C$14+MecaFluide!$D$15)*(GI171-GI170-MecaFluide!$D$15*GI178^2))&gt;0,MecaFluide!$D$15*GI178-SQRT(MecaFluide!$D$15^2*GI178^2+(MecaFluide!$C$14+MecaFluide!$D$15)*(GI171-GI170-MecaFluide!$D$15*GI178^2))/(MecaFluide!$C$14+MecaFluide!$D$15),"")),"")</f>
        <v/>
      </c>
      <c r="GJ187" t="str">
        <f>IF(GJ138&lt;=$L$3,IF(OR(GJ95=3,GJ95=4),"",IF((MecaFluide!$D$15^2*GJ178^2+(MecaFluide!$C$14+MecaFluide!$D$15)*(GJ171-GJ170-MecaFluide!$D$15*GJ178^2))&gt;0,MecaFluide!$D$15*GJ178-SQRT(MecaFluide!$D$15^2*GJ178^2+(MecaFluide!$C$14+MecaFluide!$D$15)*(GJ171-GJ170-MecaFluide!$D$15*GJ178^2))/(MecaFluide!$C$14+MecaFluide!$D$15),"")),"")</f>
        <v/>
      </c>
      <c r="GK187" t="str">
        <f>IF(GK138&lt;=$L$3,IF(OR(GK95=3,GK95=4),"",IF((MecaFluide!$D$15^2*GK178^2+(MecaFluide!$C$14+MecaFluide!$D$15)*(GK171-GK170-MecaFluide!$D$15*GK178^2))&gt;0,MecaFluide!$D$15*GK178-SQRT(MecaFluide!$D$15^2*GK178^2+(MecaFluide!$C$14+MecaFluide!$D$15)*(GK171-GK170-MecaFluide!$D$15*GK178^2))/(MecaFluide!$C$14+MecaFluide!$D$15),"")),"")</f>
        <v/>
      </c>
      <c r="GL187" t="str">
        <f>IF(GL138&lt;=$L$3,IF(OR(GL95=3,GL95=4),"",IF((MecaFluide!$D$15^2*GL178^2+(MecaFluide!$C$14+MecaFluide!$D$15)*(GL171-GL170-MecaFluide!$D$15*GL178^2))&gt;0,MecaFluide!$D$15*GL178-SQRT(MecaFluide!$D$15^2*GL178^2+(MecaFluide!$C$14+MecaFluide!$D$15)*(GL171-GL170-MecaFluide!$D$15*GL178^2))/(MecaFluide!$C$14+MecaFluide!$D$15),"")),"")</f>
        <v/>
      </c>
      <c r="GM187" s="88" t="str">
        <f>IF(GM138&lt;=$L$3,IF(OR(GM95=3,GM95=4),"",IF((MecaFluide!$D$15^2*GM178^2+(MecaFluide!$C$14+MecaFluide!$D$15)*(GM171-GM170-MecaFluide!$D$15*GM178^2))&gt;0,MecaFluide!$D$15*GM178-SQRT(MecaFluide!$D$15^2*GM178^2+(MecaFluide!$C$14+MecaFluide!$D$15)*(GM171-GM170-MecaFluide!$D$15*GM178^2))/(MecaFluide!$C$14+MecaFluide!$D$15),"")),"")</f>
        <v/>
      </c>
    </row>
    <row r="188" spans="1:195" x14ac:dyDescent="0.25">
      <c r="AB188" s="87"/>
      <c r="AY188" s="88"/>
      <c r="AZ188" s="87"/>
      <c r="BW188" s="88"/>
      <c r="BX188" s="87"/>
      <c r="CU188" s="88"/>
      <c r="CV188" s="87"/>
      <c r="DS188" s="88"/>
      <c r="DT188" s="87"/>
      <c r="EQ188" s="88"/>
      <c r="ER188" s="87"/>
      <c r="FO188" s="88"/>
      <c r="FP188" s="87"/>
      <c r="GM188" s="88"/>
    </row>
    <row r="189" spans="1:195" x14ac:dyDescent="0.25">
      <c r="AB189" s="87"/>
      <c r="AZ189" s="87"/>
      <c r="BX189" s="87"/>
      <c r="CV189" s="87"/>
      <c r="DT189" s="87"/>
      <c r="ER189" s="87"/>
      <c r="FP189" s="87"/>
    </row>
    <row r="190" spans="1:195" x14ac:dyDescent="0.25">
      <c r="A190" s="178"/>
      <c r="B190" s="178" t="s">
        <v>562</v>
      </c>
      <c r="C190" s="178"/>
      <c r="D190" s="179">
        <f ca="1">D42</f>
        <v>626293.57910157414</v>
      </c>
      <c r="E190" s="179">
        <f t="shared" ref="E190:AY190" ca="1" si="598">E42</f>
        <v>661997.31445313664</v>
      </c>
      <c r="F190" s="179">
        <f t="shared" ca="1" si="598"/>
        <v>699120.45898438874</v>
      </c>
      <c r="G190" s="179">
        <f t="shared" ca="1" si="598"/>
        <v>738381.93359376374</v>
      </c>
      <c r="H190" s="179">
        <f t="shared" ca="1" si="598"/>
        <v>777643.40820313874</v>
      </c>
      <c r="I190" s="179">
        <f t="shared" ca="1" si="598"/>
        <v>819927.83203126374</v>
      </c>
      <c r="J190" s="179">
        <f t="shared" ca="1" si="598"/>
        <v>856166.35742188874</v>
      </c>
      <c r="K190" s="179">
        <f t="shared" ca="1" si="598"/>
        <v>886358.98437501374</v>
      </c>
      <c r="L190" s="179">
        <f t="shared" ca="1" si="598"/>
        <v>835024.14550782624</v>
      </c>
      <c r="M190" s="179">
        <f t="shared" ca="1" si="598"/>
        <v>783689.30664063874</v>
      </c>
      <c r="N190" s="179">
        <f t="shared" ca="1" si="598"/>
        <v>729313.08593751374</v>
      </c>
      <c r="O190" s="179">
        <f t="shared" ca="1" si="598"/>
        <v>672672.94161241956</v>
      </c>
      <c r="P190" s="179">
        <f t="shared" ca="1" si="598"/>
        <v>628048.4219434578</v>
      </c>
      <c r="Q190" s="179">
        <f t="shared" ca="1" si="598"/>
        <v>583001.88672159368</v>
      </c>
      <c r="R190" s="179">
        <f t="shared" ca="1" si="598"/>
        <v>537609.66892377171</v>
      </c>
      <c r="S190" s="179">
        <f t="shared" ca="1" si="598"/>
        <v>491928.37815165834</v>
      </c>
      <c r="T190" s="179">
        <f t="shared" ca="1" si="598"/>
        <v>445999.78465355287</v>
      </c>
      <c r="U190" s="179">
        <f t="shared" ca="1" si="598"/>
        <v>399750.64323230274</v>
      </c>
      <c r="V190" s="179">
        <f t="shared" ca="1" si="598"/>
        <v>301869.49518561328</v>
      </c>
      <c r="W190" s="179">
        <f t="shared" ca="1" si="598"/>
        <v>236855.41043419676</v>
      </c>
      <c r="X190" s="179">
        <f t="shared" ca="1" si="598"/>
        <v>188508.16284180619</v>
      </c>
      <c r="Y190" s="179">
        <f t="shared" ca="1" si="598"/>
        <v>141244.31822531472</v>
      </c>
      <c r="Z190" s="179">
        <f t="shared" ca="1" si="598"/>
        <v>132435.77954829318</v>
      </c>
      <c r="AA190" s="179">
        <f t="shared" ca="1" si="598"/>
        <v>124581.20396700251</v>
      </c>
      <c r="AB190" s="179">
        <f t="shared" ca="1" si="598"/>
        <v>128272.15026396594</v>
      </c>
      <c r="AC190" s="179">
        <f t="shared" ca="1" si="598"/>
        <v>158672.82245551771</v>
      </c>
      <c r="AD190" s="179">
        <f t="shared" ca="1" si="598"/>
        <v>183844.3313896599</v>
      </c>
      <c r="AE190" s="179">
        <f t="shared" ca="1" si="598"/>
        <v>206791.46509982416</v>
      </c>
      <c r="AF190" s="179">
        <f t="shared" ca="1" si="598"/>
        <v>230179.24166422343</v>
      </c>
      <c r="AG190" s="179">
        <f t="shared" ca="1" si="598"/>
        <v>253811.55410993809</v>
      </c>
      <c r="AH190" s="179">
        <f t="shared" ca="1" si="598"/>
        <v>277392.47605272423</v>
      </c>
      <c r="AI190" s="179">
        <f t="shared" ca="1" si="598"/>
        <v>300983.43493726704</v>
      </c>
      <c r="AJ190" s="179">
        <f t="shared" ca="1" si="598"/>
        <v>324572.40141264786</v>
      </c>
      <c r="AK190" s="179">
        <f t="shared" ca="1" si="598"/>
        <v>231185.59471963032</v>
      </c>
      <c r="AL190" s="179">
        <f t="shared" ca="1" si="598"/>
        <v>168242.27743206109</v>
      </c>
      <c r="AM190" s="179">
        <f t="shared" ca="1" si="598"/>
        <v>157391.44803416124</v>
      </c>
      <c r="AN190" s="179">
        <f t="shared" ca="1" si="598"/>
        <v>155460.06716739756</v>
      </c>
      <c r="AO190" s="179">
        <f t="shared" ca="1" si="598"/>
        <v>179068.15533133631</v>
      </c>
      <c r="AP190" s="179">
        <f t="shared" ca="1" si="598"/>
        <v>202168.25182416308</v>
      </c>
      <c r="AQ190" s="179">
        <f t="shared" ca="1" si="598"/>
        <v>225411.10337191014</v>
      </c>
      <c r="AR190" s="179">
        <f t="shared" ca="1" si="598"/>
        <v>249078.16081796089</v>
      </c>
      <c r="AS190" s="179">
        <f t="shared" ca="1" si="598"/>
        <v>272652.52896287362</v>
      </c>
      <c r="AT190" s="179">
        <f t="shared" ca="1" si="598"/>
        <v>217254.75748071179</v>
      </c>
      <c r="AU190" s="179">
        <f t="shared" ca="1" si="598"/>
        <v>157350.95925044693</v>
      </c>
      <c r="AV190" s="179">
        <f t="shared" ca="1" si="598"/>
        <v>147697.86886622524</v>
      </c>
      <c r="AW190" s="179">
        <f t="shared" ca="1" si="598"/>
        <v>151947.45654607035</v>
      </c>
      <c r="AX190" s="179">
        <f t="shared" ca="1" si="598"/>
        <v>180650.29244576275</v>
      </c>
      <c r="AY190" s="179">
        <f t="shared" ca="1" si="598"/>
        <v>204743.56281005451</v>
      </c>
      <c r="AZ190" s="179">
        <f t="shared" ref="AZ190:DK190" ca="1" si="599">AZ42</f>
        <v>227809.85386700457</v>
      </c>
      <c r="BA190" s="179">
        <f t="shared" ca="1" si="599"/>
        <v>250649.88011954632</v>
      </c>
      <c r="BB190" s="179">
        <f t="shared" ca="1" si="599"/>
        <v>272896.23305433634</v>
      </c>
      <c r="BC190" s="179">
        <f t="shared" ca="1" si="599"/>
        <v>295285.77159919799</v>
      </c>
      <c r="BD190" s="179">
        <f t="shared" ca="1" si="599"/>
        <v>317635.5847317545</v>
      </c>
      <c r="BE190" s="179">
        <f t="shared" ca="1" si="599"/>
        <v>339996.09557977819</v>
      </c>
      <c r="BF190" s="179">
        <f t="shared" ca="1" si="599"/>
        <v>362353.70103596977</v>
      </c>
      <c r="BG190" s="179">
        <f t="shared" ca="1" si="599"/>
        <v>384166.09370218898</v>
      </c>
      <c r="BH190" s="179">
        <f t="shared" ca="1" si="599"/>
        <v>406019.36431821348</v>
      </c>
      <c r="BI190" s="179">
        <f t="shared" ca="1" si="599"/>
        <v>427866.80180318659</v>
      </c>
      <c r="BJ190" s="179">
        <f t="shared" ca="1" si="599"/>
        <v>449715.05292922509</v>
      </c>
      <c r="BK190" s="179">
        <f t="shared" ca="1" si="599"/>
        <v>471725.79020600254</v>
      </c>
      <c r="BL190" s="179">
        <f t="shared" ca="1" si="599"/>
        <v>493795.97327128303</v>
      </c>
      <c r="BM190" s="179">
        <f t="shared" ca="1" si="599"/>
        <v>515860.8624239217</v>
      </c>
      <c r="BN190" s="179">
        <f t="shared" ca="1" si="599"/>
        <v>537926.19746784423</v>
      </c>
      <c r="BO190" s="179">
        <f t="shared" ca="1" si="599"/>
        <v>559991.49476273754</v>
      </c>
      <c r="BP190" s="179">
        <f t="shared" ca="1" si="599"/>
        <v>582056.79525208275</v>
      </c>
      <c r="BQ190" s="179">
        <f t="shared" ca="1" si="599"/>
        <v>604122.09547109355</v>
      </c>
      <c r="BR190" s="179">
        <f t="shared" ca="1" si="599"/>
        <v>625982.25990004779</v>
      </c>
      <c r="BS190" s="179">
        <f t="shared" ca="1" si="599"/>
        <v>647740.4253064685</v>
      </c>
      <c r="BT190" s="179">
        <f t="shared" ca="1" si="599"/>
        <v>669500.3702101286</v>
      </c>
      <c r="BU190" s="179">
        <f t="shared" ca="1" si="599"/>
        <v>691260.2671177407</v>
      </c>
      <c r="BV190" s="179">
        <f t="shared" ca="1" si="599"/>
        <v>713043.80546583468</v>
      </c>
      <c r="BW190" s="179">
        <f t="shared" ca="1" si="599"/>
        <v>735197.88534091902</v>
      </c>
      <c r="BX190" s="179">
        <f t="shared" ca="1" si="599"/>
        <v>757362.88634552562</v>
      </c>
      <c r="BY190" s="179">
        <f t="shared" ca="1" si="599"/>
        <v>778729.6387774559</v>
      </c>
      <c r="BZ190" s="179">
        <f t="shared" ca="1" si="599"/>
        <v>799747.06007360946</v>
      </c>
      <c r="CA190" s="179">
        <f t="shared" ca="1" si="599"/>
        <v>820752.04609252734</v>
      </c>
      <c r="CB190" s="179">
        <f t="shared" ca="1" si="599"/>
        <v>841757.01308937359</v>
      </c>
      <c r="CC190" s="179">
        <f t="shared" ca="1" si="599"/>
        <v>862761.98007946147</v>
      </c>
      <c r="CD190" s="179">
        <f t="shared" ca="1" si="599"/>
        <v>883766.94706954237</v>
      </c>
      <c r="CE190" s="179">
        <f t="shared" ca="1" si="599"/>
        <v>904679.76217880298</v>
      </c>
      <c r="CF190" s="179">
        <f t="shared" ca="1" si="599"/>
        <v>925447.83236316941</v>
      </c>
      <c r="CG190" s="179">
        <f t="shared" ca="1" si="599"/>
        <v>946206.21051860088</v>
      </c>
      <c r="CH190" s="179">
        <f t="shared" ca="1" si="599"/>
        <v>966964.08706574701</v>
      </c>
      <c r="CI190" s="179">
        <f t="shared" ca="1" si="599"/>
        <v>987721.93815660593</v>
      </c>
      <c r="CJ190" s="179">
        <f t="shared" ca="1" si="599"/>
        <v>1008479.7879569017</v>
      </c>
      <c r="CK190" s="179">
        <f t="shared" ca="1" si="599"/>
        <v>1029438.1624594786</v>
      </c>
      <c r="CL190" s="179">
        <f t="shared" ca="1" si="599"/>
        <v>1050463.1728043878</v>
      </c>
      <c r="CM190" s="179">
        <f t="shared" ca="1" si="599"/>
        <v>1071495.0999113563</v>
      </c>
      <c r="CN190" s="179">
        <f t="shared" ca="1" si="599"/>
        <v>1092527.7921785442</v>
      </c>
      <c r="CO190" s="179">
        <f t="shared" ca="1" si="599"/>
        <v>1113560.5696354154</v>
      </c>
      <c r="CP190" s="179">
        <f t="shared" ca="1" si="599"/>
        <v>1134593.356583656</v>
      </c>
      <c r="CQ190" s="179">
        <f t="shared" ca="1" si="599"/>
        <v>1155626.1445894542</v>
      </c>
      <c r="CR190" s="179">
        <f t="shared" ca="1" si="599"/>
        <v>1176658.9327130942</v>
      </c>
      <c r="CS190" s="179">
        <f t="shared" ca="1" si="599"/>
        <v>1197691.7208498593</v>
      </c>
      <c r="CT190" s="179">
        <f t="shared" ca="1" si="599"/>
        <v>1218724.5089880927</v>
      </c>
      <c r="CU190" s="179">
        <f t="shared" ca="1" si="599"/>
        <v>1239679.7785120946</v>
      </c>
      <c r="CV190" s="179">
        <f t="shared" ca="1" si="599"/>
        <v>1260606.8997864309</v>
      </c>
      <c r="CW190" s="179">
        <f t="shared" ca="1" si="599"/>
        <v>1277317.1651385934</v>
      </c>
      <c r="CX190" s="179">
        <f t="shared" ca="1" si="599"/>
        <v>1294027.4304907559</v>
      </c>
      <c r="CY190" s="179">
        <f t="shared" ca="1" si="599"/>
        <v>1310737.6958429185</v>
      </c>
      <c r="CZ190" s="179">
        <f t="shared" ca="1" si="599"/>
        <v>1327447.961195081</v>
      </c>
      <c r="DA190" s="179">
        <f t="shared" ca="1" si="599"/>
        <v>1344158.2265472435</v>
      </c>
      <c r="DB190" s="179">
        <f t="shared" ca="1" si="599"/>
        <v>1360868.4918994061</v>
      </c>
      <c r="DC190" s="179">
        <f t="shared" ca="1" si="599"/>
        <v>1377578.7572515686</v>
      </c>
      <c r="DD190" s="179">
        <f t="shared" ca="1" si="599"/>
        <v>1394289.0226037311</v>
      </c>
      <c r="DE190" s="179">
        <f t="shared" ca="1" si="599"/>
        <v>1410999.2879558937</v>
      </c>
      <c r="DF190" s="179">
        <f t="shared" ca="1" si="599"/>
        <v>1427709.5533080562</v>
      </c>
      <c r="DG190" s="179">
        <f t="shared" ca="1" si="599"/>
        <v>1444419.8186602187</v>
      </c>
      <c r="DH190" s="179">
        <f t="shared" ca="1" si="599"/>
        <v>1461130.0840123813</v>
      </c>
      <c r="DI190" s="179">
        <f t="shared" ca="1" si="599"/>
        <v>1477840.3493645438</v>
      </c>
      <c r="DJ190" s="179">
        <f t="shared" ca="1" si="599"/>
        <v>1494550.6147167063</v>
      </c>
      <c r="DK190" s="179">
        <f t="shared" ca="1" si="599"/>
        <v>1511260.8800688689</v>
      </c>
      <c r="DL190" s="179">
        <f t="shared" ref="DL190:FW190" ca="1" si="600">DL42</f>
        <v>1527971.1454210314</v>
      </c>
      <c r="DM190" s="179">
        <f t="shared" ca="1" si="600"/>
        <v>1544681.4107731939</v>
      </c>
      <c r="DN190" s="179">
        <f t="shared" ca="1" si="600"/>
        <v>1561391.6761253565</v>
      </c>
      <c r="DO190" s="179">
        <f t="shared" ca="1" si="600"/>
        <v>1578101.941477519</v>
      </c>
      <c r="DP190" s="179">
        <f t="shared" ca="1" si="600"/>
        <v>1594812.2068296815</v>
      </c>
      <c r="DQ190" s="179">
        <f t="shared" ca="1" si="600"/>
        <v>1611522.4721818441</v>
      </c>
      <c r="DR190" s="179">
        <f t="shared" ca="1" si="600"/>
        <v>1628232.7375340066</v>
      </c>
      <c r="DS190" s="179">
        <f t="shared" ca="1" si="600"/>
        <v>1644943.0028861691</v>
      </c>
      <c r="DT190" s="179">
        <f t="shared" ca="1" si="600"/>
        <v>1661653.2682383317</v>
      </c>
      <c r="DU190" s="179">
        <f t="shared" ca="1" si="600"/>
        <v>1678212.5212419683</v>
      </c>
      <c r="DV190" s="179">
        <f t="shared" ca="1" si="600"/>
        <v>1694771.7742456049</v>
      </c>
      <c r="DW190" s="179">
        <f t="shared" ca="1" si="600"/>
        <v>1711331.0272492415</v>
      </c>
      <c r="DX190" s="179">
        <f t="shared" ca="1" si="600"/>
        <v>1727890.2802528781</v>
      </c>
      <c r="DY190" s="179">
        <f t="shared" ca="1" si="600"/>
        <v>1744449.5332565147</v>
      </c>
      <c r="DZ190" s="179">
        <f t="shared" ca="1" si="600"/>
        <v>1761008.7862601513</v>
      </c>
      <c r="EA190" s="179">
        <f t="shared" ca="1" si="600"/>
        <v>1777568.0392637879</v>
      </c>
      <c r="EB190" s="179">
        <f t="shared" ca="1" si="600"/>
        <v>1794127.2922674245</v>
      </c>
      <c r="EC190" s="179">
        <f t="shared" ca="1" si="600"/>
        <v>1810686.5452710611</v>
      </c>
      <c r="ED190" s="179">
        <f t="shared" ca="1" si="600"/>
        <v>1827245.7982746977</v>
      </c>
      <c r="EE190" s="179">
        <f t="shared" ca="1" si="600"/>
        <v>1843805.0512783343</v>
      </c>
      <c r="EF190" s="179">
        <f t="shared" ca="1" si="600"/>
        <v>1860364.304281971</v>
      </c>
      <c r="EG190" s="179">
        <f t="shared" ca="1" si="600"/>
        <v>1876923.5572856076</v>
      </c>
      <c r="EH190" s="179">
        <f t="shared" ca="1" si="600"/>
        <v>1893482.8102892442</v>
      </c>
      <c r="EI190" s="179">
        <f t="shared" ca="1" si="600"/>
        <v>1910042.0632928808</v>
      </c>
      <c r="EJ190" s="179">
        <f t="shared" ca="1" si="600"/>
        <v>1926601.3162965174</v>
      </c>
      <c r="EK190" s="179">
        <f t="shared" ca="1" si="600"/>
        <v>1943160.569300154</v>
      </c>
      <c r="EL190" s="179">
        <f t="shared" ca="1" si="600"/>
        <v>1959719.8223037906</v>
      </c>
      <c r="EM190" s="179">
        <f t="shared" ca="1" si="600"/>
        <v>1976279.0753074272</v>
      </c>
      <c r="EN190" s="179">
        <f t="shared" ca="1" si="600"/>
        <v>1992838.3283110638</v>
      </c>
      <c r="EO190" s="179">
        <f t="shared" ca="1" si="600"/>
        <v>2009397.5813147004</v>
      </c>
      <c r="EP190" s="179">
        <f t="shared" ca="1" si="600"/>
        <v>2025956.834318337</v>
      </c>
      <c r="EQ190" s="179">
        <f t="shared" ca="1" si="600"/>
        <v>2042516.0873219736</v>
      </c>
      <c r="ER190" s="179">
        <f t="shared" ca="1" si="600"/>
        <v>2059075.3403256102</v>
      </c>
      <c r="ES190" s="179">
        <f t="shared" ca="1" si="600"/>
        <v>2073826.7348278638</v>
      </c>
      <c r="ET190" s="179">
        <f t="shared" ca="1" si="600"/>
        <v>2088578.1293301173</v>
      </c>
      <c r="EU190" s="179">
        <f t="shared" ca="1" si="600"/>
        <v>2103329.5238323705</v>
      </c>
      <c r="EV190" s="179">
        <f t="shared" ca="1" si="600"/>
        <v>2118080.9183346238</v>
      </c>
      <c r="EW190" s="179">
        <f t="shared" ca="1" si="600"/>
        <v>2132832.3128368771</v>
      </c>
      <c r="EX190" s="179">
        <f t="shared" ca="1" si="600"/>
        <v>2147583.7073391303</v>
      </c>
      <c r="EY190" s="179">
        <f t="shared" ca="1" si="600"/>
        <v>2162335.1018413836</v>
      </c>
      <c r="EZ190" s="179">
        <f t="shared" ca="1" si="600"/>
        <v>2177086.4963436369</v>
      </c>
      <c r="FA190" s="179">
        <f t="shared" ca="1" si="600"/>
        <v>2191837.8908458902</v>
      </c>
      <c r="FB190" s="179">
        <f t="shared" ca="1" si="600"/>
        <v>2206589.2853481434</v>
      </c>
      <c r="FC190" s="179">
        <f t="shared" ca="1" si="600"/>
        <v>2221340.6798503967</v>
      </c>
      <c r="FD190" s="179">
        <f t="shared" ca="1" si="600"/>
        <v>2236092.07435265</v>
      </c>
      <c r="FE190" s="179">
        <f t="shared" ca="1" si="600"/>
        <v>2250843.4688549032</v>
      </c>
      <c r="FF190" s="179">
        <f t="shared" ca="1" si="600"/>
        <v>2265594.8633571565</v>
      </c>
      <c r="FG190" s="179">
        <f t="shared" ca="1" si="600"/>
        <v>2280346.2578594098</v>
      </c>
      <c r="FH190" s="179">
        <f t="shared" ca="1" si="600"/>
        <v>2295097.6523616631</v>
      </c>
      <c r="FI190" s="179">
        <f t="shared" ca="1" si="600"/>
        <v>2309849.0468639163</v>
      </c>
      <c r="FJ190" s="179">
        <f t="shared" ca="1" si="600"/>
        <v>2324600.4413661696</v>
      </c>
      <c r="FK190" s="179">
        <f t="shared" ca="1" si="600"/>
        <v>2339351.8358684229</v>
      </c>
      <c r="FL190" s="179">
        <f t="shared" ca="1" si="600"/>
        <v>2354103.2303706761</v>
      </c>
      <c r="FM190" s="179">
        <f t="shared" ca="1" si="600"/>
        <v>2368854.6248729294</v>
      </c>
      <c r="FN190" s="179">
        <f t="shared" ca="1" si="600"/>
        <v>2383606.0193751827</v>
      </c>
      <c r="FO190" s="179">
        <f t="shared" ca="1" si="600"/>
        <v>2398357.413877436</v>
      </c>
      <c r="FP190" s="179" t="str">
        <f t="shared" si="600"/>
        <v/>
      </c>
      <c r="FQ190" s="179" t="str">
        <f t="shared" si="600"/>
        <v/>
      </c>
      <c r="FR190" s="179" t="str">
        <f t="shared" si="600"/>
        <v/>
      </c>
      <c r="FS190" s="179" t="str">
        <f t="shared" si="600"/>
        <v/>
      </c>
      <c r="FT190" s="179" t="str">
        <f t="shared" si="600"/>
        <v/>
      </c>
      <c r="FU190" s="179" t="str">
        <f t="shared" si="600"/>
        <v/>
      </c>
      <c r="FV190" s="179" t="str">
        <f t="shared" si="600"/>
        <v/>
      </c>
      <c r="FW190" s="179" t="str">
        <f t="shared" si="600"/>
        <v/>
      </c>
      <c r="FX190" s="179" t="str">
        <f t="shared" ref="FX190:GM190" si="601">FX42</f>
        <v/>
      </c>
      <c r="FY190" s="179" t="str">
        <f t="shared" si="601"/>
        <v/>
      </c>
      <c r="FZ190" s="179" t="str">
        <f t="shared" si="601"/>
        <v/>
      </c>
      <c r="GA190" s="179" t="str">
        <f t="shared" si="601"/>
        <v/>
      </c>
      <c r="GB190" s="179" t="str">
        <f t="shared" si="601"/>
        <v/>
      </c>
      <c r="GC190" s="179" t="str">
        <f t="shared" si="601"/>
        <v/>
      </c>
      <c r="GD190" s="179" t="str">
        <f t="shared" si="601"/>
        <v/>
      </c>
      <c r="GE190" s="179" t="str">
        <f t="shared" si="601"/>
        <v/>
      </c>
      <c r="GF190" s="179" t="str">
        <f t="shared" si="601"/>
        <v/>
      </c>
      <c r="GG190" s="179" t="str">
        <f t="shared" si="601"/>
        <v/>
      </c>
      <c r="GH190" s="179" t="str">
        <f t="shared" si="601"/>
        <v/>
      </c>
      <c r="GI190" s="179" t="str">
        <f t="shared" si="601"/>
        <v/>
      </c>
      <c r="GJ190" s="179" t="str">
        <f t="shared" si="601"/>
        <v/>
      </c>
      <c r="GK190" s="179" t="str">
        <f t="shared" si="601"/>
        <v/>
      </c>
      <c r="GL190" s="179" t="str">
        <f t="shared" si="601"/>
        <v/>
      </c>
      <c r="GM190" s="179" t="str">
        <f t="shared" si="601"/>
        <v/>
      </c>
    </row>
    <row r="191" spans="1:195" x14ac:dyDescent="0.25">
      <c r="A191" s="178"/>
      <c r="B191" s="178" t="s">
        <v>562</v>
      </c>
      <c r="C191" s="178"/>
      <c r="D191" s="179">
        <f ca="1">D46</f>
        <v>115228.8818359375</v>
      </c>
      <c r="E191" s="179">
        <f t="shared" ref="E191:AY191" ca="1" si="602">E46</f>
        <v>121010.3759765625</v>
      </c>
      <c r="F191" s="179">
        <f t="shared" ca="1" si="602"/>
        <v>126109.130859375</v>
      </c>
      <c r="G191" s="179">
        <f t="shared" ca="1" si="602"/>
        <v>130869.62890625</v>
      </c>
      <c r="H191" s="179">
        <f t="shared" ca="1" si="602"/>
        <v>135630.126953125</v>
      </c>
      <c r="I191" s="179">
        <f t="shared" ca="1" si="602"/>
        <v>140291.50390625</v>
      </c>
      <c r="J191" s="179">
        <f t="shared" ca="1" si="602"/>
        <v>145231.689453125</v>
      </c>
      <c r="K191" s="179">
        <f t="shared" ca="1" si="602"/>
        <v>145992.431640625</v>
      </c>
      <c r="L191" s="179">
        <f t="shared" ca="1" si="602"/>
        <v>118970.458984375</v>
      </c>
      <c r="M191" s="179">
        <f t="shared" ca="1" si="602"/>
        <v>92907.470703125</v>
      </c>
      <c r="N191" s="179">
        <f t="shared" ca="1" si="602"/>
        <v>69445.80078125</v>
      </c>
      <c r="O191" s="179">
        <f t="shared" ca="1" si="602"/>
        <v>48249.761721171264</v>
      </c>
      <c r="P191" s="179">
        <f t="shared" ca="1" si="602"/>
        <v>42953.100930000917</v>
      </c>
      <c r="Q191" s="179">
        <f t="shared" ca="1" si="602"/>
        <v>37930.255274233808</v>
      </c>
      <c r="R191" s="179">
        <f t="shared" ca="1" si="602"/>
        <v>33106.665722878366</v>
      </c>
      <c r="S191" s="179">
        <f t="shared" ca="1" si="602"/>
        <v>28426.812002288581</v>
      </c>
      <c r="T191" s="179">
        <f t="shared" ca="1" si="602"/>
        <v>23849.49916638073</v>
      </c>
      <c r="U191" s="179">
        <f t="shared" ca="1" si="602"/>
        <v>19443.35458397627</v>
      </c>
      <c r="V191" s="179">
        <f t="shared" ca="1" si="602"/>
        <v>-25645.06659765197</v>
      </c>
      <c r="W191" s="179">
        <f t="shared" ca="1" si="602"/>
        <v>-43969.871211106911</v>
      </c>
      <c r="X191" s="179">
        <f t="shared" ca="1" si="602"/>
        <v>-47050.526985113218</v>
      </c>
      <c r="Y191" s="179">
        <f t="shared" ca="1" si="602"/>
        <v>-51330.040061783788</v>
      </c>
      <c r="Z191" s="179">
        <f t="shared" ca="1" si="602"/>
        <v>-9457.5203553758256</v>
      </c>
      <c r="AA191" s="179">
        <f t="shared" ca="1" si="602"/>
        <v>31461.03625530126</v>
      </c>
      <c r="AB191" s="179">
        <f t="shared" ca="1" si="602"/>
        <v>60834.070987724248</v>
      </c>
      <c r="AC191" s="179">
        <f t="shared" ca="1" si="602"/>
        <v>56452.493060292822</v>
      </c>
      <c r="AD191" s="179">
        <f t="shared" ca="1" si="602"/>
        <v>57300.078390270974</v>
      </c>
      <c r="AE191" s="179">
        <f t="shared" ca="1" si="602"/>
        <v>60372.038944227053</v>
      </c>
      <c r="AF191" s="179">
        <f t="shared" ca="1" si="602"/>
        <v>63003.356643948093</v>
      </c>
      <c r="AG191" s="179">
        <f t="shared" ca="1" si="602"/>
        <v>65390.138462353774</v>
      </c>
      <c r="AH191" s="179">
        <f t="shared" ca="1" si="602"/>
        <v>67828.310783687964</v>
      </c>
      <c r="AI191" s="179">
        <f t="shared" ca="1" si="602"/>
        <v>70256.4461632655</v>
      </c>
      <c r="AJ191" s="179">
        <f t="shared" ca="1" si="602"/>
        <v>72686.573952005027</v>
      </c>
      <c r="AK191" s="179">
        <f t="shared" ca="1" si="602"/>
        <v>16981.719135889281</v>
      </c>
      <c r="AL191" s="179">
        <f t="shared" ca="1" si="602"/>
        <v>-10382.126416708456</v>
      </c>
      <c r="AM191" s="179">
        <f t="shared" ca="1" si="602"/>
        <v>26487.797245311744</v>
      </c>
      <c r="AN191" s="179">
        <f t="shared" ca="1" si="602"/>
        <v>54438.272376195753</v>
      </c>
      <c r="AO191" s="179">
        <f t="shared" ca="1" si="602"/>
        <v>56849.278476377331</v>
      </c>
      <c r="AP191" s="179">
        <f t="shared" ca="1" si="602"/>
        <v>59768.276247670896</v>
      </c>
      <c r="AQ191" s="179">
        <f t="shared" ca="1" si="602"/>
        <v>62544.518964044153</v>
      </c>
      <c r="AR191" s="179">
        <f t="shared" ca="1" si="602"/>
        <v>64896.555782113734</v>
      </c>
      <c r="AS191" s="179">
        <f t="shared" ca="1" si="602"/>
        <v>67341.28190132133</v>
      </c>
      <c r="AT191" s="179">
        <f t="shared" ca="1" si="602"/>
        <v>33361.784350496404</v>
      </c>
      <c r="AU191" s="179">
        <f t="shared" ca="1" si="602"/>
        <v>3198.580395400375</v>
      </c>
      <c r="AV191" s="179">
        <f t="shared" ca="1" si="602"/>
        <v>38870.765043742402</v>
      </c>
      <c r="AW191" s="179">
        <f t="shared" ca="1" si="602"/>
        <v>60640.271628017625</v>
      </c>
      <c r="AX191" s="179">
        <f t="shared" ca="1" si="602"/>
        <v>57956.529992445554</v>
      </c>
      <c r="AY191" s="179">
        <f t="shared" ca="1" si="602"/>
        <v>59882.353892274114</v>
      </c>
      <c r="AZ191" s="179">
        <f t="shared" ref="AZ191:DK191" ca="1" si="603">AZ46</f>
        <v>62835.157099444397</v>
      </c>
      <c r="BA191" s="179">
        <f t="shared" ca="1" si="603"/>
        <v>64656.348762309412</v>
      </c>
      <c r="BB191" s="179">
        <f t="shared" ca="1" si="603"/>
        <v>67071.213742926135</v>
      </c>
      <c r="BC191" s="179">
        <f t="shared" ca="1" si="603"/>
        <v>69342.893113471262</v>
      </c>
      <c r="BD191" s="179">
        <f t="shared" ca="1" si="603"/>
        <v>71654.297896321514</v>
      </c>
      <c r="BE191" s="179">
        <f t="shared" ca="1" si="603"/>
        <v>73955.004963704574</v>
      </c>
      <c r="BF191" s="179">
        <f t="shared" ca="1" si="603"/>
        <v>76258.617422919779</v>
      </c>
      <c r="BG191" s="179">
        <f t="shared" ca="1" si="603"/>
        <v>79107.44267210731</v>
      </c>
      <c r="BH191" s="179">
        <f t="shared" ca="1" si="603"/>
        <v>81915.389971489582</v>
      </c>
      <c r="BI191" s="179">
        <f t="shared" ca="1" si="603"/>
        <v>84729.170401923257</v>
      </c>
      <c r="BJ191" s="179">
        <f t="shared" ca="1" si="603"/>
        <v>87542.137191291506</v>
      </c>
      <c r="BK191" s="179">
        <f t="shared" ca="1" si="603"/>
        <v>90192.617829920782</v>
      </c>
      <c r="BL191" s="179">
        <f t="shared" ca="1" si="603"/>
        <v>92783.652680047016</v>
      </c>
      <c r="BM191" s="179">
        <f t="shared" ca="1" si="603"/>
        <v>95379.981442815115</v>
      </c>
      <c r="BN191" s="179">
        <f t="shared" ca="1" si="603"/>
        <v>97975.864314299382</v>
      </c>
      <c r="BO191" s="179">
        <f t="shared" ca="1" si="603"/>
        <v>100571.78493481281</v>
      </c>
      <c r="BP191" s="179">
        <f t="shared" ca="1" si="603"/>
        <v>103167.70236087436</v>
      </c>
      <c r="BQ191" s="179">
        <f t="shared" ca="1" si="603"/>
        <v>105763.62005727029</v>
      </c>
      <c r="BR191" s="179">
        <f t="shared" ca="1" si="603"/>
        <v>108564.67354372286</v>
      </c>
      <c r="BS191" s="179">
        <f t="shared" ca="1" si="603"/>
        <v>111467.72605270888</v>
      </c>
      <c r="BT191" s="179">
        <f t="shared" ca="1" si="603"/>
        <v>114368.99906445558</v>
      </c>
      <c r="BU191" s="179">
        <f t="shared" ca="1" si="603"/>
        <v>117270.32007225021</v>
      </c>
      <c r="BV191" s="179">
        <f t="shared" ca="1" si="603"/>
        <v>120147.99963956294</v>
      </c>
      <c r="BW191" s="179">
        <f t="shared" ca="1" si="603"/>
        <v>122655.13767988537</v>
      </c>
      <c r="BX191" s="179">
        <f t="shared" ca="1" si="603"/>
        <v>125151.35459068553</v>
      </c>
      <c r="BY191" s="179">
        <f t="shared" ca="1" si="603"/>
        <v>127154.36675699241</v>
      </c>
      <c r="BZ191" s="179">
        <f t="shared" ca="1" si="603"/>
        <v>129506.71005907605</v>
      </c>
      <c r="CA191" s="179">
        <f t="shared" ca="1" si="603"/>
        <v>131871.48863839533</v>
      </c>
      <c r="CB191" s="179">
        <f t="shared" ca="1" si="603"/>
        <v>134236.28623978622</v>
      </c>
      <c r="CC191" s="179">
        <f t="shared" ca="1" si="603"/>
        <v>136601.08384793554</v>
      </c>
      <c r="CD191" s="179">
        <f t="shared" ca="1" si="603"/>
        <v>138965.8814560918</v>
      </c>
      <c r="CE191" s="179">
        <f t="shared" ca="1" si="603"/>
        <v>141422.83094506839</v>
      </c>
      <c r="CF191" s="179">
        <f t="shared" ca="1" si="603"/>
        <v>144024.52535893911</v>
      </c>
      <c r="CG191" s="179">
        <f t="shared" ca="1" si="603"/>
        <v>146635.91180174475</v>
      </c>
      <c r="CH191" s="179">
        <f t="shared" ca="1" si="603"/>
        <v>149247.79985283574</v>
      </c>
      <c r="CI191" s="179">
        <f t="shared" ca="1" si="603"/>
        <v>151859.71336021402</v>
      </c>
      <c r="CJ191" s="179">
        <f t="shared" ca="1" si="603"/>
        <v>154471.62815815542</v>
      </c>
      <c r="CK191" s="179">
        <f t="shared" ca="1" si="603"/>
        <v>156883.01825381565</v>
      </c>
      <c r="CL191" s="179">
        <f t="shared" ca="1" si="603"/>
        <v>159227.77250714361</v>
      </c>
      <c r="CM191" s="179">
        <f t="shared" ca="1" si="603"/>
        <v>161565.6099984122</v>
      </c>
      <c r="CN191" s="179">
        <f t="shared" ca="1" si="603"/>
        <v>163902.68232946153</v>
      </c>
      <c r="CO191" s="179">
        <f t="shared" ca="1" si="603"/>
        <v>166239.66947082736</v>
      </c>
      <c r="CP191" s="179">
        <f t="shared" ca="1" si="603"/>
        <v>168576.64712082385</v>
      </c>
      <c r="CQ191" s="179">
        <f t="shared" ca="1" si="603"/>
        <v>170913.62371326284</v>
      </c>
      <c r="CR191" s="179">
        <f t="shared" ca="1" si="603"/>
        <v>173250.60018785993</v>
      </c>
      <c r="CS191" s="179">
        <f t="shared" ca="1" si="603"/>
        <v>175587.57664933201</v>
      </c>
      <c r="CT191" s="179">
        <f t="shared" ca="1" si="603"/>
        <v>177924.55310933577</v>
      </c>
      <c r="CU191" s="179">
        <f t="shared" ca="1" si="603"/>
        <v>180339.04818357088</v>
      </c>
      <c r="CV191" s="179">
        <f t="shared" ca="1" si="603"/>
        <v>182781.69150747175</v>
      </c>
      <c r="CW191" s="179">
        <f t="shared" ca="1" si="603"/>
        <v>190262.64766004155</v>
      </c>
      <c r="CX191" s="179">
        <f t="shared" ca="1" si="603"/>
        <v>197743.60381261134</v>
      </c>
      <c r="CY191" s="179">
        <f t="shared" ca="1" si="603"/>
        <v>205224.55996518114</v>
      </c>
      <c r="CZ191" s="179">
        <f t="shared" ca="1" si="603"/>
        <v>212705.51611775093</v>
      </c>
      <c r="DA191" s="179">
        <f t="shared" ca="1" si="603"/>
        <v>220186.47227032072</v>
      </c>
      <c r="DB191" s="179">
        <f t="shared" ca="1" si="603"/>
        <v>227667.42842289052</v>
      </c>
      <c r="DC191" s="179">
        <f t="shared" ca="1" si="603"/>
        <v>235148.38457546031</v>
      </c>
      <c r="DD191" s="179">
        <f t="shared" ca="1" si="603"/>
        <v>242629.3407280301</v>
      </c>
      <c r="DE191" s="179">
        <f t="shared" ca="1" si="603"/>
        <v>250110.2968805999</v>
      </c>
      <c r="DF191" s="179">
        <f t="shared" ca="1" si="603"/>
        <v>257591.25303316969</v>
      </c>
      <c r="DG191" s="179">
        <f t="shared" ca="1" si="603"/>
        <v>265072.20918573946</v>
      </c>
      <c r="DH191" s="179">
        <f t="shared" ca="1" si="603"/>
        <v>272553.16533830925</v>
      </c>
      <c r="DI191" s="179">
        <f t="shared" ca="1" si="603"/>
        <v>280034.12149087904</v>
      </c>
      <c r="DJ191" s="179">
        <f t="shared" ca="1" si="603"/>
        <v>287515.07764344884</v>
      </c>
      <c r="DK191" s="179">
        <f t="shared" ca="1" si="603"/>
        <v>294996.03379601863</v>
      </c>
      <c r="DL191" s="179">
        <f t="shared" ref="DL191:FW191" ca="1" si="604">DL46</f>
        <v>302476.98994858842</v>
      </c>
      <c r="DM191" s="179">
        <f t="shared" ca="1" si="604"/>
        <v>309957.94610115822</v>
      </c>
      <c r="DN191" s="179">
        <f t="shared" ca="1" si="604"/>
        <v>317438.90225372801</v>
      </c>
      <c r="DO191" s="179">
        <f t="shared" ca="1" si="604"/>
        <v>324919.8584062978</v>
      </c>
      <c r="DP191" s="179">
        <f t="shared" ca="1" si="604"/>
        <v>332400.8145588676</v>
      </c>
      <c r="DQ191" s="179">
        <f t="shared" ca="1" si="604"/>
        <v>339881.77071143739</v>
      </c>
      <c r="DR191" s="179">
        <f t="shared" ca="1" si="604"/>
        <v>347362.72686400719</v>
      </c>
      <c r="DS191" s="179">
        <f t="shared" ca="1" si="604"/>
        <v>354843.68301657698</v>
      </c>
      <c r="DT191" s="179">
        <f t="shared" ca="1" si="604"/>
        <v>362324.63916914677</v>
      </c>
      <c r="DU191" s="179">
        <f t="shared" ca="1" si="604"/>
        <v>369442.30371292977</v>
      </c>
      <c r="DV191" s="179">
        <f t="shared" ca="1" si="604"/>
        <v>376559.96825671277</v>
      </c>
      <c r="DW191" s="179">
        <f t="shared" ca="1" si="604"/>
        <v>383677.63280049578</v>
      </c>
      <c r="DX191" s="179">
        <f t="shared" ca="1" si="604"/>
        <v>390795.29734427878</v>
      </c>
      <c r="DY191" s="179">
        <f t="shared" ca="1" si="604"/>
        <v>397912.96188806178</v>
      </c>
      <c r="DZ191" s="179">
        <f t="shared" ca="1" si="604"/>
        <v>405030.62643184478</v>
      </c>
      <c r="EA191" s="179">
        <f t="shared" ca="1" si="604"/>
        <v>412148.29097562778</v>
      </c>
      <c r="EB191" s="179">
        <f t="shared" ca="1" si="604"/>
        <v>419265.95551941078</v>
      </c>
      <c r="EC191" s="179">
        <f t="shared" ca="1" si="604"/>
        <v>426383.62006319378</v>
      </c>
      <c r="ED191" s="179">
        <f t="shared" ca="1" si="604"/>
        <v>433501.28460697678</v>
      </c>
      <c r="EE191" s="179">
        <f t="shared" ca="1" si="604"/>
        <v>440618.94915075978</v>
      </c>
      <c r="EF191" s="179">
        <f t="shared" ca="1" si="604"/>
        <v>447736.61369454279</v>
      </c>
      <c r="EG191" s="179">
        <f t="shared" ca="1" si="604"/>
        <v>454854.27823832579</v>
      </c>
      <c r="EH191" s="179">
        <f t="shared" ca="1" si="604"/>
        <v>461971.94278210879</v>
      </c>
      <c r="EI191" s="179">
        <f t="shared" ca="1" si="604"/>
        <v>469089.60732589179</v>
      </c>
      <c r="EJ191" s="179">
        <f t="shared" ca="1" si="604"/>
        <v>476207.27186967479</v>
      </c>
      <c r="EK191" s="179">
        <f t="shared" ca="1" si="604"/>
        <v>483324.93641345779</v>
      </c>
      <c r="EL191" s="179">
        <f t="shared" ca="1" si="604"/>
        <v>490442.60095724079</v>
      </c>
      <c r="EM191" s="179">
        <f t="shared" ca="1" si="604"/>
        <v>497560.26550102379</v>
      </c>
      <c r="EN191" s="179">
        <f t="shared" ca="1" si="604"/>
        <v>504677.9300448068</v>
      </c>
      <c r="EO191" s="179">
        <f t="shared" ca="1" si="604"/>
        <v>511795.5945885898</v>
      </c>
      <c r="EP191" s="179">
        <f t="shared" ca="1" si="604"/>
        <v>518913.2591323728</v>
      </c>
      <c r="EQ191" s="179">
        <f t="shared" ca="1" si="604"/>
        <v>526030.92367615586</v>
      </c>
      <c r="ER191" s="179">
        <f t="shared" ca="1" si="604"/>
        <v>533148.58821993892</v>
      </c>
      <c r="ES191" s="179">
        <f t="shared" ca="1" si="604"/>
        <v>539868.01414436405</v>
      </c>
      <c r="ET191" s="179">
        <f t="shared" ca="1" si="604"/>
        <v>546587.44006878918</v>
      </c>
      <c r="EU191" s="179">
        <f t="shared" ca="1" si="604"/>
        <v>553306.86599321431</v>
      </c>
      <c r="EV191" s="179">
        <f t="shared" ca="1" si="604"/>
        <v>560026.29191763944</v>
      </c>
      <c r="EW191" s="179">
        <f t="shared" ca="1" si="604"/>
        <v>566745.71784206457</v>
      </c>
      <c r="EX191" s="179">
        <f t="shared" ca="1" si="604"/>
        <v>573465.14376648969</v>
      </c>
      <c r="EY191" s="179">
        <f t="shared" ca="1" si="604"/>
        <v>580184.56969091482</v>
      </c>
      <c r="EZ191" s="179">
        <f t="shared" ca="1" si="604"/>
        <v>586903.99561533995</v>
      </c>
      <c r="FA191" s="179">
        <f t="shared" ca="1" si="604"/>
        <v>593623.42153976508</v>
      </c>
      <c r="FB191" s="179">
        <f t="shared" ca="1" si="604"/>
        <v>600342.84746419021</v>
      </c>
      <c r="FC191" s="179">
        <f t="shared" ca="1" si="604"/>
        <v>607062.27338861534</v>
      </c>
      <c r="FD191" s="179">
        <f t="shared" ca="1" si="604"/>
        <v>613781.69931304047</v>
      </c>
      <c r="FE191" s="179">
        <f t="shared" ca="1" si="604"/>
        <v>620501.1252374656</v>
      </c>
      <c r="FF191" s="179">
        <f t="shared" ca="1" si="604"/>
        <v>627220.55116189073</v>
      </c>
      <c r="FG191" s="179">
        <f t="shared" ca="1" si="604"/>
        <v>633939.97708631586</v>
      </c>
      <c r="FH191" s="179">
        <f t="shared" ca="1" si="604"/>
        <v>640659.40301074099</v>
      </c>
      <c r="FI191" s="179">
        <f t="shared" ca="1" si="604"/>
        <v>647378.82893516612</v>
      </c>
      <c r="FJ191" s="179">
        <f t="shared" ca="1" si="604"/>
        <v>654098.25485959125</v>
      </c>
      <c r="FK191" s="179">
        <f t="shared" ca="1" si="604"/>
        <v>660817.68078401638</v>
      </c>
      <c r="FL191" s="179">
        <f t="shared" ca="1" si="604"/>
        <v>667537.10670844151</v>
      </c>
      <c r="FM191" s="179">
        <f t="shared" ca="1" si="604"/>
        <v>674256.53263286664</v>
      </c>
      <c r="FN191" s="179">
        <f t="shared" ca="1" si="604"/>
        <v>680975.95855729177</v>
      </c>
      <c r="FO191" s="179">
        <f t="shared" ca="1" si="604"/>
        <v>687695.3844817169</v>
      </c>
      <c r="FP191" s="179" t="str">
        <f t="shared" si="604"/>
        <v/>
      </c>
      <c r="FQ191" s="179" t="str">
        <f t="shared" si="604"/>
        <v/>
      </c>
      <c r="FR191" s="179" t="str">
        <f t="shared" si="604"/>
        <v/>
      </c>
      <c r="FS191" s="179" t="str">
        <f t="shared" si="604"/>
        <v/>
      </c>
      <c r="FT191" s="179" t="str">
        <f t="shared" si="604"/>
        <v/>
      </c>
      <c r="FU191" s="179" t="str">
        <f t="shared" si="604"/>
        <v/>
      </c>
      <c r="FV191" s="179" t="str">
        <f t="shared" si="604"/>
        <v/>
      </c>
      <c r="FW191" s="179" t="str">
        <f t="shared" si="604"/>
        <v/>
      </c>
      <c r="FX191" s="179" t="str">
        <f t="shared" ref="FX191:GM191" si="605">FX46</f>
        <v/>
      </c>
      <c r="FY191" s="179" t="str">
        <f t="shared" si="605"/>
        <v/>
      </c>
      <c r="FZ191" s="179" t="str">
        <f t="shared" si="605"/>
        <v/>
      </c>
      <c r="GA191" s="179" t="str">
        <f t="shared" si="605"/>
        <v/>
      </c>
      <c r="GB191" s="179" t="str">
        <f t="shared" si="605"/>
        <v/>
      </c>
      <c r="GC191" s="179" t="str">
        <f t="shared" si="605"/>
        <v/>
      </c>
      <c r="GD191" s="179" t="str">
        <f t="shared" si="605"/>
        <v/>
      </c>
      <c r="GE191" s="179" t="str">
        <f t="shared" si="605"/>
        <v/>
      </c>
      <c r="GF191" s="179" t="str">
        <f t="shared" si="605"/>
        <v/>
      </c>
      <c r="GG191" s="179" t="str">
        <f t="shared" si="605"/>
        <v/>
      </c>
      <c r="GH191" s="179" t="str">
        <f t="shared" si="605"/>
        <v/>
      </c>
      <c r="GI191" s="179" t="str">
        <f t="shared" si="605"/>
        <v/>
      </c>
      <c r="GJ191" s="179" t="str">
        <f t="shared" si="605"/>
        <v/>
      </c>
      <c r="GK191" s="179" t="str">
        <f t="shared" si="605"/>
        <v/>
      </c>
      <c r="GL191" s="179" t="str">
        <f t="shared" si="605"/>
        <v/>
      </c>
      <c r="GM191" s="179" t="str">
        <f t="shared" si="605"/>
        <v/>
      </c>
    </row>
  </sheetData>
  <dataConsolidate/>
  <mergeCells count="61">
    <mergeCell ref="FP7:GM7"/>
    <mergeCell ref="AN108:AR108"/>
    <mergeCell ref="AN109:AR109"/>
    <mergeCell ref="AN105:AO105"/>
    <mergeCell ref="AP105:AQ105"/>
    <mergeCell ref="AT105:AU105"/>
    <mergeCell ref="AN106:AR106"/>
    <mergeCell ref="AN107:AR107"/>
    <mergeCell ref="AN103:AW103"/>
    <mergeCell ref="AN104:AO104"/>
    <mergeCell ref="AP104:AQ104"/>
    <mergeCell ref="AT104:AU104"/>
    <mergeCell ref="DT7:EQ7"/>
    <mergeCell ref="ER7:FO7"/>
    <mergeCell ref="AC107:AG107"/>
    <mergeCell ref="AC108:AG108"/>
    <mergeCell ref="AC109:AG109"/>
    <mergeCell ref="AC103:AL103"/>
    <mergeCell ref="AC105:AD105"/>
    <mergeCell ref="AE105:AF105"/>
    <mergeCell ref="AI104:AJ104"/>
    <mergeCell ref="AI105:AJ105"/>
    <mergeCell ref="AC106:AG106"/>
    <mergeCell ref="AC104:AD104"/>
    <mergeCell ref="AE104:AF104"/>
    <mergeCell ref="Y1:Z1"/>
    <mergeCell ref="AB1:AF1"/>
    <mergeCell ref="W2:X2"/>
    <mergeCell ref="W3:X3"/>
    <mergeCell ref="W4:X4"/>
    <mergeCell ref="W1:X1"/>
    <mergeCell ref="AB2:AF2"/>
    <mergeCell ref="AB3:AF3"/>
    <mergeCell ref="AB4:AF4"/>
    <mergeCell ref="Y2:Z2"/>
    <mergeCell ref="Y3:Z3"/>
    <mergeCell ref="Y4:Z4"/>
    <mergeCell ref="D1:E1"/>
    <mergeCell ref="D2:E2"/>
    <mergeCell ref="D3:E3"/>
    <mergeCell ref="L1:M1"/>
    <mergeCell ref="L2:M2"/>
    <mergeCell ref="L3:M3"/>
    <mergeCell ref="AL4:AS4"/>
    <mergeCell ref="AL5:AS5"/>
    <mergeCell ref="AG1:AK1"/>
    <mergeCell ref="AG2:AK2"/>
    <mergeCell ref="AG3:AK3"/>
    <mergeCell ref="AG4:AK4"/>
    <mergeCell ref="AG5:AK5"/>
    <mergeCell ref="AL1:AS1"/>
    <mergeCell ref="AL2:AS2"/>
    <mergeCell ref="AL3:AS3"/>
    <mergeCell ref="AB5:AF5"/>
    <mergeCell ref="CV7:DS7"/>
    <mergeCell ref="D7:AA7"/>
    <mergeCell ref="AB7:AY7"/>
    <mergeCell ref="AZ7:BW7"/>
    <mergeCell ref="BX7:CU7"/>
    <mergeCell ref="Y5:Z5"/>
    <mergeCell ref="W5:X5"/>
  </mergeCells>
  <conditionalFormatting sqref="D19:GM19">
    <cfRule type="expression" dxfId="13" priority="12">
      <formula>D$19&gt;D$20</formula>
    </cfRule>
  </conditionalFormatting>
  <conditionalFormatting sqref="D53:GM53 D11:GM11 D9:GM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2:GM32">
    <cfRule type="expression" dxfId="12" priority="6">
      <formula>D$32&lt;D$34</formula>
    </cfRule>
    <cfRule type="expression" dxfId="11" priority="9">
      <formula>D$32&gt;D$31</formula>
    </cfRule>
  </conditionalFormatting>
  <conditionalFormatting sqref="D27:GM27">
    <cfRule type="expression" dxfId="10" priority="7">
      <formula>D$27&lt;D$29</formula>
    </cfRule>
    <cfRule type="expression" dxfId="9" priority="8">
      <formula>D$27&gt;D$26</formula>
    </cfRule>
  </conditionalFormatting>
  <conditionalFormatting sqref="D14:GM14">
    <cfRule type="expression" dxfId="8" priority="1">
      <formula>AND(E$14="F",D$14="O",F$14="O")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6"/>
  </sheetPr>
  <dimension ref="A1:X36"/>
  <sheetViews>
    <sheetView workbookViewId="0">
      <selection activeCell="X36" sqref="X36"/>
    </sheetView>
  </sheetViews>
  <sheetFormatPr defaultColWidth="8.85546875" defaultRowHeight="15" customHeight="1" x14ac:dyDescent="0.25"/>
  <cols>
    <col min="1" max="22" width="9.140625"/>
    <col min="23" max="23" width="10.7109375" bestFit="1" customWidth="1"/>
    <col min="24" max="24" width="9.140625"/>
  </cols>
  <sheetData>
    <row r="1" spans="1:24" ht="1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ht="15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ht="15" customHeigh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ht="15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ht="15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ht="1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ht="15" customHeight="1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ht="15" customHeigh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ht="15" customHeigh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ht="1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15" t="s">
        <v>310</v>
      </c>
      <c r="W12" s="52">
        <f>Horaire!D1</f>
        <v>43854</v>
      </c>
      <c r="X12" s="15">
        <f>(W12-Horaire!$D$145)*24</f>
        <v>0</v>
      </c>
    </row>
    <row r="13" spans="1:24" ht="1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15" t="s">
        <v>314</v>
      </c>
      <c r="W13" s="52">
        <f>Horaire!L1</f>
        <v>43861</v>
      </c>
      <c r="X13" s="15">
        <f>(W13-W12)*24</f>
        <v>168</v>
      </c>
    </row>
    <row r="14" spans="1:24" ht="1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5">
        <f ca="1">(TODAY()-W12)*24+HOUR(NOW())+1</f>
        <v>11</v>
      </c>
    </row>
    <row r="15" spans="1:24" ht="1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5" customHeigh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ht="1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ht="1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ht="1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ht="1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ht="1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ht="1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ht="1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ht="1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ht="1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theme="6"/>
  </sheetPr>
  <dimension ref="A1:Z75"/>
  <sheetViews>
    <sheetView zoomScale="70" zoomScaleNormal="70" workbookViewId="0">
      <selection activeCell="Y26" sqref="Y26"/>
    </sheetView>
  </sheetViews>
  <sheetFormatPr defaultColWidth="8.85546875" defaultRowHeight="15" customHeight="1" x14ac:dyDescent="0.25"/>
  <cols>
    <col min="1" max="22" width="9.140625"/>
    <col min="23" max="23" width="10.7109375" bestFit="1" customWidth="1"/>
    <col min="24" max="24" width="9.140625"/>
  </cols>
  <sheetData>
    <row r="1" spans="1:26" ht="15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</row>
    <row r="2" spans="1:26" ht="15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</row>
    <row r="3" spans="1:26" ht="15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</row>
    <row r="4" spans="1:26" ht="15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</row>
    <row r="5" spans="1:26" ht="1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</row>
    <row r="6" spans="1:26" ht="15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</row>
    <row r="7" spans="1:26" ht="15" customHeight="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</row>
    <row r="8" spans="1:26" ht="15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</row>
    <row r="9" spans="1:26" ht="15" customHeight="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Z9" s="194"/>
    </row>
    <row r="10" spans="1:26" ht="15" customHeigh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6" ht="15" customHeight="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6" ht="15" customHeight="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21" t="s">
        <v>310</v>
      </c>
      <c r="W12" s="22">
        <f>Horaire!D1</f>
        <v>43854</v>
      </c>
      <c r="X12" s="21">
        <f>(W12-Horaire!$D$145)*24</f>
        <v>0</v>
      </c>
    </row>
    <row r="13" spans="1:26" ht="15" customHeight="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21" t="s">
        <v>314</v>
      </c>
      <c r="W13" s="22">
        <f>Horaire!L1</f>
        <v>43861</v>
      </c>
      <c r="X13" s="21">
        <f>(W13-W12)*24</f>
        <v>168</v>
      </c>
    </row>
    <row r="14" spans="1:26" ht="15" customHeight="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3"/>
      <c r="W14" s="3"/>
      <c r="X14" s="21">
        <f ca="1">(TODAY()-W12)*24+HOUR(NOW())+1</f>
        <v>11</v>
      </c>
    </row>
    <row r="15" spans="1:26" ht="15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6" ht="15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</row>
    <row r="17" spans="1:24" ht="15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1:24" ht="15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1:24" ht="15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</row>
    <row r="20" spans="1:24" ht="15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</row>
    <row r="21" spans="1:24" ht="15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</row>
    <row r="22" spans="1:24" ht="15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</row>
    <row r="23" spans="1:24" ht="15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</row>
    <row r="24" spans="1:24" ht="15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</row>
    <row r="25" spans="1:24" ht="15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1:24" ht="15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</row>
    <row r="27" spans="1:2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</row>
    <row r="28" spans="1:2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</row>
    <row r="29" spans="1:2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</row>
    <row r="30" spans="1:2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</row>
    <row r="31" spans="1:2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</row>
    <row r="32" spans="1:2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</row>
    <row r="33" spans="1:24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</row>
    <row r="34" spans="1:24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</row>
    <row r="35" spans="1:24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</row>
    <row r="36" spans="1:24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</row>
    <row r="37" spans="1:24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</row>
    <row r="38" spans="1:24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</row>
    <row r="39" spans="1:24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</row>
    <row r="40" spans="1:24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</row>
    <row r="41" spans="1:24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</row>
    <row r="42" spans="1:24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</row>
    <row r="43" spans="1:24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</row>
    <row r="44" spans="1:24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</row>
    <row r="45" spans="1:24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</row>
    <row r="46" spans="1:24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</row>
    <row r="47" spans="1:24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</row>
    <row r="48" spans="1:24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</row>
    <row r="49" spans="1:24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</row>
    <row r="50" spans="1:24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</row>
    <row r="51" spans="1:24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</row>
    <row r="52" spans="1:24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</row>
    <row r="53" spans="1:24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</row>
    <row r="54" spans="1:24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</row>
    <row r="55" spans="1:24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</row>
    <row r="56" spans="1:24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</row>
    <row r="57" spans="1:24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</row>
    <row r="58" spans="1:24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</row>
    <row r="59" spans="1:24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</row>
    <row r="60" spans="1:24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</row>
    <row r="61" spans="1:24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</row>
    <row r="62" spans="1:24" x14ac:dyDescent="0.25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</row>
    <row r="63" spans="1:24" x14ac:dyDescent="0.25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</row>
    <row r="64" spans="1:24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</row>
    <row r="65" spans="1:24" x14ac:dyDescent="0.25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</row>
    <row r="66" spans="1:24" x14ac:dyDescent="0.25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</row>
    <row r="67" spans="1:24" x14ac:dyDescent="0.25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</row>
    <row r="68" spans="1:24" x14ac:dyDescent="0.25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</row>
    <row r="69" spans="1:24" x14ac:dyDescent="0.25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</row>
    <row r="70" spans="1:24" x14ac:dyDescent="0.25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</row>
    <row r="71" spans="1:24" x14ac:dyDescent="0.25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</row>
    <row r="72" spans="1:24" x14ac:dyDescent="0.25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</row>
    <row r="73" spans="1:24" x14ac:dyDescent="0.25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</row>
    <row r="74" spans="1:24" x14ac:dyDescent="0.25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</row>
    <row r="75" spans="1:24" x14ac:dyDescent="0.25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6"/>
  </sheetPr>
  <dimension ref="A1:X109"/>
  <sheetViews>
    <sheetView topLeftCell="A73" workbookViewId="0">
      <selection activeCell="X109" sqref="X109"/>
    </sheetView>
  </sheetViews>
  <sheetFormatPr defaultColWidth="8.85546875" defaultRowHeight="15" customHeight="1" x14ac:dyDescent="0.25"/>
  <cols>
    <col min="1" max="22" width="9.140625"/>
    <col min="23" max="23" width="10.7109375" bestFit="1" customWidth="1"/>
    <col min="24" max="24" width="9.140625"/>
  </cols>
  <sheetData>
    <row r="1" spans="1:24" ht="15" customHeigh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</row>
    <row r="2" spans="1:24" ht="15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</row>
    <row r="3" spans="1:24" ht="15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</row>
    <row r="4" spans="1:24" ht="15" customHeigh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1:24" ht="15" customHeigh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</row>
    <row r="6" spans="1:24" ht="15" customHeigh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</row>
    <row r="7" spans="1:24" ht="15" customHeigh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24" ht="15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24" ht="15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</row>
    <row r="10" spans="1:24" ht="15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</row>
    <row r="11" spans="1:24" ht="15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</row>
    <row r="12" spans="1:24" ht="15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21" t="s">
        <v>310</v>
      </c>
      <c r="W12" s="22">
        <f>Horaire!D1</f>
        <v>43854</v>
      </c>
      <c r="X12" s="21">
        <f>(W12-Horaire!$D$145)*24</f>
        <v>0</v>
      </c>
    </row>
    <row r="13" spans="1:24" ht="1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21" t="s">
        <v>314</v>
      </c>
      <c r="W13" s="22">
        <f>Horaire!L1</f>
        <v>43861</v>
      </c>
      <c r="X13" s="21">
        <f>(W13-W12)*24</f>
        <v>168</v>
      </c>
    </row>
    <row r="14" spans="1:24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3"/>
      <c r="W14" s="3"/>
      <c r="X14" s="21">
        <f ca="1">(TODAY()-W12)*24+HOUR(NOW())+1</f>
        <v>11</v>
      </c>
    </row>
    <row r="15" spans="1:24" ht="15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</row>
    <row r="16" spans="1:24" ht="15" customHeigh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</row>
    <row r="17" spans="1:24" ht="15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</row>
    <row r="18" spans="1:24" ht="15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</row>
    <row r="19" spans="1:24" ht="15" customHeigh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</row>
    <row r="20" spans="1:24" ht="15" customHeight="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24" ht="15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</row>
    <row r="22" spans="1:24" ht="15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</row>
    <row r="23" spans="1:24" ht="15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</row>
    <row r="24" spans="1:24" ht="15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</row>
    <row r="25" spans="1:24" ht="15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</row>
    <row r="26" spans="1:24" ht="15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</row>
    <row r="27" spans="1:24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</row>
    <row r="28" spans="1:24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1:24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</row>
    <row r="30" spans="1:24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</row>
    <row r="31" spans="1:24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</row>
    <row r="32" spans="1:24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</row>
    <row r="33" spans="1:24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</row>
    <row r="34" spans="1:24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</row>
    <row r="35" spans="1:24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</row>
    <row r="36" spans="1:24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</row>
    <row r="37" spans="1:24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</row>
    <row r="38" spans="1:24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1:24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</row>
    <row r="40" spans="1:24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</row>
    <row r="41" spans="1:24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</row>
    <row r="42" spans="1:24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</row>
    <row r="43" spans="1:24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</row>
    <row r="44" spans="1:24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</row>
    <row r="45" spans="1:24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</row>
    <row r="46" spans="1:24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</row>
    <row r="47" spans="1:24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</row>
    <row r="48" spans="1:24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</row>
    <row r="49" spans="1:24" x14ac:dyDescent="0.2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</row>
    <row r="50" spans="1:24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</row>
    <row r="51" spans="1:24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</row>
    <row r="52" spans="1:24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</row>
    <row r="53" spans="1:24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</row>
    <row r="54" spans="1:24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</row>
    <row r="55" spans="1:24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</row>
    <row r="56" spans="1:24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</row>
    <row r="57" spans="1:24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</row>
    <row r="58" spans="1:24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</row>
    <row r="59" spans="1:24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</row>
    <row r="60" spans="1:24" x14ac:dyDescent="0.2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</row>
    <row r="61" spans="1:24" x14ac:dyDescent="0.2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</row>
    <row r="62" spans="1:24" x14ac:dyDescent="0.2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</row>
    <row r="63" spans="1:24" x14ac:dyDescent="0.2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</row>
    <row r="64" spans="1:24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</row>
    <row r="65" spans="1:24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</row>
    <row r="66" spans="1:24" x14ac:dyDescent="0.2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</row>
    <row r="67" spans="1:24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</row>
    <row r="68" spans="1:24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</row>
    <row r="69" spans="1:24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</row>
    <row r="70" spans="1:24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</row>
    <row r="71" spans="1:24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</row>
    <row r="72" spans="1:24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</row>
    <row r="73" spans="1:24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</row>
    <row r="74" spans="1:24" x14ac:dyDescent="0.2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</row>
    <row r="75" spans="1:24" x14ac:dyDescent="0.2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</row>
    <row r="76" spans="1:24" x14ac:dyDescent="0.2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</row>
    <row r="77" spans="1:24" x14ac:dyDescent="0.2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</row>
    <row r="78" spans="1:24" x14ac:dyDescent="0.2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</row>
    <row r="79" spans="1:24" x14ac:dyDescent="0.2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</row>
    <row r="80" spans="1:24" x14ac:dyDescent="0.2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</row>
    <row r="81" spans="1:24" x14ac:dyDescent="0.2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</row>
    <row r="82" spans="1:24" x14ac:dyDescent="0.2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</row>
    <row r="83" spans="1:24" x14ac:dyDescent="0.2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</row>
    <row r="84" spans="1:24" x14ac:dyDescent="0.2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</row>
    <row r="85" spans="1:24" x14ac:dyDescent="0.2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</row>
    <row r="86" spans="1:24" x14ac:dyDescent="0.2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</row>
    <row r="87" spans="1:24" x14ac:dyDescent="0.2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</row>
    <row r="88" spans="1:24" x14ac:dyDescent="0.2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</row>
    <row r="89" spans="1:24" x14ac:dyDescent="0.2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</row>
    <row r="90" spans="1:24" x14ac:dyDescent="0.2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</row>
    <row r="91" spans="1:24" x14ac:dyDescent="0.2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</row>
    <row r="92" spans="1:24" x14ac:dyDescent="0.2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</row>
    <row r="93" spans="1:24" x14ac:dyDescent="0.2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</row>
    <row r="94" spans="1:24" x14ac:dyDescent="0.2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</row>
    <row r="95" spans="1:24" x14ac:dyDescent="0.2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</row>
    <row r="96" spans="1:24" x14ac:dyDescent="0.2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</row>
    <row r="97" spans="1:24" x14ac:dyDescent="0.2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</row>
    <row r="98" spans="1:24" x14ac:dyDescent="0.2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</row>
    <row r="99" spans="1:24" x14ac:dyDescent="0.2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</row>
    <row r="100" spans="1:24" x14ac:dyDescent="0.2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</row>
    <row r="101" spans="1:24" x14ac:dyDescent="0.2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</row>
    <row r="102" spans="1:24" x14ac:dyDescent="0.2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</row>
    <row r="103" spans="1:24" x14ac:dyDescent="0.2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</row>
    <row r="104" spans="1:24" x14ac:dyDescent="0.2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</row>
    <row r="105" spans="1:24" x14ac:dyDescent="0.2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</row>
    <row r="106" spans="1:24" x14ac:dyDescent="0.2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</row>
    <row r="107" spans="1:24" x14ac:dyDescent="0.2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</row>
    <row r="108" spans="1:24" x14ac:dyDescent="0.2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</row>
    <row r="109" spans="1:24" x14ac:dyDescent="0.2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BA23-D480-43F0-BAF9-6DF4F088A247}">
  <sheetPr codeName="Sheet18">
    <tabColor theme="0" tint="-0.249977111117893"/>
  </sheetPr>
  <dimension ref="A1:H54"/>
  <sheetViews>
    <sheetView topLeftCell="A25" workbookViewId="0">
      <selection activeCell="H54" sqref="H54"/>
    </sheetView>
  </sheetViews>
  <sheetFormatPr defaultRowHeight="15" customHeight="1" x14ac:dyDescent="0.25"/>
  <cols>
    <col min="4" max="4" width="15.85546875" bestFit="1" customWidth="1"/>
    <col min="5" max="6" width="16.5703125" bestFit="1" customWidth="1"/>
    <col min="7" max="7" width="16.28515625" bestFit="1" customWidth="1"/>
    <col min="8" max="8" width="19.42578125" bestFit="1" customWidth="1"/>
  </cols>
  <sheetData>
    <row r="1" spans="2:8" ht="15" customHeight="1" x14ac:dyDescent="0.25">
      <c r="D1" s="20" t="s">
        <v>417</v>
      </c>
    </row>
    <row r="2" spans="2:8" ht="15" customHeight="1" x14ac:dyDescent="0.25">
      <c r="D2" s="20" t="s">
        <v>429</v>
      </c>
      <c r="E2" t="s">
        <v>455</v>
      </c>
      <c r="F2" t="s">
        <v>456</v>
      </c>
      <c r="G2" t="s">
        <v>457</v>
      </c>
      <c r="H2" t="s">
        <v>458</v>
      </c>
    </row>
    <row r="3" spans="2:8" ht="15" customHeight="1" x14ac:dyDescent="0.25">
      <c r="B3">
        <v>1</v>
      </c>
      <c r="C3">
        <v>1</v>
      </c>
      <c r="D3" s="20">
        <f>Jour_J</f>
        <v>43854</v>
      </c>
      <c r="E3">
        <f>INDEX(Horaire!$D$114:$BW$114,B3)</f>
        <v>18</v>
      </c>
      <c r="F3">
        <v>10</v>
      </c>
      <c r="G3">
        <v>0</v>
      </c>
      <c r="H3">
        <v>10</v>
      </c>
    </row>
    <row r="4" spans="2:8" ht="15" customHeight="1" x14ac:dyDescent="0.25">
      <c r="B4">
        <v>2</v>
      </c>
      <c r="C4">
        <v>2</v>
      </c>
      <c r="D4" s="20">
        <f>$D$3+(C4-1)/24</f>
        <v>43854.041666666664</v>
      </c>
      <c r="E4">
        <f>INDEX(Horaire!$D$114:$BW$114,B4)</f>
        <v>18</v>
      </c>
      <c r="F4">
        <v>10</v>
      </c>
      <c r="G4">
        <v>0</v>
      </c>
      <c r="H4">
        <v>10</v>
      </c>
    </row>
    <row r="5" spans="2:8" ht="15" customHeight="1" x14ac:dyDescent="0.25">
      <c r="B5">
        <v>3</v>
      </c>
      <c r="C5">
        <v>3</v>
      </c>
      <c r="D5" s="20">
        <f t="shared" ref="D5:D26" si="0">$D$3+(C5-1)/24</f>
        <v>43854.083333333336</v>
      </c>
      <c r="E5">
        <f>INDEX(Horaire!$D$114:$BW$114,B5)</f>
        <v>18</v>
      </c>
      <c r="F5">
        <v>10</v>
      </c>
      <c r="G5">
        <v>0</v>
      </c>
      <c r="H5">
        <v>10</v>
      </c>
    </row>
    <row r="6" spans="2:8" ht="15" customHeight="1" x14ac:dyDescent="0.25">
      <c r="B6">
        <v>4</v>
      </c>
      <c r="C6">
        <v>4</v>
      </c>
      <c r="D6" s="20">
        <f t="shared" si="0"/>
        <v>43854.125</v>
      </c>
      <c r="E6">
        <f>INDEX(Horaire!$D$114:$BW$114,B6)</f>
        <v>18</v>
      </c>
      <c r="F6">
        <v>10</v>
      </c>
      <c r="G6">
        <v>0</v>
      </c>
      <c r="H6">
        <v>10</v>
      </c>
    </row>
    <row r="7" spans="2:8" ht="15" customHeight="1" x14ac:dyDescent="0.25">
      <c r="B7">
        <v>5</v>
      </c>
      <c r="C7">
        <v>5</v>
      </c>
      <c r="D7" s="20">
        <f t="shared" si="0"/>
        <v>43854.166666666664</v>
      </c>
      <c r="E7">
        <f>INDEX(Horaire!$D$114:$BW$114,B7)</f>
        <v>18</v>
      </c>
      <c r="F7">
        <v>10</v>
      </c>
      <c r="G7">
        <v>0</v>
      </c>
      <c r="H7">
        <v>10</v>
      </c>
    </row>
    <row r="8" spans="2:8" ht="15" customHeight="1" x14ac:dyDescent="0.25">
      <c r="B8">
        <v>6</v>
      </c>
      <c r="C8">
        <v>6</v>
      </c>
      <c r="D8" s="20">
        <f t="shared" si="0"/>
        <v>43854.208333333336</v>
      </c>
      <c r="E8">
        <f>INDEX(Horaire!$D$114:$BW$114,B8)</f>
        <v>18</v>
      </c>
      <c r="F8">
        <v>10</v>
      </c>
      <c r="G8">
        <v>0</v>
      </c>
      <c r="H8">
        <v>10</v>
      </c>
    </row>
    <row r="9" spans="2:8" ht="15" customHeight="1" x14ac:dyDescent="0.25">
      <c r="B9">
        <v>7</v>
      </c>
      <c r="C9">
        <v>7</v>
      </c>
      <c r="D9" s="20">
        <f t="shared" si="0"/>
        <v>43854.25</v>
      </c>
      <c r="E9">
        <f>INDEX(Horaire!$D$114:$BW$114,B9)</f>
        <v>18</v>
      </c>
      <c r="F9">
        <v>10</v>
      </c>
      <c r="G9">
        <v>0</v>
      </c>
      <c r="H9">
        <v>10</v>
      </c>
    </row>
    <row r="10" spans="2:8" ht="15" customHeight="1" x14ac:dyDescent="0.25">
      <c r="B10">
        <v>8</v>
      </c>
      <c r="C10">
        <v>8</v>
      </c>
      <c r="D10" s="20">
        <f t="shared" si="0"/>
        <v>43854.291666666664</v>
      </c>
      <c r="E10">
        <f>INDEX(Horaire!$D$114:$BW$114,B10)</f>
        <v>18</v>
      </c>
      <c r="F10">
        <v>10</v>
      </c>
      <c r="G10">
        <v>0</v>
      </c>
      <c r="H10">
        <v>10</v>
      </c>
    </row>
    <row r="11" spans="2:8" ht="15" customHeight="1" x14ac:dyDescent="0.25">
      <c r="B11">
        <v>9</v>
      </c>
      <c r="C11">
        <v>9</v>
      </c>
      <c r="D11" s="20">
        <f t="shared" si="0"/>
        <v>43854.333333333336</v>
      </c>
      <c r="E11">
        <f>INDEX(Horaire!$D$114:$BW$114,B11)</f>
        <v>18</v>
      </c>
      <c r="F11">
        <v>10</v>
      </c>
      <c r="G11">
        <v>0</v>
      </c>
      <c r="H11">
        <v>10</v>
      </c>
    </row>
    <row r="12" spans="2:8" ht="15" customHeight="1" x14ac:dyDescent="0.25">
      <c r="B12">
        <v>10</v>
      </c>
      <c r="C12">
        <v>10</v>
      </c>
      <c r="D12" s="20">
        <f t="shared" si="0"/>
        <v>43854.375</v>
      </c>
      <c r="E12">
        <f>INDEX(Horaire!$D$114:$BW$114,B12)</f>
        <v>18</v>
      </c>
      <c r="F12">
        <v>10</v>
      </c>
      <c r="G12">
        <v>0</v>
      </c>
      <c r="H12">
        <v>10</v>
      </c>
    </row>
    <row r="13" spans="2:8" ht="15" customHeight="1" x14ac:dyDescent="0.25">
      <c r="B13">
        <v>11</v>
      </c>
      <c r="C13">
        <v>11</v>
      </c>
      <c r="D13" s="20">
        <f t="shared" si="0"/>
        <v>43854.416666666664</v>
      </c>
      <c r="E13">
        <f>INDEX(Horaire!$D$114:$BW$114,B13)</f>
        <v>18</v>
      </c>
      <c r="F13">
        <v>10</v>
      </c>
      <c r="G13">
        <v>0</v>
      </c>
      <c r="H13">
        <v>10</v>
      </c>
    </row>
    <row r="14" spans="2:8" ht="15" customHeight="1" x14ac:dyDescent="0.25">
      <c r="B14">
        <v>12</v>
      </c>
      <c r="C14">
        <v>12</v>
      </c>
      <c r="D14" s="20">
        <f t="shared" si="0"/>
        <v>43854.458333333336</v>
      </c>
      <c r="E14">
        <f>INDEX(Horaire!$D$114:$BW$114,B14)</f>
        <v>18</v>
      </c>
      <c r="F14">
        <v>10</v>
      </c>
      <c r="G14">
        <v>0</v>
      </c>
      <c r="H14">
        <v>10</v>
      </c>
    </row>
    <row r="15" spans="2:8" ht="15" customHeight="1" x14ac:dyDescent="0.25">
      <c r="B15">
        <v>13</v>
      </c>
      <c r="C15">
        <v>13</v>
      </c>
      <c r="D15" s="20">
        <f t="shared" si="0"/>
        <v>43854.5</v>
      </c>
      <c r="E15">
        <f>INDEX(Horaire!$D$114:$BW$114,B15)</f>
        <v>18</v>
      </c>
      <c r="F15">
        <v>10</v>
      </c>
      <c r="G15">
        <v>0</v>
      </c>
      <c r="H15">
        <v>10</v>
      </c>
    </row>
    <row r="16" spans="2:8" ht="15" customHeight="1" x14ac:dyDescent="0.25">
      <c r="B16">
        <v>14</v>
      </c>
      <c r="C16">
        <v>14</v>
      </c>
      <c r="D16" s="20">
        <f t="shared" si="0"/>
        <v>43854.541666666664</v>
      </c>
      <c r="E16">
        <f>INDEX(Horaire!$D$114:$BW$114,B16)</f>
        <v>18</v>
      </c>
      <c r="F16">
        <v>10</v>
      </c>
      <c r="G16">
        <v>0</v>
      </c>
      <c r="H16">
        <v>10</v>
      </c>
    </row>
    <row r="17" spans="1:8" ht="15" customHeight="1" x14ac:dyDescent="0.25">
      <c r="B17">
        <v>15</v>
      </c>
      <c r="C17">
        <v>15</v>
      </c>
      <c r="D17" s="20">
        <f t="shared" si="0"/>
        <v>43854.583333333336</v>
      </c>
      <c r="E17">
        <f>INDEX(Horaire!$D$114:$BW$114,B17)</f>
        <v>18</v>
      </c>
      <c r="F17">
        <v>10</v>
      </c>
      <c r="G17">
        <v>0</v>
      </c>
      <c r="H17">
        <v>10</v>
      </c>
    </row>
    <row r="18" spans="1:8" ht="15" customHeight="1" x14ac:dyDescent="0.25">
      <c r="B18">
        <v>16</v>
      </c>
      <c r="C18">
        <v>16</v>
      </c>
      <c r="D18" s="20">
        <f t="shared" si="0"/>
        <v>43854.625</v>
      </c>
      <c r="E18">
        <f>INDEX(Horaire!$D$114:$BW$114,B18)</f>
        <v>18</v>
      </c>
      <c r="F18">
        <v>10</v>
      </c>
      <c r="G18">
        <v>0</v>
      </c>
      <c r="H18">
        <v>10</v>
      </c>
    </row>
    <row r="19" spans="1:8" ht="15" customHeight="1" x14ac:dyDescent="0.25">
      <c r="B19">
        <v>17</v>
      </c>
      <c r="C19">
        <v>17</v>
      </c>
      <c r="D19" s="20">
        <f t="shared" si="0"/>
        <v>43854.666666666664</v>
      </c>
      <c r="E19">
        <f>INDEX(Horaire!$D$114:$BW$114,B19)</f>
        <v>18</v>
      </c>
      <c r="F19">
        <v>10</v>
      </c>
      <c r="G19">
        <v>0</v>
      </c>
      <c r="H19">
        <v>10</v>
      </c>
    </row>
    <row r="20" spans="1:8" ht="15" customHeight="1" x14ac:dyDescent="0.25">
      <c r="B20">
        <v>18</v>
      </c>
      <c r="C20">
        <v>18</v>
      </c>
      <c r="D20" s="20">
        <f t="shared" si="0"/>
        <v>43854.708333333336</v>
      </c>
      <c r="E20">
        <f>INDEX(Horaire!$D$114:$BW$114,B20)</f>
        <v>18</v>
      </c>
      <c r="F20">
        <v>10</v>
      </c>
      <c r="G20">
        <v>0</v>
      </c>
      <c r="H20">
        <v>10</v>
      </c>
    </row>
    <row r="21" spans="1:8" ht="15" customHeight="1" x14ac:dyDescent="0.25">
      <c r="B21">
        <v>19</v>
      </c>
      <c r="C21">
        <v>19</v>
      </c>
      <c r="D21" s="20">
        <f t="shared" si="0"/>
        <v>43854.75</v>
      </c>
      <c r="E21">
        <f>INDEX(Horaire!$D$114:$BW$114,B21)</f>
        <v>18</v>
      </c>
      <c r="F21">
        <v>10</v>
      </c>
      <c r="G21">
        <v>0</v>
      </c>
      <c r="H21">
        <v>10</v>
      </c>
    </row>
    <row r="22" spans="1:8" ht="15" customHeight="1" x14ac:dyDescent="0.25">
      <c r="B22">
        <v>20</v>
      </c>
      <c r="C22">
        <v>20</v>
      </c>
      <c r="D22" s="20">
        <f t="shared" si="0"/>
        <v>43854.791666666664</v>
      </c>
      <c r="E22">
        <f>INDEX(Horaire!$D$114:$BW$114,B22)</f>
        <v>18</v>
      </c>
      <c r="F22">
        <v>10</v>
      </c>
      <c r="G22">
        <v>0</v>
      </c>
      <c r="H22">
        <v>10</v>
      </c>
    </row>
    <row r="23" spans="1:8" ht="15" customHeight="1" x14ac:dyDescent="0.25">
      <c r="B23">
        <v>21</v>
      </c>
      <c r="C23">
        <v>21</v>
      </c>
      <c r="D23" s="20">
        <f t="shared" si="0"/>
        <v>43854.833333333336</v>
      </c>
      <c r="E23">
        <f>INDEX(Horaire!$D$114:$BW$114,B23)</f>
        <v>18</v>
      </c>
      <c r="F23">
        <v>10</v>
      </c>
      <c r="G23">
        <v>0</v>
      </c>
      <c r="H23">
        <v>10</v>
      </c>
    </row>
    <row r="24" spans="1:8" ht="15" customHeight="1" x14ac:dyDescent="0.25">
      <c r="B24">
        <v>22</v>
      </c>
      <c r="C24">
        <v>22</v>
      </c>
      <c r="D24" s="20">
        <f t="shared" si="0"/>
        <v>43854.875</v>
      </c>
      <c r="E24">
        <f>INDEX(Horaire!$D$114:$BW$114,B24)</f>
        <v>18</v>
      </c>
      <c r="F24">
        <v>10</v>
      </c>
      <c r="G24">
        <v>0</v>
      </c>
      <c r="H24">
        <v>10</v>
      </c>
    </row>
    <row r="25" spans="1:8" ht="15" customHeight="1" x14ac:dyDescent="0.25">
      <c r="B25">
        <v>23</v>
      </c>
      <c r="C25">
        <v>23</v>
      </c>
      <c r="D25" s="20">
        <f t="shared" si="0"/>
        <v>43854.916666666664</v>
      </c>
      <c r="E25">
        <f>INDEX(Horaire!$D$114:$BW$114,B25)</f>
        <v>18</v>
      </c>
      <c r="F25">
        <v>10</v>
      </c>
      <c r="G25">
        <v>0</v>
      </c>
      <c r="H25">
        <v>10</v>
      </c>
    </row>
    <row r="26" spans="1:8" ht="15" customHeight="1" x14ac:dyDescent="0.25">
      <c r="B26">
        <v>24</v>
      </c>
      <c r="C26">
        <v>24</v>
      </c>
      <c r="D26" s="20">
        <f t="shared" si="0"/>
        <v>43854.958333333336</v>
      </c>
      <c r="E26">
        <f>INDEX(Horaire!$D$114:$BW$114,B26)</f>
        <v>18</v>
      </c>
      <c r="F26">
        <v>10</v>
      </c>
      <c r="G26">
        <v>0</v>
      </c>
      <c r="H26">
        <v>10</v>
      </c>
    </row>
    <row r="27" spans="1:8" ht="15" customHeight="1" x14ac:dyDescent="0.25">
      <c r="D27" s="20"/>
    </row>
    <row r="28" spans="1:8" ht="15" customHeight="1" x14ac:dyDescent="0.25">
      <c r="D28" s="20"/>
    </row>
    <row r="29" spans="1:8" ht="15" customHeight="1" x14ac:dyDescent="0.25">
      <c r="D29" s="20" t="s">
        <v>418</v>
      </c>
    </row>
    <row r="30" spans="1:8" ht="15" customHeight="1" x14ac:dyDescent="0.25">
      <c r="D30" s="20" t="s">
        <v>429</v>
      </c>
      <c r="E30" t="s">
        <v>455</v>
      </c>
      <c r="F30" t="s">
        <v>456</v>
      </c>
      <c r="G30" t="s">
        <v>457</v>
      </c>
      <c r="H30" t="s">
        <v>458</v>
      </c>
    </row>
    <row r="31" spans="1:8" ht="15" customHeight="1" x14ac:dyDescent="0.25">
      <c r="A31">
        <v>210</v>
      </c>
      <c r="B31">
        <v>25</v>
      </c>
      <c r="C31">
        <v>1</v>
      </c>
      <c r="D31" s="20">
        <f>Jour_J+1</f>
        <v>43855</v>
      </c>
      <c r="E31">
        <f>INDEX(Horaire!$D$114:$BW$114,B31)</f>
        <v>18</v>
      </c>
      <c r="F31">
        <f t="shared" ref="F31:F37" si="1">IF(OR(WEEKDAY($D31)=1,WEEKDAY($D31)=7),24*60,13+$A31)</f>
        <v>1440</v>
      </c>
      <c r="G31">
        <v>0</v>
      </c>
      <c r="H31">
        <f t="shared" ref="H31:H37" si="2">IF(OR(WEEKDAY($D31)=1,WEEKDAY($D31)=7),24*60,2+$A31)</f>
        <v>1440</v>
      </c>
    </row>
    <row r="32" spans="1:8" ht="15" customHeight="1" x14ac:dyDescent="0.25">
      <c r="A32">
        <v>270</v>
      </c>
      <c r="B32">
        <v>26</v>
      </c>
      <c r="C32">
        <v>2</v>
      </c>
      <c r="D32" s="20">
        <f>$D$31+(C32-1)/24</f>
        <v>43855.041666666664</v>
      </c>
      <c r="E32">
        <f>INDEX(Horaire!$D$114:$BW$114,B32)</f>
        <v>18</v>
      </c>
      <c r="F32">
        <f t="shared" si="1"/>
        <v>1440</v>
      </c>
      <c r="G32">
        <v>0</v>
      </c>
      <c r="H32">
        <f t="shared" si="2"/>
        <v>1440</v>
      </c>
    </row>
    <row r="33" spans="1:8" ht="15" customHeight="1" x14ac:dyDescent="0.25">
      <c r="A33">
        <v>330</v>
      </c>
      <c r="B33">
        <v>27</v>
      </c>
      <c r="C33">
        <v>3</v>
      </c>
      <c r="D33" s="20">
        <f t="shared" ref="D33:D54" si="3">$D$31+(C33-1)/24</f>
        <v>43855.083333333336</v>
      </c>
      <c r="E33">
        <f>INDEX(Horaire!$D$114:$BW$114,B33)</f>
        <v>18</v>
      </c>
      <c r="F33">
        <f t="shared" si="1"/>
        <v>1440</v>
      </c>
      <c r="G33">
        <v>0</v>
      </c>
      <c r="H33">
        <f t="shared" si="2"/>
        <v>1440</v>
      </c>
    </row>
    <row r="34" spans="1:8" ht="15" customHeight="1" x14ac:dyDescent="0.25">
      <c r="A34">
        <v>390</v>
      </c>
      <c r="B34">
        <v>28</v>
      </c>
      <c r="C34">
        <v>4</v>
      </c>
      <c r="D34" s="20">
        <f t="shared" si="3"/>
        <v>43855.125</v>
      </c>
      <c r="E34">
        <f>INDEX(Horaire!$D$114:$BW$114,B34)</f>
        <v>18</v>
      </c>
      <c r="F34">
        <f t="shared" si="1"/>
        <v>1440</v>
      </c>
      <c r="G34">
        <v>0</v>
      </c>
      <c r="H34">
        <f t="shared" si="2"/>
        <v>1440</v>
      </c>
    </row>
    <row r="35" spans="1:8" ht="15" customHeight="1" x14ac:dyDescent="0.25">
      <c r="A35">
        <v>450</v>
      </c>
      <c r="B35">
        <v>29</v>
      </c>
      <c r="C35">
        <v>5</v>
      </c>
      <c r="D35" s="20">
        <f t="shared" si="3"/>
        <v>43855.166666666664</v>
      </c>
      <c r="E35">
        <f>INDEX(Horaire!$D$114:$BW$114,B35)</f>
        <v>18</v>
      </c>
      <c r="F35">
        <f t="shared" si="1"/>
        <v>1440</v>
      </c>
      <c r="G35">
        <v>0</v>
      </c>
      <c r="H35">
        <f t="shared" si="2"/>
        <v>1440</v>
      </c>
    </row>
    <row r="36" spans="1:8" ht="15" customHeight="1" x14ac:dyDescent="0.25">
      <c r="A36">
        <v>510</v>
      </c>
      <c r="B36">
        <v>30</v>
      </c>
      <c r="C36">
        <v>6</v>
      </c>
      <c r="D36" s="20">
        <f t="shared" si="3"/>
        <v>43855.208333333336</v>
      </c>
      <c r="E36">
        <f>INDEX(Horaire!$D$114:$BW$114,B36)</f>
        <v>18</v>
      </c>
      <c r="F36">
        <f t="shared" si="1"/>
        <v>1440</v>
      </c>
      <c r="G36">
        <v>0</v>
      </c>
      <c r="H36">
        <f t="shared" si="2"/>
        <v>1440</v>
      </c>
    </row>
    <row r="37" spans="1:8" ht="15" customHeight="1" x14ac:dyDescent="0.25">
      <c r="A37">
        <v>0</v>
      </c>
      <c r="B37">
        <v>31</v>
      </c>
      <c r="C37">
        <v>7</v>
      </c>
      <c r="D37" s="20">
        <f t="shared" si="3"/>
        <v>43855.25</v>
      </c>
      <c r="E37">
        <f>INDEX(Horaire!$D$114:$BW$114,B37)</f>
        <v>18</v>
      </c>
      <c r="F37">
        <f t="shared" si="1"/>
        <v>1440</v>
      </c>
      <c r="G37">
        <v>0</v>
      </c>
      <c r="H37">
        <f t="shared" si="2"/>
        <v>1440</v>
      </c>
    </row>
    <row r="38" spans="1:8" ht="15" customHeight="1" x14ac:dyDescent="0.25">
      <c r="A38">
        <v>0</v>
      </c>
      <c r="B38">
        <v>32</v>
      </c>
      <c r="C38">
        <v>8</v>
      </c>
      <c r="D38" s="20">
        <f t="shared" si="3"/>
        <v>43855.291666666664</v>
      </c>
      <c r="E38">
        <f>INDEX(Horaire!$D$114:$BW$114,B38)</f>
        <v>18</v>
      </c>
      <c r="F38" s="138">
        <f>IF(OR(WEEKDAY($D38)=1,WEEKDAY($D38)=7),IF('Plan de Prod'!$W$6,24*60,24*60),13+$A38)</f>
        <v>1440</v>
      </c>
      <c r="G38">
        <v>0</v>
      </c>
      <c r="H38" s="138">
        <f>IF(OR(WEEKDAY($D38)=1,WEEKDAY($D38)=7),IF('Plan de Prod'!$W$6,24*60,24*60),2+$A38)</f>
        <v>1440</v>
      </c>
    </row>
    <row r="39" spans="1:8" ht="15" customHeight="1" x14ac:dyDescent="0.25">
      <c r="A39">
        <v>0</v>
      </c>
      <c r="B39">
        <v>33</v>
      </c>
      <c r="C39">
        <v>9</v>
      </c>
      <c r="D39" s="20">
        <f t="shared" si="3"/>
        <v>43855.333333333336</v>
      </c>
      <c r="E39">
        <f>INDEX(Horaire!$D$114:$BW$114,B39)</f>
        <v>18</v>
      </c>
      <c r="F39" s="138">
        <f>IF(OR(WEEKDAY($D39)=1,WEEKDAY($D39)=7),IF('Plan de Prod'!$W$6,24*60,24*60),13+$A39)</f>
        <v>1440</v>
      </c>
      <c r="G39">
        <v>0</v>
      </c>
      <c r="H39" s="138">
        <f>IF(OR(WEEKDAY($D39)=1,WEEKDAY($D39)=7),IF('Plan de Prod'!$W$6,24*60,24*60),2+$A39)</f>
        <v>1440</v>
      </c>
    </row>
    <row r="40" spans="1:8" ht="15" customHeight="1" x14ac:dyDescent="0.25">
      <c r="A40">
        <v>0</v>
      </c>
      <c r="B40">
        <v>34</v>
      </c>
      <c r="C40">
        <v>10</v>
      </c>
      <c r="D40" s="20">
        <f t="shared" si="3"/>
        <v>43855.375</v>
      </c>
      <c r="E40">
        <f>INDEX(Horaire!$D$114:$BW$114,B40)</f>
        <v>18</v>
      </c>
      <c r="F40" s="138">
        <f>IF(OR(WEEKDAY($D40)=1,WEEKDAY($D40)=7),IF('Plan de Prod'!$W$6,24*60,24*60),13+$A40)</f>
        <v>1440</v>
      </c>
      <c r="G40">
        <v>0</v>
      </c>
      <c r="H40" s="138">
        <f>IF(OR(WEEKDAY($D40)=1,WEEKDAY($D40)=7),IF('Plan de Prod'!$W$6,24*60,24*60),2+$A40)</f>
        <v>1440</v>
      </c>
    </row>
    <row r="41" spans="1:8" ht="15" customHeight="1" x14ac:dyDescent="0.25">
      <c r="A41">
        <v>0</v>
      </c>
      <c r="B41">
        <v>35</v>
      </c>
      <c r="C41">
        <v>11</v>
      </c>
      <c r="D41" s="20">
        <f t="shared" si="3"/>
        <v>43855.416666666664</v>
      </c>
      <c r="E41">
        <f>INDEX(Horaire!$D$114:$BW$114,B41)</f>
        <v>18</v>
      </c>
      <c r="F41" s="138">
        <f>IF(OR(WEEKDAY($D41)=1,WEEKDAY($D41)=7),IF('Plan de Prod'!$W$6,24*60,24*60),13+$A41)</f>
        <v>1440</v>
      </c>
      <c r="G41">
        <v>0</v>
      </c>
      <c r="H41" s="138">
        <f>IF(OR(WEEKDAY($D41)=1,WEEKDAY($D41)=7),IF('Plan de Prod'!$W$6,24*60,24*60),2+$A41)</f>
        <v>1440</v>
      </c>
    </row>
    <row r="42" spans="1:8" ht="15" customHeight="1" x14ac:dyDescent="0.25">
      <c r="A42">
        <v>0</v>
      </c>
      <c r="B42">
        <v>36</v>
      </c>
      <c r="C42">
        <v>12</v>
      </c>
      <c r="D42" s="20">
        <f t="shared" si="3"/>
        <v>43855.458333333336</v>
      </c>
      <c r="E42">
        <f>INDEX(Horaire!$D$114:$BW$114,B42)</f>
        <v>18</v>
      </c>
      <c r="F42" s="138">
        <f>IF(OR(WEEKDAY($D42)=1,WEEKDAY($D42)=7),IF('Plan de Prod'!$W$6,24*60,24*60),13+$A42)</f>
        <v>1440</v>
      </c>
      <c r="G42">
        <v>0</v>
      </c>
      <c r="H42" s="138">
        <f>IF(OR(WEEKDAY($D42)=1,WEEKDAY($D42)=7),IF('Plan de Prod'!$W$6,24*60,24*60),2+$A42)</f>
        <v>1440</v>
      </c>
    </row>
    <row r="43" spans="1:8" ht="15" customHeight="1" x14ac:dyDescent="0.25">
      <c r="A43">
        <v>0</v>
      </c>
      <c r="B43">
        <v>37</v>
      </c>
      <c r="C43">
        <v>13</v>
      </c>
      <c r="D43" s="20">
        <f t="shared" si="3"/>
        <v>43855.5</v>
      </c>
      <c r="E43">
        <f>INDEX(Horaire!$D$114:$BW$114,B43)</f>
        <v>18</v>
      </c>
      <c r="F43" s="138">
        <f>IF(OR(WEEKDAY($D43)=1,WEEKDAY($D43)=7),IF('Plan de Prod'!$W$6,24*60,24*60),13+$A43)</f>
        <v>1440</v>
      </c>
      <c r="G43">
        <v>0</v>
      </c>
      <c r="H43" s="138">
        <f>IF(OR(WEEKDAY($D43)=1,WEEKDAY($D43)=7),IF('Plan de Prod'!$W$6,24*60,24*60),2+$A43)</f>
        <v>1440</v>
      </c>
    </row>
    <row r="44" spans="1:8" ht="15" customHeight="1" x14ac:dyDescent="0.25">
      <c r="A44">
        <v>0</v>
      </c>
      <c r="B44">
        <v>38</v>
      </c>
      <c r="C44">
        <v>14</v>
      </c>
      <c r="D44" s="20">
        <f t="shared" si="3"/>
        <v>43855.541666666664</v>
      </c>
      <c r="E44">
        <f>INDEX(Horaire!$D$114:$BW$114,B44)</f>
        <v>18</v>
      </c>
      <c r="F44" s="138">
        <f>IF(OR(WEEKDAY($D44)=1,WEEKDAY($D44)=7),IF('Plan de Prod'!$W$6,24*60,24*60),13+$A44)</f>
        <v>1440</v>
      </c>
      <c r="G44">
        <v>0</v>
      </c>
      <c r="H44" s="138">
        <f>IF(OR(WEEKDAY($D44)=1,WEEKDAY($D44)=7),IF('Plan de Prod'!$W$6,24*60,24*60),2+$A44)</f>
        <v>1440</v>
      </c>
    </row>
    <row r="45" spans="1:8" ht="15" customHeight="1" x14ac:dyDescent="0.25">
      <c r="A45">
        <v>0</v>
      </c>
      <c r="B45">
        <v>39</v>
      </c>
      <c r="C45">
        <v>15</v>
      </c>
      <c r="D45" s="20">
        <f t="shared" si="3"/>
        <v>43855.583333333336</v>
      </c>
      <c r="E45">
        <f>INDEX(Horaire!$D$114:$BW$114,B45)</f>
        <v>18</v>
      </c>
      <c r="F45" s="191">
        <f>IF(WEEKDAY($D45)=7,IF('Plan de Prod'!$W$6,24*60,24*60),13+$A45)</f>
        <v>1440</v>
      </c>
      <c r="G45">
        <v>0</v>
      </c>
      <c r="H45" s="191">
        <f>IF(WEEKDAY($D45)=7,IF('Plan de Prod'!$W$6,24*60,24*60),2+$A45)</f>
        <v>1440</v>
      </c>
    </row>
    <row r="46" spans="1:8" ht="15" customHeight="1" x14ac:dyDescent="0.25">
      <c r="A46">
        <v>0</v>
      </c>
      <c r="B46">
        <v>40</v>
      </c>
      <c r="C46">
        <v>16</v>
      </c>
      <c r="D46" s="20">
        <f t="shared" si="3"/>
        <v>43855.625</v>
      </c>
      <c r="E46">
        <f>INDEX(Horaire!$D$114:$BW$114,B46)</f>
        <v>18</v>
      </c>
      <c r="F46" s="191">
        <f>IF(WEEKDAY($D46)=7,IF('Plan de Prod'!$W$6,24*60,24*60),13+$A46)</f>
        <v>1440</v>
      </c>
      <c r="G46">
        <v>0</v>
      </c>
      <c r="H46" s="191">
        <f>IF(WEEKDAY($D46)=7,IF('Plan de Prod'!$W$6,24*60,24*60),2+$A46)</f>
        <v>1440</v>
      </c>
    </row>
    <row r="47" spans="1:8" ht="15" customHeight="1" x14ac:dyDescent="0.25">
      <c r="A47">
        <v>0</v>
      </c>
      <c r="B47">
        <v>41</v>
      </c>
      <c r="C47">
        <v>17</v>
      </c>
      <c r="D47" s="20">
        <f t="shared" si="3"/>
        <v>43855.666666666664</v>
      </c>
      <c r="E47">
        <f>INDEX(Horaire!$D$114:$BW$114,B47)</f>
        <v>18</v>
      </c>
      <c r="F47" s="191">
        <f>IF(WEEKDAY($D47)=7,IF('Plan de Prod'!$W$6,24*60,24*60),13+$A47)</f>
        <v>1440</v>
      </c>
      <c r="G47">
        <v>0</v>
      </c>
      <c r="H47" s="191">
        <f>IF(WEEKDAY($D47)=7,IF('Plan de Prod'!$W$6,24*60,24*60),2+$A47)</f>
        <v>1440</v>
      </c>
    </row>
    <row r="48" spans="1:8" ht="15" customHeight="1" x14ac:dyDescent="0.25">
      <c r="A48">
        <v>0</v>
      </c>
      <c r="B48">
        <v>42</v>
      </c>
      <c r="C48">
        <v>18</v>
      </c>
      <c r="D48" s="20">
        <f t="shared" si="3"/>
        <v>43855.708333333336</v>
      </c>
      <c r="E48">
        <f>INDEX(Horaire!$D$114:$BW$114,B48)</f>
        <v>18</v>
      </c>
      <c r="F48" s="191">
        <f>IF(WEEKDAY($D48)=7,IF('Plan de Prod'!$W$6,24*60,24*60),13+$A48)</f>
        <v>1440</v>
      </c>
      <c r="G48">
        <v>0</v>
      </c>
      <c r="H48" s="191">
        <f>IF(WEEKDAY($D48)=7,IF('Plan de Prod'!$W$6,24*60,24*60),2+$A48)</f>
        <v>1440</v>
      </c>
    </row>
    <row r="49" spans="1:8" ht="15" customHeight="1" x14ac:dyDescent="0.25">
      <c r="A49">
        <v>0</v>
      </c>
      <c r="B49">
        <v>43</v>
      </c>
      <c r="C49">
        <v>19</v>
      </c>
      <c r="D49" s="20">
        <f t="shared" si="3"/>
        <v>43855.75</v>
      </c>
      <c r="E49">
        <f>INDEX(Horaire!$D$114:$BW$114,B49)</f>
        <v>18</v>
      </c>
      <c r="F49" s="191">
        <f>IF(WEEKDAY($D49)=7,IF('Plan de Prod'!$W$6,24*60,24*60),13+$A49)</f>
        <v>1440</v>
      </c>
      <c r="G49">
        <v>0</v>
      </c>
      <c r="H49" s="191">
        <f>IF(WEEKDAY($D49)=7,IF('Plan de Prod'!$W$6,24*60,24*60),2+$A49)</f>
        <v>1440</v>
      </c>
    </row>
    <row r="50" spans="1:8" ht="15" customHeight="1" x14ac:dyDescent="0.25">
      <c r="A50">
        <v>0</v>
      </c>
      <c r="B50">
        <v>44</v>
      </c>
      <c r="C50">
        <v>20</v>
      </c>
      <c r="D50" s="20">
        <f t="shared" si="3"/>
        <v>43855.791666666664</v>
      </c>
      <c r="E50">
        <f>INDEX(Horaire!$D$114:$BW$114,B50)</f>
        <v>18</v>
      </c>
      <c r="F50" s="191">
        <f>IF(WEEKDAY($D50)=7,IF('Plan de Prod'!$W$6,24*60,24*60),13+$A50)</f>
        <v>1440</v>
      </c>
      <c r="G50">
        <v>0</v>
      </c>
      <c r="H50" s="191">
        <f>IF(WEEKDAY($D50)=7,IF('Plan de Prod'!$W$6,24*60,24*60),2+$A50)</f>
        <v>1440</v>
      </c>
    </row>
    <row r="51" spans="1:8" x14ac:dyDescent="0.25">
      <c r="A51">
        <v>0</v>
      </c>
      <c r="B51">
        <v>45</v>
      </c>
      <c r="C51">
        <v>21</v>
      </c>
      <c r="D51" s="20">
        <f t="shared" si="3"/>
        <v>43855.833333333336</v>
      </c>
      <c r="E51">
        <f>INDEX(Horaire!$D$114:$BW$114,B51)</f>
        <v>18</v>
      </c>
      <c r="F51">
        <f>IF(WEEKDAY($D51)=7,24*60,13+$A51)</f>
        <v>1440</v>
      </c>
      <c r="G51">
        <v>0</v>
      </c>
      <c r="H51">
        <f>IF(WEEKDAY($D51)=7,24*60,2+$A51)</f>
        <v>1440</v>
      </c>
    </row>
    <row r="52" spans="1:8" x14ac:dyDescent="0.25">
      <c r="A52">
        <v>30</v>
      </c>
      <c r="B52">
        <v>46</v>
      </c>
      <c r="C52">
        <v>22</v>
      </c>
      <c r="D52" s="20">
        <f t="shared" si="3"/>
        <v>43855.875</v>
      </c>
      <c r="E52">
        <f>INDEX(Horaire!$D$114:$BW$114,B52)</f>
        <v>18</v>
      </c>
      <c r="F52">
        <f>IF(WEEKDAY($D52)=7,24*60,13+$A52)</f>
        <v>1440</v>
      </c>
      <c r="G52">
        <v>0</v>
      </c>
      <c r="H52">
        <f>IF(WEEKDAY($D52)=7,24*60,2+$A52)</f>
        <v>1440</v>
      </c>
    </row>
    <row r="53" spans="1:8" x14ac:dyDescent="0.25">
      <c r="A53">
        <v>90</v>
      </c>
      <c r="B53">
        <v>47</v>
      </c>
      <c r="C53">
        <v>23</v>
      </c>
      <c r="D53" s="20">
        <f t="shared" si="3"/>
        <v>43855.916666666664</v>
      </c>
      <c r="E53">
        <f>INDEX(Horaire!$D$114:$BW$114,B53)</f>
        <v>18</v>
      </c>
      <c r="F53">
        <f>IF(WEEKDAY($D53)=7,24*60,13+$A53)</f>
        <v>1440</v>
      </c>
      <c r="G53">
        <v>0</v>
      </c>
      <c r="H53">
        <f>IF(WEEKDAY($D53)=7,24*60,2+$A53)</f>
        <v>1440</v>
      </c>
    </row>
    <row r="54" spans="1:8" x14ac:dyDescent="0.25">
      <c r="A54">
        <v>150</v>
      </c>
      <c r="B54">
        <v>48</v>
      </c>
      <c r="C54">
        <v>24</v>
      </c>
      <c r="D54" s="20">
        <f t="shared" si="3"/>
        <v>43855.958333333336</v>
      </c>
      <c r="E54">
        <f>INDEX(Horaire!$D$114:$BW$114,B54)</f>
        <v>18</v>
      </c>
      <c r="F54">
        <f>IF(WEEKDAY($D54)=7,24*60,13+$A54)</f>
        <v>1440</v>
      </c>
      <c r="G54">
        <v>0</v>
      </c>
      <c r="H54">
        <f>IF(WEEKDAY($D54)=7,24*60,2+$A54)</f>
        <v>1440</v>
      </c>
    </row>
  </sheetData>
  <pageMargins left="0.7" right="0.7" top="0.75" bottom="0.75" header="0.3" footer="0.3"/>
  <customProperties>
    <customPr name="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844CB-BC3B-45ED-A2DC-207644AEF411}">
  <sheetPr codeName="Sheet19">
    <tabColor theme="0" tint="-0.249977111117893"/>
  </sheetPr>
  <dimension ref="A1:I25"/>
  <sheetViews>
    <sheetView workbookViewId="0">
      <selection activeCell="D11" sqref="D11"/>
    </sheetView>
  </sheetViews>
  <sheetFormatPr defaultRowHeight="15" customHeight="1" x14ac:dyDescent="0.25"/>
  <cols>
    <col min="2" max="2" width="8.7109375" bestFit="1" customWidth="1"/>
    <col min="3" max="3" width="9.85546875" bestFit="1" customWidth="1"/>
    <col min="7" max="7" width="15.85546875" bestFit="1" customWidth="1"/>
    <col min="8" max="8" width="19.28515625" bestFit="1" customWidth="1"/>
    <col min="9" max="9" width="22.140625" bestFit="1" customWidth="1"/>
  </cols>
  <sheetData>
    <row r="1" spans="1:9" ht="15" customHeight="1" x14ac:dyDescent="0.25">
      <c r="A1" s="81" t="s">
        <v>472</v>
      </c>
      <c r="B1" s="82" t="s">
        <v>473</v>
      </c>
      <c r="C1" s="82" t="s">
        <v>474</v>
      </c>
      <c r="D1" s="83" t="s">
        <v>408</v>
      </c>
      <c r="G1" t="s">
        <v>429</v>
      </c>
      <c r="H1" t="s">
        <v>516</v>
      </c>
      <c r="I1" t="s">
        <v>517</v>
      </c>
    </row>
    <row r="2" spans="1:9" ht="15" customHeight="1" x14ac:dyDescent="0.25">
      <c r="A2" s="84">
        <v>1</v>
      </c>
      <c r="B2" s="85" t="s">
        <v>454</v>
      </c>
      <c r="C2" s="85" t="s">
        <v>475</v>
      </c>
      <c r="D2" s="92">
        <f>ROUNDUP(MAX(Horaire!AB127:AG127),1)</f>
        <v>58.5</v>
      </c>
      <c r="E2">
        <v>6</v>
      </c>
      <c r="F2">
        <v>1</v>
      </c>
      <c r="G2" s="20">
        <f>Jour_J+1</f>
        <v>43855</v>
      </c>
      <c r="H2" s="7">
        <f>ROUNDUP(VLOOKUP(1,$A$2:$D$7,4),1)</f>
        <v>58.5</v>
      </c>
      <c r="I2" s="7">
        <f t="shared" ref="I2:I7" si="0">VLOOKUP(1,$A$8:$D$13,4)</f>
        <v>20.2</v>
      </c>
    </row>
    <row r="3" spans="1:9" ht="15" customHeight="1" x14ac:dyDescent="0.25">
      <c r="A3" s="87">
        <v>2</v>
      </c>
      <c r="B3" t="s">
        <v>454</v>
      </c>
      <c r="C3" t="s">
        <v>476</v>
      </c>
      <c r="D3" s="93">
        <f>ROUNDUP(MAX(Horaire!AH127:AL127),1)</f>
        <v>63.1</v>
      </c>
      <c r="E3">
        <v>5</v>
      </c>
      <c r="F3">
        <v>2</v>
      </c>
      <c r="G3" s="20">
        <f>$G$2+(F3-1)/24</f>
        <v>43855.041666666664</v>
      </c>
      <c r="H3" s="7">
        <f t="shared" ref="H3:H7" si="1">VLOOKUP(1,$A$2:$D$7,4)</f>
        <v>58.5</v>
      </c>
      <c r="I3" s="7">
        <f t="shared" si="0"/>
        <v>20.2</v>
      </c>
    </row>
    <row r="4" spans="1:9" ht="15" customHeight="1" x14ac:dyDescent="0.25">
      <c r="A4" s="87">
        <v>3</v>
      </c>
      <c r="B4" t="s">
        <v>454</v>
      </c>
      <c r="C4" t="s">
        <v>477</v>
      </c>
      <c r="D4" s="93">
        <f>ROUNDUP(MAX(Horaire!AM127:AO127),1)</f>
        <v>63.1</v>
      </c>
      <c r="E4">
        <v>3</v>
      </c>
      <c r="F4">
        <v>3</v>
      </c>
      <c r="G4" s="20">
        <f t="shared" ref="G4:G25" si="2">$G$2+(F4-1)/24</f>
        <v>43855.083333333336</v>
      </c>
      <c r="H4" s="7">
        <f t="shared" si="1"/>
        <v>58.5</v>
      </c>
      <c r="I4" s="7">
        <f t="shared" si="0"/>
        <v>20.2</v>
      </c>
    </row>
    <row r="5" spans="1:9" ht="15" customHeight="1" x14ac:dyDescent="0.25">
      <c r="A5" s="87">
        <v>4</v>
      </c>
      <c r="B5" t="s">
        <v>454</v>
      </c>
      <c r="C5" t="s">
        <v>478</v>
      </c>
      <c r="D5" s="93">
        <f>ROUNDUP(MAX(Horaire!AP127:AR127),1)</f>
        <v>63.1</v>
      </c>
      <c r="E5">
        <v>3</v>
      </c>
      <c r="F5">
        <v>4</v>
      </c>
      <c r="G5" s="20">
        <f t="shared" si="2"/>
        <v>43855.125</v>
      </c>
      <c r="H5" s="7">
        <f t="shared" si="1"/>
        <v>58.5</v>
      </c>
      <c r="I5" s="7">
        <f t="shared" si="0"/>
        <v>20.2</v>
      </c>
    </row>
    <row r="6" spans="1:9" ht="15" customHeight="1" x14ac:dyDescent="0.25">
      <c r="A6" s="87">
        <v>5</v>
      </c>
      <c r="B6" t="s">
        <v>454</v>
      </c>
      <c r="C6" t="s">
        <v>479</v>
      </c>
      <c r="D6" s="88">
        <f>ROUNDUP(MAX(Horaire!AS127:AU127),1)</f>
        <v>64.699999999999989</v>
      </c>
      <c r="E6">
        <v>3</v>
      </c>
      <c r="F6">
        <v>5</v>
      </c>
      <c r="G6" s="20">
        <f t="shared" si="2"/>
        <v>43855.166666666664</v>
      </c>
      <c r="H6" s="7">
        <f t="shared" si="1"/>
        <v>58.5</v>
      </c>
      <c r="I6" s="7">
        <f t="shared" si="0"/>
        <v>20.2</v>
      </c>
    </row>
    <row r="7" spans="1:9" ht="15" customHeight="1" x14ac:dyDescent="0.25">
      <c r="A7" s="87">
        <v>6</v>
      </c>
      <c r="B7" t="s">
        <v>454</v>
      </c>
      <c r="C7" t="s">
        <v>480</v>
      </c>
      <c r="D7" s="88">
        <f>ROUNDUP(MAX(Horaire!AV127:AY127),1)</f>
        <v>56.300000000000004</v>
      </c>
      <c r="E7">
        <v>4</v>
      </c>
      <c r="F7">
        <v>6</v>
      </c>
      <c r="G7" s="20">
        <f t="shared" si="2"/>
        <v>43855.208333333336</v>
      </c>
      <c r="H7" s="7">
        <f t="shared" si="1"/>
        <v>58.5</v>
      </c>
      <c r="I7" s="7">
        <f t="shared" si="0"/>
        <v>20.2</v>
      </c>
    </row>
    <row r="8" spans="1:9" ht="15" customHeight="1" x14ac:dyDescent="0.25">
      <c r="A8" s="84">
        <v>1</v>
      </c>
      <c r="B8" s="85" t="s">
        <v>454</v>
      </c>
      <c r="C8" s="85" t="s">
        <v>481</v>
      </c>
      <c r="D8" s="86">
        <f>ROUNDDOWN(MIN(Horaire!AB128:AG128),1)</f>
        <v>20.2</v>
      </c>
      <c r="F8">
        <v>7</v>
      </c>
      <c r="G8" s="20">
        <f t="shared" si="2"/>
        <v>43855.25</v>
      </c>
      <c r="H8" s="7">
        <f>VLOOKUP(2,$A$2:$D$7,4)</f>
        <v>63.1</v>
      </c>
      <c r="I8" s="7">
        <f>VLOOKUP(2,$A$8:$D$13,4)</f>
        <v>25.3</v>
      </c>
    </row>
    <row r="9" spans="1:9" ht="15" customHeight="1" x14ac:dyDescent="0.25">
      <c r="A9" s="87">
        <v>2</v>
      </c>
      <c r="B9" t="s">
        <v>454</v>
      </c>
      <c r="C9" t="s">
        <v>482</v>
      </c>
      <c r="D9" s="88">
        <f>ROUNDDOWN(MIN(Horaire!AH128:AL128),1)</f>
        <v>25.3</v>
      </c>
      <c r="F9">
        <v>8</v>
      </c>
      <c r="G9" s="20">
        <f t="shared" si="2"/>
        <v>43855.291666666664</v>
      </c>
      <c r="H9" s="7">
        <f>VLOOKUP(2,$A$2:$D$7,4)</f>
        <v>63.1</v>
      </c>
      <c r="I9" s="7">
        <f>VLOOKUP(2,$A$8:$D$13,4)</f>
        <v>25.3</v>
      </c>
    </row>
    <row r="10" spans="1:9" ht="15" customHeight="1" x14ac:dyDescent="0.25">
      <c r="A10" s="87">
        <v>3</v>
      </c>
      <c r="B10" t="s">
        <v>454</v>
      </c>
      <c r="C10" t="s">
        <v>483</v>
      </c>
      <c r="D10" s="88">
        <f>ROUNDDOWN(MIN(Horaire!AM128:AO128),1)</f>
        <v>25.5</v>
      </c>
      <c r="F10">
        <v>9</v>
      </c>
      <c r="G10" s="20">
        <f t="shared" si="2"/>
        <v>43855.333333333336</v>
      </c>
      <c r="H10" s="7">
        <f>VLOOKUP(2,$A$2:$D$7,4)</f>
        <v>63.1</v>
      </c>
      <c r="I10" s="7">
        <f>VLOOKUP(2,$A$8:$D$13,4)</f>
        <v>25.3</v>
      </c>
    </row>
    <row r="11" spans="1:9" ht="15" customHeight="1" x14ac:dyDescent="0.25">
      <c r="A11" s="87">
        <v>4</v>
      </c>
      <c r="B11" t="s">
        <v>454</v>
      </c>
      <c r="C11" t="s">
        <v>484</v>
      </c>
      <c r="D11" s="88">
        <f>ROUNDDOWN(MIN(Horaire!AP128:AR128),1)</f>
        <v>25</v>
      </c>
      <c r="F11">
        <v>10</v>
      </c>
      <c r="G11" s="20">
        <f t="shared" si="2"/>
        <v>43855.375</v>
      </c>
      <c r="H11" s="7">
        <f>VLOOKUP(2,$A$2:$D$7,4)</f>
        <v>63.1</v>
      </c>
      <c r="I11" s="7">
        <f>VLOOKUP(2,$A$8:$D$13,4)</f>
        <v>25.3</v>
      </c>
    </row>
    <row r="12" spans="1:9" ht="15" customHeight="1" x14ac:dyDescent="0.25">
      <c r="A12" s="87">
        <v>5</v>
      </c>
      <c r="B12" t="s">
        <v>454</v>
      </c>
      <c r="C12" t="s">
        <v>485</v>
      </c>
      <c r="D12" s="88">
        <f>ROUNDDOWN(MIN(Horaire!AS128:AU128),1)</f>
        <v>21.7</v>
      </c>
      <c r="F12">
        <v>11</v>
      </c>
      <c r="G12" s="20">
        <f t="shared" si="2"/>
        <v>43855.416666666664</v>
      </c>
      <c r="H12" s="7">
        <f>VLOOKUP(2,$A$2:$D$7,4)</f>
        <v>63.1</v>
      </c>
      <c r="I12" s="7">
        <f>VLOOKUP(2,$A$8:$D$13,4)</f>
        <v>25.3</v>
      </c>
    </row>
    <row r="13" spans="1:9" ht="15" customHeight="1" x14ac:dyDescent="0.25">
      <c r="A13" s="89">
        <v>6</v>
      </c>
      <c r="B13" s="90" t="s">
        <v>454</v>
      </c>
      <c r="C13" s="90" t="s">
        <v>486</v>
      </c>
      <c r="D13" s="91">
        <f>ROUNDDOWN(MIN(Horaire!AV128:AY128),1)</f>
        <v>21.7</v>
      </c>
      <c r="F13">
        <v>12</v>
      </c>
      <c r="G13" s="20">
        <f t="shared" si="2"/>
        <v>43855.458333333336</v>
      </c>
      <c r="H13" s="7">
        <f>VLOOKUP(3,$A$2:$D$7,4)</f>
        <v>63.1</v>
      </c>
      <c r="I13" s="7">
        <f>VLOOKUP(3,$A$8:$D$13,4)</f>
        <v>25.5</v>
      </c>
    </row>
    <row r="14" spans="1:9" ht="15" customHeight="1" x14ac:dyDescent="0.25">
      <c r="F14">
        <v>13</v>
      </c>
      <c r="G14" s="20">
        <f t="shared" si="2"/>
        <v>43855.5</v>
      </c>
      <c r="H14" s="7">
        <f>VLOOKUP(3,$A$2:$D$7,4)</f>
        <v>63.1</v>
      </c>
      <c r="I14" s="7">
        <f>VLOOKUP(3,$A$8:$D$13,4)</f>
        <v>25.5</v>
      </c>
    </row>
    <row r="15" spans="1:9" ht="15" customHeight="1" x14ac:dyDescent="0.25">
      <c r="F15">
        <v>14</v>
      </c>
      <c r="G15" s="20">
        <f t="shared" si="2"/>
        <v>43855.541666666664</v>
      </c>
      <c r="H15" s="7">
        <f>VLOOKUP(3,$A$2:$D$7,4)</f>
        <v>63.1</v>
      </c>
      <c r="I15" s="7">
        <f>VLOOKUP(3,$A$8:$D$13,4)</f>
        <v>25.5</v>
      </c>
    </row>
    <row r="16" spans="1:9" ht="15" customHeight="1" x14ac:dyDescent="0.25">
      <c r="F16">
        <v>15</v>
      </c>
      <c r="G16" s="20">
        <f t="shared" si="2"/>
        <v>43855.583333333336</v>
      </c>
      <c r="H16" s="7">
        <f>VLOOKUP(4,$A$2:$D$7,4)</f>
        <v>63.1</v>
      </c>
      <c r="I16" s="7">
        <f>VLOOKUP(4,$A$8:$D$13,4)</f>
        <v>25</v>
      </c>
    </row>
    <row r="17" spans="6:9" ht="15" customHeight="1" x14ac:dyDescent="0.25">
      <c r="F17">
        <v>16</v>
      </c>
      <c r="G17" s="20">
        <f t="shared" si="2"/>
        <v>43855.625</v>
      </c>
      <c r="H17" s="7">
        <f>VLOOKUP(4,$A$2:$D$7,4)</f>
        <v>63.1</v>
      </c>
      <c r="I17" s="7">
        <f>VLOOKUP(4,$A$8:$D$13,4)</f>
        <v>25</v>
      </c>
    </row>
    <row r="18" spans="6:9" ht="15" customHeight="1" x14ac:dyDescent="0.25">
      <c r="F18">
        <v>17</v>
      </c>
      <c r="G18" s="20">
        <f t="shared" si="2"/>
        <v>43855.666666666664</v>
      </c>
      <c r="H18" s="7">
        <f>VLOOKUP(4,$A$2:$D$7,4)</f>
        <v>63.1</v>
      </c>
      <c r="I18" s="7">
        <f>VLOOKUP(4,$A$8:$D$13,4)</f>
        <v>25</v>
      </c>
    </row>
    <row r="19" spans="6:9" ht="15" customHeight="1" x14ac:dyDescent="0.25">
      <c r="F19">
        <v>18</v>
      </c>
      <c r="G19" s="20">
        <f t="shared" si="2"/>
        <v>43855.708333333336</v>
      </c>
      <c r="H19" s="7">
        <f>VLOOKUP(5,$A$2:$D$7,4)</f>
        <v>64.699999999999989</v>
      </c>
      <c r="I19" s="7">
        <f>VLOOKUP(5,$A$8:$D$13,4)</f>
        <v>21.7</v>
      </c>
    </row>
    <row r="20" spans="6:9" ht="15" customHeight="1" x14ac:dyDescent="0.25">
      <c r="F20">
        <v>19</v>
      </c>
      <c r="G20" s="20">
        <f t="shared" si="2"/>
        <v>43855.75</v>
      </c>
      <c r="H20" s="7">
        <f>VLOOKUP(5,$A$2:$D$7,4)</f>
        <v>64.699999999999989</v>
      </c>
      <c r="I20" s="7">
        <f>VLOOKUP(5,$A$8:$D$13,4)</f>
        <v>21.7</v>
      </c>
    </row>
    <row r="21" spans="6:9" ht="15" customHeight="1" x14ac:dyDescent="0.25">
      <c r="F21">
        <v>20</v>
      </c>
      <c r="G21" s="20">
        <f t="shared" si="2"/>
        <v>43855.791666666664</v>
      </c>
      <c r="H21" s="7">
        <f>VLOOKUP(5,$A$2:$D$7,4)</f>
        <v>64.699999999999989</v>
      </c>
      <c r="I21" s="7">
        <f>VLOOKUP(5,$A$8:$D$13,4)</f>
        <v>21.7</v>
      </c>
    </row>
    <row r="22" spans="6:9" ht="15" customHeight="1" x14ac:dyDescent="0.25">
      <c r="F22">
        <v>21</v>
      </c>
      <c r="G22" s="20">
        <f t="shared" si="2"/>
        <v>43855.833333333336</v>
      </c>
      <c r="H22" s="7">
        <f>VLOOKUP(6,$A$2:$D$7,4)</f>
        <v>56.300000000000004</v>
      </c>
      <c r="I22" s="7">
        <f>VLOOKUP(6,$A$8:$D$13,4)</f>
        <v>21.7</v>
      </c>
    </row>
    <row r="23" spans="6:9" ht="15" customHeight="1" x14ac:dyDescent="0.25">
      <c r="F23">
        <v>22</v>
      </c>
      <c r="G23" s="20">
        <f t="shared" si="2"/>
        <v>43855.875</v>
      </c>
      <c r="H23" s="7">
        <f>VLOOKUP(6,$A$2:$D$7,4)</f>
        <v>56.300000000000004</v>
      </c>
      <c r="I23" s="7">
        <f>VLOOKUP(6,$A$8:$D$13,4)</f>
        <v>21.7</v>
      </c>
    </row>
    <row r="24" spans="6:9" ht="15" customHeight="1" x14ac:dyDescent="0.25">
      <c r="F24">
        <v>23</v>
      </c>
      <c r="G24" s="20">
        <f t="shared" si="2"/>
        <v>43855.916666666664</v>
      </c>
      <c r="H24" s="7">
        <f>VLOOKUP(6,$A$2:$D$7,4)</f>
        <v>56.300000000000004</v>
      </c>
      <c r="I24" s="7">
        <f>VLOOKUP(6,$A$8:$D$13,4)</f>
        <v>21.7</v>
      </c>
    </row>
    <row r="25" spans="6:9" ht="15" customHeight="1" x14ac:dyDescent="0.25">
      <c r="F25">
        <v>24</v>
      </c>
      <c r="G25" s="20">
        <f t="shared" si="2"/>
        <v>43855.958333333336</v>
      </c>
      <c r="H25" s="7">
        <f>VLOOKUP(6,$A$2:$D$7,4)</f>
        <v>56.300000000000004</v>
      </c>
      <c r="I25" s="7">
        <f>VLOOKUP(6,$A$8:$D$13,4)</f>
        <v>21.7</v>
      </c>
    </row>
  </sheetData>
  <pageMargins left="0.7" right="0.7" top="0.75" bottom="0.75" header="0.3" footer="0.3"/>
  <customProperties>
    <customPr name="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BB9DC-4CE2-4D45-BC17-2DD05CF403ED}">
  <sheetPr codeName="Sheet20">
    <tabColor theme="0" tint="-0.249977111117893"/>
  </sheetPr>
  <dimension ref="A1:D2"/>
  <sheetViews>
    <sheetView workbookViewId="0">
      <selection activeCell="D2" sqref="D2"/>
    </sheetView>
  </sheetViews>
  <sheetFormatPr defaultRowHeight="15" customHeight="1" x14ac:dyDescent="0.25"/>
  <cols>
    <col min="1" max="1" width="16.42578125" bestFit="1" customWidth="1"/>
    <col min="2" max="3" width="16.140625" bestFit="1" customWidth="1"/>
    <col min="4" max="4" width="14.140625" bestFit="1" customWidth="1"/>
  </cols>
  <sheetData>
    <row r="1" spans="1:4" ht="15" customHeight="1" x14ac:dyDescent="0.25">
      <c r="A1" t="s">
        <v>487</v>
      </c>
      <c r="B1" t="s">
        <v>488</v>
      </c>
      <c r="C1" t="s">
        <v>489</v>
      </c>
      <c r="D1" t="s">
        <v>490</v>
      </c>
    </row>
    <row r="2" spans="1:4" ht="15" customHeight="1" x14ac:dyDescent="0.25">
      <c r="A2" s="4">
        <f ca="1">'Plan de Prod'!N6</f>
        <v>126</v>
      </c>
      <c r="B2" s="4">
        <f ca="1">'Plan de Prod'!N7</f>
        <v>0</v>
      </c>
      <c r="C2">
        <v>6</v>
      </c>
      <c r="D2" t="b">
        <f>IF(SUM(Horaire!AB130:AY130)&gt;=24,TRUE,FALSE)</f>
        <v>0</v>
      </c>
    </row>
  </sheetData>
  <pageMargins left="0.7" right="0.7" top="0.75" bottom="0.75" header="0.3" footer="0.3"/>
  <customProperties>
    <customPr name="Gu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7816-08E0-4501-9302-13D91C5355B3}">
  <sheetPr codeName="Sheet22">
    <tabColor theme="0" tint="-0.34998626667073579"/>
  </sheetPr>
  <dimension ref="A1:B2"/>
  <sheetViews>
    <sheetView workbookViewId="0">
      <selection activeCell="B2" sqref="B2"/>
    </sheetView>
  </sheetViews>
  <sheetFormatPr defaultRowHeight="15" customHeight="1" x14ac:dyDescent="0.25"/>
  <cols>
    <col min="1" max="1" width="20.140625" bestFit="1" customWidth="1"/>
    <col min="2" max="2" width="20.5703125" bestFit="1" customWidth="1"/>
  </cols>
  <sheetData>
    <row r="1" spans="1:2" ht="15" customHeight="1" x14ac:dyDescent="0.25">
      <c r="A1" t="s">
        <v>550</v>
      </c>
      <c r="B1" t="s">
        <v>551</v>
      </c>
    </row>
    <row r="2" spans="1:2" ht="15" customHeight="1" x14ac:dyDescent="0.25">
      <c r="A2" s="4">
        <f ca="1">'Plan de Prod'!N10</f>
        <v>126</v>
      </c>
      <c r="B2" s="4">
        <f>'Plan de Prod'!N11</f>
        <v>1100</v>
      </c>
    </row>
  </sheetData>
  <pageMargins left="0.7" right="0.7" top="0.75" bottom="0.75" header="0.3" footer="0.3"/>
  <customProperties>
    <customPr name="Gu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F38D-877C-4D4D-9ABD-A373A5527F10}">
  <sheetPr codeName="Sheet17"/>
  <dimension ref="A1:I194"/>
  <sheetViews>
    <sheetView workbookViewId="0">
      <selection activeCell="K27" sqref="K27"/>
    </sheetView>
  </sheetViews>
  <sheetFormatPr defaultRowHeight="15" customHeight="1" x14ac:dyDescent="0.25"/>
  <cols>
    <col min="3" max="3" width="10.7109375" bestFit="1" customWidth="1"/>
  </cols>
  <sheetData>
    <row r="1" spans="1:9" ht="15.75" thickBot="1" x14ac:dyDescent="0.3">
      <c r="A1" s="65"/>
      <c r="B1" s="60"/>
      <c r="C1" s="66" t="s">
        <v>417</v>
      </c>
      <c r="D1" s="60"/>
      <c r="E1" s="60"/>
      <c r="F1" s="60"/>
      <c r="G1" s="60"/>
      <c r="H1" s="60"/>
      <c r="I1" s="60"/>
    </row>
    <row r="2" spans="1:9" x14ac:dyDescent="0.25">
      <c r="C2" t="s">
        <v>429</v>
      </c>
      <c r="D2" s="67" t="s">
        <v>430</v>
      </c>
      <c r="E2" t="s">
        <v>431</v>
      </c>
      <c r="F2" t="s">
        <v>432</v>
      </c>
      <c r="G2" t="s">
        <v>433</v>
      </c>
      <c r="H2" t="s">
        <v>434</v>
      </c>
      <c r="I2" s="67" t="s">
        <v>435</v>
      </c>
    </row>
    <row r="3" spans="1:9" x14ac:dyDescent="0.25">
      <c r="A3">
        <f>MATCH(TRUE,INDEX(Horaire!$D$135:$FQ$135= C3,0),0)</f>
        <v>1</v>
      </c>
      <c r="B3">
        <v>1</v>
      </c>
      <c r="C3" s="39">
        <f>Jour_J</f>
        <v>43854</v>
      </c>
      <c r="D3" s="67">
        <f>INDEX(Horaire!$D$19:$FQ$19,A3)</f>
        <v>0</v>
      </c>
      <c r="E3">
        <v>0</v>
      </c>
      <c r="F3">
        <v>0</v>
      </c>
      <c r="G3">
        <v>0</v>
      </c>
      <c r="H3">
        <v>0</v>
      </c>
      <c r="I3" s="67">
        <f>INDEX(Horaire!$D$100:$FQ$100,A3)</f>
        <v>1</v>
      </c>
    </row>
    <row r="4" spans="1:9" x14ac:dyDescent="0.25">
      <c r="A4">
        <f>MATCH(TRUE,INDEX(Horaire!$D$135:$FQ$135= C4,0),0)</f>
        <v>2</v>
      </c>
      <c r="B4">
        <v>2</v>
      </c>
      <c r="C4" s="39">
        <f>$C$3+(B4-1)/24</f>
        <v>43854.041666666664</v>
      </c>
      <c r="D4" s="67">
        <f>INDEX(Horaire!$D$19:$FQ$19,A4)</f>
        <v>0</v>
      </c>
      <c r="E4">
        <v>0</v>
      </c>
      <c r="F4">
        <v>0</v>
      </c>
      <c r="G4">
        <v>0</v>
      </c>
      <c r="H4">
        <v>0</v>
      </c>
      <c r="I4" s="67">
        <f>INDEX(Horaire!$D$100:$FQ$100,A4)</f>
        <v>1</v>
      </c>
    </row>
    <row r="5" spans="1:9" x14ac:dyDescent="0.25">
      <c r="A5">
        <f>MATCH(TRUE,INDEX(Horaire!$D$135:$FQ$135= C5,0),0)</f>
        <v>3</v>
      </c>
      <c r="B5">
        <v>3</v>
      </c>
      <c r="C5" s="39">
        <f t="shared" ref="C5:C26" si="0">$C$3+(B5-1)/24</f>
        <v>43854.083333333336</v>
      </c>
      <c r="D5" s="67">
        <f>INDEX(Horaire!$D$19:$FQ$19,A5)</f>
        <v>0</v>
      </c>
      <c r="E5">
        <v>0</v>
      </c>
      <c r="F5">
        <v>0</v>
      </c>
      <c r="G5">
        <v>0</v>
      </c>
      <c r="H5">
        <v>0</v>
      </c>
      <c r="I5" s="67">
        <f>INDEX(Horaire!$D$100:$FQ$100,A5)</f>
        <v>1</v>
      </c>
    </row>
    <row r="6" spans="1:9" x14ac:dyDescent="0.25">
      <c r="A6">
        <f>MATCH(TRUE,INDEX(Horaire!$D$135:$FQ$135= C6,0),0)</f>
        <v>4</v>
      </c>
      <c r="B6">
        <v>4</v>
      </c>
      <c r="C6" s="39">
        <f t="shared" si="0"/>
        <v>43854.125</v>
      </c>
      <c r="D6" s="67">
        <f>INDEX(Horaire!$D$19:$FQ$19,A6)</f>
        <v>0</v>
      </c>
      <c r="E6">
        <v>0</v>
      </c>
      <c r="F6">
        <v>0</v>
      </c>
      <c r="G6">
        <v>0</v>
      </c>
      <c r="H6">
        <v>0</v>
      </c>
      <c r="I6" s="67">
        <f>INDEX(Horaire!$D$100:$FQ$100,A6)</f>
        <v>1</v>
      </c>
    </row>
    <row r="7" spans="1:9" x14ac:dyDescent="0.25">
      <c r="A7">
        <f>MATCH(TRUE,INDEX(Horaire!$D$135:$FQ$135= C7,0),0)</f>
        <v>5</v>
      </c>
      <c r="B7">
        <v>5</v>
      </c>
      <c r="C7" s="39">
        <f t="shared" si="0"/>
        <v>43854.166666666664</v>
      </c>
      <c r="D7" s="67">
        <f>INDEX(Horaire!$D$19:$FQ$19,A7)</f>
        <v>0</v>
      </c>
      <c r="E7">
        <v>0</v>
      </c>
      <c r="F7">
        <v>0</v>
      </c>
      <c r="G7">
        <v>0</v>
      </c>
      <c r="H7">
        <v>0</v>
      </c>
      <c r="I7" s="67">
        <f>INDEX(Horaire!$D$100:$FQ$100,A7)</f>
        <v>1</v>
      </c>
    </row>
    <row r="8" spans="1:9" x14ac:dyDescent="0.25">
      <c r="A8">
        <f>MATCH(TRUE,INDEX(Horaire!$D$135:$FQ$135= C8,0),0)</f>
        <v>6</v>
      </c>
      <c r="B8">
        <v>6</v>
      </c>
      <c r="C8" s="39">
        <f t="shared" si="0"/>
        <v>43854.208333333336</v>
      </c>
      <c r="D8" s="67">
        <f>INDEX(Horaire!$D$19:$FQ$19,A8)</f>
        <v>0</v>
      </c>
      <c r="E8">
        <v>0</v>
      </c>
      <c r="F8">
        <v>0</v>
      </c>
      <c r="G8">
        <v>0</v>
      </c>
      <c r="H8">
        <v>0</v>
      </c>
      <c r="I8" s="67">
        <f>INDEX(Horaire!$D$100:$FQ$100,A8)</f>
        <v>1</v>
      </c>
    </row>
    <row r="9" spans="1:9" x14ac:dyDescent="0.25">
      <c r="A9">
        <f>MATCH(TRUE,INDEX(Horaire!$D$135:$FQ$135= C9,0),0)</f>
        <v>7</v>
      </c>
      <c r="B9">
        <v>7</v>
      </c>
      <c r="C9" s="39">
        <f t="shared" si="0"/>
        <v>43854.25</v>
      </c>
      <c r="D9" s="67">
        <f>INDEX(Horaire!$D$19:$FQ$19,A9)</f>
        <v>0</v>
      </c>
      <c r="E9">
        <v>0</v>
      </c>
      <c r="F9">
        <v>0</v>
      </c>
      <c r="G9">
        <v>0</v>
      </c>
      <c r="H9">
        <v>0</v>
      </c>
      <c r="I9" s="67">
        <f>INDEX(Horaire!$D$100:$FQ$100,A9)</f>
        <v>1</v>
      </c>
    </row>
    <row r="10" spans="1:9" x14ac:dyDescent="0.25">
      <c r="A10">
        <f>MATCH(TRUE,INDEX(Horaire!$D$135:$FQ$135= C10,0),0)</f>
        <v>8</v>
      </c>
      <c r="B10">
        <v>8</v>
      </c>
      <c r="C10" s="39">
        <f t="shared" si="0"/>
        <v>43854.291666666664</v>
      </c>
      <c r="D10" s="67">
        <f>INDEX(Horaire!$D$19:$FQ$19,A10)</f>
        <v>0</v>
      </c>
      <c r="E10">
        <v>0</v>
      </c>
      <c r="F10">
        <v>0</v>
      </c>
      <c r="G10">
        <v>0</v>
      </c>
      <c r="H10">
        <v>0</v>
      </c>
      <c r="I10" s="67">
        <f>INDEX(Horaire!$D$100:$FQ$100,A10)</f>
        <v>1</v>
      </c>
    </row>
    <row r="11" spans="1:9" x14ac:dyDescent="0.25">
      <c r="A11">
        <f>MATCH(TRUE,INDEX(Horaire!$D$135:$FQ$135= C11,0),0)</f>
        <v>9</v>
      </c>
      <c r="B11">
        <v>9</v>
      </c>
      <c r="C11" s="39">
        <f t="shared" si="0"/>
        <v>43854.333333333336</v>
      </c>
      <c r="D11" s="67">
        <f>INDEX(Horaire!$D$19:$FQ$19,A11)</f>
        <v>34</v>
      </c>
      <c r="E11">
        <v>0</v>
      </c>
      <c r="F11">
        <v>0</v>
      </c>
      <c r="G11">
        <v>0</v>
      </c>
      <c r="H11">
        <v>0</v>
      </c>
      <c r="I11" s="67">
        <f>INDEX(Horaire!$D$100:$FQ$100,A11)</f>
        <v>1</v>
      </c>
    </row>
    <row r="12" spans="1:9" x14ac:dyDescent="0.25">
      <c r="A12">
        <f>MATCH(TRUE,INDEX(Horaire!$D$135:$FQ$135= C12,0),0)</f>
        <v>10</v>
      </c>
      <c r="B12">
        <v>10</v>
      </c>
      <c r="C12" s="39">
        <f t="shared" si="0"/>
        <v>43854.375</v>
      </c>
      <c r="D12" s="67">
        <f>INDEX(Horaire!$D$19:$FQ$19,A12)</f>
        <v>34</v>
      </c>
      <c r="E12">
        <v>0</v>
      </c>
      <c r="F12">
        <v>0</v>
      </c>
      <c r="G12">
        <v>0</v>
      </c>
      <c r="H12">
        <v>0</v>
      </c>
      <c r="I12" s="67">
        <f>INDEX(Horaire!$D$100:$FQ$100,A12)</f>
        <v>1</v>
      </c>
    </row>
    <row r="13" spans="1:9" x14ac:dyDescent="0.25">
      <c r="A13">
        <f>MATCH(TRUE,INDEX(Horaire!$D$135:$FQ$135= C13,0),0)</f>
        <v>11</v>
      </c>
      <c r="B13">
        <v>11</v>
      </c>
      <c r="C13" s="39">
        <f t="shared" si="0"/>
        <v>43854.416666666664</v>
      </c>
      <c r="D13" s="67">
        <f>INDEX(Horaire!$D$19:$FQ$19,A13)</f>
        <v>24</v>
      </c>
      <c r="E13">
        <v>0</v>
      </c>
      <c r="F13">
        <v>0</v>
      </c>
      <c r="G13">
        <v>0</v>
      </c>
      <c r="H13">
        <v>0</v>
      </c>
      <c r="I13" s="67">
        <f>INDEX(Horaire!$D$100:$FQ$100,A13)</f>
        <v>1</v>
      </c>
    </row>
    <row r="14" spans="1:9" x14ac:dyDescent="0.25">
      <c r="A14">
        <f>MATCH(TRUE,INDEX(Horaire!$D$135:$FQ$135= C14,0),0)</f>
        <v>12</v>
      </c>
      <c r="B14">
        <v>12</v>
      </c>
      <c r="C14" s="39">
        <f t="shared" si="0"/>
        <v>43854.458333333336</v>
      </c>
      <c r="D14" s="67">
        <f>INDEX(Horaire!$D$19:$FQ$19,A14)</f>
        <v>18</v>
      </c>
      <c r="E14">
        <v>0</v>
      </c>
      <c r="F14">
        <v>0</v>
      </c>
      <c r="G14">
        <v>0</v>
      </c>
      <c r="H14">
        <v>0</v>
      </c>
      <c r="I14" s="67">
        <f>INDEX(Horaire!$D$100:$FQ$100,A14)</f>
        <v>1</v>
      </c>
    </row>
    <row r="15" spans="1:9" x14ac:dyDescent="0.25">
      <c r="A15">
        <f>MATCH(TRUE,INDEX(Horaire!$D$135:$FQ$135= C15,0),0)</f>
        <v>13</v>
      </c>
      <c r="B15">
        <v>13</v>
      </c>
      <c r="C15" s="39">
        <f t="shared" si="0"/>
        <v>43854.5</v>
      </c>
      <c r="D15" s="67">
        <f>INDEX(Horaire!$D$19:$FQ$19,A15)</f>
        <v>18</v>
      </c>
      <c r="E15">
        <v>0</v>
      </c>
      <c r="F15">
        <v>0</v>
      </c>
      <c r="G15">
        <v>0</v>
      </c>
      <c r="H15">
        <v>0</v>
      </c>
      <c r="I15" s="67">
        <f>INDEX(Horaire!$D$100:$FQ$100,A15)</f>
        <v>1</v>
      </c>
    </row>
    <row r="16" spans="1:9" x14ac:dyDescent="0.25">
      <c r="A16">
        <f>MATCH(TRUE,INDEX(Horaire!$D$135:$FQ$135= C16,0),0)</f>
        <v>14</v>
      </c>
      <c r="B16">
        <v>14</v>
      </c>
      <c r="C16" s="39">
        <f t="shared" si="0"/>
        <v>43854.541666666664</v>
      </c>
      <c r="D16" s="67">
        <f>INDEX(Horaire!$D$19:$FQ$19,A16)</f>
        <v>18</v>
      </c>
      <c r="E16">
        <v>0</v>
      </c>
      <c r="F16">
        <v>0</v>
      </c>
      <c r="G16">
        <v>0</v>
      </c>
      <c r="H16">
        <v>0</v>
      </c>
      <c r="I16" s="67">
        <f>INDEX(Horaire!$D$100:$FQ$100,A16)</f>
        <v>1</v>
      </c>
    </row>
    <row r="17" spans="1:9" x14ac:dyDescent="0.25">
      <c r="A17">
        <f>MATCH(TRUE,INDEX(Horaire!$D$135:$FQ$135= C17,0),0)</f>
        <v>15</v>
      </c>
      <c r="B17">
        <v>15</v>
      </c>
      <c r="C17" s="39">
        <f t="shared" si="0"/>
        <v>43854.583333333336</v>
      </c>
      <c r="D17" s="67">
        <f>INDEX(Horaire!$D$19:$FQ$19,A17)</f>
        <v>18</v>
      </c>
      <c r="E17">
        <v>0</v>
      </c>
      <c r="F17">
        <v>0</v>
      </c>
      <c r="G17">
        <v>0</v>
      </c>
      <c r="H17">
        <v>0</v>
      </c>
      <c r="I17" s="67">
        <f>INDEX(Horaire!$D$100:$FQ$100,A17)</f>
        <v>1</v>
      </c>
    </row>
    <row r="18" spans="1:9" x14ac:dyDescent="0.25">
      <c r="A18">
        <f>MATCH(TRUE,INDEX(Horaire!$D$135:$FQ$135= C18,0),0)</f>
        <v>16</v>
      </c>
      <c r="B18">
        <v>16</v>
      </c>
      <c r="C18" s="39">
        <f t="shared" si="0"/>
        <v>43854.625</v>
      </c>
      <c r="D18" s="67">
        <f>INDEX(Horaire!$D$19:$FQ$19,A18)</f>
        <v>18</v>
      </c>
      <c r="E18">
        <v>0</v>
      </c>
      <c r="F18">
        <v>0</v>
      </c>
      <c r="G18">
        <v>0</v>
      </c>
      <c r="H18">
        <v>0</v>
      </c>
      <c r="I18" s="67">
        <f>INDEX(Horaire!$D$100:$FQ$100,A18)</f>
        <v>1</v>
      </c>
    </row>
    <row r="19" spans="1:9" x14ac:dyDescent="0.25">
      <c r="A19">
        <f>MATCH(TRUE,INDEX(Horaire!$D$135:$FQ$135= C19,0),0)</f>
        <v>17</v>
      </c>
      <c r="B19">
        <v>17</v>
      </c>
      <c r="C19" s="39">
        <f t="shared" si="0"/>
        <v>43854.666666666664</v>
      </c>
      <c r="D19" s="67">
        <f>INDEX(Horaire!$D$19:$FQ$19,A19)</f>
        <v>18</v>
      </c>
      <c r="E19">
        <v>0</v>
      </c>
      <c r="F19">
        <v>0</v>
      </c>
      <c r="G19">
        <v>0</v>
      </c>
      <c r="H19">
        <v>0</v>
      </c>
      <c r="I19" s="67">
        <f>INDEX(Horaire!$D$100:$FQ$100,A19)</f>
        <v>1</v>
      </c>
    </row>
    <row r="20" spans="1:9" x14ac:dyDescent="0.25">
      <c r="A20">
        <f>MATCH(TRUE,INDEX(Horaire!$D$135:$FQ$135= C20,0),0)</f>
        <v>18</v>
      </c>
      <c r="B20">
        <v>18</v>
      </c>
      <c r="C20" s="39">
        <f t="shared" si="0"/>
        <v>43854.708333333336</v>
      </c>
      <c r="D20" s="67">
        <f>INDEX(Horaire!$D$19:$FQ$19,A20)</f>
        <v>34</v>
      </c>
      <c r="E20">
        <v>0</v>
      </c>
      <c r="F20">
        <v>0</v>
      </c>
      <c r="G20">
        <v>0</v>
      </c>
      <c r="H20">
        <v>0</v>
      </c>
      <c r="I20" s="67">
        <f>INDEX(Horaire!$D$100:$FQ$100,A20)</f>
        <v>1</v>
      </c>
    </row>
    <row r="21" spans="1:9" x14ac:dyDescent="0.25">
      <c r="A21">
        <f>MATCH(TRUE,INDEX(Horaire!$D$135:$FQ$135= C21,0),0)</f>
        <v>19</v>
      </c>
      <c r="B21">
        <v>19</v>
      </c>
      <c r="C21" s="39">
        <f t="shared" si="0"/>
        <v>43854.75</v>
      </c>
      <c r="D21" s="67">
        <f>INDEX(Horaire!$D$19:$FQ$19,A21)</f>
        <v>24</v>
      </c>
      <c r="E21">
        <v>0</v>
      </c>
      <c r="F21">
        <v>0</v>
      </c>
      <c r="G21">
        <v>0</v>
      </c>
      <c r="H21">
        <v>0</v>
      </c>
      <c r="I21" s="67">
        <f>INDEX(Horaire!$D$100:$FQ$100,A21)</f>
        <v>1</v>
      </c>
    </row>
    <row r="22" spans="1:9" x14ac:dyDescent="0.25">
      <c r="A22">
        <f>MATCH(TRUE,INDEX(Horaire!$D$135:$FQ$135= C22,0),0)</f>
        <v>20</v>
      </c>
      <c r="B22">
        <v>20</v>
      </c>
      <c r="C22" s="39">
        <f t="shared" si="0"/>
        <v>43854.791666666664</v>
      </c>
      <c r="D22" s="67">
        <f>INDEX(Horaire!$D$19:$FQ$19,A22)</f>
        <v>18</v>
      </c>
      <c r="E22">
        <v>0</v>
      </c>
      <c r="F22">
        <v>0</v>
      </c>
      <c r="G22">
        <v>0</v>
      </c>
      <c r="H22">
        <v>0</v>
      </c>
      <c r="I22" s="67">
        <f>INDEX(Horaire!$D$100:$FQ$100,A22)</f>
        <v>1</v>
      </c>
    </row>
    <row r="23" spans="1:9" x14ac:dyDescent="0.25">
      <c r="A23">
        <f>MATCH(TRUE,INDEX(Horaire!$D$135:$FQ$135= C23,0),0)</f>
        <v>21</v>
      </c>
      <c r="B23">
        <v>21</v>
      </c>
      <c r="C23" s="39">
        <f t="shared" si="0"/>
        <v>43854.833333333336</v>
      </c>
      <c r="D23" s="67">
        <f>INDEX(Horaire!$D$19:$FQ$19,A23)</f>
        <v>18</v>
      </c>
      <c r="E23">
        <v>0</v>
      </c>
      <c r="F23">
        <v>0</v>
      </c>
      <c r="G23">
        <v>0</v>
      </c>
      <c r="H23">
        <v>0</v>
      </c>
      <c r="I23" s="67">
        <f>INDEX(Horaire!$D$100:$FQ$100,A23)</f>
        <v>1</v>
      </c>
    </row>
    <row r="24" spans="1:9" x14ac:dyDescent="0.25">
      <c r="A24">
        <f>MATCH(TRUE,INDEX(Horaire!$D$135:$FQ$135= C24,0),0)</f>
        <v>22</v>
      </c>
      <c r="B24">
        <v>22</v>
      </c>
      <c r="C24" s="39">
        <f t="shared" si="0"/>
        <v>43854.875</v>
      </c>
      <c r="D24" s="67">
        <f>INDEX(Horaire!$D$19:$FQ$19,A24)</f>
        <v>0</v>
      </c>
      <c r="E24">
        <v>0</v>
      </c>
      <c r="F24">
        <v>0</v>
      </c>
      <c r="G24">
        <v>0</v>
      </c>
      <c r="H24">
        <v>0</v>
      </c>
      <c r="I24" s="67">
        <f>INDEX(Horaire!$D$100:$FQ$100,A24)</f>
        <v>1</v>
      </c>
    </row>
    <row r="25" spans="1:9" x14ac:dyDescent="0.25">
      <c r="A25">
        <f>MATCH(TRUE,INDEX(Horaire!$D$135:$FQ$135= C25,0),0)</f>
        <v>23</v>
      </c>
      <c r="B25">
        <v>23</v>
      </c>
      <c r="C25" s="39">
        <f t="shared" si="0"/>
        <v>43854.916666666664</v>
      </c>
      <c r="D25" s="67">
        <f>INDEX(Horaire!$D$19:$FQ$19,A25)</f>
        <v>0</v>
      </c>
      <c r="E25">
        <v>0</v>
      </c>
      <c r="F25">
        <v>0</v>
      </c>
      <c r="G25">
        <v>0</v>
      </c>
      <c r="H25">
        <v>0</v>
      </c>
      <c r="I25" s="67">
        <f>INDEX(Horaire!$D$100:$FQ$100,A25)</f>
        <v>1</v>
      </c>
    </row>
    <row r="26" spans="1:9" x14ac:dyDescent="0.25">
      <c r="A26">
        <f>MATCH(TRUE,INDEX(Horaire!$D$135:$FQ$135= C26,0),0)</f>
        <v>24</v>
      </c>
      <c r="B26">
        <v>24</v>
      </c>
      <c r="C26" s="39">
        <f t="shared" si="0"/>
        <v>43854.958333333336</v>
      </c>
      <c r="D26" s="67">
        <f>INDEX(Horaire!$D$19:$FQ$19,A26)</f>
        <v>0</v>
      </c>
      <c r="E26">
        <v>0</v>
      </c>
      <c r="F26">
        <v>0</v>
      </c>
      <c r="G26">
        <v>0</v>
      </c>
      <c r="H26">
        <v>0</v>
      </c>
      <c r="I26" s="67">
        <f>INDEX(Horaire!$D$100:$FQ$100,A26)</f>
        <v>1</v>
      </c>
    </row>
    <row r="28" spans="1:9" ht="15.75" thickBot="1" x14ac:dyDescent="0.3"/>
    <row r="29" spans="1:9" ht="15.75" thickBot="1" x14ac:dyDescent="0.3">
      <c r="A29" s="65"/>
      <c r="B29" s="60"/>
      <c r="C29" s="60" t="s">
        <v>418</v>
      </c>
      <c r="D29" s="60"/>
      <c r="E29" s="60"/>
      <c r="F29" s="60"/>
      <c r="G29" s="60"/>
      <c r="H29" s="60"/>
      <c r="I29" s="60"/>
    </row>
    <row r="30" spans="1:9" x14ac:dyDescent="0.25">
      <c r="C30" t="s">
        <v>429</v>
      </c>
      <c r="D30" s="67" t="s">
        <v>430</v>
      </c>
      <c r="E30" t="s">
        <v>431</v>
      </c>
      <c r="F30" t="s">
        <v>432</v>
      </c>
      <c r="G30" t="s">
        <v>433</v>
      </c>
      <c r="H30" t="s">
        <v>434</v>
      </c>
      <c r="I30" s="67" t="s">
        <v>435</v>
      </c>
    </row>
    <row r="31" spans="1:9" x14ac:dyDescent="0.25">
      <c r="A31">
        <f>MATCH(TRUE,INDEX(Horaire!$D$135:$FQ$135= C31,0),0)</f>
        <v>25</v>
      </c>
      <c r="B31">
        <v>1</v>
      </c>
      <c r="C31" s="39">
        <f>Jour_J+1</f>
        <v>43855</v>
      </c>
      <c r="D31" s="67">
        <f>INDEX(Horaire!$D$19:$FQ$19,A31)</f>
        <v>0</v>
      </c>
      <c r="E31">
        <v>0</v>
      </c>
      <c r="F31">
        <v>0</v>
      </c>
      <c r="G31">
        <v>0</v>
      </c>
      <c r="H31">
        <v>0</v>
      </c>
      <c r="I31" s="67">
        <f>INDEX(Horaire!$D$100:$FQ$100,A31)</f>
        <v>1</v>
      </c>
    </row>
    <row r="32" spans="1:9" x14ac:dyDescent="0.25">
      <c r="A32">
        <f>MATCH(TRUE,INDEX(Horaire!$D$135:$FQ$135= C32,0),0)</f>
        <v>26</v>
      </c>
      <c r="B32">
        <v>2</v>
      </c>
      <c r="C32" s="39">
        <f>$C$31+(B32-1)/24</f>
        <v>43855.041666666664</v>
      </c>
      <c r="D32" s="67">
        <f>INDEX(Horaire!$D$19:$FQ$19,A32)</f>
        <v>0</v>
      </c>
      <c r="E32">
        <v>0</v>
      </c>
      <c r="F32">
        <v>0</v>
      </c>
      <c r="G32">
        <v>0</v>
      </c>
      <c r="H32">
        <v>0</v>
      </c>
      <c r="I32" s="67">
        <f>INDEX(Horaire!$D$100:$FQ$100,A32)</f>
        <v>1</v>
      </c>
    </row>
    <row r="33" spans="1:9" x14ac:dyDescent="0.25">
      <c r="A33">
        <f>MATCH(TRUE,INDEX(Horaire!$D$135:$FQ$135= C33,0),0)</f>
        <v>27</v>
      </c>
      <c r="B33">
        <v>3</v>
      </c>
      <c r="C33" s="39">
        <f t="shared" ref="C33:C54" si="1">$C$31+(B33-1)/24</f>
        <v>43855.083333333336</v>
      </c>
      <c r="D33" s="67">
        <f>INDEX(Horaire!$D$19:$FQ$19,A33)</f>
        <v>0</v>
      </c>
      <c r="E33">
        <v>0</v>
      </c>
      <c r="F33">
        <v>0</v>
      </c>
      <c r="G33">
        <v>0</v>
      </c>
      <c r="H33">
        <v>0</v>
      </c>
      <c r="I33" s="67">
        <f>INDEX(Horaire!$D$100:$FQ$100,A33)</f>
        <v>1</v>
      </c>
    </row>
    <row r="34" spans="1:9" x14ac:dyDescent="0.25">
      <c r="A34">
        <f>MATCH(TRUE,INDEX(Horaire!$D$135:$FQ$135= C34,0),0)</f>
        <v>28</v>
      </c>
      <c r="B34">
        <v>4</v>
      </c>
      <c r="C34" s="39">
        <f t="shared" si="1"/>
        <v>43855.125</v>
      </c>
      <c r="D34" s="67">
        <f>INDEX(Horaire!$D$19:$FQ$19,A34)</f>
        <v>0</v>
      </c>
      <c r="E34">
        <v>0</v>
      </c>
      <c r="F34">
        <v>0</v>
      </c>
      <c r="G34">
        <v>0</v>
      </c>
      <c r="H34">
        <v>0</v>
      </c>
      <c r="I34" s="67">
        <f>INDEX(Horaire!$D$100:$FQ$100,A34)</f>
        <v>1</v>
      </c>
    </row>
    <row r="35" spans="1:9" x14ac:dyDescent="0.25">
      <c r="A35">
        <f>MATCH(TRUE,INDEX(Horaire!$D$135:$FQ$135= C35,0),0)</f>
        <v>29</v>
      </c>
      <c r="B35">
        <v>5</v>
      </c>
      <c r="C35" s="39">
        <f t="shared" si="1"/>
        <v>43855.166666666664</v>
      </c>
      <c r="D35" s="67">
        <f>INDEX(Horaire!$D$19:$FQ$19,A35)</f>
        <v>0</v>
      </c>
      <c r="E35">
        <v>0</v>
      </c>
      <c r="F35">
        <v>0</v>
      </c>
      <c r="G35">
        <v>0</v>
      </c>
      <c r="H35">
        <v>0</v>
      </c>
      <c r="I35" s="67">
        <f>INDEX(Horaire!$D$100:$FQ$100,A35)</f>
        <v>1</v>
      </c>
    </row>
    <row r="36" spans="1:9" x14ac:dyDescent="0.25">
      <c r="A36">
        <f>MATCH(TRUE,INDEX(Horaire!$D$135:$FQ$135= C36,0),0)</f>
        <v>30</v>
      </c>
      <c r="B36">
        <v>6</v>
      </c>
      <c r="C36" s="39">
        <f t="shared" si="1"/>
        <v>43855.208333333336</v>
      </c>
      <c r="D36" s="67">
        <f>INDEX(Horaire!$D$19:$FQ$19,A36)</f>
        <v>0</v>
      </c>
      <c r="E36">
        <v>0</v>
      </c>
      <c r="F36">
        <v>0</v>
      </c>
      <c r="G36">
        <v>0</v>
      </c>
      <c r="H36">
        <v>0</v>
      </c>
      <c r="I36" s="67">
        <f>INDEX(Horaire!$D$100:$FQ$100,A36)</f>
        <v>1</v>
      </c>
    </row>
    <row r="37" spans="1:9" x14ac:dyDescent="0.25">
      <c r="A37">
        <f>MATCH(TRUE,INDEX(Horaire!$D$135:$FQ$135= C37,0),0)</f>
        <v>31</v>
      </c>
      <c r="B37">
        <v>7</v>
      </c>
      <c r="C37" s="39">
        <f t="shared" si="1"/>
        <v>43855.25</v>
      </c>
      <c r="D37" s="67">
        <f>INDEX(Horaire!$D$19:$FQ$19,A37)</f>
        <v>0</v>
      </c>
      <c r="E37">
        <v>0</v>
      </c>
      <c r="F37">
        <v>0</v>
      </c>
      <c r="G37">
        <v>0</v>
      </c>
      <c r="H37">
        <v>0</v>
      </c>
      <c r="I37" s="67">
        <f>INDEX(Horaire!$D$100:$FQ$100,A37)</f>
        <v>1</v>
      </c>
    </row>
    <row r="38" spans="1:9" x14ac:dyDescent="0.25">
      <c r="A38">
        <f>MATCH(TRUE,INDEX(Horaire!$D$135:$FQ$135= C38,0),0)</f>
        <v>32</v>
      </c>
      <c r="B38">
        <v>8</v>
      </c>
      <c r="C38" s="39">
        <f t="shared" si="1"/>
        <v>43855.291666666664</v>
      </c>
      <c r="D38" s="67">
        <f>INDEX(Horaire!$D$19:$FQ$19,A38)</f>
        <v>0</v>
      </c>
      <c r="E38">
        <v>0</v>
      </c>
      <c r="F38">
        <v>0</v>
      </c>
      <c r="G38">
        <v>0</v>
      </c>
      <c r="H38">
        <v>0</v>
      </c>
      <c r="I38" s="67">
        <f>INDEX(Horaire!$D$100:$FQ$100,A38)</f>
        <v>1</v>
      </c>
    </row>
    <row r="39" spans="1:9" x14ac:dyDescent="0.25">
      <c r="A39">
        <f>MATCH(TRUE,INDEX(Horaire!$D$135:$FQ$135= C39,0),0)</f>
        <v>33</v>
      </c>
      <c r="B39">
        <v>9</v>
      </c>
      <c r="C39" s="39">
        <f t="shared" si="1"/>
        <v>43855.333333333336</v>
      </c>
      <c r="D39" s="67">
        <f>INDEX(Horaire!$D$19:$FQ$19,A39)</f>
        <v>34</v>
      </c>
      <c r="E39">
        <v>0</v>
      </c>
      <c r="F39">
        <v>0</v>
      </c>
      <c r="G39">
        <v>0</v>
      </c>
      <c r="H39">
        <v>0</v>
      </c>
      <c r="I39" s="67">
        <f>INDEX(Horaire!$D$100:$FQ$100,A39)</f>
        <v>1</v>
      </c>
    </row>
    <row r="40" spans="1:9" x14ac:dyDescent="0.25">
      <c r="A40">
        <f>MATCH(TRUE,INDEX(Horaire!$D$135:$FQ$135= C40,0),0)</f>
        <v>34</v>
      </c>
      <c r="B40">
        <v>10</v>
      </c>
      <c r="C40" s="39">
        <f t="shared" si="1"/>
        <v>43855.375</v>
      </c>
      <c r="D40" s="67">
        <f>INDEX(Horaire!$D$19:$FQ$19,A40)</f>
        <v>24</v>
      </c>
      <c r="E40">
        <v>0</v>
      </c>
      <c r="F40">
        <v>0</v>
      </c>
      <c r="G40">
        <v>0</v>
      </c>
      <c r="H40">
        <v>0</v>
      </c>
      <c r="I40" s="67">
        <f>INDEX(Horaire!$D$100:$FQ$100,A40)</f>
        <v>1</v>
      </c>
    </row>
    <row r="41" spans="1:9" x14ac:dyDescent="0.25">
      <c r="A41">
        <f>MATCH(TRUE,INDEX(Horaire!$D$135:$FQ$135= C41,0),0)</f>
        <v>35</v>
      </c>
      <c r="B41">
        <v>11</v>
      </c>
      <c r="C41" s="39">
        <f t="shared" si="1"/>
        <v>43855.416666666664</v>
      </c>
      <c r="D41" s="67">
        <f>INDEX(Horaire!$D$19:$FQ$19,A41)</f>
        <v>0</v>
      </c>
      <c r="E41">
        <v>0</v>
      </c>
      <c r="F41">
        <v>0</v>
      </c>
      <c r="G41">
        <v>0</v>
      </c>
      <c r="H41">
        <v>0</v>
      </c>
      <c r="I41" s="67">
        <f>INDEX(Horaire!$D$100:$FQ$100,A41)</f>
        <v>1</v>
      </c>
    </row>
    <row r="42" spans="1:9" x14ac:dyDescent="0.25">
      <c r="A42">
        <f>MATCH(TRUE,INDEX(Horaire!$D$135:$FQ$135= C42,0),0)</f>
        <v>36</v>
      </c>
      <c r="B42">
        <v>12</v>
      </c>
      <c r="C42" s="39">
        <f t="shared" si="1"/>
        <v>43855.458333333336</v>
      </c>
      <c r="D42" s="67">
        <f>INDEX(Horaire!$D$19:$FQ$19,A42)</f>
        <v>0</v>
      </c>
      <c r="E42">
        <v>0</v>
      </c>
      <c r="F42">
        <v>0</v>
      </c>
      <c r="G42">
        <v>0</v>
      </c>
      <c r="H42">
        <v>0</v>
      </c>
      <c r="I42" s="67">
        <f>INDEX(Horaire!$D$100:$FQ$100,A42)</f>
        <v>1</v>
      </c>
    </row>
    <row r="43" spans="1:9" x14ac:dyDescent="0.25">
      <c r="A43">
        <f>MATCH(TRUE,INDEX(Horaire!$D$135:$FQ$135= C43,0),0)</f>
        <v>37</v>
      </c>
      <c r="B43">
        <v>13</v>
      </c>
      <c r="C43" s="39">
        <f t="shared" si="1"/>
        <v>43855.5</v>
      </c>
      <c r="D43" s="67">
        <f>INDEX(Horaire!$D$19:$FQ$19,A43)</f>
        <v>0</v>
      </c>
      <c r="E43">
        <v>0</v>
      </c>
      <c r="F43">
        <v>0</v>
      </c>
      <c r="G43">
        <v>0</v>
      </c>
      <c r="H43">
        <v>0</v>
      </c>
      <c r="I43" s="67">
        <f>INDEX(Horaire!$D$100:$FQ$100,A43)</f>
        <v>1</v>
      </c>
    </row>
    <row r="44" spans="1:9" x14ac:dyDescent="0.25">
      <c r="A44">
        <f>MATCH(TRUE,INDEX(Horaire!$D$135:$FQ$135= C44,0),0)</f>
        <v>38</v>
      </c>
      <c r="B44">
        <v>14</v>
      </c>
      <c r="C44" s="39">
        <f t="shared" si="1"/>
        <v>43855.541666666664</v>
      </c>
      <c r="D44" s="67">
        <f>INDEX(Horaire!$D$19:$FQ$19,A44)</f>
        <v>0</v>
      </c>
      <c r="E44">
        <v>0</v>
      </c>
      <c r="F44">
        <v>0</v>
      </c>
      <c r="G44">
        <v>0</v>
      </c>
      <c r="H44">
        <v>0</v>
      </c>
      <c r="I44" s="67">
        <f>INDEX(Horaire!$D$100:$FQ$100,A44)</f>
        <v>1</v>
      </c>
    </row>
    <row r="45" spans="1:9" x14ac:dyDescent="0.25">
      <c r="A45">
        <f>MATCH(TRUE,INDEX(Horaire!$D$135:$FQ$135= C45,0),0)</f>
        <v>39</v>
      </c>
      <c r="B45">
        <v>15</v>
      </c>
      <c r="C45" s="39">
        <f t="shared" si="1"/>
        <v>43855.583333333336</v>
      </c>
      <c r="D45" s="67">
        <f>INDEX(Horaire!$D$19:$FQ$19,A45)</f>
        <v>0</v>
      </c>
      <c r="E45">
        <v>0</v>
      </c>
      <c r="F45">
        <v>0</v>
      </c>
      <c r="G45">
        <v>0</v>
      </c>
      <c r="H45">
        <v>0</v>
      </c>
      <c r="I45" s="67">
        <f>INDEX(Horaire!$D$100:$FQ$100,A45)</f>
        <v>1</v>
      </c>
    </row>
    <row r="46" spans="1:9" x14ac:dyDescent="0.25">
      <c r="A46">
        <f>MATCH(TRUE,INDEX(Horaire!$D$135:$FQ$135= C46,0),0)</f>
        <v>40</v>
      </c>
      <c r="B46">
        <v>16</v>
      </c>
      <c r="C46" s="39">
        <f t="shared" si="1"/>
        <v>43855.625</v>
      </c>
      <c r="D46" s="67">
        <f>INDEX(Horaire!$D$19:$FQ$19,A46)</f>
        <v>0</v>
      </c>
      <c r="E46">
        <v>0</v>
      </c>
      <c r="F46">
        <v>0</v>
      </c>
      <c r="G46">
        <v>0</v>
      </c>
      <c r="H46">
        <v>0</v>
      </c>
      <c r="I46" s="67">
        <f>INDEX(Horaire!$D$100:$FQ$100,A46)</f>
        <v>1</v>
      </c>
    </row>
    <row r="47" spans="1:9" x14ac:dyDescent="0.25">
      <c r="A47">
        <f>MATCH(TRUE,INDEX(Horaire!$D$135:$FQ$135= C47,0),0)</f>
        <v>41</v>
      </c>
      <c r="B47">
        <v>17</v>
      </c>
      <c r="C47" s="39">
        <f t="shared" si="1"/>
        <v>43855.666666666664</v>
      </c>
      <c r="D47" s="67">
        <f>INDEX(Horaire!$D$19:$FQ$19,A47)</f>
        <v>0</v>
      </c>
      <c r="E47">
        <v>0</v>
      </c>
      <c r="F47">
        <v>0</v>
      </c>
      <c r="G47">
        <v>0</v>
      </c>
      <c r="H47">
        <v>0</v>
      </c>
      <c r="I47" s="67">
        <f>INDEX(Horaire!$D$100:$FQ$100,A47)</f>
        <v>1</v>
      </c>
    </row>
    <row r="48" spans="1:9" x14ac:dyDescent="0.25">
      <c r="A48">
        <f>MATCH(TRUE,INDEX(Horaire!$D$135:$FQ$135= C48,0),0)</f>
        <v>42</v>
      </c>
      <c r="B48">
        <v>18</v>
      </c>
      <c r="C48" s="39">
        <f t="shared" si="1"/>
        <v>43855.708333333336</v>
      </c>
      <c r="D48" s="67">
        <f>INDEX(Horaire!$D$19:$FQ$19,A48)</f>
        <v>24</v>
      </c>
      <c r="E48">
        <v>0</v>
      </c>
      <c r="F48">
        <v>0</v>
      </c>
      <c r="G48">
        <v>0</v>
      </c>
      <c r="H48">
        <v>0</v>
      </c>
      <c r="I48" s="67">
        <f>INDEX(Horaire!$D$100:$FQ$100,A48)</f>
        <v>1</v>
      </c>
    </row>
    <row r="49" spans="1:9" x14ac:dyDescent="0.25">
      <c r="A49">
        <f>MATCH(TRUE,INDEX(Horaire!$D$135:$FQ$135= C49,0),0)</f>
        <v>43</v>
      </c>
      <c r="B49">
        <v>19</v>
      </c>
      <c r="C49" s="39">
        <f t="shared" si="1"/>
        <v>43855.75</v>
      </c>
      <c r="D49" s="67">
        <f>INDEX(Horaire!$D$19:$FQ$19,A49)</f>
        <v>24</v>
      </c>
      <c r="E49">
        <v>0</v>
      </c>
      <c r="F49">
        <v>0</v>
      </c>
      <c r="G49">
        <v>0</v>
      </c>
      <c r="H49">
        <v>0</v>
      </c>
      <c r="I49" s="67">
        <f>INDEX(Horaire!$D$100:$FQ$100,A49)</f>
        <v>1</v>
      </c>
    </row>
    <row r="50" spans="1:9" x14ac:dyDescent="0.25">
      <c r="A50">
        <f>MATCH(TRUE,INDEX(Horaire!$D$135:$FQ$135= C50,0),0)</f>
        <v>44</v>
      </c>
      <c r="B50">
        <v>20</v>
      </c>
      <c r="C50" s="39">
        <f t="shared" si="1"/>
        <v>43855.791666666664</v>
      </c>
      <c r="D50" s="67">
        <f>INDEX(Horaire!$D$19:$FQ$19,A50)</f>
        <v>0</v>
      </c>
      <c r="E50">
        <v>0</v>
      </c>
      <c r="F50">
        <v>0</v>
      </c>
      <c r="G50">
        <v>0</v>
      </c>
      <c r="H50">
        <v>0</v>
      </c>
      <c r="I50" s="67">
        <f>INDEX(Horaire!$D$100:$FQ$100,A50)</f>
        <v>1</v>
      </c>
    </row>
    <row r="51" spans="1:9" x14ac:dyDescent="0.25">
      <c r="A51">
        <f>MATCH(TRUE,INDEX(Horaire!$D$135:$FQ$135= C51,0),0)</f>
        <v>45</v>
      </c>
      <c r="B51">
        <v>21</v>
      </c>
      <c r="C51" s="39">
        <f t="shared" si="1"/>
        <v>43855.833333333336</v>
      </c>
      <c r="D51" s="67">
        <f>INDEX(Horaire!$D$19:$FQ$19,A51)</f>
        <v>0</v>
      </c>
      <c r="E51">
        <v>0</v>
      </c>
      <c r="F51">
        <v>0</v>
      </c>
      <c r="G51">
        <v>0</v>
      </c>
      <c r="H51">
        <v>0</v>
      </c>
      <c r="I51" s="67">
        <f>INDEX(Horaire!$D$100:$FQ$100,A51)</f>
        <v>1</v>
      </c>
    </row>
    <row r="52" spans="1:9" x14ac:dyDescent="0.25">
      <c r="A52">
        <f>MATCH(TRUE,INDEX(Horaire!$D$135:$FQ$135= C52,0),0)</f>
        <v>46</v>
      </c>
      <c r="B52">
        <v>22</v>
      </c>
      <c r="C52" s="39">
        <f t="shared" si="1"/>
        <v>43855.875</v>
      </c>
      <c r="D52" s="67">
        <f>INDEX(Horaire!$D$19:$FQ$19,A52)</f>
        <v>0</v>
      </c>
      <c r="E52">
        <v>0</v>
      </c>
      <c r="F52">
        <v>0</v>
      </c>
      <c r="G52">
        <v>0</v>
      </c>
      <c r="H52">
        <v>0</v>
      </c>
      <c r="I52" s="67">
        <f>INDEX(Horaire!$D$100:$FQ$100,A52)</f>
        <v>1</v>
      </c>
    </row>
    <row r="53" spans="1:9" x14ac:dyDescent="0.25">
      <c r="A53">
        <f>MATCH(TRUE,INDEX(Horaire!$D$135:$FQ$135= C53,0),0)</f>
        <v>47</v>
      </c>
      <c r="B53">
        <v>23</v>
      </c>
      <c r="C53" s="39">
        <f t="shared" si="1"/>
        <v>43855.916666666664</v>
      </c>
      <c r="D53" s="67">
        <f>INDEX(Horaire!$D$19:$FQ$19,A53)</f>
        <v>0</v>
      </c>
      <c r="E53">
        <v>0</v>
      </c>
      <c r="F53">
        <v>0</v>
      </c>
      <c r="G53">
        <v>0</v>
      </c>
      <c r="H53">
        <v>0</v>
      </c>
      <c r="I53" s="67">
        <f>INDEX(Horaire!$D$100:$FQ$100,A53)</f>
        <v>1</v>
      </c>
    </row>
    <row r="54" spans="1:9" x14ac:dyDescent="0.25">
      <c r="A54">
        <f>MATCH(TRUE,INDEX(Horaire!$D$135:$FQ$135= C54,0),0)</f>
        <v>48</v>
      </c>
      <c r="B54">
        <v>24</v>
      </c>
      <c r="C54" s="39">
        <f t="shared" si="1"/>
        <v>43855.958333333336</v>
      </c>
      <c r="D54" s="67">
        <f>INDEX(Horaire!$D$19:$FQ$19,A54)</f>
        <v>0</v>
      </c>
      <c r="E54">
        <v>0</v>
      </c>
      <c r="F54">
        <v>0</v>
      </c>
      <c r="G54">
        <v>0</v>
      </c>
      <c r="H54">
        <v>0</v>
      </c>
      <c r="I54" s="67">
        <f>INDEX(Horaire!$D$100:$FQ$100,A54)</f>
        <v>1</v>
      </c>
    </row>
    <row r="56" spans="1:9" ht="15.75" thickBot="1" x14ac:dyDescent="0.3"/>
    <row r="57" spans="1:9" ht="15.75" thickBot="1" x14ac:dyDescent="0.3">
      <c r="A57" s="65"/>
      <c r="B57" s="60"/>
      <c r="C57" s="60" t="s">
        <v>453</v>
      </c>
      <c r="D57" s="60"/>
      <c r="E57" s="60"/>
      <c r="F57" s="60"/>
      <c r="G57" s="60"/>
      <c r="H57" s="60"/>
      <c r="I57" s="60"/>
    </row>
    <row r="58" spans="1:9" x14ac:dyDescent="0.25">
      <c r="C58" t="s">
        <v>429</v>
      </c>
      <c r="D58" s="67" t="s">
        <v>454</v>
      </c>
    </row>
    <row r="59" spans="1:9" x14ac:dyDescent="0.25">
      <c r="A59">
        <f>MATCH(TRUE,INDEX(Horaire!$D$135:$FQ$135= C59,0),0)</f>
        <v>25</v>
      </c>
      <c r="B59">
        <v>1</v>
      </c>
      <c r="C59" s="39">
        <f>Jour_J+1</f>
        <v>43855</v>
      </c>
      <c r="D59" s="67">
        <f ca="1">INDEX(Horaire!$D$70:$FQ$70,A59)</f>
        <v>0</v>
      </c>
    </row>
    <row r="60" spans="1:9" x14ac:dyDescent="0.25">
      <c r="A60">
        <f>MATCH(TRUE,INDEX(Horaire!$D$135:$FQ$135= C60,0),0)</f>
        <v>26</v>
      </c>
      <c r="B60">
        <v>2</v>
      </c>
      <c r="C60" s="39">
        <f>$C$31+(B60-1)/24</f>
        <v>43855.041666666664</v>
      </c>
      <c r="D60" s="67">
        <f ca="1">INDEX(Horaire!$D$70:$FQ$70,A60)</f>
        <v>0</v>
      </c>
    </row>
    <row r="61" spans="1:9" x14ac:dyDescent="0.25">
      <c r="A61">
        <f>MATCH(TRUE,INDEX(Horaire!$D$135:$FQ$135= C61,0),0)</f>
        <v>27</v>
      </c>
      <c r="B61">
        <v>3</v>
      </c>
      <c r="C61" s="39">
        <f t="shared" ref="C61:C82" si="2">$C$31+(B61-1)/24</f>
        <v>43855.083333333336</v>
      </c>
      <c r="D61" s="67">
        <f ca="1">INDEX(Horaire!$D$70:$FQ$70,A61)</f>
        <v>0</v>
      </c>
    </row>
    <row r="62" spans="1:9" x14ac:dyDescent="0.25">
      <c r="A62">
        <f>MATCH(TRUE,INDEX(Horaire!$D$135:$FQ$135= C62,0),0)</f>
        <v>28</v>
      </c>
      <c r="B62">
        <v>4</v>
      </c>
      <c r="C62" s="39">
        <f t="shared" si="2"/>
        <v>43855.125</v>
      </c>
      <c r="D62" s="67">
        <f ca="1">INDEX(Horaire!$D$70:$FQ$70,A62)</f>
        <v>0</v>
      </c>
    </row>
    <row r="63" spans="1:9" x14ac:dyDescent="0.25">
      <c r="A63">
        <f>MATCH(TRUE,INDEX(Horaire!$D$135:$FQ$135= C63,0),0)</f>
        <v>29</v>
      </c>
      <c r="B63">
        <v>5</v>
      </c>
      <c r="C63" s="39">
        <f t="shared" si="2"/>
        <v>43855.166666666664</v>
      </c>
      <c r="D63" s="67">
        <f ca="1">INDEX(Horaire!$D$70:$FQ$70,A63)</f>
        <v>0</v>
      </c>
    </row>
    <row r="64" spans="1:9" x14ac:dyDescent="0.25">
      <c r="A64">
        <f>MATCH(TRUE,INDEX(Horaire!$D$135:$FQ$135= C64,0),0)</f>
        <v>30</v>
      </c>
      <c r="B64">
        <v>6</v>
      </c>
      <c r="C64" s="39">
        <f t="shared" si="2"/>
        <v>43855.208333333336</v>
      </c>
      <c r="D64" s="67">
        <f ca="1">INDEX(Horaire!$D$70:$FQ$70,A64)</f>
        <v>0</v>
      </c>
    </row>
    <row r="65" spans="1:4" x14ac:dyDescent="0.25">
      <c r="A65">
        <f>MATCH(TRUE,INDEX(Horaire!$D$135:$FQ$135= C65,0),0)</f>
        <v>31</v>
      </c>
      <c r="B65">
        <v>7</v>
      </c>
      <c r="C65" s="39">
        <f t="shared" si="2"/>
        <v>43855.25</v>
      </c>
      <c r="D65" s="67">
        <f ca="1">INDEX(Horaire!$D$70:$FQ$70,A65)</f>
        <v>0</v>
      </c>
    </row>
    <row r="66" spans="1:4" x14ac:dyDescent="0.25">
      <c r="A66">
        <f>MATCH(TRUE,INDEX(Horaire!$D$135:$FQ$135= C66,0),0)</f>
        <v>32</v>
      </c>
      <c r="B66">
        <v>8</v>
      </c>
      <c r="C66" s="39">
        <f t="shared" si="2"/>
        <v>43855.291666666664</v>
      </c>
      <c r="D66" s="67">
        <f ca="1">INDEX(Horaire!$D$70:$FQ$70,A66)</f>
        <v>0</v>
      </c>
    </row>
    <row r="67" spans="1:4" x14ac:dyDescent="0.25">
      <c r="A67">
        <f>MATCH(TRUE,INDEX(Horaire!$D$135:$FQ$135= C67,0),0)</f>
        <v>33</v>
      </c>
      <c r="B67">
        <v>9</v>
      </c>
      <c r="C67" s="39">
        <f t="shared" si="2"/>
        <v>43855.333333333336</v>
      </c>
      <c r="D67" s="67">
        <f ca="1">INDEX(Horaire!$D$70:$FQ$70,A67)</f>
        <v>48.64187660368156</v>
      </c>
    </row>
    <row r="68" spans="1:4" x14ac:dyDescent="0.25">
      <c r="A68">
        <f>MATCH(TRUE,INDEX(Horaire!$D$135:$FQ$135= C68,0),0)</f>
        <v>34</v>
      </c>
      <c r="B68">
        <v>10</v>
      </c>
      <c r="C68" s="39">
        <f t="shared" si="2"/>
        <v>43855.375</v>
      </c>
      <c r="D68" s="67">
        <f ca="1">INDEX(Horaire!$D$70:$FQ$70,A68)</f>
        <v>32.312849195635359</v>
      </c>
    </row>
    <row r="69" spans="1:4" x14ac:dyDescent="0.25">
      <c r="A69">
        <f>MATCH(TRUE,INDEX(Horaire!$D$135:$FQ$135= C69,0),0)</f>
        <v>35</v>
      </c>
      <c r="B69">
        <v>11</v>
      </c>
      <c r="C69" s="39">
        <f t="shared" si="2"/>
        <v>43855.416666666664</v>
      </c>
      <c r="D69" s="67">
        <f ca="1">INDEX(Horaire!$D$70:$FQ$70,A69)</f>
        <v>0</v>
      </c>
    </row>
    <row r="70" spans="1:4" x14ac:dyDescent="0.25">
      <c r="A70">
        <f>MATCH(TRUE,INDEX(Horaire!$D$135:$FQ$135= C70,0),0)</f>
        <v>36</v>
      </c>
      <c r="B70">
        <v>12</v>
      </c>
      <c r="C70" s="39">
        <f t="shared" si="2"/>
        <v>43855.458333333336</v>
      </c>
      <c r="D70" s="67">
        <f ca="1">INDEX(Horaire!$D$70:$FQ$70,A70)</f>
        <v>0</v>
      </c>
    </row>
    <row r="71" spans="1:4" x14ac:dyDescent="0.25">
      <c r="A71">
        <f>MATCH(TRUE,INDEX(Horaire!$D$135:$FQ$135= C71,0),0)</f>
        <v>37</v>
      </c>
      <c r="B71">
        <v>13</v>
      </c>
      <c r="C71" s="39">
        <f t="shared" si="2"/>
        <v>43855.5</v>
      </c>
      <c r="D71" s="67">
        <f ca="1">INDEX(Horaire!$D$70:$FQ$70,A71)</f>
        <v>0</v>
      </c>
    </row>
    <row r="72" spans="1:4" x14ac:dyDescent="0.25">
      <c r="A72">
        <f>MATCH(TRUE,INDEX(Horaire!$D$135:$FQ$135= C72,0),0)</f>
        <v>38</v>
      </c>
      <c r="B72">
        <v>14</v>
      </c>
      <c r="C72" s="39">
        <f t="shared" si="2"/>
        <v>43855.541666666664</v>
      </c>
      <c r="D72" s="67">
        <f ca="1">INDEX(Horaire!$D$70:$FQ$70,A72)</f>
        <v>0</v>
      </c>
    </row>
    <row r="73" spans="1:4" x14ac:dyDescent="0.25">
      <c r="A73">
        <f>MATCH(TRUE,INDEX(Horaire!$D$135:$FQ$135= C73,0),0)</f>
        <v>39</v>
      </c>
      <c r="B73">
        <v>15</v>
      </c>
      <c r="C73" s="39">
        <f t="shared" si="2"/>
        <v>43855.583333333336</v>
      </c>
      <c r="D73" s="67">
        <f ca="1">INDEX(Horaire!$D$70:$FQ$70,A73)</f>
        <v>0</v>
      </c>
    </row>
    <row r="74" spans="1:4" x14ac:dyDescent="0.25">
      <c r="A74">
        <f>MATCH(TRUE,INDEX(Horaire!$D$135:$FQ$135= C74,0),0)</f>
        <v>40</v>
      </c>
      <c r="B74">
        <v>16</v>
      </c>
      <c r="C74" s="39">
        <f t="shared" si="2"/>
        <v>43855.625</v>
      </c>
      <c r="D74" s="67">
        <f ca="1">INDEX(Horaire!$D$70:$FQ$70,A74)</f>
        <v>0</v>
      </c>
    </row>
    <row r="75" spans="1:4" x14ac:dyDescent="0.25">
      <c r="A75">
        <f>MATCH(TRUE,INDEX(Horaire!$D$135:$FQ$135= C75,0),0)</f>
        <v>41</v>
      </c>
      <c r="B75">
        <v>17</v>
      </c>
      <c r="C75" s="39">
        <f t="shared" si="2"/>
        <v>43855.666666666664</v>
      </c>
      <c r="D75" s="67">
        <f ca="1">INDEX(Horaire!$D$70:$FQ$70,A75)</f>
        <v>0</v>
      </c>
    </row>
    <row r="76" spans="1:4" x14ac:dyDescent="0.25">
      <c r="A76">
        <f>MATCH(TRUE,INDEX(Horaire!$D$135:$FQ$135= C76,0),0)</f>
        <v>42</v>
      </c>
      <c r="B76">
        <v>18</v>
      </c>
      <c r="C76" s="39">
        <f t="shared" si="2"/>
        <v>43855.708333333336</v>
      </c>
      <c r="D76" s="67">
        <f ca="1">INDEX(Horaire!$D$70:$FQ$70,A76)</f>
        <v>32.054545360307529</v>
      </c>
    </row>
    <row r="77" spans="1:4" x14ac:dyDescent="0.25">
      <c r="A77">
        <f>MATCH(TRUE,INDEX(Horaire!$D$135:$FQ$135= C77,0),0)</f>
        <v>43</v>
      </c>
      <c r="B77">
        <v>19</v>
      </c>
      <c r="C77" s="39">
        <f t="shared" si="2"/>
        <v>43855.75</v>
      </c>
      <c r="D77" s="67">
        <f ca="1">INDEX(Horaire!$D$70:$FQ$70,A77)</f>
        <v>32.246137902633677</v>
      </c>
    </row>
    <row r="78" spans="1:4" x14ac:dyDescent="0.25">
      <c r="A78">
        <f>MATCH(TRUE,INDEX(Horaire!$D$135:$FQ$135= C78,0),0)</f>
        <v>44</v>
      </c>
      <c r="B78">
        <v>20</v>
      </c>
      <c r="C78" s="39">
        <f t="shared" si="2"/>
        <v>43855.791666666664</v>
      </c>
      <c r="D78" s="67">
        <f ca="1">INDEX(Horaire!$D$70:$FQ$70,A78)</f>
        <v>0</v>
      </c>
    </row>
    <row r="79" spans="1:4" x14ac:dyDescent="0.25">
      <c r="A79">
        <f>MATCH(TRUE,INDEX(Horaire!$D$135:$FQ$135= C79,0),0)</f>
        <v>45</v>
      </c>
      <c r="B79">
        <v>21</v>
      </c>
      <c r="C79" s="39">
        <f t="shared" si="2"/>
        <v>43855.833333333336</v>
      </c>
      <c r="D79" s="67">
        <f ca="1">INDEX(Horaire!$D$70:$FQ$70,A79)</f>
        <v>0</v>
      </c>
    </row>
    <row r="80" spans="1:4" x14ac:dyDescent="0.25">
      <c r="A80">
        <f>MATCH(TRUE,INDEX(Horaire!$D$135:$FQ$135= C80,0),0)</f>
        <v>46</v>
      </c>
      <c r="B80">
        <v>22</v>
      </c>
      <c r="C80" s="39">
        <f t="shared" si="2"/>
        <v>43855.875</v>
      </c>
      <c r="D80" s="67">
        <f ca="1">INDEX(Horaire!$D$70:$FQ$70,A80)</f>
        <v>0</v>
      </c>
    </row>
    <row r="81" spans="1:9" x14ac:dyDescent="0.25">
      <c r="A81">
        <f>MATCH(TRUE,INDEX(Horaire!$D$135:$FQ$135= C81,0),0)</f>
        <v>47</v>
      </c>
      <c r="B81">
        <v>23</v>
      </c>
      <c r="C81" s="39">
        <f t="shared" si="2"/>
        <v>43855.916666666664</v>
      </c>
      <c r="D81" s="67">
        <f ca="1">INDEX(Horaire!$D$70:$FQ$70,A81)</f>
        <v>0</v>
      </c>
    </row>
    <row r="82" spans="1:9" x14ac:dyDescent="0.25">
      <c r="A82">
        <f>MATCH(TRUE,INDEX(Horaire!$D$135:$FQ$135= C82,0),0)</f>
        <v>48</v>
      </c>
      <c r="B82">
        <v>24</v>
      </c>
      <c r="C82" s="39">
        <f t="shared" si="2"/>
        <v>43855.958333333336</v>
      </c>
      <c r="D82" s="67">
        <f ca="1">INDEX(Horaire!$D$70:$FQ$70,A82)</f>
        <v>0</v>
      </c>
    </row>
    <row r="84" spans="1:9" ht="15.75" thickBot="1" x14ac:dyDescent="0.3"/>
    <row r="85" spans="1:9" ht="15.75" thickBot="1" x14ac:dyDescent="0.3">
      <c r="A85" s="65"/>
      <c r="B85" s="60"/>
      <c r="C85" s="60" t="s">
        <v>419</v>
      </c>
      <c r="D85" s="60"/>
      <c r="E85" s="60"/>
      <c r="F85" s="60"/>
      <c r="G85" s="60"/>
      <c r="H85" s="60"/>
      <c r="I85" s="60"/>
    </row>
    <row r="86" spans="1:9" x14ac:dyDescent="0.25">
      <c r="C86" t="s">
        <v>429</v>
      </c>
      <c r="D86" s="67" t="s">
        <v>430</v>
      </c>
      <c r="E86" t="s">
        <v>431</v>
      </c>
      <c r="F86" t="s">
        <v>432</v>
      </c>
      <c r="G86" t="s">
        <v>433</v>
      </c>
      <c r="H86" t="s">
        <v>434</v>
      </c>
      <c r="I86" s="67" t="s">
        <v>435</v>
      </c>
    </row>
    <row r="87" spans="1:9" x14ac:dyDescent="0.25">
      <c r="A87">
        <f>MATCH(TRUE,INDEX(Horaire!$D$135:$FQ$135= C87,0),0)</f>
        <v>49</v>
      </c>
      <c r="B87">
        <v>1</v>
      </c>
      <c r="C87" s="39">
        <f>Jour_J+2</f>
        <v>43856</v>
      </c>
      <c r="D87" s="67">
        <f>INDEX(Horaire!$D$19:$FQ$19,A87)</f>
        <v>0</v>
      </c>
      <c r="E87">
        <v>0</v>
      </c>
      <c r="F87">
        <v>0</v>
      </c>
      <c r="G87">
        <v>0</v>
      </c>
      <c r="H87">
        <v>0</v>
      </c>
      <c r="I87" s="67">
        <f>INDEX(Horaire!$D$100:$FQ$100,A87)</f>
        <v>1</v>
      </c>
    </row>
    <row r="88" spans="1:9" x14ac:dyDescent="0.25">
      <c r="A88">
        <f>MATCH(TRUE,INDEX(Horaire!$D$135:$FQ$135= C88,0),0)</f>
        <v>50</v>
      </c>
      <c r="B88">
        <v>2</v>
      </c>
      <c r="C88" s="39">
        <f>$C$87+(B88-1)/24</f>
        <v>43856.041666666664</v>
      </c>
      <c r="D88" s="67">
        <f>INDEX(Horaire!$D$19:$FQ$19,A88)</f>
        <v>0</v>
      </c>
      <c r="E88">
        <v>0</v>
      </c>
      <c r="F88">
        <v>0</v>
      </c>
      <c r="G88">
        <v>0</v>
      </c>
      <c r="H88">
        <v>0</v>
      </c>
      <c r="I88" s="67">
        <f>INDEX(Horaire!$D$100:$FQ$100,A88)</f>
        <v>1</v>
      </c>
    </row>
    <row r="89" spans="1:9" x14ac:dyDescent="0.25">
      <c r="A89">
        <f>MATCH(TRUE,INDEX(Horaire!$D$135:$FQ$135= C89,0),0)</f>
        <v>51</v>
      </c>
      <c r="B89">
        <v>3</v>
      </c>
      <c r="C89" s="39">
        <f t="shared" ref="C89:C110" si="3">$C$87+(B89-1)/24</f>
        <v>43856.083333333336</v>
      </c>
      <c r="D89" s="67">
        <f>INDEX(Horaire!$D$19:$FQ$19,A89)</f>
        <v>0</v>
      </c>
      <c r="E89">
        <v>0</v>
      </c>
      <c r="F89">
        <v>0</v>
      </c>
      <c r="G89">
        <v>0</v>
      </c>
      <c r="H89">
        <v>0</v>
      </c>
      <c r="I89" s="67">
        <f>INDEX(Horaire!$D$100:$FQ$100,A89)</f>
        <v>1</v>
      </c>
    </row>
    <row r="90" spans="1:9" x14ac:dyDescent="0.25">
      <c r="A90">
        <f>MATCH(TRUE,INDEX(Horaire!$D$135:$FQ$135= C90,0),0)</f>
        <v>52</v>
      </c>
      <c r="B90">
        <v>4</v>
      </c>
      <c r="C90" s="39">
        <f t="shared" si="3"/>
        <v>43856.125</v>
      </c>
      <c r="D90" s="67">
        <f>INDEX(Horaire!$D$19:$FQ$19,A90)</f>
        <v>0</v>
      </c>
      <c r="E90">
        <v>0</v>
      </c>
      <c r="F90">
        <v>0</v>
      </c>
      <c r="G90">
        <v>0</v>
      </c>
      <c r="H90">
        <v>0</v>
      </c>
      <c r="I90" s="67">
        <f>INDEX(Horaire!$D$100:$FQ$100,A90)</f>
        <v>1</v>
      </c>
    </row>
    <row r="91" spans="1:9" x14ac:dyDescent="0.25">
      <c r="A91">
        <f>MATCH(TRUE,INDEX(Horaire!$D$135:$FQ$135= C91,0),0)</f>
        <v>53</v>
      </c>
      <c r="B91">
        <v>5</v>
      </c>
      <c r="C91" s="39">
        <f t="shared" si="3"/>
        <v>43856.166666666664</v>
      </c>
      <c r="D91" s="67">
        <f>INDEX(Horaire!$D$19:$FQ$19,A91)</f>
        <v>0</v>
      </c>
      <c r="E91">
        <v>0</v>
      </c>
      <c r="F91">
        <v>0</v>
      </c>
      <c r="G91">
        <v>0</v>
      </c>
      <c r="H91">
        <v>0</v>
      </c>
      <c r="I91" s="67">
        <f>INDEX(Horaire!$D$100:$FQ$100,A91)</f>
        <v>1</v>
      </c>
    </row>
    <row r="92" spans="1:9" x14ac:dyDescent="0.25">
      <c r="A92">
        <f>MATCH(TRUE,INDEX(Horaire!$D$135:$FQ$135= C92,0),0)</f>
        <v>54</v>
      </c>
      <c r="B92">
        <v>6</v>
      </c>
      <c r="C92" s="39">
        <f t="shared" si="3"/>
        <v>43856.208333333336</v>
      </c>
      <c r="D92" s="67">
        <f>INDEX(Horaire!$D$19:$FQ$19,A92)</f>
        <v>0</v>
      </c>
      <c r="E92">
        <v>0</v>
      </c>
      <c r="F92">
        <v>0</v>
      </c>
      <c r="G92">
        <v>0</v>
      </c>
      <c r="H92">
        <v>0</v>
      </c>
      <c r="I92" s="67">
        <f>INDEX(Horaire!$D$100:$FQ$100,A92)</f>
        <v>1</v>
      </c>
    </row>
    <row r="93" spans="1:9" x14ac:dyDescent="0.25">
      <c r="A93">
        <f>MATCH(TRUE,INDEX(Horaire!$D$135:$FQ$135= C93,0),0)</f>
        <v>55</v>
      </c>
      <c r="B93">
        <v>7</v>
      </c>
      <c r="C93" s="39">
        <f t="shared" si="3"/>
        <v>43856.25</v>
      </c>
      <c r="D93" s="67">
        <f>INDEX(Horaire!$D$19:$FQ$19,A93)</f>
        <v>0</v>
      </c>
      <c r="E93">
        <v>0</v>
      </c>
      <c r="F93">
        <v>0</v>
      </c>
      <c r="G93">
        <v>0</v>
      </c>
      <c r="H93">
        <v>0</v>
      </c>
      <c r="I93" s="67">
        <f>INDEX(Horaire!$D$100:$FQ$100,A93)</f>
        <v>1</v>
      </c>
    </row>
    <row r="94" spans="1:9" x14ac:dyDescent="0.25">
      <c r="A94">
        <f>MATCH(TRUE,INDEX(Horaire!$D$135:$FQ$135= C94,0),0)</f>
        <v>56</v>
      </c>
      <c r="B94">
        <v>8</v>
      </c>
      <c r="C94" s="39">
        <f t="shared" si="3"/>
        <v>43856.291666666664</v>
      </c>
      <c r="D94" s="67">
        <f>INDEX(Horaire!$D$19:$FQ$19,A94)</f>
        <v>0</v>
      </c>
      <c r="E94">
        <v>0</v>
      </c>
      <c r="F94">
        <v>0</v>
      </c>
      <c r="G94">
        <v>0</v>
      </c>
      <c r="H94">
        <v>0</v>
      </c>
      <c r="I94" s="67">
        <f>INDEX(Horaire!$D$100:$FQ$100,A94)</f>
        <v>1</v>
      </c>
    </row>
    <row r="95" spans="1:9" x14ac:dyDescent="0.25">
      <c r="A95">
        <f>MATCH(TRUE,INDEX(Horaire!$D$135:$FQ$135= C95,0),0)</f>
        <v>57</v>
      </c>
      <c r="B95">
        <v>9</v>
      </c>
      <c r="C95" s="39">
        <f t="shared" si="3"/>
        <v>43856.333333333336</v>
      </c>
      <c r="D95" s="67">
        <f>INDEX(Horaire!$D$19:$FQ$19,A95)</f>
        <v>0</v>
      </c>
      <c r="E95">
        <v>0</v>
      </c>
      <c r="F95">
        <v>0</v>
      </c>
      <c r="G95">
        <v>0</v>
      </c>
      <c r="H95">
        <v>0</v>
      </c>
      <c r="I95" s="67">
        <f>INDEX(Horaire!$D$100:$FQ$100,A95)</f>
        <v>1</v>
      </c>
    </row>
    <row r="96" spans="1:9" x14ac:dyDescent="0.25">
      <c r="A96">
        <f>MATCH(TRUE,INDEX(Horaire!$D$135:$FQ$135= C96,0),0)</f>
        <v>58</v>
      </c>
      <c r="B96">
        <v>10</v>
      </c>
      <c r="C96" s="39">
        <f t="shared" si="3"/>
        <v>43856.375</v>
      </c>
      <c r="D96" s="67">
        <f>INDEX(Horaire!$D$19:$FQ$19,A96)</f>
        <v>0</v>
      </c>
      <c r="E96">
        <v>0</v>
      </c>
      <c r="F96">
        <v>0</v>
      </c>
      <c r="G96">
        <v>0</v>
      </c>
      <c r="H96">
        <v>0</v>
      </c>
      <c r="I96" s="67">
        <f>INDEX(Horaire!$D$100:$FQ$100,A96)</f>
        <v>1</v>
      </c>
    </row>
    <row r="97" spans="1:9" x14ac:dyDescent="0.25">
      <c r="A97">
        <f>MATCH(TRUE,INDEX(Horaire!$D$135:$FQ$135= C97,0),0)</f>
        <v>59</v>
      </c>
      <c r="B97">
        <v>11</v>
      </c>
      <c r="C97" s="39">
        <f t="shared" si="3"/>
        <v>43856.416666666664</v>
      </c>
      <c r="D97" s="67">
        <f>INDEX(Horaire!$D$19:$FQ$19,A97)</f>
        <v>0</v>
      </c>
      <c r="E97">
        <v>0</v>
      </c>
      <c r="F97">
        <v>0</v>
      </c>
      <c r="G97">
        <v>0</v>
      </c>
      <c r="H97">
        <v>0</v>
      </c>
      <c r="I97" s="67">
        <f>INDEX(Horaire!$D$100:$FQ$100,A97)</f>
        <v>1</v>
      </c>
    </row>
    <row r="98" spans="1:9" x14ac:dyDescent="0.25">
      <c r="A98">
        <f>MATCH(TRUE,INDEX(Horaire!$D$135:$FQ$135= C98,0),0)</f>
        <v>60</v>
      </c>
      <c r="B98">
        <v>12</v>
      </c>
      <c r="C98" s="39">
        <f t="shared" si="3"/>
        <v>43856.458333333336</v>
      </c>
      <c r="D98" s="67">
        <f>INDEX(Horaire!$D$19:$FQ$19,A98)</f>
        <v>0</v>
      </c>
      <c r="E98">
        <v>0</v>
      </c>
      <c r="F98">
        <v>0</v>
      </c>
      <c r="G98">
        <v>0</v>
      </c>
      <c r="H98">
        <v>0</v>
      </c>
      <c r="I98" s="67">
        <f>INDEX(Horaire!$D$100:$FQ$100,A98)</f>
        <v>1</v>
      </c>
    </row>
    <row r="99" spans="1:9" x14ac:dyDescent="0.25">
      <c r="A99">
        <f>MATCH(TRUE,INDEX(Horaire!$D$135:$FQ$135= C99,0),0)</f>
        <v>61</v>
      </c>
      <c r="B99">
        <v>13</v>
      </c>
      <c r="C99" s="39">
        <f t="shared" si="3"/>
        <v>43856.5</v>
      </c>
      <c r="D99" s="67">
        <f>INDEX(Horaire!$D$19:$FQ$19,A99)</f>
        <v>0</v>
      </c>
      <c r="E99">
        <v>0</v>
      </c>
      <c r="F99">
        <v>0</v>
      </c>
      <c r="G99">
        <v>0</v>
      </c>
      <c r="H99">
        <v>0</v>
      </c>
      <c r="I99" s="67">
        <f>INDEX(Horaire!$D$100:$FQ$100,A99)</f>
        <v>1</v>
      </c>
    </row>
    <row r="100" spans="1:9" x14ac:dyDescent="0.25">
      <c r="A100">
        <f>MATCH(TRUE,INDEX(Horaire!$D$135:$FQ$135= C100,0),0)</f>
        <v>62</v>
      </c>
      <c r="B100">
        <v>14</v>
      </c>
      <c r="C100" s="39">
        <f t="shared" si="3"/>
        <v>43856.541666666664</v>
      </c>
      <c r="D100" s="67">
        <f>INDEX(Horaire!$D$19:$FQ$19,A100)</f>
        <v>0</v>
      </c>
      <c r="E100">
        <v>0</v>
      </c>
      <c r="F100">
        <v>0</v>
      </c>
      <c r="G100">
        <v>0</v>
      </c>
      <c r="H100">
        <v>0</v>
      </c>
      <c r="I100" s="67">
        <f>INDEX(Horaire!$D$100:$FQ$100,A100)</f>
        <v>1</v>
      </c>
    </row>
    <row r="101" spans="1:9" x14ac:dyDescent="0.25">
      <c r="A101">
        <f>MATCH(TRUE,INDEX(Horaire!$D$135:$FQ$135= C101,0),0)</f>
        <v>63</v>
      </c>
      <c r="B101">
        <v>15</v>
      </c>
      <c r="C101" s="39">
        <f t="shared" si="3"/>
        <v>43856.583333333336</v>
      </c>
      <c r="D101" s="67">
        <f>INDEX(Horaire!$D$19:$FQ$19,A101)</f>
        <v>0</v>
      </c>
      <c r="E101">
        <v>0</v>
      </c>
      <c r="F101">
        <v>0</v>
      </c>
      <c r="G101">
        <v>0</v>
      </c>
      <c r="H101">
        <v>0</v>
      </c>
      <c r="I101" s="67">
        <f>INDEX(Horaire!$D$100:$FQ$100,A101)</f>
        <v>1</v>
      </c>
    </row>
    <row r="102" spans="1:9" x14ac:dyDescent="0.25">
      <c r="A102">
        <f>MATCH(TRUE,INDEX(Horaire!$D$135:$FQ$135= C102,0),0)</f>
        <v>64</v>
      </c>
      <c r="B102">
        <v>16</v>
      </c>
      <c r="C102" s="39">
        <f t="shared" si="3"/>
        <v>43856.625</v>
      </c>
      <c r="D102" s="67">
        <f>INDEX(Horaire!$D$19:$FQ$19,A102)</f>
        <v>0</v>
      </c>
      <c r="E102">
        <v>0</v>
      </c>
      <c r="F102">
        <v>0</v>
      </c>
      <c r="G102">
        <v>0</v>
      </c>
      <c r="H102">
        <v>0</v>
      </c>
      <c r="I102" s="67">
        <f>INDEX(Horaire!$D$100:$FQ$100,A102)</f>
        <v>1</v>
      </c>
    </row>
    <row r="103" spans="1:9" x14ac:dyDescent="0.25">
      <c r="A103">
        <f>MATCH(TRUE,INDEX(Horaire!$D$135:$FQ$135= C103,0),0)</f>
        <v>65</v>
      </c>
      <c r="B103">
        <v>17</v>
      </c>
      <c r="C103" s="39">
        <f t="shared" si="3"/>
        <v>43856.666666666664</v>
      </c>
      <c r="D103" s="67">
        <f>INDEX(Horaire!$D$19:$FQ$19,A103)</f>
        <v>0</v>
      </c>
      <c r="E103">
        <v>0</v>
      </c>
      <c r="F103">
        <v>0</v>
      </c>
      <c r="G103">
        <v>0</v>
      </c>
      <c r="H103">
        <v>0</v>
      </c>
      <c r="I103" s="67">
        <f>INDEX(Horaire!$D$100:$FQ$100,A103)</f>
        <v>1</v>
      </c>
    </row>
    <row r="104" spans="1:9" x14ac:dyDescent="0.25">
      <c r="A104">
        <f>MATCH(TRUE,INDEX(Horaire!$D$135:$FQ$135= C104,0),0)</f>
        <v>66</v>
      </c>
      <c r="B104">
        <v>18</v>
      </c>
      <c r="C104" s="39">
        <f t="shared" si="3"/>
        <v>43856.708333333336</v>
      </c>
      <c r="D104" s="67">
        <f>INDEX(Horaire!$D$19:$FQ$19,A104)</f>
        <v>0</v>
      </c>
      <c r="E104">
        <v>0</v>
      </c>
      <c r="F104">
        <v>0</v>
      </c>
      <c r="G104">
        <v>0</v>
      </c>
      <c r="H104">
        <v>0</v>
      </c>
      <c r="I104" s="67">
        <f>INDEX(Horaire!$D$100:$FQ$100,A104)</f>
        <v>1</v>
      </c>
    </row>
    <row r="105" spans="1:9" x14ac:dyDescent="0.25">
      <c r="A105">
        <f>MATCH(TRUE,INDEX(Horaire!$D$135:$FQ$135= C105,0),0)</f>
        <v>67</v>
      </c>
      <c r="B105">
        <v>19</v>
      </c>
      <c r="C105" s="39">
        <f t="shared" si="3"/>
        <v>43856.75</v>
      </c>
      <c r="D105" s="67">
        <f>INDEX(Horaire!$D$19:$FQ$19,A105)</f>
        <v>0</v>
      </c>
      <c r="E105">
        <v>0</v>
      </c>
      <c r="F105">
        <v>0</v>
      </c>
      <c r="G105">
        <v>0</v>
      </c>
      <c r="H105">
        <v>0</v>
      </c>
      <c r="I105" s="67">
        <f>INDEX(Horaire!$D$100:$FQ$100,A105)</f>
        <v>1</v>
      </c>
    </row>
    <row r="106" spans="1:9" x14ac:dyDescent="0.25">
      <c r="A106">
        <f>MATCH(TRUE,INDEX(Horaire!$D$135:$FQ$135= C106,0),0)</f>
        <v>68</v>
      </c>
      <c r="B106">
        <v>20</v>
      </c>
      <c r="C106" s="39">
        <f t="shared" si="3"/>
        <v>43856.791666666664</v>
      </c>
      <c r="D106" s="67">
        <f>INDEX(Horaire!$D$19:$FQ$19,A106)</f>
        <v>0</v>
      </c>
      <c r="E106">
        <v>0</v>
      </c>
      <c r="F106">
        <v>0</v>
      </c>
      <c r="G106">
        <v>0</v>
      </c>
      <c r="H106">
        <v>0</v>
      </c>
      <c r="I106" s="67">
        <f>INDEX(Horaire!$D$100:$FQ$100,A106)</f>
        <v>1</v>
      </c>
    </row>
    <row r="107" spans="1:9" x14ac:dyDescent="0.25">
      <c r="A107">
        <f>MATCH(TRUE,INDEX(Horaire!$D$135:$FQ$135= C107,0),0)</f>
        <v>69</v>
      </c>
      <c r="B107">
        <v>21</v>
      </c>
      <c r="C107" s="39">
        <f t="shared" si="3"/>
        <v>43856.833333333336</v>
      </c>
      <c r="D107" s="67">
        <f>INDEX(Horaire!$D$19:$FQ$19,A107)</f>
        <v>0</v>
      </c>
      <c r="E107">
        <v>0</v>
      </c>
      <c r="F107">
        <v>0</v>
      </c>
      <c r="G107">
        <v>0</v>
      </c>
      <c r="H107">
        <v>0</v>
      </c>
      <c r="I107" s="67">
        <f>INDEX(Horaire!$D$100:$FQ$100,A107)</f>
        <v>1</v>
      </c>
    </row>
    <row r="108" spans="1:9" x14ac:dyDescent="0.25">
      <c r="A108">
        <f>MATCH(TRUE,INDEX(Horaire!$D$135:$FQ$135= C108,0),0)</f>
        <v>70</v>
      </c>
      <c r="B108">
        <v>22</v>
      </c>
      <c r="C108" s="39">
        <f t="shared" si="3"/>
        <v>43856.875</v>
      </c>
      <c r="D108" s="67">
        <f>INDEX(Horaire!$D$19:$FQ$19,A108)</f>
        <v>0</v>
      </c>
      <c r="E108">
        <v>0</v>
      </c>
      <c r="F108">
        <v>0</v>
      </c>
      <c r="G108">
        <v>0</v>
      </c>
      <c r="H108">
        <v>0</v>
      </c>
      <c r="I108" s="67">
        <f>INDEX(Horaire!$D$100:$FQ$100,A108)</f>
        <v>1</v>
      </c>
    </row>
    <row r="109" spans="1:9" x14ac:dyDescent="0.25">
      <c r="A109">
        <f>MATCH(TRUE,INDEX(Horaire!$D$135:$FQ$135= C109,0),0)</f>
        <v>71</v>
      </c>
      <c r="B109">
        <v>23</v>
      </c>
      <c r="C109" s="39">
        <f t="shared" si="3"/>
        <v>43856.916666666664</v>
      </c>
      <c r="D109" s="67">
        <f>INDEX(Horaire!$D$19:$FQ$19,A109)</f>
        <v>0</v>
      </c>
      <c r="E109">
        <v>0</v>
      </c>
      <c r="F109">
        <v>0</v>
      </c>
      <c r="G109">
        <v>0</v>
      </c>
      <c r="H109">
        <v>0</v>
      </c>
      <c r="I109" s="67">
        <f>INDEX(Horaire!$D$100:$FQ$100,A109)</f>
        <v>1</v>
      </c>
    </row>
    <row r="110" spans="1:9" x14ac:dyDescent="0.25">
      <c r="A110">
        <f>MATCH(TRUE,INDEX(Horaire!$D$135:$FQ$135= C110,0),0)</f>
        <v>72</v>
      </c>
      <c r="B110">
        <v>24</v>
      </c>
      <c r="C110" s="39">
        <f t="shared" si="3"/>
        <v>43856.958333333336</v>
      </c>
      <c r="D110" s="67">
        <f>INDEX(Horaire!$D$19:$FQ$19,A110)</f>
        <v>0</v>
      </c>
      <c r="E110">
        <v>0</v>
      </c>
      <c r="F110">
        <v>0</v>
      </c>
      <c r="G110">
        <v>0</v>
      </c>
      <c r="H110">
        <v>0</v>
      </c>
      <c r="I110" s="67">
        <f>INDEX(Horaire!$D$100:$FQ$100,A110)</f>
        <v>1</v>
      </c>
    </row>
    <row r="111" spans="1:9" x14ac:dyDescent="0.25">
      <c r="C111" s="39"/>
    </row>
    <row r="112" spans="1:9" ht="15.75" thickBot="1" x14ac:dyDescent="0.3">
      <c r="C112" s="39"/>
    </row>
    <row r="113" spans="1:9" ht="15.75" thickBot="1" x14ac:dyDescent="0.3">
      <c r="A113" s="65"/>
      <c r="B113" s="60"/>
      <c r="C113" s="60" t="s">
        <v>542</v>
      </c>
      <c r="D113" s="60"/>
      <c r="E113" s="60"/>
      <c r="F113" s="60"/>
      <c r="G113" s="60"/>
      <c r="H113" s="60"/>
      <c r="I113" s="60"/>
    </row>
    <row r="114" spans="1:9" x14ac:dyDescent="0.25">
      <c r="C114" t="s">
        <v>429</v>
      </c>
      <c r="D114" s="67" t="s">
        <v>454</v>
      </c>
    </row>
    <row r="115" spans="1:9" x14ac:dyDescent="0.25">
      <c r="A115">
        <f>MATCH(TRUE,INDEX(Horaire!$D$135:$FQ$135= C115,0),0)</f>
        <v>49</v>
      </c>
      <c r="B115">
        <v>1</v>
      </c>
      <c r="C115" s="39">
        <f>Jour_J+2</f>
        <v>43856</v>
      </c>
      <c r="D115" s="67">
        <f ca="1">INDEX(Horaire!$D$70:$FQ$70,A115)</f>
        <v>0</v>
      </c>
    </row>
    <row r="116" spans="1:9" x14ac:dyDescent="0.25">
      <c r="A116">
        <f>MATCH(TRUE,INDEX(Horaire!$D$135:$FQ$135= C116,0),0)</f>
        <v>50</v>
      </c>
      <c r="B116">
        <v>2</v>
      </c>
      <c r="C116" s="39">
        <f>$C$115+(B116-1)/24</f>
        <v>43856.041666666664</v>
      </c>
      <c r="D116" s="67">
        <f ca="1">INDEX(Horaire!$D$70:$FQ$70,A116)</f>
        <v>0</v>
      </c>
    </row>
    <row r="117" spans="1:9" x14ac:dyDescent="0.25">
      <c r="A117">
        <f>MATCH(TRUE,INDEX(Horaire!$D$135:$FQ$135= C117,0),0)</f>
        <v>51</v>
      </c>
      <c r="B117">
        <v>3</v>
      </c>
      <c r="C117" s="39">
        <f t="shared" ref="C117:C138" si="4">$C$115+(B117-1)/24</f>
        <v>43856.083333333336</v>
      </c>
      <c r="D117" s="67">
        <f ca="1">INDEX(Horaire!$D$70:$FQ$70,A117)</f>
        <v>0</v>
      </c>
    </row>
    <row r="118" spans="1:9" x14ac:dyDescent="0.25">
      <c r="A118">
        <f>MATCH(TRUE,INDEX(Horaire!$D$135:$FQ$135= C118,0),0)</f>
        <v>52</v>
      </c>
      <c r="B118">
        <v>4</v>
      </c>
      <c r="C118" s="39">
        <f t="shared" si="4"/>
        <v>43856.125</v>
      </c>
      <c r="D118" s="67">
        <f ca="1">INDEX(Horaire!$D$70:$FQ$70,A118)</f>
        <v>0</v>
      </c>
    </row>
    <row r="119" spans="1:9" x14ac:dyDescent="0.25">
      <c r="A119">
        <f>MATCH(TRUE,INDEX(Horaire!$D$135:$FQ$135= C119,0),0)</f>
        <v>53</v>
      </c>
      <c r="B119">
        <v>5</v>
      </c>
      <c r="C119" s="39">
        <f t="shared" si="4"/>
        <v>43856.166666666664</v>
      </c>
      <c r="D119" s="67">
        <f ca="1">INDEX(Horaire!$D$70:$FQ$70,A119)</f>
        <v>0</v>
      </c>
    </row>
    <row r="120" spans="1:9" x14ac:dyDescent="0.25">
      <c r="A120">
        <f>MATCH(TRUE,INDEX(Horaire!$D$135:$FQ$135= C120,0),0)</f>
        <v>54</v>
      </c>
      <c r="B120">
        <v>6</v>
      </c>
      <c r="C120" s="39">
        <f t="shared" si="4"/>
        <v>43856.208333333336</v>
      </c>
      <c r="D120" s="67">
        <f ca="1">INDEX(Horaire!$D$70:$FQ$70,A120)</f>
        <v>0</v>
      </c>
    </row>
    <row r="121" spans="1:9" x14ac:dyDescent="0.25">
      <c r="A121">
        <f>MATCH(TRUE,INDEX(Horaire!$D$135:$FQ$135= C121,0),0)</f>
        <v>55</v>
      </c>
      <c r="B121">
        <v>7</v>
      </c>
      <c r="C121" s="39">
        <f t="shared" si="4"/>
        <v>43856.25</v>
      </c>
      <c r="D121" s="67">
        <f ca="1">INDEX(Horaire!$D$70:$FQ$70,A121)</f>
        <v>0</v>
      </c>
    </row>
    <row r="122" spans="1:9" x14ac:dyDescent="0.25">
      <c r="A122">
        <f>MATCH(TRUE,INDEX(Horaire!$D$135:$FQ$135= C122,0),0)</f>
        <v>56</v>
      </c>
      <c r="B122">
        <v>8</v>
      </c>
      <c r="C122" s="39">
        <f t="shared" si="4"/>
        <v>43856.291666666664</v>
      </c>
      <c r="D122" s="67">
        <f ca="1">INDEX(Horaire!$D$70:$FQ$70,A122)</f>
        <v>0</v>
      </c>
    </row>
    <row r="123" spans="1:9" x14ac:dyDescent="0.25">
      <c r="A123">
        <f>MATCH(TRUE,INDEX(Horaire!$D$135:$FQ$135= C123,0),0)</f>
        <v>57</v>
      </c>
      <c r="B123">
        <v>9</v>
      </c>
      <c r="C123" s="39">
        <f t="shared" si="4"/>
        <v>43856.333333333336</v>
      </c>
      <c r="D123" s="67">
        <f ca="1">INDEX(Horaire!$D$70:$FQ$70,A123)</f>
        <v>0</v>
      </c>
    </row>
    <row r="124" spans="1:9" x14ac:dyDescent="0.25">
      <c r="A124">
        <f>MATCH(TRUE,INDEX(Horaire!$D$135:$FQ$135= C124,0),0)</f>
        <v>58</v>
      </c>
      <c r="B124">
        <v>10</v>
      </c>
      <c r="C124" s="39">
        <f t="shared" si="4"/>
        <v>43856.375</v>
      </c>
      <c r="D124" s="67">
        <f ca="1">INDEX(Horaire!$D$70:$FQ$70,A124)</f>
        <v>0</v>
      </c>
    </row>
    <row r="125" spans="1:9" x14ac:dyDescent="0.25">
      <c r="A125">
        <f>MATCH(TRUE,INDEX(Horaire!$D$135:$FQ$135= C125,0),0)</f>
        <v>59</v>
      </c>
      <c r="B125">
        <v>11</v>
      </c>
      <c r="C125" s="39">
        <f t="shared" si="4"/>
        <v>43856.416666666664</v>
      </c>
      <c r="D125" s="67">
        <f ca="1">INDEX(Horaire!$D$70:$FQ$70,A125)</f>
        <v>0</v>
      </c>
    </row>
    <row r="126" spans="1:9" x14ac:dyDescent="0.25">
      <c r="A126">
        <f>MATCH(TRUE,INDEX(Horaire!$D$135:$FQ$135= C126,0),0)</f>
        <v>60</v>
      </c>
      <c r="B126">
        <v>12</v>
      </c>
      <c r="C126" s="39">
        <f t="shared" si="4"/>
        <v>43856.458333333336</v>
      </c>
      <c r="D126" s="67">
        <f ca="1">INDEX(Horaire!$D$70:$FQ$70,A126)</f>
        <v>0</v>
      </c>
    </row>
    <row r="127" spans="1:9" x14ac:dyDescent="0.25">
      <c r="A127">
        <f>MATCH(TRUE,INDEX(Horaire!$D$135:$FQ$135= C127,0),0)</f>
        <v>61</v>
      </c>
      <c r="B127">
        <v>13</v>
      </c>
      <c r="C127" s="39">
        <f t="shared" si="4"/>
        <v>43856.5</v>
      </c>
      <c r="D127" s="67">
        <f ca="1">INDEX(Horaire!$D$70:$FQ$70,A127)</f>
        <v>0</v>
      </c>
    </row>
    <row r="128" spans="1:9" x14ac:dyDescent="0.25">
      <c r="A128">
        <f>MATCH(TRUE,INDEX(Horaire!$D$135:$FQ$135= C128,0),0)</f>
        <v>62</v>
      </c>
      <c r="B128">
        <v>14</v>
      </c>
      <c r="C128" s="39">
        <f t="shared" si="4"/>
        <v>43856.541666666664</v>
      </c>
      <c r="D128" s="67">
        <f ca="1">INDEX(Horaire!$D$70:$FQ$70,A128)</f>
        <v>0</v>
      </c>
    </row>
    <row r="129" spans="1:9" x14ac:dyDescent="0.25">
      <c r="A129">
        <f>MATCH(TRUE,INDEX(Horaire!$D$135:$FQ$135= C129,0),0)</f>
        <v>63</v>
      </c>
      <c r="B129">
        <v>15</v>
      </c>
      <c r="C129" s="39">
        <f t="shared" si="4"/>
        <v>43856.583333333336</v>
      </c>
      <c r="D129" s="67">
        <f ca="1">INDEX(Horaire!$D$70:$FQ$70,A129)</f>
        <v>0</v>
      </c>
    </row>
    <row r="130" spans="1:9" x14ac:dyDescent="0.25">
      <c r="A130">
        <f>MATCH(TRUE,INDEX(Horaire!$D$135:$FQ$135= C130,0),0)</f>
        <v>64</v>
      </c>
      <c r="B130">
        <v>16</v>
      </c>
      <c r="C130" s="39">
        <f t="shared" si="4"/>
        <v>43856.625</v>
      </c>
      <c r="D130" s="67">
        <f ca="1">INDEX(Horaire!$D$70:$FQ$70,A130)</f>
        <v>0</v>
      </c>
    </row>
    <row r="131" spans="1:9" x14ac:dyDescent="0.25">
      <c r="A131">
        <f>MATCH(TRUE,INDEX(Horaire!$D$135:$FQ$135= C131,0),0)</f>
        <v>65</v>
      </c>
      <c r="B131">
        <v>17</v>
      </c>
      <c r="C131" s="39">
        <f t="shared" si="4"/>
        <v>43856.666666666664</v>
      </c>
      <c r="D131" s="67">
        <f ca="1">INDEX(Horaire!$D$70:$FQ$70,A131)</f>
        <v>0</v>
      </c>
    </row>
    <row r="132" spans="1:9" x14ac:dyDescent="0.25">
      <c r="A132">
        <f>MATCH(TRUE,INDEX(Horaire!$D$135:$FQ$135= C132,0),0)</f>
        <v>66</v>
      </c>
      <c r="B132">
        <v>18</v>
      </c>
      <c r="C132" s="39">
        <f t="shared" si="4"/>
        <v>43856.708333333336</v>
      </c>
      <c r="D132" s="67">
        <f ca="1">INDEX(Horaire!$D$70:$FQ$70,A132)</f>
        <v>0</v>
      </c>
    </row>
    <row r="133" spans="1:9" x14ac:dyDescent="0.25">
      <c r="A133">
        <f>MATCH(TRUE,INDEX(Horaire!$D$135:$FQ$135= C133,0),0)</f>
        <v>67</v>
      </c>
      <c r="B133">
        <v>19</v>
      </c>
      <c r="C133" s="39">
        <f t="shared" si="4"/>
        <v>43856.75</v>
      </c>
      <c r="D133" s="67">
        <f ca="1">INDEX(Horaire!$D$70:$FQ$70,A133)</f>
        <v>0</v>
      </c>
    </row>
    <row r="134" spans="1:9" x14ac:dyDescent="0.25">
      <c r="A134">
        <f>MATCH(TRUE,INDEX(Horaire!$D$135:$FQ$135= C134,0),0)</f>
        <v>68</v>
      </c>
      <c r="B134">
        <v>20</v>
      </c>
      <c r="C134" s="39">
        <f t="shared" si="4"/>
        <v>43856.791666666664</v>
      </c>
      <c r="D134" s="67">
        <f ca="1">INDEX(Horaire!$D$70:$FQ$70,A134)</f>
        <v>0</v>
      </c>
    </row>
    <row r="135" spans="1:9" x14ac:dyDescent="0.25">
      <c r="A135">
        <f>MATCH(TRUE,INDEX(Horaire!$D$135:$FQ$135= C135,0),0)</f>
        <v>69</v>
      </c>
      <c r="B135">
        <v>21</v>
      </c>
      <c r="C135" s="39">
        <f t="shared" si="4"/>
        <v>43856.833333333336</v>
      </c>
      <c r="D135" s="67">
        <f ca="1">INDEX(Horaire!$D$70:$FQ$70,A135)</f>
        <v>0</v>
      </c>
    </row>
    <row r="136" spans="1:9" x14ac:dyDescent="0.25">
      <c r="A136">
        <f>MATCH(TRUE,INDEX(Horaire!$D$135:$FQ$135= C136,0),0)</f>
        <v>70</v>
      </c>
      <c r="B136">
        <v>22</v>
      </c>
      <c r="C136" s="39">
        <f t="shared" si="4"/>
        <v>43856.875</v>
      </c>
      <c r="D136" s="67">
        <f ca="1">INDEX(Horaire!$D$70:$FQ$70,A136)</f>
        <v>0</v>
      </c>
    </row>
    <row r="137" spans="1:9" x14ac:dyDescent="0.25">
      <c r="A137">
        <f>MATCH(TRUE,INDEX(Horaire!$D$135:$FQ$135= C137,0),0)</f>
        <v>71</v>
      </c>
      <c r="B137">
        <v>23</v>
      </c>
      <c r="C137" s="39">
        <f t="shared" si="4"/>
        <v>43856.916666666664</v>
      </c>
      <c r="D137" s="67">
        <f ca="1">INDEX(Horaire!$D$70:$FQ$70,A137)</f>
        <v>0</v>
      </c>
    </row>
    <row r="138" spans="1:9" x14ac:dyDescent="0.25">
      <c r="A138">
        <f>MATCH(TRUE,INDEX(Horaire!$D$135:$FQ$135= C138,0),0)</f>
        <v>72</v>
      </c>
      <c r="B138">
        <v>24</v>
      </c>
      <c r="C138" s="39">
        <f t="shared" si="4"/>
        <v>43856.958333333336</v>
      </c>
      <c r="D138" s="67">
        <f ca="1">INDEX(Horaire!$D$70:$FQ$70,A138)</f>
        <v>0</v>
      </c>
    </row>
    <row r="140" spans="1:9" ht="15.75" thickBot="1" x14ac:dyDescent="0.3"/>
    <row r="141" spans="1:9" ht="15.75" thickBot="1" x14ac:dyDescent="0.3">
      <c r="A141" s="65"/>
      <c r="B141" s="60"/>
      <c r="C141" s="60" t="s">
        <v>420</v>
      </c>
      <c r="D141" s="60"/>
      <c r="E141" s="60"/>
      <c r="F141" s="60"/>
      <c r="G141" s="60"/>
      <c r="H141" s="60"/>
      <c r="I141" s="60"/>
    </row>
    <row r="142" spans="1:9" x14ac:dyDescent="0.25">
      <c r="C142" t="s">
        <v>429</v>
      </c>
      <c r="D142" s="67" t="s">
        <v>430</v>
      </c>
      <c r="E142" t="s">
        <v>431</v>
      </c>
      <c r="F142" t="s">
        <v>432</v>
      </c>
      <c r="G142" t="s">
        <v>433</v>
      </c>
      <c r="H142" t="s">
        <v>434</v>
      </c>
      <c r="I142" s="67" t="s">
        <v>435</v>
      </c>
    </row>
    <row r="143" spans="1:9" x14ac:dyDescent="0.25">
      <c r="A143">
        <f>MATCH(TRUE,INDEX(Horaire!$D$135:$FQ$135= C143,0),0)</f>
        <v>73</v>
      </c>
      <c r="B143">
        <v>1</v>
      </c>
      <c r="C143" s="39">
        <f>Jour_J+3</f>
        <v>43857</v>
      </c>
      <c r="D143" s="67">
        <f>INDEX(Horaire!$D$19:$FQ$19,A143)</f>
        <v>0</v>
      </c>
      <c r="E143">
        <v>0</v>
      </c>
      <c r="F143">
        <v>0</v>
      </c>
      <c r="G143">
        <v>0</v>
      </c>
      <c r="H143">
        <v>0</v>
      </c>
      <c r="I143" s="67">
        <f>INDEX(Horaire!$D$100:$FQ$100,A143)</f>
        <v>1</v>
      </c>
    </row>
    <row r="144" spans="1:9" x14ac:dyDescent="0.25">
      <c r="A144">
        <f>MATCH(TRUE,INDEX(Horaire!$D$135:$FQ$135= C144,0),0)</f>
        <v>74</v>
      </c>
      <c r="B144">
        <v>2</v>
      </c>
      <c r="C144" s="39">
        <f>$C$143+(B144-1)/24</f>
        <v>43857.041666666664</v>
      </c>
      <c r="D144" s="67">
        <f>INDEX(Horaire!$D$19:$FQ$19,A144)</f>
        <v>0</v>
      </c>
      <c r="E144">
        <v>0</v>
      </c>
      <c r="F144">
        <v>0</v>
      </c>
      <c r="G144">
        <v>0</v>
      </c>
      <c r="H144">
        <v>0</v>
      </c>
      <c r="I144" s="67">
        <f>INDEX(Horaire!$D$100:$FQ$100,A144)</f>
        <v>1</v>
      </c>
    </row>
    <row r="145" spans="1:9" x14ac:dyDescent="0.25">
      <c r="A145">
        <f>MATCH(TRUE,INDEX(Horaire!$D$135:$FQ$135= C145,0),0)</f>
        <v>75</v>
      </c>
      <c r="B145">
        <v>3</v>
      </c>
      <c r="C145" s="39">
        <f t="shared" ref="C145:C166" si="5">$C$143+(B145-1)/24</f>
        <v>43857.083333333336</v>
      </c>
      <c r="D145" s="67">
        <f>INDEX(Horaire!$D$19:$FQ$19,A145)</f>
        <v>0</v>
      </c>
      <c r="E145">
        <v>0</v>
      </c>
      <c r="F145">
        <v>0</v>
      </c>
      <c r="G145">
        <v>0</v>
      </c>
      <c r="H145">
        <v>0</v>
      </c>
      <c r="I145" s="67">
        <f>INDEX(Horaire!$D$100:$FQ$100,A145)</f>
        <v>1</v>
      </c>
    </row>
    <row r="146" spans="1:9" x14ac:dyDescent="0.25">
      <c r="A146">
        <f>MATCH(TRUE,INDEX(Horaire!$D$135:$FQ$135= C146,0),0)</f>
        <v>76</v>
      </c>
      <c r="B146">
        <v>4</v>
      </c>
      <c r="C146" s="39">
        <f t="shared" si="5"/>
        <v>43857.125</v>
      </c>
      <c r="D146" s="67">
        <f>INDEX(Horaire!$D$19:$FQ$19,A146)</f>
        <v>0</v>
      </c>
      <c r="E146">
        <v>0</v>
      </c>
      <c r="F146">
        <v>0</v>
      </c>
      <c r="G146">
        <v>0</v>
      </c>
      <c r="H146">
        <v>0</v>
      </c>
      <c r="I146" s="67">
        <f>INDEX(Horaire!$D$100:$FQ$100,A146)</f>
        <v>1</v>
      </c>
    </row>
    <row r="147" spans="1:9" x14ac:dyDescent="0.25">
      <c r="A147">
        <f>MATCH(TRUE,INDEX(Horaire!$D$135:$FQ$135= C147,0),0)</f>
        <v>77</v>
      </c>
      <c r="B147">
        <v>5</v>
      </c>
      <c r="C147" s="39">
        <f t="shared" si="5"/>
        <v>43857.166666666664</v>
      </c>
      <c r="D147" s="67">
        <f>INDEX(Horaire!$D$19:$FQ$19,A147)</f>
        <v>0</v>
      </c>
      <c r="E147">
        <v>0</v>
      </c>
      <c r="F147">
        <v>0</v>
      </c>
      <c r="G147">
        <v>0</v>
      </c>
      <c r="H147">
        <v>0</v>
      </c>
      <c r="I147" s="67">
        <f>INDEX(Horaire!$D$100:$FQ$100,A147)</f>
        <v>1</v>
      </c>
    </row>
    <row r="148" spans="1:9" x14ac:dyDescent="0.25">
      <c r="A148">
        <f>MATCH(TRUE,INDEX(Horaire!$D$135:$FQ$135= C148,0),0)</f>
        <v>78</v>
      </c>
      <c r="B148">
        <v>6</v>
      </c>
      <c r="C148" s="39">
        <f t="shared" si="5"/>
        <v>43857.208333333336</v>
      </c>
      <c r="D148" s="67">
        <f>INDEX(Horaire!$D$19:$FQ$19,A148)</f>
        <v>0</v>
      </c>
      <c r="E148">
        <v>0</v>
      </c>
      <c r="F148">
        <v>0</v>
      </c>
      <c r="G148">
        <v>0</v>
      </c>
      <c r="H148">
        <v>0</v>
      </c>
      <c r="I148" s="67">
        <f>INDEX(Horaire!$D$100:$FQ$100,A148)</f>
        <v>1</v>
      </c>
    </row>
    <row r="149" spans="1:9" x14ac:dyDescent="0.25">
      <c r="A149">
        <f>MATCH(TRUE,INDEX(Horaire!$D$135:$FQ$135= C149,0),0)</f>
        <v>79</v>
      </c>
      <c r="B149">
        <v>7</v>
      </c>
      <c r="C149" s="39">
        <f t="shared" si="5"/>
        <v>43857.25</v>
      </c>
      <c r="D149" s="67">
        <f>INDEX(Horaire!$D$19:$FQ$19,A149)</f>
        <v>0</v>
      </c>
      <c r="E149">
        <v>0</v>
      </c>
      <c r="F149">
        <v>0</v>
      </c>
      <c r="G149">
        <v>0</v>
      </c>
      <c r="H149">
        <v>0</v>
      </c>
      <c r="I149" s="67">
        <f>INDEX(Horaire!$D$100:$FQ$100,A149)</f>
        <v>1</v>
      </c>
    </row>
    <row r="150" spans="1:9" x14ac:dyDescent="0.25">
      <c r="A150">
        <f>MATCH(TRUE,INDEX(Horaire!$D$135:$FQ$135= C150,0),0)</f>
        <v>80</v>
      </c>
      <c r="B150">
        <v>8</v>
      </c>
      <c r="C150" s="39">
        <f t="shared" si="5"/>
        <v>43857.291666666664</v>
      </c>
      <c r="D150" s="67">
        <f>INDEX(Horaire!$D$19:$FQ$19,A150)</f>
        <v>0</v>
      </c>
      <c r="E150">
        <v>0</v>
      </c>
      <c r="F150">
        <v>0</v>
      </c>
      <c r="G150">
        <v>0</v>
      </c>
      <c r="H150">
        <v>0</v>
      </c>
      <c r="I150" s="67">
        <f>INDEX(Horaire!$D$100:$FQ$100,A150)</f>
        <v>1</v>
      </c>
    </row>
    <row r="151" spans="1:9" x14ac:dyDescent="0.25">
      <c r="A151">
        <f>MATCH(TRUE,INDEX(Horaire!$D$135:$FQ$135= C151,0),0)</f>
        <v>81</v>
      </c>
      <c r="B151">
        <v>9</v>
      </c>
      <c r="C151" s="39">
        <f t="shared" si="5"/>
        <v>43857.333333333336</v>
      </c>
      <c r="D151" s="67">
        <f>INDEX(Horaire!$D$19:$FQ$19,A151)</f>
        <v>0</v>
      </c>
      <c r="E151">
        <v>0</v>
      </c>
      <c r="F151">
        <v>0</v>
      </c>
      <c r="G151">
        <v>0</v>
      </c>
      <c r="H151">
        <v>0</v>
      </c>
      <c r="I151" s="67">
        <f>INDEX(Horaire!$D$100:$FQ$100,A151)</f>
        <v>1</v>
      </c>
    </row>
    <row r="152" spans="1:9" x14ac:dyDescent="0.25">
      <c r="A152">
        <f>MATCH(TRUE,INDEX(Horaire!$D$135:$FQ$135= C152,0),0)</f>
        <v>82</v>
      </c>
      <c r="B152">
        <v>10</v>
      </c>
      <c r="C152" s="39">
        <f t="shared" si="5"/>
        <v>43857.375</v>
      </c>
      <c r="D152" s="67">
        <f>INDEX(Horaire!$D$19:$FQ$19,A152)</f>
        <v>0</v>
      </c>
      <c r="E152">
        <v>0</v>
      </c>
      <c r="F152">
        <v>0</v>
      </c>
      <c r="G152">
        <v>0</v>
      </c>
      <c r="H152">
        <v>0</v>
      </c>
      <c r="I152" s="67">
        <f>INDEX(Horaire!$D$100:$FQ$100,A152)</f>
        <v>1</v>
      </c>
    </row>
    <row r="153" spans="1:9" x14ac:dyDescent="0.25">
      <c r="A153">
        <f>MATCH(TRUE,INDEX(Horaire!$D$135:$FQ$135= C153,0),0)</f>
        <v>83</v>
      </c>
      <c r="B153">
        <v>11</v>
      </c>
      <c r="C153" s="39">
        <f t="shared" si="5"/>
        <v>43857.416666666664</v>
      </c>
      <c r="D153" s="67">
        <f>INDEX(Horaire!$D$19:$FQ$19,A153)</f>
        <v>0</v>
      </c>
      <c r="E153">
        <v>0</v>
      </c>
      <c r="F153">
        <v>0</v>
      </c>
      <c r="G153">
        <v>0</v>
      </c>
      <c r="H153">
        <v>0</v>
      </c>
      <c r="I153" s="67">
        <f>INDEX(Horaire!$D$100:$FQ$100,A153)</f>
        <v>1</v>
      </c>
    </row>
    <row r="154" spans="1:9" x14ac:dyDescent="0.25">
      <c r="A154">
        <f>MATCH(TRUE,INDEX(Horaire!$D$135:$FQ$135= C154,0),0)</f>
        <v>84</v>
      </c>
      <c r="B154">
        <v>12</v>
      </c>
      <c r="C154" s="39">
        <f t="shared" si="5"/>
        <v>43857.458333333336</v>
      </c>
      <c r="D154" s="67">
        <f>INDEX(Horaire!$D$19:$FQ$19,A154)</f>
        <v>0</v>
      </c>
      <c r="E154">
        <v>0</v>
      </c>
      <c r="F154">
        <v>0</v>
      </c>
      <c r="G154">
        <v>0</v>
      </c>
      <c r="H154">
        <v>0</v>
      </c>
      <c r="I154" s="67">
        <f>INDEX(Horaire!$D$100:$FQ$100,A154)</f>
        <v>1</v>
      </c>
    </row>
    <row r="155" spans="1:9" x14ac:dyDescent="0.25">
      <c r="A155">
        <f>MATCH(TRUE,INDEX(Horaire!$D$135:$FQ$135= C155,0),0)</f>
        <v>85</v>
      </c>
      <c r="B155">
        <v>13</v>
      </c>
      <c r="C155" s="39">
        <f t="shared" si="5"/>
        <v>43857.5</v>
      </c>
      <c r="D155" s="67">
        <f>INDEX(Horaire!$D$19:$FQ$19,A155)</f>
        <v>0</v>
      </c>
      <c r="E155">
        <v>0</v>
      </c>
      <c r="F155">
        <v>0</v>
      </c>
      <c r="G155">
        <v>0</v>
      </c>
      <c r="H155">
        <v>0</v>
      </c>
      <c r="I155" s="67">
        <f>INDEX(Horaire!$D$100:$FQ$100,A155)</f>
        <v>1</v>
      </c>
    </row>
    <row r="156" spans="1:9" x14ac:dyDescent="0.25">
      <c r="A156">
        <f>MATCH(TRUE,INDEX(Horaire!$D$135:$FQ$135= C156,0),0)</f>
        <v>86</v>
      </c>
      <c r="B156">
        <v>14</v>
      </c>
      <c r="C156" s="39">
        <f t="shared" si="5"/>
        <v>43857.541666666664</v>
      </c>
      <c r="D156" s="67">
        <f>INDEX(Horaire!$D$19:$FQ$19,A156)</f>
        <v>0</v>
      </c>
      <c r="E156">
        <v>0</v>
      </c>
      <c r="F156">
        <v>0</v>
      </c>
      <c r="G156">
        <v>0</v>
      </c>
      <c r="H156">
        <v>0</v>
      </c>
      <c r="I156" s="67">
        <f>INDEX(Horaire!$D$100:$FQ$100,A156)</f>
        <v>1</v>
      </c>
    </row>
    <row r="157" spans="1:9" x14ac:dyDescent="0.25">
      <c r="A157">
        <f>MATCH(TRUE,INDEX(Horaire!$D$135:$FQ$135= C157,0),0)</f>
        <v>87</v>
      </c>
      <c r="B157">
        <v>15</v>
      </c>
      <c r="C157" s="39">
        <f t="shared" si="5"/>
        <v>43857.583333333336</v>
      </c>
      <c r="D157" s="67">
        <f>INDEX(Horaire!$D$19:$FQ$19,A157)</f>
        <v>0</v>
      </c>
      <c r="E157">
        <v>0</v>
      </c>
      <c r="F157">
        <v>0</v>
      </c>
      <c r="G157">
        <v>0</v>
      </c>
      <c r="H157">
        <v>0</v>
      </c>
      <c r="I157" s="67">
        <f>INDEX(Horaire!$D$100:$FQ$100,A157)</f>
        <v>1</v>
      </c>
    </row>
    <row r="158" spans="1:9" x14ac:dyDescent="0.25">
      <c r="A158">
        <f>MATCH(TRUE,INDEX(Horaire!$D$135:$FQ$135= C158,0),0)</f>
        <v>88</v>
      </c>
      <c r="B158">
        <v>16</v>
      </c>
      <c r="C158" s="39">
        <f t="shared" si="5"/>
        <v>43857.625</v>
      </c>
      <c r="D158" s="67">
        <f>INDEX(Horaire!$D$19:$FQ$19,A158)</f>
        <v>0</v>
      </c>
      <c r="E158">
        <v>0</v>
      </c>
      <c r="F158">
        <v>0</v>
      </c>
      <c r="G158">
        <v>0</v>
      </c>
      <c r="H158">
        <v>0</v>
      </c>
      <c r="I158" s="67">
        <f>INDEX(Horaire!$D$100:$FQ$100,A158)</f>
        <v>1</v>
      </c>
    </row>
    <row r="159" spans="1:9" x14ac:dyDescent="0.25">
      <c r="A159">
        <f>MATCH(TRUE,INDEX(Horaire!$D$135:$FQ$135= C159,0),0)</f>
        <v>89</v>
      </c>
      <c r="B159">
        <v>17</v>
      </c>
      <c r="C159" s="39">
        <f t="shared" si="5"/>
        <v>43857.666666666664</v>
      </c>
      <c r="D159" s="67">
        <f>INDEX(Horaire!$D$19:$FQ$19,A159)</f>
        <v>0</v>
      </c>
      <c r="E159">
        <v>0</v>
      </c>
      <c r="F159">
        <v>0</v>
      </c>
      <c r="G159">
        <v>0</v>
      </c>
      <c r="H159">
        <v>0</v>
      </c>
      <c r="I159" s="67">
        <f>INDEX(Horaire!$D$100:$FQ$100,A159)</f>
        <v>1</v>
      </c>
    </row>
    <row r="160" spans="1:9" x14ac:dyDescent="0.25">
      <c r="A160">
        <f>MATCH(TRUE,INDEX(Horaire!$D$135:$FQ$135= C160,0),0)</f>
        <v>90</v>
      </c>
      <c r="B160">
        <v>18</v>
      </c>
      <c r="C160" s="39">
        <f t="shared" si="5"/>
        <v>43857.708333333336</v>
      </c>
      <c r="D160" s="67">
        <f>INDEX(Horaire!$D$19:$FQ$19,A160)</f>
        <v>0</v>
      </c>
      <c r="E160">
        <v>0</v>
      </c>
      <c r="F160">
        <v>0</v>
      </c>
      <c r="G160">
        <v>0</v>
      </c>
      <c r="H160">
        <v>0</v>
      </c>
      <c r="I160" s="67">
        <f>INDEX(Horaire!$D$100:$FQ$100,A160)</f>
        <v>1</v>
      </c>
    </row>
    <row r="161" spans="1:9" x14ac:dyDescent="0.25">
      <c r="A161">
        <f>MATCH(TRUE,INDEX(Horaire!$D$135:$FQ$135= C161,0),0)</f>
        <v>91</v>
      </c>
      <c r="B161">
        <v>19</v>
      </c>
      <c r="C161" s="39">
        <f t="shared" si="5"/>
        <v>43857.75</v>
      </c>
      <c r="D161" s="67">
        <f>INDEX(Horaire!$D$19:$FQ$19,A161)</f>
        <v>0</v>
      </c>
      <c r="E161">
        <v>0</v>
      </c>
      <c r="F161">
        <v>0</v>
      </c>
      <c r="G161">
        <v>0</v>
      </c>
      <c r="H161">
        <v>0</v>
      </c>
      <c r="I161" s="67">
        <f>INDEX(Horaire!$D$100:$FQ$100,A161)</f>
        <v>1</v>
      </c>
    </row>
    <row r="162" spans="1:9" x14ac:dyDescent="0.25">
      <c r="A162">
        <f>MATCH(TRUE,INDEX(Horaire!$D$135:$FQ$135= C162,0),0)</f>
        <v>92</v>
      </c>
      <c r="B162">
        <v>20</v>
      </c>
      <c r="C162" s="39">
        <f t="shared" si="5"/>
        <v>43857.791666666664</v>
      </c>
      <c r="D162" s="67">
        <f>INDEX(Horaire!$D$19:$FQ$19,A162)</f>
        <v>0</v>
      </c>
      <c r="E162">
        <v>0</v>
      </c>
      <c r="F162">
        <v>0</v>
      </c>
      <c r="G162">
        <v>0</v>
      </c>
      <c r="H162">
        <v>0</v>
      </c>
      <c r="I162" s="67">
        <f>INDEX(Horaire!$D$100:$FQ$100,A162)</f>
        <v>1</v>
      </c>
    </row>
    <row r="163" spans="1:9" x14ac:dyDescent="0.25">
      <c r="A163">
        <f>MATCH(TRUE,INDEX(Horaire!$D$135:$FQ$135= C163,0),0)</f>
        <v>93</v>
      </c>
      <c r="B163">
        <v>21</v>
      </c>
      <c r="C163" s="39">
        <f t="shared" si="5"/>
        <v>43857.833333333336</v>
      </c>
      <c r="D163" s="67">
        <f>INDEX(Horaire!$D$19:$FQ$19,A163)</f>
        <v>0</v>
      </c>
      <c r="E163">
        <v>0</v>
      </c>
      <c r="F163">
        <v>0</v>
      </c>
      <c r="G163">
        <v>0</v>
      </c>
      <c r="H163">
        <v>0</v>
      </c>
      <c r="I163" s="67">
        <f>INDEX(Horaire!$D$100:$FQ$100,A163)</f>
        <v>1</v>
      </c>
    </row>
    <row r="164" spans="1:9" x14ac:dyDescent="0.25">
      <c r="A164">
        <f>MATCH(TRUE,INDEX(Horaire!$D$135:$FQ$135= C164,0),0)</f>
        <v>94</v>
      </c>
      <c r="B164">
        <v>22</v>
      </c>
      <c r="C164" s="39">
        <f t="shared" si="5"/>
        <v>43857.875</v>
      </c>
      <c r="D164" s="67">
        <f>INDEX(Horaire!$D$19:$FQ$19,A164)</f>
        <v>0</v>
      </c>
      <c r="E164">
        <v>0</v>
      </c>
      <c r="F164">
        <v>0</v>
      </c>
      <c r="G164">
        <v>0</v>
      </c>
      <c r="H164">
        <v>0</v>
      </c>
      <c r="I164" s="67">
        <f>INDEX(Horaire!$D$100:$FQ$100,A164)</f>
        <v>1</v>
      </c>
    </row>
    <row r="165" spans="1:9" x14ac:dyDescent="0.25">
      <c r="A165">
        <f>MATCH(TRUE,INDEX(Horaire!$D$135:$FQ$135= C165,0),0)</f>
        <v>95</v>
      </c>
      <c r="B165">
        <v>23</v>
      </c>
      <c r="C165" s="39">
        <f t="shared" si="5"/>
        <v>43857.916666666664</v>
      </c>
      <c r="D165" s="67">
        <f>INDEX(Horaire!$D$19:$FQ$19,A165)</f>
        <v>0</v>
      </c>
      <c r="E165">
        <v>0</v>
      </c>
      <c r="F165">
        <v>0</v>
      </c>
      <c r="G165">
        <v>0</v>
      </c>
      <c r="H165">
        <v>0</v>
      </c>
      <c r="I165" s="67">
        <f>INDEX(Horaire!$D$100:$FQ$100,A165)</f>
        <v>1</v>
      </c>
    </row>
    <row r="166" spans="1:9" x14ac:dyDescent="0.25">
      <c r="A166">
        <f>MATCH(TRUE,INDEX(Horaire!$D$135:$FQ$135= C166,0),0)</f>
        <v>96</v>
      </c>
      <c r="B166">
        <v>24</v>
      </c>
      <c r="C166" s="39">
        <f t="shared" si="5"/>
        <v>43857.958333333336</v>
      </c>
      <c r="D166" s="67">
        <f>INDEX(Horaire!$D$19:$FQ$19,A166)</f>
        <v>0</v>
      </c>
      <c r="E166">
        <v>0</v>
      </c>
      <c r="F166">
        <v>0</v>
      </c>
      <c r="G166">
        <v>0</v>
      </c>
      <c r="H166">
        <v>0</v>
      </c>
      <c r="I166" s="67">
        <f>INDEX(Horaire!$D$100:$FQ$100,A166)</f>
        <v>1</v>
      </c>
    </row>
    <row r="168" spans="1:9" ht="15.75" thickBot="1" x14ac:dyDescent="0.3"/>
    <row r="169" spans="1:9" ht="15.75" thickBot="1" x14ac:dyDescent="0.3">
      <c r="A169" s="65"/>
      <c r="B169" s="60"/>
      <c r="C169" s="60" t="s">
        <v>543</v>
      </c>
      <c r="D169" s="60"/>
      <c r="E169" s="60"/>
      <c r="F169" s="60"/>
      <c r="G169" s="60"/>
      <c r="H169" s="60"/>
      <c r="I169" s="60"/>
    </row>
    <row r="170" spans="1:9" x14ac:dyDescent="0.25">
      <c r="C170" t="s">
        <v>429</v>
      </c>
      <c r="D170" s="67" t="s">
        <v>454</v>
      </c>
    </row>
    <row r="171" spans="1:9" x14ac:dyDescent="0.25">
      <c r="A171">
        <f>MATCH(TRUE,INDEX(Horaire!$D$135:$FQ$135= C171,0),0)</f>
        <v>73</v>
      </c>
      <c r="B171">
        <v>1</v>
      </c>
      <c r="C171" s="39">
        <f>Jour_J+3</f>
        <v>43857</v>
      </c>
      <c r="D171" s="67">
        <f ca="1">INDEX(Horaire!$D$70:$FQ$70,A171)</f>
        <v>0</v>
      </c>
    </row>
    <row r="172" spans="1:9" x14ac:dyDescent="0.25">
      <c r="A172">
        <f>MATCH(TRUE,INDEX(Horaire!$D$135:$FQ$135= C172,0),0)</f>
        <v>74</v>
      </c>
      <c r="B172">
        <v>2</v>
      </c>
      <c r="C172" s="39">
        <f>$C$171+(B172-1)/24</f>
        <v>43857.041666666664</v>
      </c>
      <c r="D172" s="67">
        <f ca="1">INDEX(Horaire!$D$70:$FQ$70,A172)</f>
        <v>0</v>
      </c>
    </row>
    <row r="173" spans="1:9" x14ac:dyDescent="0.25">
      <c r="A173">
        <f>MATCH(TRUE,INDEX(Horaire!$D$135:$FQ$135= C173,0),0)</f>
        <v>75</v>
      </c>
      <c r="B173">
        <v>3</v>
      </c>
      <c r="C173" s="39">
        <f t="shared" ref="C173:C194" si="6">$C$171+(B173-1)/24</f>
        <v>43857.083333333336</v>
      </c>
      <c r="D173" s="67">
        <f ca="1">INDEX(Horaire!$D$70:$FQ$70,A173)</f>
        <v>0</v>
      </c>
    </row>
    <row r="174" spans="1:9" x14ac:dyDescent="0.25">
      <c r="A174">
        <f>MATCH(TRUE,INDEX(Horaire!$D$135:$FQ$135= C174,0),0)</f>
        <v>76</v>
      </c>
      <c r="B174">
        <v>4</v>
      </c>
      <c r="C174" s="39">
        <f t="shared" si="6"/>
        <v>43857.125</v>
      </c>
      <c r="D174" s="67">
        <f ca="1">INDEX(Horaire!$D$70:$FQ$70,A174)</f>
        <v>0</v>
      </c>
    </row>
    <row r="175" spans="1:9" x14ac:dyDescent="0.25">
      <c r="A175">
        <f>MATCH(TRUE,INDEX(Horaire!$D$135:$FQ$135= C175,0),0)</f>
        <v>77</v>
      </c>
      <c r="B175">
        <v>5</v>
      </c>
      <c r="C175" s="39">
        <f t="shared" si="6"/>
        <v>43857.166666666664</v>
      </c>
      <c r="D175" s="67">
        <f ca="1">INDEX(Horaire!$D$70:$FQ$70,A175)</f>
        <v>0</v>
      </c>
    </row>
    <row r="176" spans="1:9" x14ac:dyDescent="0.25">
      <c r="A176">
        <f>MATCH(TRUE,INDEX(Horaire!$D$135:$FQ$135= C176,0),0)</f>
        <v>78</v>
      </c>
      <c r="B176">
        <v>6</v>
      </c>
      <c r="C176" s="39">
        <f t="shared" si="6"/>
        <v>43857.208333333336</v>
      </c>
      <c r="D176" s="67">
        <f ca="1">INDEX(Horaire!$D$70:$FQ$70,A176)</f>
        <v>0</v>
      </c>
    </row>
    <row r="177" spans="1:4" x14ac:dyDescent="0.25">
      <c r="A177">
        <f>MATCH(TRUE,INDEX(Horaire!$D$135:$FQ$135= C177,0),0)</f>
        <v>79</v>
      </c>
      <c r="B177">
        <v>7</v>
      </c>
      <c r="C177" s="39">
        <f t="shared" si="6"/>
        <v>43857.25</v>
      </c>
      <c r="D177" s="67">
        <f ca="1">INDEX(Horaire!$D$70:$FQ$70,A177)</f>
        <v>0</v>
      </c>
    </row>
    <row r="178" spans="1:4" x14ac:dyDescent="0.25">
      <c r="A178">
        <f>MATCH(TRUE,INDEX(Horaire!$D$135:$FQ$135= C178,0),0)</f>
        <v>80</v>
      </c>
      <c r="B178">
        <v>8</v>
      </c>
      <c r="C178" s="39">
        <f t="shared" si="6"/>
        <v>43857.291666666664</v>
      </c>
      <c r="D178" s="67">
        <f ca="1">INDEX(Horaire!$D$70:$FQ$70,A178)</f>
        <v>0</v>
      </c>
    </row>
    <row r="179" spans="1:4" x14ac:dyDescent="0.25">
      <c r="A179">
        <f>MATCH(TRUE,INDEX(Horaire!$D$135:$FQ$135= C179,0),0)</f>
        <v>81</v>
      </c>
      <c r="B179">
        <v>9</v>
      </c>
      <c r="C179" s="39">
        <f t="shared" si="6"/>
        <v>43857.333333333336</v>
      </c>
      <c r="D179" s="67">
        <f ca="1">INDEX(Horaire!$D$70:$FQ$70,A179)</f>
        <v>0</v>
      </c>
    </row>
    <row r="180" spans="1:4" x14ac:dyDescent="0.25">
      <c r="A180">
        <f>MATCH(TRUE,INDEX(Horaire!$D$135:$FQ$135= C180,0),0)</f>
        <v>82</v>
      </c>
      <c r="B180">
        <v>10</v>
      </c>
      <c r="C180" s="39">
        <f t="shared" si="6"/>
        <v>43857.375</v>
      </c>
      <c r="D180" s="67">
        <f ca="1">INDEX(Horaire!$D$70:$FQ$70,A180)</f>
        <v>0</v>
      </c>
    </row>
    <row r="181" spans="1:4" x14ac:dyDescent="0.25">
      <c r="A181">
        <f>MATCH(TRUE,INDEX(Horaire!$D$135:$FQ$135= C181,0),0)</f>
        <v>83</v>
      </c>
      <c r="B181">
        <v>11</v>
      </c>
      <c r="C181" s="39">
        <f t="shared" si="6"/>
        <v>43857.416666666664</v>
      </c>
      <c r="D181" s="67">
        <f ca="1">INDEX(Horaire!$D$70:$FQ$70,A181)</f>
        <v>0</v>
      </c>
    </row>
    <row r="182" spans="1:4" x14ac:dyDescent="0.25">
      <c r="A182">
        <f>MATCH(TRUE,INDEX(Horaire!$D$135:$FQ$135= C182,0),0)</f>
        <v>84</v>
      </c>
      <c r="B182">
        <v>12</v>
      </c>
      <c r="C182" s="39">
        <f t="shared" si="6"/>
        <v>43857.458333333336</v>
      </c>
      <c r="D182" s="67">
        <f ca="1">INDEX(Horaire!$D$70:$FQ$70,A182)</f>
        <v>0</v>
      </c>
    </row>
    <row r="183" spans="1:4" x14ac:dyDescent="0.25">
      <c r="A183">
        <f>MATCH(TRUE,INDEX(Horaire!$D$135:$FQ$135= C183,0),0)</f>
        <v>85</v>
      </c>
      <c r="B183">
        <v>13</v>
      </c>
      <c r="C183" s="39">
        <f t="shared" si="6"/>
        <v>43857.5</v>
      </c>
      <c r="D183" s="67">
        <f ca="1">INDEX(Horaire!$D$70:$FQ$70,A183)</f>
        <v>0</v>
      </c>
    </row>
    <row r="184" spans="1:4" x14ac:dyDescent="0.25">
      <c r="A184">
        <f>MATCH(TRUE,INDEX(Horaire!$D$135:$FQ$135= C184,0),0)</f>
        <v>86</v>
      </c>
      <c r="B184">
        <v>14</v>
      </c>
      <c r="C184" s="39">
        <f t="shared" si="6"/>
        <v>43857.541666666664</v>
      </c>
      <c r="D184" s="67">
        <f ca="1">INDEX(Horaire!$D$70:$FQ$70,A184)</f>
        <v>0</v>
      </c>
    </row>
    <row r="185" spans="1:4" x14ac:dyDescent="0.25">
      <c r="A185">
        <f>MATCH(TRUE,INDEX(Horaire!$D$135:$FQ$135= C185,0),0)</f>
        <v>87</v>
      </c>
      <c r="B185">
        <v>15</v>
      </c>
      <c r="C185" s="39">
        <f t="shared" si="6"/>
        <v>43857.583333333336</v>
      </c>
      <c r="D185" s="67">
        <f ca="1">INDEX(Horaire!$D$70:$FQ$70,A185)</f>
        <v>0</v>
      </c>
    </row>
    <row r="186" spans="1:4" x14ac:dyDescent="0.25">
      <c r="A186">
        <f>MATCH(TRUE,INDEX(Horaire!$D$135:$FQ$135= C186,0),0)</f>
        <v>88</v>
      </c>
      <c r="B186">
        <v>16</v>
      </c>
      <c r="C186" s="39">
        <f t="shared" si="6"/>
        <v>43857.625</v>
      </c>
      <c r="D186" s="67">
        <f ca="1">INDEX(Horaire!$D$70:$FQ$70,A186)</f>
        <v>0</v>
      </c>
    </row>
    <row r="187" spans="1:4" x14ac:dyDescent="0.25">
      <c r="A187">
        <f>MATCH(TRUE,INDEX(Horaire!$D$135:$FQ$135= C187,0),0)</f>
        <v>89</v>
      </c>
      <c r="B187">
        <v>17</v>
      </c>
      <c r="C187" s="39">
        <f t="shared" si="6"/>
        <v>43857.666666666664</v>
      </c>
      <c r="D187" s="67">
        <f ca="1">INDEX(Horaire!$D$70:$FQ$70,A187)</f>
        <v>0</v>
      </c>
    </row>
    <row r="188" spans="1:4" x14ac:dyDescent="0.25">
      <c r="A188">
        <f>MATCH(TRUE,INDEX(Horaire!$D$135:$FQ$135= C188,0),0)</f>
        <v>90</v>
      </c>
      <c r="B188">
        <v>18</v>
      </c>
      <c r="C188" s="39">
        <f t="shared" si="6"/>
        <v>43857.708333333336</v>
      </c>
      <c r="D188" s="67">
        <f ca="1">INDEX(Horaire!$D$70:$FQ$70,A188)</f>
        <v>0</v>
      </c>
    </row>
    <row r="189" spans="1:4" x14ac:dyDescent="0.25">
      <c r="A189">
        <f>MATCH(TRUE,INDEX(Horaire!$D$135:$FQ$135= C189,0),0)</f>
        <v>91</v>
      </c>
      <c r="B189">
        <v>19</v>
      </c>
      <c r="C189" s="39">
        <f t="shared" si="6"/>
        <v>43857.75</v>
      </c>
      <c r="D189" s="67">
        <f ca="1">INDEX(Horaire!$D$70:$FQ$70,A189)</f>
        <v>0</v>
      </c>
    </row>
    <row r="190" spans="1:4" x14ac:dyDescent="0.25">
      <c r="A190">
        <f>MATCH(TRUE,INDEX(Horaire!$D$135:$FQ$135= C190,0),0)</f>
        <v>92</v>
      </c>
      <c r="B190">
        <v>20</v>
      </c>
      <c r="C190" s="39">
        <f t="shared" si="6"/>
        <v>43857.791666666664</v>
      </c>
      <c r="D190" s="67">
        <f ca="1">INDEX(Horaire!$D$70:$FQ$70,A190)</f>
        <v>0</v>
      </c>
    </row>
    <row r="191" spans="1:4" x14ac:dyDescent="0.25">
      <c r="A191">
        <f>MATCH(TRUE,INDEX(Horaire!$D$135:$FQ$135= C191,0),0)</f>
        <v>93</v>
      </c>
      <c r="B191">
        <v>21</v>
      </c>
      <c r="C191" s="39">
        <f t="shared" si="6"/>
        <v>43857.833333333336</v>
      </c>
      <c r="D191" s="67">
        <f ca="1">INDEX(Horaire!$D$70:$FQ$70,A191)</f>
        <v>0</v>
      </c>
    </row>
    <row r="192" spans="1:4" x14ac:dyDescent="0.25">
      <c r="A192">
        <f>MATCH(TRUE,INDEX(Horaire!$D$135:$FQ$135= C192,0),0)</f>
        <v>94</v>
      </c>
      <c r="B192">
        <v>22</v>
      </c>
      <c r="C192" s="39">
        <f t="shared" si="6"/>
        <v>43857.875</v>
      </c>
      <c r="D192" s="67">
        <f ca="1">INDEX(Horaire!$D$70:$FQ$70,A192)</f>
        <v>0</v>
      </c>
    </row>
    <row r="193" spans="1:4" x14ac:dyDescent="0.25">
      <c r="A193">
        <f>MATCH(TRUE,INDEX(Horaire!$D$135:$FQ$135= C193,0),0)</f>
        <v>95</v>
      </c>
      <c r="B193">
        <v>23</v>
      </c>
      <c r="C193" s="39">
        <f t="shared" si="6"/>
        <v>43857.916666666664</v>
      </c>
      <c r="D193" s="67">
        <f ca="1">INDEX(Horaire!$D$70:$FQ$70,A193)</f>
        <v>0</v>
      </c>
    </row>
    <row r="194" spans="1:4" x14ac:dyDescent="0.25">
      <c r="A194">
        <f>MATCH(TRUE,INDEX(Horaire!$D$135:$FQ$135= C194,0),0)</f>
        <v>96</v>
      </c>
      <c r="B194">
        <v>24</v>
      </c>
      <c r="C194" s="39">
        <f t="shared" si="6"/>
        <v>43857.958333333336</v>
      </c>
      <c r="D194" s="67">
        <f ca="1">INDEX(Horaire!$D$70:$FQ$70,A194)</f>
        <v>0</v>
      </c>
    </row>
  </sheetData>
  <pageMargins left="0.7" right="0.7" top="0.75" bottom="0.75" header="0.3" footer="0.3"/>
  <customProperties>
    <customPr name="Gu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F2D8-F9E3-415A-9653-98FD27083627}">
  <sheetPr codeName="Sheet16">
    <tabColor theme="4"/>
  </sheetPr>
  <dimension ref="A1:D193"/>
  <sheetViews>
    <sheetView workbookViewId="0">
      <selection activeCell="J29" sqref="J29"/>
    </sheetView>
  </sheetViews>
  <sheetFormatPr defaultRowHeight="15" x14ac:dyDescent="0.25"/>
  <cols>
    <col min="2" max="2" width="18.140625" style="210" bestFit="1" customWidth="1"/>
    <col min="3" max="3" width="13.85546875" bestFit="1" customWidth="1"/>
    <col min="4" max="4" width="12.7109375" bestFit="1" customWidth="1"/>
  </cols>
  <sheetData>
    <row r="1" spans="1:4" x14ac:dyDescent="0.25">
      <c r="A1" s="91" t="s">
        <v>611</v>
      </c>
      <c r="B1" s="209" t="s">
        <v>429</v>
      </c>
      <c r="C1" s="14" t="s">
        <v>405</v>
      </c>
      <c r="D1" s="14" t="s">
        <v>404</v>
      </c>
    </row>
    <row r="2" spans="1:4" x14ac:dyDescent="0.25">
      <c r="A2">
        <v>1</v>
      </c>
      <c r="B2" s="210">
        <f>INDEX(Horaire!$D$135:$GM$135,A2)</f>
        <v>43854</v>
      </c>
      <c r="C2">
        <f ca="1">INDEX(Horaire!$D$58:$GM$58,A2)</f>
        <v>7.9015262089416742</v>
      </c>
      <c r="D2">
        <f ca="1">INDEX(Horaire!$D$63:$GM$63,A2)</f>
        <v>4.5611486499992973</v>
      </c>
    </row>
    <row r="3" spans="1:4" x14ac:dyDescent="0.25">
      <c r="A3">
        <f>1+A2</f>
        <v>2</v>
      </c>
      <c r="B3" s="210">
        <f>INDEX(Horaire!$D$135:$GM$135,A3)</f>
        <v>43854.041666666664</v>
      </c>
      <c r="C3">
        <f ca="1">INDEX(Horaire!$D$58:$GM$58,A3)</f>
        <v>8.1575653127649801</v>
      </c>
      <c r="D3">
        <f ca="1">INDEX(Horaire!$D$63:$GM$63,A3)</f>
        <v>4.509740080030741</v>
      </c>
    </row>
    <row r="4" spans="1:4" x14ac:dyDescent="0.25">
      <c r="A4">
        <f t="shared" ref="A4:A67" si="0">1+A3</f>
        <v>3</v>
      </c>
      <c r="B4" s="210">
        <f>INDEX(Horaire!$D$135:$GM$135,A4)</f>
        <v>43854.083333333336</v>
      </c>
      <c r="C4">
        <f ca="1">INDEX(Horaire!$D$58:$GM$58,A4)</f>
        <v>8.7072359520471352</v>
      </c>
      <c r="D4">
        <f ca="1">INDEX(Horaire!$D$63:$GM$63,A4)</f>
        <v>4.4600897858000881</v>
      </c>
    </row>
    <row r="5" spans="1:4" x14ac:dyDescent="0.25">
      <c r="A5">
        <f t="shared" si="0"/>
        <v>4</v>
      </c>
      <c r="B5" s="210">
        <f>INDEX(Horaire!$D$135:$GM$135,A5)</f>
        <v>43854.125</v>
      </c>
      <c r="C5">
        <f ca="1">INDEX(Horaire!$D$58:$GM$58,A5)</f>
        <v>8.6633438707004853</v>
      </c>
      <c r="D5">
        <f ca="1">INDEX(Horaire!$D$63:$GM$63,A5)</f>
        <v>4.503981867146738</v>
      </c>
    </row>
    <row r="6" spans="1:4" x14ac:dyDescent="0.25">
      <c r="A6">
        <f t="shared" si="0"/>
        <v>5</v>
      </c>
      <c r="B6" s="210">
        <f>INDEX(Horaire!$D$135:$GM$135,A6)</f>
        <v>43854.166666666664</v>
      </c>
      <c r="C6">
        <f ca="1">INDEX(Horaire!$D$58:$GM$58,A6)</f>
        <v>9.4598205345712909</v>
      </c>
      <c r="D6">
        <f ca="1">INDEX(Horaire!$D$63:$GM$63,A6)</f>
        <v>4.5196796824425993</v>
      </c>
    </row>
    <row r="7" spans="1:4" x14ac:dyDescent="0.25">
      <c r="A7">
        <f t="shared" si="0"/>
        <v>6</v>
      </c>
      <c r="B7" s="210">
        <f>INDEX(Horaire!$D$135:$GM$135,A7)</f>
        <v>43854.208333333336</v>
      </c>
      <c r="C7">
        <f ca="1">INDEX(Horaire!$D$58:$GM$58,A7)</f>
        <v>7.8236357543810398</v>
      </c>
      <c r="D7">
        <f ca="1">INDEX(Horaire!$D$63:$GM$63,A7)</f>
        <v>4.5538950615911826</v>
      </c>
    </row>
    <row r="8" spans="1:4" x14ac:dyDescent="0.25">
      <c r="A8">
        <f t="shared" si="0"/>
        <v>7</v>
      </c>
      <c r="B8" s="210">
        <f>INDEX(Horaire!$D$135:$GM$135,A8)</f>
        <v>43854.25</v>
      </c>
      <c r="C8">
        <f ca="1">INDEX(Horaire!$D$58:$GM$58,A8)</f>
        <v>6.1009880692935115</v>
      </c>
      <c r="D8">
        <f ca="1">INDEX(Horaire!$D$63:$GM$63,A8)</f>
        <v>3.4361700253245435</v>
      </c>
    </row>
    <row r="9" spans="1:4" x14ac:dyDescent="0.25">
      <c r="A9">
        <f t="shared" si="0"/>
        <v>8</v>
      </c>
      <c r="B9" s="210">
        <f>INDEX(Horaire!$D$135:$GM$135,A9)</f>
        <v>43854.291666666664</v>
      </c>
      <c r="C9">
        <f ca="1">INDEX(Horaire!$D$58:$GM$58,A9)</f>
        <v>3.7006327334898761</v>
      </c>
      <c r="D9">
        <f ca="1">INDEX(Horaire!$D$63:$GM$63,A9)</f>
        <v>3.2328666841413418</v>
      </c>
    </row>
    <row r="10" spans="1:4" x14ac:dyDescent="0.25">
      <c r="A10">
        <f t="shared" si="0"/>
        <v>9</v>
      </c>
      <c r="B10" s="210">
        <f>INDEX(Horaire!$D$135:$GM$135,A10)</f>
        <v>43854.333333333336</v>
      </c>
      <c r="C10">
        <f ca="1">INDEX(Horaire!$D$58:$GM$58,A10)</f>
        <v>6.6328091251891879</v>
      </c>
      <c r="D10">
        <f ca="1">INDEX(Horaire!$D$63:$GM$63,A10)</f>
        <v>4.2731179386371405</v>
      </c>
    </row>
    <row r="11" spans="1:4" x14ac:dyDescent="0.25">
      <c r="A11">
        <f t="shared" si="0"/>
        <v>10</v>
      </c>
      <c r="B11" s="210">
        <f>INDEX(Horaire!$D$135:$GM$135,A11)</f>
        <v>43854.375</v>
      </c>
      <c r="C11">
        <f ca="1">INDEX(Horaire!$D$58:$GM$58,A11)</f>
        <v>5.9904490626804829</v>
      </c>
      <c r="D11">
        <f ca="1">INDEX(Horaire!$D$63:$GM$63,A11)</f>
        <v>4.1329901121490762</v>
      </c>
    </row>
    <row r="12" spans="1:4" x14ac:dyDescent="0.25">
      <c r="A12">
        <f t="shared" si="0"/>
        <v>11</v>
      </c>
      <c r="B12" s="210">
        <f>INDEX(Horaire!$D$135:$GM$135,A12)</f>
        <v>43854.416666666664</v>
      </c>
      <c r="C12">
        <f ca="1">INDEX(Horaire!$D$58:$GM$58,A12)</f>
        <v>5.9904490626804829</v>
      </c>
      <c r="D12">
        <f ca="1">INDEX(Horaire!$D$63:$GM$63,A12)</f>
        <v>4.1329901121490762</v>
      </c>
    </row>
    <row r="13" spans="1:4" x14ac:dyDescent="0.25">
      <c r="A13">
        <f t="shared" si="0"/>
        <v>12</v>
      </c>
      <c r="B13" s="210">
        <f>INDEX(Horaire!$D$135:$GM$135,A13)</f>
        <v>43854.458333333336</v>
      </c>
      <c r="C13">
        <f ca="1">INDEX(Horaire!$D$58:$GM$58,A13)</f>
        <v>5.9904490626804829</v>
      </c>
      <c r="D13">
        <f ca="1">INDEX(Horaire!$D$63:$GM$63,A13)</f>
        <v>4.1329901121490762</v>
      </c>
    </row>
    <row r="14" spans="1:4" x14ac:dyDescent="0.25">
      <c r="A14">
        <f t="shared" si="0"/>
        <v>13</v>
      </c>
      <c r="B14" s="210">
        <f>INDEX(Horaire!$D$135:$GM$135,A14)</f>
        <v>43854.5</v>
      </c>
      <c r="C14">
        <f ca="1">INDEX(Horaire!$D$58:$GM$58,A14)</f>
        <v>5.9904490626804829</v>
      </c>
      <c r="D14">
        <f ca="1">INDEX(Horaire!$D$63:$GM$63,A14)</f>
        <v>4.1329901121490762</v>
      </c>
    </row>
    <row r="15" spans="1:4" x14ac:dyDescent="0.25">
      <c r="A15">
        <f t="shared" si="0"/>
        <v>14</v>
      </c>
      <c r="B15" s="210">
        <f>INDEX(Horaire!$D$135:$GM$135,A15)</f>
        <v>43854.541666666664</v>
      </c>
      <c r="C15">
        <f ca="1">INDEX(Horaire!$D$58:$GM$58,A15)</f>
        <v>5.9904490626804829</v>
      </c>
      <c r="D15">
        <f ca="1">INDEX(Horaire!$D$63:$GM$63,A15)</f>
        <v>4.1329901121490762</v>
      </c>
    </row>
    <row r="16" spans="1:4" x14ac:dyDescent="0.25">
      <c r="A16">
        <f t="shared" si="0"/>
        <v>15</v>
      </c>
      <c r="B16" s="210">
        <f>INDEX(Horaire!$D$135:$GM$135,A16)</f>
        <v>43854.583333333336</v>
      </c>
      <c r="C16">
        <f ca="1">INDEX(Horaire!$D$58:$GM$58,A16)</f>
        <v>5.9904490626804829</v>
      </c>
      <c r="D16">
        <f ca="1">INDEX(Horaire!$D$63:$GM$63,A16)</f>
        <v>4.1329901121490762</v>
      </c>
    </row>
    <row r="17" spans="1:4" x14ac:dyDescent="0.25">
      <c r="A17">
        <f t="shared" si="0"/>
        <v>16</v>
      </c>
      <c r="B17" s="210">
        <f>INDEX(Horaire!$D$135:$GM$135,A17)</f>
        <v>43854.625</v>
      </c>
      <c r="C17">
        <f ca="1">INDEX(Horaire!$D$58:$GM$58,A17)</f>
        <v>5.9904490626804829</v>
      </c>
      <c r="D17">
        <f ca="1">INDEX(Horaire!$D$63:$GM$63,A17)</f>
        <v>4.1329901121490762</v>
      </c>
    </row>
    <row r="18" spans="1:4" x14ac:dyDescent="0.25">
      <c r="A18">
        <f t="shared" si="0"/>
        <v>17</v>
      </c>
      <c r="B18" s="210">
        <f>INDEX(Horaire!$D$135:$GM$135,A18)</f>
        <v>43854.666666666664</v>
      </c>
      <c r="C18">
        <f ca="1">INDEX(Horaire!$D$58:$GM$58,A18)</f>
        <v>5.9904490626804829</v>
      </c>
      <c r="D18">
        <f ca="1">INDEX(Horaire!$D$63:$GM$63,A18)</f>
        <v>4.1329901121490762</v>
      </c>
    </row>
    <row r="19" spans="1:4" x14ac:dyDescent="0.25">
      <c r="A19">
        <f t="shared" si="0"/>
        <v>18</v>
      </c>
      <c r="B19" s="210">
        <f>INDEX(Horaire!$D$135:$GM$135,A19)</f>
        <v>43854.708333333336</v>
      </c>
      <c r="C19">
        <f ca="1">INDEX(Horaire!$D$58:$GM$58,A19)</f>
        <v>5.9904490626804829</v>
      </c>
      <c r="D19">
        <f ca="1">INDEX(Horaire!$D$63:$GM$63,A19)</f>
        <v>4.1329901121490762</v>
      </c>
    </row>
    <row r="20" spans="1:4" x14ac:dyDescent="0.25">
      <c r="A20">
        <f t="shared" si="0"/>
        <v>19</v>
      </c>
      <c r="B20" s="210">
        <f>INDEX(Horaire!$D$135:$GM$135,A20)</f>
        <v>43854.75</v>
      </c>
      <c r="C20">
        <f ca="1">INDEX(Horaire!$D$58:$GM$58,A20)</f>
        <v>5.9904490626804829</v>
      </c>
      <c r="D20">
        <f ca="1">INDEX(Horaire!$D$63:$GM$63,A20)</f>
        <v>4.1329901121490762</v>
      </c>
    </row>
    <row r="21" spans="1:4" x14ac:dyDescent="0.25">
      <c r="A21">
        <f t="shared" si="0"/>
        <v>20</v>
      </c>
      <c r="B21" s="210">
        <f>INDEX(Horaire!$D$135:$GM$135,A21)</f>
        <v>43854.791666666664</v>
      </c>
      <c r="C21">
        <f ca="1">INDEX(Horaire!$D$58:$GM$58,A21)</f>
        <v>5.9904490626804829</v>
      </c>
      <c r="D21">
        <f ca="1">INDEX(Horaire!$D$63:$GM$63,A21)</f>
        <v>4.1329901121490762</v>
      </c>
    </row>
    <row r="22" spans="1:4" x14ac:dyDescent="0.25">
      <c r="A22">
        <f t="shared" si="0"/>
        <v>21</v>
      </c>
      <c r="B22" s="210">
        <f>INDEX(Horaire!$D$135:$GM$135,A22)</f>
        <v>43854.833333333336</v>
      </c>
      <c r="C22">
        <f ca="1">INDEX(Horaire!$D$58:$GM$58,A22)</f>
        <v>5.9904490626804829</v>
      </c>
      <c r="D22">
        <f ca="1">INDEX(Horaire!$D$63:$GM$63,A22)</f>
        <v>4.1329901121490762</v>
      </c>
    </row>
    <row r="23" spans="1:4" x14ac:dyDescent="0.25">
      <c r="A23">
        <f t="shared" si="0"/>
        <v>22</v>
      </c>
      <c r="B23" s="210">
        <f>INDEX(Horaire!$D$135:$GM$135,A23)</f>
        <v>43854.875</v>
      </c>
      <c r="C23">
        <f ca="1">INDEX(Horaire!$D$58:$GM$58,A23)</f>
        <v>5.9904490626804829</v>
      </c>
      <c r="D23">
        <f ca="1">INDEX(Horaire!$D$63:$GM$63,A23)</f>
        <v>4.1329901121490762</v>
      </c>
    </row>
    <row r="24" spans="1:4" x14ac:dyDescent="0.25">
      <c r="A24">
        <f t="shared" si="0"/>
        <v>23</v>
      </c>
      <c r="B24" s="210">
        <f>INDEX(Horaire!$D$135:$GM$135,A24)</f>
        <v>43854.916666666664</v>
      </c>
      <c r="C24">
        <f ca="1">INDEX(Horaire!$D$58:$GM$58,A24)</f>
        <v>5.9904490626804829</v>
      </c>
      <c r="D24">
        <f ca="1">INDEX(Horaire!$D$63:$GM$63,A24)</f>
        <v>4.1329901121490762</v>
      </c>
    </row>
    <row r="25" spans="1:4" x14ac:dyDescent="0.25">
      <c r="A25">
        <f t="shared" si="0"/>
        <v>24</v>
      </c>
      <c r="B25" s="210">
        <f>INDEX(Horaire!$D$135:$GM$135,A25)</f>
        <v>43854.958333333336</v>
      </c>
      <c r="C25">
        <f ca="1">INDEX(Horaire!$D$58:$GM$58,A25)</f>
        <v>5.9904490626804829</v>
      </c>
      <c r="D25">
        <f ca="1">INDEX(Horaire!$D$63:$GM$63,A25)</f>
        <v>4.1329901121490762</v>
      </c>
    </row>
    <row r="26" spans="1:4" x14ac:dyDescent="0.25">
      <c r="A26">
        <f t="shared" si="0"/>
        <v>25</v>
      </c>
      <c r="B26" s="210">
        <f>INDEX(Horaire!$D$135:$GM$135,A26)</f>
        <v>43855</v>
      </c>
      <c r="C26">
        <f>INDEX(Horaire!$D$58:$GM$58,A26)</f>
        <v>5.4562448985931598</v>
      </c>
      <c r="D26">
        <f>INDEX(Horaire!$D$63:$GM$63,A26)</f>
        <v>2.7102812858847098</v>
      </c>
    </row>
    <row r="27" spans="1:4" x14ac:dyDescent="0.25">
      <c r="A27">
        <f t="shared" si="0"/>
        <v>26</v>
      </c>
      <c r="B27" s="210">
        <f>INDEX(Horaire!$D$135:$GM$135,A27)</f>
        <v>43855.041666666664</v>
      </c>
      <c r="C27">
        <f>INDEX(Horaire!$D$58:$GM$58,A27)</f>
        <v>5.4562448985931598</v>
      </c>
      <c r="D27">
        <f>INDEX(Horaire!$D$63:$GM$63,A27)</f>
        <v>2.7102812858847098</v>
      </c>
    </row>
    <row r="28" spans="1:4" x14ac:dyDescent="0.25">
      <c r="A28">
        <f t="shared" si="0"/>
        <v>27</v>
      </c>
      <c r="B28" s="210">
        <f>INDEX(Horaire!$D$135:$GM$135,A28)</f>
        <v>43855.083333333336</v>
      </c>
      <c r="C28">
        <f>INDEX(Horaire!$D$58:$GM$58,A28)</f>
        <v>5.4562448985931598</v>
      </c>
      <c r="D28">
        <f>INDEX(Horaire!$D$63:$GM$63,A28)</f>
        <v>2.7102812858847098</v>
      </c>
    </row>
    <row r="29" spans="1:4" x14ac:dyDescent="0.25">
      <c r="A29">
        <f t="shared" si="0"/>
        <v>28</v>
      </c>
      <c r="B29" s="210">
        <f>INDEX(Horaire!$D$135:$GM$135,A29)</f>
        <v>43855.125</v>
      </c>
      <c r="C29">
        <f>INDEX(Horaire!$D$58:$GM$58,A29)</f>
        <v>5.4562448985931598</v>
      </c>
      <c r="D29">
        <f>INDEX(Horaire!$D$63:$GM$63,A29)</f>
        <v>2.7102812858847098</v>
      </c>
    </row>
    <row r="30" spans="1:4" x14ac:dyDescent="0.25">
      <c r="A30">
        <f t="shared" si="0"/>
        <v>29</v>
      </c>
      <c r="B30" s="210">
        <f>INDEX(Horaire!$D$135:$GM$135,A30)</f>
        <v>43855.166666666664</v>
      </c>
      <c r="C30">
        <f>INDEX(Horaire!$D$58:$GM$58,A30)</f>
        <v>5.4562448985931598</v>
      </c>
      <c r="D30">
        <f>INDEX(Horaire!$D$63:$GM$63,A30)</f>
        <v>2.7102812858847098</v>
      </c>
    </row>
    <row r="31" spans="1:4" x14ac:dyDescent="0.25">
      <c r="A31">
        <f t="shared" si="0"/>
        <v>30</v>
      </c>
      <c r="B31" s="210">
        <f>INDEX(Horaire!$D$135:$GM$135,A31)</f>
        <v>43855.208333333336</v>
      </c>
      <c r="C31">
        <f>INDEX(Horaire!$D$58:$GM$58,A31)</f>
        <v>5.4562448985931598</v>
      </c>
      <c r="D31">
        <f>INDEX(Horaire!$D$63:$GM$63,A31)</f>
        <v>2.7102812858847098</v>
      </c>
    </row>
    <row r="32" spans="1:4" x14ac:dyDescent="0.25">
      <c r="A32">
        <f t="shared" si="0"/>
        <v>31</v>
      </c>
      <c r="B32" s="210">
        <f>INDEX(Horaire!$D$135:$GM$135,A32)</f>
        <v>43855.25</v>
      </c>
      <c r="C32">
        <f>INDEX(Horaire!$D$58:$GM$58,A32)</f>
        <v>5.4562448985931598</v>
      </c>
      <c r="D32">
        <f>INDEX(Horaire!$D$63:$GM$63,A32)</f>
        <v>2.7102812858847098</v>
      </c>
    </row>
    <row r="33" spans="1:4" x14ac:dyDescent="0.25">
      <c r="A33">
        <f t="shared" si="0"/>
        <v>32</v>
      </c>
      <c r="B33" s="210">
        <f>INDEX(Horaire!$D$135:$GM$135,A33)</f>
        <v>43855.291666666664</v>
      </c>
      <c r="C33">
        <f>INDEX(Horaire!$D$58:$GM$58,A33)</f>
        <v>5.4562448985931598</v>
      </c>
      <c r="D33">
        <f>INDEX(Horaire!$D$63:$GM$63,A33)</f>
        <v>2.7102812858847098</v>
      </c>
    </row>
    <row r="34" spans="1:4" x14ac:dyDescent="0.25">
      <c r="A34">
        <f t="shared" si="0"/>
        <v>33</v>
      </c>
      <c r="B34" s="210">
        <f>INDEX(Horaire!$D$135:$GM$135,A34)</f>
        <v>43855.333333333336</v>
      </c>
      <c r="C34">
        <f>INDEX(Horaire!$D$58:$GM$58,A34)</f>
        <v>5.4562448985931598</v>
      </c>
      <c r="D34">
        <f>INDEX(Horaire!$D$63:$GM$63,A34)</f>
        <v>2.7102812858847098</v>
      </c>
    </row>
    <row r="35" spans="1:4" x14ac:dyDescent="0.25">
      <c r="A35">
        <f t="shared" si="0"/>
        <v>34</v>
      </c>
      <c r="B35" s="210">
        <f>INDEX(Horaire!$D$135:$GM$135,A35)</f>
        <v>43855.375</v>
      </c>
      <c r="C35">
        <f>INDEX(Horaire!$D$58:$GM$58,A35)</f>
        <v>5.4562448985931598</v>
      </c>
      <c r="D35">
        <f>INDEX(Horaire!$D$63:$GM$63,A35)</f>
        <v>2.7102812858847098</v>
      </c>
    </row>
    <row r="36" spans="1:4" x14ac:dyDescent="0.25">
      <c r="A36">
        <f t="shared" si="0"/>
        <v>35</v>
      </c>
      <c r="B36" s="210">
        <f>INDEX(Horaire!$D$135:$GM$135,A36)</f>
        <v>43855.416666666664</v>
      </c>
      <c r="C36">
        <f>INDEX(Horaire!$D$58:$GM$58,A36)</f>
        <v>5.4562448985931598</v>
      </c>
      <c r="D36">
        <f>INDEX(Horaire!$D$63:$GM$63,A36)</f>
        <v>2.7102812858847098</v>
      </c>
    </row>
    <row r="37" spans="1:4" x14ac:dyDescent="0.25">
      <c r="A37">
        <f t="shared" si="0"/>
        <v>36</v>
      </c>
      <c r="B37" s="210">
        <f>INDEX(Horaire!$D$135:$GM$135,A37)</f>
        <v>43855.458333333336</v>
      </c>
      <c r="C37">
        <f>INDEX(Horaire!$D$58:$GM$58,A37)</f>
        <v>5.4562448985931598</v>
      </c>
      <c r="D37">
        <f>INDEX(Horaire!$D$63:$GM$63,A37)</f>
        <v>2.7102812858847098</v>
      </c>
    </row>
    <row r="38" spans="1:4" x14ac:dyDescent="0.25">
      <c r="A38">
        <f t="shared" si="0"/>
        <v>37</v>
      </c>
      <c r="B38" s="210">
        <f>INDEX(Horaire!$D$135:$GM$135,A38)</f>
        <v>43855.5</v>
      </c>
      <c r="C38">
        <f>INDEX(Horaire!$D$58:$GM$58,A38)</f>
        <v>5.4562448985931598</v>
      </c>
      <c r="D38">
        <f>INDEX(Horaire!$D$63:$GM$63,A38)</f>
        <v>2.7102812858847098</v>
      </c>
    </row>
    <row r="39" spans="1:4" x14ac:dyDescent="0.25">
      <c r="A39">
        <f t="shared" si="0"/>
        <v>38</v>
      </c>
      <c r="B39" s="210">
        <f>INDEX(Horaire!$D$135:$GM$135,A39)</f>
        <v>43855.541666666664</v>
      </c>
      <c r="C39">
        <f>INDEX(Horaire!$D$58:$GM$58,A39)</f>
        <v>5.4562448985931598</v>
      </c>
      <c r="D39">
        <f>INDEX(Horaire!$D$63:$GM$63,A39)</f>
        <v>2.7102812858847098</v>
      </c>
    </row>
    <row r="40" spans="1:4" x14ac:dyDescent="0.25">
      <c r="A40">
        <f t="shared" si="0"/>
        <v>39</v>
      </c>
      <c r="B40" s="210">
        <f>INDEX(Horaire!$D$135:$GM$135,A40)</f>
        <v>43855.583333333336</v>
      </c>
      <c r="C40">
        <f>INDEX(Horaire!$D$58:$GM$58,A40)</f>
        <v>5.4562448985931598</v>
      </c>
      <c r="D40">
        <f>INDEX(Horaire!$D$63:$GM$63,A40)</f>
        <v>2.7102812858847098</v>
      </c>
    </row>
    <row r="41" spans="1:4" x14ac:dyDescent="0.25">
      <c r="A41">
        <f t="shared" si="0"/>
        <v>40</v>
      </c>
      <c r="B41" s="210">
        <f>INDEX(Horaire!$D$135:$GM$135,A41)</f>
        <v>43855.625</v>
      </c>
      <c r="C41">
        <f>INDEX(Horaire!$D$58:$GM$58,A41)</f>
        <v>5.4562448985931598</v>
      </c>
      <c r="D41">
        <f>INDEX(Horaire!$D$63:$GM$63,A41)</f>
        <v>2.7102812858847098</v>
      </c>
    </row>
    <row r="42" spans="1:4" x14ac:dyDescent="0.25">
      <c r="A42">
        <f t="shared" si="0"/>
        <v>41</v>
      </c>
      <c r="B42" s="210">
        <f>INDEX(Horaire!$D$135:$GM$135,A42)</f>
        <v>43855.666666666664</v>
      </c>
      <c r="C42">
        <f>INDEX(Horaire!$D$58:$GM$58,A42)</f>
        <v>5.4562448985931598</v>
      </c>
      <c r="D42">
        <f>INDEX(Horaire!$D$63:$GM$63,A42)</f>
        <v>2.7102812858847098</v>
      </c>
    </row>
    <row r="43" spans="1:4" x14ac:dyDescent="0.25">
      <c r="A43">
        <f t="shared" si="0"/>
        <v>42</v>
      </c>
      <c r="B43" s="210">
        <f>INDEX(Horaire!$D$135:$GM$135,A43)</f>
        <v>43855.708333333336</v>
      </c>
      <c r="C43">
        <f>INDEX(Horaire!$D$58:$GM$58,A43)</f>
        <v>5.4562448985931598</v>
      </c>
      <c r="D43">
        <f>INDEX(Horaire!$D$63:$GM$63,A43)</f>
        <v>2.7102812858847098</v>
      </c>
    </row>
    <row r="44" spans="1:4" x14ac:dyDescent="0.25">
      <c r="A44">
        <f t="shared" si="0"/>
        <v>43</v>
      </c>
      <c r="B44" s="210">
        <f>INDEX(Horaire!$D$135:$GM$135,A44)</f>
        <v>43855.75</v>
      </c>
      <c r="C44">
        <f>INDEX(Horaire!$D$58:$GM$58,A44)</f>
        <v>5.4562448985931598</v>
      </c>
      <c r="D44">
        <f>INDEX(Horaire!$D$63:$GM$63,A44)</f>
        <v>2.7102812858847098</v>
      </c>
    </row>
    <row r="45" spans="1:4" x14ac:dyDescent="0.25">
      <c r="A45">
        <f t="shared" si="0"/>
        <v>44</v>
      </c>
      <c r="B45" s="210">
        <f>INDEX(Horaire!$D$135:$GM$135,A45)</f>
        <v>43855.791666666664</v>
      </c>
      <c r="C45">
        <f>INDEX(Horaire!$D$58:$GM$58,A45)</f>
        <v>5.4562448985931598</v>
      </c>
      <c r="D45">
        <f>INDEX(Horaire!$D$63:$GM$63,A45)</f>
        <v>2.7102812858847098</v>
      </c>
    </row>
    <row r="46" spans="1:4" x14ac:dyDescent="0.25">
      <c r="A46">
        <f t="shared" si="0"/>
        <v>45</v>
      </c>
      <c r="B46" s="210">
        <f>INDEX(Horaire!$D$135:$GM$135,A46)</f>
        <v>43855.833333333336</v>
      </c>
      <c r="C46">
        <f>INDEX(Horaire!$D$58:$GM$58,A46)</f>
        <v>5.4562448985931598</v>
      </c>
      <c r="D46">
        <f>INDEX(Horaire!$D$63:$GM$63,A46)</f>
        <v>2.7102812858847098</v>
      </c>
    </row>
    <row r="47" spans="1:4" x14ac:dyDescent="0.25">
      <c r="A47">
        <f t="shared" si="0"/>
        <v>46</v>
      </c>
      <c r="B47" s="210">
        <f>INDEX(Horaire!$D$135:$GM$135,A47)</f>
        <v>43855.875</v>
      </c>
      <c r="C47">
        <f>INDEX(Horaire!$D$58:$GM$58,A47)</f>
        <v>5.4562448985931598</v>
      </c>
      <c r="D47">
        <f>INDEX(Horaire!$D$63:$GM$63,A47)</f>
        <v>2.7102812858847098</v>
      </c>
    </row>
    <row r="48" spans="1:4" x14ac:dyDescent="0.25">
      <c r="A48">
        <f t="shared" si="0"/>
        <v>47</v>
      </c>
      <c r="B48" s="210">
        <f>INDEX(Horaire!$D$135:$GM$135,A48)</f>
        <v>43855.916666666664</v>
      </c>
      <c r="C48">
        <f>INDEX(Horaire!$D$58:$GM$58,A48)</f>
        <v>5.4562448985931598</v>
      </c>
      <c r="D48">
        <f>INDEX(Horaire!$D$63:$GM$63,A48)</f>
        <v>2.7102812858847098</v>
      </c>
    </row>
    <row r="49" spans="1:4" x14ac:dyDescent="0.25">
      <c r="A49">
        <f t="shared" si="0"/>
        <v>48</v>
      </c>
      <c r="B49" s="210">
        <f>INDEX(Horaire!$D$135:$GM$135,A49)</f>
        <v>43855.958333333336</v>
      </c>
      <c r="C49">
        <f>INDEX(Horaire!$D$58:$GM$58,A49)</f>
        <v>5.4562448985931598</v>
      </c>
      <c r="D49">
        <f>INDEX(Horaire!$D$63:$GM$63,A49)</f>
        <v>2.7102812858847098</v>
      </c>
    </row>
    <row r="50" spans="1:4" x14ac:dyDescent="0.25">
      <c r="A50">
        <f t="shared" si="0"/>
        <v>49</v>
      </c>
      <c r="B50" s="210">
        <f>INDEX(Horaire!$D$135:$GM$135,A50)</f>
        <v>43856</v>
      </c>
      <c r="C50">
        <f>INDEX(Horaire!$D$58:$GM$58,A50)</f>
        <v>5.2135832900821004</v>
      </c>
      <c r="D50">
        <f>INDEX(Horaire!$D$63:$GM$63,A50)</f>
        <v>2.5757550197531103</v>
      </c>
    </row>
    <row r="51" spans="1:4" x14ac:dyDescent="0.25">
      <c r="A51">
        <f t="shared" si="0"/>
        <v>50</v>
      </c>
      <c r="B51" s="210">
        <f>INDEX(Horaire!$D$135:$GM$135,A51)</f>
        <v>43856.041666666664</v>
      </c>
      <c r="C51">
        <f>INDEX(Horaire!$D$58:$GM$58,A51)</f>
        <v>5.2135832900821004</v>
      </c>
      <c r="D51">
        <f>INDEX(Horaire!$D$63:$GM$63,A51)</f>
        <v>2.5757550197531103</v>
      </c>
    </row>
    <row r="52" spans="1:4" x14ac:dyDescent="0.25">
      <c r="A52">
        <f t="shared" si="0"/>
        <v>51</v>
      </c>
      <c r="B52" s="210">
        <f>INDEX(Horaire!$D$135:$GM$135,A52)</f>
        <v>43856.083333333336</v>
      </c>
      <c r="C52">
        <f>INDEX(Horaire!$D$58:$GM$58,A52)</f>
        <v>5.2135832900821004</v>
      </c>
      <c r="D52">
        <f>INDEX(Horaire!$D$63:$GM$63,A52)</f>
        <v>2.5757550197531103</v>
      </c>
    </row>
    <row r="53" spans="1:4" x14ac:dyDescent="0.25">
      <c r="A53">
        <f t="shared" si="0"/>
        <v>52</v>
      </c>
      <c r="B53" s="210">
        <f>INDEX(Horaire!$D$135:$GM$135,A53)</f>
        <v>43856.125</v>
      </c>
      <c r="C53">
        <f>INDEX(Horaire!$D$58:$GM$58,A53)</f>
        <v>5.2135832900821004</v>
      </c>
      <c r="D53">
        <f>INDEX(Horaire!$D$63:$GM$63,A53)</f>
        <v>2.5757550197531103</v>
      </c>
    </row>
    <row r="54" spans="1:4" x14ac:dyDescent="0.25">
      <c r="A54">
        <f t="shared" si="0"/>
        <v>53</v>
      </c>
      <c r="B54" s="210">
        <f>INDEX(Horaire!$D$135:$GM$135,A54)</f>
        <v>43856.166666666664</v>
      </c>
      <c r="C54">
        <f>INDEX(Horaire!$D$58:$GM$58,A54)</f>
        <v>5.2135832900821004</v>
      </c>
      <c r="D54">
        <f>INDEX(Horaire!$D$63:$GM$63,A54)</f>
        <v>2.5757550197531103</v>
      </c>
    </row>
    <row r="55" spans="1:4" x14ac:dyDescent="0.25">
      <c r="A55">
        <f t="shared" si="0"/>
        <v>54</v>
      </c>
      <c r="B55" s="210">
        <f>INDEX(Horaire!$D$135:$GM$135,A55)</f>
        <v>43856.208333333336</v>
      </c>
      <c r="C55">
        <f>INDEX(Horaire!$D$58:$GM$58,A55)</f>
        <v>5.2135832900821004</v>
      </c>
      <c r="D55">
        <f>INDEX(Horaire!$D$63:$GM$63,A55)</f>
        <v>2.5757550197531103</v>
      </c>
    </row>
    <row r="56" spans="1:4" x14ac:dyDescent="0.25">
      <c r="A56">
        <f t="shared" si="0"/>
        <v>55</v>
      </c>
      <c r="B56" s="210">
        <f>INDEX(Horaire!$D$135:$GM$135,A56)</f>
        <v>43856.25</v>
      </c>
      <c r="C56">
        <f>INDEX(Horaire!$D$58:$GM$58,A56)</f>
        <v>5.2135832900821004</v>
      </c>
      <c r="D56">
        <f>INDEX(Horaire!$D$63:$GM$63,A56)</f>
        <v>2.5757550197531103</v>
      </c>
    </row>
    <row r="57" spans="1:4" x14ac:dyDescent="0.25">
      <c r="A57">
        <f t="shared" si="0"/>
        <v>56</v>
      </c>
      <c r="B57" s="210">
        <f>INDEX(Horaire!$D$135:$GM$135,A57)</f>
        <v>43856.291666666664</v>
      </c>
      <c r="C57">
        <f>INDEX(Horaire!$D$58:$GM$58,A57)</f>
        <v>5.2135832900821004</v>
      </c>
      <c r="D57">
        <f>INDEX(Horaire!$D$63:$GM$63,A57)</f>
        <v>2.5757550197531103</v>
      </c>
    </row>
    <row r="58" spans="1:4" x14ac:dyDescent="0.25">
      <c r="A58">
        <f t="shared" si="0"/>
        <v>57</v>
      </c>
      <c r="B58" s="210">
        <f>INDEX(Horaire!$D$135:$GM$135,A58)</f>
        <v>43856.333333333336</v>
      </c>
      <c r="C58">
        <f>INDEX(Horaire!$D$58:$GM$58,A58)</f>
        <v>5.2135832900821004</v>
      </c>
      <c r="D58">
        <f>INDEX(Horaire!$D$63:$GM$63,A58)</f>
        <v>2.5757550197531103</v>
      </c>
    </row>
    <row r="59" spans="1:4" x14ac:dyDescent="0.25">
      <c r="A59">
        <f t="shared" si="0"/>
        <v>58</v>
      </c>
      <c r="B59" s="210">
        <f>INDEX(Horaire!$D$135:$GM$135,A59)</f>
        <v>43856.375</v>
      </c>
      <c r="C59">
        <f>INDEX(Horaire!$D$58:$GM$58,A59)</f>
        <v>5.2135832900821004</v>
      </c>
      <c r="D59">
        <f>INDEX(Horaire!$D$63:$GM$63,A59)</f>
        <v>2.5757550197531103</v>
      </c>
    </row>
    <row r="60" spans="1:4" x14ac:dyDescent="0.25">
      <c r="A60">
        <f t="shared" si="0"/>
        <v>59</v>
      </c>
      <c r="B60" s="210">
        <f>INDEX(Horaire!$D$135:$GM$135,A60)</f>
        <v>43856.416666666664</v>
      </c>
      <c r="C60">
        <f>INDEX(Horaire!$D$58:$GM$58,A60)</f>
        <v>5.2135832900821004</v>
      </c>
      <c r="D60">
        <f>INDEX(Horaire!$D$63:$GM$63,A60)</f>
        <v>2.5757550197531103</v>
      </c>
    </row>
    <row r="61" spans="1:4" x14ac:dyDescent="0.25">
      <c r="A61">
        <f t="shared" si="0"/>
        <v>60</v>
      </c>
      <c r="B61" s="210">
        <f>INDEX(Horaire!$D$135:$GM$135,A61)</f>
        <v>43856.458333333336</v>
      </c>
      <c r="C61">
        <f>INDEX(Horaire!$D$58:$GM$58,A61)</f>
        <v>5.2135832900821004</v>
      </c>
      <c r="D61">
        <f>INDEX(Horaire!$D$63:$GM$63,A61)</f>
        <v>2.5757550197531103</v>
      </c>
    </row>
    <row r="62" spans="1:4" x14ac:dyDescent="0.25">
      <c r="A62">
        <f t="shared" si="0"/>
        <v>61</v>
      </c>
      <c r="B62" s="210">
        <f>INDEX(Horaire!$D$135:$GM$135,A62)</f>
        <v>43856.5</v>
      </c>
      <c r="C62">
        <f>INDEX(Horaire!$D$58:$GM$58,A62)</f>
        <v>5.2135832900821004</v>
      </c>
      <c r="D62">
        <f>INDEX(Horaire!$D$63:$GM$63,A62)</f>
        <v>2.5757550197531103</v>
      </c>
    </row>
    <row r="63" spans="1:4" x14ac:dyDescent="0.25">
      <c r="A63">
        <f t="shared" si="0"/>
        <v>62</v>
      </c>
      <c r="B63" s="210">
        <f>INDEX(Horaire!$D$135:$GM$135,A63)</f>
        <v>43856.541666666664</v>
      </c>
      <c r="C63">
        <f>INDEX(Horaire!$D$58:$GM$58,A63)</f>
        <v>5.2135832900821004</v>
      </c>
      <c r="D63">
        <f>INDEX(Horaire!$D$63:$GM$63,A63)</f>
        <v>2.5757550197531103</v>
      </c>
    </row>
    <row r="64" spans="1:4" x14ac:dyDescent="0.25">
      <c r="A64">
        <f t="shared" si="0"/>
        <v>63</v>
      </c>
      <c r="B64" s="210">
        <f>INDEX(Horaire!$D$135:$GM$135,A64)</f>
        <v>43856.583333333336</v>
      </c>
      <c r="C64">
        <f>INDEX(Horaire!$D$58:$GM$58,A64)</f>
        <v>5.2135832900821004</v>
      </c>
      <c r="D64">
        <f>INDEX(Horaire!$D$63:$GM$63,A64)</f>
        <v>2.5757550197531103</v>
      </c>
    </row>
    <row r="65" spans="1:4" x14ac:dyDescent="0.25">
      <c r="A65">
        <f t="shared" si="0"/>
        <v>64</v>
      </c>
      <c r="B65" s="210">
        <f>INDEX(Horaire!$D$135:$GM$135,A65)</f>
        <v>43856.625</v>
      </c>
      <c r="C65">
        <f>INDEX(Horaire!$D$58:$GM$58,A65)</f>
        <v>5.2135832900821004</v>
      </c>
      <c r="D65">
        <f>INDEX(Horaire!$D$63:$GM$63,A65)</f>
        <v>2.5757550197531103</v>
      </c>
    </row>
    <row r="66" spans="1:4" x14ac:dyDescent="0.25">
      <c r="A66">
        <f t="shared" si="0"/>
        <v>65</v>
      </c>
      <c r="B66" s="210">
        <f>INDEX(Horaire!$D$135:$GM$135,A66)</f>
        <v>43856.666666666664</v>
      </c>
      <c r="C66">
        <f>INDEX(Horaire!$D$58:$GM$58,A66)</f>
        <v>5.2135832900821004</v>
      </c>
      <c r="D66">
        <f>INDEX(Horaire!$D$63:$GM$63,A66)</f>
        <v>2.5757550197531103</v>
      </c>
    </row>
    <row r="67" spans="1:4" x14ac:dyDescent="0.25">
      <c r="A67">
        <f t="shared" si="0"/>
        <v>66</v>
      </c>
      <c r="B67" s="210">
        <f>INDEX(Horaire!$D$135:$GM$135,A67)</f>
        <v>43856.708333333336</v>
      </c>
      <c r="C67">
        <f>INDEX(Horaire!$D$58:$GM$58,A67)</f>
        <v>5.2135832900821004</v>
      </c>
      <c r="D67">
        <f>INDEX(Horaire!$D$63:$GM$63,A67)</f>
        <v>2.5757550197531103</v>
      </c>
    </row>
    <row r="68" spans="1:4" x14ac:dyDescent="0.25">
      <c r="A68">
        <f t="shared" ref="A68:A131" si="1">1+A67</f>
        <v>67</v>
      </c>
      <c r="B68" s="210">
        <f>INDEX(Horaire!$D$135:$GM$135,A68)</f>
        <v>43856.75</v>
      </c>
      <c r="C68">
        <f>INDEX(Horaire!$D$58:$GM$58,A68)</f>
        <v>5.2135832900821004</v>
      </c>
      <c r="D68">
        <f>INDEX(Horaire!$D$63:$GM$63,A68)</f>
        <v>2.5757550197531103</v>
      </c>
    </row>
    <row r="69" spans="1:4" x14ac:dyDescent="0.25">
      <c r="A69">
        <f t="shared" si="1"/>
        <v>68</v>
      </c>
      <c r="B69" s="210">
        <f>INDEX(Horaire!$D$135:$GM$135,A69)</f>
        <v>43856.791666666664</v>
      </c>
      <c r="C69">
        <f>INDEX(Horaire!$D$58:$GM$58,A69)</f>
        <v>5.2135832900821004</v>
      </c>
      <c r="D69">
        <f>INDEX(Horaire!$D$63:$GM$63,A69)</f>
        <v>2.5757550197531103</v>
      </c>
    </row>
    <row r="70" spans="1:4" x14ac:dyDescent="0.25">
      <c r="A70">
        <f t="shared" si="1"/>
        <v>69</v>
      </c>
      <c r="B70" s="210">
        <f>INDEX(Horaire!$D$135:$GM$135,A70)</f>
        <v>43856.833333333336</v>
      </c>
      <c r="C70">
        <f>INDEX(Horaire!$D$58:$GM$58,A70)</f>
        <v>5.2135832900821004</v>
      </c>
      <c r="D70">
        <f>INDEX(Horaire!$D$63:$GM$63,A70)</f>
        <v>2.5757550197531103</v>
      </c>
    </row>
    <row r="71" spans="1:4" x14ac:dyDescent="0.25">
      <c r="A71">
        <f t="shared" si="1"/>
        <v>70</v>
      </c>
      <c r="B71" s="210">
        <f>INDEX(Horaire!$D$135:$GM$135,A71)</f>
        <v>43856.875</v>
      </c>
      <c r="C71">
        <f>INDEX(Horaire!$D$58:$GM$58,A71)</f>
        <v>5.2135832900821004</v>
      </c>
      <c r="D71">
        <f>INDEX(Horaire!$D$63:$GM$63,A71)</f>
        <v>2.5757550197531103</v>
      </c>
    </row>
    <row r="72" spans="1:4" x14ac:dyDescent="0.25">
      <c r="A72">
        <f t="shared" si="1"/>
        <v>71</v>
      </c>
      <c r="B72" s="210">
        <f>INDEX(Horaire!$D$135:$GM$135,A72)</f>
        <v>43856.916666666664</v>
      </c>
      <c r="C72">
        <f>INDEX(Horaire!$D$58:$GM$58,A72)</f>
        <v>5.2135832900821004</v>
      </c>
      <c r="D72">
        <f>INDEX(Horaire!$D$63:$GM$63,A72)</f>
        <v>2.5757550197531103</v>
      </c>
    </row>
    <row r="73" spans="1:4" x14ac:dyDescent="0.25">
      <c r="A73">
        <f t="shared" si="1"/>
        <v>72</v>
      </c>
      <c r="B73" s="210">
        <f>INDEX(Horaire!$D$135:$GM$135,A73)</f>
        <v>43856.958333333336</v>
      </c>
      <c r="C73">
        <f>INDEX(Horaire!$D$58:$GM$58,A73)</f>
        <v>5.2135832900821004</v>
      </c>
      <c r="D73">
        <f>INDEX(Horaire!$D$63:$GM$63,A73)</f>
        <v>2.5757550197531103</v>
      </c>
    </row>
    <row r="74" spans="1:4" x14ac:dyDescent="0.25">
      <c r="A74">
        <f t="shared" si="1"/>
        <v>73</v>
      </c>
      <c r="B74" s="210">
        <f>INDEX(Horaire!$D$135:$GM$135,A74)</f>
        <v>43857</v>
      </c>
      <c r="C74">
        <f>INDEX(Horaire!$D$58:$GM$58,A74)</f>
        <v>4.9916561071483798</v>
      </c>
      <c r="D74">
        <f>INDEX(Horaire!$D$63:$GM$63,A74)</f>
        <v>2.43894517013972</v>
      </c>
    </row>
    <row r="75" spans="1:4" x14ac:dyDescent="0.25">
      <c r="A75">
        <f t="shared" si="1"/>
        <v>74</v>
      </c>
      <c r="B75" s="210">
        <f>INDEX(Horaire!$D$135:$GM$135,A75)</f>
        <v>43857.041666666664</v>
      </c>
      <c r="C75">
        <f>INDEX(Horaire!$D$58:$GM$58,A75)</f>
        <v>4.9916561071483798</v>
      </c>
      <c r="D75">
        <f>INDEX(Horaire!$D$63:$GM$63,A75)</f>
        <v>2.43894517013972</v>
      </c>
    </row>
    <row r="76" spans="1:4" x14ac:dyDescent="0.25">
      <c r="A76">
        <f t="shared" si="1"/>
        <v>75</v>
      </c>
      <c r="B76" s="210">
        <f>INDEX(Horaire!$D$135:$GM$135,A76)</f>
        <v>43857.083333333336</v>
      </c>
      <c r="C76">
        <f>INDEX(Horaire!$D$58:$GM$58,A76)</f>
        <v>4.9916561071483798</v>
      </c>
      <c r="D76">
        <f>INDEX(Horaire!$D$63:$GM$63,A76)</f>
        <v>2.43894517013972</v>
      </c>
    </row>
    <row r="77" spans="1:4" x14ac:dyDescent="0.25">
      <c r="A77">
        <f t="shared" si="1"/>
        <v>76</v>
      </c>
      <c r="B77" s="210">
        <f>INDEX(Horaire!$D$135:$GM$135,A77)</f>
        <v>43857.125</v>
      </c>
      <c r="C77">
        <f>INDEX(Horaire!$D$58:$GM$58,A77)</f>
        <v>4.9916561071483798</v>
      </c>
      <c r="D77">
        <f>INDEX(Horaire!$D$63:$GM$63,A77)</f>
        <v>2.43894517013972</v>
      </c>
    </row>
    <row r="78" spans="1:4" x14ac:dyDescent="0.25">
      <c r="A78">
        <f t="shared" si="1"/>
        <v>77</v>
      </c>
      <c r="B78" s="210">
        <f>INDEX(Horaire!$D$135:$GM$135,A78)</f>
        <v>43857.166666666664</v>
      </c>
      <c r="C78">
        <f>INDEX(Horaire!$D$58:$GM$58,A78)</f>
        <v>4.9916561071483798</v>
      </c>
      <c r="D78">
        <f>INDEX(Horaire!$D$63:$GM$63,A78)</f>
        <v>2.43894517013972</v>
      </c>
    </row>
    <row r="79" spans="1:4" x14ac:dyDescent="0.25">
      <c r="A79">
        <f t="shared" si="1"/>
        <v>78</v>
      </c>
      <c r="B79" s="210">
        <f>INDEX(Horaire!$D$135:$GM$135,A79)</f>
        <v>43857.208333333336</v>
      </c>
      <c r="C79">
        <f>INDEX(Horaire!$D$58:$GM$58,A79)</f>
        <v>4.9916561071483798</v>
      </c>
      <c r="D79">
        <f>INDEX(Horaire!$D$63:$GM$63,A79)</f>
        <v>2.43894517013972</v>
      </c>
    </row>
    <row r="80" spans="1:4" x14ac:dyDescent="0.25">
      <c r="A80">
        <f t="shared" si="1"/>
        <v>79</v>
      </c>
      <c r="B80" s="210">
        <f>INDEX(Horaire!$D$135:$GM$135,A80)</f>
        <v>43857.25</v>
      </c>
      <c r="C80">
        <f>INDEX(Horaire!$D$58:$GM$58,A80)</f>
        <v>4.9916561071483798</v>
      </c>
      <c r="D80">
        <f>INDEX(Horaire!$D$63:$GM$63,A80)</f>
        <v>2.43894517013972</v>
      </c>
    </row>
    <row r="81" spans="1:4" x14ac:dyDescent="0.25">
      <c r="A81">
        <f t="shared" si="1"/>
        <v>80</v>
      </c>
      <c r="B81" s="210">
        <f>INDEX(Horaire!$D$135:$GM$135,A81)</f>
        <v>43857.291666666664</v>
      </c>
      <c r="C81">
        <f>INDEX(Horaire!$D$58:$GM$58,A81)</f>
        <v>4.9916561071483798</v>
      </c>
      <c r="D81">
        <f>INDEX(Horaire!$D$63:$GM$63,A81)</f>
        <v>2.43894517013972</v>
      </c>
    </row>
    <row r="82" spans="1:4" x14ac:dyDescent="0.25">
      <c r="A82">
        <f t="shared" si="1"/>
        <v>81</v>
      </c>
      <c r="B82" s="210">
        <f>INDEX(Horaire!$D$135:$GM$135,A82)</f>
        <v>43857.333333333336</v>
      </c>
      <c r="C82">
        <f>INDEX(Horaire!$D$58:$GM$58,A82)</f>
        <v>4.9916561071483798</v>
      </c>
      <c r="D82">
        <f>INDEX(Horaire!$D$63:$GM$63,A82)</f>
        <v>2.43894517013972</v>
      </c>
    </row>
    <row r="83" spans="1:4" x14ac:dyDescent="0.25">
      <c r="A83">
        <f t="shared" si="1"/>
        <v>82</v>
      </c>
      <c r="B83" s="210">
        <f>INDEX(Horaire!$D$135:$GM$135,A83)</f>
        <v>43857.375</v>
      </c>
      <c r="C83">
        <f>INDEX(Horaire!$D$58:$GM$58,A83)</f>
        <v>4.9916561071483798</v>
      </c>
      <c r="D83">
        <f>INDEX(Horaire!$D$63:$GM$63,A83)</f>
        <v>2.43894517013972</v>
      </c>
    </row>
    <row r="84" spans="1:4" x14ac:dyDescent="0.25">
      <c r="A84">
        <f t="shared" si="1"/>
        <v>83</v>
      </c>
      <c r="B84" s="210">
        <f>INDEX(Horaire!$D$135:$GM$135,A84)</f>
        <v>43857.416666666664</v>
      </c>
      <c r="C84">
        <f>INDEX(Horaire!$D$58:$GM$58,A84)</f>
        <v>4.9916561071483798</v>
      </c>
      <c r="D84">
        <f>INDEX(Horaire!$D$63:$GM$63,A84)</f>
        <v>2.43894517013972</v>
      </c>
    </row>
    <row r="85" spans="1:4" x14ac:dyDescent="0.25">
      <c r="A85">
        <f t="shared" si="1"/>
        <v>84</v>
      </c>
      <c r="B85" s="210">
        <f>INDEX(Horaire!$D$135:$GM$135,A85)</f>
        <v>43857.458333333336</v>
      </c>
      <c r="C85">
        <f>INDEX(Horaire!$D$58:$GM$58,A85)</f>
        <v>4.9916561071483798</v>
      </c>
      <c r="D85">
        <f>INDEX(Horaire!$D$63:$GM$63,A85)</f>
        <v>2.43894517013972</v>
      </c>
    </row>
    <row r="86" spans="1:4" x14ac:dyDescent="0.25">
      <c r="A86">
        <f t="shared" si="1"/>
        <v>85</v>
      </c>
      <c r="B86" s="210">
        <f>INDEX(Horaire!$D$135:$GM$135,A86)</f>
        <v>43857.5</v>
      </c>
      <c r="C86">
        <f>INDEX(Horaire!$D$58:$GM$58,A86)</f>
        <v>4.9916561071483798</v>
      </c>
      <c r="D86">
        <f>INDEX(Horaire!$D$63:$GM$63,A86)</f>
        <v>2.43894517013972</v>
      </c>
    </row>
    <row r="87" spans="1:4" x14ac:dyDescent="0.25">
      <c r="A87">
        <f t="shared" si="1"/>
        <v>86</v>
      </c>
      <c r="B87" s="210">
        <f>INDEX(Horaire!$D$135:$GM$135,A87)</f>
        <v>43857.541666666664</v>
      </c>
      <c r="C87">
        <f>INDEX(Horaire!$D$58:$GM$58,A87)</f>
        <v>4.9916561071483798</v>
      </c>
      <c r="D87">
        <f>INDEX(Horaire!$D$63:$GM$63,A87)</f>
        <v>2.43894517013972</v>
      </c>
    </row>
    <row r="88" spans="1:4" x14ac:dyDescent="0.25">
      <c r="A88">
        <f t="shared" si="1"/>
        <v>87</v>
      </c>
      <c r="B88" s="210">
        <f>INDEX(Horaire!$D$135:$GM$135,A88)</f>
        <v>43857.583333333336</v>
      </c>
      <c r="C88">
        <f>INDEX(Horaire!$D$58:$GM$58,A88)</f>
        <v>4.9916561071483798</v>
      </c>
      <c r="D88">
        <f>INDEX(Horaire!$D$63:$GM$63,A88)</f>
        <v>2.43894517013972</v>
      </c>
    </row>
    <row r="89" spans="1:4" x14ac:dyDescent="0.25">
      <c r="A89">
        <f t="shared" si="1"/>
        <v>88</v>
      </c>
      <c r="B89" s="210">
        <f>INDEX(Horaire!$D$135:$GM$135,A89)</f>
        <v>43857.625</v>
      </c>
      <c r="C89">
        <f>INDEX(Horaire!$D$58:$GM$58,A89)</f>
        <v>4.9916561071483798</v>
      </c>
      <c r="D89">
        <f>INDEX(Horaire!$D$63:$GM$63,A89)</f>
        <v>2.43894517013972</v>
      </c>
    </row>
    <row r="90" spans="1:4" x14ac:dyDescent="0.25">
      <c r="A90">
        <f t="shared" si="1"/>
        <v>89</v>
      </c>
      <c r="B90" s="210">
        <f>INDEX(Horaire!$D$135:$GM$135,A90)</f>
        <v>43857.666666666664</v>
      </c>
      <c r="C90">
        <f>INDEX(Horaire!$D$58:$GM$58,A90)</f>
        <v>4.9916561071483798</v>
      </c>
      <c r="D90">
        <f>INDEX(Horaire!$D$63:$GM$63,A90)</f>
        <v>2.43894517013972</v>
      </c>
    </row>
    <row r="91" spans="1:4" x14ac:dyDescent="0.25">
      <c r="A91">
        <f t="shared" si="1"/>
        <v>90</v>
      </c>
      <c r="B91" s="210">
        <f>INDEX(Horaire!$D$135:$GM$135,A91)</f>
        <v>43857.708333333336</v>
      </c>
      <c r="C91">
        <f>INDEX(Horaire!$D$58:$GM$58,A91)</f>
        <v>4.9916561071483798</v>
      </c>
      <c r="D91">
        <f>INDEX(Horaire!$D$63:$GM$63,A91)</f>
        <v>2.43894517013972</v>
      </c>
    </row>
    <row r="92" spans="1:4" x14ac:dyDescent="0.25">
      <c r="A92">
        <f t="shared" si="1"/>
        <v>91</v>
      </c>
      <c r="B92" s="210">
        <f>INDEX(Horaire!$D$135:$GM$135,A92)</f>
        <v>43857.75</v>
      </c>
      <c r="C92">
        <f>INDEX(Horaire!$D$58:$GM$58,A92)</f>
        <v>4.9916561071483798</v>
      </c>
      <c r="D92">
        <f>INDEX(Horaire!$D$63:$GM$63,A92)</f>
        <v>2.43894517013972</v>
      </c>
    </row>
    <row r="93" spans="1:4" x14ac:dyDescent="0.25">
      <c r="A93">
        <f t="shared" si="1"/>
        <v>92</v>
      </c>
      <c r="B93" s="210">
        <f>INDEX(Horaire!$D$135:$GM$135,A93)</f>
        <v>43857.791666666664</v>
      </c>
      <c r="C93">
        <f>INDEX(Horaire!$D$58:$GM$58,A93)</f>
        <v>4.9916561071483798</v>
      </c>
      <c r="D93">
        <f>INDEX(Horaire!$D$63:$GM$63,A93)</f>
        <v>2.43894517013972</v>
      </c>
    </row>
    <row r="94" spans="1:4" x14ac:dyDescent="0.25">
      <c r="A94">
        <f t="shared" si="1"/>
        <v>93</v>
      </c>
      <c r="B94" s="210">
        <f>INDEX(Horaire!$D$135:$GM$135,A94)</f>
        <v>43857.833333333336</v>
      </c>
      <c r="C94">
        <f>INDEX(Horaire!$D$58:$GM$58,A94)</f>
        <v>4.9916561071483798</v>
      </c>
      <c r="D94">
        <f>INDEX(Horaire!$D$63:$GM$63,A94)</f>
        <v>2.43894517013972</v>
      </c>
    </row>
    <row r="95" spans="1:4" x14ac:dyDescent="0.25">
      <c r="A95">
        <f t="shared" si="1"/>
        <v>94</v>
      </c>
      <c r="B95" s="210">
        <f>INDEX(Horaire!$D$135:$GM$135,A95)</f>
        <v>43857.875</v>
      </c>
      <c r="C95">
        <f>INDEX(Horaire!$D$58:$GM$58,A95)</f>
        <v>4.9916561071483798</v>
      </c>
      <c r="D95">
        <f>INDEX(Horaire!$D$63:$GM$63,A95)</f>
        <v>2.43894517013972</v>
      </c>
    </row>
    <row r="96" spans="1:4" x14ac:dyDescent="0.25">
      <c r="A96">
        <f t="shared" si="1"/>
        <v>95</v>
      </c>
      <c r="B96" s="210">
        <f>INDEX(Horaire!$D$135:$GM$135,A96)</f>
        <v>43857.916666666664</v>
      </c>
      <c r="C96">
        <f>INDEX(Horaire!$D$58:$GM$58,A96)</f>
        <v>4.9916561071483798</v>
      </c>
      <c r="D96">
        <f>INDEX(Horaire!$D$63:$GM$63,A96)</f>
        <v>2.43894517013972</v>
      </c>
    </row>
    <row r="97" spans="1:4" x14ac:dyDescent="0.25">
      <c r="A97">
        <f t="shared" si="1"/>
        <v>96</v>
      </c>
      <c r="B97" s="210">
        <f>INDEX(Horaire!$D$135:$GM$135,A97)</f>
        <v>43857.958333333336</v>
      </c>
      <c r="C97">
        <f>INDEX(Horaire!$D$58:$GM$58,A97)</f>
        <v>4.9916561071483798</v>
      </c>
      <c r="D97">
        <f>INDEX(Horaire!$D$63:$GM$63,A97)</f>
        <v>2.43894517013972</v>
      </c>
    </row>
    <row r="98" spans="1:4" x14ac:dyDescent="0.25">
      <c r="A98">
        <f t="shared" si="1"/>
        <v>97</v>
      </c>
      <c r="B98" s="210">
        <f>INDEX(Horaire!$D$135:$GM$135,A98)</f>
        <v>43858</v>
      </c>
      <c r="C98">
        <f>INDEX(Horaire!$D$58:$GM$58,A98)</f>
        <v>5.2717403756007002</v>
      </c>
      <c r="D98">
        <f>INDEX(Horaire!$D$63:$GM$63,A98)</f>
        <v>2.3870433757138301</v>
      </c>
    </row>
    <row r="99" spans="1:4" x14ac:dyDescent="0.25">
      <c r="A99">
        <f t="shared" si="1"/>
        <v>98</v>
      </c>
      <c r="B99" s="210">
        <f>INDEX(Horaire!$D$135:$GM$135,A99)</f>
        <v>43858.041666666664</v>
      </c>
      <c r="C99">
        <f>INDEX(Horaire!$D$58:$GM$58,A99)</f>
        <v>5.2717403756007002</v>
      </c>
      <c r="D99">
        <f>INDEX(Horaire!$D$63:$GM$63,A99)</f>
        <v>2.3870433757138301</v>
      </c>
    </row>
    <row r="100" spans="1:4" x14ac:dyDescent="0.25">
      <c r="A100">
        <f t="shared" si="1"/>
        <v>99</v>
      </c>
      <c r="B100" s="210">
        <f>INDEX(Horaire!$D$135:$GM$135,A100)</f>
        <v>43858.083333333336</v>
      </c>
      <c r="C100">
        <f>INDEX(Horaire!$D$58:$GM$58,A100)</f>
        <v>5.2717403756007002</v>
      </c>
      <c r="D100">
        <f>INDEX(Horaire!$D$63:$GM$63,A100)</f>
        <v>2.3870433757138301</v>
      </c>
    </row>
    <row r="101" spans="1:4" x14ac:dyDescent="0.25">
      <c r="A101">
        <f t="shared" si="1"/>
        <v>100</v>
      </c>
      <c r="B101" s="210">
        <f>INDEX(Horaire!$D$135:$GM$135,A101)</f>
        <v>43858.125</v>
      </c>
      <c r="C101">
        <f>INDEX(Horaire!$D$58:$GM$58,A101)</f>
        <v>5.2717403756007002</v>
      </c>
      <c r="D101">
        <f>INDEX(Horaire!$D$63:$GM$63,A101)</f>
        <v>2.3870433757138301</v>
      </c>
    </row>
    <row r="102" spans="1:4" x14ac:dyDescent="0.25">
      <c r="A102">
        <f t="shared" si="1"/>
        <v>101</v>
      </c>
      <c r="B102" s="210">
        <f>INDEX(Horaire!$D$135:$GM$135,A102)</f>
        <v>43858.166666666664</v>
      </c>
      <c r="C102">
        <f>INDEX(Horaire!$D$58:$GM$58,A102)</f>
        <v>5.2717403756007002</v>
      </c>
      <c r="D102">
        <f>INDEX(Horaire!$D$63:$GM$63,A102)</f>
        <v>2.3870433757138301</v>
      </c>
    </row>
    <row r="103" spans="1:4" x14ac:dyDescent="0.25">
      <c r="A103">
        <f t="shared" si="1"/>
        <v>102</v>
      </c>
      <c r="B103" s="210">
        <f>INDEX(Horaire!$D$135:$GM$135,A103)</f>
        <v>43858.208333333336</v>
      </c>
      <c r="C103">
        <f>INDEX(Horaire!$D$58:$GM$58,A103)</f>
        <v>5.2717403756007002</v>
      </c>
      <c r="D103">
        <f>INDEX(Horaire!$D$63:$GM$63,A103)</f>
        <v>2.3870433757138301</v>
      </c>
    </row>
    <row r="104" spans="1:4" x14ac:dyDescent="0.25">
      <c r="A104">
        <f t="shared" si="1"/>
        <v>103</v>
      </c>
      <c r="B104" s="210">
        <f>INDEX(Horaire!$D$135:$GM$135,A104)</f>
        <v>43858.25</v>
      </c>
      <c r="C104">
        <f>INDEX(Horaire!$D$58:$GM$58,A104)</f>
        <v>5.2717403756007002</v>
      </c>
      <c r="D104">
        <f>INDEX(Horaire!$D$63:$GM$63,A104)</f>
        <v>2.3870433757138301</v>
      </c>
    </row>
    <row r="105" spans="1:4" x14ac:dyDescent="0.25">
      <c r="A105">
        <f t="shared" si="1"/>
        <v>104</v>
      </c>
      <c r="B105" s="210">
        <f>INDEX(Horaire!$D$135:$GM$135,A105)</f>
        <v>43858.291666666664</v>
      </c>
      <c r="C105">
        <f>INDEX(Horaire!$D$58:$GM$58,A105)</f>
        <v>5.2717403756007002</v>
      </c>
      <c r="D105">
        <f>INDEX(Horaire!$D$63:$GM$63,A105)</f>
        <v>2.3870433757138301</v>
      </c>
    </row>
    <row r="106" spans="1:4" x14ac:dyDescent="0.25">
      <c r="A106">
        <f t="shared" si="1"/>
        <v>105</v>
      </c>
      <c r="B106" s="210">
        <f>INDEX(Horaire!$D$135:$GM$135,A106)</f>
        <v>43858.333333333336</v>
      </c>
      <c r="C106">
        <f>INDEX(Horaire!$D$58:$GM$58,A106)</f>
        <v>5.2717403756007002</v>
      </c>
      <c r="D106">
        <f>INDEX(Horaire!$D$63:$GM$63,A106)</f>
        <v>2.3870433757138301</v>
      </c>
    </row>
    <row r="107" spans="1:4" x14ac:dyDescent="0.25">
      <c r="A107">
        <f t="shared" si="1"/>
        <v>106</v>
      </c>
      <c r="B107" s="210">
        <f>INDEX(Horaire!$D$135:$GM$135,A107)</f>
        <v>43858.375</v>
      </c>
      <c r="C107">
        <f>INDEX(Horaire!$D$58:$GM$58,A107)</f>
        <v>5.2717403756007002</v>
      </c>
      <c r="D107">
        <f>INDEX(Horaire!$D$63:$GM$63,A107)</f>
        <v>2.3870433757138301</v>
      </c>
    </row>
    <row r="108" spans="1:4" x14ac:dyDescent="0.25">
      <c r="A108">
        <f t="shared" si="1"/>
        <v>107</v>
      </c>
      <c r="B108" s="210">
        <f>INDEX(Horaire!$D$135:$GM$135,A108)</f>
        <v>43858.416666666664</v>
      </c>
      <c r="C108">
        <f>INDEX(Horaire!$D$58:$GM$58,A108)</f>
        <v>5.2717403756007002</v>
      </c>
      <c r="D108">
        <f>INDEX(Horaire!$D$63:$GM$63,A108)</f>
        <v>2.3870433757138301</v>
      </c>
    </row>
    <row r="109" spans="1:4" x14ac:dyDescent="0.25">
      <c r="A109">
        <f t="shared" si="1"/>
        <v>108</v>
      </c>
      <c r="B109" s="210">
        <f>INDEX(Horaire!$D$135:$GM$135,A109)</f>
        <v>43858.458333333336</v>
      </c>
      <c r="C109">
        <f>INDEX(Horaire!$D$58:$GM$58,A109)</f>
        <v>5.2717403756007002</v>
      </c>
      <c r="D109">
        <f>INDEX(Horaire!$D$63:$GM$63,A109)</f>
        <v>2.3870433757138301</v>
      </c>
    </row>
    <row r="110" spans="1:4" x14ac:dyDescent="0.25">
      <c r="A110">
        <f t="shared" si="1"/>
        <v>109</v>
      </c>
      <c r="B110" s="210">
        <f>INDEX(Horaire!$D$135:$GM$135,A110)</f>
        <v>43858.5</v>
      </c>
      <c r="C110">
        <f>INDEX(Horaire!$D$58:$GM$58,A110)</f>
        <v>5.2717403756007002</v>
      </c>
      <c r="D110">
        <f>INDEX(Horaire!$D$63:$GM$63,A110)</f>
        <v>2.3870433757138301</v>
      </c>
    </row>
    <row r="111" spans="1:4" x14ac:dyDescent="0.25">
      <c r="A111">
        <f t="shared" si="1"/>
        <v>110</v>
      </c>
      <c r="B111" s="210">
        <f>INDEX(Horaire!$D$135:$GM$135,A111)</f>
        <v>43858.541666666664</v>
      </c>
      <c r="C111">
        <f>INDEX(Horaire!$D$58:$GM$58,A111)</f>
        <v>5.2717403756007002</v>
      </c>
      <c r="D111">
        <f>INDEX(Horaire!$D$63:$GM$63,A111)</f>
        <v>2.3870433757138301</v>
      </c>
    </row>
    <row r="112" spans="1:4" x14ac:dyDescent="0.25">
      <c r="A112">
        <f t="shared" si="1"/>
        <v>111</v>
      </c>
      <c r="B112" s="210">
        <f>INDEX(Horaire!$D$135:$GM$135,A112)</f>
        <v>43858.583333333336</v>
      </c>
      <c r="C112">
        <f>INDEX(Horaire!$D$58:$GM$58,A112)</f>
        <v>5.2717403756007002</v>
      </c>
      <c r="D112">
        <f>INDEX(Horaire!$D$63:$GM$63,A112)</f>
        <v>2.3870433757138301</v>
      </c>
    </row>
    <row r="113" spans="1:4" x14ac:dyDescent="0.25">
      <c r="A113">
        <f t="shared" si="1"/>
        <v>112</v>
      </c>
      <c r="B113" s="210">
        <f>INDEX(Horaire!$D$135:$GM$135,A113)</f>
        <v>43858.625</v>
      </c>
      <c r="C113">
        <f>INDEX(Horaire!$D$58:$GM$58,A113)</f>
        <v>5.2717403756007002</v>
      </c>
      <c r="D113">
        <f>INDEX(Horaire!$D$63:$GM$63,A113)</f>
        <v>2.3870433757138301</v>
      </c>
    </row>
    <row r="114" spans="1:4" x14ac:dyDescent="0.25">
      <c r="A114">
        <f t="shared" si="1"/>
        <v>113</v>
      </c>
      <c r="B114" s="210">
        <f>INDEX(Horaire!$D$135:$GM$135,A114)</f>
        <v>43858.666666666664</v>
      </c>
      <c r="C114">
        <f>INDEX(Horaire!$D$58:$GM$58,A114)</f>
        <v>5.2717403756007002</v>
      </c>
      <c r="D114">
        <f>INDEX(Horaire!$D$63:$GM$63,A114)</f>
        <v>2.3870433757138301</v>
      </c>
    </row>
    <row r="115" spans="1:4" x14ac:dyDescent="0.25">
      <c r="A115">
        <f t="shared" si="1"/>
        <v>114</v>
      </c>
      <c r="B115" s="210">
        <f>INDEX(Horaire!$D$135:$GM$135,A115)</f>
        <v>43858.708333333336</v>
      </c>
      <c r="C115">
        <f>INDEX(Horaire!$D$58:$GM$58,A115)</f>
        <v>5.2717403756007002</v>
      </c>
      <c r="D115">
        <f>INDEX(Horaire!$D$63:$GM$63,A115)</f>
        <v>2.3870433757138301</v>
      </c>
    </row>
    <row r="116" spans="1:4" x14ac:dyDescent="0.25">
      <c r="A116">
        <f t="shared" si="1"/>
        <v>115</v>
      </c>
      <c r="B116" s="210">
        <f>INDEX(Horaire!$D$135:$GM$135,A116)</f>
        <v>43858.75</v>
      </c>
      <c r="C116">
        <f>INDEX(Horaire!$D$58:$GM$58,A116)</f>
        <v>5.2717403756007002</v>
      </c>
      <c r="D116">
        <f>INDEX(Horaire!$D$63:$GM$63,A116)</f>
        <v>2.3870433757138301</v>
      </c>
    </row>
    <row r="117" spans="1:4" x14ac:dyDescent="0.25">
      <c r="A117">
        <f t="shared" si="1"/>
        <v>116</v>
      </c>
      <c r="B117" s="210">
        <f>INDEX(Horaire!$D$135:$GM$135,A117)</f>
        <v>43858.791666666664</v>
      </c>
      <c r="C117">
        <f>INDEX(Horaire!$D$58:$GM$58,A117)</f>
        <v>5.2717403756007002</v>
      </c>
      <c r="D117">
        <f>INDEX(Horaire!$D$63:$GM$63,A117)</f>
        <v>2.3870433757138301</v>
      </c>
    </row>
    <row r="118" spans="1:4" x14ac:dyDescent="0.25">
      <c r="A118">
        <f t="shared" si="1"/>
        <v>117</v>
      </c>
      <c r="B118" s="210">
        <f>INDEX(Horaire!$D$135:$GM$135,A118)</f>
        <v>43858.833333333336</v>
      </c>
      <c r="C118">
        <f>INDEX(Horaire!$D$58:$GM$58,A118)</f>
        <v>5.2717403756007002</v>
      </c>
      <c r="D118">
        <f>INDEX(Horaire!$D$63:$GM$63,A118)</f>
        <v>2.3870433757138301</v>
      </c>
    </row>
    <row r="119" spans="1:4" x14ac:dyDescent="0.25">
      <c r="A119">
        <f t="shared" si="1"/>
        <v>118</v>
      </c>
      <c r="B119" s="210">
        <f>INDEX(Horaire!$D$135:$GM$135,A119)</f>
        <v>43858.875</v>
      </c>
      <c r="C119">
        <f>INDEX(Horaire!$D$58:$GM$58,A119)</f>
        <v>5.2717403756007002</v>
      </c>
      <c r="D119">
        <f>INDEX(Horaire!$D$63:$GM$63,A119)</f>
        <v>2.3870433757138301</v>
      </c>
    </row>
    <row r="120" spans="1:4" x14ac:dyDescent="0.25">
      <c r="A120">
        <f t="shared" si="1"/>
        <v>119</v>
      </c>
      <c r="B120" s="210">
        <f>INDEX(Horaire!$D$135:$GM$135,A120)</f>
        <v>43858.916666666664</v>
      </c>
      <c r="C120">
        <f>INDEX(Horaire!$D$58:$GM$58,A120)</f>
        <v>5.2717403756007002</v>
      </c>
      <c r="D120">
        <f>INDEX(Horaire!$D$63:$GM$63,A120)</f>
        <v>2.3870433757138301</v>
      </c>
    </row>
    <row r="121" spans="1:4" x14ac:dyDescent="0.25">
      <c r="A121">
        <f t="shared" si="1"/>
        <v>120</v>
      </c>
      <c r="B121" s="210">
        <f>INDEX(Horaire!$D$135:$GM$135,A121)</f>
        <v>43858.958333333336</v>
      </c>
      <c r="C121">
        <f>INDEX(Horaire!$D$58:$GM$58,A121)</f>
        <v>5.2717403756007002</v>
      </c>
      <c r="D121">
        <f>INDEX(Horaire!$D$63:$GM$63,A121)</f>
        <v>2.3870433757138301</v>
      </c>
    </row>
    <row r="122" spans="1:4" x14ac:dyDescent="0.25">
      <c r="A122">
        <f t="shared" si="1"/>
        <v>121</v>
      </c>
      <c r="B122" s="210">
        <f>INDEX(Horaire!$D$135:$GM$135,A122)</f>
        <v>43859</v>
      </c>
      <c r="C122">
        <f>INDEX(Horaire!$D$58:$GM$58,A122)</f>
        <v>5.22979250101017</v>
      </c>
      <c r="D122">
        <f>INDEX(Horaire!$D$63:$GM$63,A122)</f>
        <v>2.28612903993973</v>
      </c>
    </row>
    <row r="123" spans="1:4" x14ac:dyDescent="0.25">
      <c r="A123">
        <f t="shared" si="1"/>
        <v>122</v>
      </c>
      <c r="B123" s="210">
        <f>INDEX(Horaire!$D$135:$GM$135,A123)</f>
        <v>43859.041666666664</v>
      </c>
      <c r="C123">
        <f>INDEX(Horaire!$D$58:$GM$58,A123)</f>
        <v>5.22979250101017</v>
      </c>
      <c r="D123">
        <f>INDEX(Horaire!$D$63:$GM$63,A123)</f>
        <v>2.28612903993973</v>
      </c>
    </row>
    <row r="124" spans="1:4" x14ac:dyDescent="0.25">
      <c r="A124">
        <f t="shared" si="1"/>
        <v>123</v>
      </c>
      <c r="B124" s="210">
        <f>INDEX(Horaire!$D$135:$GM$135,A124)</f>
        <v>43859.083333333336</v>
      </c>
      <c r="C124">
        <f>INDEX(Horaire!$D$58:$GM$58,A124)</f>
        <v>5.22979250101017</v>
      </c>
      <c r="D124">
        <f>INDEX(Horaire!$D$63:$GM$63,A124)</f>
        <v>2.28612903993973</v>
      </c>
    </row>
    <row r="125" spans="1:4" x14ac:dyDescent="0.25">
      <c r="A125">
        <f t="shared" si="1"/>
        <v>124</v>
      </c>
      <c r="B125" s="210">
        <f>INDEX(Horaire!$D$135:$GM$135,A125)</f>
        <v>43859.125</v>
      </c>
      <c r="C125">
        <f>INDEX(Horaire!$D$58:$GM$58,A125)</f>
        <v>5.22979250101017</v>
      </c>
      <c r="D125">
        <f>INDEX(Horaire!$D$63:$GM$63,A125)</f>
        <v>2.28612903993973</v>
      </c>
    </row>
    <row r="126" spans="1:4" x14ac:dyDescent="0.25">
      <c r="A126">
        <f t="shared" si="1"/>
        <v>125</v>
      </c>
      <c r="B126" s="210">
        <f>INDEX(Horaire!$D$135:$GM$135,A126)</f>
        <v>43859.166666666664</v>
      </c>
      <c r="C126">
        <f>INDEX(Horaire!$D$58:$GM$58,A126)</f>
        <v>5.22979250101017</v>
      </c>
      <c r="D126">
        <f>INDEX(Horaire!$D$63:$GM$63,A126)</f>
        <v>2.28612903993973</v>
      </c>
    </row>
    <row r="127" spans="1:4" x14ac:dyDescent="0.25">
      <c r="A127">
        <f t="shared" si="1"/>
        <v>126</v>
      </c>
      <c r="B127" s="210">
        <f>INDEX(Horaire!$D$135:$GM$135,A127)</f>
        <v>43859.208333333336</v>
      </c>
      <c r="C127">
        <f>INDEX(Horaire!$D$58:$GM$58,A127)</f>
        <v>5.22979250101017</v>
      </c>
      <c r="D127">
        <f>INDEX(Horaire!$D$63:$GM$63,A127)</f>
        <v>2.28612903993973</v>
      </c>
    </row>
    <row r="128" spans="1:4" x14ac:dyDescent="0.25">
      <c r="A128">
        <f t="shared" si="1"/>
        <v>127</v>
      </c>
      <c r="B128" s="210">
        <f>INDEX(Horaire!$D$135:$GM$135,A128)</f>
        <v>43859.25</v>
      </c>
      <c r="C128">
        <f>INDEX(Horaire!$D$58:$GM$58,A128)</f>
        <v>5.22979250101017</v>
      </c>
      <c r="D128">
        <f>INDEX(Horaire!$D$63:$GM$63,A128)</f>
        <v>2.28612903993973</v>
      </c>
    </row>
    <row r="129" spans="1:4" x14ac:dyDescent="0.25">
      <c r="A129">
        <f t="shared" si="1"/>
        <v>128</v>
      </c>
      <c r="B129" s="210">
        <f>INDEX(Horaire!$D$135:$GM$135,A129)</f>
        <v>43859.291666666664</v>
      </c>
      <c r="C129">
        <f>INDEX(Horaire!$D$58:$GM$58,A129)</f>
        <v>5.22979250101017</v>
      </c>
      <c r="D129">
        <f>INDEX(Horaire!$D$63:$GM$63,A129)</f>
        <v>2.28612903993973</v>
      </c>
    </row>
    <row r="130" spans="1:4" x14ac:dyDescent="0.25">
      <c r="A130">
        <f t="shared" si="1"/>
        <v>129</v>
      </c>
      <c r="B130" s="210">
        <f>INDEX(Horaire!$D$135:$GM$135,A130)</f>
        <v>43859.333333333336</v>
      </c>
      <c r="C130">
        <f>INDEX(Horaire!$D$58:$GM$58,A130)</f>
        <v>5.22979250101017</v>
      </c>
      <c r="D130">
        <f>INDEX(Horaire!$D$63:$GM$63,A130)</f>
        <v>2.28612903993973</v>
      </c>
    </row>
    <row r="131" spans="1:4" x14ac:dyDescent="0.25">
      <c r="A131">
        <f t="shared" si="1"/>
        <v>130</v>
      </c>
      <c r="B131" s="210">
        <f>INDEX(Horaire!$D$135:$GM$135,A131)</f>
        <v>43859.375</v>
      </c>
      <c r="C131">
        <f>INDEX(Horaire!$D$58:$GM$58,A131)</f>
        <v>5.22979250101017</v>
      </c>
      <c r="D131">
        <f>INDEX(Horaire!$D$63:$GM$63,A131)</f>
        <v>2.28612903993973</v>
      </c>
    </row>
    <row r="132" spans="1:4" x14ac:dyDescent="0.25">
      <c r="A132">
        <f t="shared" ref="A132:A193" si="2">1+A131</f>
        <v>131</v>
      </c>
      <c r="B132" s="210">
        <f>INDEX(Horaire!$D$135:$GM$135,A132)</f>
        <v>43859.416666666664</v>
      </c>
      <c r="C132">
        <f>INDEX(Horaire!$D$58:$GM$58,A132)</f>
        <v>5.22979250101017</v>
      </c>
      <c r="D132">
        <f>INDEX(Horaire!$D$63:$GM$63,A132)</f>
        <v>2.28612903993973</v>
      </c>
    </row>
    <row r="133" spans="1:4" x14ac:dyDescent="0.25">
      <c r="A133">
        <f t="shared" si="2"/>
        <v>132</v>
      </c>
      <c r="B133" s="210">
        <f>INDEX(Horaire!$D$135:$GM$135,A133)</f>
        <v>43859.458333333336</v>
      </c>
      <c r="C133">
        <f>INDEX(Horaire!$D$58:$GM$58,A133)</f>
        <v>5.22979250101017</v>
      </c>
      <c r="D133">
        <f>INDEX(Horaire!$D$63:$GM$63,A133)</f>
        <v>2.28612903993973</v>
      </c>
    </row>
    <row r="134" spans="1:4" x14ac:dyDescent="0.25">
      <c r="A134">
        <f t="shared" si="2"/>
        <v>133</v>
      </c>
      <c r="B134" s="210">
        <f>INDEX(Horaire!$D$135:$GM$135,A134)</f>
        <v>43859.5</v>
      </c>
      <c r="C134">
        <f>INDEX(Horaire!$D$58:$GM$58,A134)</f>
        <v>5.22979250101017</v>
      </c>
      <c r="D134">
        <f>INDEX(Horaire!$D$63:$GM$63,A134)</f>
        <v>2.28612903993973</v>
      </c>
    </row>
    <row r="135" spans="1:4" x14ac:dyDescent="0.25">
      <c r="A135">
        <f t="shared" si="2"/>
        <v>134</v>
      </c>
      <c r="B135" s="210">
        <f>INDEX(Horaire!$D$135:$GM$135,A135)</f>
        <v>43859.541666666664</v>
      </c>
      <c r="C135">
        <f>INDEX(Horaire!$D$58:$GM$58,A135)</f>
        <v>5.22979250101017</v>
      </c>
      <c r="D135">
        <f>INDEX(Horaire!$D$63:$GM$63,A135)</f>
        <v>2.28612903993973</v>
      </c>
    </row>
    <row r="136" spans="1:4" x14ac:dyDescent="0.25">
      <c r="A136">
        <f t="shared" si="2"/>
        <v>135</v>
      </c>
      <c r="B136" s="210">
        <f>INDEX(Horaire!$D$135:$GM$135,A136)</f>
        <v>43859.583333333336</v>
      </c>
      <c r="C136">
        <f>INDEX(Horaire!$D$58:$GM$58,A136)</f>
        <v>5.22979250101017</v>
      </c>
      <c r="D136">
        <f>INDEX(Horaire!$D$63:$GM$63,A136)</f>
        <v>2.28612903993973</v>
      </c>
    </row>
    <row r="137" spans="1:4" x14ac:dyDescent="0.25">
      <c r="A137">
        <f t="shared" si="2"/>
        <v>136</v>
      </c>
      <c r="B137" s="210">
        <f>INDEX(Horaire!$D$135:$GM$135,A137)</f>
        <v>43859.625</v>
      </c>
      <c r="C137">
        <f>INDEX(Horaire!$D$58:$GM$58,A137)</f>
        <v>5.22979250101017</v>
      </c>
      <c r="D137">
        <f>INDEX(Horaire!$D$63:$GM$63,A137)</f>
        <v>2.28612903993973</v>
      </c>
    </row>
    <row r="138" spans="1:4" x14ac:dyDescent="0.25">
      <c r="A138">
        <f t="shared" si="2"/>
        <v>137</v>
      </c>
      <c r="B138" s="210">
        <f>INDEX(Horaire!$D$135:$GM$135,A138)</f>
        <v>43859.666666666664</v>
      </c>
      <c r="C138">
        <f>INDEX(Horaire!$D$58:$GM$58,A138)</f>
        <v>5.22979250101017</v>
      </c>
      <c r="D138">
        <f>INDEX(Horaire!$D$63:$GM$63,A138)</f>
        <v>2.28612903993973</v>
      </c>
    </row>
    <row r="139" spans="1:4" x14ac:dyDescent="0.25">
      <c r="A139">
        <f t="shared" si="2"/>
        <v>138</v>
      </c>
      <c r="B139" s="210">
        <f>INDEX(Horaire!$D$135:$GM$135,A139)</f>
        <v>43859.708333333336</v>
      </c>
      <c r="C139">
        <f>INDEX(Horaire!$D$58:$GM$58,A139)</f>
        <v>5.22979250101017</v>
      </c>
      <c r="D139">
        <f>INDEX(Horaire!$D$63:$GM$63,A139)</f>
        <v>2.28612903993973</v>
      </c>
    </row>
    <row r="140" spans="1:4" x14ac:dyDescent="0.25">
      <c r="A140">
        <f t="shared" si="2"/>
        <v>139</v>
      </c>
      <c r="B140" s="210">
        <f>INDEX(Horaire!$D$135:$GM$135,A140)</f>
        <v>43859.75</v>
      </c>
      <c r="C140">
        <f>INDEX(Horaire!$D$58:$GM$58,A140)</f>
        <v>5.22979250101017</v>
      </c>
      <c r="D140">
        <f>INDEX(Horaire!$D$63:$GM$63,A140)</f>
        <v>2.28612903993973</v>
      </c>
    </row>
    <row r="141" spans="1:4" x14ac:dyDescent="0.25">
      <c r="A141">
        <f t="shared" si="2"/>
        <v>140</v>
      </c>
      <c r="B141" s="210">
        <f>INDEX(Horaire!$D$135:$GM$135,A141)</f>
        <v>43859.791666666664</v>
      </c>
      <c r="C141">
        <f>INDEX(Horaire!$D$58:$GM$58,A141)</f>
        <v>5.22979250101017</v>
      </c>
      <c r="D141">
        <f>INDEX(Horaire!$D$63:$GM$63,A141)</f>
        <v>2.28612903993973</v>
      </c>
    </row>
    <row r="142" spans="1:4" x14ac:dyDescent="0.25">
      <c r="A142">
        <f t="shared" si="2"/>
        <v>141</v>
      </c>
      <c r="B142" s="210">
        <f>INDEX(Horaire!$D$135:$GM$135,A142)</f>
        <v>43859.833333333336</v>
      </c>
      <c r="C142">
        <f>INDEX(Horaire!$D$58:$GM$58,A142)</f>
        <v>5.22979250101017</v>
      </c>
      <c r="D142">
        <f>INDEX(Horaire!$D$63:$GM$63,A142)</f>
        <v>2.28612903993973</v>
      </c>
    </row>
    <row r="143" spans="1:4" x14ac:dyDescent="0.25">
      <c r="A143">
        <f t="shared" si="2"/>
        <v>142</v>
      </c>
      <c r="B143" s="210">
        <f>INDEX(Horaire!$D$135:$GM$135,A143)</f>
        <v>43859.875</v>
      </c>
      <c r="C143">
        <f>INDEX(Horaire!$D$58:$GM$58,A143)</f>
        <v>5.22979250101017</v>
      </c>
      <c r="D143">
        <f>INDEX(Horaire!$D$63:$GM$63,A143)</f>
        <v>2.28612903993973</v>
      </c>
    </row>
    <row r="144" spans="1:4" x14ac:dyDescent="0.25">
      <c r="A144">
        <f t="shared" si="2"/>
        <v>143</v>
      </c>
      <c r="B144" s="210">
        <f>INDEX(Horaire!$D$135:$GM$135,A144)</f>
        <v>43859.916666666664</v>
      </c>
      <c r="C144">
        <f>INDEX(Horaire!$D$58:$GM$58,A144)</f>
        <v>5.22979250101017</v>
      </c>
      <c r="D144">
        <f>INDEX(Horaire!$D$63:$GM$63,A144)</f>
        <v>2.28612903993973</v>
      </c>
    </row>
    <row r="145" spans="1:4" x14ac:dyDescent="0.25">
      <c r="A145">
        <f t="shared" si="2"/>
        <v>144</v>
      </c>
      <c r="B145" s="210">
        <f>INDEX(Horaire!$D$135:$GM$135,A145)</f>
        <v>43859.958333333336</v>
      </c>
      <c r="C145">
        <f>INDEX(Horaire!$D$58:$GM$58,A145)</f>
        <v>5.22979250101017</v>
      </c>
      <c r="D145">
        <f>INDEX(Horaire!$D$63:$GM$63,A145)</f>
        <v>2.28612903993973</v>
      </c>
    </row>
    <row r="146" spans="1:4" x14ac:dyDescent="0.25">
      <c r="A146">
        <f t="shared" si="2"/>
        <v>145</v>
      </c>
      <c r="B146" s="210">
        <f>INDEX(Horaire!$D$135:$GM$135,A146)</f>
        <v>43860</v>
      </c>
      <c r="C146">
        <f>INDEX(Horaire!$D$58:$GM$58,A146)</f>
        <v>4.7276095839592998</v>
      </c>
      <c r="D146">
        <f>INDEX(Horaire!$D$63:$GM$63,A146)</f>
        <v>2.1755072012292</v>
      </c>
    </row>
    <row r="147" spans="1:4" x14ac:dyDescent="0.25">
      <c r="A147">
        <f t="shared" si="2"/>
        <v>146</v>
      </c>
      <c r="B147" s="210">
        <f>INDEX(Horaire!$D$135:$GM$135,A147)</f>
        <v>43860.041666666664</v>
      </c>
      <c r="C147">
        <f>INDEX(Horaire!$D$58:$GM$58,A147)</f>
        <v>4.7276095839592998</v>
      </c>
      <c r="D147">
        <f>INDEX(Horaire!$D$63:$GM$63,A147)</f>
        <v>2.1755072012292</v>
      </c>
    </row>
    <row r="148" spans="1:4" x14ac:dyDescent="0.25">
      <c r="A148">
        <f t="shared" si="2"/>
        <v>147</v>
      </c>
      <c r="B148" s="210">
        <f>INDEX(Horaire!$D$135:$GM$135,A148)</f>
        <v>43860.083333333336</v>
      </c>
      <c r="C148">
        <f>INDEX(Horaire!$D$58:$GM$58,A148)</f>
        <v>4.7276095839592998</v>
      </c>
      <c r="D148">
        <f>INDEX(Horaire!$D$63:$GM$63,A148)</f>
        <v>2.1755072012292</v>
      </c>
    </row>
    <row r="149" spans="1:4" x14ac:dyDescent="0.25">
      <c r="A149">
        <f t="shared" si="2"/>
        <v>148</v>
      </c>
      <c r="B149" s="210">
        <f>INDEX(Horaire!$D$135:$GM$135,A149)</f>
        <v>43860.125</v>
      </c>
      <c r="C149">
        <f>INDEX(Horaire!$D$58:$GM$58,A149)</f>
        <v>4.7276095839592998</v>
      </c>
      <c r="D149">
        <f>INDEX(Horaire!$D$63:$GM$63,A149)</f>
        <v>2.1755072012292</v>
      </c>
    </row>
    <row r="150" spans="1:4" x14ac:dyDescent="0.25">
      <c r="A150">
        <f t="shared" si="2"/>
        <v>149</v>
      </c>
      <c r="B150" s="210">
        <f>INDEX(Horaire!$D$135:$GM$135,A150)</f>
        <v>43860.166666666664</v>
      </c>
      <c r="C150">
        <f>INDEX(Horaire!$D$58:$GM$58,A150)</f>
        <v>4.7276095839592998</v>
      </c>
      <c r="D150">
        <f>INDEX(Horaire!$D$63:$GM$63,A150)</f>
        <v>2.1755072012292</v>
      </c>
    </row>
    <row r="151" spans="1:4" x14ac:dyDescent="0.25">
      <c r="A151">
        <f t="shared" si="2"/>
        <v>150</v>
      </c>
      <c r="B151" s="210">
        <f>INDEX(Horaire!$D$135:$GM$135,A151)</f>
        <v>43860.208333333336</v>
      </c>
      <c r="C151">
        <f>INDEX(Horaire!$D$58:$GM$58,A151)</f>
        <v>4.7276095839592998</v>
      </c>
      <c r="D151">
        <f>INDEX(Horaire!$D$63:$GM$63,A151)</f>
        <v>2.1755072012292</v>
      </c>
    </row>
    <row r="152" spans="1:4" x14ac:dyDescent="0.25">
      <c r="A152">
        <f t="shared" si="2"/>
        <v>151</v>
      </c>
      <c r="B152" s="210">
        <f>INDEX(Horaire!$D$135:$GM$135,A152)</f>
        <v>43860.25</v>
      </c>
      <c r="C152">
        <f>INDEX(Horaire!$D$58:$GM$58,A152)</f>
        <v>4.7276095839592998</v>
      </c>
      <c r="D152">
        <f>INDEX(Horaire!$D$63:$GM$63,A152)</f>
        <v>2.1755072012292</v>
      </c>
    </row>
    <row r="153" spans="1:4" x14ac:dyDescent="0.25">
      <c r="A153">
        <f t="shared" si="2"/>
        <v>152</v>
      </c>
      <c r="B153" s="210">
        <f>INDEX(Horaire!$D$135:$GM$135,A153)</f>
        <v>43860.291666666664</v>
      </c>
      <c r="C153">
        <f>INDEX(Horaire!$D$58:$GM$58,A153)</f>
        <v>4.7276095839592998</v>
      </c>
      <c r="D153">
        <f>INDEX(Horaire!$D$63:$GM$63,A153)</f>
        <v>2.1755072012292</v>
      </c>
    </row>
    <row r="154" spans="1:4" x14ac:dyDescent="0.25">
      <c r="A154">
        <f t="shared" si="2"/>
        <v>153</v>
      </c>
      <c r="B154" s="210">
        <f>INDEX(Horaire!$D$135:$GM$135,A154)</f>
        <v>43860.333333333336</v>
      </c>
      <c r="C154">
        <f>INDEX(Horaire!$D$58:$GM$58,A154)</f>
        <v>4.7276095839592998</v>
      </c>
      <c r="D154">
        <f>INDEX(Horaire!$D$63:$GM$63,A154)</f>
        <v>2.1755072012292</v>
      </c>
    </row>
    <row r="155" spans="1:4" x14ac:dyDescent="0.25">
      <c r="A155">
        <f t="shared" si="2"/>
        <v>154</v>
      </c>
      <c r="B155" s="210">
        <f>INDEX(Horaire!$D$135:$GM$135,A155)</f>
        <v>43860.375</v>
      </c>
      <c r="C155">
        <f>INDEX(Horaire!$D$58:$GM$58,A155)</f>
        <v>4.7276095839592998</v>
      </c>
      <c r="D155">
        <f>INDEX(Horaire!$D$63:$GM$63,A155)</f>
        <v>2.1755072012292</v>
      </c>
    </row>
    <row r="156" spans="1:4" x14ac:dyDescent="0.25">
      <c r="A156">
        <f t="shared" si="2"/>
        <v>155</v>
      </c>
      <c r="B156" s="210">
        <f>INDEX(Horaire!$D$135:$GM$135,A156)</f>
        <v>43860.416666666664</v>
      </c>
      <c r="C156">
        <f>INDEX(Horaire!$D$58:$GM$58,A156)</f>
        <v>4.7276095839592998</v>
      </c>
      <c r="D156">
        <f>INDEX(Horaire!$D$63:$GM$63,A156)</f>
        <v>2.1755072012292</v>
      </c>
    </row>
    <row r="157" spans="1:4" x14ac:dyDescent="0.25">
      <c r="A157">
        <f t="shared" si="2"/>
        <v>156</v>
      </c>
      <c r="B157" s="210">
        <f>INDEX(Horaire!$D$135:$GM$135,A157)</f>
        <v>43860.458333333336</v>
      </c>
      <c r="C157">
        <f>INDEX(Horaire!$D$58:$GM$58,A157)</f>
        <v>4.7276095839592998</v>
      </c>
      <c r="D157">
        <f>INDEX(Horaire!$D$63:$GM$63,A157)</f>
        <v>2.1755072012292</v>
      </c>
    </row>
    <row r="158" spans="1:4" x14ac:dyDescent="0.25">
      <c r="A158">
        <f t="shared" si="2"/>
        <v>157</v>
      </c>
      <c r="B158" s="210">
        <f>INDEX(Horaire!$D$135:$GM$135,A158)</f>
        <v>43860.5</v>
      </c>
      <c r="C158">
        <f>INDEX(Horaire!$D$58:$GM$58,A158)</f>
        <v>4.7276095839592998</v>
      </c>
      <c r="D158">
        <f>INDEX(Horaire!$D$63:$GM$63,A158)</f>
        <v>2.1755072012292</v>
      </c>
    </row>
    <row r="159" spans="1:4" x14ac:dyDescent="0.25">
      <c r="A159">
        <f t="shared" si="2"/>
        <v>158</v>
      </c>
      <c r="B159" s="210">
        <f>INDEX(Horaire!$D$135:$GM$135,A159)</f>
        <v>43860.541666666664</v>
      </c>
      <c r="C159">
        <f>INDEX(Horaire!$D$58:$GM$58,A159)</f>
        <v>4.7276095839592998</v>
      </c>
      <c r="D159">
        <f>INDEX(Horaire!$D$63:$GM$63,A159)</f>
        <v>2.1755072012292</v>
      </c>
    </row>
    <row r="160" spans="1:4" x14ac:dyDescent="0.25">
      <c r="A160">
        <f t="shared" si="2"/>
        <v>159</v>
      </c>
      <c r="B160" s="210">
        <f>INDEX(Horaire!$D$135:$GM$135,A160)</f>
        <v>43860.583333333336</v>
      </c>
      <c r="C160">
        <f>INDEX(Horaire!$D$58:$GM$58,A160)</f>
        <v>4.7276095839592998</v>
      </c>
      <c r="D160">
        <f>INDEX(Horaire!$D$63:$GM$63,A160)</f>
        <v>2.1755072012292</v>
      </c>
    </row>
    <row r="161" spans="1:4" x14ac:dyDescent="0.25">
      <c r="A161">
        <f t="shared" si="2"/>
        <v>160</v>
      </c>
      <c r="B161" s="210">
        <f>INDEX(Horaire!$D$135:$GM$135,A161)</f>
        <v>43860.625</v>
      </c>
      <c r="C161">
        <f>INDEX(Horaire!$D$58:$GM$58,A161)</f>
        <v>4.7276095839592998</v>
      </c>
      <c r="D161">
        <f>INDEX(Horaire!$D$63:$GM$63,A161)</f>
        <v>2.1755072012292</v>
      </c>
    </row>
    <row r="162" spans="1:4" x14ac:dyDescent="0.25">
      <c r="A162">
        <f t="shared" si="2"/>
        <v>161</v>
      </c>
      <c r="B162" s="210">
        <f>INDEX(Horaire!$D$135:$GM$135,A162)</f>
        <v>43860.666666666664</v>
      </c>
      <c r="C162">
        <f>INDEX(Horaire!$D$58:$GM$58,A162)</f>
        <v>4.7276095839592998</v>
      </c>
      <c r="D162">
        <f>INDEX(Horaire!$D$63:$GM$63,A162)</f>
        <v>2.1755072012292</v>
      </c>
    </row>
    <row r="163" spans="1:4" x14ac:dyDescent="0.25">
      <c r="A163">
        <f t="shared" si="2"/>
        <v>162</v>
      </c>
      <c r="B163" s="210">
        <f>INDEX(Horaire!$D$135:$GM$135,A163)</f>
        <v>43860.708333333336</v>
      </c>
      <c r="C163">
        <f>INDEX(Horaire!$D$58:$GM$58,A163)</f>
        <v>4.7276095839592998</v>
      </c>
      <c r="D163">
        <f>INDEX(Horaire!$D$63:$GM$63,A163)</f>
        <v>2.1755072012292</v>
      </c>
    </row>
    <row r="164" spans="1:4" x14ac:dyDescent="0.25">
      <c r="A164">
        <f t="shared" si="2"/>
        <v>163</v>
      </c>
      <c r="B164" s="210">
        <f>INDEX(Horaire!$D$135:$GM$135,A164)</f>
        <v>43860.75</v>
      </c>
      <c r="C164">
        <f>INDEX(Horaire!$D$58:$GM$58,A164)</f>
        <v>4.7276095839592998</v>
      </c>
      <c r="D164">
        <f>INDEX(Horaire!$D$63:$GM$63,A164)</f>
        <v>2.1755072012292</v>
      </c>
    </row>
    <row r="165" spans="1:4" x14ac:dyDescent="0.25">
      <c r="A165">
        <f t="shared" si="2"/>
        <v>164</v>
      </c>
      <c r="B165" s="210">
        <f>INDEX(Horaire!$D$135:$GM$135,A165)</f>
        <v>43860.791666666664</v>
      </c>
      <c r="C165">
        <f>INDEX(Horaire!$D$58:$GM$58,A165)</f>
        <v>4.7276095839592998</v>
      </c>
      <c r="D165">
        <f>INDEX(Horaire!$D$63:$GM$63,A165)</f>
        <v>2.1755072012292</v>
      </c>
    </row>
    <row r="166" spans="1:4" x14ac:dyDescent="0.25">
      <c r="A166">
        <f t="shared" si="2"/>
        <v>165</v>
      </c>
      <c r="B166" s="210">
        <f>INDEX(Horaire!$D$135:$GM$135,A166)</f>
        <v>43860.833333333336</v>
      </c>
      <c r="C166">
        <f>INDEX(Horaire!$D$58:$GM$58,A166)</f>
        <v>4.7276095839592998</v>
      </c>
      <c r="D166">
        <f>INDEX(Horaire!$D$63:$GM$63,A166)</f>
        <v>2.1755072012292</v>
      </c>
    </row>
    <row r="167" spans="1:4" x14ac:dyDescent="0.25">
      <c r="A167">
        <f t="shared" si="2"/>
        <v>166</v>
      </c>
      <c r="B167" s="210">
        <f>INDEX(Horaire!$D$135:$GM$135,A167)</f>
        <v>43860.875</v>
      </c>
      <c r="C167">
        <f>INDEX(Horaire!$D$58:$GM$58,A167)</f>
        <v>4.7276095839592998</v>
      </c>
      <c r="D167">
        <f>INDEX(Horaire!$D$63:$GM$63,A167)</f>
        <v>2.1755072012292</v>
      </c>
    </row>
    <row r="168" spans="1:4" x14ac:dyDescent="0.25">
      <c r="A168">
        <f t="shared" si="2"/>
        <v>167</v>
      </c>
      <c r="B168" s="210">
        <f>INDEX(Horaire!$D$135:$GM$135,A168)</f>
        <v>43860.916666666664</v>
      </c>
      <c r="C168">
        <f>INDEX(Horaire!$D$58:$GM$58,A168)</f>
        <v>4.7276095839592998</v>
      </c>
      <c r="D168">
        <f>INDEX(Horaire!$D$63:$GM$63,A168)</f>
        <v>2.1755072012292</v>
      </c>
    </row>
    <row r="169" spans="1:4" x14ac:dyDescent="0.25">
      <c r="A169">
        <f t="shared" si="2"/>
        <v>168</v>
      </c>
      <c r="B169" s="210">
        <f>INDEX(Horaire!$D$135:$GM$135,A169)</f>
        <v>43860.958333333336</v>
      </c>
      <c r="C169">
        <f>INDEX(Horaire!$D$58:$GM$58,A169)</f>
        <v>4.7276095839592998</v>
      </c>
      <c r="D169">
        <f>INDEX(Horaire!$D$63:$GM$63,A169)</f>
        <v>2.1755072012292</v>
      </c>
    </row>
    <row r="170" spans="1:4" x14ac:dyDescent="0.25">
      <c r="A170">
        <f t="shared" si="2"/>
        <v>169</v>
      </c>
      <c r="B170" s="210">
        <f>INDEX(Horaire!$D$135:$GM$135,A170)</f>
        <v>43861</v>
      </c>
      <c r="C170">
        <f>INDEX(Horaire!$D$58:$GM$58,A170)</f>
        <v>4.9694886474038</v>
      </c>
      <c r="D170">
        <f>INDEX(Horaire!$D$63:$GM$63,A170)</f>
        <v>2.09643295885623</v>
      </c>
    </row>
    <row r="171" spans="1:4" x14ac:dyDescent="0.25">
      <c r="A171">
        <f t="shared" si="2"/>
        <v>170</v>
      </c>
      <c r="B171" s="210">
        <f>INDEX(Horaire!$D$135:$GM$135,A171)</f>
        <v>43861.041666666664</v>
      </c>
      <c r="C171">
        <f>INDEX(Horaire!$D$58:$GM$58,A171)</f>
        <v>4.9694886474038</v>
      </c>
      <c r="D171">
        <f>INDEX(Horaire!$D$63:$GM$63,A171)</f>
        <v>2.09643295885623</v>
      </c>
    </row>
    <row r="172" spans="1:4" x14ac:dyDescent="0.25">
      <c r="A172">
        <f t="shared" si="2"/>
        <v>171</v>
      </c>
      <c r="B172" s="210">
        <f>INDEX(Horaire!$D$135:$GM$135,A172)</f>
        <v>43861.083333333336</v>
      </c>
      <c r="C172">
        <f>INDEX(Horaire!$D$58:$GM$58,A172)</f>
        <v>4.9694886474038</v>
      </c>
      <c r="D172">
        <f>INDEX(Horaire!$D$63:$GM$63,A172)</f>
        <v>2.09643295885623</v>
      </c>
    </row>
    <row r="173" spans="1:4" x14ac:dyDescent="0.25">
      <c r="A173">
        <f t="shared" si="2"/>
        <v>172</v>
      </c>
      <c r="B173" s="210">
        <f>INDEX(Horaire!$D$135:$GM$135,A173)</f>
        <v>43861.125</v>
      </c>
      <c r="C173">
        <f>INDEX(Horaire!$D$58:$GM$58,A173)</f>
        <v>4.9694886474038</v>
      </c>
      <c r="D173">
        <f>INDEX(Horaire!$D$63:$GM$63,A173)</f>
        <v>2.09643295885623</v>
      </c>
    </row>
    <row r="174" spans="1:4" x14ac:dyDescent="0.25">
      <c r="A174">
        <f t="shared" si="2"/>
        <v>173</v>
      </c>
      <c r="B174" s="210">
        <f>INDEX(Horaire!$D$135:$GM$135,A174)</f>
        <v>43861.166666666664</v>
      </c>
      <c r="C174">
        <f>INDEX(Horaire!$D$58:$GM$58,A174)</f>
        <v>4.9694886474038</v>
      </c>
      <c r="D174">
        <f>INDEX(Horaire!$D$63:$GM$63,A174)</f>
        <v>2.09643295885623</v>
      </c>
    </row>
    <row r="175" spans="1:4" x14ac:dyDescent="0.25">
      <c r="A175">
        <f t="shared" si="2"/>
        <v>174</v>
      </c>
      <c r="B175" s="210">
        <f>INDEX(Horaire!$D$135:$GM$135,A175)</f>
        <v>43861.208333333336</v>
      </c>
      <c r="C175">
        <f>INDEX(Horaire!$D$58:$GM$58,A175)</f>
        <v>4.9694886474038</v>
      </c>
      <c r="D175">
        <f>INDEX(Horaire!$D$63:$GM$63,A175)</f>
        <v>2.09643295885623</v>
      </c>
    </row>
    <row r="176" spans="1:4" x14ac:dyDescent="0.25">
      <c r="A176">
        <f t="shared" si="2"/>
        <v>175</v>
      </c>
      <c r="B176" s="210">
        <f>INDEX(Horaire!$D$135:$GM$135,A176)</f>
        <v>43861.25</v>
      </c>
      <c r="C176">
        <f>INDEX(Horaire!$D$58:$GM$58,A176)</f>
        <v>4.9694886474038</v>
      </c>
      <c r="D176">
        <f>INDEX(Horaire!$D$63:$GM$63,A176)</f>
        <v>2.09643295885623</v>
      </c>
    </row>
    <row r="177" spans="1:4" x14ac:dyDescent="0.25">
      <c r="A177">
        <f t="shared" si="2"/>
        <v>176</v>
      </c>
      <c r="B177" s="210">
        <f>INDEX(Horaire!$D$135:$GM$135,A177)</f>
        <v>43861.291666666664</v>
      </c>
      <c r="C177">
        <f>INDEX(Horaire!$D$58:$GM$58,A177)</f>
        <v>4.9694886474038</v>
      </c>
      <c r="D177">
        <f>INDEX(Horaire!$D$63:$GM$63,A177)</f>
        <v>2.09643295885623</v>
      </c>
    </row>
    <row r="178" spans="1:4" x14ac:dyDescent="0.25">
      <c r="A178">
        <f t="shared" si="2"/>
        <v>177</v>
      </c>
      <c r="B178" s="210">
        <f>INDEX(Horaire!$D$135:$GM$135,A178)</f>
        <v>43861.333333333336</v>
      </c>
      <c r="C178">
        <f>INDEX(Horaire!$D$58:$GM$58,A178)</f>
        <v>4.9694886474038</v>
      </c>
      <c r="D178">
        <f>INDEX(Horaire!$D$63:$GM$63,A178)</f>
        <v>2.09643295885623</v>
      </c>
    </row>
    <row r="179" spans="1:4" x14ac:dyDescent="0.25">
      <c r="A179">
        <f t="shared" si="2"/>
        <v>178</v>
      </c>
      <c r="B179" s="210">
        <f>INDEX(Horaire!$D$135:$GM$135,A179)</f>
        <v>43861.375</v>
      </c>
      <c r="C179">
        <f>INDEX(Horaire!$D$58:$GM$58,A179)</f>
        <v>4.9694886474038</v>
      </c>
      <c r="D179">
        <f>INDEX(Horaire!$D$63:$GM$63,A179)</f>
        <v>2.09643295885623</v>
      </c>
    </row>
    <row r="180" spans="1:4" x14ac:dyDescent="0.25">
      <c r="A180">
        <f t="shared" si="2"/>
        <v>179</v>
      </c>
      <c r="B180" s="210">
        <f>INDEX(Horaire!$D$135:$GM$135,A180)</f>
        <v>43861.416666666664</v>
      </c>
      <c r="C180">
        <f>INDEX(Horaire!$D$58:$GM$58,A180)</f>
        <v>4.9694886474038</v>
      </c>
      <c r="D180">
        <f>INDEX(Horaire!$D$63:$GM$63,A180)</f>
        <v>2.09643295885623</v>
      </c>
    </row>
    <row r="181" spans="1:4" x14ac:dyDescent="0.25">
      <c r="A181">
        <f t="shared" si="2"/>
        <v>180</v>
      </c>
      <c r="B181" s="210">
        <f>INDEX(Horaire!$D$135:$GM$135,A181)</f>
        <v>43861.458333333336</v>
      </c>
      <c r="C181">
        <f>INDEX(Horaire!$D$58:$GM$58,A181)</f>
        <v>4.9694886474038</v>
      </c>
      <c r="D181">
        <f>INDEX(Horaire!$D$63:$GM$63,A181)</f>
        <v>2.09643295885623</v>
      </c>
    </row>
    <row r="182" spans="1:4" x14ac:dyDescent="0.25">
      <c r="A182">
        <f t="shared" si="2"/>
        <v>181</v>
      </c>
      <c r="B182" s="210">
        <f>INDEX(Horaire!$D$135:$GM$135,A182)</f>
        <v>43861.5</v>
      </c>
      <c r="C182">
        <f>INDEX(Horaire!$D$58:$GM$58,A182)</f>
        <v>4.9694886474038</v>
      </c>
      <c r="D182">
        <f>INDEX(Horaire!$D$63:$GM$63,A182)</f>
        <v>2.09643295885623</v>
      </c>
    </row>
    <row r="183" spans="1:4" x14ac:dyDescent="0.25">
      <c r="A183">
        <f t="shared" si="2"/>
        <v>182</v>
      </c>
      <c r="B183" s="210">
        <f>INDEX(Horaire!$D$135:$GM$135,A183)</f>
        <v>43861.541666666664</v>
      </c>
      <c r="C183">
        <f>INDEX(Horaire!$D$58:$GM$58,A183)</f>
        <v>4.9694886474038</v>
      </c>
      <c r="D183">
        <f>INDEX(Horaire!$D$63:$GM$63,A183)</f>
        <v>2.09643295885623</v>
      </c>
    </row>
    <row r="184" spans="1:4" x14ac:dyDescent="0.25">
      <c r="A184">
        <f t="shared" si="2"/>
        <v>183</v>
      </c>
      <c r="B184" s="210">
        <f>INDEX(Horaire!$D$135:$GM$135,A184)</f>
        <v>43861.583333333336</v>
      </c>
      <c r="C184">
        <f>INDEX(Horaire!$D$58:$GM$58,A184)</f>
        <v>4.9694886474038</v>
      </c>
      <c r="D184">
        <f>INDEX(Horaire!$D$63:$GM$63,A184)</f>
        <v>2.09643295885623</v>
      </c>
    </row>
    <row r="185" spans="1:4" x14ac:dyDescent="0.25">
      <c r="A185">
        <f t="shared" si="2"/>
        <v>184</v>
      </c>
      <c r="B185" s="210">
        <f>INDEX(Horaire!$D$135:$GM$135,A185)</f>
        <v>43861.625</v>
      </c>
      <c r="C185">
        <f>INDEX(Horaire!$D$58:$GM$58,A185)</f>
        <v>4.9694886474038</v>
      </c>
      <c r="D185">
        <f>INDEX(Horaire!$D$63:$GM$63,A185)</f>
        <v>2.09643295885623</v>
      </c>
    </row>
    <row r="186" spans="1:4" x14ac:dyDescent="0.25">
      <c r="A186">
        <f t="shared" si="2"/>
        <v>185</v>
      </c>
      <c r="B186" s="210">
        <f>INDEX(Horaire!$D$135:$GM$135,A186)</f>
        <v>43861.666666666664</v>
      </c>
      <c r="C186">
        <f>INDEX(Horaire!$D$58:$GM$58,A186)</f>
        <v>4.9694886474038</v>
      </c>
      <c r="D186">
        <f>INDEX(Horaire!$D$63:$GM$63,A186)</f>
        <v>2.09643295885623</v>
      </c>
    </row>
    <row r="187" spans="1:4" x14ac:dyDescent="0.25">
      <c r="A187">
        <f t="shared" si="2"/>
        <v>186</v>
      </c>
      <c r="B187" s="210">
        <f>INDEX(Horaire!$D$135:$GM$135,A187)</f>
        <v>43861.708333333336</v>
      </c>
      <c r="C187">
        <f>INDEX(Horaire!$D$58:$GM$58,A187)</f>
        <v>4.9694886474038</v>
      </c>
      <c r="D187">
        <f>INDEX(Horaire!$D$63:$GM$63,A187)</f>
        <v>2.09643295885623</v>
      </c>
    </row>
    <row r="188" spans="1:4" x14ac:dyDescent="0.25">
      <c r="A188">
        <f t="shared" si="2"/>
        <v>187</v>
      </c>
      <c r="B188" s="210">
        <f>INDEX(Horaire!$D$135:$GM$135,A188)</f>
        <v>43861.75</v>
      </c>
      <c r="C188">
        <f>INDEX(Horaire!$D$58:$GM$58,A188)</f>
        <v>4.9694886474038</v>
      </c>
      <c r="D188">
        <f>INDEX(Horaire!$D$63:$GM$63,A188)</f>
        <v>2.09643295885623</v>
      </c>
    </row>
    <row r="189" spans="1:4" x14ac:dyDescent="0.25">
      <c r="A189">
        <f t="shared" si="2"/>
        <v>188</v>
      </c>
      <c r="B189" s="210">
        <f>INDEX(Horaire!$D$135:$GM$135,A189)</f>
        <v>43861.791666666664</v>
      </c>
      <c r="C189">
        <f>INDEX(Horaire!$D$58:$GM$58,A189)</f>
        <v>4.9694886474038</v>
      </c>
      <c r="D189">
        <f>INDEX(Horaire!$D$63:$GM$63,A189)</f>
        <v>2.09643295885623</v>
      </c>
    </row>
    <row r="190" spans="1:4" x14ac:dyDescent="0.25">
      <c r="A190">
        <f t="shared" si="2"/>
        <v>189</v>
      </c>
      <c r="B190" s="210">
        <f>INDEX(Horaire!$D$135:$GM$135,A190)</f>
        <v>43861.833333333336</v>
      </c>
      <c r="C190">
        <f>INDEX(Horaire!$D$58:$GM$58,A190)</f>
        <v>4.9694886474038</v>
      </c>
      <c r="D190">
        <f>INDEX(Horaire!$D$63:$GM$63,A190)</f>
        <v>2.09643295885623</v>
      </c>
    </row>
    <row r="191" spans="1:4" x14ac:dyDescent="0.25">
      <c r="A191">
        <f t="shared" si="2"/>
        <v>190</v>
      </c>
      <c r="B191" s="210">
        <f>INDEX(Horaire!$D$135:$GM$135,A191)</f>
        <v>43861.875</v>
      </c>
      <c r="C191">
        <f>INDEX(Horaire!$D$58:$GM$58,A191)</f>
        <v>4.9694886474038</v>
      </c>
      <c r="D191">
        <f>INDEX(Horaire!$D$63:$GM$63,A191)</f>
        <v>2.09643295885623</v>
      </c>
    </row>
    <row r="192" spans="1:4" x14ac:dyDescent="0.25">
      <c r="A192">
        <f t="shared" si="2"/>
        <v>191</v>
      </c>
      <c r="B192" s="210">
        <f>INDEX(Horaire!$D$135:$GM$135,A192)</f>
        <v>43861.916666666664</v>
      </c>
      <c r="C192">
        <f>INDEX(Horaire!$D$58:$GM$58,A192)</f>
        <v>4.9694886474038</v>
      </c>
      <c r="D192">
        <f>INDEX(Horaire!$D$63:$GM$63,A192)</f>
        <v>2.09643295885623</v>
      </c>
    </row>
    <row r="193" spans="1:4" x14ac:dyDescent="0.25">
      <c r="A193">
        <f t="shared" si="2"/>
        <v>192</v>
      </c>
      <c r="B193" s="210">
        <f>INDEX(Horaire!$D$135:$GM$135,A193)</f>
        <v>43861.958333333336</v>
      </c>
      <c r="C193">
        <f>INDEX(Horaire!$D$58:$GM$58,A193)</f>
        <v>4.9694886474038</v>
      </c>
      <c r="D193">
        <f>INDEX(Horaire!$D$63:$GM$63,A193)</f>
        <v>2.09643295885623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theme="7"/>
  </sheetPr>
  <dimension ref="A1:S103"/>
  <sheetViews>
    <sheetView zoomScale="70" zoomScaleNormal="70" workbookViewId="0">
      <selection activeCell="R7" sqref="R7"/>
    </sheetView>
  </sheetViews>
  <sheetFormatPr defaultColWidth="8.85546875" defaultRowHeight="15" customHeight="1" x14ac:dyDescent="0.25"/>
  <cols>
    <col min="1" max="1" width="35.28515625" bestFit="1" customWidth="1"/>
    <col min="2" max="2" width="10.7109375" bestFit="1" customWidth="1"/>
    <col min="3" max="4" width="10.7109375" customWidth="1"/>
    <col min="7" max="7" width="25.7109375" customWidth="1"/>
    <col min="8" max="8" width="35.42578125" bestFit="1" customWidth="1"/>
    <col min="9" max="10" width="35.140625" bestFit="1" customWidth="1"/>
    <col min="11" max="17" width="17.5703125" bestFit="1" customWidth="1"/>
    <col min="18" max="18" width="35" bestFit="1" customWidth="1"/>
    <col min="19" max="19" width="17.5703125" bestFit="1" customWidth="1"/>
    <col min="20" max="78" width="8.85546875" customWidth="1"/>
  </cols>
  <sheetData>
    <row r="1" spans="1:19" ht="15" customHeight="1" x14ac:dyDescent="0.25">
      <c r="A1" s="39">
        <f ca="1">TODAY()-1</f>
        <v>43853</v>
      </c>
      <c r="B1" s="39">
        <f ca="1">A1+3</f>
        <v>43856</v>
      </c>
      <c r="C1" s="39"/>
      <c r="D1" s="39"/>
    </row>
    <row r="6" spans="1:19" ht="15" customHeight="1" x14ac:dyDescent="0.25">
      <c r="H6" t="s">
        <v>382</v>
      </c>
      <c r="I6" t="s">
        <v>385</v>
      </c>
      <c r="J6" t="s">
        <v>386</v>
      </c>
      <c r="K6" t="s">
        <v>383</v>
      </c>
      <c r="L6" t="s">
        <v>384</v>
      </c>
      <c r="M6" t="s">
        <v>387</v>
      </c>
      <c r="N6" t="s">
        <v>635</v>
      </c>
      <c r="O6" t="s">
        <v>636</v>
      </c>
      <c r="R6" t="s">
        <v>385</v>
      </c>
      <c r="S6" t="s">
        <v>386</v>
      </c>
    </row>
    <row r="7" spans="1:19" ht="15" customHeight="1" x14ac:dyDescent="0.25">
      <c r="A7" t="s">
        <v>333</v>
      </c>
      <c r="C7" s="50" t="s">
        <v>382</v>
      </c>
      <c r="G7" s="46">
        <f t="array" aca="1" ref="G7:H78" ca="1">_xll.PIAdvCalcDat('PI Data'!$A$7,'PI Data'!$A$1,'PI Data'!$B$1,"1h","average","time-weighted",0,1,65,"")</f>
        <v>43853</v>
      </c>
      <c r="H7" s="227">
        <f ca="1"/>
        <v>0</v>
      </c>
      <c r="I7" s="227">
        <f t="array" aca="1" ref="I7:I78" ca="1">_xll.PIAdvCalcDat('PI Data'!$A$8,'PI Data'!$A$1,'PI Data'!$B$1,"1h","average","time-weighted",0,1,64,"")</f>
        <v>688.77974776819849</v>
      </c>
      <c r="J7" s="227">
        <f t="array" aca="1" ref="J7:J78" ca="1">_xll.PIAdvCalcDat('PI Data'!$A$9,'PI Data'!$A$1,'PI Data'!$B$1,"1h","average","time-weighted",0,1,64,"")</f>
        <v>688.43009492088265</v>
      </c>
      <c r="K7" s="227">
        <f t="array" aca="1" ref="K7:K78" ca="1">_xll.PIAdvCalcDat('PI Data'!$A$10,'PI Data'!$A$1,'PI Data'!$B$1,"1h","average","time-weighted",0,1,64,"")</f>
        <v>9.5872293053218556</v>
      </c>
      <c r="L7" s="227">
        <f t="array" aca="1" ref="L7:L78" ca="1">_xll.PIAdvCalcDat('PI Data'!$A$11,'PI Data'!$A$1,'PI Data'!$B$1,"1h","average","time-weighted",0,1,64,"")</f>
        <v>4.2795376415260913</v>
      </c>
      <c r="M7" s="227">
        <f t="array" aca="1" ref="M7:M78" ca="1">_xll.PIAdvCalcDat('PI Data'!$A$12,'PI Data'!$A$1,'PI Data'!$B$1,"1h","average","time-weighted",0,1,64,"")</f>
        <v>1</v>
      </c>
      <c r="N7" s="227">
        <f t="array" aca="1" ref="N7:N78" ca="1">_xll.PIAdvCalcDat('PI Data'!$A$13,'PI Data'!$A$1,'PI Data'!$B$1,"1h","average","time-weighted",0,1,64,"")</f>
        <v>0</v>
      </c>
      <c r="O7" s="227">
        <f t="array" aca="1" ref="O7:O78" ca="1">_xll.PIAdvCalcDat('PI Data'!$A$14,'PI Data'!$A$1,'PI Data'!$B$1,"1h","average","time-weighted",0,1,64,"")</f>
        <v>0</v>
      </c>
      <c r="P7" s="46"/>
      <c r="Q7" s="46"/>
      <c r="R7">
        <f t="array" aca="1" ref="R7:R103" ca="1">_xll.PISampDat('PI Data'!$A$8,'PI Data'!$A$1,'PI Data'!$B$1,"1h",0,"")</f>
        <v>688.68023681640625</v>
      </c>
      <c r="S7">
        <f t="array" aca="1" ref="S7:S103" ca="1">_xll.PISampDat('PI Data'!$A$9,'PI Data'!$A$1,'PI Data'!$B$1,"1h",0,"")</f>
        <v>688.35015869140625</v>
      </c>
    </row>
    <row r="8" spans="1:19" ht="15" customHeight="1" x14ac:dyDescent="0.25">
      <c r="A8" t="s">
        <v>334</v>
      </c>
      <c r="C8" s="49" t="s">
        <v>385</v>
      </c>
      <c r="G8" s="46">
        <f ca="1"/>
        <v>43853.041666666664</v>
      </c>
      <c r="H8" s="227">
        <f ca="1"/>
        <v>0</v>
      </c>
      <c r="I8" s="227">
        <f ca="1"/>
        <v>688.95885256265944</v>
      </c>
      <c r="J8" s="227">
        <f ca="1"/>
        <v>688.59070438449874</v>
      </c>
      <c r="K8" s="227">
        <f ca="1"/>
        <v>9.2206027086155302</v>
      </c>
      <c r="L8" s="227">
        <f ca="1"/>
        <v>3.9290333896342475</v>
      </c>
      <c r="M8" s="227">
        <f ca="1"/>
        <v>1</v>
      </c>
      <c r="N8" s="227">
        <f ca="1"/>
        <v>0</v>
      </c>
      <c r="O8" s="227">
        <f ca="1"/>
        <v>0</v>
      </c>
      <c r="R8">
        <f ca="1"/>
        <v>688.8702392578125</v>
      </c>
      <c r="S8">
        <f ca="1"/>
        <v>688.51019287109375</v>
      </c>
    </row>
    <row r="9" spans="1:19" ht="15" customHeight="1" x14ac:dyDescent="0.25">
      <c r="A9" t="s">
        <v>335</v>
      </c>
      <c r="C9" s="49" t="s">
        <v>386</v>
      </c>
      <c r="G9" s="46">
        <f ca="1"/>
        <v>43853.083333333336</v>
      </c>
      <c r="H9" s="227">
        <f ca="1"/>
        <v>0</v>
      </c>
      <c r="I9" s="227">
        <f ca="1"/>
        <v>689.12360869672295</v>
      </c>
      <c r="J9" s="227">
        <f ca="1"/>
        <v>688.74861616225508</v>
      </c>
      <c r="K9" s="227">
        <f ca="1"/>
        <v>9.0372820383024628</v>
      </c>
      <c r="L9" s="227">
        <f ca="1"/>
        <v>3.8557014388881408</v>
      </c>
      <c r="M9" s="227">
        <f ca="1"/>
        <v>1</v>
      </c>
      <c r="N9" s="227">
        <f ca="1"/>
        <v>0</v>
      </c>
      <c r="O9" s="227">
        <f ca="1"/>
        <v>0</v>
      </c>
      <c r="R9">
        <f ca="1"/>
        <v>689.040283203125</v>
      </c>
      <c r="S9">
        <f ca="1"/>
        <v>688.670166015625</v>
      </c>
    </row>
    <row r="10" spans="1:19" ht="15" customHeight="1" x14ac:dyDescent="0.25">
      <c r="A10" t="s">
        <v>346</v>
      </c>
      <c r="C10" s="49" t="s">
        <v>383</v>
      </c>
      <c r="G10" s="46">
        <f ca="1"/>
        <v>43853.125</v>
      </c>
      <c r="H10" s="227">
        <f ca="1"/>
        <v>0</v>
      </c>
      <c r="I10" s="227">
        <f ca="1"/>
        <v>689.27623173393454</v>
      </c>
      <c r="J10" s="227">
        <f ca="1"/>
        <v>688.90256017020351</v>
      </c>
      <c r="K10" s="227">
        <f ca="1"/>
        <v>8.7424895247347152</v>
      </c>
      <c r="L10" s="227">
        <f ca="1"/>
        <v>3.7823694881420353</v>
      </c>
      <c r="M10" s="227">
        <f ca="1"/>
        <v>1</v>
      </c>
      <c r="N10" s="227">
        <f ca="1"/>
        <v>0</v>
      </c>
      <c r="O10" s="227">
        <f ca="1"/>
        <v>0</v>
      </c>
      <c r="R10">
        <f ca="1"/>
        <v>689.20025634765625</v>
      </c>
      <c r="S10">
        <f ca="1"/>
        <v>688.8302001953125</v>
      </c>
    </row>
    <row r="11" spans="1:19" ht="15" customHeight="1" x14ac:dyDescent="0.25">
      <c r="A11" t="s">
        <v>347</v>
      </c>
      <c r="C11" s="49" t="s">
        <v>384</v>
      </c>
      <c r="G11" s="46">
        <f ca="1"/>
        <v>43853.166666666664</v>
      </c>
      <c r="H11" s="227">
        <f ca="1"/>
        <v>0</v>
      </c>
      <c r="I11" s="227">
        <f ca="1"/>
        <v>689.42321629033177</v>
      </c>
      <c r="J11" s="227">
        <f ca="1"/>
        <v>689.05115800875615</v>
      </c>
      <c r="K11" s="227">
        <f ca="1"/>
        <v>9.1485190964406868</v>
      </c>
      <c r="L11" s="227">
        <f ca="1"/>
        <v>3.709037537395929</v>
      </c>
      <c r="M11" s="227">
        <f ca="1"/>
        <v>1</v>
      </c>
      <c r="N11" s="227">
        <f ca="1"/>
        <v>0</v>
      </c>
      <c r="O11" s="227">
        <f ca="1"/>
        <v>0</v>
      </c>
      <c r="R11">
        <f ca="1"/>
        <v>689.35028076171875</v>
      </c>
      <c r="S11">
        <f ca="1"/>
        <v>688.98016357421875</v>
      </c>
    </row>
    <row r="12" spans="1:19" ht="15" customHeight="1" x14ac:dyDescent="0.25">
      <c r="A12" s="45" t="s">
        <v>348</v>
      </c>
      <c r="C12" s="49" t="s">
        <v>387</v>
      </c>
      <c r="G12" s="46">
        <f ca="1"/>
        <v>43853.208333333336</v>
      </c>
      <c r="H12" s="227">
        <f ca="1"/>
        <v>0</v>
      </c>
      <c r="I12" s="227">
        <f ca="1"/>
        <v>689.56380640706618</v>
      </c>
      <c r="J12" s="227">
        <f ca="1"/>
        <v>689.19559577427401</v>
      </c>
      <c r="K12" s="227">
        <f ca="1"/>
        <v>10.089396882462815</v>
      </c>
      <c r="L12" s="227">
        <f ca="1"/>
        <v>3.6357055866498236</v>
      </c>
      <c r="M12" s="227">
        <f ca="1"/>
        <v>1</v>
      </c>
      <c r="N12" s="227">
        <f ca="1"/>
        <v>0</v>
      </c>
      <c r="O12" s="227">
        <f ca="1"/>
        <v>0</v>
      </c>
      <c r="R12">
        <f ca="1"/>
        <v>689.49029541015625</v>
      </c>
      <c r="S12">
        <f ca="1"/>
        <v>689.12017822265625</v>
      </c>
    </row>
    <row r="13" spans="1:19" ht="15" customHeight="1" x14ac:dyDescent="0.25">
      <c r="A13" s="226" t="s">
        <v>633</v>
      </c>
      <c r="C13" s="49" t="s">
        <v>635</v>
      </c>
      <c r="G13" s="46">
        <f ca="1"/>
        <v>43853.25</v>
      </c>
      <c r="H13" s="227">
        <f ca="1"/>
        <v>0</v>
      </c>
      <c r="I13" s="227">
        <f ca="1"/>
        <v>689.69613899760134</v>
      </c>
      <c r="J13" s="227">
        <f ca="1"/>
        <v>689.33677786439409</v>
      </c>
      <c r="K13" s="227">
        <f ca="1"/>
        <v>9.9034117946028495</v>
      </c>
      <c r="L13" s="227">
        <f ca="1"/>
        <v>3.5623736359037173</v>
      </c>
      <c r="M13" s="227">
        <f ca="1"/>
        <v>1</v>
      </c>
      <c r="N13" s="227">
        <f ca="1"/>
        <v>0</v>
      </c>
      <c r="O13" s="227">
        <f ca="1"/>
        <v>0</v>
      </c>
      <c r="R13">
        <f ca="1"/>
        <v>689.63031005859375</v>
      </c>
      <c r="S13">
        <f ca="1"/>
        <v>689.27020263671875</v>
      </c>
    </row>
    <row r="14" spans="1:19" ht="15" customHeight="1" x14ac:dyDescent="0.25">
      <c r="A14" s="226" t="s">
        <v>634</v>
      </c>
      <c r="C14" s="49" t="s">
        <v>636</v>
      </c>
      <c r="G14" s="46">
        <f ca="1"/>
        <v>43853.291666666664</v>
      </c>
      <c r="H14" s="227">
        <f ca="1"/>
        <v>0</v>
      </c>
      <c r="I14" s="227">
        <f ca="1"/>
        <v>689.81725017267547</v>
      </c>
      <c r="J14" s="227">
        <f ca="1"/>
        <v>689.46995381213878</v>
      </c>
      <c r="K14" s="227">
        <f ca="1"/>
        <v>9.4065488641924802</v>
      </c>
      <c r="L14" s="227">
        <f ca="1"/>
        <v>3.4886836116900541</v>
      </c>
      <c r="M14" s="227">
        <f ca="1"/>
        <v>1</v>
      </c>
      <c r="N14" s="227">
        <f ca="1"/>
        <v>0</v>
      </c>
      <c r="O14" s="227">
        <f ca="1"/>
        <v>0</v>
      </c>
      <c r="R14">
        <f ca="1"/>
        <v>689.76031494140625</v>
      </c>
      <c r="S14">
        <f ca="1"/>
        <v>689.41021728515625</v>
      </c>
    </row>
    <row r="15" spans="1:19" ht="15" customHeight="1" x14ac:dyDescent="0.25">
      <c r="G15" s="46">
        <f ca="1"/>
        <v>43853.333333333336</v>
      </c>
      <c r="H15" s="227">
        <f ca="1"/>
        <v>30.281754629082151</v>
      </c>
      <c r="I15" s="227">
        <f ca="1"/>
        <v>689.00568499727842</v>
      </c>
      <c r="J15" s="227">
        <f ca="1"/>
        <v>689.34580980717635</v>
      </c>
      <c r="K15" s="227">
        <f ca="1"/>
        <v>5.9421253145167512</v>
      </c>
      <c r="L15" s="227">
        <f ca="1"/>
        <v>2.0388344766178998</v>
      </c>
      <c r="M15" s="227">
        <f ca="1"/>
        <v>1</v>
      </c>
      <c r="N15" s="227">
        <f ca="1"/>
        <v>0</v>
      </c>
      <c r="O15" s="227">
        <f ca="1"/>
        <v>0</v>
      </c>
      <c r="R15">
        <f ca="1"/>
        <v>689.75030517578125</v>
      </c>
      <c r="S15">
        <f ca="1"/>
        <v>689.50018310546875</v>
      </c>
    </row>
    <row r="16" spans="1:19" ht="15" customHeight="1" x14ac:dyDescent="0.25">
      <c r="G16" s="46">
        <f ca="1"/>
        <v>43853.375</v>
      </c>
      <c r="H16" s="227">
        <f ca="1"/>
        <v>25.279954195022583</v>
      </c>
      <c r="I16" s="227">
        <f ca="1"/>
        <v>687.72300782329569</v>
      </c>
      <c r="J16" s="227">
        <f ca="1"/>
        <v>689.07631016612106</v>
      </c>
      <c r="K16" s="227">
        <f ca="1"/>
        <v>3.3415463652805317</v>
      </c>
      <c r="L16" s="227">
        <f ca="1"/>
        <v>1.5369889780144257</v>
      </c>
      <c r="M16" s="227">
        <f ca="1"/>
        <v>1</v>
      </c>
      <c r="N16" s="227">
        <f ca="1"/>
        <v>0</v>
      </c>
      <c r="O16" s="227">
        <f ca="1"/>
        <v>0</v>
      </c>
      <c r="R16">
        <f ca="1"/>
        <v>688.19219970703125</v>
      </c>
      <c r="S16">
        <f ca="1"/>
        <v>689.18017578125</v>
      </c>
    </row>
    <row r="17" spans="7:19" ht="15" customHeight="1" x14ac:dyDescent="0.25">
      <c r="G17" s="46">
        <f ca="1"/>
        <v>43853.416666666664</v>
      </c>
      <c r="H17" s="227">
        <f ca="1"/>
        <v>4.6906490855746803</v>
      </c>
      <c r="I17" s="227">
        <f ca="1"/>
        <v>687.87813768771389</v>
      </c>
      <c r="J17" s="227">
        <f ca="1"/>
        <v>688.99352639573578</v>
      </c>
      <c r="K17" s="227">
        <f ca="1"/>
        <v>6.6322910293509221</v>
      </c>
      <c r="L17" s="227">
        <f ca="1"/>
        <v>4.2986738515606877</v>
      </c>
      <c r="M17" s="227">
        <f ca="1"/>
        <v>1</v>
      </c>
      <c r="N17" s="227">
        <f ca="1"/>
        <v>0</v>
      </c>
      <c r="O17" s="227">
        <f ca="1"/>
        <v>0</v>
      </c>
      <c r="R17">
        <f ca="1"/>
        <v>687.27020263671875</v>
      </c>
      <c r="S17">
        <f ca="1"/>
        <v>688.98016357421875</v>
      </c>
    </row>
    <row r="18" spans="7:19" ht="15" customHeight="1" x14ac:dyDescent="0.25">
      <c r="G18" s="46">
        <f ca="1"/>
        <v>43853.458333333336</v>
      </c>
      <c r="H18" s="227">
        <f ca="1"/>
        <v>0</v>
      </c>
      <c r="I18" s="227">
        <f ca="1"/>
        <v>688.89101018854615</v>
      </c>
      <c r="J18" s="227">
        <f ca="1"/>
        <v>689.05368058075589</v>
      </c>
      <c r="K18" s="227">
        <f ca="1"/>
        <v>7.8084718849685171</v>
      </c>
      <c r="L18" s="227">
        <f ca="1"/>
        <v>6.0084727308946171</v>
      </c>
      <c r="M18" s="227">
        <f ca="1"/>
        <v>1</v>
      </c>
      <c r="N18" s="227">
        <f ca="1"/>
        <v>0</v>
      </c>
      <c r="O18" s="227">
        <f ca="1"/>
        <v>0</v>
      </c>
      <c r="R18">
        <f ca="1"/>
        <v>688.478271484375</v>
      </c>
      <c r="S18">
        <f ca="1"/>
        <v>689.02020263671875</v>
      </c>
    </row>
    <row r="19" spans="7:19" ht="15" customHeight="1" x14ac:dyDescent="0.25">
      <c r="G19" s="46">
        <f ca="1"/>
        <v>43853.5</v>
      </c>
      <c r="H19" s="227">
        <f ca="1"/>
        <v>0</v>
      </c>
      <c r="I19" s="227">
        <f ca="1"/>
        <v>689.39217398397</v>
      </c>
      <c r="J19" s="227">
        <f ca="1"/>
        <v>689.1534669480742</v>
      </c>
      <c r="K19" s="227">
        <f ca="1"/>
        <v>7.9650561039977665</v>
      </c>
      <c r="L19" s="227">
        <f ca="1"/>
        <v>5.3648515066997131</v>
      </c>
      <c r="M19" s="227">
        <f ca="1"/>
        <v>1</v>
      </c>
      <c r="N19" s="227">
        <f ca="1"/>
        <v>0</v>
      </c>
      <c r="O19" s="227">
        <f ca="1"/>
        <v>0</v>
      </c>
      <c r="R19">
        <f ca="1"/>
        <v>689.23028564453125</v>
      </c>
      <c r="S19">
        <f ca="1"/>
        <v>689.10015869140625</v>
      </c>
    </row>
    <row r="20" spans="7:19" ht="15" customHeight="1" x14ac:dyDescent="0.25">
      <c r="G20" s="46">
        <f ca="1"/>
        <v>43853.541666666664</v>
      </c>
      <c r="H20" s="227">
        <f ca="1"/>
        <v>0</v>
      </c>
      <c r="I20" s="227">
        <f ca="1"/>
        <v>689.57419773374409</v>
      </c>
      <c r="J20" s="227">
        <f ca="1"/>
        <v>689.28204727556613</v>
      </c>
      <c r="K20" s="227">
        <f ca="1"/>
        <v>9.148507852899856</v>
      </c>
      <c r="L20" s="227">
        <f ca="1"/>
        <v>4.0903364983385515</v>
      </c>
      <c r="M20" s="227">
        <f ca="1"/>
        <v>1</v>
      </c>
      <c r="N20" s="227">
        <f ca="1"/>
        <v>0</v>
      </c>
      <c r="O20" s="227">
        <f ca="1"/>
        <v>0</v>
      </c>
      <c r="R20">
        <f ca="1"/>
        <v>689.50030517578125</v>
      </c>
      <c r="S20">
        <f ca="1"/>
        <v>689.22021484375</v>
      </c>
    </row>
    <row r="21" spans="7:19" ht="15" customHeight="1" x14ac:dyDescent="0.25">
      <c r="G21" s="46">
        <f ca="1"/>
        <v>43853.583333333336</v>
      </c>
      <c r="H21" s="227">
        <f ca="1"/>
        <v>0</v>
      </c>
      <c r="I21" s="227">
        <f ca="1"/>
        <v>689.71289287453249</v>
      </c>
      <c r="J21" s="227">
        <f ca="1"/>
        <v>689.41061800485272</v>
      </c>
      <c r="K21" s="227">
        <f ca="1"/>
        <v>9.0954421768545366</v>
      </c>
      <c r="L21" s="227">
        <f ca="1"/>
        <v>3.4947917222302958</v>
      </c>
      <c r="M21" s="227">
        <f ca="1"/>
        <v>1</v>
      </c>
      <c r="N21" s="227">
        <f ca="1"/>
        <v>0</v>
      </c>
      <c r="O21" s="227">
        <f ca="1"/>
        <v>0</v>
      </c>
      <c r="R21">
        <f ca="1"/>
        <v>689.64031982421875</v>
      </c>
      <c r="S21">
        <f ca="1"/>
        <v>689.3502197265625</v>
      </c>
    </row>
    <row r="22" spans="7:19" ht="15" customHeight="1" x14ac:dyDescent="0.25">
      <c r="G22" s="46">
        <f ca="1"/>
        <v>43853.625</v>
      </c>
      <c r="H22" s="227">
        <f ca="1"/>
        <v>0</v>
      </c>
      <c r="I22" s="227">
        <f ca="1"/>
        <v>689.84624233364889</v>
      </c>
      <c r="J22" s="227">
        <f ca="1"/>
        <v>689.5340801292441</v>
      </c>
      <c r="K22" s="227">
        <f ca="1"/>
        <v>8.6134574780539541</v>
      </c>
      <c r="L22" s="227">
        <f ca="1"/>
        <v>3.3437998800458568</v>
      </c>
      <c r="M22" s="227">
        <f ca="1"/>
        <v>1</v>
      </c>
      <c r="N22" s="227">
        <f ca="1"/>
        <v>0</v>
      </c>
      <c r="O22" s="227">
        <f ca="1"/>
        <v>0</v>
      </c>
      <c r="R22">
        <f ca="1"/>
        <v>689.7802734375</v>
      </c>
      <c r="S22">
        <f ca="1"/>
        <v>689.47021484375</v>
      </c>
    </row>
    <row r="23" spans="7:19" ht="15" customHeight="1" x14ac:dyDescent="0.25">
      <c r="G23" s="46">
        <f ca="1"/>
        <v>43853.666666666664</v>
      </c>
      <c r="H23" s="227">
        <f ca="1"/>
        <v>0</v>
      </c>
      <c r="I23" s="227">
        <f ca="1"/>
        <v>689.96381852881802</v>
      </c>
      <c r="J23" s="227">
        <f ca="1"/>
        <v>689.65392217099225</v>
      </c>
      <c r="K23" s="227">
        <f ca="1"/>
        <v>8.4634163361739621</v>
      </c>
      <c r="L23" s="227">
        <f ca="1"/>
        <v>3.1928080378614183</v>
      </c>
      <c r="M23" s="227">
        <f ca="1"/>
        <v>1</v>
      </c>
      <c r="N23" s="227">
        <f ca="1"/>
        <v>0</v>
      </c>
      <c r="O23" s="227">
        <f ca="1"/>
        <v>0</v>
      </c>
      <c r="R23">
        <f ca="1"/>
        <v>689.9102783203125</v>
      </c>
      <c r="S23">
        <f ca="1"/>
        <v>689.5902099609375</v>
      </c>
    </row>
    <row r="24" spans="7:19" ht="15" customHeight="1" x14ac:dyDescent="0.25">
      <c r="G24" s="46">
        <f ca="1"/>
        <v>43853.708333333336</v>
      </c>
      <c r="H24" s="227">
        <f ca="1"/>
        <v>22.049291711383397</v>
      </c>
      <c r="I24" s="227">
        <f ca="1"/>
        <v>689.50847465666402</v>
      </c>
      <c r="J24" s="227">
        <f ca="1"/>
        <v>689.59776113897783</v>
      </c>
      <c r="K24" s="227">
        <f ca="1"/>
        <v>7.2847167021139114</v>
      </c>
      <c r="L24" s="227">
        <f ca="1"/>
        <v>2.5980145270291639</v>
      </c>
      <c r="M24" s="227">
        <f ca="1"/>
        <v>1</v>
      </c>
      <c r="N24" s="227">
        <f ca="1"/>
        <v>0</v>
      </c>
      <c r="O24" s="227">
        <f ca="1"/>
        <v>0</v>
      </c>
      <c r="R24">
        <f ca="1"/>
        <v>689.9202880859375</v>
      </c>
      <c r="S24">
        <f ca="1"/>
        <v>689.690185546875</v>
      </c>
    </row>
    <row r="25" spans="7:19" ht="15" customHeight="1" x14ac:dyDescent="0.25">
      <c r="G25" s="46">
        <f ca="1"/>
        <v>43853.75</v>
      </c>
      <c r="H25" s="227">
        <f ca="1"/>
        <v>32.239501502248977</v>
      </c>
      <c r="I25" s="227">
        <f ca="1"/>
        <v>688.21961025996234</v>
      </c>
      <c r="J25" s="227">
        <f ca="1"/>
        <v>689.34136123520284</v>
      </c>
      <c r="K25" s="227">
        <f ca="1"/>
        <v>4.5013058187927237</v>
      </c>
      <c r="L25" s="227">
        <f ca="1"/>
        <v>1.3001286149444675</v>
      </c>
      <c r="M25" s="227">
        <f ca="1"/>
        <v>1</v>
      </c>
      <c r="N25" s="227">
        <f ca="1"/>
        <v>0</v>
      </c>
      <c r="O25" s="227">
        <f ca="1"/>
        <v>0</v>
      </c>
      <c r="R25">
        <f ca="1"/>
        <v>689.060302734375</v>
      </c>
      <c r="S25">
        <f ca="1"/>
        <v>689.50018310546875</v>
      </c>
    </row>
    <row r="26" spans="7:19" ht="15" customHeight="1" x14ac:dyDescent="0.25">
      <c r="G26" s="46">
        <f ca="1"/>
        <v>43853.791666666664</v>
      </c>
      <c r="H26" s="227">
        <f ca="1"/>
        <v>24.536878293355304</v>
      </c>
      <c r="I26" s="227">
        <f ca="1"/>
        <v>686.84503795912519</v>
      </c>
      <c r="J26" s="227">
        <f ca="1"/>
        <v>689.06905885405865</v>
      </c>
      <c r="K26" s="227">
        <f ca="1"/>
        <v>3.2277965889175322</v>
      </c>
      <c r="L26" s="227">
        <f ca="1"/>
        <v>1.5828931810093507</v>
      </c>
      <c r="M26" s="227">
        <f ca="1"/>
        <v>1</v>
      </c>
      <c r="N26" s="227">
        <f ca="1"/>
        <v>0</v>
      </c>
      <c r="O26" s="227">
        <f ca="1"/>
        <v>0</v>
      </c>
      <c r="R26">
        <f ca="1"/>
        <v>687.31024169921875</v>
      </c>
      <c r="S26">
        <f ca="1"/>
        <v>689.170166015625</v>
      </c>
    </row>
    <row r="27" spans="7:19" x14ac:dyDescent="0.25">
      <c r="G27" s="46">
        <f ca="1"/>
        <v>43853.833333333336</v>
      </c>
      <c r="H27" s="227">
        <f ca="1"/>
        <v>17.196353162129721</v>
      </c>
      <c r="I27" s="227">
        <f ca="1"/>
        <v>686.43751902818474</v>
      </c>
      <c r="J27" s="227">
        <f ca="1"/>
        <v>688.89960715966174</v>
      </c>
      <c r="K27" s="227">
        <f ca="1"/>
        <v>6.1926713856947186</v>
      </c>
      <c r="L27" s="227">
        <f ca="1"/>
        <v>3.9785560673349223</v>
      </c>
      <c r="M27" s="227">
        <f ca="1"/>
        <v>1</v>
      </c>
      <c r="N27" s="227">
        <f ca="1"/>
        <v>0</v>
      </c>
      <c r="O27" s="227">
        <f ca="1"/>
        <v>0</v>
      </c>
      <c r="R27">
        <f ca="1"/>
        <v>686.4501953125</v>
      </c>
      <c r="S27">
        <f ca="1"/>
        <v>688.97015380859375</v>
      </c>
    </row>
    <row r="28" spans="7:19" x14ac:dyDescent="0.25">
      <c r="G28" s="46">
        <f ca="1"/>
        <v>43853.875</v>
      </c>
      <c r="H28" s="227">
        <f ca="1"/>
        <v>2.9575846346219379</v>
      </c>
      <c r="I28" s="227">
        <f ca="1"/>
        <v>687.31290301621516</v>
      </c>
      <c r="J28" s="227">
        <f ca="1"/>
        <v>688.84277902783765</v>
      </c>
      <c r="K28" s="227">
        <f ca="1"/>
        <v>6.8529291594415582</v>
      </c>
      <c r="L28" s="227">
        <f ca="1"/>
        <v>5.8264288073095507</v>
      </c>
      <c r="M28" s="227">
        <f ca="1"/>
        <v>1</v>
      </c>
      <c r="N28" s="227">
        <f ca="1"/>
        <v>0</v>
      </c>
      <c r="O28" s="227">
        <f ca="1"/>
        <v>0</v>
      </c>
      <c r="R28">
        <f ca="1"/>
        <v>686.480224609375</v>
      </c>
      <c r="S28">
        <f ca="1"/>
        <v>688.8302001953125</v>
      </c>
    </row>
    <row r="29" spans="7:19" x14ac:dyDescent="0.25">
      <c r="G29" s="46">
        <f ca="1"/>
        <v>43853.916666666664</v>
      </c>
      <c r="H29" s="227">
        <f ca="1"/>
        <v>0</v>
      </c>
      <c r="I29" s="227">
        <f ca="1"/>
        <v>688.5319657731369</v>
      </c>
      <c r="J29" s="227">
        <f ca="1"/>
        <v>688.89512767291535</v>
      </c>
      <c r="K29" s="227">
        <f ca="1"/>
        <v>7.2431286040205078</v>
      </c>
      <c r="L29" s="227">
        <f ca="1"/>
        <v>5.9800825936597661</v>
      </c>
      <c r="M29" s="227">
        <f ca="1"/>
        <v>1</v>
      </c>
      <c r="N29" s="227">
        <f ca="1"/>
        <v>0</v>
      </c>
      <c r="O29" s="227">
        <f ca="1"/>
        <v>0</v>
      </c>
      <c r="R29">
        <f ca="1"/>
        <v>688.0302734375</v>
      </c>
      <c r="S29">
        <f ca="1"/>
        <v>688.86016845703125</v>
      </c>
    </row>
    <row r="30" spans="7:19" x14ac:dyDescent="0.25">
      <c r="G30" s="46">
        <f ca="1"/>
        <v>43853.958333333336</v>
      </c>
      <c r="H30" s="227">
        <f ca="1"/>
        <v>0</v>
      </c>
      <c r="I30" s="227">
        <f ca="1"/>
        <v>689.18149526684624</v>
      </c>
      <c r="J30" s="227">
        <f ca="1"/>
        <v>688.98870407992183</v>
      </c>
      <c r="K30" s="227">
        <f ca="1"/>
        <v>7.0509221128738364</v>
      </c>
      <c r="L30" s="227">
        <f ca="1"/>
        <v>5.5648441043406418</v>
      </c>
      <c r="M30" s="227">
        <f ca="1"/>
        <v>1</v>
      </c>
      <c r="N30" s="227">
        <f ca="1"/>
        <v>0</v>
      </c>
      <c r="O30" s="227">
        <f ca="1"/>
        <v>0</v>
      </c>
      <c r="R30">
        <f ca="1"/>
        <v>688.94024658203125</v>
      </c>
      <c r="S30">
        <f ca="1"/>
        <v>688.93017578125</v>
      </c>
    </row>
    <row r="31" spans="7:19" x14ac:dyDescent="0.25">
      <c r="G31" s="46">
        <f ca="1"/>
        <v>43854</v>
      </c>
      <c r="H31" s="227">
        <f ca="1"/>
        <v>0</v>
      </c>
      <c r="I31" s="227">
        <f ca="1"/>
        <v>689.41700507433893</v>
      </c>
      <c r="J31" s="227">
        <f ca="1"/>
        <v>689.12044877805488</v>
      </c>
      <c r="K31" s="227">
        <f ca="1"/>
        <v>9.1573079436963596</v>
      </c>
      <c r="L31" s="227">
        <f ca="1"/>
        <v>4.5693037668613146</v>
      </c>
      <c r="M31" s="227">
        <f ca="1"/>
        <v>1</v>
      </c>
      <c r="N31" s="227">
        <f ca="1"/>
        <v>0</v>
      </c>
      <c r="O31" s="227">
        <f ca="1"/>
        <v>0</v>
      </c>
      <c r="R31">
        <f ca="1"/>
        <v>689.33026123046875</v>
      </c>
      <c r="S31">
        <f ca="1"/>
        <v>689.0501708984375</v>
      </c>
    </row>
    <row r="32" spans="7:19" x14ac:dyDescent="0.25">
      <c r="G32" s="46">
        <f ca="1"/>
        <v>43854.041666666664</v>
      </c>
      <c r="H32" s="227">
        <f ca="1"/>
        <v>0</v>
      </c>
      <c r="I32" s="227">
        <f ca="1"/>
        <v>689.57653352422676</v>
      </c>
      <c r="J32" s="227">
        <f ca="1"/>
        <v>689.25943919439271</v>
      </c>
      <c r="K32" s="227">
        <f ca="1"/>
        <v>9.8714591813666139</v>
      </c>
      <c r="L32" s="227">
        <f ca="1"/>
        <v>3.6959533423191724</v>
      </c>
      <c r="M32" s="227">
        <f ca="1"/>
        <v>1</v>
      </c>
      <c r="N32" s="227">
        <f ca="1"/>
        <v>0</v>
      </c>
      <c r="O32" s="227">
        <f ca="1"/>
        <v>0</v>
      </c>
      <c r="R32">
        <f ca="1"/>
        <v>689.50030517578125</v>
      </c>
      <c r="S32">
        <f ca="1"/>
        <v>689.190185546875</v>
      </c>
    </row>
    <row r="33" spans="7:19" x14ac:dyDescent="0.25">
      <c r="G33" s="46">
        <f ca="1"/>
        <v>43854.083333333336</v>
      </c>
      <c r="H33" s="227">
        <f ca="1"/>
        <v>0</v>
      </c>
      <c r="I33" s="227">
        <f ca="1"/>
        <v>689.72104595522319</v>
      </c>
      <c r="J33" s="227">
        <f ca="1"/>
        <v>689.3974976578271</v>
      </c>
      <c r="K33" s="227">
        <f ca="1"/>
        <v>9.7614014842416648</v>
      </c>
      <c r="L33" s="227">
        <f ca="1"/>
        <v>3.6164919982397179</v>
      </c>
      <c r="M33" s="227">
        <f ca="1"/>
        <v>1</v>
      </c>
      <c r="N33" s="227">
        <f ca="1"/>
        <v>0</v>
      </c>
      <c r="O33" s="227">
        <f ca="1"/>
        <v>0</v>
      </c>
      <c r="R33">
        <f ca="1"/>
        <v>689.6502685546875</v>
      </c>
      <c r="S33">
        <f ca="1"/>
        <v>689.3302001953125</v>
      </c>
    </row>
    <row r="34" spans="7:19" x14ac:dyDescent="0.25">
      <c r="G34" s="46">
        <f ca="1"/>
        <v>43854.125</v>
      </c>
      <c r="H34" s="227">
        <f ca="1"/>
        <v>0</v>
      </c>
      <c r="I34" s="227">
        <f ca="1"/>
        <v>689.86278747206939</v>
      </c>
      <c r="J34" s="227">
        <f ca="1"/>
        <v>689.52975129613878</v>
      </c>
      <c r="K34" s="227">
        <f ca="1"/>
        <v>9.3123121262467237</v>
      </c>
      <c r="L34" s="227">
        <f ca="1"/>
        <v>3.538168172904923</v>
      </c>
      <c r="M34" s="227">
        <f ca="1"/>
        <v>1</v>
      </c>
      <c r="N34" s="227">
        <f ca="1"/>
        <v>0</v>
      </c>
      <c r="O34" s="227">
        <f ca="1"/>
        <v>0</v>
      </c>
      <c r="R34">
        <f ca="1"/>
        <v>689.790283203125</v>
      </c>
      <c r="S34">
        <f ca="1"/>
        <v>689.460205078125</v>
      </c>
    </row>
    <row r="35" spans="7:19" x14ac:dyDescent="0.25">
      <c r="G35" s="46">
        <f ca="1"/>
        <v>43854.166666666664</v>
      </c>
      <c r="H35" s="227">
        <f ca="1"/>
        <v>0</v>
      </c>
      <c r="I35" s="227">
        <f ca="1"/>
        <v>689.99720529990623</v>
      </c>
      <c r="J35" s="227">
        <f ca="1"/>
        <v>689.66044124809389</v>
      </c>
      <c r="K35" s="227">
        <f ca="1"/>
        <v>9.1289249011026836</v>
      </c>
      <c r="L35" s="227">
        <f ca="1"/>
        <v>3.4598443475701286</v>
      </c>
      <c r="M35" s="227">
        <f ca="1"/>
        <v>1</v>
      </c>
      <c r="N35" s="227">
        <f ca="1"/>
        <v>0</v>
      </c>
      <c r="O35" s="227">
        <f ca="1"/>
        <v>0</v>
      </c>
      <c r="R35">
        <f ca="1"/>
        <v>689.9302978515625</v>
      </c>
      <c r="S35">
        <f ca="1"/>
        <v>689.5902099609375</v>
      </c>
    </row>
    <row r="36" spans="7:19" x14ac:dyDescent="0.25">
      <c r="G36" s="46">
        <f ca="1"/>
        <v>43854.208333333336</v>
      </c>
      <c r="H36" s="227">
        <f ca="1"/>
        <v>0</v>
      </c>
      <c r="I36" s="227">
        <f ca="1"/>
        <v>690.1280799761156</v>
      </c>
      <c r="J36" s="227">
        <f ca="1"/>
        <v>689.78999414331417</v>
      </c>
      <c r="K36" s="227">
        <f ca="1"/>
        <v>9.0430630017063418</v>
      </c>
      <c r="L36" s="227">
        <f ca="1"/>
        <v>3.3815205222353342</v>
      </c>
      <c r="M36" s="227">
        <f ca="1"/>
        <v>1</v>
      </c>
      <c r="N36" s="227">
        <f ca="1"/>
        <v>0</v>
      </c>
      <c r="O36" s="227">
        <f ca="1"/>
        <v>0</v>
      </c>
      <c r="R36">
        <f ca="1"/>
        <v>690.060302734375</v>
      </c>
      <c r="S36">
        <f ca="1"/>
        <v>689.730224609375</v>
      </c>
    </row>
    <row r="37" spans="7:19" x14ac:dyDescent="0.25">
      <c r="G37" s="46">
        <f ca="1"/>
        <v>43854.25</v>
      </c>
      <c r="H37" s="227">
        <f ca="1"/>
        <v>0</v>
      </c>
      <c r="I37" s="227">
        <f ca="1"/>
        <v>690.24863806892517</v>
      </c>
      <c r="J37" s="227">
        <f ca="1"/>
        <v>689.91419162869909</v>
      </c>
      <c r="K37" s="227">
        <f ca="1"/>
        <v>8.7000656500388249</v>
      </c>
      <c r="L37" s="227">
        <f ca="1"/>
        <v>3.3031966969005393</v>
      </c>
      <c r="M37" s="227">
        <f ca="1"/>
        <v>1</v>
      </c>
      <c r="N37" s="227">
        <f ca="1"/>
        <v>0</v>
      </c>
      <c r="O37" s="227">
        <f ca="1"/>
        <v>0</v>
      </c>
      <c r="R37">
        <f ca="1"/>
        <v>690.1903076171875</v>
      </c>
      <c r="S37">
        <f ca="1"/>
        <v>689.8502197265625</v>
      </c>
    </row>
    <row r="38" spans="7:19" x14ac:dyDescent="0.25">
      <c r="G38" s="46">
        <f ca="1"/>
        <v>43854.291666666664</v>
      </c>
      <c r="H38" s="227">
        <f ca="1"/>
        <v>21.986116344398923</v>
      </c>
      <c r="I38" s="227">
        <f ca="1"/>
        <v>689.83057821804789</v>
      </c>
      <c r="J38" s="227">
        <f ca="1"/>
        <v>689.868802797375</v>
      </c>
      <c r="K38" s="227">
        <f ca="1"/>
        <v>8.0069118949027676</v>
      </c>
      <c r="L38" s="227">
        <f ca="1"/>
        <v>3.1219127888730767</v>
      </c>
      <c r="M38" s="227">
        <f ca="1"/>
        <v>1</v>
      </c>
      <c r="N38" s="227">
        <f ca="1"/>
        <v>0</v>
      </c>
      <c r="O38" s="227">
        <f ca="1"/>
        <v>0</v>
      </c>
      <c r="R38">
        <f ca="1"/>
        <v>690.2103271484375</v>
      </c>
      <c r="S38">
        <f ca="1"/>
        <v>689.9501953125</v>
      </c>
    </row>
    <row r="39" spans="7:19" x14ac:dyDescent="0.25">
      <c r="G39" s="46">
        <f ca="1"/>
        <v>43854.333333333336</v>
      </c>
      <c r="H39" s="227">
        <f ca="1"/>
        <v>23.994472026824951</v>
      </c>
      <c r="I39" s="227">
        <f ca="1"/>
        <v>689.03028681412081</v>
      </c>
      <c r="J39" s="227">
        <f ca="1"/>
        <v>689.69667497692251</v>
      </c>
      <c r="K39" s="227">
        <f ca="1"/>
        <v>7.0436401703255038</v>
      </c>
      <c r="L39" s="227">
        <f ca="1"/>
        <v>2.8217963981005667</v>
      </c>
      <c r="M39" s="227">
        <f ca="1"/>
        <v>1</v>
      </c>
      <c r="N39" s="227">
        <f ca="1"/>
        <v>0</v>
      </c>
      <c r="O39" s="227">
        <f ca="1"/>
        <v>0</v>
      </c>
      <c r="R39">
        <f ca="1"/>
        <v>689.4403076171875</v>
      </c>
      <c r="S39">
        <f ca="1"/>
        <v>689.78021240234375</v>
      </c>
    </row>
    <row r="40" spans="7:19" x14ac:dyDescent="0.25">
      <c r="G40" s="46">
        <f ca="1"/>
        <v>43854.375</v>
      </c>
      <c r="H40" s="227">
        <f ca="1"/>
        <v>23.410361223220825</v>
      </c>
      <c r="I40" s="227">
        <f ca="1"/>
        <v>688.22366169588429</v>
      </c>
      <c r="J40" s="227">
        <f ca="1"/>
        <v>689.52320934357385</v>
      </c>
      <c r="K40" s="227">
        <f ca="1"/>
        <v>6.896997882966053</v>
      </c>
      <c r="L40" s="227">
        <f ca="1"/>
        <v>2.9902186655285217</v>
      </c>
      <c r="M40" s="227">
        <f ca="1"/>
        <v>1</v>
      </c>
      <c r="N40" s="227">
        <f ca="1"/>
        <v>0</v>
      </c>
      <c r="O40" s="227">
        <f ca="1"/>
        <v>0</v>
      </c>
      <c r="R40">
        <f ca="1"/>
        <v>688.6302490234375</v>
      </c>
      <c r="S40">
        <f ca="1"/>
        <v>689.6102294921875</v>
      </c>
    </row>
    <row r="41" spans="7:19" x14ac:dyDescent="0.25">
      <c r="G41" s="46">
        <f ca="1"/>
        <v>43854.416666666664</v>
      </c>
      <c r="H41" s="227">
        <f ca="1"/>
        <v>23.327249818909575</v>
      </c>
      <c r="I41" s="227">
        <f ca="1"/>
        <v>687.55890449077435</v>
      </c>
      <c r="J41" s="227">
        <f ca="1"/>
        <v>689.37977716716796</v>
      </c>
      <c r="K41" s="227">
        <f ca="1"/>
        <v>6.676806510729735</v>
      </c>
      <c r="L41" s="227">
        <f ca="1"/>
        <v>3.2806678482831426</v>
      </c>
      <c r="M41" s="227">
        <f ca="1"/>
        <v>1</v>
      </c>
      <c r="N41" s="227">
        <f ca="1"/>
        <v>0</v>
      </c>
      <c r="O41" s="227">
        <f ca="1"/>
        <v>0</v>
      </c>
      <c r="R41">
        <f ca="1"/>
        <v>687.81024169921875</v>
      </c>
      <c r="S41">
        <f ca="1"/>
        <v>689.43017578125</v>
      </c>
    </row>
    <row r="42" spans="7:19" x14ac:dyDescent="0.25">
      <c r="G42" s="46">
        <f ca="1"/>
        <v>43854.458333333336</v>
      </c>
      <c r="H42" s="227" t="str">
        <f ca="1"/>
        <v>[-11059] No Good Data For Calculation</v>
      </c>
      <c r="I42" s="227" t="str">
        <f ca="1"/>
        <v>[-11059] No Good Data For Calculation</v>
      </c>
      <c r="J42" s="227" t="str">
        <f ca="1"/>
        <v>[-11059] No Good Data For Calculation</v>
      </c>
      <c r="K42" s="227" t="str">
        <f ca="1"/>
        <v>[-11059] No Good Data For Calculation</v>
      </c>
      <c r="L42" s="227" t="str">
        <f ca="1"/>
        <v>[-11059] No Good Data For Calculation</v>
      </c>
      <c r="M42" s="227" t="str">
        <f ca="1"/>
        <v>[-11059] No Good Data For Calculation</v>
      </c>
      <c r="N42" s="227" t="str">
        <f ca="1"/>
        <v>[-11059] No Good Data For Calculation</v>
      </c>
      <c r="O42" s="227" t="str">
        <f ca="1"/>
        <v>[-11059] No Good Data For Calculation</v>
      </c>
      <c r="R42" t="str">
        <f ca="1"/>
        <v>No Data</v>
      </c>
      <c r="S42" t="str">
        <f ca="1"/>
        <v>No Data</v>
      </c>
    </row>
    <row r="43" spans="7:19" x14ac:dyDescent="0.25">
      <c r="G43" s="46">
        <f ca="1"/>
        <v>43854.5</v>
      </c>
      <c r="H43" s="227" t="str">
        <f ca="1"/>
        <v>[-11059] No Good Data For Calculation</v>
      </c>
      <c r="I43" s="227" t="str">
        <f ca="1"/>
        <v>[-11059] No Good Data For Calculation</v>
      </c>
      <c r="J43" s="227" t="str">
        <f ca="1"/>
        <v>[-11059] No Good Data For Calculation</v>
      </c>
      <c r="K43" s="227" t="str">
        <f ca="1"/>
        <v>[-11059] No Good Data For Calculation</v>
      </c>
      <c r="L43" s="227" t="str">
        <f ca="1"/>
        <v>[-11059] No Good Data For Calculation</v>
      </c>
      <c r="M43" s="227" t="str">
        <f ca="1"/>
        <v>[-11059] No Good Data For Calculation</v>
      </c>
      <c r="N43" s="227" t="str">
        <f ca="1"/>
        <v>[-11059] No Good Data For Calculation</v>
      </c>
      <c r="O43" s="227" t="str">
        <f ca="1"/>
        <v>[-11059] No Good Data For Calculation</v>
      </c>
      <c r="R43" t="str">
        <f ca="1"/>
        <v>No Data</v>
      </c>
      <c r="S43" t="str">
        <f ca="1"/>
        <v>No Data</v>
      </c>
    </row>
    <row r="44" spans="7:19" x14ac:dyDescent="0.25">
      <c r="G44" s="46">
        <f ca="1"/>
        <v>43854.541666666664</v>
      </c>
      <c r="H44" s="227" t="str">
        <f ca="1"/>
        <v>[-11059] No Good Data For Calculation</v>
      </c>
      <c r="I44" s="227" t="str">
        <f ca="1"/>
        <v>[-11059] No Good Data For Calculation</v>
      </c>
      <c r="J44" s="227" t="str">
        <f ca="1"/>
        <v>[-11059] No Good Data For Calculation</v>
      </c>
      <c r="K44" s="227" t="str">
        <f ca="1"/>
        <v>[-11059] No Good Data For Calculation</v>
      </c>
      <c r="L44" s="227" t="str">
        <f ca="1"/>
        <v>[-11059] No Good Data For Calculation</v>
      </c>
      <c r="M44" s="227" t="str">
        <f ca="1"/>
        <v>[-11059] No Good Data For Calculation</v>
      </c>
      <c r="N44" s="227" t="str">
        <f ca="1"/>
        <v>[-11059] No Good Data For Calculation</v>
      </c>
      <c r="O44" s="227" t="str">
        <f ca="1"/>
        <v>[-11059] No Good Data For Calculation</v>
      </c>
      <c r="R44" t="str">
        <f ca="1"/>
        <v>No Data</v>
      </c>
      <c r="S44" t="str">
        <f ca="1"/>
        <v>No Data</v>
      </c>
    </row>
    <row r="45" spans="7:19" x14ac:dyDescent="0.25">
      <c r="G45" s="46">
        <f ca="1"/>
        <v>43854.583333333336</v>
      </c>
      <c r="H45" s="227" t="str">
        <f ca="1"/>
        <v>[-11059] No Good Data For Calculation</v>
      </c>
      <c r="I45" s="227" t="str">
        <f ca="1"/>
        <v>[-11059] No Good Data For Calculation</v>
      </c>
      <c r="J45" s="227" t="str">
        <f ca="1"/>
        <v>[-11059] No Good Data For Calculation</v>
      </c>
      <c r="K45" s="227" t="str">
        <f ca="1"/>
        <v>[-11059] No Good Data For Calculation</v>
      </c>
      <c r="L45" s="227" t="str">
        <f ca="1"/>
        <v>[-11059] No Good Data For Calculation</v>
      </c>
      <c r="M45" s="227" t="str">
        <f ca="1"/>
        <v>[-11059] No Good Data For Calculation</v>
      </c>
      <c r="N45" s="227" t="str">
        <f ca="1"/>
        <v>[-11059] No Good Data For Calculation</v>
      </c>
      <c r="O45" s="227" t="str">
        <f ca="1"/>
        <v>[-11059] No Good Data For Calculation</v>
      </c>
      <c r="R45" t="str">
        <f ca="1"/>
        <v>No Data</v>
      </c>
      <c r="S45" t="str">
        <f ca="1"/>
        <v>No Data</v>
      </c>
    </row>
    <row r="46" spans="7:19" x14ac:dyDescent="0.25">
      <c r="G46" s="46">
        <f ca="1"/>
        <v>43854.625</v>
      </c>
      <c r="H46" s="227" t="str">
        <f ca="1"/>
        <v>[-11059] No Good Data For Calculation</v>
      </c>
      <c r="I46" s="227" t="str">
        <f ca="1"/>
        <v>[-11059] No Good Data For Calculation</v>
      </c>
      <c r="J46" s="227" t="str">
        <f ca="1"/>
        <v>[-11059] No Good Data For Calculation</v>
      </c>
      <c r="K46" s="227" t="str">
        <f ca="1"/>
        <v>[-11059] No Good Data For Calculation</v>
      </c>
      <c r="L46" s="227" t="str">
        <f ca="1"/>
        <v>[-11059] No Good Data For Calculation</v>
      </c>
      <c r="M46" s="227" t="str">
        <f ca="1"/>
        <v>[-11059] No Good Data For Calculation</v>
      </c>
      <c r="N46" s="227" t="str">
        <f ca="1"/>
        <v>[-11059] No Good Data For Calculation</v>
      </c>
      <c r="O46" s="227" t="str">
        <f ca="1"/>
        <v>[-11059] No Good Data For Calculation</v>
      </c>
      <c r="R46" t="str">
        <f ca="1"/>
        <v>No Data</v>
      </c>
      <c r="S46" t="str">
        <f ca="1"/>
        <v>No Data</v>
      </c>
    </row>
    <row r="47" spans="7:19" x14ac:dyDescent="0.25">
      <c r="G47" s="46">
        <f ca="1"/>
        <v>43854.666666666664</v>
      </c>
      <c r="H47" s="227" t="str">
        <f ca="1"/>
        <v>[-11059] No Good Data For Calculation</v>
      </c>
      <c r="I47" s="227" t="str">
        <f ca="1"/>
        <v>[-11059] No Good Data For Calculation</v>
      </c>
      <c r="J47" s="227" t="str">
        <f ca="1"/>
        <v>[-11059] No Good Data For Calculation</v>
      </c>
      <c r="K47" s="227" t="str">
        <f ca="1"/>
        <v>[-11059] No Good Data For Calculation</v>
      </c>
      <c r="L47" s="227" t="str">
        <f ca="1"/>
        <v>[-11059] No Good Data For Calculation</v>
      </c>
      <c r="M47" s="227" t="str">
        <f ca="1"/>
        <v>[-11059] No Good Data For Calculation</v>
      </c>
      <c r="N47" s="227" t="str">
        <f ca="1"/>
        <v>[-11059] No Good Data For Calculation</v>
      </c>
      <c r="O47" s="227" t="str">
        <f ca="1"/>
        <v>[-11059] No Good Data For Calculation</v>
      </c>
      <c r="R47" t="str">
        <f ca="1"/>
        <v>No Data</v>
      </c>
      <c r="S47" t="str">
        <f ca="1"/>
        <v>No Data</v>
      </c>
    </row>
    <row r="48" spans="7:19" x14ac:dyDescent="0.25">
      <c r="G48" s="46">
        <f ca="1"/>
        <v>43854.708333333336</v>
      </c>
      <c r="H48" s="227" t="str">
        <f ca="1"/>
        <v>[-11059] No Good Data For Calculation</v>
      </c>
      <c r="I48" s="227" t="str">
        <f ca="1"/>
        <v>[-11059] No Good Data For Calculation</v>
      </c>
      <c r="J48" s="227" t="str">
        <f ca="1"/>
        <v>[-11059] No Good Data For Calculation</v>
      </c>
      <c r="K48" s="227" t="str">
        <f ca="1"/>
        <v>[-11059] No Good Data For Calculation</v>
      </c>
      <c r="L48" s="227" t="str">
        <f ca="1"/>
        <v>[-11059] No Good Data For Calculation</v>
      </c>
      <c r="M48" s="227" t="str">
        <f ca="1"/>
        <v>[-11059] No Good Data For Calculation</v>
      </c>
      <c r="N48" s="227" t="str">
        <f ca="1"/>
        <v>[-11059] No Good Data For Calculation</v>
      </c>
      <c r="O48" s="227" t="str">
        <f ca="1"/>
        <v>[-11059] No Good Data For Calculation</v>
      </c>
      <c r="R48" t="str">
        <f ca="1"/>
        <v>No Data</v>
      </c>
      <c r="S48" t="str">
        <f ca="1"/>
        <v>No Data</v>
      </c>
    </row>
    <row r="49" spans="7:19" x14ac:dyDescent="0.25">
      <c r="G49" s="46">
        <f ca="1"/>
        <v>43854.75</v>
      </c>
      <c r="H49" s="227" t="str">
        <f ca="1"/>
        <v>[-11059] No Good Data For Calculation</v>
      </c>
      <c r="I49" s="227" t="str">
        <f ca="1"/>
        <v>[-11059] No Good Data For Calculation</v>
      </c>
      <c r="J49" s="227" t="str">
        <f ca="1"/>
        <v>[-11059] No Good Data For Calculation</v>
      </c>
      <c r="K49" s="227" t="str">
        <f ca="1"/>
        <v>[-11059] No Good Data For Calculation</v>
      </c>
      <c r="L49" s="227" t="str">
        <f ca="1"/>
        <v>[-11059] No Good Data For Calculation</v>
      </c>
      <c r="M49" s="227" t="str">
        <f ca="1"/>
        <v>[-11059] No Good Data For Calculation</v>
      </c>
      <c r="N49" s="227" t="str">
        <f ca="1"/>
        <v>[-11059] No Good Data For Calculation</v>
      </c>
      <c r="O49" s="227" t="str">
        <f ca="1"/>
        <v>[-11059] No Good Data For Calculation</v>
      </c>
      <c r="R49" t="str">
        <f ca="1"/>
        <v>No Data</v>
      </c>
      <c r="S49" t="str">
        <f ca="1"/>
        <v>No Data</v>
      </c>
    </row>
    <row r="50" spans="7:19" x14ac:dyDescent="0.25">
      <c r="G50" s="46">
        <f ca="1"/>
        <v>43854.791666666664</v>
      </c>
      <c r="H50" s="227" t="str">
        <f ca="1"/>
        <v>[-11059] No Good Data For Calculation</v>
      </c>
      <c r="I50" s="227" t="str">
        <f ca="1"/>
        <v>[-11059] No Good Data For Calculation</v>
      </c>
      <c r="J50" s="227" t="str">
        <f ca="1"/>
        <v>[-11059] No Good Data For Calculation</v>
      </c>
      <c r="K50" s="227" t="str">
        <f ca="1"/>
        <v>[-11059] No Good Data For Calculation</v>
      </c>
      <c r="L50" s="227" t="str">
        <f ca="1"/>
        <v>[-11059] No Good Data For Calculation</v>
      </c>
      <c r="M50" s="227" t="str">
        <f ca="1"/>
        <v>[-11059] No Good Data For Calculation</v>
      </c>
      <c r="N50" s="227" t="str">
        <f ca="1"/>
        <v>[-11059] No Good Data For Calculation</v>
      </c>
      <c r="O50" s="227" t="str">
        <f ca="1"/>
        <v>[-11059] No Good Data For Calculation</v>
      </c>
      <c r="R50" t="str">
        <f ca="1"/>
        <v>No Data</v>
      </c>
      <c r="S50" t="str">
        <f ca="1"/>
        <v>No Data</v>
      </c>
    </row>
    <row r="51" spans="7:19" x14ac:dyDescent="0.25">
      <c r="G51" s="46">
        <f ca="1"/>
        <v>43854.833333333336</v>
      </c>
      <c r="H51" s="227" t="str">
        <f ca="1"/>
        <v>[-11059] No Good Data For Calculation</v>
      </c>
      <c r="I51" s="227" t="str">
        <f ca="1"/>
        <v>[-11059] No Good Data For Calculation</v>
      </c>
      <c r="J51" s="227" t="str">
        <f ca="1"/>
        <v>[-11059] No Good Data For Calculation</v>
      </c>
      <c r="K51" s="227" t="str">
        <f ca="1"/>
        <v>[-11059] No Good Data For Calculation</v>
      </c>
      <c r="L51" s="227" t="str">
        <f ca="1"/>
        <v>[-11059] No Good Data For Calculation</v>
      </c>
      <c r="M51" s="227" t="str">
        <f ca="1"/>
        <v>[-11059] No Good Data For Calculation</v>
      </c>
      <c r="N51" s="227" t="str">
        <f ca="1"/>
        <v>[-11059] No Good Data For Calculation</v>
      </c>
      <c r="O51" s="227" t="str">
        <f ca="1"/>
        <v>[-11059] No Good Data For Calculation</v>
      </c>
      <c r="R51" t="str">
        <f ca="1"/>
        <v>No Data</v>
      </c>
      <c r="S51" t="str">
        <f ca="1"/>
        <v>No Data</v>
      </c>
    </row>
    <row r="52" spans="7:19" x14ac:dyDescent="0.25">
      <c r="G52" s="46">
        <f ca="1"/>
        <v>43854.875</v>
      </c>
      <c r="H52" s="227" t="str">
        <f ca="1"/>
        <v>[-11059] No Good Data For Calculation</v>
      </c>
      <c r="I52" s="227" t="str">
        <f ca="1"/>
        <v>[-11059] No Good Data For Calculation</v>
      </c>
      <c r="J52" s="227" t="str">
        <f ca="1"/>
        <v>[-11059] No Good Data For Calculation</v>
      </c>
      <c r="K52" s="227" t="str">
        <f ca="1"/>
        <v>[-11059] No Good Data For Calculation</v>
      </c>
      <c r="L52" s="227" t="str">
        <f ca="1"/>
        <v>[-11059] No Good Data For Calculation</v>
      </c>
      <c r="M52" s="227" t="str">
        <f ca="1"/>
        <v>[-11059] No Good Data For Calculation</v>
      </c>
      <c r="N52" s="227" t="str">
        <f ca="1"/>
        <v>[-11059] No Good Data For Calculation</v>
      </c>
      <c r="O52" s="227" t="str">
        <f ca="1"/>
        <v>[-11059] No Good Data For Calculation</v>
      </c>
      <c r="R52" t="str">
        <f ca="1"/>
        <v>No Data</v>
      </c>
      <c r="S52" t="str">
        <f ca="1"/>
        <v>No Data</v>
      </c>
    </row>
    <row r="53" spans="7:19" x14ac:dyDescent="0.25">
      <c r="G53" s="46">
        <f ca="1"/>
        <v>43854.916666666664</v>
      </c>
      <c r="H53" s="227" t="str">
        <f ca="1"/>
        <v>[-11059] No Good Data For Calculation</v>
      </c>
      <c r="I53" s="227" t="str">
        <f ca="1"/>
        <v>[-11059] No Good Data For Calculation</v>
      </c>
      <c r="J53" s="227" t="str">
        <f ca="1"/>
        <v>[-11059] No Good Data For Calculation</v>
      </c>
      <c r="K53" s="227" t="str">
        <f ca="1"/>
        <v>[-11059] No Good Data For Calculation</v>
      </c>
      <c r="L53" s="227" t="str">
        <f ca="1"/>
        <v>[-11059] No Good Data For Calculation</v>
      </c>
      <c r="M53" s="227" t="str">
        <f ca="1"/>
        <v>[-11059] No Good Data For Calculation</v>
      </c>
      <c r="N53" s="227" t="str">
        <f ca="1"/>
        <v>[-11059] No Good Data For Calculation</v>
      </c>
      <c r="O53" s="227" t="str">
        <f ca="1"/>
        <v>[-11059] No Good Data For Calculation</v>
      </c>
      <c r="R53" t="str">
        <f ca="1"/>
        <v>No Data</v>
      </c>
      <c r="S53" t="str">
        <f ca="1"/>
        <v>No Data</v>
      </c>
    </row>
    <row r="54" spans="7:19" x14ac:dyDescent="0.25">
      <c r="G54" s="46">
        <f ca="1"/>
        <v>43854.958333333336</v>
      </c>
      <c r="H54" s="227" t="str">
        <f ca="1"/>
        <v>[-11059] No Good Data For Calculation</v>
      </c>
      <c r="I54" s="227" t="str">
        <f ca="1"/>
        <v>[-11059] No Good Data For Calculation</v>
      </c>
      <c r="J54" s="227" t="str">
        <f ca="1"/>
        <v>[-11059] No Good Data For Calculation</v>
      </c>
      <c r="K54" s="227" t="str">
        <f ca="1"/>
        <v>[-11059] No Good Data For Calculation</v>
      </c>
      <c r="L54" s="227" t="str">
        <f ca="1"/>
        <v>[-11059] No Good Data For Calculation</v>
      </c>
      <c r="M54" s="227" t="str">
        <f ca="1"/>
        <v>[-11059] No Good Data For Calculation</v>
      </c>
      <c r="N54" s="227" t="str">
        <f ca="1"/>
        <v>[-11059] No Good Data For Calculation</v>
      </c>
      <c r="O54" s="227" t="str">
        <f ca="1"/>
        <v>[-11059] No Good Data For Calculation</v>
      </c>
      <c r="R54" t="str">
        <f ca="1"/>
        <v>No Data</v>
      </c>
      <c r="S54" t="str">
        <f ca="1"/>
        <v>No Data</v>
      </c>
    </row>
    <row r="55" spans="7:19" x14ac:dyDescent="0.25">
      <c r="G55" s="46">
        <f ca="1"/>
        <v>43855</v>
      </c>
      <c r="H55" s="227" t="str">
        <f ca="1"/>
        <v>[-11059] No Good Data For Calculation</v>
      </c>
      <c r="I55" s="227" t="str">
        <f ca="1"/>
        <v>[-11059] No Good Data For Calculation</v>
      </c>
      <c r="J55" s="227" t="str">
        <f ca="1"/>
        <v>[-11059] No Good Data For Calculation</v>
      </c>
      <c r="K55" s="227" t="str">
        <f ca="1"/>
        <v>[-11059] No Good Data For Calculation</v>
      </c>
      <c r="L55" s="227" t="str">
        <f ca="1"/>
        <v>[-11059] No Good Data For Calculation</v>
      </c>
      <c r="M55" s="227" t="str">
        <f ca="1"/>
        <v>[-11059] No Good Data For Calculation</v>
      </c>
      <c r="N55" s="227" t="str">
        <f ca="1"/>
        <v>[-11059] No Good Data For Calculation</v>
      </c>
      <c r="O55" s="227" t="str">
        <f ca="1"/>
        <v>[-11059] No Good Data For Calculation</v>
      </c>
      <c r="R55" t="str">
        <f ca="1"/>
        <v>No Data</v>
      </c>
      <c r="S55" t="str">
        <f ca="1"/>
        <v>No Data</v>
      </c>
    </row>
    <row r="56" spans="7:19" x14ac:dyDescent="0.25">
      <c r="G56" s="46">
        <f ca="1"/>
        <v>43855.041666666664</v>
      </c>
      <c r="H56" s="227" t="str">
        <f ca="1"/>
        <v>[-11059] No Good Data For Calculation</v>
      </c>
      <c r="I56" s="227" t="str">
        <f ca="1"/>
        <v>[-11059] No Good Data For Calculation</v>
      </c>
      <c r="J56" s="227" t="str">
        <f ca="1"/>
        <v>[-11059] No Good Data For Calculation</v>
      </c>
      <c r="K56" s="227" t="str">
        <f ca="1"/>
        <v>[-11059] No Good Data For Calculation</v>
      </c>
      <c r="L56" s="227" t="str">
        <f ca="1"/>
        <v>[-11059] No Good Data For Calculation</v>
      </c>
      <c r="M56" s="227" t="str">
        <f ca="1"/>
        <v>[-11059] No Good Data For Calculation</v>
      </c>
      <c r="N56" s="227" t="str">
        <f ca="1"/>
        <v>[-11059] No Good Data For Calculation</v>
      </c>
      <c r="O56" s="227" t="str">
        <f ca="1"/>
        <v>[-11059] No Good Data For Calculation</v>
      </c>
      <c r="R56" t="str">
        <f ca="1"/>
        <v>No Data</v>
      </c>
      <c r="S56" t="str">
        <f ca="1"/>
        <v>No Data</v>
      </c>
    </row>
    <row r="57" spans="7:19" x14ac:dyDescent="0.25">
      <c r="G57" s="46">
        <f ca="1"/>
        <v>43855.083333333336</v>
      </c>
      <c r="H57" s="227" t="str">
        <f ca="1"/>
        <v>[-11059] No Good Data For Calculation</v>
      </c>
      <c r="I57" s="227" t="str">
        <f ca="1"/>
        <v>[-11059] No Good Data For Calculation</v>
      </c>
      <c r="J57" s="227" t="str">
        <f ca="1"/>
        <v>[-11059] No Good Data For Calculation</v>
      </c>
      <c r="K57" s="227" t="str">
        <f ca="1"/>
        <v>[-11059] No Good Data For Calculation</v>
      </c>
      <c r="L57" s="227" t="str">
        <f ca="1"/>
        <v>[-11059] No Good Data For Calculation</v>
      </c>
      <c r="M57" s="227" t="str">
        <f ca="1"/>
        <v>[-11059] No Good Data For Calculation</v>
      </c>
      <c r="N57" s="227" t="str">
        <f ca="1"/>
        <v>[-11059] No Good Data For Calculation</v>
      </c>
      <c r="O57" s="227" t="str">
        <f ca="1"/>
        <v>[-11059] No Good Data For Calculation</v>
      </c>
      <c r="R57" t="str">
        <f ca="1"/>
        <v>No Data</v>
      </c>
      <c r="S57" t="str">
        <f ca="1"/>
        <v>No Data</v>
      </c>
    </row>
    <row r="58" spans="7:19" x14ac:dyDescent="0.25">
      <c r="G58" s="46">
        <f ca="1"/>
        <v>43855.125</v>
      </c>
      <c r="H58" s="227" t="str">
        <f ca="1"/>
        <v>[-11059] No Good Data For Calculation</v>
      </c>
      <c r="I58" s="227" t="str">
        <f ca="1"/>
        <v>[-11059] No Good Data For Calculation</v>
      </c>
      <c r="J58" s="227" t="str">
        <f ca="1"/>
        <v>[-11059] No Good Data For Calculation</v>
      </c>
      <c r="K58" s="227" t="str">
        <f ca="1"/>
        <v>[-11059] No Good Data For Calculation</v>
      </c>
      <c r="L58" s="227" t="str">
        <f ca="1"/>
        <v>[-11059] No Good Data For Calculation</v>
      </c>
      <c r="M58" s="227" t="str">
        <f ca="1"/>
        <v>[-11059] No Good Data For Calculation</v>
      </c>
      <c r="N58" s="227" t="str">
        <f ca="1"/>
        <v>[-11059] No Good Data For Calculation</v>
      </c>
      <c r="O58" s="227" t="str">
        <f ca="1"/>
        <v>[-11059] No Good Data For Calculation</v>
      </c>
      <c r="R58" t="str">
        <f ca="1"/>
        <v>No Data</v>
      </c>
      <c r="S58" t="str">
        <f ca="1"/>
        <v>No Data</v>
      </c>
    </row>
    <row r="59" spans="7:19" x14ac:dyDescent="0.25">
      <c r="G59" s="46">
        <f ca="1"/>
        <v>43855.166666666664</v>
      </c>
      <c r="H59" s="227" t="str">
        <f ca="1"/>
        <v>[-11059] No Good Data For Calculation</v>
      </c>
      <c r="I59" s="227" t="str">
        <f ca="1"/>
        <v>[-11059] No Good Data For Calculation</v>
      </c>
      <c r="J59" s="227" t="str">
        <f ca="1"/>
        <v>[-11059] No Good Data For Calculation</v>
      </c>
      <c r="K59" s="227" t="str">
        <f ca="1"/>
        <v>[-11059] No Good Data For Calculation</v>
      </c>
      <c r="L59" s="227" t="str">
        <f ca="1"/>
        <v>[-11059] No Good Data For Calculation</v>
      </c>
      <c r="M59" s="227" t="str">
        <f ca="1"/>
        <v>[-11059] No Good Data For Calculation</v>
      </c>
      <c r="N59" s="227" t="str">
        <f ca="1"/>
        <v>[-11059] No Good Data For Calculation</v>
      </c>
      <c r="O59" s="227" t="str">
        <f ca="1"/>
        <v>[-11059] No Good Data For Calculation</v>
      </c>
      <c r="R59" t="str">
        <f ca="1"/>
        <v>No Data</v>
      </c>
      <c r="S59" t="str">
        <f ca="1"/>
        <v>No Data</v>
      </c>
    </row>
    <row r="60" spans="7:19" x14ac:dyDescent="0.25">
      <c r="G60" s="46">
        <f ca="1"/>
        <v>43855.208333333336</v>
      </c>
      <c r="H60" s="227" t="str">
        <f ca="1"/>
        <v>[-11059] No Good Data For Calculation</v>
      </c>
      <c r="I60" s="227" t="str">
        <f ca="1"/>
        <v>[-11059] No Good Data For Calculation</v>
      </c>
      <c r="J60" s="227" t="str">
        <f ca="1"/>
        <v>[-11059] No Good Data For Calculation</v>
      </c>
      <c r="K60" s="227" t="str">
        <f ca="1"/>
        <v>[-11059] No Good Data For Calculation</v>
      </c>
      <c r="L60" s="227" t="str">
        <f ca="1"/>
        <v>[-11059] No Good Data For Calculation</v>
      </c>
      <c r="M60" s="227" t="str">
        <f ca="1"/>
        <v>[-11059] No Good Data For Calculation</v>
      </c>
      <c r="N60" s="227" t="str">
        <f ca="1"/>
        <v>[-11059] No Good Data For Calculation</v>
      </c>
      <c r="O60" s="227" t="str">
        <f ca="1"/>
        <v>[-11059] No Good Data For Calculation</v>
      </c>
      <c r="R60" t="str">
        <f ca="1"/>
        <v>No Data</v>
      </c>
      <c r="S60" t="str">
        <f ca="1"/>
        <v>No Data</v>
      </c>
    </row>
    <row r="61" spans="7:19" x14ac:dyDescent="0.25">
      <c r="G61" s="46">
        <f ca="1"/>
        <v>43855.25</v>
      </c>
      <c r="H61" s="227" t="str">
        <f ca="1"/>
        <v>[-11059] No Good Data For Calculation</v>
      </c>
      <c r="I61" s="227" t="str">
        <f ca="1"/>
        <v>[-11059] No Good Data For Calculation</v>
      </c>
      <c r="J61" s="227" t="str">
        <f ca="1"/>
        <v>[-11059] No Good Data For Calculation</v>
      </c>
      <c r="K61" s="227" t="str">
        <f ca="1"/>
        <v>[-11059] No Good Data For Calculation</v>
      </c>
      <c r="L61" s="227" t="str">
        <f ca="1"/>
        <v>[-11059] No Good Data For Calculation</v>
      </c>
      <c r="M61" s="227" t="str">
        <f ca="1"/>
        <v>[-11059] No Good Data For Calculation</v>
      </c>
      <c r="N61" s="227" t="str">
        <f ca="1"/>
        <v>[-11059] No Good Data For Calculation</v>
      </c>
      <c r="O61" s="227" t="str">
        <f ca="1"/>
        <v>[-11059] No Good Data For Calculation</v>
      </c>
      <c r="R61" t="str">
        <f ca="1"/>
        <v>No Data</v>
      </c>
      <c r="S61" t="str">
        <f ca="1"/>
        <v>No Data</v>
      </c>
    </row>
    <row r="62" spans="7:19" x14ac:dyDescent="0.25">
      <c r="G62" s="46">
        <f ca="1"/>
        <v>43855.291666666664</v>
      </c>
      <c r="H62" s="227" t="str">
        <f ca="1"/>
        <v>[-11059] No Good Data For Calculation</v>
      </c>
      <c r="I62" s="227" t="str">
        <f ca="1"/>
        <v>[-11059] No Good Data For Calculation</v>
      </c>
      <c r="J62" s="227" t="str">
        <f ca="1"/>
        <v>[-11059] No Good Data For Calculation</v>
      </c>
      <c r="K62" s="227" t="str">
        <f ca="1"/>
        <v>[-11059] No Good Data For Calculation</v>
      </c>
      <c r="L62" s="227" t="str">
        <f ca="1"/>
        <v>[-11059] No Good Data For Calculation</v>
      </c>
      <c r="M62" s="227" t="str">
        <f ca="1"/>
        <v>[-11059] No Good Data For Calculation</v>
      </c>
      <c r="N62" s="227" t="str">
        <f ca="1"/>
        <v>[-11059] No Good Data For Calculation</v>
      </c>
      <c r="O62" s="227" t="str">
        <f ca="1"/>
        <v>[-11059] No Good Data For Calculation</v>
      </c>
      <c r="R62" t="str">
        <f ca="1"/>
        <v>No Data</v>
      </c>
      <c r="S62" t="str">
        <f ca="1"/>
        <v>No Data</v>
      </c>
    </row>
    <row r="63" spans="7:19" x14ac:dyDescent="0.25">
      <c r="G63" s="46">
        <f ca="1"/>
        <v>43855.333333333336</v>
      </c>
      <c r="H63" s="227" t="str">
        <f ca="1"/>
        <v>[-11059] No Good Data For Calculation</v>
      </c>
      <c r="I63" s="227" t="str">
        <f ca="1"/>
        <v>[-11059] No Good Data For Calculation</v>
      </c>
      <c r="J63" s="227" t="str">
        <f ca="1"/>
        <v>[-11059] No Good Data For Calculation</v>
      </c>
      <c r="K63" s="227" t="str">
        <f ca="1"/>
        <v>[-11059] No Good Data For Calculation</v>
      </c>
      <c r="L63" s="227" t="str">
        <f ca="1"/>
        <v>[-11059] No Good Data For Calculation</v>
      </c>
      <c r="M63" s="227" t="str">
        <f ca="1"/>
        <v>[-11059] No Good Data For Calculation</v>
      </c>
      <c r="N63" s="227" t="str">
        <f ca="1"/>
        <v>[-11059] No Good Data For Calculation</v>
      </c>
      <c r="O63" s="227" t="str">
        <f ca="1"/>
        <v>[-11059] No Good Data For Calculation</v>
      </c>
      <c r="R63" t="str">
        <f ca="1"/>
        <v>No Data</v>
      </c>
      <c r="S63" t="str">
        <f ca="1"/>
        <v>No Data</v>
      </c>
    </row>
    <row r="64" spans="7:19" x14ac:dyDescent="0.25">
      <c r="G64" s="46">
        <f ca="1"/>
        <v>43855.375</v>
      </c>
      <c r="H64" s="227" t="str">
        <f ca="1"/>
        <v>[-11059] No Good Data For Calculation</v>
      </c>
      <c r="I64" s="227" t="str">
        <f ca="1"/>
        <v>[-11059] No Good Data For Calculation</v>
      </c>
      <c r="J64" s="227" t="str">
        <f ca="1"/>
        <v>[-11059] No Good Data For Calculation</v>
      </c>
      <c r="K64" s="227" t="str">
        <f ca="1"/>
        <v>[-11059] No Good Data For Calculation</v>
      </c>
      <c r="L64" s="227" t="str">
        <f ca="1"/>
        <v>[-11059] No Good Data For Calculation</v>
      </c>
      <c r="M64" s="227" t="str">
        <f ca="1"/>
        <v>[-11059] No Good Data For Calculation</v>
      </c>
      <c r="N64" s="227" t="str">
        <f ca="1"/>
        <v>[-11059] No Good Data For Calculation</v>
      </c>
      <c r="O64" s="227" t="str">
        <f ca="1"/>
        <v>[-11059] No Good Data For Calculation</v>
      </c>
      <c r="R64" t="str">
        <f ca="1"/>
        <v>No Data</v>
      </c>
      <c r="S64" t="str">
        <f ca="1"/>
        <v>No Data</v>
      </c>
    </row>
    <row r="65" spans="7:19" x14ac:dyDescent="0.25">
      <c r="G65" s="46">
        <f ca="1"/>
        <v>43855.416666666664</v>
      </c>
      <c r="H65" s="227" t="str">
        <f ca="1"/>
        <v>[-11059] No Good Data For Calculation</v>
      </c>
      <c r="I65" s="227" t="str">
        <f ca="1"/>
        <v>[-11059] No Good Data For Calculation</v>
      </c>
      <c r="J65" s="227" t="str">
        <f ca="1"/>
        <v>[-11059] No Good Data For Calculation</v>
      </c>
      <c r="K65" s="227" t="str">
        <f ca="1"/>
        <v>[-11059] No Good Data For Calculation</v>
      </c>
      <c r="L65" s="227" t="str">
        <f ca="1"/>
        <v>[-11059] No Good Data For Calculation</v>
      </c>
      <c r="M65" s="227" t="str">
        <f ca="1"/>
        <v>[-11059] No Good Data For Calculation</v>
      </c>
      <c r="N65" s="227" t="str">
        <f ca="1"/>
        <v>[-11059] No Good Data For Calculation</v>
      </c>
      <c r="O65" s="227" t="str">
        <f ca="1"/>
        <v>[-11059] No Good Data For Calculation</v>
      </c>
      <c r="R65" t="str">
        <f ca="1"/>
        <v>No Data</v>
      </c>
      <c r="S65" t="str">
        <f ca="1"/>
        <v>No Data</v>
      </c>
    </row>
    <row r="66" spans="7:19" x14ac:dyDescent="0.25">
      <c r="G66" s="46">
        <f ca="1"/>
        <v>43855.458333333336</v>
      </c>
      <c r="H66" s="227" t="str">
        <f ca="1"/>
        <v>[-11059] No Good Data For Calculation</v>
      </c>
      <c r="I66" s="227" t="str">
        <f ca="1"/>
        <v>[-11059] No Good Data For Calculation</v>
      </c>
      <c r="J66" s="227" t="str">
        <f ca="1"/>
        <v>[-11059] No Good Data For Calculation</v>
      </c>
      <c r="K66" s="227" t="str">
        <f ca="1"/>
        <v>[-11059] No Good Data For Calculation</v>
      </c>
      <c r="L66" s="227" t="str">
        <f ca="1"/>
        <v>[-11059] No Good Data For Calculation</v>
      </c>
      <c r="M66" s="227" t="str">
        <f ca="1"/>
        <v>[-11059] No Good Data For Calculation</v>
      </c>
      <c r="N66" s="227" t="str">
        <f ca="1"/>
        <v>[-11059] No Good Data For Calculation</v>
      </c>
      <c r="O66" s="227" t="str">
        <f ca="1"/>
        <v>[-11059] No Good Data For Calculation</v>
      </c>
      <c r="R66" t="str">
        <f ca="1"/>
        <v>No Data</v>
      </c>
      <c r="S66" t="str">
        <f ca="1"/>
        <v>No Data</v>
      </c>
    </row>
    <row r="67" spans="7:19" x14ac:dyDescent="0.25">
      <c r="G67" s="46">
        <f ca="1"/>
        <v>43855.5</v>
      </c>
      <c r="H67" s="227" t="str">
        <f ca="1"/>
        <v>[-11059] No Good Data For Calculation</v>
      </c>
      <c r="I67" s="227" t="str">
        <f ca="1"/>
        <v>[-11059] No Good Data For Calculation</v>
      </c>
      <c r="J67" s="227" t="str">
        <f ca="1"/>
        <v>[-11059] No Good Data For Calculation</v>
      </c>
      <c r="K67" s="227" t="str">
        <f ca="1"/>
        <v>[-11059] No Good Data For Calculation</v>
      </c>
      <c r="L67" s="227" t="str">
        <f ca="1"/>
        <v>[-11059] No Good Data For Calculation</v>
      </c>
      <c r="M67" s="227" t="str">
        <f ca="1"/>
        <v>[-11059] No Good Data For Calculation</v>
      </c>
      <c r="N67" s="227" t="str">
        <f ca="1"/>
        <v>[-11059] No Good Data For Calculation</v>
      </c>
      <c r="O67" s="227" t="str">
        <f ca="1"/>
        <v>[-11059] No Good Data For Calculation</v>
      </c>
      <c r="R67" t="str">
        <f ca="1"/>
        <v>No Data</v>
      </c>
      <c r="S67" t="str">
        <f ca="1"/>
        <v>No Data</v>
      </c>
    </row>
    <row r="68" spans="7:19" x14ac:dyDescent="0.25">
      <c r="G68" s="46">
        <f ca="1"/>
        <v>43855.541666666664</v>
      </c>
      <c r="H68" s="227" t="str">
        <f ca="1"/>
        <v>[-11059] No Good Data For Calculation</v>
      </c>
      <c r="I68" s="227" t="str">
        <f ca="1"/>
        <v>[-11059] No Good Data For Calculation</v>
      </c>
      <c r="J68" s="227" t="str">
        <f ca="1"/>
        <v>[-11059] No Good Data For Calculation</v>
      </c>
      <c r="K68" s="227" t="str">
        <f ca="1"/>
        <v>[-11059] No Good Data For Calculation</v>
      </c>
      <c r="L68" s="227" t="str">
        <f ca="1"/>
        <v>[-11059] No Good Data For Calculation</v>
      </c>
      <c r="M68" s="227" t="str">
        <f ca="1"/>
        <v>[-11059] No Good Data For Calculation</v>
      </c>
      <c r="N68" s="227" t="str">
        <f ca="1"/>
        <v>[-11059] No Good Data For Calculation</v>
      </c>
      <c r="O68" s="227" t="str">
        <f ca="1"/>
        <v>[-11059] No Good Data For Calculation</v>
      </c>
      <c r="R68" t="str">
        <f ca="1"/>
        <v>No Data</v>
      </c>
      <c r="S68" t="str">
        <f ca="1"/>
        <v>No Data</v>
      </c>
    </row>
    <row r="69" spans="7:19" x14ac:dyDescent="0.25">
      <c r="G69" s="46">
        <f ca="1"/>
        <v>43855.583333333336</v>
      </c>
      <c r="H69" s="227" t="str">
        <f ca="1"/>
        <v>[-11059] No Good Data For Calculation</v>
      </c>
      <c r="I69" s="227" t="str">
        <f ca="1"/>
        <v>[-11059] No Good Data For Calculation</v>
      </c>
      <c r="J69" s="227" t="str">
        <f ca="1"/>
        <v>[-11059] No Good Data For Calculation</v>
      </c>
      <c r="K69" s="227" t="str">
        <f ca="1"/>
        <v>[-11059] No Good Data For Calculation</v>
      </c>
      <c r="L69" s="227" t="str">
        <f ca="1"/>
        <v>[-11059] No Good Data For Calculation</v>
      </c>
      <c r="M69" s="227" t="str">
        <f ca="1"/>
        <v>[-11059] No Good Data For Calculation</v>
      </c>
      <c r="N69" s="227" t="str">
        <f ca="1"/>
        <v>[-11059] No Good Data For Calculation</v>
      </c>
      <c r="O69" s="227" t="str">
        <f ca="1"/>
        <v>[-11059] No Good Data For Calculation</v>
      </c>
      <c r="R69" t="str">
        <f ca="1"/>
        <v>No Data</v>
      </c>
      <c r="S69" t="str">
        <f ca="1"/>
        <v>No Data</v>
      </c>
    </row>
    <row r="70" spans="7:19" x14ac:dyDescent="0.25">
      <c r="G70" s="46">
        <f ca="1"/>
        <v>43855.625</v>
      </c>
      <c r="H70" s="227" t="str">
        <f ca="1"/>
        <v>[-11059] No Good Data For Calculation</v>
      </c>
      <c r="I70" s="227" t="str">
        <f ca="1"/>
        <v>[-11059] No Good Data For Calculation</v>
      </c>
      <c r="J70" s="227" t="str">
        <f ca="1"/>
        <v>[-11059] No Good Data For Calculation</v>
      </c>
      <c r="K70" s="227" t="str">
        <f ca="1"/>
        <v>[-11059] No Good Data For Calculation</v>
      </c>
      <c r="L70" s="227" t="str">
        <f ca="1"/>
        <v>[-11059] No Good Data For Calculation</v>
      </c>
      <c r="M70" s="227" t="str">
        <f ca="1"/>
        <v>[-11059] No Good Data For Calculation</v>
      </c>
      <c r="N70" s="227" t="str">
        <f ca="1"/>
        <v>[-11059] No Good Data For Calculation</v>
      </c>
      <c r="O70" s="227" t="str">
        <f ca="1"/>
        <v>[-11059] No Good Data For Calculation</v>
      </c>
      <c r="R70" t="str">
        <f ca="1"/>
        <v>No Data</v>
      </c>
      <c r="S70" t="str">
        <f ca="1"/>
        <v>No Data</v>
      </c>
    </row>
    <row r="71" spans="7:19" x14ac:dyDescent="0.25">
      <c r="G71" s="46">
        <f ca="1"/>
        <v>43855.666666666664</v>
      </c>
      <c r="H71" s="227" t="str">
        <f ca="1"/>
        <v>[-11059] No Good Data For Calculation</v>
      </c>
      <c r="I71" s="227" t="str">
        <f ca="1"/>
        <v>[-11059] No Good Data For Calculation</v>
      </c>
      <c r="J71" s="227" t="str">
        <f ca="1"/>
        <v>[-11059] No Good Data For Calculation</v>
      </c>
      <c r="K71" s="227" t="str">
        <f ca="1"/>
        <v>[-11059] No Good Data For Calculation</v>
      </c>
      <c r="L71" s="227" t="str">
        <f ca="1"/>
        <v>[-11059] No Good Data For Calculation</v>
      </c>
      <c r="M71" s="227" t="str">
        <f ca="1"/>
        <v>[-11059] No Good Data For Calculation</v>
      </c>
      <c r="N71" s="227" t="str">
        <f ca="1"/>
        <v>[-11059] No Good Data For Calculation</v>
      </c>
      <c r="O71" s="227" t="str">
        <f ca="1"/>
        <v>[-11059] No Good Data For Calculation</v>
      </c>
      <c r="R71" t="str">
        <f ca="1"/>
        <v>No Data</v>
      </c>
      <c r="S71" t="str">
        <f ca="1"/>
        <v>No Data</v>
      </c>
    </row>
    <row r="72" spans="7:19" x14ac:dyDescent="0.25">
      <c r="G72" s="46">
        <f ca="1"/>
        <v>43855.708333333336</v>
      </c>
      <c r="H72" s="227" t="str">
        <f ca="1"/>
        <v>[-11059] No Good Data For Calculation</v>
      </c>
      <c r="I72" s="227" t="str">
        <f ca="1"/>
        <v>[-11059] No Good Data For Calculation</v>
      </c>
      <c r="J72" s="227" t="str">
        <f ca="1"/>
        <v>[-11059] No Good Data For Calculation</v>
      </c>
      <c r="K72" s="227" t="str">
        <f ca="1"/>
        <v>[-11059] No Good Data For Calculation</v>
      </c>
      <c r="L72" s="227" t="str">
        <f ca="1"/>
        <v>[-11059] No Good Data For Calculation</v>
      </c>
      <c r="M72" s="227" t="str">
        <f ca="1"/>
        <v>[-11059] No Good Data For Calculation</v>
      </c>
      <c r="N72" s="227" t="str">
        <f ca="1"/>
        <v>[-11059] No Good Data For Calculation</v>
      </c>
      <c r="O72" s="227" t="str">
        <f ca="1"/>
        <v>[-11059] No Good Data For Calculation</v>
      </c>
      <c r="R72" t="str">
        <f ca="1"/>
        <v>No Data</v>
      </c>
      <c r="S72" t="str">
        <f ca="1"/>
        <v>No Data</v>
      </c>
    </row>
    <row r="73" spans="7:19" x14ac:dyDescent="0.25">
      <c r="G73" s="46">
        <f ca="1"/>
        <v>43855.75</v>
      </c>
      <c r="H73" s="227" t="str">
        <f ca="1"/>
        <v>[-11059] No Good Data For Calculation</v>
      </c>
      <c r="I73" s="227" t="str">
        <f ca="1"/>
        <v>[-11059] No Good Data For Calculation</v>
      </c>
      <c r="J73" s="227" t="str">
        <f ca="1"/>
        <v>[-11059] No Good Data For Calculation</v>
      </c>
      <c r="K73" s="227" t="str">
        <f ca="1"/>
        <v>[-11059] No Good Data For Calculation</v>
      </c>
      <c r="L73" s="227" t="str">
        <f ca="1"/>
        <v>[-11059] No Good Data For Calculation</v>
      </c>
      <c r="M73" s="227" t="str">
        <f ca="1"/>
        <v>[-11059] No Good Data For Calculation</v>
      </c>
      <c r="N73" s="227" t="str">
        <f ca="1"/>
        <v>[-11059] No Good Data For Calculation</v>
      </c>
      <c r="O73" s="227" t="str">
        <f ca="1"/>
        <v>[-11059] No Good Data For Calculation</v>
      </c>
      <c r="R73" t="str">
        <f ca="1"/>
        <v>No Data</v>
      </c>
      <c r="S73" t="str">
        <f ca="1"/>
        <v>No Data</v>
      </c>
    </row>
    <row r="74" spans="7:19" x14ac:dyDescent="0.25">
      <c r="G74" s="46">
        <f ca="1"/>
        <v>43855.791666666664</v>
      </c>
      <c r="H74" s="227" t="str">
        <f ca="1"/>
        <v>[-11059] No Good Data For Calculation</v>
      </c>
      <c r="I74" s="227" t="str">
        <f ca="1"/>
        <v>[-11059] No Good Data For Calculation</v>
      </c>
      <c r="J74" s="227" t="str">
        <f ca="1"/>
        <v>[-11059] No Good Data For Calculation</v>
      </c>
      <c r="K74" s="227" t="str">
        <f ca="1"/>
        <v>[-11059] No Good Data For Calculation</v>
      </c>
      <c r="L74" s="227" t="str">
        <f ca="1"/>
        <v>[-11059] No Good Data For Calculation</v>
      </c>
      <c r="M74" s="227" t="str">
        <f ca="1"/>
        <v>[-11059] No Good Data For Calculation</v>
      </c>
      <c r="N74" s="227" t="str">
        <f ca="1"/>
        <v>[-11059] No Good Data For Calculation</v>
      </c>
      <c r="O74" s="227" t="str">
        <f ca="1"/>
        <v>[-11059] No Good Data For Calculation</v>
      </c>
      <c r="R74" t="str">
        <f ca="1"/>
        <v>No Data</v>
      </c>
      <c r="S74" t="str">
        <f ca="1"/>
        <v>No Data</v>
      </c>
    </row>
    <row r="75" spans="7:19" x14ac:dyDescent="0.25">
      <c r="G75" s="46">
        <f ca="1"/>
        <v>43855.833333333336</v>
      </c>
      <c r="H75" s="227" t="str">
        <f ca="1"/>
        <v>[-11059] No Good Data For Calculation</v>
      </c>
      <c r="I75" s="227" t="str">
        <f ca="1"/>
        <v>[-11059] No Good Data For Calculation</v>
      </c>
      <c r="J75" s="227" t="str">
        <f ca="1"/>
        <v>[-11059] No Good Data For Calculation</v>
      </c>
      <c r="K75" s="227" t="str">
        <f ca="1"/>
        <v>[-11059] No Good Data For Calculation</v>
      </c>
      <c r="L75" s="227" t="str">
        <f ca="1"/>
        <v>[-11059] No Good Data For Calculation</v>
      </c>
      <c r="M75" s="227" t="str">
        <f ca="1"/>
        <v>[-11059] No Good Data For Calculation</v>
      </c>
      <c r="N75" s="227" t="str">
        <f ca="1"/>
        <v>[-11059] No Good Data For Calculation</v>
      </c>
      <c r="O75" s="227" t="str">
        <f ca="1"/>
        <v>[-11059] No Good Data For Calculation</v>
      </c>
      <c r="R75" t="str">
        <f ca="1"/>
        <v>No Data</v>
      </c>
      <c r="S75" t="str">
        <f ca="1"/>
        <v>No Data</v>
      </c>
    </row>
    <row r="76" spans="7:19" x14ac:dyDescent="0.25">
      <c r="G76" s="46">
        <f ca="1"/>
        <v>43855.875</v>
      </c>
      <c r="H76" s="227" t="str">
        <f ca="1"/>
        <v>[-11059] No Good Data For Calculation</v>
      </c>
      <c r="I76" s="227" t="str">
        <f ca="1"/>
        <v>[-11059] No Good Data For Calculation</v>
      </c>
      <c r="J76" s="227" t="str">
        <f ca="1"/>
        <v>[-11059] No Good Data For Calculation</v>
      </c>
      <c r="K76" s="227" t="str">
        <f ca="1"/>
        <v>[-11059] No Good Data For Calculation</v>
      </c>
      <c r="L76" s="227" t="str">
        <f ca="1"/>
        <v>[-11059] No Good Data For Calculation</v>
      </c>
      <c r="M76" s="227" t="str">
        <f ca="1"/>
        <v>[-11059] No Good Data For Calculation</v>
      </c>
      <c r="N76" s="227" t="str">
        <f ca="1"/>
        <v>[-11059] No Good Data For Calculation</v>
      </c>
      <c r="O76" s="227" t="str">
        <f ca="1"/>
        <v>[-11059] No Good Data For Calculation</v>
      </c>
      <c r="R76" t="str">
        <f ca="1"/>
        <v>No Data</v>
      </c>
      <c r="S76" t="str">
        <f ca="1"/>
        <v>No Data</v>
      </c>
    </row>
    <row r="77" spans="7:19" x14ac:dyDescent="0.25">
      <c r="G77" s="46">
        <f ca="1"/>
        <v>43855.916666666664</v>
      </c>
      <c r="H77" s="227" t="str">
        <f ca="1"/>
        <v>[-11059] No Good Data For Calculation</v>
      </c>
      <c r="I77" s="227" t="str">
        <f ca="1"/>
        <v>[-11059] No Good Data For Calculation</v>
      </c>
      <c r="J77" s="227" t="str">
        <f ca="1"/>
        <v>[-11059] No Good Data For Calculation</v>
      </c>
      <c r="K77" s="227" t="str">
        <f ca="1"/>
        <v>[-11059] No Good Data For Calculation</v>
      </c>
      <c r="L77" s="227" t="str">
        <f ca="1"/>
        <v>[-11059] No Good Data For Calculation</v>
      </c>
      <c r="M77" s="227" t="str">
        <f ca="1"/>
        <v>[-11059] No Good Data For Calculation</v>
      </c>
      <c r="N77" s="227" t="str">
        <f ca="1"/>
        <v>[-11059] No Good Data For Calculation</v>
      </c>
      <c r="O77" s="227" t="str">
        <f ca="1"/>
        <v>[-11059] No Good Data For Calculation</v>
      </c>
      <c r="R77" t="str">
        <f ca="1"/>
        <v>No Data</v>
      </c>
      <c r="S77" t="str">
        <f ca="1"/>
        <v>No Data</v>
      </c>
    </row>
    <row r="78" spans="7:19" x14ac:dyDescent="0.25">
      <c r="G78" s="46">
        <f ca="1"/>
        <v>43855.958333333336</v>
      </c>
      <c r="H78" s="227" t="str">
        <f ca="1"/>
        <v>[-11059] No Good Data For Calculation</v>
      </c>
      <c r="I78" s="227" t="str">
        <f ca="1"/>
        <v>[-11059] No Good Data For Calculation</v>
      </c>
      <c r="J78" s="227" t="str">
        <f ca="1"/>
        <v>[-11059] No Good Data For Calculation</v>
      </c>
      <c r="K78" s="227" t="str">
        <f ca="1"/>
        <v>[-11059] No Good Data For Calculation</v>
      </c>
      <c r="L78" s="227" t="str">
        <f ca="1"/>
        <v>[-11059] No Good Data For Calculation</v>
      </c>
      <c r="M78" s="227" t="str">
        <f ca="1"/>
        <v>[-11059] No Good Data For Calculation</v>
      </c>
      <c r="N78" s="227" t="str">
        <f ca="1"/>
        <v>[-11059] No Good Data For Calculation</v>
      </c>
      <c r="O78" s="227" t="str">
        <f ca="1"/>
        <v>[-11059] No Good Data For Calculation</v>
      </c>
      <c r="R78" t="str">
        <f ca="1"/>
        <v>No Data</v>
      </c>
      <c r="S78" t="str">
        <f ca="1"/>
        <v>No Data</v>
      </c>
    </row>
    <row r="79" spans="7:19" x14ac:dyDescent="0.25">
      <c r="G79" s="46"/>
      <c r="R79" t="str">
        <f ca="1"/>
        <v>No Data</v>
      </c>
      <c r="S79" t="str">
        <f ca="1"/>
        <v>No Data</v>
      </c>
    </row>
    <row r="80" spans="7:19" x14ac:dyDescent="0.25">
      <c r="G80" s="46"/>
      <c r="R80" t="str">
        <f ca="1"/>
        <v xml:space="preserve"> </v>
      </c>
      <c r="S80" t="str">
        <f ca="1"/>
        <v xml:space="preserve"> </v>
      </c>
    </row>
    <row r="81" spans="7:19" x14ac:dyDescent="0.25">
      <c r="G81" s="46"/>
      <c r="R81" t="str">
        <f ca="1"/>
        <v xml:space="preserve"> </v>
      </c>
      <c r="S81" t="str">
        <f ca="1"/>
        <v xml:space="preserve"> </v>
      </c>
    </row>
    <row r="82" spans="7:19" x14ac:dyDescent="0.25">
      <c r="G82" s="46"/>
      <c r="R82" t="str">
        <f ca="1"/>
        <v xml:space="preserve"> </v>
      </c>
      <c r="S82" t="str">
        <f ca="1"/>
        <v xml:space="preserve"> </v>
      </c>
    </row>
    <row r="83" spans="7:19" x14ac:dyDescent="0.25">
      <c r="G83" s="46"/>
      <c r="R83" t="str">
        <f ca="1"/>
        <v xml:space="preserve"> </v>
      </c>
      <c r="S83" t="str">
        <f ca="1"/>
        <v xml:space="preserve"> </v>
      </c>
    </row>
    <row r="84" spans="7:19" x14ac:dyDescent="0.25">
      <c r="G84" s="46"/>
      <c r="R84" t="str">
        <f ca="1"/>
        <v xml:space="preserve"> </v>
      </c>
      <c r="S84" t="str">
        <f ca="1"/>
        <v xml:space="preserve"> </v>
      </c>
    </row>
    <row r="85" spans="7:19" x14ac:dyDescent="0.25">
      <c r="G85" s="46"/>
      <c r="R85" t="str">
        <f ca="1"/>
        <v xml:space="preserve"> </v>
      </c>
      <c r="S85" t="str">
        <f ca="1"/>
        <v xml:space="preserve"> </v>
      </c>
    </row>
    <row r="86" spans="7:19" x14ac:dyDescent="0.25">
      <c r="G86" s="46"/>
      <c r="R86" t="str">
        <f ca="1"/>
        <v xml:space="preserve"> </v>
      </c>
      <c r="S86" t="str">
        <f ca="1"/>
        <v xml:space="preserve"> </v>
      </c>
    </row>
    <row r="87" spans="7:19" x14ac:dyDescent="0.25">
      <c r="G87" s="46"/>
      <c r="R87" t="str">
        <f ca="1"/>
        <v xml:space="preserve"> </v>
      </c>
      <c r="S87" t="str">
        <f ca="1"/>
        <v xml:space="preserve"> </v>
      </c>
    </row>
    <row r="88" spans="7:19" x14ac:dyDescent="0.25">
      <c r="G88" s="46"/>
      <c r="R88" t="str">
        <f ca="1"/>
        <v xml:space="preserve"> </v>
      </c>
      <c r="S88" t="str">
        <f ca="1"/>
        <v xml:space="preserve"> </v>
      </c>
    </row>
    <row r="89" spans="7:19" x14ac:dyDescent="0.25">
      <c r="G89" s="46"/>
      <c r="R89" t="str">
        <f ca="1"/>
        <v xml:space="preserve"> </v>
      </c>
      <c r="S89" t="str">
        <f ca="1"/>
        <v xml:space="preserve"> </v>
      </c>
    </row>
    <row r="90" spans="7:19" x14ac:dyDescent="0.25">
      <c r="G90" s="46"/>
      <c r="R90" t="str">
        <f ca="1"/>
        <v xml:space="preserve"> </v>
      </c>
      <c r="S90" t="str">
        <f ca="1"/>
        <v xml:space="preserve"> </v>
      </c>
    </row>
    <row r="91" spans="7:19" x14ac:dyDescent="0.25">
      <c r="G91" s="46"/>
      <c r="R91" t="str">
        <f ca="1"/>
        <v xml:space="preserve"> </v>
      </c>
      <c r="S91" t="str">
        <f ca="1"/>
        <v xml:space="preserve"> </v>
      </c>
    </row>
    <row r="92" spans="7:19" x14ac:dyDescent="0.25">
      <c r="G92" s="46"/>
      <c r="R92" t="str">
        <f ca="1"/>
        <v xml:space="preserve"> </v>
      </c>
      <c r="S92" t="str">
        <f ca="1"/>
        <v xml:space="preserve"> </v>
      </c>
    </row>
    <row r="93" spans="7:19" x14ac:dyDescent="0.25">
      <c r="G93" s="46"/>
      <c r="R93" t="str">
        <f ca="1"/>
        <v xml:space="preserve"> </v>
      </c>
      <c r="S93" t="str">
        <f ca="1"/>
        <v xml:space="preserve"> </v>
      </c>
    </row>
    <row r="94" spans="7:19" x14ac:dyDescent="0.25">
      <c r="G94" s="46"/>
      <c r="R94" t="str">
        <f ca="1"/>
        <v xml:space="preserve"> </v>
      </c>
      <c r="S94" t="str">
        <f ca="1"/>
        <v xml:space="preserve"> </v>
      </c>
    </row>
    <row r="95" spans="7:19" x14ac:dyDescent="0.25">
      <c r="G95" s="46"/>
      <c r="R95" t="str">
        <f ca="1"/>
        <v xml:space="preserve"> </v>
      </c>
      <c r="S95" t="str">
        <f ca="1"/>
        <v xml:space="preserve"> </v>
      </c>
    </row>
    <row r="96" spans="7:19" x14ac:dyDescent="0.25">
      <c r="G96" s="46"/>
      <c r="R96" t="str">
        <f ca="1"/>
        <v xml:space="preserve"> </v>
      </c>
      <c r="S96" t="str">
        <f ca="1"/>
        <v xml:space="preserve"> </v>
      </c>
    </row>
    <row r="97" spans="7:19" x14ac:dyDescent="0.25">
      <c r="G97" s="46"/>
      <c r="R97" t="str">
        <f ca="1"/>
        <v xml:space="preserve"> </v>
      </c>
      <c r="S97" t="str">
        <f ca="1"/>
        <v xml:space="preserve"> </v>
      </c>
    </row>
    <row r="98" spans="7:19" x14ac:dyDescent="0.25">
      <c r="G98" s="46"/>
      <c r="R98" t="str">
        <f ca="1"/>
        <v xml:space="preserve"> </v>
      </c>
      <c r="S98" t="str">
        <f ca="1"/>
        <v xml:space="preserve"> </v>
      </c>
    </row>
    <row r="99" spans="7:19" x14ac:dyDescent="0.25">
      <c r="G99" s="46"/>
      <c r="R99" t="str">
        <f ca="1"/>
        <v xml:space="preserve"> </v>
      </c>
      <c r="S99" t="str">
        <f ca="1"/>
        <v xml:space="preserve"> </v>
      </c>
    </row>
    <row r="100" spans="7:19" x14ac:dyDescent="0.25">
      <c r="G100" s="46"/>
      <c r="R100" t="str">
        <f ca="1"/>
        <v xml:space="preserve"> </v>
      </c>
      <c r="S100" t="str">
        <f ca="1"/>
        <v xml:space="preserve"> </v>
      </c>
    </row>
    <row r="101" spans="7:19" x14ac:dyDescent="0.25">
      <c r="G101" s="46"/>
      <c r="R101" t="str">
        <f ca="1"/>
        <v xml:space="preserve"> </v>
      </c>
      <c r="S101" t="str">
        <f ca="1"/>
        <v xml:space="preserve"> </v>
      </c>
    </row>
    <row r="102" spans="7:19" x14ac:dyDescent="0.25">
      <c r="G102" s="46"/>
      <c r="R102" t="str">
        <f ca="1"/>
        <v xml:space="preserve"> </v>
      </c>
      <c r="S102" t="str">
        <f ca="1"/>
        <v xml:space="preserve"> </v>
      </c>
    </row>
    <row r="103" spans="7:19" x14ac:dyDescent="0.25">
      <c r="R103" t="str">
        <f ca="1"/>
        <v xml:space="preserve"> </v>
      </c>
      <c r="S103" t="str">
        <f ca="1"/>
        <v xml:space="preserve"> </v>
      </c>
    </row>
  </sheetData>
  <pageMargins left="0.7" right="0.7" top="0.75" bottom="0.75" header="0.3" footer="0.3"/>
  <customProperties>
    <customPr name="Guid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FC1F-2388-487F-A565-214526FF31A8}">
  <sheetPr codeName="Sheet12">
    <tabColor theme="7"/>
  </sheetPr>
  <dimension ref="A1:L604"/>
  <sheetViews>
    <sheetView workbookViewId="0"/>
  </sheetViews>
  <sheetFormatPr defaultColWidth="8.85546875" defaultRowHeight="15" customHeight="1" x14ac:dyDescent="0.25"/>
  <cols>
    <col min="1" max="2" width="10.7109375" bestFit="1" customWidth="1"/>
    <col min="3" max="3" width="10.7109375" customWidth="1"/>
    <col min="5" max="5" width="10.7109375" bestFit="1" customWidth="1"/>
    <col min="11" max="11" width="10.7109375" bestFit="1" customWidth="1"/>
  </cols>
  <sheetData>
    <row r="1" spans="1:12" ht="15" customHeight="1" x14ac:dyDescent="0.25">
      <c r="A1" s="39">
        <v>43149</v>
      </c>
      <c r="B1" s="39">
        <f>A1+25</f>
        <v>43174</v>
      </c>
      <c r="C1" s="39"/>
    </row>
    <row r="3" spans="1:12" ht="15" customHeight="1" x14ac:dyDescent="0.25">
      <c r="A3" t="s">
        <v>414</v>
      </c>
    </row>
    <row r="4" spans="1:12" ht="15" customHeight="1" x14ac:dyDescent="0.25">
      <c r="A4" t="s">
        <v>415</v>
      </c>
      <c r="C4" t="str">
        <f>IF(L4&lt;&gt;"",L4,F4)</f>
        <v>value</v>
      </c>
      <c r="E4" s="39" t="s">
        <v>424</v>
      </c>
      <c r="F4" t="s">
        <v>408</v>
      </c>
      <c r="K4" s="39" t="s">
        <v>424</v>
      </c>
      <c r="L4" t="s">
        <v>408</v>
      </c>
    </row>
    <row r="5" spans="1:12" ht="15" customHeight="1" x14ac:dyDescent="0.25">
      <c r="A5" t="s">
        <v>581</v>
      </c>
      <c r="C5">
        <f t="shared" ref="C5:C68" si="0">IF(L5&lt;&gt;"",L5,F5)</f>
        <v>27.6</v>
      </c>
      <c r="E5">
        <v>43847</v>
      </c>
      <c r="F5">
        <v>28.74</v>
      </c>
      <c r="K5">
        <v>43847</v>
      </c>
      <c r="L5">
        <v>27.6</v>
      </c>
    </row>
    <row r="6" spans="1:12" ht="15" customHeight="1" x14ac:dyDescent="0.25">
      <c r="A6" t="s">
        <v>416</v>
      </c>
      <c r="C6">
        <f t="shared" si="0"/>
        <v>27.42</v>
      </c>
      <c r="E6">
        <v>43847.041666666664</v>
      </c>
      <c r="F6">
        <v>23.719444444444399</v>
      </c>
      <c r="K6">
        <v>43847.041666666664</v>
      </c>
      <c r="L6">
        <v>27.42</v>
      </c>
    </row>
    <row r="7" spans="1:12" ht="15" customHeight="1" x14ac:dyDescent="0.25">
      <c r="C7">
        <f t="shared" si="0"/>
        <v>26.86</v>
      </c>
      <c r="E7">
        <v>43847.083333333336</v>
      </c>
      <c r="F7">
        <v>22.259444444444402</v>
      </c>
      <c r="K7">
        <v>43847.083333333336</v>
      </c>
      <c r="L7">
        <v>26.86</v>
      </c>
    </row>
    <row r="8" spans="1:12" ht="15" customHeight="1" x14ac:dyDescent="0.25">
      <c r="C8">
        <f t="shared" si="0"/>
        <v>25.71</v>
      </c>
      <c r="E8">
        <v>43847.125</v>
      </c>
      <c r="F8">
        <v>20.959444444444401</v>
      </c>
      <c r="K8">
        <v>43847.125</v>
      </c>
      <c r="L8">
        <v>25.71</v>
      </c>
    </row>
    <row r="9" spans="1:12" ht="15" customHeight="1" x14ac:dyDescent="0.25">
      <c r="C9">
        <f t="shared" si="0"/>
        <v>26.01</v>
      </c>
      <c r="E9">
        <v>43847.166666666664</v>
      </c>
      <c r="F9">
        <v>21.359444444444399</v>
      </c>
      <c r="K9">
        <v>43847.166666666664</v>
      </c>
      <c r="L9">
        <v>26.01</v>
      </c>
    </row>
    <row r="10" spans="1:12" ht="15" customHeight="1" x14ac:dyDescent="0.25">
      <c r="C10">
        <f t="shared" si="0"/>
        <v>27.97</v>
      </c>
      <c r="E10">
        <v>43847.208333333336</v>
      </c>
      <c r="F10">
        <v>27.02</v>
      </c>
      <c r="K10">
        <v>43847.208333333336</v>
      </c>
      <c r="L10">
        <v>27.97</v>
      </c>
    </row>
    <row r="11" spans="1:12" ht="15" customHeight="1" x14ac:dyDescent="0.25">
      <c r="C11">
        <f t="shared" si="0"/>
        <v>31.09</v>
      </c>
      <c r="E11">
        <v>43847.25</v>
      </c>
      <c r="F11">
        <v>36.352222222222203</v>
      </c>
      <c r="K11">
        <v>43847.25</v>
      </c>
      <c r="L11">
        <v>31.09</v>
      </c>
    </row>
    <row r="12" spans="1:12" ht="15" customHeight="1" x14ac:dyDescent="0.25">
      <c r="C12">
        <f t="shared" si="0"/>
        <v>40.25</v>
      </c>
      <c r="E12">
        <v>43847.291666666664</v>
      </c>
      <c r="F12">
        <v>40.682222222222201</v>
      </c>
      <c r="K12">
        <v>43847.291666666664</v>
      </c>
      <c r="L12">
        <v>40.25</v>
      </c>
    </row>
    <row r="13" spans="1:12" ht="15" customHeight="1" x14ac:dyDescent="0.25">
      <c r="C13">
        <f t="shared" si="0"/>
        <v>43.8</v>
      </c>
      <c r="E13">
        <v>43847.333333333336</v>
      </c>
      <c r="F13">
        <v>45.002222222222201</v>
      </c>
      <c r="K13">
        <v>43847.333333333336</v>
      </c>
      <c r="L13">
        <v>43.8</v>
      </c>
    </row>
    <row r="14" spans="1:12" ht="15" customHeight="1" x14ac:dyDescent="0.25">
      <c r="C14">
        <f t="shared" si="0"/>
        <v>43.19</v>
      </c>
      <c r="E14">
        <v>43847.375</v>
      </c>
      <c r="F14">
        <v>43.692222222222199</v>
      </c>
      <c r="K14">
        <v>43847.375</v>
      </c>
      <c r="L14">
        <v>43.19</v>
      </c>
    </row>
    <row r="15" spans="1:12" ht="15" customHeight="1" x14ac:dyDescent="0.25">
      <c r="C15">
        <f t="shared" si="0"/>
        <v>43.68</v>
      </c>
      <c r="E15">
        <v>43847.416666666664</v>
      </c>
      <c r="F15">
        <v>41.882222222222197</v>
      </c>
      <c r="K15">
        <v>43847.416666666664</v>
      </c>
      <c r="L15">
        <v>43.68</v>
      </c>
    </row>
    <row r="16" spans="1:12" ht="15" customHeight="1" x14ac:dyDescent="0.25">
      <c r="C16">
        <f t="shared" si="0"/>
        <v>42.72</v>
      </c>
      <c r="E16">
        <v>43847.458333333336</v>
      </c>
      <c r="F16">
        <v>37.85</v>
      </c>
      <c r="K16">
        <v>43847.458333333336</v>
      </c>
      <c r="L16">
        <v>42.72</v>
      </c>
    </row>
    <row r="17" spans="3:12" ht="15" customHeight="1" x14ac:dyDescent="0.25">
      <c r="C17">
        <f t="shared" si="0"/>
        <v>41.37</v>
      </c>
      <c r="E17">
        <v>43847.5</v>
      </c>
      <c r="F17">
        <v>36.479999999999997</v>
      </c>
      <c r="K17">
        <v>43847.5</v>
      </c>
      <c r="L17">
        <v>41.37</v>
      </c>
    </row>
    <row r="18" spans="3:12" ht="15" customHeight="1" x14ac:dyDescent="0.25">
      <c r="C18">
        <f t="shared" si="0"/>
        <v>39.979999999999997</v>
      </c>
      <c r="E18">
        <v>43847.541666666664</v>
      </c>
      <c r="F18">
        <v>36.479999999999997</v>
      </c>
      <c r="K18">
        <v>43847.541666666664</v>
      </c>
      <c r="L18">
        <v>39.979999999999997</v>
      </c>
    </row>
    <row r="19" spans="3:12" ht="15" customHeight="1" x14ac:dyDescent="0.25">
      <c r="C19">
        <f t="shared" si="0"/>
        <v>39.020000000000003</v>
      </c>
      <c r="E19">
        <v>43847.583333333336</v>
      </c>
      <c r="F19">
        <v>36.479999999999997</v>
      </c>
      <c r="K19">
        <v>43847.583333333336</v>
      </c>
      <c r="L19">
        <v>39.020000000000003</v>
      </c>
    </row>
    <row r="20" spans="3:12" ht="15" customHeight="1" x14ac:dyDescent="0.25">
      <c r="C20">
        <f t="shared" si="0"/>
        <v>39.11</v>
      </c>
      <c r="E20">
        <v>43847.625</v>
      </c>
      <c r="F20">
        <v>36.82</v>
      </c>
      <c r="K20">
        <v>43847.625</v>
      </c>
      <c r="L20">
        <v>39.11</v>
      </c>
    </row>
    <row r="21" spans="3:12" ht="15" customHeight="1" x14ac:dyDescent="0.25">
      <c r="C21">
        <f t="shared" si="0"/>
        <v>41.37</v>
      </c>
      <c r="E21">
        <v>43847.666666666664</v>
      </c>
      <c r="F21">
        <v>41.122222222222199</v>
      </c>
      <c r="K21">
        <v>43847.666666666664</v>
      </c>
      <c r="L21">
        <v>41.37</v>
      </c>
    </row>
    <row r="22" spans="3:12" ht="15" customHeight="1" x14ac:dyDescent="0.25">
      <c r="C22">
        <f t="shared" si="0"/>
        <v>43.98</v>
      </c>
      <c r="E22">
        <v>43847.708333333336</v>
      </c>
      <c r="F22">
        <v>47.342222222222198</v>
      </c>
      <c r="K22">
        <v>43847.708333333336</v>
      </c>
      <c r="L22">
        <v>43.98</v>
      </c>
    </row>
    <row r="23" spans="3:12" ht="15" customHeight="1" x14ac:dyDescent="0.25">
      <c r="C23">
        <f t="shared" si="0"/>
        <v>46</v>
      </c>
      <c r="E23">
        <v>43847.75</v>
      </c>
      <c r="F23">
        <v>48.872222222222199</v>
      </c>
      <c r="K23">
        <v>43847.75</v>
      </c>
      <c r="L23">
        <v>46</v>
      </c>
    </row>
    <row r="24" spans="3:12" ht="15" customHeight="1" x14ac:dyDescent="0.25">
      <c r="C24">
        <f t="shared" si="0"/>
        <v>44.66</v>
      </c>
      <c r="E24">
        <v>43847.791666666664</v>
      </c>
      <c r="F24">
        <v>47.762222222222199</v>
      </c>
      <c r="K24">
        <v>43847.791666666664</v>
      </c>
      <c r="L24">
        <v>44.66</v>
      </c>
    </row>
    <row r="25" spans="3:12" ht="15" customHeight="1" x14ac:dyDescent="0.25">
      <c r="C25">
        <f t="shared" si="0"/>
        <v>40.99</v>
      </c>
      <c r="E25">
        <v>43847.833333333336</v>
      </c>
      <c r="F25">
        <v>43.672222222222203</v>
      </c>
      <c r="K25">
        <v>43847.833333333336</v>
      </c>
      <c r="L25">
        <v>40.99</v>
      </c>
    </row>
    <row r="26" spans="3:12" ht="15" customHeight="1" x14ac:dyDescent="0.25">
      <c r="C26">
        <f t="shared" si="0"/>
        <v>33.9</v>
      </c>
      <c r="E26">
        <v>43847.875</v>
      </c>
      <c r="F26">
        <v>36.479999999999997</v>
      </c>
      <c r="K26">
        <v>43847.875</v>
      </c>
      <c r="L26">
        <v>33.9</v>
      </c>
    </row>
    <row r="27" spans="3:12" x14ac:dyDescent="0.25">
      <c r="C27">
        <f t="shared" si="0"/>
        <v>33.380000000000003</v>
      </c>
      <c r="E27">
        <v>43847.916666666664</v>
      </c>
      <c r="F27">
        <v>34.729999999999997</v>
      </c>
      <c r="K27">
        <v>43847.916666666664</v>
      </c>
      <c r="L27">
        <v>33.380000000000003</v>
      </c>
    </row>
    <row r="28" spans="3:12" x14ac:dyDescent="0.25">
      <c r="C28">
        <f t="shared" si="0"/>
        <v>33</v>
      </c>
      <c r="E28">
        <v>43847.958333333336</v>
      </c>
      <c r="F28">
        <v>34.729999999999997</v>
      </c>
      <c r="K28">
        <v>43847.958333333336</v>
      </c>
      <c r="L28">
        <v>33</v>
      </c>
    </row>
    <row r="29" spans="3:12" x14ac:dyDescent="0.25">
      <c r="C29">
        <f t="shared" si="0"/>
        <v>32.869999999999997</v>
      </c>
      <c r="E29">
        <v>43848</v>
      </c>
      <c r="F29">
        <v>32.81</v>
      </c>
      <c r="K29">
        <v>43848</v>
      </c>
      <c r="L29">
        <v>32.869999999999997</v>
      </c>
    </row>
    <row r="30" spans="3:12" x14ac:dyDescent="0.25">
      <c r="C30">
        <f t="shared" si="0"/>
        <v>29.73</v>
      </c>
      <c r="E30">
        <v>43848.041666666664</v>
      </c>
      <c r="F30">
        <v>28.299444444444401</v>
      </c>
      <c r="K30">
        <v>43848.041666666664</v>
      </c>
      <c r="L30">
        <v>29.73</v>
      </c>
    </row>
    <row r="31" spans="3:12" x14ac:dyDescent="0.25">
      <c r="C31">
        <f t="shared" si="0"/>
        <v>31.3</v>
      </c>
      <c r="E31">
        <v>43848.083333333336</v>
      </c>
      <c r="F31">
        <v>30.1594444444444</v>
      </c>
      <c r="K31">
        <v>43848.083333333336</v>
      </c>
      <c r="L31">
        <v>31.3</v>
      </c>
    </row>
    <row r="32" spans="3:12" x14ac:dyDescent="0.25">
      <c r="C32">
        <f t="shared" si="0"/>
        <v>26.45</v>
      </c>
      <c r="E32">
        <v>43848.125</v>
      </c>
      <c r="F32">
        <v>26.419444444444402</v>
      </c>
      <c r="K32">
        <v>43848.125</v>
      </c>
      <c r="L32">
        <v>26.45</v>
      </c>
    </row>
    <row r="33" spans="3:12" x14ac:dyDescent="0.25">
      <c r="C33">
        <f t="shared" si="0"/>
        <v>26.52</v>
      </c>
      <c r="E33">
        <v>43848.166666666664</v>
      </c>
      <c r="F33">
        <v>25.489444444444398</v>
      </c>
      <c r="K33">
        <v>43848.166666666664</v>
      </c>
      <c r="L33">
        <v>26.52</v>
      </c>
    </row>
    <row r="34" spans="3:12" x14ac:dyDescent="0.25">
      <c r="C34">
        <f t="shared" si="0"/>
        <v>27.05</v>
      </c>
      <c r="E34">
        <v>43848.208333333336</v>
      </c>
      <c r="F34">
        <v>28.63</v>
      </c>
      <c r="K34">
        <v>43848.208333333336</v>
      </c>
      <c r="L34">
        <v>27.05</v>
      </c>
    </row>
    <row r="35" spans="3:12" x14ac:dyDescent="0.25">
      <c r="C35">
        <f t="shared" si="0"/>
        <v>32.450000000000003</v>
      </c>
      <c r="E35">
        <v>43848.25</v>
      </c>
      <c r="F35">
        <v>35.692222222222199</v>
      </c>
      <c r="K35">
        <v>43848.25</v>
      </c>
      <c r="L35">
        <v>32.450000000000003</v>
      </c>
    </row>
    <row r="36" spans="3:12" x14ac:dyDescent="0.25">
      <c r="C36">
        <f t="shared" si="0"/>
        <v>33.21</v>
      </c>
      <c r="E36">
        <v>43848.291666666664</v>
      </c>
      <c r="F36">
        <v>36.362222222222201</v>
      </c>
      <c r="K36">
        <v>43848.291666666664</v>
      </c>
      <c r="L36">
        <v>33.21</v>
      </c>
    </row>
    <row r="37" spans="3:12" x14ac:dyDescent="0.25">
      <c r="C37">
        <f t="shared" si="0"/>
        <v>37.74</v>
      </c>
      <c r="E37">
        <v>43848.333333333336</v>
      </c>
      <c r="F37">
        <v>40.102222222222203</v>
      </c>
      <c r="K37">
        <v>43848.333333333336</v>
      </c>
      <c r="L37">
        <v>37.74</v>
      </c>
    </row>
    <row r="38" spans="3:12" x14ac:dyDescent="0.25">
      <c r="C38">
        <f t="shared" si="0"/>
        <v>38.92</v>
      </c>
      <c r="E38">
        <v>43848.375</v>
      </c>
      <c r="F38">
        <v>39.192222222222199</v>
      </c>
      <c r="K38">
        <v>43848.375</v>
      </c>
      <c r="L38">
        <v>38.92</v>
      </c>
    </row>
    <row r="39" spans="3:12" x14ac:dyDescent="0.25">
      <c r="C39">
        <f t="shared" si="0"/>
        <v>40</v>
      </c>
      <c r="E39">
        <v>43848.416666666664</v>
      </c>
      <c r="F39">
        <v>39.642222222222202</v>
      </c>
      <c r="K39">
        <v>43848.416666666664</v>
      </c>
      <c r="L39">
        <v>40</v>
      </c>
    </row>
    <row r="40" spans="3:12" x14ac:dyDescent="0.25">
      <c r="C40">
        <f t="shared" si="0"/>
        <v>39.299999999999997</v>
      </c>
      <c r="E40">
        <v>43848.458333333336</v>
      </c>
      <c r="F40">
        <v>34.74</v>
      </c>
      <c r="K40">
        <v>43848.458333333336</v>
      </c>
      <c r="L40">
        <v>39.299999999999997</v>
      </c>
    </row>
    <row r="41" spans="3:12" x14ac:dyDescent="0.25">
      <c r="C41">
        <f t="shared" si="0"/>
        <v>39.590000000000003</v>
      </c>
      <c r="E41">
        <v>43848.5</v>
      </c>
      <c r="F41">
        <v>34.79</v>
      </c>
      <c r="K41">
        <v>43848.5</v>
      </c>
      <c r="L41">
        <v>39.590000000000003</v>
      </c>
    </row>
    <row r="42" spans="3:12" x14ac:dyDescent="0.25">
      <c r="C42">
        <f t="shared" si="0"/>
        <v>37.86</v>
      </c>
      <c r="E42">
        <v>43848.541666666664</v>
      </c>
      <c r="F42">
        <v>33.69</v>
      </c>
      <c r="K42">
        <v>43848.541666666664</v>
      </c>
      <c r="L42">
        <v>37.86</v>
      </c>
    </row>
    <row r="43" spans="3:12" x14ac:dyDescent="0.25">
      <c r="C43">
        <f t="shared" si="0"/>
        <v>35.69</v>
      </c>
      <c r="E43">
        <v>43848.583333333336</v>
      </c>
      <c r="F43">
        <v>32.93</v>
      </c>
      <c r="K43">
        <v>43848.583333333336</v>
      </c>
      <c r="L43">
        <v>35.69</v>
      </c>
    </row>
    <row r="44" spans="3:12" x14ac:dyDescent="0.25">
      <c r="C44">
        <f t="shared" si="0"/>
        <v>35.69</v>
      </c>
      <c r="E44">
        <v>43848.625</v>
      </c>
      <c r="F44">
        <v>32.89</v>
      </c>
      <c r="K44">
        <v>43848.625</v>
      </c>
      <c r="L44">
        <v>35.69</v>
      </c>
    </row>
    <row r="45" spans="3:12" x14ac:dyDescent="0.25">
      <c r="C45">
        <f t="shared" si="0"/>
        <v>37.409999999999997</v>
      </c>
      <c r="E45">
        <v>43848.666666666664</v>
      </c>
      <c r="F45">
        <v>37.162222222222198</v>
      </c>
      <c r="K45">
        <v>43848.666666666664</v>
      </c>
      <c r="L45">
        <v>37.409999999999997</v>
      </c>
    </row>
    <row r="46" spans="3:12" x14ac:dyDescent="0.25">
      <c r="C46">
        <f t="shared" si="0"/>
        <v>41.3</v>
      </c>
      <c r="E46">
        <v>43848.708333333336</v>
      </c>
      <c r="F46">
        <v>39.6522222222222</v>
      </c>
      <c r="K46">
        <v>43848.708333333336</v>
      </c>
      <c r="L46">
        <v>41.3</v>
      </c>
    </row>
    <row r="47" spans="3:12" x14ac:dyDescent="0.25">
      <c r="C47">
        <f t="shared" si="0"/>
        <v>43.04</v>
      </c>
      <c r="E47">
        <v>43848.75</v>
      </c>
      <c r="F47">
        <v>42.382222222222197</v>
      </c>
      <c r="K47">
        <v>43848.75</v>
      </c>
      <c r="L47">
        <v>43.04</v>
      </c>
    </row>
    <row r="48" spans="3:12" x14ac:dyDescent="0.25">
      <c r="C48">
        <f t="shared" si="0"/>
        <v>41.91</v>
      </c>
      <c r="E48">
        <v>43848.791666666664</v>
      </c>
      <c r="F48">
        <v>42.912222222222198</v>
      </c>
      <c r="K48">
        <v>43848.791666666664</v>
      </c>
      <c r="L48">
        <v>41.91</v>
      </c>
    </row>
    <row r="49" spans="3:12" x14ac:dyDescent="0.25">
      <c r="C49">
        <f t="shared" si="0"/>
        <v>39.81</v>
      </c>
      <c r="E49">
        <v>43848.833333333336</v>
      </c>
      <c r="F49">
        <v>40.702222222222197</v>
      </c>
      <c r="K49">
        <v>43848.833333333336</v>
      </c>
      <c r="L49">
        <v>39.81</v>
      </c>
    </row>
    <row r="50" spans="3:12" x14ac:dyDescent="0.25">
      <c r="C50">
        <f t="shared" si="0"/>
        <v>35.130000000000003</v>
      </c>
      <c r="E50">
        <v>43848.875</v>
      </c>
      <c r="F50">
        <v>35.31</v>
      </c>
      <c r="K50">
        <v>43848.875</v>
      </c>
      <c r="L50">
        <v>35.130000000000003</v>
      </c>
    </row>
    <row r="51" spans="3:12" x14ac:dyDescent="0.25">
      <c r="C51">
        <f t="shared" si="0"/>
        <v>37.92</v>
      </c>
      <c r="E51">
        <v>43848.916666666664</v>
      </c>
      <c r="F51">
        <v>34.450000000000003</v>
      </c>
      <c r="K51">
        <v>43848.916666666664</v>
      </c>
      <c r="L51">
        <v>37.92</v>
      </c>
    </row>
    <row r="52" spans="3:12" x14ac:dyDescent="0.25">
      <c r="C52">
        <f t="shared" si="0"/>
        <v>35.69</v>
      </c>
      <c r="E52">
        <v>43848.958333333336</v>
      </c>
      <c r="F52">
        <v>33.82</v>
      </c>
      <c r="K52">
        <v>43848.958333333336</v>
      </c>
      <c r="L52">
        <v>35.69</v>
      </c>
    </row>
    <row r="53" spans="3:12" x14ac:dyDescent="0.25">
      <c r="C53">
        <f t="shared" si="0"/>
        <v>33.33</v>
      </c>
      <c r="E53">
        <v>43849</v>
      </c>
      <c r="F53">
        <v>32.409999999999997</v>
      </c>
      <c r="K53">
        <v>43849</v>
      </c>
      <c r="L53">
        <v>33.33</v>
      </c>
    </row>
    <row r="54" spans="3:12" x14ac:dyDescent="0.25">
      <c r="C54">
        <f t="shared" si="0"/>
        <v>30.98</v>
      </c>
      <c r="E54">
        <v>43849.041666666664</v>
      </c>
      <c r="F54">
        <v>29.169444444444402</v>
      </c>
      <c r="K54">
        <v>43849.041666666664</v>
      </c>
      <c r="L54">
        <v>30.98</v>
      </c>
    </row>
    <row r="55" spans="3:12" x14ac:dyDescent="0.25">
      <c r="C55">
        <f t="shared" si="0"/>
        <v>29.9</v>
      </c>
      <c r="E55">
        <v>43849.083333333336</v>
      </c>
      <c r="F55">
        <v>28.309444444444399</v>
      </c>
      <c r="K55">
        <v>43849.083333333336</v>
      </c>
      <c r="L55">
        <v>29.9</v>
      </c>
    </row>
    <row r="56" spans="3:12" x14ac:dyDescent="0.25">
      <c r="C56">
        <f t="shared" si="0"/>
        <v>28.79</v>
      </c>
      <c r="E56">
        <v>43849.125</v>
      </c>
      <c r="F56">
        <v>26.6594444444444</v>
      </c>
      <c r="K56">
        <v>43849.125</v>
      </c>
      <c r="L56">
        <v>28.79</v>
      </c>
    </row>
    <row r="57" spans="3:12" x14ac:dyDescent="0.25">
      <c r="C57">
        <f t="shared" si="0"/>
        <v>27.71</v>
      </c>
      <c r="E57">
        <v>43849.166666666664</v>
      </c>
      <c r="F57">
        <v>26.4294444444444</v>
      </c>
      <c r="K57">
        <v>43849.166666666664</v>
      </c>
      <c r="L57">
        <v>27.71</v>
      </c>
    </row>
    <row r="58" spans="3:12" x14ac:dyDescent="0.25">
      <c r="C58">
        <f t="shared" si="0"/>
        <v>27.26</v>
      </c>
      <c r="E58">
        <v>43849.208333333336</v>
      </c>
      <c r="F58">
        <v>28.93</v>
      </c>
      <c r="K58">
        <v>43849.208333333336</v>
      </c>
      <c r="L58">
        <v>27.26</v>
      </c>
    </row>
    <row r="59" spans="3:12" x14ac:dyDescent="0.25">
      <c r="C59">
        <f t="shared" si="0"/>
        <v>27.82</v>
      </c>
      <c r="E59">
        <v>43849.25</v>
      </c>
      <c r="F59">
        <v>34.092222222222198</v>
      </c>
      <c r="K59">
        <v>43849.25</v>
      </c>
      <c r="L59">
        <v>27.82</v>
      </c>
    </row>
    <row r="60" spans="3:12" x14ac:dyDescent="0.25">
      <c r="C60">
        <f t="shared" si="0"/>
        <v>30.03</v>
      </c>
      <c r="E60">
        <v>43849.291666666664</v>
      </c>
      <c r="F60">
        <v>34.812222222222204</v>
      </c>
      <c r="K60">
        <v>43849.291666666664</v>
      </c>
      <c r="L60">
        <v>30.03</v>
      </c>
    </row>
    <row r="61" spans="3:12" x14ac:dyDescent="0.25">
      <c r="C61">
        <f t="shared" si="0"/>
        <v>31.79</v>
      </c>
      <c r="E61">
        <v>43849.333333333336</v>
      </c>
      <c r="F61">
        <v>35.372222222222199</v>
      </c>
      <c r="K61">
        <v>43849.333333333336</v>
      </c>
      <c r="L61">
        <v>31.79</v>
      </c>
    </row>
    <row r="62" spans="3:12" x14ac:dyDescent="0.25">
      <c r="C62">
        <f t="shared" si="0"/>
        <v>35.200000000000003</v>
      </c>
      <c r="E62">
        <v>43849.375</v>
      </c>
      <c r="F62">
        <v>35.662222222222198</v>
      </c>
      <c r="K62">
        <v>43849.375</v>
      </c>
      <c r="L62">
        <v>35.200000000000003</v>
      </c>
    </row>
    <row r="63" spans="3:12" x14ac:dyDescent="0.25">
      <c r="C63">
        <f t="shared" si="0"/>
        <v>35.200000000000003</v>
      </c>
      <c r="E63">
        <v>43849.416666666664</v>
      </c>
      <c r="F63">
        <v>35.662222222222198</v>
      </c>
      <c r="K63">
        <v>43849.416666666664</v>
      </c>
      <c r="L63">
        <v>35.200000000000003</v>
      </c>
    </row>
    <row r="64" spans="3:12" x14ac:dyDescent="0.25">
      <c r="C64">
        <f t="shared" si="0"/>
        <v>34.47</v>
      </c>
      <c r="E64">
        <v>43849.458333333336</v>
      </c>
      <c r="F64">
        <v>32.19</v>
      </c>
      <c r="K64">
        <v>43849.458333333336</v>
      </c>
      <c r="L64">
        <v>34.47</v>
      </c>
    </row>
    <row r="65" spans="3:12" x14ac:dyDescent="0.25">
      <c r="C65">
        <f t="shared" si="0"/>
        <v>33.36</v>
      </c>
      <c r="E65">
        <v>43849.5</v>
      </c>
      <c r="F65">
        <v>31.67</v>
      </c>
      <c r="K65">
        <v>43849.5</v>
      </c>
      <c r="L65">
        <v>33.36</v>
      </c>
    </row>
    <row r="66" spans="3:12" x14ac:dyDescent="0.25">
      <c r="C66">
        <f t="shared" si="0"/>
        <v>29.9</v>
      </c>
      <c r="E66">
        <v>43849.541666666664</v>
      </c>
      <c r="F66">
        <v>30.73</v>
      </c>
      <c r="K66">
        <v>43849.541666666664</v>
      </c>
      <c r="L66">
        <v>29.9</v>
      </c>
    </row>
    <row r="67" spans="3:12" x14ac:dyDescent="0.25">
      <c r="C67">
        <f t="shared" si="0"/>
        <v>28.51</v>
      </c>
      <c r="E67">
        <v>43849.583333333336</v>
      </c>
      <c r="F67">
        <v>30.42</v>
      </c>
      <c r="K67">
        <v>43849.583333333336</v>
      </c>
      <c r="L67">
        <v>28.51</v>
      </c>
    </row>
    <row r="68" spans="3:12" x14ac:dyDescent="0.25">
      <c r="C68">
        <f t="shared" si="0"/>
        <v>29.12</v>
      </c>
      <c r="E68">
        <v>43849.625</v>
      </c>
      <c r="F68">
        <v>27.26</v>
      </c>
      <c r="K68">
        <v>43849.625</v>
      </c>
      <c r="L68">
        <v>29.12</v>
      </c>
    </row>
    <row r="69" spans="3:12" x14ac:dyDescent="0.25">
      <c r="C69">
        <f t="shared" ref="C69:C132" si="1">IF(L69&lt;&gt;"",L69,F69)</f>
        <v>29.14</v>
      </c>
      <c r="E69">
        <v>43849.666666666664</v>
      </c>
      <c r="F69">
        <v>30.692222222222199</v>
      </c>
      <c r="K69">
        <v>43849.666666666664</v>
      </c>
      <c r="L69">
        <v>29.14</v>
      </c>
    </row>
    <row r="70" spans="3:12" x14ac:dyDescent="0.25">
      <c r="C70">
        <f t="shared" si="1"/>
        <v>33.549999999999997</v>
      </c>
      <c r="E70">
        <v>43849.708333333336</v>
      </c>
      <c r="F70">
        <v>36.112222222222201</v>
      </c>
      <c r="K70">
        <v>43849.708333333336</v>
      </c>
      <c r="L70">
        <v>33.549999999999997</v>
      </c>
    </row>
    <row r="71" spans="3:12" x14ac:dyDescent="0.25">
      <c r="C71">
        <f t="shared" si="1"/>
        <v>44.24</v>
      </c>
      <c r="E71">
        <v>43849.75</v>
      </c>
      <c r="F71">
        <v>41.032222222222202</v>
      </c>
      <c r="K71">
        <v>43849.75</v>
      </c>
      <c r="L71">
        <v>44.24</v>
      </c>
    </row>
    <row r="72" spans="3:12" x14ac:dyDescent="0.25">
      <c r="C72">
        <f t="shared" si="1"/>
        <v>43.89</v>
      </c>
      <c r="E72">
        <v>43849.791666666664</v>
      </c>
      <c r="F72">
        <v>41.032222222222202</v>
      </c>
      <c r="K72">
        <v>43849.791666666664</v>
      </c>
      <c r="L72">
        <v>43.89</v>
      </c>
    </row>
    <row r="73" spans="3:12" x14ac:dyDescent="0.25">
      <c r="C73">
        <f t="shared" si="1"/>
        <v>41.14</v>
      </c>
      <c r="E73">
        <v>43849.833333333336</v>
      </c>
      <c r="F73">
        <v>39.072222222222202</v>
      </c>
      <c r="K73">
        <v>43849.833333333336</v>
      </c>
      <c r="L73">
        <v>41.14</v>
      </c>
    </row>
    <row r="74" spans="3:12" x14ac:dyDescent="0.25">
      <c r="C74">
        <f t="shared" si="1"/>
        <v>36.74</v>
      </c>
      <c r="E74">
        <v>43849.875</v>
      </c>
      <c r="F74">
        <v>34.19</v>
      </c>
      <c r="K74">
        <v>43849.875</v>
      </c>
      <c r="L74">
        <v>36.74</v>
      </c>
    </row>
    <row r="75" spans="3:12" x14ac:dyDescent="0.25">
      <c r="C75">
        <f t="shared" si="1"/>
        <v>40</v>
      </c>
      <c r="E75">
        <v>43849.916666666664</v>
      </c>
      <c r="F75">
        <v>34.979999999999997</v>
      </c>
      <c r="K75">
        <v>43849.916666666664</v>
      </c>
      <c r="L75">
        <v>40</v>
      </c>
    </row>
    <row r="76" spans="3:12" x14ac:dyDescent="0.25">
      <c r="C76">
        <f t="shared" si="1"/>
        <v>36.15</v>
      </c>
      <c r="E76">
        <v>43849.958333333336</v>
      </c>
      <c r="F76">
        <v>34.479999999999997</v>
      </c>
      <c r="K76">
        <v>43849.958333333336</v>
      </c>
      <c r="L76">
        <v>36.15</v>
      </c>
    </row>
    <row r="77" spans="3:12" x14ac:dyDescent="0.25">
      <c r="C77">
        <f t="shared" si="1"/>
        <v>34.24</v>
      </c>
      <c r="E77">
        <v>43850</v>
      </c>
      <c r="F77">
        <v>33.200000000000003</v>
      </c>
      <c r="K77">
        <v>43850</v>
      </c>
      <c r="L77">
        <v>34.24</v>
      </c>
    </row>
    <row r="78" spans="3:12" x14ac:dyDescent="0.25">
      <c r="C78">
        <f t="shared" si="1"/>
        <v>34.01</v>
      </c>
      <c r="E78">
        <v>43850.041666666664</v>
      </c>
      <c r="F78">
        <v>30.509444444444402</v>
      </c>
      <c r="K78">
        <v>43850.041666666664</v>
      </c>
      <c r="L78">
        <v>34.01</v>
      </c>
    </row>
    <row r="79" spans="3:12" x14ac:dyDescent="0.25">
      <c r="C79">
        <f t="shared" si="1"/>
        <v>33.08</v>
      </c>
      <c r="E79">
        <v>43850.083333333336</v>
      </c>
      <c r="F79">
        <v>30.0694444444444</v>
      </c>
      <c r="K79">
        <v>43850.083333333336</v>
      </c>
      <c r="L79">
        <v>33.08</v>
      </c>
    </row>
    <row r="80" spans="3:12" x14ac:dyDescent="0.25">
      <c r="C80">
        <f t="shared" si="1"/>
        <v>32.1</v>
      </c>
      <c r="E80">
        <v>43850.125</v>
      </c>
      <c r="F80">
        <v>29.389444444444401</v>
      </c>
      <c r="K80">
        <v>43850.125</v>
      </c>
      <c r="L80">
        <v>32.1</v>
      </c>
    </row>
    <row r="81" spans="3:12" x14ac:dyDescent="0.25">
      <c r="C81">
        <f t="shared" si="1"/>
        <v>31.5</v>
      </c>
      <c r="E81">
        <v>43850.166666666664</v>
      </c>
      <c r="F81">
        <v>30.1794444444444</v>
      </c>
      <c r="K81">
        <v>43850.166666666664</v>
      </c>
      <c r="L81">
        <v>31.5</v>
      </c>
    </row>
    <row r="82" spans="3:12" x14ac:dyDescent="0.25">
      <c r="C82">
        <f t="shared" si="1"/>
        <v>34.119999999999997</v>
      </c>
      <c r="E82">
        <v>43850.208333333336</v>
      </c>
      <c r="F82">
        <v>33.6</v>
      </c>
      <c r="K82">
        <v>43850.208333333336</v>
      </c>
      <c r="L82">
        <v>34.119999999999997</v>
      </c>
    </row>
    <row r="83" spans="3:12" x14ac:dyDescent="0.25">
      <c r="C83">
        <f t="shared" si="1"/>
        <v>45.63</v>
      </c>
      <c r="E83">
        <v>43850.25</v>
      </c>
      <c r="F83">
        <v>40.842222222222198</v>
      </c>
      <c r="K83">
        <v>43850.25</v>
      </c>
      <c r="L83">
        <v>45.63</v>
      </c>
    </row>
    <row r="84" spans="3:12" x14ac:dyDescent="0.25">
      <c r="C84">
        <f t="shared" si="1"/>
        <v>52.77</v>
      </c>
      <c r="E84">
        <v>43850.291666666664</v>
      </c>
      <c r="F84">
        <v>50.102222222222203</v>
      </c>
      <c r="K84">
        <v>43850.291666666664</v>
      </c>
      <c r="L84">
        <v>52.77</v>
      </c>
    </row>
    <row r="85" spans="3:12" x14ac:dyDescent="0.25">
      <c r="C85">
        <f t="shared" si="1"/>
        <v>59.32</v>
      </c>
      <c r="E85">
        <v>43850.333333333336</v>
      </c>
      <c r="F85">
        <v>51.982222222222198</v>
      </c>
      <c r="K85">
        <v>43850.333333333336</v>
      </c>
      <c r="L85">
        <v>59.32</v>
      </c>
    </row>
    <row r="86" spans="3:12" x14ac:dyDescent="0.25">
      <c r="C86">
        <f t="shared" si="1"/>
        <v>57.01</v>
      </c>
      <c r="E86">
        <v>43850.375</v>
      </c>
      <c r="F86">
        <v>51.702222222222197</v>
      </c>
      <c r="K86">
        <v>43850.375</v>
      </c>
      <c r="L86">
        <v>57.01</v>
      </c>
    </row>
    <row r="87" spans="3:12" x14ac:dyDescent="0.25">
      <c r="C87">
        <f t="shared" si="1"/>
        <v>50.63</v>
      </c>
      <c r="E87">
        <v>43850.416666666664</v>
      </c>
      <c r="F87">
        <v>49.952222222222197</v>
      </c>
      <c r="K87">
        <v>43850.416666666664</v>
      </c>
      <c r="L87">
        <v>50.63</v>
      </c>
    </row>
    <row r="88" spans="3:12" x14ac:dyDescent="0.25">
      <c r="C88">
        <f t="shared" si="1"/>
        <v>48.17</v>
      </c>
      <c r="E88">
        <v>43850.458333333336</v>
      </c>
      <c r="F88">
        <v>45.84</v>
      </c>
      <c r="K88">
        <v>43850.458333333336</v>
      </c>
      <c r="L88">
        <v>48.17</v>
      </c>
    </row>
    <row r="89" spans="3:12" x14ac:dyDescent="0.25">
      <c r="C89">
        <f t="shared" si="1"/>
        <v>43.96</v>
      </c>
      <c r="E89">
        <v>43850.5</v>
      </c>
      <c r="F89">
        <v>44</v>
      </c>
      <c r="K89">
        <v>43850.5</v>
      </c>
      <c r="L89">
        <v>43.96</v>
      </c>
    </row>
    <row r="90" spans="3:12" x14ac:dyDescent="0.25">
      <c r="C90">
        <f t="shared" si="1"/>
        <v>43.02</v>
      </c>
      <c r="E90">
        <v>43850.541666666664</v>
      </c>
      <c r="F90">
        <v>43.44</v>
      </c>
      <c r="K90">
        <v>43850.541666666664</v>
      </c>
      <c r="L90">
        <v>43.02</v>
      </c>
    </row>
    <row r="91" spans="3:12" x14ac:dyDescent="0.25">
      <c r="C91">
        <f t="shared" si="1"/>
        <v>43.11</v>
      </c>
      <c r="E91">
        <v>43850.583333333336</v>
      </c>
      <c r="F91">
        <v>43</v>
      </c>
      <c r="K91">
        <v>43850.583333333336</v>
      </c>
      <c r="L91">
        <v>43.11</v>
      </c>
    </row>
    <row r="92" spans="3:12" x14ac:dyDescent="0.25">
      <c r="C92">
        <f t="shared" si="1"/>
        <v>44.7</v>
      </c>
      <c r="E92">
        <v>43850.625</v>
      </c>
      <c r="F92">
        <v>43.28</v>
      </c>
      <c r="K92">
        <v>43850.625</v>
      </c>
      <c r="L92">
        <v>44.7</v>
      </c>
    </row>
    <row r="93" spans="3:12" x14ac:dyDescent="0.25">
      <c r="C93">
        <f t="shared" si="1"/>
        <v>46</v>
      </c>
      <c r="E93">
        <v>43850.666666666664</v>
      </c>
      <c r="F93">
        <v>47.712222222222202</v>
      </c>
      <c r="K93">
        <v>43850.666666666664</v>
      </c>
      <c r="L93">
        <v>46</v>
      </c>
    </row>
    <row r="94" spans="3:12" x14ac:dyDescent="0.25">
      <c r="C94">
        <f t="shared" si="1"/>
        <v>55.91</v>
      </c>
      <c r="E94">
        <v>43850.708333333336</v>
      </c>
      <c r="F94">
        <v>54.842222222222198</v>
      </c>
      <c r="K94">
        <v>43850.708333333336</v>
      </c>
      <c r="L94">
        <v>55.91</v>
      </c>
    </row>
    <row r="95" spans="3:12" x14ac:dyDescent="0.25">
      <c r="C95">
        <f t="shared" si="1"/>
        <v>57.05</v>
      </c>
      <c r="E95">
        <v>43850.75</v>
      </c>
      <c r="F95">
        <v>60.5422222222222</v>
      </c>
      <c r="K95">
        <v>43850.75</v>
      </c>
      <c r="L95">
        <v>57.05</v>
      </c>
    </row>
    <row r="96" spans="3:12" x14ac:dyDescent="0.25">
      <c r="C96">
        <f t="shared" si="1"/>
        <v>54.02</v>
      </c>
      <c r="E96">
        <v>43850.791666666664</v>
      </c>
      <c r="F96">
        <v>56.2922222222222</v>
      </c>
      <c r="K96">
        <v>43850.791666666664</v>
      </c>
      <c r="L96">
        <v>54.02</v>
      </c>
    </row>
    <row r="97" spans="3:12" x14ac:dyDescent="0.25">
      <c r="C97">
        <f t="shared" si="1"/>
        <v>48.68</v>
      </c>
      <c r="E97">
        <v>43850.833333333336</v>
      </c>
      <c r="F97">
        <v>49.052222222222198</v>
      </c>
      <c r="K97">
        <v>43850.833333333336</v>
      </c>
      <c r="L97">
        <v>48.68</v>
      </c>
    </row>
    <row r="98" spans="3:12" x14ac:dyDescent="0.25">
      <c r="C98">
        <f t="shared" si="1"/>
        <v>44.35</v>
      </c>
      <c r="E98">
        <v>43850.875</v>
      </c>
      <c r="F98">
        <v>37.78</v>
      </c>
      <c r="K98">
        <v>43850.875</v>
      </c>
      <c r="L98">
        <v>44.35</v>
      </c>
    </row>
    <row r="99" spans="3:12" x14ac:dyDescent="0.25">
      <c r="C99">
        <f t="shared" si="1"/>
        <v>41.74</v>
      </c>
      <c r="E99">
        <v>43850.916666666664</v>
      </c>
      <c r="F99">
        <v>38.61</v>
      </c>
      <c r="K99">
        <v>43850.916666666664</v>
      </c>
      <c r="L99">
        <v>41.74</v>
      </c>
    </row>
    <row r="100" spans="3:12" x14ac:dyDescent="0.25">
      <c r="C100">
        <f t="shared" si="1"/>
        <v>39.61</v>
      </c>
      <c r="E100">
        <v>43850.958333333336</v>
      </c>
      <c r="F100">
        <v>37.049999999999997</v>
      </c>
      <c r="K100">
        <v>43850.958333333336</v>
      </c>
      <c r="L100">
        <v>39.61</v>
      </c>
    </row>
    <row r="101" spans="3:12" x14ac:dyDescent="0.25">
      <c r="C101">
        <f t="shared" si="1"/>
        <v>35.380000000000003</v>
      </c>
      <c r="E101">
        <v>43851</v>
      </c>
      <c r="F101">
        <v>35.659999999999997</v>
      </c>
      <c r="K101">
        <v>43851</v>
      </c>
      <c r="L101">
        <v>35.380000000000003</v>
      </c>
    </row>
    <row r="102" spans="3:12" x14ac:dyDescent="0.25">
      <c r="C102">
        <f t="shared" si="1"/>
        <v>34.92</v>
      </c>
      <c r="E102">
        <v>43851.041666666664</v>
      </c>
      <c r="F102">
        <v>31.649444444444399</v>
      </c>
      <c r="K102">
        <v>43851.041666666664</v>
      </c>
      <c r="L102">
        <v>34.92</v>
      </c>
    </row>
    <row r="103" spans="3:12" x14ac:dyDescent="0.25">
      <c r="C103">
        <f t="shared" si="1"/>
        <v>35.619999999999997</v>
      </c>
      <c r="E103">
        <v>43851.083333333336</v>
      </c>
      <c r="F103">
        <v>31.889444444444401</v>
      </c>
      <c r="K103">
        <v>43851.083333333336</v>
      </c>
      <c r="L103">
        <v>35.619999999999997</v>
      </c>
    </row>
    <row r="104" spans="3:12" x14ac:dyDescent="0.25">
      <c r="C104">
        <f t="shared" si="1"/>
        <v>34.340000000000003</v>
      </c>
      <c r="E104">
        <v>43851.125</v>
      </c>
      <c r="F104">
        <v>30.699444444444399</v>
      </c>
      <c r="K104">
        <v>43851.125</v>
      </c>
      <c r="L104">
        <v>34.340000000000003</v>
      </c>
    </row>
    <row r="105" spans="3:12" x14ac:dyDescent="0.25">
      <c r="C105">
        <f t="shared" si="1"/>
        <v>34.76</v>
      </c>
      <c r="E105">
        <v>43851.166666666664</v>
      </c>
      <c r="F105">
        <v>30.6794444444444</v>
      </c>
      <c r="K105">
        <v>43851.166666666664</v>
      </c>
      <c r="L105">
        <v>34.76</v>
      </c>
    </row>
    <row r="106" spans="3:12" x14ac:dyDescent="0.25">
      <c r="C106">
        <f t="shared" si="1"/>
        <v>36.46</v>
      </c>
      <c r="E106">
        <v>43851.208333333336</v>
      </c>
      <c r="F106">
        <v>34.520000000000003</v>
      </c>
      <c r="K106">
        <v>43851.208333333336</v>
      </c>
      <c r="L106">
        <v>36.46</v>
      </c>
    </row>
    <row r="107" spans="3:12" x14ac:dyDescent="0.25">
      <c r="C107">
        <f t="shared" si="1"/>
        <v>42.39</v>
      </c>
      <c r="E107">
        <v>43851.25</v>
      </c>
      <c r="F107">
        <v>43.302222222222198</v>
      </c>
      <c r="K107">
        <v>43851.25</v>
      </c>
      <c r="L107">
        <v>42.39</v>
      </c>
    </row>
    <row r="108" spans="3:12" x14ac:dyDescent="0.25">
      <c r="C108">
        <f t="shared" si="1"/>
        <v>50.91</v>
      </c>
      <c r="E108">
        <v>43851.291666666664</v>
      </c>
      <c r="F108">
        <v>60.732222222222198</v>
      </c>
      <c r="K108">
        <v>43851.291666666664</v>
      </c>
      <c r="L108">
        <v>50.91</v>
      </c>
    </row>
    <row r="109" spans="3:12" x14ac:dyDescent="0.25">
      <c r="C109">
        <f t="shared" si="1"/>
        <v>60.07</v>
      </c>
      <c r="E109">
        <v>43851.333333333336</v>
      </c>
      <c r="F109">
        <v>69.712222222222195</v>
      </c>
      <c r="K109">
        <v>43851.333333333336</v>
      </c>
      <c r="L109">
        <v>60.07</v>
      </c>
    </row>
    <row r="110" spans="3:12" x14ac:dyDescent="0.25">
      <c r="C110">
        <f t="shared" si="1"/>
        <v>58.68</v>
      </c>
      <c r="E110">
        <v>43851.375</v>
      </c>
      <c r="F110">
        <v>67.992222222222196</v>
      </c>
      <c r="K110">
        <v>43851.375</v>
      </c>
      <c r="L110">
        <v>58.68</v>
      </c>
    </row>
    <row r="111" spans="3:12" x14ac:dyDescent="0.25">
      <c r="C111">
        <f t="shared" si="1"/>
        <v>53.63</v>
      </c>
      <c r="E111">
        <v>43851.416666666664</v>
      </c>
      <c r="F111">
        <v>61.412222222222198</v>
      </c>
      <c r="K111">
        <v>43851.416666666664</v>
      </c>
      <c r="L111">
        <v>53.63</v>
      </c>
    </row>
    <row r="112" spans="3:12" x14ac:dyDescent="0.25">
      <c r="C112">
        <f t="shared" si="1"/>
        <v>52</v>
      </c>
      <c r="E112">
        <v>43851.458333333336</v>
      </c>
      <c r="F112">
        <v>54.17</v>
      </c>
      <c r="K112">
        <v>43851.458333333336</v>
      </c>
      <c r="L112">
        <v>52</v>
      </c>
    </row>
    <row r="113" spans="3:12" x14ac:dyDescent="0.25">
      <c r="C113">
        <f t="shared" si="1"/>
        <v>47.32</v>
      </c>
      <c r="E113">
        <v>43851.5</v>
      </c>
      <c r="F113">
        <v>51.18</v>
      </c>
      <c r="K113">
        <v>43851.5</v>
      </c>
      <c r="L113">
        <v>47.32</v>
      </c>
    </row>
    <row r="114" spans="3:12" x14ac:dyDescent="0.25">
      <c r="C114">
        <f t="shared" si="1"/>
        <v>45.63</v>
      </c>
      <c r="E114">
        <v>43851.541666666664</v>
      </c>
      <c r="F114">
        <v>47.54</v>
      </c>
      <c r="K114">
        <v>43851.541666666664</v>
      </c>
      <c r="L114">
        <v>45.63</v>
      </c>
    </row>
    <row r="115" spans="3:12" x14ac:dyDescent="0.25">
      <c r="C115">
        <f t="shared" si="1"/>
        <v>45.97</v>
      </c>
      <c r="E115">
        <v>43851.583333333336</v>
      </c>
      <c r="F115">
        <v>42.52</v>
      </c>
      <c r="K115">
        <v>43851.583333333336</v>
      </c>
      <c r="L115">
        <v>45.97</v>
      </c>
    </row>
    <row r="116" spans="3:12" x14ac:dyDescent="0.25">
      <c r="C116">
        <f t="shared" si="1"/>
        <v>47.71</v>
      </c>
      <c r="E116">
        <v>43851.625</v>
      </c>
      <c r="F116">
        <v>42.13</v>
      </c>
      <c r="K116">
        <v>43851.625</v>
      </c>
      <c r="L116">
        <v>47.71</v>
      </c>
    </row>
    <row r="117" spans="3:12" x14ac:dyDescent="0.25">
      <c r="C117">
        <f t="shared" si="1"/>
        <v>49.98</v>
      </c>
      <c r="E117">
        <v>43851.666666666664</v>
      </c>
      <c r="F117">
        <v>47.942222222222199</v>
      </c>
      <c r="K117">
        <v>43851.666666666664</v>
      </c>
      <c r="L117">
        <v>49.98</v>
      </c>
    </row>
    <row r="118" spans="3:12" x14ac:dyDescent="0.25">
      <c r="C118">
        <f t="shared" si="1"/>
        <v>57.62</v>
      </c>
      <c r="E118">
        <v>43851.708333333336</v>
      </c>
      <c r="F118">
        <v>57.912222222222198</v>
      </c>
      <c r="K118">
        <v>43851.708333333336</v>
      </c>
      <c r="L118">
        <v>57.62</v>
      </c>
    </row>
    <row r="119" spans="3:12" x14ac:dyDescent="0.25">
      <c r="C119">
        <f t="shared" si="1"/>
        <v>62.05</v>
      </c>
      <c r="E119">
        <v>43851.75</v>
      </c>
      <c r="F119">
        <v>62.742222222222203</v>
      </c>
      <c r="K119">
        <v>43851.75</v>
      </c>
      <c r="L119">
        <v>62.05</v>
      </c>
    </row>
    <row r="120" spans="3:12" x14ac:dyDescent="0.25">
      <c r="C120">
        <f t="shared" si="1"/>
        <v>57.6</v>
      </c>
      <c r="E120">
        <v>43851.791666666664</v>
      </c>
      <c r="F120">
        <v>67.492222222222196</v>
      </c>
      <c r="K120">
        <v>43851.791666666664</v>
      </c>
      <c r="L120">
        <v>57.6</v>
      </c>
    </row>
    <row r="121" spans="3:12" x14ac:dyDescent="0.25">
      <c r="C121">
        <f t="shared" si="1"/>
        <v>49.95</v>
      </c>
      <c r="E121">
        <v>43851.833333333336</v>
      </c>
      <c r="F121">
        <v>60.492222222222203</v>
      </c>
      <c r="K121">
        <v>43851.833333333336</v>
      </c>
      <c r="L121">
        <v>49.95</v>
      </c>
    </row>
    <row r="122" spans="3:12" x14ac:dyDescent="0.25">
      <c r="C122">
        <f t="shared" si="1"/>
        <v>46.03</v>
      </c>
      <c r="E122">
        <v>43851.875</v>
      </c>
      <c r="F122">
        <v>45.93</v>
      </c>
      <c r="K122">
        <v>43851.875</v>
      </c>
      <c r="L122">
        <v>46.03</v>
      </c>
    </row>
    <row r="123" spans="3:12" x14ac:dyDescent="0.25">
      <c r="C123">
        <f t="shared" si="1"/>
        <v>43.4</v>
      </c>
      <c r="E123">
        <v>43851.916666666664</v>
      </c>
      <c r="F123">
        <v>40.54</v>
      </c>
      <c r="K123">
        <v>43851.916666666664</v>
      </c>
      <c r="L123">
        <v>43.4</v>
      </c>
    </row>
    <row r="124" spans="3:12" x14ac:dyDescent="0.25">
      <c r="C124">
        <f t="shared" si="1"/>
        <v>42.08</v>
      </c>
      <c r="E124">
        <v>43851.958333333336</v>
      </c>
      <c r="F124">
        <v>44.23</v>
      </c>
      <c r="K124">
        <v>43851.958333333336</v>
      </c>
      <c r="L124">
        <v>42.08</v>
      </c>
    </row>
    <row r="125" spans="3:12" x14ac:dyDescent="0.25">
      <c r="C125">
        <f t="shared" si="1"/>
        <v>38.700000000000003</v>
      </c>
      <c r="E125">
        <v>43852</v>
      </c>
      <c r="F125">
        <v>35.5</v>
      </c>
      <c r="K125">
        <v>43852</v>
      </c>
      <c r="L125">
        <v>38.700000000000003</v>
      </c>
    </row>
    <row r="126" spans="3:12" x14ac:dyDescent="0.25">
      <c r="C126">
        <f t="shared" si="1"/>
        <v>36.67</v>
      </c>
      <c r="E126">
        <v>43852.041666666664</v>
      </c>
      <c r="F126">
        <v>32.649444444444399</v>
      </c>
      <c r="K126">
        <v>43852.041666666664</v>
      </c>
      <c r="L126">
        <v>36.67</v>
      </c>
    </row>
    <row r="127" spans="3:12" x14ac:dyDescent="0.25">
      <c r="C127">
        <f t="shared" si="1"/>
        <v>35.76</v>
      </c>
      <c r="E127">
        <v>43852.083333333336</v>
      </c>
      <c r="F127">
        <v>31.309444444444399</v>
      </c>
      <c r="K127">
        <v>43852.083333333336</v>
      </c>
      <c r="L127">
        <v>35.76</v>
      </c>
    </row>
    <row r="128" spans="3:12" x14ac:dyDescent="0.25">
      <c r="C128">
        <f t="shared" si="1"/>
        <v>33.85</v>
      </c>
      <c r="E128">
        <v>43852.125</v>
      </c>
      <c r="F128">
        <v>30.9994444444444</v>
      </c>
      <c r="K128">
        <v>43852.125</v>
      </c>
      <c r="L128">
        <v>33.85</v>
      </c>
    </row>
    <row r="129" spans="3:12" x14ac:dyDescent="0.25">
      <c r="C129">
        <f t="shared" si="1"/>
        <v>33.700000000000003</v>
      </c>
      <c r="E129">
        <v>43852.166666666664</v>
      </c>
      <c r="F129">
        <v>30.989444444444398</v>
      </c>
      <c r="K129">
        <v>43852.166666666664</v>
      </c>
      <c r="L129">
        <v>33.700000000000003</v>
      </c>
    </row>
    <row r="130" spans="3:12" x14ac:dyDescent="0.25">
      <c r="C130">
        <f t="shared" si="1"/>
        <v>35.04</v>
      </c>
      <c r="E130">
        <v>43852.208333333336</v>
      </c>
      <c r="F130">
        <v>35.020000000000003</v>
      </c>
      <c r="K130">
        <v>43852.208333333336</v>
      </c>
      <c r="L130">
        <v>35.04</v>
      </c>
    </row>
    <row r="131" spans="3:12" x14ac:dyDescent="0.25">
      <c r="C131">
        <f t="shared" si="1"/>
        <v>40.549999999999997</v>
      </c>
      <c r="E131">
        <v>43852.25</v>
      </c>
      <c r="F131">
        <v>43.7922222222222</v>
      </c>
      <c r="K131">
        <v>43852.25</v>
      </c>
      <c r="L131">
        <v>40.549999999999997</v>
      </c>
    </row>
    <row r="132" spans="3:12" x14ac:dyDescent="0.25">
      <c r="C132">
        <f t="shared" si="1"/>
        <v>49.26</v>
      </c>
      <c r="E132">
        <v>43852.291666666664</v>
      </c>
      <c r="F132">
        <v>53.5422222222222</v>
      </c>
      <c r="K132">
        <v>43852.291666666664</v>
      </c>
      <c r="L132">
        <v>49.26</v>
      </c>
    </row>
    <row r="133" spans="3:12" x14ac:dyDescent="0.25">
      <c r="C133">
        <f t="shared" ref="C133:C196" si="2">IF(L133&lt;&gt;"",L133,F133)</f>
        <v>58.76</v>
      </c>
      <c r="E133">
        <v>43852.333333333336</v>
      </c>
      <c r="F133">
        <v>63.602222222222203</v>
      </c>
      <c r="K133">
        <v>43852.333333333336</v>
      </c>
      <c r="L133">
        <v>58.76</v>
      </c>
    </row>
    <row r="134" spans="3:12" x14ac:dyDescent="0.25">
      <c r="C134">
        <f t="shared" si="2"/>
        <v>60.89</v>
      </c>
      <c r="E134">
        <v>43852.375</v>
      </c>
      <c r="F134">
        <v>64.212222222222195</v>
      </c>
      <c r="K134">
        <v>43852.375</v>
      </c>
      <c r="L134">
        <v>60.89</v>
      </c>
    </row>
    <row r="135" spans="3:12" x14ac:dyDescent="0.25">
      <c r="C135">
        <f t="shared" si="2"/>
        <v>54.94</v>
      </c>
      <c r="E135">
        <v>43852.416666666664</v>
      </c>
      <c r="F135">
        <v>60.812222222222204</v>
      </c>
      <c r="K135">
        <v>43852.416666666664</v>
      </c>
      <c r="L135">
        <v>54.94</v>
      </c>
    </row>
    <row r="136" spans="3:12" x14ac:dyDescent="0.25">
      <c r="C136">
        <f t="shared" si="2"/>
        <v>53.32</v>
      </c>
      <c r="E136">
        <v>43852.458333333336</v>
      </c>
      <c r="F136">
        <v>54.5</v>
      </c>
      <c r="K136">
        <v>43852.458333333336</v>
      </c>
      <c r="L136">
        <v>53.32</v>
      </c>
    </row>
    <row r="137" spans="3:12" x14ac:dyDescent="0.25">
      <c r="C137">
        <f t="shared" si="2"/>
        <v>50.77</v>
      </c>
      <c r="E137">
        <v>43852.5</v>
      </c>
      <c r="F137">
        <v>48.95</v>
      </c>
      <c r="K137">
        <v>43852.5</v>
      </c>
      <c r="L137">
        <v>50.77</v>
      </c>
    </row>
    <row r="138" spans="3:12" x14ac:dyDescent="0.25">
      <c r="C138">
        <f t="shared" si="2"/>
        <v>49.97</v>
      </c>
      <c r="E138">
        <v>43852.541666666664</v>
      </c>
      <c r="F138">
        <v>47.39</v>
      </c>
      <c r="K138">
        <v>43852.541666666664</v>
      </c>
      <c r="L138">
        <v>49.97</v>
      </c>
    </row>
    <row r="139" spans="3:12" x14ac:dyDescent="0.25">
      <c r="C139">
        <f t="shared" si="2"/>
        <v>50</v>
      </c>
      <c r="E139">
        <v>43852.583333333336</v>
      </c>
      <c r="F139">
        <v>45.23</v>
      </c>
      <c r="K139">
        <v>43852.583333333336</v>
      </c>
      <c r="L139">
        <v>50</v>
      </c>
    </row>
    <row r="140" spans="3:12" x14ac:dyDescent="0.25">
      <c r="C140">
        <f t="shared" si="2"/>
        <v>52.4</v>
      </c>
      <c r="E140">
        <v>43852.625</v>
      </c>
      <c r="F140">
        <v>45.38</v>
      </c>
      <c r="K140">
        <v>43852.625</v>
      </c>
      <c r="L140">
        <v>52.4</v>
      </c>
    </row>
    <row r="141" spans="3:12" x14ac:dyDescent="0.25">
      <c r="C141">
        <f t="shared" si="2"/>
        <v>55.63</v>
      </c>
      <c r="E141">
        <v>43852.666666666664</v>
      </c>
      <c r="F141">
        <v>51.232222222222198</v>
      </c>
      <c r="K141">
        <v>43852.666666666664</v>
      </c>
      <c r="L141">
        <v>55.63</v>
      </c>
    </row>
    <row r="142" spans="3:12" x14ac:dyDescent="0.25">
      <c r="C142">
        <f t="shared" si="2"/>
        <v>62.07</v>
      </c>
      <c r="E142">
        <v>43852.708333333336</v>
      </c>
      <c r="F142">
        <v>60.092222222222198</v>
      </c>
      <c r="K142">
        <v>43852.708333333336</v>
      </c>
      <c r="L142">
        <v>62.07</v>
      </c>
    </row>
    <row r="143" spans="3:12" x14ac:dyDescent="0.25">
      <c r="C143">
        <f t="shared" si="2"/>
        <v>65.09</v>
      </c>
      <c r="E143">
        <v>43852.75</v>
      </c>
      <c r="F143">
        <v>65.442222222222199</v>
      </c>
      <c r="K143">
        <v>43852.75</v>
      </c>
      <c r="L143">
        <v>65.09</v>
      </c>
    </row>
    <row r="144" spans="3:12" x14ac:dyDescent="0.25">
      <c r="C144">
        <f t="shared" si="2"/>
        <v>59.58</v>
      </c>
      <c r="E144">
        <v>43852.791666666664</v>
      </c>
      <c r="F144">
        <v>63.412222222222198</v>
      </c>
      <c r="K144">
        <v>43852.791666666664</v>
      </c>
      <c r="L144">
        <v>59.58</v>
      </c>
    </row>
    <row r="145" spans="3:12" x14ac:dyDescent="0.25">
      <c r="C145">
        <f t="shared" si="2"/>
        <v>52.52</v>
      </c>
      <c r="E145">
        <v>43852.833333333336</v>
      </c>
      <c r="F145">
        <v>57.7922222222222</v>
      </c>
      <c r="K145">
        <v>43852.833333333336</v>
      </c>
      <c r="L145">
        <v>52.52</v>
      </c>
    </row>
    <row r="146" spans="3:12" x14ac:dyDescent="0.25">
      <c r="C146">
        <f t="shared" si="2"/>
        <v>47.01</v>
      </c>
      <c r="E146">
        <v>43852.875</v>
      </c>
      <c r="F146">
        <v>45.93</v>
      </c>
      <c r="K146">
        <v>43852.875</v>
      </c>
      <c r="L146">
        <v>47.01</v>
      </c>
    </row>
    <row r="147" spans="3:12" x14ac:dyDescent="0.25">
      <c r="C147">
        <f t="shared" si="2"/>
        <v>43.99</v>
      </c>
      <c r="E147">
        <v>43852.916666666664</v>
      </c>
      <c r="F147">
        <v>44.35</v>
      </c>
      <c r="K147">
        <v>43852.916666666664</v>
      </c>
      <c r="L147">
        <v>43.99</v>
      </c>
    </row>
    <row r="148" spans="3:12" x14ac:dyDescent="0.25">
      <c r="C148">
        <f t="shared" si="2"/>
        <v>41.2</v>
      </c>
      <c r="E148">
        <v>43852.958333333336</v>
      </c>
      <c r="F148">
        <v>43.25</v>
      </c>
      <c r="K148">
        <v>43852.958333333336</v>
      </c>
      <c r="L148">
        <v>41.2</v>
      </c>
    </row>
    <row r="149" spans="3:12" x14ac:dyDescent="0.25">
      <c r="C149">
        <f t="shared" si="2"/>
        <v>40.01</v>
      </c>
      <c r="E149">
        <v>43853</v>
      </c>
      <c r="F149">
        <v>39.630000000000003</v>
      </c>
      <c r="K149">
        <v>43853</v>
      </c>
      <c r="L149">
        <v>40.01</v>
      </c>
    </row>
    <row r="150" spans="3:12" x14ac:dyDescent="0.25">
      <c r="C150">
        <f t="shared" si="2"/>
        <v>39.06</v>
      </c>
      <c r="E150">
        <v>43853.041666666664</v>
      </c>
      <c r="F150">
        <v>35.555853658536599</v>
      </c>
      <c r="K150">
        <v>43853.041666666664</v>
      </c>
      <c r="L150">
        <v>39.06</v>
      </c>
    </row>
    <row r="151" spans="3:12" x14ac:dyDescent="0.25">
      <c r="C151">
        <f t="shared" si="2"/>
        <v>38</v>
      </c>
      <c r="E151">
        <v>43853.083333333336</v>
      </c>
      <c r="F151">
        <v>34.815853658536597</v>
      </c>
      <c r="K151">
        <v>43853.083333333336</v>
      </c>
      <c r="L151">
        <v>38</v>
      </c>
    </row>
    <row r="152" spans="3:12" x14ac:dyDescent="0.25">
      <c r="C152">
        <f t="shared" si="2"/>
        <v>36.24</v>
      </c>
      <c r="E152">
        <v>43853.125</v>
      </c>
      <c r="F152">
        <v>34.1558536585366</v>
      </c>
      <c r="K152">
        <v>43853.125</v>
      </c>
      <c r="L152">
        <v>36.24</v>
      </c>
    </row>
    <row r="153" spans="3:12" x14ac:dyDescent="0.25">
      <c r="C153">
        <f t="shared" si="2"/>
        <v>36.51</v>
      </c>
      <c r="E153">
        <v>43853.166666666664</v>
      </c>
      <c r="F153">
        <v>34.195853658536599</v>
      </c>
      <c r="K153">
        <v>43853.166666666664</v>
      </c>
      <c r="L153">
        <v>36.51</v>
      </c>
    </row>
    <row r="154" spans="3:12" x14ac:dyDescent="0.25">
      <c r="C154">
        <f t="shared" si="2"/>
        <v>41.62</v>
      </c>
      <c r="E154">
        <v>43853.208333333336</v>
      </c>
      <c r="F154">
        <v>38.619999999999997</v>
      </c>
      <c r="K154">
        <v>43853.208333333336</v>
      </c>
      <c r="L154">
        <v>41.62</v>
      </c>
    </row>
    <row r="155" spans="3:12" x14ac:dyDescent="0.25">
      <c r="C155">
        <f t="shared" si="2"/>
        <v>47</v>
      </c>
      <c r="E155">
        <v>43853.25</v>
      </c>
      <c r="F155">
        <v>46.638780487804901</v>
      </c>
      <c r="K155">
        <v>43853.25</v>
      </c>
      <c r="L155">
        <v>47</v>
      </c>
    </row>
    <row r="156" spans="3:12" x14ac:dyDescent="0.25">
      <c r="C156">
        <f t="shared" si="2"/>
        <v>58.74</v>
      </c>
      <c r="E156">
        <v>43853.291666666664</v>
      </c>
      <c r="F156">
        <v>54.138780487804901</v>
      </c>
      <c r="K156">
        <v>43853.291666666664</v>
      </c>
      <c r="L156">
        <v>58.74</v>
      </c>
    </row>
    <row r="157" spans="3:12" x14ac:dyDescent="0.25">
      <c r="C157">
        <f t="shared" si="2"/>
        <v>66.62</v>
      </c>
      <c r="E157">
        <v>43853.333333333336</v>
      </c>
      <c r="F157">
        <v>62.8587804878049</v>
      </c>
      <c r="K157">
        <v>43853.333333333336</v>
      </c>
      <c r="L157">
        <v>66.62</v>
      </c>
    </row>
    <row r="158" spans="3:12" x14ac:dyDescent="0.25">
      <c r="C158">
        <f t="shared" si="2"/>
        <v>64.86</v>
      </c>
      <c r="E158">
        <v>43853.375</v>
      </c>
      <c r="F158">
        <v>60.7887804878049</v>
      </c>
      <c r="K158">
        <v>43853.375</v>
      </c>
      <c r="L158">
        <v>64.86</v>
      </c>
    </row>
    <row r="159" spans="3:12" x14ac:dyDescent="0.25">
      <c r="C159">
        <f t="shared" si="2"/>
        <v>61.68</v>
      </c>
      <c r="E159">
        <v>43853.416666666664</v>
      </c>
      <c r="F159">
        <v>57.898780487804899</v>
      </c>
      <c r="K159">
        <v>43853.416666666664</v>
      </c>
      <c r="L159">
        <v>61.68</v>
      </c>
    </row>
    <row r="160" spans="3:12" x14ac:dyDescent="0.25">
      <c r="C160">
        <f t="shared" si="2"/>
        <v>57.42</v>
      </c>
      <c r="E160">
        <v>43853.458333333336</v>
      </c>
      <c r="F160">
        <v>53.189756097561002</v>
      </c>
      <c r="K160">
        <v>43853.458333333336</v>
      </c>
      <c r="L160">
        <v>57.42</v>
      </c>
    </row>
    <row r="161" spans="3:12" x14ac:dyDescent="0.25">
      <c r="C161">
        <f t="shared" si="2"/>
        <v>55.36</v>
      </c>
      <c r="E161">
        <v>43853.5</v>
      </c>
      <c r="F161">
        <v>51.469756097561003</v>
      </c>
      <c r="K161">
        <v>43853.5</v>
      </c>
      <c r="L161">
        <v>55.36</v>
      </c>
    </row>
    <row r="162" spans="3:12" x14ac:dyDescent="0.25">
      <c r="C162">
        <f t="shared" si="2"/>
        <v>53.68</v>
      </c>
      <c r="E162">
        <v>43853.541666666664</v>
      </c>
      <c r="F162">
        <v>50.819756097560997</v>
      </c>
      <c r="K162">
        <v>43853.541666666664</v>
      </c>
      <c r="L162">
        <v>53.68</v>
      </c>
    </row>
    <row r="163" spans="3:12" x14ac:dyDescent="0.25">
      <c r="C163">
        <f t="shared" si="2"/>
        <v>51.2</v>
      </c>
      <c r="E163">
        <v>43853.583333333336</v>
      </c>
      <c r="F163">
        <v>47.869756097561002</v>
      </c>
      <c r="K163">
        <v>43853.583333333336</v>
      </c>
      <c r="L163">
        <v>51.2</v>
      </c>
    </row>
    <row r="164" spans="3:12" x14ac:dyDescent="0.25">
      <c r="C164">
        <f t="shared" si="2"/>
        <v>53.54</v>
      </c>
      <c r="E164">
        <v>43853.625</v>
      </c>
      <c r="F164">
        <v>48.089756097561001</v>
      </c>
      <c r="K164">
        <v>43853.625</v>
      </c>
      <c r="L164">
        <v>53.54</v>
      </c>
    </row>
    <row r="165" spans="3:12" x14ac:dyDescent="0.25">
      <c r="C165">
        <f t="shared" si="2"/>
        <v>54.75</v>
      </c>
      <c r="E165">
        <v>43853.666666666664</v>
      </c>
      <c r="F165">
        <v>52.188780487804898</v>
      </c>
      <c r="K165">
        <v>43853.666666666664</v>
      </c>
      <c r="L165">
        <v>54.75</v>
      </c>
    </row>
    <row r="166" spans="3:12" x14ac:dyDescent="0.25">
      <c r="C166">
        <f t="shared" si="2"/>
        <v>62.35</v>
      </c>
      <c r="E166">
        <v>43853.708333333336</v>
      </c>
      <c r="F166">
        <v>59.348780487804902</v>
      </c>
      <c r="K166">
        <v>43853.708333333336</v>
      </c>
      <c r="L166">
        <v>62.35</v>
      </c>
    </row>
    <row r="167" spans="3:12" x14ac:dyDescent="0.25">
      <c r="C167">
        <f t="shared" si="2"/>
        <v>68.64</v>
      </c>
      <c r="E167">
        <v>43853.75</v>
      </c>
      <c r="F167">
        <v>64.158780487804904</v>
      </c>
      <c r="K167">
        <v>43853.75</v>
      </c>
      <c r="L167">
        <v>68.64</v>
      </c>
    </row>
    <row r="168" spans="3:12" x14ac:dyDescent="0.25">
      <c r="C168">
        <f t="shared" si="2"/>
        <v>60.4</v>
      </c>
      <c r="E168">
        <v>43853.791666666664</v>
      </c>
      <c r="F168">
        <v>63.558780487804903</v>
      </c>
      <c r="K168">
        <v>43853.791666666664</v>
      </c>
      <c r="L168">
        <v>60.4</v>
      </c>
    </row>
    <row r="169" spans="3:12" x14ac:dyDescent="0.25">
      <c r="C169">
        <f t="shared" si="2"/>
        <v>55.53</v>
      </c>
      <c r="E169">
        <v>43853.833333333336</v>
      </c>
      <c r="F169">
        <v>58.738780487804902</v>
      </c>
      <c r="K169">
        <v>43853.833333333336</v>
      </c>
      <c r="L169">
        <v>55.53</v>
      </c>
    </row>
    <row r="170" spans="3:12" x14ac:dyDescent="0.25">
      <c r="C170">
        <f t="shared" si="2"/>
        <v>47.16</v>
      </c>
      <c r="E170">
        <v>43853.875</v>
      </c>
      <c r="F170">
        <v>45.11</v>
      </c>
      <c r="K170">
        <v>43853.875</v>
      </c>
      <c r="L170">
        <v>47.16</v>
      </c>
    </row>
    <row r="171" spans="3:12" x14ac:dyDescent="0.25">
      <c r="C171">
        <f t="shared" si="2"/>
        <v>43.9</v>
      </c>
      <c r="E171">
        <v>43853.916666666664</v>
      </c>
      <c r="F171">
        <v>44.37</v>
      </c>
      <c r="K171">
        <v>43853.916666666664</v>
      </c>
      <c r="L171">
        <v>43.9</v>
      </c>
    </row>
    <row r="172" spans="3:12" x14ac:dyDescent="0.25">
      <c r="C172">
        <f t="shared" si="2"/>
        <v>42.6</v>
      </c>
      <c r="E172">
        <v>43853.958333333336</v>
      </c>
      <c r="F172">
        <v>45.01</v>
      </c>
      <c r="K172">
        <v>43853.958333333336</v>
      </c>
      <c r="L172">
        <v>42.6</v>
      </c>
    </row>
    <row r="173" spans="3:12" x14ac:dyDescent="0.25">
      <c r="C173">
        <f t="shared" si="2"/>
        <v>35.869999999999997</v>
      </c>
      <c r="E173">
        <v>43854</v>
      </c>
      <c r="F173">
        <v>35.869999999999997</v>
      </c>
    </row>
    <row r="174" spans="3:12" x14ac:dyDescent="0.25">
      <c r="C174">
        <f t="shared" si="2"/>
        <v>33.515853658536599</v>
      </c>
      <c r="E174">
        <v>43854.041666666664</v>
      </c>
      <c r="F174">
        <v>33.515853658536599</v>
      </c>
    </row>
    <row r="175" spans="3:12" x14ac:dyDescent="0.25">
      <c r="C175">
        <f t="shared" si="2"/>
        <v>32.9058536585366</v>
      </c>
      <c r="E175">
        <v>43854.083333333336</v>
      </c>
      <c r="F175">
        <v>32.9058536585366</v>
      </c>
    </row>
    <row r="176" spans="3:12" x14ac:dyDescent="0.25">
      <c r="C176">
        <f t="shared" si="2"/>
        <v>32.495853658536603</v>
      </c>
      <c r="E176">
        <v>43854.125</v>
      </c>
      <c r="F176">
        <v>32.495853658536603</v>
      </c>
    </row>
    <row r="177" spans="3:6" x14ac:dyDescent="0.25">
      <c r="C177">
        <f t="shared" si="2"/>
        <v>32.9058536585366</v>
      </c>
      <c r="E177">
        <v>43854.166666666664</v>
      </c>
      <c r="F177">
        <v>32.9058536585366</v>
      </c>
    </row>
    <row r="178" spans="3:6" x14ac:dyDescent="0.25">
      <c r="C178">
        <f t="shared" si="2"/>
        <v>36.950000000000003</v>
      </c>
      <c r="E178">
        <v>43854.208333333336</v>
      </c>
      <c r="F178">
        <v>36.950000000000003</v>
      </c>
    </row>
    <row r="179" spans="3:6" x14ac:dyDescent="0.25">
      <c r="C179">
        <f t="shared" si="2"/>
        <v>46.528780487804902</v>
      </c>
      <c r="E179">
        <v>43854.25</v>
      </c>
      <c r="F179">
        <v>46.528780487804902</v>
      </c>
    </row>
    <row r="180" spans="3:6" x14ac:dyDescent="0.25">
      <c r="C180">
        <f t="shared" si="2"/>
        <v>54.388780487804901</v>
      </c>
      <c r="E180">
        <v>43854.291666666664</v>
      </c>
      <c r="F180">
        <v>54.388780487804901</v>
      </c>
    </row>
    <row r="181" spans="3:6" x14ac:dyDescent="0.25">
      <c r="C181">
        <f t="shared" si="2"/>
        <v>59.268780487804896</v>
      </c>
      <c r="E181">
        <v>43854.333333333336</v>
      </c>
      <c r="F181">
        <v>59.268780487804896</v>
      </c>
    </row>
    <row r="182" spans="3:6" x14ac:dyDescent="0.25">
      <c r="C182">
        <f t="shared" si="2"/>
        <v>57.568780487804901</v>
      </c>
      <c r="E182">
        <v>43854.375</v>
      </c>
      <c r="F182">
        <v>57.568780487804901</v>
      </c>
    </row>
    <row r="183" spans="3:6" x14ac:dyDescent="0.25">
      <c r="C183">
        <f t="shared" si="2"/>
        <v>54.848780487804902</v>
      </c>
      <c r="E183">
        <v>43854.416666666664</v>
      </c>
      <c r="F183">
        <v>54.848780487804902</v>
      </c>
    </row>
    <row r="184" spans="3:6" x14ac:dyDescent="0.25">
      <c r="C184">
        <f t="shared" si="2"/>
        <v>49.739756097560999</v>
      </c>
      <c r="E184">
        <v>43854.458333333336</v>
      </c>
      <c r="F184">
        <v>49.739756097560999</v>
      </c>
    </row>
    <row r="185" spans="3:6" x14ac:dyDescent="0.25">
      <c r="C185">
        <f t="shared" si="2"/>
        <v>46.749756097560997</v>
      </c>
      <c r="E185">
        <v>43854.5</v>
      </c>
      <c r="F185">
        <v>46.749756097560997</v>
      </c>
    </row>
    <row r="186" spans="3:6" x14ac:dyDescent="0.25">
      <c r="C186">
        <f t="shared" si="2"/>
        <v>45.389756097560998</v>
      </c>
      <c r="E186">
        <v>43854.541666666664</v>
      </c>
      <c r="F186">
        <v>45.389756097560998</v>
      </c>
    </row>
    <row r="187" spans="3:6" x14ac:dyDescent="0.25">
      <c r="C187">
        <f t="shared" si="2"/>
        <v>45.019756097561</v>
      </c>
      <c r="E187">
        <v>43854.583333333336</v>
      </c>
      <c r="F187">
        <v>45.019756097561</v>
      </c>
    </row>
    <row r="188" spans="3:6" x14ac:dyDescent="0.25">
      <c r="C188">
        <f t="shared" si="2"/>
        <v>45.619756097561002</v>
      </c>
      <c r="E188">
        <v>43854.625</v>
      </c>
      <c r="F188">
        <v>45.619756097561002</v>
      </c>
    </row>
    <row r="189" spans="3:6" x14ac:dyDescent="0.25">
      <c r="C189">
        <f t="shared" si="2"/>
        <v>50.208780487804901</v>
      </c>
      <c r="E189">
        <v>43854.666666666664</v>
      </c>
      <c r="F189">
        <v>50.208780487804901</v>
      </c>
    </row>
    <row r="190" spans="3:6" x14ac:dyDescent="0.25">
      <c r="C190">
        <f t="shared" si="2"/>
        <v>57.718780487804899</v>
      </c>
      <c r="E190">
        <v>43854.708333333336</v>
      </c>
      <c r="F190">
        <v>57.718780487804899</v>
      </c>
    </row>
    <row r="191" spans="3:6" x14ac:dyDescent="0.25">
      <c r="C191">
        <f t="shared" si="2"/>
        <v>60.7487804878049</v>
      </c>
      <c r="E191">
        <v>43854.75</v>
      </c>
      <c r="F191">
        <v>60.7487804878049</v>
      </c>
    </row>
    <row r="192" spans="3:6" x14ac:dyDescent="0.25">
      <c r="C192">
        <f t="shared" si="2"/>
        <v>58.278780487804902</v>
      </c>
      <c r="E192">
        <v>43854.791666666664</v>
      </c>
      <c r="F192">
        <v>58.278780487804902</v>
      </c>
    </row>
    <row r="193" spans="3:6" x14ac:dyDescent="0.25">
      <c r="C193">
        <f t="shared" si="2"/>
        <v>51.2487804878049</v>
      </c>
      <c r="E193">
        <v>43854.833333333336</v>
      </c>
      <c r="F193">
        <v>51.2487804878049</v>
      </c>
    </row>
    <row r="194" spans="3:6" x14ac:dyDescent="0.25">
      <c r="C194">
        <f t="shared" si="2"/>
        <v>42.54</v>
      </c>
      <c r="E194">
        <v>43854.875</v>
      </c>
      <c r="F194">
        <v>42.54</v>
      </c>
    </row>
    <row r="195" spans="3:6" x14ac:dyDescent="0.25">
      <c r="C195">
        <f t="shared" si="2"/>
        <v>42.26</v>
      </c>
      <c r="E195">
        <v>43854.916666666664</v>
      </c>
      <c r="F195">
        <v>42.26</v>
      </c>
    </row>
    <row r="196" spans="3:6" x14ac:dyDescent="0.25">
      <c r="C196">
        <f t="shared" si="2"/>
        <v>40.64</v>
      </c>
      <c r="E196">
        <v>43854.958333333336</v>
      </c>
      <c r="F196">
        <v>40.64</v>
      </c>
    </row>
    <row r="197" spans="3:6" x14ac:dyDescent="0.25">
      <c r="C197">
        <f t="shared" ref="C197:C260" si="3">IF(L197&lt;&gt;"",L197,F197)</f>
        <v>35.86</v>
      </c>
      <c r="E197">
        <v>43855</v>
      </c>
      <c r="F197">
        <v>35.86</v>
      </c>
    </row>
    <row r="198" spans="3:6" x14ac:dyDescent="0.25">
      <c r="C198">
        <f t="shared" si="3"/>
        <v>33.245853658536603</v>
      </c>
      <c r="E198">
        <v>43855.041666666664</v>
      </c>
      <c r="F198">
        <v>33.245853658536603</v>
      </c>
    </row>
    <row r="199" spans="3:6" x14ac:dyDescent="0.25">
      <c r="C199">
        <f t="shared" si="3"/>
        <v>31.7458536585366</v>
      </c>
      <c r="E199">
        <v>43855.083333333336</v>
      </c>
      <c r="F199">
        <v>31.7458536585366</v>
      </c>
    </row>
    <row r="200" spans="3:6" x14ac:dyDescent="0.25">
      <c r="C200">
        <f t="shared" si="3"/>
        <v>31.555853658536599</v>
      </c>
      <c r="E200">
        <v>43855.125</v>
      </c>
      <c r="F200">
        <v>31.555853658536599</v>
      </c>
    </row>
    <row r="201" spans="3:6" x14ac:dyDescent="0.25">
      <c r="C201">
        <f t="shared" si="3"/>
        <v>31.555853658536599</v>
      </c>
      <c r="E201">
        <v>43855.166666666664</v>
      </c>
      <c r="F201">
        <v>31.555853658536599</v>
      </c>
    </row>
    <row r="202" spans="3:6" x14ac:dyDescent="0.25">
      <c r="C202">
        <f t="shared" si="3"/>
        <v>33.729999999999997</v>
      </c>
      <c r="E202">
        <v>43855.208333333336</v>
      </c>
      <c r="F202">
        <v>33.729999999999997</v>
      </c>
    </row>
    <row r="203" spans="3:6" x14ac:dyDescent="0.25">
      <c r="C203">
        <f t="shared" si="3"/>
        <v>37.938780487804898</v>
      </c>
      <c r="E203">
        <v>43855.25</v>
      </c>
      <c r="F203">
        <v>37.938780487804898</v>
      </c>
    </row>
    <row r="204" spans="3:6" x14ac:dyDescent="0.25">
      <c r="C204">
        <f t="shared" si="3"/>
        <v>41.078780487804899</v>
      </c>
      <c r="E204">
        <v>43855.291666666664</v>
      </c>
      <c r="F204">
        <v>41.078780487804899</v>
      </c>
    </row>
    <row r="205" spans="3:6" x14ac:dyDescent="0.25">
      <c r="C205">
        <f t="shared" si="3"/>
        <v>43.698780487804903</v>
      </c>
      <c r="E205">
        <v>43855.333333333336</v>
      </c>
      <c r="F205">
        <v>43.698780487804903</v>
      </c>
    </row>
    <row r="206" spans="3:6" x14ac:dyDescent="0.25">
      <c r="C206">
        <f t="shared" si="3"/>
        <v>45.328780487804899</v>
      </c>
      <c r="E206">
        <v>43855.375</v>
      </c>
      <c r="F206">
        <v>45.328780487804899</v>
      </c>
    </row>
    <row r="207" spans="3:6" x14ac:dyDescent="0.25">
      <c r="C207">
        <f t="shared" si="3"/>
        <v>44.938780487804898</v>
      </c>
      <c r="E207">
        <v>43855.416666666664</v>
      </c>
      <c r="F207">
        <v>44.938780487804898</v>
      </c>
    </row>
    <row r="208" spans="3:6" x14ac:dyDescent="0.25">
      <c r="C208">
        <f t="shared" si="3"/>
        <v>41.309756097560999</v>
      </c>
      <c r="E208">
        <v>43855.458333333336</v>
      </c>
      <c r="F208">
        <v>41.309756097560999</v>
      </c>
    </row>
    <row r="209" spans="3:6" x14ac:dyDescent="0.25">
      <c r="C209">
        <f t="shared" si="3"/>
        <v>40.369756097561002</v>
      </c>
      <c r="E209">
        <v>43855.5</v>
      </c>
      <c r="F209">
        <v>40.369756097561002</v>
      </c>
    </row>
    <row r="210" spans="3:6" x14ac:dyDescent="0.25">
      <c r="C210">
        <f t="shared" si="3"/>
        <v>38.249756097560997</v>
      </c>
      <c r="E210">
        <v>43855.541666666664</v>
      </c>
      <c r="F210">
        <v>38.249756097560997</v>
      </c>
    </row>
    <row r="211" spans="3:6" x14ac:dyDescent="0.25">
      <c r="C211">
        <f t="shared" si="3"/>
        <v>37.559756097560999</v>
      </c>
      <c r="E211">
        <v>43855.583333333336</v>
      </c>
      <c r="F211">
        <v>37.559756097560999</v>
      </c>
    </row>
    <row r="212" spans="3:6" x14ac:dyDescent="0.25">
      <c r="C212">
        <f t="shared" si="3"/>
        <v>37.559756097560999</v>
      </c>
      <c r="E212">
        <v>43855.625</v>
      </c>
      <c r="F212">
        <v>37.559756097560999</v>
      </c>
    </row>
    <row r="213" spans="3:6" x14ac:dyDescent="0.25">
      <c r="C213">
        <f t="shared" si="3"/>
        <v>42.6787804878049</v>
      </c>
      <c r="E213">
        <v>43855.666666666664</v>
      </c>
      <c r="F213">
        <v>42.6787804878049</v>
      </c>
    </row>
    <row r="214" spans="3:6" x14ac:dyDescent="0.25">
      <c r="C214">
        <f t="shared" si="3"/>
        <v>47.018780487804896</v>
      </c>
      <c r="E214">
        <v>43855.708333333336</v>
      </c>
      <c r="F214">
        <v>47.018780487804896</v>
      </c>
    </row>
    <row r="215" spans="3:6" x14ac:dyDescent="0.25">
      <c r="C215">
        <f t="shared" si="3"/>
        <v>49.708780487804901</v>
      </c>
      <c r="E215">
        <v>43855.75</v>
      </c>
      <c r="F215">
        <v>49.708780487804901</v>
      </c>
    </row>
    <row r="216" spans="3:6" x14ac:dyDescent="0.25">
      <c r="C216">
        <f t="shared" si="3"/>
        <v>47.828780487804899</v>
      </c>
      <c r="E216">
        <v>43855.791666666664</v>
      </c>
      <c r="F216">
        <v>47.828780487804899</v>
      </c>
    </row>
    <row r="217" spans="3:6" x14ac:dyDescent="0.25">
      <c r="C217">
        <f t="shared" si="3"/>
        <v>42.6787804878049</v>
      </c>
      <c r="E217">
        <v>43855.833333333336</v>
      </c>
      <c r="F217">
        <v>42.6787804878049</v>
      </c>
    </row>
    <row r="218" spans="3:6" x14ac:dyDescent="0.25">
      <c r="C218">
        <f t="shared" si="3"/>
        <v>36.950000000000003</v>
      </c>
      <c r="E218">
        <v>43855.875</v>
      </c>
      <c r="F218">
        <v>36.950000000000003</v>
      </c>
    </row>
    <row r="219" spans="3:6" x14ac:dyDescent="0.25">
      <c r="C219">
        <f t="shared" si="3"/>
        <v>36.79</v>
      </c>
      <c r="E219">
        <v>43855.916666666664</v>
      </c>
      <c r="F219">
        <v>36.79</v>
      </c>
    </row>
    <row r="220" spans="3:6" x14ac:dyDescent="0.25">
      <c r="C220">
        <f t="shared" si="3"/>
        <v>34.71</v>
      </c>
      <c r="E220">
        <v>43855.958333333336</v>
      </c>
      <c r="F220">
        <v>34.71</v>
      </c>
    </row>
    <row r="221" spans="3:6" x14ac:dyDescent="0.25">
      <c r="C221">
        <f t="shared" si="3"/>
        <v>32.46</v>
      </c>
      <c r="E221">
        <v>43856</v>
      </c>
      <c r="F221">
        <v>32.46</v>
      </c>
    </row>
    <row r="222" spans="3:6" x14ac:dyDescent="0.25">
      <c r="C222">
        <f t="shared" si="3"/>
        <v>29.8358536585366</v>
      </c>
      <c r="E222">
        <v>43856.041666666664</v>
      </c>
      <c r="F222">
        <v>29.8358536585366</v>
      </c>
    </row>
    <row r="223" spans="3:6" x14ac:dyDescent="0.25">
      <c r="C223">
        <f t="shared" si="3"/>
        <v>29.2258536585366</v>
      </c>
      <c r="E223">
        <v>43856.083333333336</v>
      </c>
      <c r="F223">
        <v>29.2258536585366</v>
      </c>
    </row>
    <row r="224" spans="3:6" x14ac:dyDescent="0.25">
      <c r="C224">
        <f t="shared" si="3"/>
        <v>28.255853658536601</v>
      </c>
      <c r="E224">
        <v>43856.125</v>
      </c>
      <c r="F224">
        <v>28.255853658536601</v>
      </c>
    </row>
    <row r="225" spans="3:6" x14ac:dyDescent="0.25">
      <c r="C225">
        <f t="shared" si="3"/>
        <v>28.0658536585366</v>
      </c>
      <c r="E225">
        <v>43856.166666666664</v>
      </c>
      <c r="F225">
        <v>28.0658536585366</v>
      </c>
    </row>
    <row r="226" spans="3:6" x14ac:dyDescent="0.25">
      <c r="C226">
        <f t="shared" si="3"/>
        <v>30.23</v>
      </c>
      <c r="E226">
        <v>43856.208333333336</v>
      </c>
      <c r="F226">
        <v>30.23</v>
      </c>
    </row>
    <row r="227" spans="3:6" x14ac:dyDescent="0.25">
      <c r="C227">
        <f t="shared" si="3"/>
        <v>33.558780487804903</v>
      </c>
      <c r="E227">
        <v>43856.25</v>
      </c>
      <c r="F227">
        <v>33.558780487804903</v>
      </c>
    </row>
    <row r="228" spans="3:6" x14ac:dyDescent="0.25">
      <c r="C228">
        <f t="shared" si="3"/>
        <v>34.738780487804902</v>
      </c>
      <c r="E228">
        <v>43856.291666666664</v>
      </c>
      <c r="F228">
        <v>34.738780487804902</v>
      </c>
    </row>
    <row r="229" spans="3:6" x14ac:dyDescent="0.25">
      <c r="C229">
        <f t="shared" si="3"/>
        <v>34.9987804878049</v>
      </c>
      <c r="E229">
        <v>43856.333333333336</v>
      </c>
      <c r="F229">
        <v>34.9987804878049</v>
      </c>
    </row>
    <row r="230" spans="3:6" x14ac:dyDescent="0.25">
      <c r="C230">
        <f t="shared" si="3"/>
        <v>35.2487804878049</v>
      </c>
      <c r="E230">
        <v>43856.375</v>
      </c>
      <c r="F230">
        <v>35.2487804878049</v>
      </c>
    </row>
    <row r="231" spans="3:6" x14ac:dyDescent="0.25">
      <c r="C231">
        <f t="shared" si="3"/>
        <v>35.198780487804903</v>
      </c>
      <c r="E231">
        <v>43856.416666666664</v>
      </c>
      <c r="F231">
        <v>35.198780487804903</v>
      </c>
    </row>
    <row r="232" spans="3:6" x14ac:dyDescent="0.25">
      <c r="C232">
        <f t="shared" si="3"/>
        <v>32.559756097560999</v>
      </c>
      <c r="E232">
        <v>43856.458333333336</v>
      </c>
      <c r="F232">
        <v>32.559756097560999</v>
      </c>
    </row>
    <row r="233" spans="3:6" x14ac:dyDescent="0.25">
      <c r="C233">
        <f t="shared" si="3"/>
        <v>32.199756097561</v>
      </c>
      <c r="E233">
        <v>43856.5</v>
      </c>
      <c r="F233">
        <v>32.199756097561</v>
      </c>
    </row>
    <row r="234" spans="3:6" x14ac:dyDescent="0.25">
      <c r="C234">
        <f t="shared" si="3"/>
        <v>30.699756097561</v>
      </c>
      <c r="E234">
        <v>43856.541666666664</v>
      </c>
      <c r="F234">
        <v>30.699756097561</v>
      </c>
    </row>
    <row r="235" spans="3:6" x14ac:dyDescent="0.25">
      <c r="C235">
        <f t="shared" si="3"/>
        <v>28.829756097560999</v>
      </c>
      <c r="E235">
        <v>43856.583333333336</v>
      </c>
      <c r="F235">
        <v>28.829756097560999</v>
      </c>
    </row>
    <row r="236" spans="3:6" x14ac:dyDescent="0.25">
      <c r="C236">
        <f t="shared" si="3"/>
        <v>30.699756097561</v>
      </c>
      <c r="E236">
        <v>43856.625</v>
      </c>
      <c r="F236">
        <v>30.699756097561</v>
      </c>
    </row>
    <row r="237" spans="3:6" x14ac:dyDescent="0.25">
      <c r="C237">
        <f t="shared" si="3"/>
        <v>33.918780487804902</v>
      </c>
      <c r="E237">
        <v>43856.666666666664</v>
      </c>
      <c r="F237">
        <v>33.918780487804902</v>
      </c>
    </row>
    <row r="238" spans="3:6" x14ac:dyDescent="0.25">
      <c r="C238">
        <f t="shared" si="3"/>
        <v>35.2487804878049</v>
      </c>
      <c r="E238">
        <v>43856.708333333336</v>
      </c>
      <c r="F238">
        <v>35.2487804878049</v>
      </c>
    </row>
    <row r="239" spans="3:6" x14ac:dyDescent="0.25">
      <c r="C239">
        <f t="shared" si="3"/>
        <v>36.028780487804902</v>
      </c>
      <c r="E239">
        <v>43856.75</v>
      </c>
      <c r="F239">
        <v>36.028780487804902</v>
      </c>
    </row>
    <row r="240" spans="3:6" x14ac:dyDescent="0.25">
      <c r="C240">
        <f t="shared" si="3"/>
        <v>35.398780487804899</v>
      </c>
      <c r="E240">
        <v>43856.791666666664</v>
      </c>
      <c r="F240">
        <v>35.398780487804899</v>
      </c>
    </row>
    <row r="241" spans="3:6" x14ac:dyDescent="0.25">
      <c r="C241">
        <f t="shared" si="3"/>
        <v>34.948780487804903</v>
      </c>
      <c r="E241">
        <v>43856.833333333336</v>
      </c>
      <c r="F241">
        <v>34.948780487804903</v>
      </c>
    </row>
    <row r="242" spans="3:6" x14ac:dyDescent="0.25">
      <c r="C242">
        <f t="shared" si="3"/>
        <v>30.23</v>
      </c>
      <c r="E242">
        <v>43856.875</v>
      </c>
      <c r="F242">
        <v>30.23</v>
      </c>
    </row>
    <row r="243" spans="3:6" x14ac:dyDescent="0.25">
      <c r="C243">
        <f t="shared" si="3"/>
        <v>30.23</v>
      </c>
      <c r="E243">
        <v>43856.916666666664</v>
      </c>
      <c r="F243">
        <v>30.23</v>
      </c>
    </row>
    <row r="244" spans="3:6" x14ac:dyDescent="0.25">
      <c r="C244">
        <f t="shared" si="3"/>
        <v>30.09</v>
      </c>
      <c r="E244">
        <v>43856.958333333336</v>
      </c>
      <c r="F244">
        <v>30.09</v>
      </c>
    </row>
    <row r="245" spans="3:6" x14ac:dyDescent="0.25">
      <c r="C245">
        <f t="shared" si="3"/>
        <v>25.5</v>
      </c>
      <c r="E245">
        <v>43857</v>
      </c>
      <c r="F245">
        <v>25.5</v>
      </c>
    </row>
    <row r="246" spans="3:6" x14ac:dyDescent="0.25">
      <c r="C246">
        <f t="shared" si="3"/>
        <v>21.8358536585366</v>
      </c>
      <c r="E246">
        <v>43857.041666666664</v>
      </c>
      <c r="F246">
        <v>21.8358536585366</v>
      </c>
    </row>
    <row r="247" spans="3:6" x14ac:dyDescent="0.25">
      <c r="C247">
        <f t="shared" si="3"/>
        <v>21.3158536585366</v>
      </c>
      <c r="E247">
        <v>43857.083333333336</v>
      </c>
      <c r="F247">
        <v>21.3158536585366</v>
      </c>
    </row>
    <row r="248" spans="3:6" x14ac:dyDescent="0.25">
      <c r="C248">
        <f t="shared" si="3"/>
        <v>19.5658536585366</v>
      </c>
      <c r="E248">
        <v>43857.125</v>
      </c>
      <c r="F248">
        <v>19.5658536585366</v>
      </c>
    </row>
    <row r="249" spans="3:6" x14ac:dyDescent="0.25">
      <c r="C249">
        <f t="shared" si="3"/>
        <v>20.615853658536601</v>
      </c>
      <c r="E249">
        <v>43857.166666666664</v>
      </c>
      <c r="F249">
        <v>20.615853658536601</v>
      </c>
    </row>
    <row r="250" spans="3:6" x14ac:dyDescent="0.25">
      <c r="C250">
        <f t="shared" si="3"/>
        <v>25.26</v>
      </c>
      <c r="E250">
        <v>43857.208333333336</v>
      </c>
      <c r="F250">
        <v>25.26</v>
      </c>
    </row>
    <row r="251" spans="3:6" x14ac:dyDescent="0.25">
      <c r="C251">
        <f t="shared" si="3"/>
        <v>33.408780487804897</v>
      </c>
      <c r="E251">
        <v>43857.25</v>
      </c>
      <c r="F251">
        <v>33.408780487804897</v>
      </c>
    </row>
    <row r="252" spans="3:6" x14ac:dyDescent="0.25">
      <c r="C252">
        <f t="shared" si="3"/>
        <v>38.508780487804898</v>
      </c>
      <c r="E252">
        <v>43857.291666666664</v>
      </c>
      <c r="F252">
        <v>38.508780487804898</v>
      </c>
    </row>
    <row r="253" spans="3:6" x14ac:dyDescent="0.25">
      <c r="C253">
        <f t="shared" si="3"/>
        <v>39.028780487804902</v>
      </c>
      <c r="E253">
        <v>43857.333333333336</v>
      </c>
      <c r="F253">
        <v>39.028780487804902</v>
      </c>
    </row>
    <row r="254" spans="3:6" x14ac:dyDescent="0.25">
      <c r="C254">
        <f t="shared" si="3"/>
        <v>38.508780487804898</v>
      </c>
      <c r="E254">
        <v>43857.375</v>
      </c>
      <c r="F254">
        <v>38.508780487804898</v>
      </c>
    </row>
    <row r="255" spans="3:6" x14ac:dyDescent="0.25">
      <c r="C255">
        <f t="shared" si="3"/>
        <v>36.278780487804902</v>
      </c>
      <c r="E255">
        <v>43857.416666666664</v>
      </c>
      <c r="F255">
        <v>36.278780487804902</v>
      </c>
    </row>
    <row r="256" spans="3:6" x14ac:dyDescent="0.25">
      <c r="C256">
        <f t="shared" si="3"/>
        <v>33.249756097560997</v>
      </c>
      <c r="E256">
        <v>43857.458333333336</v>
      </c>
      <c r="F256">
        <v>33.249756097560997</v>
      </c>
    </row>
    <row r="257" spans="3:6" x14ac:dyDescent="0.25">
      <c r="C257">
        <f t="shared" si="3"/>
        <v>32.879756097561</v>
      </c>
      <c r="E257">
        <v>43857.5</v>
      </c>
      <c r="F257">
        <v>32.879756097561</v>
      </c>
    </row>
    <row r="258" spans="3:6" x14ac:dyDescent="0.25">
      <c r="C258">
        <f t="shared" si="3"/>
        <v>31.729756097561001</v>
      </c>
      <c r="E258">
        <v>43857.541666666664</v>
      </c>
      <c r="F258">
        <v>31.729756097561001</v>
      </c>
    </row>
    <row r="259" spans="3:6" x14ac:dyDescent="0.25">
      <c r="C259">
        <f t="shared" si="3"/>
        <v>31.149756097560999</v>
      </c>
      <c r="E259">
        <v>43857.583333333336</v>
      </c>
      <c r="F259">
        <v>31.149756097560999</v>
      </c>
    </row>
    <row r="260" spans="3:6" x14ac:dyDescent="0.25">
      <c r="C260">
        <f t="shared" si="3"/>
        <v>31.619756097561002</v>
      </c>
      <c r="E260">
        <v>43857.625</v>
      </c>
      <c r="F260">
        <v>31.619756097561002</v>
      </c>
    </row>
    <row r="261" spans="3:6" x14ac:dyDescent="0.25">
      <c r="C261">
        <f t="shared" ref="C261:C324" si="4">IF(L261&lt;&gt;"",L261,F261)</f>
        <v>35.1787804878049</v>
      </c>
      <c r="E261">
        <v>43857.666666666664</v>
      </c>
      <c r="F261">
        <v>35.1787804878049</v>
      </c>
    </row>
    <row r="262" spans="3:6" x14ac:dyDescent="0.25">
      <c r="C262">
        <f t="shared" si="4"/>
        <v>35.688780487804898</v>
      </c>
      <c r="E262">
        <v>43857.708333333336</v>
      </c>
      <c r="F262">
        <v>35.688780487804898</v>
      </c>
    </row>
    <row r="263" spans="3:6" x14ac:dyDescent="0.25">
      <c r="C263">
        <f t="shared" si="4"/>
        <v>36.798780487804898</v>
      </c>
      <c r="E263">
        <v>43857.75</v>
      </c>
      <c r="F263">
        <v>36.798780487804898</v>
      </c>
    </row>
    <row r="264" spans="3:6" x14ac:dyDescent="0.25">
      <c r="C264">
        <f t="shared" si="4"/>
        <v>35.718780487804899</v>
      </c>
      <c r="E264">
        <v>43857.791666666664</v>
      </c>
      <c r="F264">
        <v>35.718780487804899</v>
      </c>
    </row>
    <row r="265" spans="3:6" x14ac:dyDescent="0.25">
      <c r="C265">
        <f t="shared" si="4"/>
        <v>33.6787804878049</v>
      </c>
      <c r="E265">
        <v>43857.833333333336</v>
      </c>
      <c r="F265">
        <v>33.6787804878049</v>
      </c>
    </row>
    <row r="266" spans="3:6" x14ac:dyDescent="0.25">
      <c r="C266">
        <f t="shared" si="4"/>
        <v>23.51</v>
      </c>
      <c r="E266">
        <v>43857.875</v>
      </c>
      <c r="F266">
        <v>23.51</v>
      </c>
    </row>
    <row r="267" spans="3:6" x14ac:dyDescent="0.25">
      <c r="C267">
        <f t="shared" si="4"/>
        <v>26.64</v>
      </c>
      <c r="E267">
        <v>43857.916666666664</v>
      </c>
      <c r="F267">
        <v>26.64</v>
      </c>
    </row>
    <row r="268" spans="3:6" x14ac:dyDescent="0.25">
      <c r="C268">
        <f t="shared" si="4"/>
        <v>23.51</v>
      </c>
      <c r="E268">
        <v>43857.958333333336</v>
      </c>
      <c r="F268">
        <v>23.51</v>
      </c>
    </row>
    <row r="269" spans="3:6" x14ac:dyDescent="0.25">
      <c r="C269">
        <f t="shared" si="4"/>
        <v>13.43</v>
      </c>
      <c r="E269">
        <v>43858</v>
      </c>
      <c r="F269">
        <v>13.43</v>
      </c>
    </row>
    <row r="270" spans="3:6" x14ac:dyDescent="0.25">
      <c r="C270">
        <f t="shared" si="4"/>
        <v>14.6558536585366</v>
      </c>
      <c r="E270">
        <v>43858.041666666664</v>
      </c>
      <c r="F270">
        <v>14.6558536585366</v>
      </c>
    </row>
    <row r="271" spans="3:6" x14ac:dyDescent="0.25">
      <c r="C271">
        <f t="shared" si="4"/>
        <v>11.4858536585366</v>
      </c>
      <c r="E271">
        <v>43858.083333333336</v>
      </c>
      <c r="F271">
        <v>11.4858536585366</v>
      </c>
    </row>
    <row r="272" spans="3:6" x14ac:dyDescent="0.25">
      <c r="C272">
        <f t="shared" si="4"/>
        <v>7.9358536585365904</v>
      </c>
      <c r="E272">
        <v>43858.125</v>
      </c>
      <c r="F272">
        <v>7.9358536585365904</v>
      </c>
    </row>
    <row r="273" spans="3:6" x14ac:dyDescent="0.25">
      <c r="C273">
        <f t="shared" si="4"/>
        <v>7.9358536585365904</v>
      </c>
      <c r="E273">
        <v>43858.166666666664</v>
      </c>
      <c r="F273">
        <v>7.9358536585365904</v>
      </c>
    </row>
    <row r="274" spans="3:6" x14ac:dyDescent="0.25">
      <c r="C274">
        <f t="shared" si="4"/>
        <v>17.84</v>
      </c>
      <c r="E274">
        <v>43858.208333333336</v>
      </c>
      <c r="F274">
        <v>17.84</v>
      </c>
    </row>
    <row r="275" spans="3:6" x14ac:dyDescent="0.25">
      <c r="C275">
        <f t="shared" si="4"/>
        <v>29.378780487804899</v>
      </c>
      <c r="E275">
        <v>43858.25</v>
      </c>
      <c r="F275">
        <v>29.378780487804899</v>
      </c>
    </row>
    <row r="276" spans="3:6" x14ac:dyDescent="0.25">
      <c r="C276">
        <f t="shared" si="4"/>
        <v>35.4287804878049</v>
      </c>
      <c r="E276">
        <v>43858.291666666664</v>
      </c>
      <c r="F276">
        <v>35.4287804878049</v>
      </c>
    </row>
    <row r="277" spans="3:6" x14ac:dyDescent="0.25">
      <c r="C277">
        <f t="shared" si="4"/>
        <v>35.618780487804898</v>
      </c>
      <c r="E277">
        <v>43858.333333333336</v>
      </c>
      <c r="F277">
        <v>35.618780487804898</v>
      </c>
    </row>
    <row r="278" spans="3:6" x14ac:dyDescent="0.25">
      <c r="C278">
        <f t="shared" si="4"/>
        <v>35.1787804878049</v>
      </c>
      <c r="E278">
        <v>43858.375</v>
      </c>
      <c r="F278">
        <v>35.1787804878049</v>
      </c>
    </row>
    <row r="279" spans="3:6" x14ac:dyDescent="0.25">
      <c r="C279">
        <f t="shared" si="4"/>
        <v>33.728780487804897</v>
      </c>
      <c r="E279">
        <v>43858.416666666664</v>
      </c>
      <c r="F279">
        <v>33.728780487804897</v>
      </c>
    </row>
    <row r="280" spans="3:6" x14ac:dyDescent="0.25">
      <c r="C280">
        <f t="shared" si="4"/>
        <v>31.359756097561</v>
      </c>
      <c r="E280">
        <v>43858.458333333336</v>
      </c>
      <c r="F280">
        <v>31.359756097561</v>
      </c>
    </row>
    <row r="281" spans="3:6" x14ac:dyDescent="0.25">
      <c r="C281">
        <f t="shared" si="4"/>
        <v>30.859756097561</v>
      </c>
      <c r="E281">
        <v>43858.5</v>
      </c>
      <c r="F281">
        <v>30.859756097561</v>
      </c>
    </row>
    <row r="282" spans="3:6" x14ac:dyDescent="0.25">
      <c r="C282">
        <f t="shared" si="4"/>
        <v>28.299756097561001</v>
      </c>
      <c r="E282">
        <v>43858.541666666664</v>
      </c>
      <c r="F282">
        <v>28.299756097561001</v>
      </c>
    </row>
    <row r="283" spans="3:6" x14ac:dyDescent="0.25">
      <c r="C283">
        <f t="shared" si="4"/>
        <v>26.929756097561</v>
      </c>
      <c r="E283">
        <v>43858.583333333336</v>
      </c>
      <c r="F283">
        <v>26.929756097561</v>
      </c>
    </row>
    <row r="284" spans="3:6" x14ac:dyDescent="0.25">
      <c r="C284">
        <f t="shared" si="4"/>
        <v>24.729756097561001</v>
      </c>
      <c r="E284">
        <v>43858.625</v>
      </c>
      <c r="F284">
        <v>24.729756097561001</v>
      </c>
    </row>
    <row r="285" spans="3:6" x14ac:dyDescent="0.25">
      <c r="C285">
        <f t="shared" si="4"/>
        <v>28.628780487804899</v>
      </c>
      <c r="E285">
        <v>43858.666666666664</v>
      </c>
      <c r="F285">
        <v>28.628780487804899</v>
      </c>
    </row>
    <row r="286" spans="3:6" x14ac:dyDescent="0.25">
      <c r="C286">
        <f t="shared" si="4"/>
        <v>35.1787804878049</v>
      </c>
      <c r="E286">
        <v>43858.708333333336</v>
      </c>
      <c r="F286">
        <v>35.1787804878049</v>
      </c>
    </row>
    <row r="287" spans="3:6" x14ac:dyDescent="0.25">
      <c r="C287">
        <f t="shared" si="4"/>
        <v>37.268780487804896</v>
      </c>
      <c r="E287">
        <v>43858.75</v>
      </c>
      <c r="F287">
        <v>37.268780487804896</v>
      </c>
    </row>
    <row r="288" spans="3:6" x14ac:dyDescent="0.25">
      <c r="C288">
        <f t="shared" si="4"/>
        <v>35.688780487804898</v>
      </c>
      <c r="E288">
        <v>43858.791666666664</v>
      </c>
      <c r="F288">
        <v>35.688780487804898</v>
      </c>
    </row>
    <row r="289" spans="3:6" x14ac:dyDescent="0.25">
      <c r="C289">
        <f t="shared" si="4"/>
        <v>31.9487804878049</v>
      </c>
      <c r="E289">
        <v>43858.833333333336</v>
      </c>
      <c r="F289">
        <v>31.9487804878049</v>
      </c>
    </row>
    <row r="290" spans="3:6" x14ac:dyDescent="0.25">
      <c r="C290">
        <f t="shared" si="4"/>
        <v>26.87</v>
      </c>
      <c r="E290">
        <v>43858.875</v>
      </c>
      <c r="F290">
        <v>26.87</v>
      </c>
    </row>
    <row r="291" spans="3:6" x14ac:dyDescent="0.25">
      <c r="C291">
        <f t="shared" si="4"/>
        <v>26.73</v>
      </c>
      <c r="E291">
        <v>43858.916666666664</v>
      </c>
      <c r="F291">
        <v>26.73</v>
      </c>
    </row>
    <row r="292" spans="3:6" x14ac:dyDescent="0.25">
      <c r="C292">
        <f t="shared" si="4"/>
        <v>24.95</v>
      </c>
      <c r="E292">
        <v>43858.958333333336</v>
      </c>
      <c r="F292">
        <v>24.95</v>
      </c>
    </row>
    <row r="293" spans="3:6" x14ac:dyDescent="0.25">
      <c r="C293">
        <f t="shared" si="4"/>
        <v>13.43</v>
      </c>
      <c r="E293">
        <v>43859</v>
      </c>
      <c r="F293">
        <v>13.43</v>
      </c>
    </row>
    <row r="294" spans="3:6" x14ac:dyDescent="0.25">
      <c r="C294">
        <f t="shared" si="4"/>
        <v>15.4958536585366</v>
      </c>
      <c r="E294">
        <v>43859.041666666664</v>
      </c>
      <c r="F294">
        <v>15.4958536585366</v>
      </c>
    </row>
    <row r="295" spans="3:6" x14ac:dyDescent="0.25">
      <c r="C295">
        <f t="shared" si="4"/>
        <v>14.6558536585366</v>
      </c>
      <c r="E295">
        <v>43859.083333333336</v>
      </c>
      <c r="F295">
        <v>14.6558536585366</v>
      </c>
    </row>
    <row r="296" spans="3:6" x14ac:dyDescent="0.25">
      <c r="C296">
        <f t="shared" si="4"/>
        <v>11.295853658536601</v>
      </c>
      <c r="E296">
        <v>43859.125</v>
      </c>
      <c r="F296">
        <v>11.295853658536601</v>
      </c>
    </row>
    <row r="297" spans="3:6" x14ac:dyDescent="0.25">
      <c r="C297">
        <f t="shared" si="4"/>
        <v>9.6158536585365901</v>
      </c>
      <c r="E297">
        <v>43859.166666666664</v>
      </c>
      <c r="F297">
        <v>9.6158536585365901</v>
      </c>
    </row>
    <row r="298" spans="3:6" x14ac:dyDescent="0.25">
      <c r="C298">
        <f t="shared" si="4"/>
        <v>18.82</v>
      </c>
      <c r="E298">
        <v>43859.208333333336</v>
      </c>
      <c r="F298">
        <v>18.82</v>
      </c>
    </row>
    <row r="299" spans="3:6" x14ac:dyDescent="0.25">
      <c r="C299">
        <f t="shared" si="4"/>
        <v>29.908780487804901</v>
      </c>
      <c r="E299">
        <v>43859.25</v>
      </c>
      <c r="F299">
        <v>29.908780487804901</v>
      </c>
    </row>
    <row r="300" spans="3:6" x14ac:dyDescent="0.25">
      <c r="C300">
        <f t="shared" si="4"/>
        <v>35.438780487804898</v>
      </c>
      <c r="E300">
        <v>43859.291666666664</v>
      </c>
      <c r="F300">
        <v>35.438780487804898</v>
      </c>
    </row>
    <row r="301" spans="3:6" x14ac:dyDescent="0.25">
      <c r="C301">
        <f t="shared" si="4"/>
        <v>36.218780487804899</v>
      </c>
      <c r="E301">
        <v>43859.333333333336</v>
      </c>
      <c r="F301">
        <v>36.218780487804899</v>
      </c>
    </row>
    <row r="302" spans="3:6" x14ac:dyDescent="0.25">
      <c r="C302">
        <f t="shared" si="4"/>
        <v>35.438780487804898</v>
      </c>
      <c r="E302">
        <v>43859.375</v>
      </c>
      <c r="F302">
        <v>35.438780487804898</v>
      </c>
    </row>
    <row r="303" spans="3:6" x14ac:dyDescent="0.25">
      <c r="C303">
        <f t="shared" si="4"/>
        <v>34.338780487804897</v>
      </c>
      <c r="E303">
        <v>43859.416666666664</v>
      </c>
      <c r="F303">
        <v>34.338780487804897</v>
      </c>
    </row>
    <row r="304" spans="3:6" x14ac:dyDescent="0.25">
      <c r="C304">
        <f t="shared" si="4"/>
        <v>32.229756097561001</v>
      </c>
      <c r="E304">
        <v>43859.458333333336</v>
      </c>
      <c r="F304">
        <v>32.229756097561001</v>
      </c>
    </row>
    <row r="305" spans="3:6" x14ac:dyDescent="0.25">
      <c r="C305">
        <f t="shared" si="4"/>
        <v>30.829756097560999</v>
      </c>
      <c r="E305">
        <v>43859.5</v>
      </c>
      <c r="F305">
        <v>30.829756097560999</v>
      </c>
    </row>
    <row r="306" spans="3:6" x14ac:dyDescent="0.25">
      <c r="C306">
        <f t="shared" si="4"/>
        <v>29.659756097561001</v>
      </c>
      <c r="E306">
        <v>43859.541666666664</v>
      </c>
      <c r="F306">
        <v>29.659756097561001</v>
      </c>
    </row>
    <row r="307" spans="3:6" x14ac:dyDescent="0.25">
      <c r="C307">
        <f t="shared" si="4"/>
        <v>27.469756097561</v>
      </c>
      <c r="E307">
        <v>43859.583333333336</v>
      </c>
      <c r="F307">
        <v>27.469756097561</v>
      </c>
    </row>
    <row r="308" spans="3:6" x14ac:dyDescent="0.25">
      <c r="C308">
        <f t="shared" si="4"/>
        <v>27.469756097561</v>
      </c>
      <c r="E308">
        <v>43859.625</v>
      </c>
      <c r="F308">
        <v>27.469756097561</v>
      </c>
    </row>
    <row r="309" spans="3:6" x14ac:dyDescent="0.25">
      <c r="C309">
        <f t="shared" si="4"/>
        <v>32.0387804878049</v>
      </c>
      <c r="E309">
        <v>43859.666666666664</v>
      </c>
      <c r="F309">
        <v>32.0387804878049</v>
      </c>
    </row>
    <row r="310" spans="3:6" x14ac:dyDescent="0.25">
      <c r="C310">
        <f t="shared" si="4"/>
        <v>35.438780487804898</v>
      </c>
      <c r="E310">
        <v>43859.708333333336</v>
      </c>
      <c r="F310">
        <v>35.438780487804898</v>
      </c>
    </row>
    <row r="311" spans="3:6" x14ac:dyDescent="0.25">
      <c r="C311">
        <f t="shared" si="4"/>
        <v>40.8587804878049</v>
      </c>
      <c r="E311">
        <v>43859.75</v>
      </c>
      <c r="F311">
        <v>40.8587804878049</v>
      </c>
    </row>
    <row r="312" spans="3:6" x14ac:dyDescent="0.25">
      <c r="C312">
        <f t="shared" si="4"/>
        <v>37.9987804878049</v>
      </c>
      <c r="E312">
        <v>43859.791666666664</v>
      </c>
      <c r="F312">
        <v>37.9987804878049</v>
      </c>
    </row>
    <row r="313" spans="3:6" x14ac:dyDescent="0.25">
      <c r="C313">
        <f t="shared" si="4"/>
        <v>35.1787804878049</v>
      </c>
      <c r="E313">
        <v>43859.833333333336</v>
      </c>
      <c r="F313">
        <v>35.1787804878049</v>
      </c>
    </row>
    <row r="314" spans="3:6" x14ac:dyDescent="0.25">
      <c r="C314">
        <f t="shared" si="4"/>
        <v>28.99</v>
      </c>
      <c r="E314">
        <v>43859.875</v>
      </c>
      <c r="F314">
        <v>28.99</v>
      </c>
    </row>
    <row r="315" spans="3:6" x14ac:dyDescent="0.25">
      <c r="C315">
        <f t="shared" si="4"/>
        <v>29.83</v>
      </c>
      <c r="E315">
        <v>43859.916666666664</v>
      </c>
      <c r="F315">
        <v>29.83</v>
      </c>
    </row>
    <row r="316" spans="3:6" x14ac:dyDescent="0.25">
      <c r="C316">
        <f t="shared" si="4"/>
        <v>26.86</v>
      </c>
      <c r="E316">
        <v>43859.958333333336</v>
      </c>
      <c r="F316">
        <v>26.86</v>
      </c>
    </row>
    <row r="317" spans="3:6" x14ac:dyDescent="0.25">
      <c r="C317">
        <f t="shared" si="4"/>
        <v>23.96</v>
      </c>
      <c r="E317">
        <v>43860</v>
      </c>
      <c r="F317">
        <v>23.96</v>
      </c>
    </row>
    <row r="318" spans="3:6" x14ac:dyDescent="0.25">
      <c r="C318">
        <f t="shared" si="4"/>
        <v>18.615853658536601</v>
      </c>
      <c r="E318">
        <v>43860.041666666664</v>
      </c>
      <c r="F318">
        <v>18.615853658536601</v>
      </c>
    </row>
    <row r="319" spans="3:6" x14ac:dyDescent="0.25">
      <c r="C319">
        <f t="shared" si="4"/>
        <v>18.015853658536599</v>
      </c>
      <c r="E319">
        <v>43860.083333333336</v>
      </c>
      <c r="F319">
        <v>18.015853658536599</v>
      </c>
    </row>
    <row r="320" spans="3:6" x14ac:dyDescent="0.25">
      <c r="C320">
        <f t="shared" si="4"/>
        <v>15.1758536585366</v>
      </c>
      <c r="E320">
        <v>43860.125</v>
      </c>
      <c r="F320">
        <v>15.1758536585366</v>
      </c>
    </row>
    <row r="321" spans="3:6" x14ac:dyDescent="0.25">
      <c r="C321">
        <f t="shared" si="4"/>
        <v>14.6558536585366</v>
      </c>
      <c r="E321">
        <v>43860.166666666664</v>
      </c>
      <c r="F321">
        <v>14.6558536585366</v>
      </c>
    </row>
    <row r="322" spans="3:6" x14ac:dyDescent="0.25">
      <c r="C322">
        <f t="shared" si="4"/>
        <v>22.74</v>
      </c>
      <c r="E322">
        <v>43860.208333333336</v>
      </c>
      <c r="F322">
        <v>22.74</v>
      </c>
    </row>
    <row r="323" spans="3:6" x14ac:dyDescent="0.25">
      <c r="C323">
        <f t="shared" si="4"/>
        <v>32.028780487804902</v>
      </c>
      <c r="E323">
        <v>43860.25</v>
      </c>
      <c r="F323">
        <v>32.028780487804902</v>
      </c>
    </row>
    <row r="324" spans="3:6" x14ac:dyDescent="0.25">
      <c r="C324">
        <f t="shared" si="4"/>
        <v>36.348780487804902</v>
      </c>
      <c r="E324">
        <v>43860.291666666664</v>
      </c>
      <c r="F324">
        <v>36.348780487804902</v>
      </c>
    </row>
    <row r="325" spans="3:6" x14ac:dyDescent="0.25">
      <c r="C325">
        <f t="shared" ref="C325:C388" si="5">IF(L325&lt;&gt;"",L325,F325)</f>
        <v>39.668780487804902</v>
      </c>
      <c r="E325">
        <v>43860.333333333336</v>
      </c>
      <c r="F325">
        <v>39.668780487804902</v>
      </c>
    </row>
    <row r="326" spans="3:6" x14ac:dyDescent="0.25">
      <c r="C326">
        <f t="shared" si="5"/>
        <v>38.458780487804901</v>
      </c>
      <c r="E326">
        <v>43860.375</v>
      </c>
      <c r="F326">
        <v>38.458780487804901</v>
      </c>
    </row>
    <row r="327" spans="3:6" x14ac:dyDescent="0.25">
      <c r="C327">
        <f t="shared" si="5"/>
        <v>35.458780487804901</v>
      </c>
      <c r="E327">
        <v>43860.416666666664</v>
      </c>
      <c r="F327">
        <v>35.458780487804901</v>
      </c>
    </row>
    <row r="328" spans="3:6" x14ac:dyDescent="0.25">
      <c r="C328">
        <f t="shared" si="5"/>
        <v>32.759756097561002</v>
      </c>
      <c r="E328">
        <v>43860.458333333336</v>
      </c>
      <c r="F328">
        <v>32.759756097561002</v>
      </c>
    </row>
    <row r="329" spans="3:6" x14ac:dyDescent="0.25">
      <c r="C329">
        <f t="shared" si="5"/>
        <v>32.119756097561002</v>
      </c>
      <c r="E329">
        <v>43860.5</v>
      </c>
      <c r="F329">
        <v>32.119756097561002</v>
      </c>
    </row>
    <row r="330" spans="3:6" x14ac:dyDescent="0.25">
      <c r="C330">
        <f t="shared" si="5"/>
        <v>30.889756097561001</v>
      </c>
      <c r="E330">
        <v>43860.541666666664</v>
      </c>
      <c r="F330">
        <v>30.889756097561001</v>
      </c>
    </row>
    <row r="331" spans="3:6" x14ac:dyDescent="0.25">
      <c r="C331">
        <f t="shared" si="5"/>
        <v>30.089756097561001</v>
      </c>
      <c r="E331">
        <v>43860.583333333336</v>
      </c>
      <c r="F331">
        <v>30.089756097561001</v>
      </c>
    </row>
    <row r="332" spans="3:6" x14ac:dyDescent="0.25">
      <c r="C332">
        <f t="shared" si="5"/>
        <v>28.579756097560999</v>
      </c>
      <c r="E332">
        <v>43860.625</v>
      </c>
      <c r="F332">
        <v>28.579756097560999</v>
      </c>
    </row>
    <row r="333" spans="3:6" x14ac:dyDescent="0.25">
      <c r="C333">
        <f t="shared" si="5"/>
        <v>33.718780487804899</v>
      </c>
      <c r="E333">
        <v>43860.666666666664</v>
      </c>
      <c r="F333">
        <v>33.718780487804899</v>
      </c>
    </row>
    <row r="334" spans="3:6" x14ac:dyDescent="0.25">
      <c r="C334">
        <f t="shared" si="5"/>
        <v>35.198780487804903</v>
      </c>
      <c r="E334">
        <v>43860.708333333336</v>
      </c>
      <c r="F334">
        <v>35.198780487804903</v>
      </c>
    </row>
    <row r="335" spans="3:6" x14ac:dyDescent="0.25">
      <c r="C335">
        <f t="shared" si="5"/>
        <v>37.438780487804898</v>
      </c>
      <c r="E335">
        <v>43860.75</v>
      </c>
      <c r="F335">
        <v>37.438780487804898</v>
      </c>
    </row>
    <row r="336" spans="3:6" x14ac:dyDescent="0.25">
      <c r="C336">
        <f t="shared" si="5"/>
        <v>38.098780487804902</v>
      </c>
      <c r="E336">
        <v>43860.791666666664</v>
      </c>
      <c r="F336">
        <v>38.098780487804902</v>
      </c>
    </row>
    <row r="337" spans="3:6" x14ac:dyDescent="0.25">
      <c r="C337">
        <f t="shared" si="5"/>
        <v>35.198780487804903</v>
      </c>
      <c r="E337">
        <v>43860.833333333336</v>
      </c>
      <c r="F337">
        <v>35.198780487804903</v>
      </c>
    </row>
    <row r="338" spans="3:6" x14ac:dyDescent="0.25">
      <c r="C338">
        <f t="shared" si="5"/>
        <v>29.48</v>
      </c>
      <c r="E338">
        <v>43860.875</v>
      </c>
      <c r="F338">
        <v>29.48</v>
      </c>
    </row>
    <row r="339" spans="3:6" x14ac:dyDescent="0.25">
      <c r="C339">
        <f t="shared" si="5"/>
        <v>28.19</v>
      </c>
      <c r="E339">
        <v>43860.916666666664</v>
      </c>
      <c r="F339">
        <v>28.19</v>
      </c>
    </row>
    <row r="340" spans="3:6" x14ac:dyDescent="0.25">
      <c r="C340">
        <f t="shared" si="5"/>
        <v>25.88</v>
      </c>
      <c r="E340">
        <v>43860.958333333336</v>
      </c>
      <c r="F340">
        <v>25.88</v>
      </c>
    </row>
    <row r="341" spans="3:6" x14ac:dyDescent="0.25">
      <c r="C341">
        <f t="shared" si="5"/>
        <v>23.5</v>
      </c>
      <c r="E341">
        <v>43861</v>
      </c>
      <c r="F341">
        <v>23.5</v>
      </c>
    </row>
    <row r="342" spans="3:6" x14ac:dyDescent="0.25">
      <c r="C342">
        <f t="shared" si="5"/>
        <v>18.005853658536601</v>
      </c>
      <c r="E342">
        <v>43861.041666666664</v>
      </c>
      <c r="F342">
        <v>18.005853658536601</v>
      </c>
    </row>
    <row r="343" spans="3:6" x14ac:dyDescent="0.25">
      <c r="C343">
        <f t="shared" si="5"/>
        <v>14.6558536585366</v>
      </c>
      <c r="E343">
        <v>43861.083333333336</v>
      </c>
      <c r="F343">
        <v>14.6558536585366</v>
      </c>
    </row>
    <row r="344" spans="3:6" x14ac:dyDescent="0.25">
      <c r="C344">
        <f t="shared" si="5"/>
        <v>11.045853658536601</v>
      </c>
      <c r="E344">
        <v>43861.125</v>
      </c>
      <c r="F344">
        <v>11.045853658536601</v>
      </c>
    </row>
    <row r="345" spans="3:6" x14ac:dyDescent="0.25">
      <c r="C345">
        <f t="shared" si="5"/>
        <v>10.955853658536601</v>
      </c>
      <c r="E345">
        <v>43861.166666666664</v>
      </c>
      <c r="F345">
        <v>10.955853658536601</v>
      </c>
    </row>
    <row r="346" spans="3:6" x14ac:dyDescent="0.25">
      <c r="C346">
        <f t="shared" si="5"/>
        <v>16.79</v>
      </c>
      <c r="E346">
        <v>43861.208333333336</v>
      </c>
      <c r="F346">
        <v>16.79</v>
      </c>
    </row>
    <row r="347" spans="3:6" x14ac:dyDescent="0.25">
      <c r="C347">
        <f t="shared" si="5"/>
        <v>29.908780487804901</v>
      </c>
      <c r="E347">
        <v>43861.25</v>
      </c>
      <c r="F347">
        <v>29.908780487804901</v>
      </c>
    </row>
    <row r="348" spans="3:6" x14ac:dyDescent="0.25">
      <c r="C348">
        <f t="shared" si="5"/>
        <v>35.558780487804903</v>
      </c>
      <c r="E348">
        <v>43861.291666666664</v>
      </c>
      <c r="F348">
        <v>35.558780487804903</v>
      </c>
    </row>
    <row r="349" spans="3:6" x14ac:dyDescent="0.25">
      <c r="C349">
        <f t="shared" si="5"/>
        <v>36.268780487804896</v>
      </c>
      <c r="E349">
        <v>43861.333333333336</v>
      </c>
      <c r="F349">
        <v>36.268780487804896</v>
      </c>
    </row>
    <row r="350" spans="3:6" x14ac:dyDescent="0.25">
      <c r="C350">
        <f t="shared" si="5"/>
        <v>36.268780487804896</v>
      </c>
      <c r="E350">
        <v>43861.375</v>
      </c>
      <c r="F350">
        <v>36.268780487804896</v>
      </c>
    </row>
    <row r="351" spans="3:6" x14ac:dyDescent="0.25">
      <c r="C351">
        <f t="shared" si="5"/>
        <v>35.478780487804897</v>
      </c>
      <c r="E351">
        <v>43861.416666666664</v>
      </c>
      <c r="F351">
        <v>35.478780487804897</v>
      </c>
    </row>
    <row r="352" spans="3:6" x14ac:dyDescent="0.25">
      <c r="C352">
        <f t="shared" si="5"/>
        <v>32.789756097561003</v>
      </c>
      <c r="E352">
        <v>43861.458333333336</v>
      </c>
      <c r="F352">
        <v>32.789756097561003</v>
      </c>
    </row>
    <row r="353" spans="3:6" x14ac:dyDescent="0.25">
      <c r="C353">
        <f t="shared" si="5"/>
        <v>31.729756097561001</v>
      </c>
      <c r="E353">
        <v>43861.5</v>
      </c>
      <c r="F353">
        <v>31.729756097561001</v>
      </c>
    </row>
    <row r="354" spans="3:6" x14ac:dyDescent="0.25">
      <c r="C354">
        <f t="shared" si="5"/>
        <v>30.829756097560999</v>
      </c>
      <c r="E354">
        <v>43861.541666666664</v>
      </c>
      <c r="F354">
        <v>30.829756097560999</v>
      </c>
    </row>
    <row r="355" spans="3:6" x14ac:dyDescent="0.25">
      <c r="C355">
        <f t="shared" si="5"/>
        <v>28.229756097561001</v>
      </c>
      <c r="E355">
        <v>43861.583333333336</v>
      </c>
      <c r="F355">
        <v>28.229756097561001</v>
      </c>
    </row>
    <row r="356" spans="3:6" x14ac:dyDescent="0.25">
      <c r="C356">
        <f t="shared" si="5"/>
        <v>30.559756097560999</v>
      </c>
      <c r="E356">
        <v>43861.625</v>
      </c>
      <c r="F356">
        <v>30.559756097560999</v>
      </c>
    </row>
    <row r="357" spans="3:6" x14ac:dyDescent="0.25">
      <c r="C357">
        <f t="shared" si="5"/>
        <v>34.008780487804898</v>
      </c>
      <c r="E357">
        <v>43861.666666666664</v>
      </c>
      <c r="F357">
        <v>34.008780487804898</v>
      </c>
    </row>
    <row r="358" spans="3:6" x14ac:dyDescent="0.25">
      <c r="C358">
        <f t="shared" si="5"/>
        <v>35.478780487804897</v>
      </c>
      <c r="E358">
        <v>43861.708333333336</v>
      </c>
      <c r="F358">
        <v>35.478780487804897</v>
      </c>
    </row>
    <row r="359" spans="3:6" x14ac:dyDescent="0.25">
      <c r="C359">
        <f t="shared" si="5"/>
        <v>36.268780487804896</v>
      </c>
      <c r="E359">
        <v>43861.75</v>
      </c>
      <c r="F359">
        <v>36.268780487804896</v>
      </c>
    </row>
    <row r="360" spans="3:6" x14ac:dyDescent="0.25">
      <c r="C360">
        <f t="shared" si="5"/>
        <v>36.368780487804898</v>
      </c>
      <c r="E360">
        <v>43861.791666666664</v>
      </c>
      <c r="F360">
        <v>36.368780487804898</v>
      </c>
    </row>
    <row r="361" spans="3:6" x14ac:dyDescent="0.25">
      <c r="C361">
        <f t="shared" si="5"/>
        <v>35.228780487804897</v>
      </c>
      <c r="E361">
        <v>43861.833333333336</v>
      </c>
      <c r="F361">
        <v>35.228780487804897</v>
      </c>
    </row>
    <row r="362" spans="3:6" x14ac:dyDescent="0.25">
      <c r="C362">
        <f t="shared" si="5"/>
        <v>28.9</v>
      </c>
      <c r="E362">
        <v>43861.875</v>
      </c>
      <c r="F362">
        <v>28.9</v>
      </c>
    </row>
    <row r="363" spans="3:6" x14ac:dyDescent="0.25">
      <c r="C363">
        <f t="shared" si="5"/>
        <v>27.09</v>
      </c>
      <c r="E363">
        <v>43861.916666666664</v>
      </c>
      <c r="F363">
        <v>27.09</v>
      </c>
    </row>
    <row r="364" spans="3:6" x14ac:dyDescent="0.25">
      <c r="C364">
        <f t="shared" si="5"/>
        <v>24.92</v>
      </c>
      <c r="E364">
        <v>43861.958333333336</v>
      </c>
      <c r="F364">
        <v>24.92</v>
      </c>
    </row>
    <row r="365" spans="3:6" x14ac:dyDescent="0.25">
      <c r="C365">
        <f t="shared" si="5"/>
        <v>21.3</v>
      </c>
      <c r="E365">
        <v>43862</v>
      </c>
      <c r="F365">
        <v>21.3</v>
      </c>
    </row>
    <row r="366" spans="3:6" x14ac:dyDescent="0.25">
      <c r="C366">
        <f t="shared" si="5"/>
        <v>0</v>
      </c>
    </row>
    <row r="367" spans="3:6" x14ac:dyDescent="0.25">
      <c r="C367">
        <f t="shared" si="5"/>
        <v>0</v>
      </c>
    </row>
    <row r="368" spans="3:6" x14ac:dyDescent="0.25">
      <c r="C368">
        <f t="shared" si="5"/>
        <v>0</v>
      </c>
    </row>
    <row r="369" spans="3:3" x14ac:dyDescent="0.25">
      <c r="C369">
        <f t="shared" si="5"/>
        <v>0</v>
      </c>
    </row>
    <row r="370" spans="3:3" x14ac:dyDescent="0.25">
      <c r="C370">
        <f t="shared" si="5"/>
        <v>0</v>
      </c>
    </row>
    <row r="371" spans="3:3" x14ac:dyDescent="0.25">
      <c r="C371">
        <f t="shared" si="5"/>
        <v>0</v>
      </c>
    </row>
    <row r="372" spans="3:3" x14ac:dyDescent="0.25">
      <c r="C372">
        <f t="shared" si="5"/>
        <v>0</v>
      </c>
    </row>
    <row r="373" spans="3:3" x14ac:dyDescent="0.25">
      <c r="C373">
        <f t="shared" si="5"/>
        <v>0</v>
      </c>
    </row>
    <row r="374" spans="3:3" x14ac:dyDescent="0.25">
      <c r="C374">
        <f t="shared" si="5"/>
        <v>0</v>
      </c>
    </row>
    <row r="375" spans="3:3" x14ac:dyDescent="0.25">
      <c r="C375">
        <f t="shared" si="5"/>
        <v>0</v>
      </c>
    </row>
    <row r="376" spans="3:3" x14ac:dyDescent="0.25">
      <c r="C376">
        <f t="shared" si="5"/>
        <v>0</v>
      </c>
    </row>
    <row r="377" spans="3:3" x14ac:dyDescent="0.25">
      <c r="C377">
        <f t="shared" si="5"/>
        <v>0</v>
      </c>
    </row>
    <row r="378" spans="3:3" x14ac:dyDescent="0.25">
      <c r="C378">
        <f t="shared" si="5"/>
        <v>0</v>
      </c>
    </row>
    <row r="379" spans="3:3" x14ac:dyDescent="0.25">
      <c r="C379">
        <f t="shared" si="5"/>
        <v>0</v>
      </c>
    </row>
    <row r="380" spans="3:3" x14ac:dyDescent="0.25">
      <c r="C380">
        <f t="shared" si="5"/>
        <v>0</v>
      </c>
    </row>
    <row r="381" spans="3:3" x14ac:dyDescent="0.25">
      <c r="C381">
        <f t="shared" si="5"/>
        <v>0</v>
      </c>
    </row>
    <row r="382" spans="3:3" x14ac:dyDescent="0.25">
      <c r="C382">
        <f t="shared" si="5"/>
        <v>0</v>
      </c>
    </row>
    <row r="383" spans="3:3" x14ac:dyDescent="0.25">
      <c r="C383">
        <f t="shared" si="5"/>
        <v>0</v>
      </c>
    </row>
    <row r="384" spans="3:3" x14ac:dyDescent="0.25">
      <c r="C384">
        <f t="shared" si="5"/>
        <v>0</v>
      </c>
    </row>
    <row r="385" spans="3:3" x14ac:dyDescent="0.25">
      <c r="C385">
        <f t="shared" si="5"/>
        <v>0</v>
      </c>
    </row>
    <row r="386" spans="3:3" x14ac:dyDescent="0.25">
      <c r="C386">
        <f t="shared" si="5"/>
        <v>0</v>
      </c>
    </row>
    <row r="387" spans="3:3" x14ac:dyDescent="0.25">
      <c r="C387">
        <f t="shared" si="5"/>
        <v>0</v>
      </c>
    </row>
    <row r="388" spans="3:3" x14ac:dyDescent="0.25">
      <c r="C388">
        <f t="shared" si="5"/>
        <v>0</v>
      </c>
    </row>
    <row r="389" spans="3:3" x14ac:dyDescent="0.25">
      <c r="C389">
        <f t="shared" ref="C389:C452" si="6">IF(L389&lt;&gt;"",L389,F389)</f>
        <v>0</v>
      </c>
    </row>
    <row r="390" spans="3:3" x14ac:dyDescent="0.25">
      <c r="C390">
        <f t="shared" si="6"/>
        <v>0</v>
      </c>
    </row>
    <row r="391" spans="3:3" x14ac:dyDescent="0.25">
      <c r="C391">
        <f t="shared" si="6"/>
        <v>0</v>
      </c>
    </row>
    <row r="392" spans="3:3" x14ac:dyDescent="0.25">
      <c r="C392">
        <f t="shared" si="6"/>
        <v>0</v>
      </c>
    </row>
    <row r="393" spans="3:3" x14ac:dyDescent="0.25">
      <c r="C393">
        <f t="shared" si="6"/>
        <v>0</v>
      </c>
    </row>
    <row r="394" spans="3:3" x14ac:dyDescent="0.25">
      <c r="C394">
        <f t="shared" si="6"/>
        <v>0</v>
      </c>
    </row>
    <row r="395" spans="3:3" x14ac:dyDescent="0.25">
      <c r="C395">
        <f t="shared" si="6"/>
        <v>0</v>
      </c>
    </row>
    <row r="396" spans="3:3" x14ac:dyDescent="0.25">
      <c r="C396">
        <f t="shared" si="6"/>
        <v>0</v>
      </c>
    </row>
    <row r="397" spans="3:3" x14ac:dyDescent="0.25">
      <c r="C397">
        <f t="shared" si="6"/>
        <v>0</v>
      </c>
    </row>
    <row r="398" spans="3:3" x14ac:dyDescent="0.25">
      <c r="C398">
        <f t="shared" si="6"/>
        <v>0</v>
      </c>
    </row>
    <row r="399" spans="3:3" x14ac:dyDescent="0.25">
      <c r="C399">
        <f t="shared" si="6"/>
        <v>0</v>
      </c>
    </row>
    <row r="400" spans="3:3" x14ac:dyDescent="0.25">
      <c r="C400">
        <f t="shared" si="6"/>
        <v>0</v>
      </c>
    </row>
    <row r="401" spans="3:5" x14ac:dyDescent="0.25">
      <c r="C401">
        <f t="shared" si="6"/>
        <v>0</v>
      </c>
      <c r="E401" s="39"/>
    </row>
    <row r="402" spans="3:5" x14ac:dyDescent="0.25">
      <c r="C402">
        <f t="shared" si="6"/>
        <v>0</v>
      </c>
      <c r="E402" s="39"/>
    </row>
    <row r="403" spans="3:5" x14ac:dyDescent="0.25">
      <c r="C403">
        <f t="shared" si="6"/>
        <v>0</v>
      </c>
      <c r="E403" s="39"/>
    </row>
    <row r="404" spans="3:5" x14ac:dyDescent="0.25">
      <c r="C404">
        <f t="shared" si="6"/>
        <v>0</v>
      </c>
      <c r="E404" s="39"/>
    </row>
    <row r="405" spans="3:5" x14ac:dyDescent="0.25">
      <c r="C405">
        <f t="shared" si="6"/>
        <v>0</v>
      </c>
      <c r="E405" s="39"/>
    </row>
    <row r="406" spans="3:5" x14ac:dyDescent="0.25">
      <c r="C406">
        <f t="shared" si="6"/>
        <v>0</v>
      </c>
      <c r="E406" s="39"/>
    </row>
    <row r="407" spans="3:5" x14ac:dyDescent="0.25">
      <c r="C407">
        <f t="shared" si="6"/>
        <v>0</v>
      </c>
      <c r="E407" s="39"/>
    </row>
    <row r="408" spans="3:5" x14ac:dyDescent="0.25">
      <c r="C408">
        <f t="shared" si="6"/>
        <v>0</v>
      </c>
      <c r="E408" s="39"/>
    </row>
    <row r="409" spans="3:5" x14ac:dyDescent="0.25">
      <c r="C409">
        <f t="shared" si="6"/>
        <v>0</v>
      </c>
      <c r="E409" s="39"/>
    </row>
    <row r="410" spans="3:5" x14ac:dyDescent="0.25">
      <c r="C410">
        <f t="shared" si="6"/>
        <v>0</v>
      </c>
      <c r="E410" s="39"/>
    </row>
    <row r="411" spans="3:5" x14ac:dyDescent="0.25">
      <c r="C411">
        <f t="shared" si="6"/>
        <v>0</v>
      </c>
      <c r="E411" s="39"/>
    </row>
    <row r="412" spans="3:5" x14ac:dyDescent="0.25">
      <c r="C412">
        <f t="shared" si="6"/>
        <v>0</v>
      </c>
      <c r="E412" s="39"/>
    </row>
    <row r="413" spans="3:5" x14ac:dyDescent="0.25">
      <c r="C413">
        <f t="shared" si="6"/>
        <v>0</v>
      </c>
      <c r="E413" s="39"/>
    </row>
    <row r="414" spans="3:5" x14ac:dyDescent="0.25">
      <c r="C414">
        <f t="shared" si="6"/>
        <v>0</v>
      </c>
      <c r="E414" s="39"/>
    </row>
    <row r="415" spans="3:5" x14ac:dyDescent="0.25">
      <c r="C415">
        <f t="shared" si="6"/>
        <v>0</v>
      </c>
      <c r="E415" s="39"/>
    </row>
    <row r="416" spans="3:5" x14ac:dyDescent="0.25">
      <c r="C416">
        <f t="shared" si="6"/>
        <v>0</v>
      </c>
      <c r="E416" s="39"/>
    </row>
    <row r="417" spans="3:5" x14ac:dyDescent="0.25">
      <c r="C417">
        <f t="shared" si="6"/>
        <v>0</v>
      </c>
      <c r="E417" s="39"/>
    </row>
    <row r="418" spans="3:5" x14ac:dyDescent="0.25">
      <c r="C418">
        <f t="shared" si="6"/>
        <v>0</v>
      </c>
      <c r="E418" s="39"/>
    </row>
    <row r="419" spans="3:5" x14ac:dyDescent="0.25">
      <c r="C419">
        <f t="shared" si="6"/>
        <v>0</v>
      </c>
      <c r="E419" s="39"/>
    </row>
    <row r="420" spans="3:5" x14ac:dyDescent="0.25">
      <c r="C420">
        <f t="shared" si="6"/>
        <v>0</v>
      </c>
      <c r="E420" s="39"/>
    </row>
    <row r="421" spans="3:5" x14ac:dyDescent="0.25">
      <c r="C421">
        <f t="shared" si="6"/>
        <v>0</v>
      </c>
      <c r="E421" s="39"/>
    </row>
    <row r="422" spans="3:5" x14ac:dyDescent="0.25">
      <c r="C422">
        <f t="shared" si="6"/>
        <v>0</v>
      </c>
      <c r="E422" s="39"/>
    </row>
    <row r="423" spans="3:5" x14ac:dyDescent="0.25">
      <c r="C423">
        <f t="shared" si="6"/>
        <v>0</v>
      </c>
      <c r="E423" s="39"/>
    </row>
    <row r="424" spans="3:5" x14ac:dyDescent="0.25">
      <c r="C424">
        <f t="shared" si="6"/>
        <v>0</v>
      </c>
      <c r="E424" s="39"/>
    </row>
    <row r="425" spans="3:5" x14ac:dyDescent="0.25">
      <c r="C425">
        <f t="shared" si="6"/>
        <v>0</v>
      </c>
      <c r="E425" s="39"/>
    </row>
    <row r="426" spans="3:5" x14ac:dyDescent="0.25">
      <c r="C426">
        <f t="shared" si="6"/>
        <v>0</v>
      </c>
      <c r="E426" s="39"/>
    </row>
    <row r="427" spans="3:5" x14ac:dyDescent="0.25">
      <c r="C427">
        <f t="shared" si="6"/>
        <v>0</v>
      </c>
      <c r="E427" s="39"/>
    </row>
    <row r="428" spans="3:5" x14ac:dyDescent="0.25">
      <c r="C428">
        <f t="shared" si="6"/>
        <v>0</v>
      </c>
      <c r="E428" s="39"/>
    </row>
    <row r="429" spans="3:5" x14ac:dyDescent="0.25">
      <c r="C429">
        <f t="shared" si="6"/>
        <v>0</v>
      </c>
      <c r="E429" s="39"/>
    </row>
    <row r="430" spans="3:5" x14ac:dyDescent="0.25">
      <c r="C430">
        <f t="shared" si="6"/>
        <v>0</v>
      </c>
      <c r="E430" s="39"/>
    </row>
    <row r="431" spans="3:5" x14ac:dyDescent="0.25">
      <c r="C431">
        <f t="shared" si="6"/>
        <v>0</v>
      </c>
      <c r="E431" s="39"/>
    </row>
    <row r="432" spans="3:5" x14ac:dyDescent="0.25">
      <c r="C432">
        <f t="shared" si="6"/>
        <v>0</v>
      </c>
      <c r="E432" s="39"/>
    </row>
    <row r="433" spans="3:5" x14ac:dyDescent="0.25">
      <c r="C433">
        <f t="shared" si="6"/>
        <v>0</v>
      </c>
      <c r="E433" s="39"/>
    </row>
    <row r="434" spans="3:5" x14ac:dyDescent="0.25">
      <c r="C434">
        <f t="shared" si="6"/>
        <v>0</v>
      </c>
      <c r="E434" s="39"/>
    </row>
    <row r="435" spans="3:5" x14ac:dyDescent="0.25">
      <c r="C435">
        <f t="shared" si="6"/>
        <v>0</v>
      </c>
      <c r="E435" s="39"/>
    </row>
    <row r="436" spans="3:5" x14ac:dyDescent="0.25">
      <c r="C436">
        <f t="shared" si="6"/>
        <v>0</v>
      </c>
      <c r="E436" s="39"/>
    </row>
    <row r="437" spans="3:5" x14ac:dyDescent="0.25">
      <c r="C437">
        <f t="shared" si="6"/>
        <v>0</v>
      </c>
      <c r="E437" s="39"/>
    </row>
    <row r="438" spans="3:5" x14ac:dyDescent="0.25">
      <c r="C438">
        <f t="shared" si="6"/>
        <v>0</v>
      </c>
      <c r="E438" s="39"/>
    </row>
    <row r="439" spans="3:5" x14ac:dyDescent="0.25">
      <c r="C439">
        <f t="shared" si="6"/>
        <v>0</v>
      </c>
      <c r="E439" s="39"/>
    </row>
    <row r="440" spans="3:5" x14ac:dyDescent="0.25">
      <c r="C440">
        <f t="shared" si="6"/>
        <v>0</v>
      </c>
      <c r="E440" s="39"/>
    </row>
    <row r="441" spans="3:5" x14ac:dyDescent="0.25">
      <c r="C441">
        <f t="shared" si="6"/>
        <v>0</v>
      </c>
      <c r="E441" s="39"/>
    </row>
    <row r="442" spans="3:5" x14ac:dyDescent="0.25">
      <c r="C442">
        <f t="shared" si="6"/>
        <v>0</v>
      </c>
      <c r="E442" s="39"/>
    </row>
    <row r="443" spans="3:5" x14ac:dyDescent="0.25">
      <c r="C443">
        <f t="shared" si="6"/>
        <v>0</v>
      </c>
      <c r="E443" s="39"/>
    </row>
    <row r="444" spans="3:5" x14ac:dyDescent="0.25">
      <c r="C444">
        <f t="shared" si="6"/>
        <v>0</v>
      </c>
      <c r="E444" s="39"/>
    </row>
    <row r="445" spans="3:5" x14ac:dyDescent="0.25">
      <c r="C445">
        <f t="shared" si="6"/>
        <v>0</v>
      </c>
      <c r="E445" s="39"/>
    </row>
    <row r="446" spans="3:5" x14ac:dyDescent="0.25">
      <c r="C446">
        <f t="shared" si="6"/>
        <v>0</v>
      </c>
      <c r="E446" s="39"/>
    </row>
    <row r="447" spans="3:5" x14ac:dyDescent="0.25">
      <c r="C447">
        <f t="shared" si="6"/>
        <v>0</v>
      </c>
      <c r="E447" s="39"/>
    </row>
    <row r="448" spans="3:5" x14ac:dyDescent="0.25">
      <c r="C448">
        <f t="shared" si="6"/>
        <v>0</v>
      </c>
      <c r="E448" s="39"/>
    </row>
    <row r="449" spans="3:5" x14ac:dyDescent="0.25">
      <c r="C449">
        <f t="shared" si="6"/>
        <v>0</v>
      </c>
      <c r="E449" s="39"/>
    </row>
    <row r="450" spans="3:5" x14ac:dyDescent="0.25">
      <c r="C450">
        <f t="shared" si="6"/>
        <v>0</v>
      </c>
      <c r="E450" s="39"/>
    </row>
    <row r="451" spans="3:5" x14ac:dyDescent="0.25">
      <c r="C451">
        <f t="shared" si="6"/>
        <v>0</v>
      </c>
      <c r="E451" s="39"/>
    </row>
    <row r="452" spans="3:5" x14ac:dyDescent="0.25">
      <c r="C452">
        <f t="shared" si="6"/>
        <v>0</v>
      </c>
      <c r="E452" s="39"/>
    </row>
    <row r="453" spans="3:5" x14ac:dyDescent="0.25">
      <c r="C453">
        <f t="shared" ref="C453:C516" si="7">IF(L453&lt;&gt;"",L453,F453)</f>
        <v>0</v>
      </c>
      <c r="E453" s="39"/>
    </row>
    <row r="454" spans="3:5" x14ac:dyDescent="0.25">
      <c r="C454">
        <f t="shared" si="7"/>
        <v>0</v>
      </c>
      <c r="E454" s="39"/>
    </row>
    <row r="455" spans="3:5" x14ac:dyDescent="0.25">
      <c r="C455">
        <f t="shared" si="7"/>
        <v>0</v>
      </c>
      <c r="E455" s="39"/>
    </row>
    <row r="456" spans="3:5" x14ac:dyDescent="0.25">
      <c r="C456">
        <f t="shared" si="7"/>
        <v>0</v>
      </c>
      <c r="E456" s="39"/>
    </row>
    <row r="457" spans="3:5" x14ac:dyDescent="0.25">
      <c r="C457">
        <f t="shared" si="7"/>
        <v>0</v>
      </c>
      <c r="E457" s="39"/>
    </row>
    <row r="458" spans="3:5" x14ac:dyDescent="0.25">
      <c r="C458">
        <f t="shared" si="7"/>
        <v>0</v>
      </c>
      <c r="E458" s="39"/>
    </row>
    <row r="459" spans="3:5" x14ac:dyDescent="0.25">
      <c r="C459">
        <f t="shared" si="7"/>
        <v>0</v>
      </c>
      <c r="E459" s="39"/>
    </row>
    <row r="460" spans="3:5" x14ac:dyDescent="0.25">
      <c r="C460">
        <f t="shared" si="7"/>
        <v>0</v>
      </c>
      <c r="E460" s="39"/>
    </row>
    <row r="461" spans="3:5" x14ac:dyDescent="0.25">
      <c r="C461">
        <f t="shared" si="7"/>
        <v>0</v>
      </c>
      <c r="E461" s="39"/>
    </row>
    <row r="462" spans="3:5" x14ac:dyDescent="0.25">
      <c r="C462">
        <f t="shared" si="7"/>
        <v>0</v>
      </c>
      <c r="E462" s="39"/>
    </row>
    <row r="463" spans="3:5" x14ac:dyDescent="0.25">
      <c r="C463">
        <f t="shared" si="7"/>
        <v>0</v>
      </c>
      <c r="E463" s="39"/>
    </row>
    <row r="464" spans="3:5" x14ac:dyDescent="0.25">
      <c r="C464">
        <f t="shared" si="7"/>
        <v>0</v>
      </c>
      <c r="E464" s="39"/>
    </row>
    <row r="465" spans="3:5" x14ac:dyDescent="0.25">
      <c r="C465">
        <f t="shared" si="7"/>
        <v>0</v>
      </c>
      <c r="E465" s="39"/>
    </row>
    <row r="466" spans="3:5" x14ac:dyDescent="0.25">
      <c r="C466">
        <f t="shared" si="7"/>
        <v>0</v>
      </c>
      <c r="E466" s="39"/>
    </row>
    <row r="467" spans="3:5" x14ac:dyDescent="0.25">
      <c r="C467">
        <f t="shared" si="7"/>
        <v>0</v>
      </c>
      <c r="E467" s="39"/>
    </row>
    <row r="468" spans="3:5" x14ac:dyDescent="0.25">
      <c r="C468">
        <f t="shared" si="7"/>
        <v>0</v>
      </c>
      <c r="E468" s="39"/>
    </row>
    <row r="469" spans="3:5" x14ac:dyDescent="0.25">
      <c r="C469">
        <f t="shared" si="7"/>
        <v>0</v>
      </c>
      <c r="E469" s="39"/>
    </row>
    <row r="470" spans="3:5" x14ac:dyDescent="0.25">
      <c r="C470">
        <f t="shared" si="7"/>
        <v>0</v>
      </c>
      <c r="E470" s="39"/>
    </row>
    <row r="471" spans="3:5" x14ac:dyDescent="0.25">
      <c r="C471">
        <f t="shared" si="7"/>
        <v>0</v>
      </c>
      <c r="E471" s="39"/>
    </row>
    <row r="472" spans="3:5" x14ac:dyDescent="0.25">
      <c r="C472">
        <f t="shared" si="7"/>
        <v>0</v>
      </c>
      <c r="E472" s="39"/>
    </row>
    <row r="473" spans="3:5" x14ac:dyDescent="0.25">
      <c r="C473">
        <f t="shared" si="7"/>
        <v>0</v>
      </c>
      <c r="E473" s="39"/>
    </row>
    <row r="474" spans="3:5" x14ac:dyDescent="0.25">
      <c r="C474">
        <f t="shared" si="7"/>
        <v>0</v>
      </c>
      <c r="E474" s="39"/>
    </row>
    <row r="475" spans="3:5" x14ac:dyDescent="0.25">
      <c r="C475">
        <f t="shared" si="7"/>
        <v>0</v>
      </c>
      <c r="E475" s="39"/>
    </row>
    <row r="476" spans="3:5" x14ac:dyDescent="0.25">
      <c r="C476">
        <f t="shared" si="7"/>
        <v>0</v>
      </c>
      <c r="E476" s="39"/>
    </row>
    <row r="477" spans="3:5" x14ac:dyDescent="0.25">
      <c r="C477">
        <f t="shared" si="7"/>
        <v>0</v>
      </c>
      <c r="E477" s="39"/>
    </row>
    <row r="478" spans="3:5" x14ac:dyDescent="0.25">
      <c r="C478">
        <f t="shared" si="7"/>
        <v>0</v>
      </c>
      <c r="E478" s="39"/>
    </row>
    <row r="479" spans="3:5" x14ac:dyDescent="0.25">
      <c r="C479">
        <f t="shared" si="7"/>
        <v>0</v>
      </c>
      <c r="E479" s="39"/>
    </row>
    <row r="480" spans="3:5" x14ac:dyDescent="0.25">
      <c r="C480">
        <f t="shared" si="7"/>
        <v>0</v>
      </c>
      <c r="E480" s="39"/>
    </row>
    <row r="481" spans="3:5" x14ac:dyDescent="0.25">
      <c r="C481">
        <f t="shared" si="7"/>
        <v>0</v>
      </c>
      <c r="E481" s="39"/>
    </row>
    <row r="482" spans="3:5" x14ac:dyDescent="0.25">
      <c r="C482">
        <f t="shared" si="7"/>
        <v>0</v>
      </c>
      <c r="E482" s="39"/>
    </row>
    <row r="483" spans="3:5" x14ac:dyDescent="0.25">
      <c r="C483">
        <f t="shared" si="7"/>
        <v>0</v>
      </c>
      <c r="E483" s="39"/>
    </row>
    <row r="484" spans="3:5" x14ac:dyDescent="0.25">
      <c r="C484">
        <f t="shared" si="7"/>
        <v>0</v>
      </c>
      <c r="E484" s="39"/>
    </row>
    <row r="485" spans="3:5" x14ac:dyDescent="0.25">
      <c r="C485">
        <f t="shared" si="7"/>
        <v>0</v>
      </c>
      <c r="E485" s="39"/>
    </row>
    <row r="486" spans="3:5" x14ac:dyDescent="0.25">
      <c r="C486">
        <f t="shared" si="7"/>
        <v>0</v>
      </c>
      <c r="E486" s="39"/>
    </row>
    <row r="487" spans="3:5" x14ac:dyDescent="0.25">
      <c r="C487">
        <f t="shared" si="7"/>
        <v>0</v>
      </c>
      <c r="E487" s="39"/>
    </row>
    <row r="488" spans="3:5" x14ac:dyDescent="0.25">
      <c r="C488">
        <f t="shared" si="7"/>
        <v>0</v>
      </c>
      <c r="E488" s="39"/>
    </row>
    <row r="489" spans="3:5" x14ac:dyDescent="0.25">
      <c r="C489">
        <f t="shared" si="7"/>
        <v>0</v>
      </c>
      <c r="E489" s="39"/>
    </row>
    <row r="490" spans="3:5" x14ac:dyDescent="0.25">
      <c r="C490">
        <f t="shared" si="7"/>
        <v>0</v>
      </c>
      <c r="E490" s="39"/>
    </row>
    <row r="491" spans="3:5" x14ac:dyDescent="0.25">
      <c r="C491">
        <f t="shared" si="7"/>
        <v>0</v>
      </c>
      <c r="E491" s="39"/>
    </row>
    <row r="492" spans="3:5" x14ac:dyDescent="0.25">
      <c r="C492">
        <f t="shared" si="7"/>
        <v>0</v>
      </c>
      <c r="E492" s="39"/>
    </row>
    <row r="493" spans="3:5" x14ac:dyDescent="0.25">
      <c r="C493">
        <f t="shared" si="7"/>
        <v>0</v>
      </c>
      <c r="E493" s="39"/>
    </row>
    <row r="494" spans="3:5" x14ac:dyDescent="0.25">
      <c r="C494">
        <f t="shared" si="7"/>
        <v>0</v>
      </c>
      <c r="E494" s="39"/>
    </row>
    <row r="495" spans="3:5" x14ac:dyDescent="0.25">
      <c r="C495">
        <f t="shared" si="7"/>
        <v>0</v>
      </c>
      <c r="E495" s="39"/>
    </row>
    <row r="496" spans="3:5" x14ac:dyDescent="0.25">
      <c r="C496">
        <f t="shared" si="7"/>
        <v>0</v>
      </c>
      <c r="E496" s="39"/>
    </row>
    <row r="497" spans="3:5" x14ac:dyDescent="0.25">
      <c r="C497">
        <f t="shared" si="7"/>
        <v>0</v>
      </c>
      <c r="E497" s="39"/>
    </row>
    <row r="498" spans="3:5" x14ac:dyDescent="0.25">
      <c r="C498">
        <f t="shared" si="7"/>
        <v>0</v>
      </c>
      <c r="E498" s="39"/>
    </row>
    <row r="499" spans="3:5" x14ac:dyDescent="0.25">
      <c r="C499">
        <f t="shared" si="7"/>
        <v>0</v>
      </c>
      <c r="E499" s="39"/>
    </row>
    <row r="500" spans="3:5" x14ac:dyDescent="0.25">
      <c r="C500">
        <f t="shared" si="7"/>
        <v>0</v>
      </c>
      <c r="E500" s="39"/>
    </row>
    <row r="501" spans="3:5" x14ac:dyDescent="0.25">
      <c r="C501">
        <f t="shared" si="7"/>
        <v>0</v>
      </c>
      <c r="E501" s="39"/>
    </row>
    <row r="502" spans="3:5" x14ac:dyDescent="0.25">
      <c r="C502">
        <f t="shared" si="7"/>
        <v>0</v>
      </c>
      <c r="E502" s="39"/>
    </row>
    <row r="503" spans="3:5" x14ac:dyDescent="0.25">
      <c r="C503">
        <f t="shared" si="7"/>
        <v>0</v>
      </c>
      <c r="E503" s="39"/>
    </row>
    <row r="504" spans="3:5" x14ac:dyDescent="0.25">
      <c r="C504">
        <f t="shared" si="7"/>
        <v>0</v>
      </c>
      <c r="E504" s="39"/>
    </row>
    <row r="505" spans="3:5" x14ac:dyDescent="0.25">
      <c r="C505">
        <f t="shared" si="7"/>
        <v>0</v>
      </c>
      <c r="E505" s="39"/>
    </row>
    <row r="506" spans="3:5" x14ac:dyDescent="0.25">
      <c r="C506">
        <f t="shared" si="7"/>
        <v>0</v>
      </c>
      <c r="E506" s="39"/>
    </row>
    <row r="507" spans="3:5" x14ac:dyDescent="0.25">
      <c r="C507">
        <f t="shared" si="7"/>
        <v>0</v>
      </c>
      <c r="E507" s="39"/>
    </row>
    <row r="508" spans="3:5" x14ac:dyDescent="0.25">
      <c r="C508">
        <f t="shared" si="7"/>
        <v>0</v>
      </c>
      <c r="E508" s="39"/>
    </row>
    <row r="509" spans="3:5" x14ac:dyDescent="0.25">
      <c r="C509">
        <f t="shared" si="7"/>
        <v>0</v>
      </c>
      <c r="E509" s="39"/>
    </row>
    <row r="510" spans="3:5" x14ac:dyDescent="0.25">
      <c r="C510">
        <f t="shared" si="7"/>
        <v>0</v>
      </c>
      <c r="E510" s="39"/>
    </row>
    <row r="511" spans="3:5" x14ac:dyDescent="0.25">
      <c r="C511">
        <f t="shared" si="7"/>
        <v>0</v>
      </c>
      <c r="E511" s="39"/>
    </row>
    <row r="512" spans="3:5" x14ac:dyDescent="0.25">
      <c r="C512">
        <f t="shared" si="7"/>
        <v>0</v>
      </c>
      <c r="E512" s="39"/>
    </row>
    <row r="513" spans="3:5" x14ac:dyDescent="0.25">
      <c r="C513">
        <f t="shared" si="7"/>
        <v>0</v>
      </c>
      <c r="E513" s="39"/>
    </row>
    <row r="514" spans="3:5" x14ac:dyDescent="0.25">
      <c r="C514">
        <f t="shared" si="7"/>
        <v>0</v>
      </c>
      <c r="E514" s="39"/>
    </row>
    <row r="515" spans="3:5" x14ac:dyDescent="0.25">
      <c r="C515">
        <f t="shared" si="7"/>
        <v>0</v>
      </c>
      <c r="E515" s="39"/>
    </row>
    <row r="516" spans="3:5" x14ac:dyDescent="0.25">
      <c r="C516">
        <f t="shared" si="7"/>
        <v>0</v>
      </c>
      <c r="E516" s="39"/>
    </row>
    <row r="517" spans="3:5" x14ac:dyDescent="0.25">
      <c r="C517">
        <f t="shared" ref="C517:C580" si="8">IF(L517&lt;&gt;"",L517,F517)</f>
        <v>0</v>
      </c>
      <c r="E517" s="39"/>
    </row>
    <row r="518" spans="3:5" x14ac:dyDescent="0.25">
      <c r="C518">
        <f t="shared" si="8"/>
        <v>0</v>
      </c>
      <c r="E518" s="39"/>
    </row>
    <row r="519" spans="3:5" x14ac:dyDescent="0.25">
      <c r="C519">
        <f t="shared" si="8"/>
        <v>0</v>
      </c>
      <c r="E519" s="39"/>
    </row>
    <row r="520" spans="3:5" x14ac:dyDescent="0.25">
      <c r="C520">
        <f t="shared" si="8"/>
        <v>0</v>
      </c>
      <c r="E520" s="39"/>
    </row>
    <row r="521" spans="3:5" x14ac:dyDescent="0.25">
      <c r="C521">
        <f t="shared" si="8"/>
        <v>0</v>
      </c>
      <c r="E521" s="39"/>
    </row>
    <row r="522" spans="3:5" x14ac:dyDescent="0.25">
      <c r="C522">
        <f t="shared" si="8"/>
        <v>0</v>
      </c>
      <c r="E522" s="39"/>
    </row>
    <row r="523" spans="3:5" x14ac:dyDescent="0.25">
      <c r="C523">
        <f t="shared" si="8"/>
        <v>0</v>
      </c>
      <c r="E523" s="39"/>
    </row>
    <row r="524" spans="3:5" x14ac:dyDescent="0.25">
      <c r="C524">
        <f t="shared" si="8"/>
        <v>0</v>
      </c>
      <c r="E524" s="39"/>
    </row>
    <row r="525" spans="3:5" x14ac:dyDescent="0.25">
      <c r="C525">
        <f t="shared" si="8"/>
        <v>0</v>
      </c>
      <c r="E525" s="39"/>
    </row>
    <row r="526" spans="3:5" x14ac:dyDescent="0.25">
      <c r="C526">
        <f t="shared" si="8"/>
        <v>0</v>
      </c>
      <c r="E526" s="39"/>
    </row>
    <row r="527" spans="3:5" x14ac:dyDescent="0.25">
      <c r="C527">
        <f t="shared" si="8"/>
        <v>0</v>
      </c>
      <c r="E527" s="39"/>
    </row>
    <row r="528" spans="3:5" x14ac:dyDescent="0.25">
      <c r="C528">
        <f t="shared" si="8"/>
        <v>0</v>
      </c>
      <c r="E528" s="39"/>
    </row>
    <row r="529" spans="3:5" x14ac:dyDescent="0.25">
      <c r="C529">
        <f t="shared" si="8"/>
        <v>0</v>
      </c>
      <c r="E529" s="39"/>
    </row>
    <row r="530" spans="3:5" x14ac:dyDescent="0.25">
      <c r="C530">
        <f t="shared" si="8"/>
        <v>0</v>
      </c>
      <c r="E530" s="39"/>
    </row>
    <row r="531" spans="3:5" x14ac:dyDescent="0.25">
      <c r="C531">
        <f t="shared" si="8"/>
        <v>0</v>
      </c>
      <c r="E531" s="39"/>
    </row>
    <row r="532" spans="3:5" x14ac:dyDescent="0.25">
      <c r="C532">
        <f t="shared" si="8"/>
        <v>0</v>
      </c>
      <c r="E532" s="39"/>
    </row>
    <row r="533" spans="3:5" x14ac:dyDescent="0.25">
      <c r="C533">
        <f t="shared" si="8"/>
        <v>0</v>
      </c>
      <c r="E533" s="39"/>
    </row>
    <row r="534" spans="3:5" x14ac:dyDescent="0.25">
      <c r="C534">
        <f t="shared" si="8"/>
        <v>0</v>
      </c>
      <c r="E534" s="39"/>
    </row>
    <row r="535" spans="3:5" x14ac:dyDescent="0.25">
      <c r="C535">
        <f t="shared" si="8"/>
        <v>0</v>
      </c>
      <c r="E535" s="39"/>
    </row>
    <row r="536" spans="3:5" x14ac:dyDescent="0.25">
      <c r="C536">
        <f t="shared" si="8"/>
        <v>0</v>
      </c>
      <c r="E536" s="39"/>
    </row>
    <row r="537" spans="3:5" x14ac:dyDescent="0.25">
      <c r="C537">
        <f t="shared" si="8"/>
        <v>0</v>
      </c>
      <c r="E537" s="39"/>
    </row>
    <row r="538" spans="3:5" x14ac:dyDescent="0.25">
      <c r="C538">
        <f t="shared" si="8"/>
        <v>0</v>
      </c>
      <c r="E538" s="39"/>
    </row>
    <row r="539" spans="3:5" x14ac:dyDescent="0.25">
      <c r="C539">
        <f t="shared" si="8"/>
        <v>0</v>
      </c>
      <c r="E539" s="39"/>
    </row>
    <row r="540" spans="3:5" x14ac:dyDescent="0.25">
      <c r="C540">
        <f t="shared" si="8"/>
        <v>0</v>
      </c>
      <c r="E540" s="39"/>
    </row>
    <row r="541" spans="3:5" x14ac:dyDescent="0.25">
      <c r="C541">
        <f t="shared" si="8"/>
        <v>0</v>
      </c>
      <c r="E541" s="39"/>
    </row>
    <row r="542" spans="3:5" x14ac:dyDescent="0.25">
      <c r="C542">
        <f t="shared" si="8"/>
        <v>0</v>
      </c>
      <c r="E542" s="39"/>
    </row>
    <row r="543" spans="3:5" x14ac:dyDescent="0.25">
      <c r="C543">
        <f t="shared" si="8"/>
        <v>0</v>
      </c>
      <c r="E543" s="39"/>
    </row>
    <row r="544" spans="3:5" x14ac:dyDescent="0.25">
      <c r="C544">
        <f t="shared" si="8"/>
        <v>0</v>
      </c>
      <c r="E544" s="39"/>
    </row>
    <row r="545" spans="3:5" x14ac:dyDescent="0.25">
      <c r="C545">
        <f t="shared" si="8"/>
        <v>0</v>
      </c>
      <c r="E545" s="39"/>
    </row>
    <row r="546" spans="3:5" x14ac:dyDescent="0.25">
      <c r="C546">
        <f t="shared" si="8"/>
        <v>0</v>
      </c>
      <c r="E546" s="39"/>
    </row>
    <row r="547" spans="3:5" x14ac:dyDescent="0.25">
      <c r="C547">
        <f t="shared" si="8"/>
        <v>0</v>
      </c>
      <c r="E547" s="39"/>
    </row>
    <row r="548" spans="3:5" x14ac:dyDescent="0.25">
      <c r="C548">
        <f t="shared" si="8"/>
        <v>0</v>
      </c>
      <c r="E548" s="39"/>
    </row>
    <row r="549" spans="3:5" x14ac:dyDescent="0.25">
      <c r="C549">
        <f t="shared" si="8"/>
        <v>0</v>
      </c>
      <c r="E549" s="39"/>
    </row>
    <row r="550" spans="3:5" x14ac:dyDescent="0.25">
      <c r="C550">
        <f t="shared" si="8"/>
        <v>0</v>
      </c>
      <c r="E550" s="39"/>
    </row>
    <row r="551" spans="3:5" x14ac:dyDescent="0.25">
      <c r="C551">
        <f t="shared" si="8"/>
        <v>0</v>
      </c>
      <c r="E551" s="39"/>
    </row>
    <row r="552" spans="3:5" x14ac:dyDescent="0.25">
      <c r="C552">
        <f t="shared" si="8"/>
        <v>0</v>
      </c>
      <c r="E552" s="39"/>
    </row>
    <row r="553" spans="3:5" x14ac:dyDescent="0.25">
      <c r="C553">
        <f t="shared" si="8"/>
        <v>0</v>
      </c>
      <c r="E553" s="39"/>
    </row>
    <row r="554" spans="3:5" x14ac:dyDescent="0.25">
      <c r="C554">
        <f t="shared" si="8"/>
        <v>0</v>
      </c>
      <c r="E554" s="39"/>
    </row>
    <row r="555" spans="3:5" x14ac:dyDescent="0.25">
      <c r="C555">
        <f t="shared" si="8"/>
        <v>0</v>
      </c>
      <c r="E555" s="39"/>
    </row>
    <row r="556" spans="3:5" x14ac:dyDescent="0.25">
      <c r="C556">
        <f t="shared" si="8"/>
        <v>0</v>
      </c>
      <c r="E556" s="39"/>
    </row>
    <row r="557" spans="3:5" x14ac:dyDescent="0.25">
      <c r="C557">
        <f t="shared" si="8"/>
        <v>0</v>
      </c>
      <c r="E557" s="39"/>
    </row>
    <row r="558" spans="3:5" x14ac:dyDescent="0.25">
      <c r="C558">
        <f t="shared" si="8"/>
        <v>0</v>
      </c>
      <c r="E558" s="39"/>
    </row>
    <row r="559" spans="3:5" x14ac:dyDescent="0.25">
      <c r="C559">
        <f t="shared" si="8"/>
        <v>0</v>
      </c>
      <c r="E559" s="39"/>
    </row>
    <row r="560" spans="3:5" x14ac:dyDescent="0.25">
      <c r="C560">
        <f t="shared" si="8"/>
        <v>0</v>
      </c>
      <c r="E560" s="39"/>
    </row>
    <row r="561" spans="3:5" x14ac:dyDescent="0.25">
      <c r="C561">
        <f t="shared" si="8"/>
        <v>0</v>
      </c>
      <c r="E561" s="39"/>
    </row>
    <row r="562" spans="3:5" x14ac:dyDescent="0.25">
      <c r="C562">
        <f t="shared" si="8"/>
        <v>0</v>
      </c>
      <c r="E562" s="39"/>
    </row>
    <row r="563" spans="3:5" x14ac:dyDescent="0.25">
      <c r="C563">
        <f t="shared" si="8"/>
        <v>0</v>
      </c>
      <c r="E563" s="39"/>
    </row>
    <row r="564" spans="3:5" x14ac:dyDescent="0.25">
      <c r="C564">
        <f t="shared" si="8"/>
        <v>0</v>
      </c>
      <c r="E564" s="39"/>
    </row>
    <row r="565" spans="3:5" x14ac:dyDescent="0.25">
      <c r="C565">
        <f t="shared" si="8"/>
        <v>0</v>
      </c>
      <c r="E565" s="39"/>
    </row>
    <row r="566" spans="3:5" x14ac:dyDescent="0.25">
      <c r="C566">
        <f t="shared" si="8"/>
        <v>0</v>
      </c>
      <c r="E566" s="39"/>
    </row>
    <row r="567" spans="3:5" x14ac:dyDescent="0.25">
      <c r="C567">
        <f t="shared" si="8"/>
        <v>0</v>
      </c>
      <c r="E567" s="39"/>
    </row>
    <row r="568" spans="3:5" x14ac:dyDescent="0.25">
      <c r="C568">
        <f t="shared" si="8"/>
        <v>0</v>
      </c>
      <c r="E568" s="39"/>
    </row>
    <row r="569" spans="3:5" x14ac:dyDescent="0.25">
      <c r="C569">
        <f t="shared" si="8"/>
        <v>0</v>
      </c>
      <c r="E569" s="39"/>
    </row>
    <row r="570" spans="3:5" x14ac:dyDescent="0.25">
      <c r="C570">
        <f t="shared" si="8"/>
        <v>0</v>
      </c>
      <c r="E570" s="39"/>
    </row>
    <row r="571" spans="3:5" x14ac:dyDescent="0.25">
      <c r="C571">
        <f t="shared" si="8"/>
        <v>0</v>
      </c>
      <c r="E571" s="39"/>
    </row>
    <row r="572" spans="3:5" x14ac:dyDescent="0.25">
      <c r="C572">
        <f t="shared" si="8"/>
        <v>0</v>
      </c>
      <c r="E572" s="39"/>
    </row>
    <row r="573" spans="3:5" x14ac:dyDescent="0.25">
      <c r="C573">
        <f t="shared" si="8"/>
        <v>0</v>
      </c>
      <c r="E573" s="39"/>
    </row>
    <row r="574" spans="3:5" x14ac:dyDescent="0.25">
      <c r="C574">
        <f t="shared" si="8"/>
        <v>0</v>
      </c>
      <c r="E574" s="39"/>
    </row>
    <row r="575" spans="3:5" x14ac:dyDescent="0.25">
      <c r="C575">
        <f t="shared" si="8"/>
        <v>0</v>
      </c>
      <c r="E575" s="39"/>
    </row>
    <row r="576" spans="3:5" x14ac:dyDescent="0.25">
      <c r="C576">
        <f t="shared" si="8"/>
        <v>0</v>
      </c>
      <c r="E576" s="39"/>
    </row>
    <row r="577" spans="3:5" x14ac:dyDescent="0.25">
      <c r="C577">
        <f t="shared" si="8"/>
        <v>0</v>
      </c>
      <c r="E577" s="39"/>
    </row>
    <row r="578" spans="3:5" x14ac:dyDescent="0.25">
      <c r="C578">
        <f t="shared" si="8"/>
        <v>0</v>
      </c>
      <c r="E578" s="39"/>
    </row>
    <row r="579" spans="3:5" x14ac:dyDescent="0.25">
      <c r="C579">
        <f t="shared" si="8"/>
        <v>0</v>
      </c>
      <c r="E579" s="39"/>
    </row>
    <row r="580" spans="3:5" x14ac:dyDescent="0.25">
      <c r="C580">
        <f t="shared" si="8"/>
        <v>0</v>
      </c>
      <c r="E580" s="39"/>
    </row>
    <row r="581" spans="3:5" x14ac:dyDescent="0.25">
      <c r="C581">
        <f t="shared" ref="C581:C604" si="9">IF(L581&lt;&gt;"",L581,F581)</f>
        <v>0</v>
      </c>
      <c r="E581" s="39"/>
    </row>
    <row r="582" spans="3:5" x14ac:dyDescent="0.25">
      <c r="C582">
        <f t="shared" si="9"/>
        <v>0</v>
      </c>
      <c r="E582" s="39"/>
    </row>
    <row r="583" spans="3:5" x14ac:dyDescent="0.25">
      <c r="C583">
        <f t="shared" si="9"/>
        <v>0</v>
      </c>
      <c r="E583" s="39"/>
    </row>
    <row r="584" spans="3:5" x14ac:dyDescent="0.25">
      <c r="C584">
        <f t="shared" si="9"/>
        <v>0</v>
      </c>
      <c r="E584" s="39"/>
    </row>
    <row r="585" spans="3:5" x14ac:dyDescent="0.25">
      <c r="C585">
        <f t="shared" si="9"/>
        <v>0</v>
      </c>
      <c r="E585" s="39"/>
    </row>
    <row r="586" spans="3:5" x14ac:dyDescent="0.25">
      <c r="C586">
        <f t="shared" si="9"/>
        <v>0</v>
      </c>
      <c r="E586" s="39"/>
    </row>
    <row r="587" spans="3:5" x14ac:dyDescent="0.25">
      <c r="C587">
        <f t="shared" si="9"/>
        <v>0</v>
      </c>
      <c r="E587" s="39"/>
    </row>
    <row r="588" spans="3:5" x14ac:dyDescent="0.25">
      <c r="C588">
        <f t="shared" si="9"/>
        <v>0</v>
      </c>
      <c r="E588" s="39"/>
    </row>
    <row r="589" spans="3:5" x14ac:dyDescent="0.25">
      <c r="C589">
        <f t="shared" si="9"/>
        <v>0</v>
      </c>
      <c r="E589" s="39"/>
    </row>
    <row r="590" spans="3:5" x14ac:dyDescent="0.25">
      <c r="C590">
        <f t="shared" si="9"/>
        <v>0</v>
      </c>
      <c r="E590" s="39"/>
    </row>
    <row r="591" spans="3:5" x14ac:dyDescent="0.25">
      <c r="C591">
        <f t="shared" si="9"/>
        <v>0</v>
      </c>
      <c r="E591" s="39"/>
    </row>
    <row r="592" spans="3:5" x14ac:dyDescent="0.25">
      <c r="C592">
        <f t="shared" si="9"/>
        <v>0</v>
      </c>
      <c r="E592" s="39"/>
    </row>
    <row r="593" spans="3:5" x14ac:dyDescent="0.25">
      <c r="C593">
        <f t="shared" si="9"/>
        <v>0</v>
      </c>
      <c r="E593" s="39"/>
    </row>
    <row r="594" spans="3:5" x14ac:dyDescent="0.25">
      <c r="C594">
        <f t="shared" si="9"/>
        <v>0</v>
      </c>
      <c r="E594" s="39"/>
    </row>
    <row r="595" spans="3:5" x14ac:dyDescent="0.25">
      <c r="C595">
        <f t="shared" si="9"/>
        <v>0</v>
      </c>
      <c r="E595" s="39"/>
    </row>
    <row r="596" spans="3:5" x14ac:dyDescent="0.25">
      <c r="C596">
        <f t="shared" si="9"/>
        <v>0</v>
      </c>
      <c r="E596" s="39"/>
    </row>
    <row r="597" spans="3:5" x14ac:dyDescent="0.25">
      <c r="C597">
        <f t="shared" si="9"/>
        <v>0</v>
      </c>
      <c r="E597" s="39"/>
    </row>
    <row r="598" spans="3:5" x14ac:dyDescent="0.25">
      <c r="C598">
        <f t="shared" si="9"/>
        <v>0</v>
      </c>
      <c r="E598" s="39"/>
    </row>
    <row r="599" spans="3:5" x14ac:dyDescent="0.25">
      <c r="C599">
        <f t="shared" si="9"/>
        <v>0</v>
      </c>
      <c r="E599" s="39"/>
    </row>
    <row r="600" spans="3:5" x14ac:dyDescent="0.25">
      <c r="C600">
        <f t="shared" si="9"/>
        <v>0</v>
      </c>
      <c r="E600" s="39"/>
    </row>
    <row r="601" spans="3:5" x14ac:dyDescent="0.25">
      <c r="C601">
        <f t="shared" si="9"/>
        <v>0</v>
      </c>
      <c r="E601" s="39"/>
    </row>
    <row r="602" spans="3:5" x14ac:dyDescent="0.25">
      <c r="C602">
        <f t="shared" si="9"/>
        <v>0</v>
      </c>
      <c r="E602" s="39"/>
    </row>
    <row r="603" spans="3:5" x14ac:dyDescent="0.25">
      <c r="C603">
        <f t="shared" si="9"/>
        <v>0</v>
      </c>
      <c r="E603" s="39"/>
    </row>
    <row r="604" spans="3:5" x14ac:dyDescent="0.25">
      <c r="C604">
        <f t="shared" si="9"/>
        <v>0</v>
      </c>
      <c r="E604" s="39"/>
    </row>
  </sheetData>
  <pageMargins left="0.7" right="0.7" top="0.75" bottom="0.75" header="0.3" footer="0.3"/>
  <customProperties>
    <customPr name="Gu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7"/>
  </sheetPr>
  <dimension ref="A1:EQ388"/>
  <sheetViews>
    <sheetView topLeftCell="BU1" zoomScale="70" zoomScaleNormal="70" workbookViewId="0">
      <selection activeCell="EG18" sqref="EG18"/>
    </sheetView>
  </sheetViews>
  <sheetFormatPr defaultColWidth="8.85546875" defaultRowHeight="15" customHeight="1" x14ac:dyDescent="0.25"/>
  <cols>
    <col min="1" max="2" width="10.7109375" bestFit="1" customWidth="1"/>
    <col min="3" max="3" width="15.85546875" bestFit="1" customWidth="1"/>
    <col min="6" max="6" width="10" bestFit="1" customWidth="1"/>
    <col min="8" max="8" width="15.85546875" bestFit="1" customWidth="1"/>
    <col min="13" max="13" width="10.7109375" bestFit="1" customWidth="1"/>
    <col min="19" max="19" width="10.7109375" bestFit="1" customWidth="1"/>
    <col min="23" max="23" width="10.7109375" style="39" bestFit="1" customWidth="1"/>
    <col min="26" max="26" width="21" style="39" bestFit="1" customWidth="1"/>
    <col min="28" max="28" width="14" style="39" bestFit="1" customWidth="1"/>
    <col min="30" max="30" width="24.28515625" style="39" bestFit="1" customWidth="1"/>
    <col min="32" max="32" width="14" style="39" bestFit="1" customWidth="1"/>
    <col min="35" max="35" width="15.85546875" bestFit="1" customWidth="1"/>
    <col min="64" max="64" width="15.85546875" bestFit="1" customWidth="1"/>
    <col min="139" max="139" width="15.7109375" customWidth="1"/>
    <col min="140" max="140" width="13.28515625" customWidth="1"/>
    <col min="141" max="141" width="12.7109375" customWidth="1"/>
  </cols>
  <sheetData>
    <row r="1" spans="1:147" ht="15" customHeight="1" x14ac:dyDescent="0.25">
      <c r="A1" s="39">
        <f>Jour_J-5</f>
        <v>43849</v>
      </c>
      <c r="B1" s="39">
        <f>A1+15</f>
        <v>43864</v>
      </c>
      <c r="W1" s="39" t="s">
        <v>443</v>
      </c>
      <c r="Z1" s="39" t="s">
        <v>445</v>
      </c>
      <c r="AD1" s="39" t="s">
        <v>446</v>
      </c>
      <c r="AI1">
        <v>267</v>
      </c>
      <c r="BL1" s="39">
        <f ca="1">TODAY()</f>
        <v>43854</v>
      </c>
      <c r="EI1" t="s">
        <v>612</v>
      </c>
    </row>
    <row r="2" spans="1:147" ht="15" customHeight="1" x14ac:dyDescent="0.25">
      <c r="W2" s="39" t="s">
        <v>444</v>
      </c>
      <c r="Z2" s="39" t="s">
        <v>444</v>
      </c>
      <c r="AD2" s="39" t="s">
        <v>444</v>
      </c>
      <c r="AI2" s="20" t="s">
        <v>544</v>
      </c>
      <c r="AU2" t="s">
        <v>577</v>
      </c>
      <c r="BC2" t="s">
        <v>578</v>
      </c>
      <c r="BL2" t="s">
        <v>606</v>
      </c>
      <c r="EI2" s="20" t="s">
        <v>406</v>
      </c>
    </row>
    <row r="3" spans="1:147" ht="15" customHeight="1" x14ac:dyDescent="0.25">
      <c r="AU3" t="s">
        <v>579</v>
      </c>
      <c r="AX3" t="s">
        <v>580</v>
      </c>
      <c r="BC3" t="s">
        <v>579</v>
      </c>
      <c r="BF3" t="s">
        <v>580</v>
      </c>
      <c r="BM3" t="s">
        <v>592</v>
      </c>
      <c r="BN3" t="s">
        <v>592</v>
      </c>
      <c r="BO3" t="s">
        <v>592</v>
      </c>
      <c r="BP3" t="s">
        <v>592</v>
      </c>
      <c r="BQ3" t="s">
        <v>592</v>
      </c>
      <c r="BR3" t="s">
        <v>592</v>
      </c>
      <c r="BS3" t="s">
        <v>338</v>
      </c>
      <c r="BT3" t="s">
        <v>338</v>
      </c>
      <c r="BU3" t="s">
        <v>338</v>
      </c>
      <c r="BV3" t="s">
        <v>338</v>
      </c>
      <c r="BW3" t="s">
        <v>338</v>
      </c>
      <c r="BX3" t="s">
        <v>338</v>
      </c>
      <c r="BY3" t="s">
        <v>593</v>
      </c>
      <c r="BZ3" t="s">
        <v>593</v>
      </c>
      <c r="CA3" t="s">
        <v>593</v>
      </c>
      <c r="CB3" t="s">
        <v>593</v>
      </c>
      <c r="CC3" t="s">
        <v>593</v>
      </c>
      <c r="CD3" t="s">
        <v>593</v>
      </c>
      <c r="CE3" t="s">
        <v>594</v>
      </c>
      <c r="CF3" t="s">
        <v>594</v>
      </c>
      <c r="CG3" t="s">
        <v>594</v>
      </c>
      <c r="CH3" t="s">
        <v>594</v>
      </c>
      <c r="CI3" t="s">
        <v>594</v>
      </c>
      <c r="CJ3" t="s">
        <v>594</v>
      </c>
      <c r="CK3" t="s">
        <v>339</v>
      </c>
      <c r="CL3" t="s">
        <v>339</v>
      </c>
      <c r="CM3" t="s">
        <v>339</v>
      </c>
      <c r="CN3" t="s">
        <v>339</v>
      </c>
      <c r="CO3" t="s">
        <v>339</v>
      </c>
      <c r="CP3" t="s">
        <v>339</v>
      </c>
      <c r="CQ3" t="s">
        <v>595</v>
      </c>
      <c r="CR3" t="s">
        <v>595</v>
      </c>
      <c r="CS3" t="s">
        <v>595</v>
      </c>
      <c r="CT3" t="s">
        <v>595</v>
      </c>
      <c r="CU3" t="s">
        <v>595</v>
      </c>
      <c r="CV3" t="s">
        <v>595</v>
      </c>
      <c r="CW3" t="s">
        <v>340</v>
      </c>
      <c r="CX3" t="s">
        <v>340</v>
      </c>
      <c r="CY3" t="s">
        <v>340</v>
      </c>
      <c r="CZ3" t="s">
        <v>340</v>
      </c>
      <c r="DA3" t="s">
        <v>340</v>
      </c>
      <c r="DB3" t="s">
        <v>340</v>
      </c>
      <c r="EI3" s="20" t="s">
        <v>613</v>
      </c>
    </row>
    <row r="4" spans="1:147" ht="15" customHeight="1" x14ac:dyDescent="0.25">
      <c r="A4" t="s">
        <v>337</v>
      </c>
      <c r="C4" t="s">
        <v>424</v>
      </c>
      <c r="D4" t="s">
        <v>339</v>
      </c>
      <c r="E4" t="s">
        <v>338</v>
      </c>
      <c r="F4" t="s">
        <v>340</v>
      </c>
      <c r="H4" t="s">
        <v>424</v>
      </c>
      <c r="I4" t="s">
        <v>408</v>
      </c>
      <c r="M4" t="s">
        <v>424</v>
      </c>
      <c r="N4" t="s">
        <v>408</v>
      </c>
      <c r="S4" t="s">
        <v>424</v>
      </c>
      <c r="T4" t="s">
        <v>408</v>
      </c>
      <c r="W4" s="39" t="s">
        <v>338</v>
      </c>
      <c r="Z4" s="39" t="s">
        <v>405</v>
      </c>
      <c r="AB4" s="39" t="s">
        <v>404</v>
      </c>
      <c r="AD4" s="39" t="s">
        <v>405</v>
      </c>
      <c r="AF4" s="39" t="s">
        <v>404</v>
      </c>
      <c r="AU4" t="s">
        <v>424</v>
      </c>
      <c r="AV4" t="s">
        <v>408</v>
      </c>
      <c r="AX4" t="s">
        <v>424</v>
      </c>
      <c r="AY4" t="s">
        <v>408</v>
      </c>
      <c r="BC4" t="s">
        <v>424</v>
      </c>
      <c r="BD4" t="s">
        <v>408</v>
      </c>
      <c r="BF4" t="s">
        <v>424</v>
      </c>
      <c r="BG4" t="s">
        <v>408</v>
      </c>
      <c r="BL4" t="s">
        <v>424</v>
      </c>
      <c r="BM4" t="s">
        <v>596</v>
      </c>
      <c r="BN4" t="s">
        <v>597</v>
      </c>
      <c r="BO4" t="s">
        <v>598</v>
      </c>
      <c r="BP4" t="s">
        <v>599</v>
      </c>
      <c r="BQ4" t="s">
        <v>600</v>
      </c>
      <c r="BR4" t="s">
        <v>601</v>
      </c>
      <c r="BS4" t="s">
        <v>596</v>
      </c>
      <c r="BT4" t="s">
        <v>597</v>
      </c>
      <c r="BU4" t="s">
        <v>598</v>
      </c>
      <c r="BV4" t="s">
        <v>599</v>
      </c>
      <c r="BW4" t="s">
        <v>600</v>
      </c>
      <c r="BX4" t="s">
        <v>601</v>
      </c>
      <c r="BY4" t="s">
        <v>596</v>
      </c>
      <c r="BZ4" t="s">
        <v>597</v>
      </c>
      <c r="CA4" t="s">
        <v>598</v>
      </c>
      <c r="CB4" t="s">
        <v>599</v>
      </c>
      <c r="CC4" t="s">
        <v>600</v>
      </c>
      <c r="CD4" t="s">
        <v>601</v>
      </c>
      <c r="CE4" t="s">
        <v>596</v>
      </c>
      <c r="CF4" t="s">
        <v>597</v>
      </c>
      <c r="CG4" t="s">
        <v>598</v>
      </c>
      <c r="CH4" t="s">
        <v>599</v>
      </c>
      <c r="CI4" t="s">
        <v>600</v>
      </c>
      <c r="CJ4" t="s">
        <v>601</v>
      </c>
      <c r="CK4" t="s">
        <v>596</v>
      </c>
      <c r="CL4" t="s">
        <v>597</v>
      </c>
      <c r="CM4" t="s">
        <v>598</v>
      </c>
      <c r="CN4" t="s">
        <v>599</v>
      </c>
      <c r="CO4" t="s">
        <v>600</v>
      </c>
      <c r="CP4" t="s">
        <v>601</v>
      </c>
      <c r="CQ4" t="s">
        <v>596</v>
      </c>
      <c r="CR4" t="s">
        <v>597</v>
      </c>
      <c r="CS4" t="s">
        <v>598</v>
      </c>
      <c r="CT4" t="s">
        <v>599</v>
      </c>
      <c r="CU4" t="s">
        <v>600</v>
      </c>
      <c r="CV4" t="s">
        <v>601</v>
      </c>
      <c r="CW4" t="s">
        <v>596</v>
      </c>
      <c r="CX4" t="s">
        <v>597</v>
      </c>
      <c r="CY4" t="s">
        <v>598</v>
      </c>
      <c r="CZ4" t="s">
        <v>599</v>
      </c>
      <c r="DA4" t="s">
        <v>600</v>
      </c>
      <c r="DB4" t="s">
        <v>601</v>
      </c>
      <c r="DF4" t="s">
        <v>592</v>
      </c>
      <c r="DG4" t="s">
        <v>592</v>
      </c>
      <c r="DH4" t="s">
        <v>592</v>
      </c>
      <c r="DI4" t="s">
        <v>592</v>
      </c>
      <c r="DJ4" t="s">
        <v>338</v>
      </c>
      <c r="DK4" t="s">
        <v>338</v>
      </c>
      <c r="DL4" t="s">
        <v>338</v>
      </c>
      <c r="DM4" t="s">
        <v>338</v>
      </c>
      <c r="DN4" t="s">
        <v>593</v>
      </c>
      <c r="DO4" t="s">
        <v>593</v>
      </c>
      <c r="DP4" t="s">
        <v>593</v>
      </c>
      <c r="DQ4" t="s">
        <v>593</v>
      </c>
      <c r="DR4" t="s">
        <v>594</v>
      </c>
      <c r="DS4" t="s">
        <v>594</v>
      </c>
      <c r="DT4" t="s">
        <v>594</v>
      </c>
      <c r="DU4" t="s">
        <v>594</v>
      </c>
      <c r="DV4" t="s">
        <v>339</v>
      </c>
      <c r="DW4" t="s">
        <v>339</v>
      </c>
      <c r="DX4" t="s">
        <v>339</v>
      </c>
      <c r="DY4" t="s">
        <v>339</v>
      </c>
      <c r="DZ4" t="s">
        <v>595</v>
      </c>
      <c r="EA4" t="s">
        <v>595</v>
      </c>
      <c r="EB4" t="s">
        <v>595</v>
      </c>
      <c r="EC4" t="s">
        <v>595</v>
      </c>
      <c r="ED4" t="s">
        <v>340</v>
      </c>
      <c r="EE4" t="s">
        <v>340</v>
      </c>
      <c r="EF4" t="s">
        <v>340</v>
      </c>
      <c r="EG4" t="s">
        <v>340</v>
      </c>
    </row>
    <row r="5" spans="1:147" ht="15" customHeight="1" x14ac:dyDescent="0.25">
      <c r="C5" s="20">
        <v>43847</v>
      </c>
      <c r="D5">
        <v>0</v>
      </c>
      <c r="E5">
        <v>0</v>
      </c>
      <c r="F5">
        <v>0</v>
      </c>
      <c r="H5" s="20">
        <v>43847</v>
      </c>
      <c r="I5">
        <v>1</v>
      </c>
      <c r="K5" s="124"/>
      <c r="L5">
        <f t="shared" ref="L5:L45" si="0">DAY(M5)</f>
        <v>17</v>
      </c>
      <c r="M5" s="39">
        <v>43847</v>
      </c>
      <c r="N5">
        <v>5.0486678857342202</v>
      </c>
      <c r="R5">
        <f>DAY(S5)</f>
        <v>17</v>
      </c>
      <c r="S5" s="39">
        <v>43847</v>
      </c>
      <c r="T5">
        <v>11.0198177157415</v>
      </c>
      <c r="W5" s="39" t="s">
        <v>424</v>
      </c>
      <c r="X5" t="s">
        <v>408</v>
      </c>
      <c r="Z5" s="39" t="s">
        <v>424</v>
      </c>
      <c r="AA5" t="s">
        <v>408</v>
      </c>
      <c r="AB5" s="39" t="s">
        <v>424</v>
      </c>
      <c r="AC5" t="s">
        <v>408</v>
      </c>
      <c r="AD5" s="39" t="s">
        <v>424</v>
      </c>
      <c r="AE5" t="s">
        <v>408</v>
      </c>
      <c r="AF5" s="39" t="s">
        <v>424</v>
      </c>
      <c r="AG5" t="s">
        <v>408</v>
      </c>
      <c r="AI5" t="s">
        <v>424</v>
      </c>
      <c r="AJ5" t="s">
        <v>545</v>
      </c>
      <c r="AK5" t="s">
        <v>546</v>
      </c>
      <c r="AL5" t="s">
        <v>339</v>
      </c>
      <c r="AM5" t="s">
        <v>338</v>
      </c>
      <c r="AN5" t="s">
        <v>340</v>
      </c>
      <c r="AR5" s="7">
        <f>ABS(AV5-BD5)/2</f>
        <v>0</v>
      </c>
      <c r="AS5" s="7">
        <f>ABS(AY5-BG5)/2</f>
        <v>0</v>
      </c>
      <c r="AU5">
        <v>43847</v>
      </c>
      <c r="AV5">
        <v>7.8801945782461704</v>
      </c>
      <c r="AX5">
        <v>43847</v>
      </c>
      <c r="AY5">
        <v>3.4808125968874601</v>
      </c>
      <c r="BC5">
        <v>43847</v>
      </c>
      <c r="BD5">
        <v>7.8801945782461704</v>
      </c>
      <c r="BF5">
        <v>43847</v>
      </c>
      <c r="BG5">
        <v>3.4808125968874601</v>
      </c>
      <c r="BL5" s="39">
        <v>43852</v>
      </c>
      <c r="BM5">
        <v>220</v>
      </c>
      <c r="BN5">
        <v>223</v>
      </c>
      <c r="BO5">
        <v>14</v>
      </c>
      <c r="BP5">
        <v>0</v>
      </c>
      <c r="BQ5">
        <v>19.79</v>
      </c>
      <c r="BR5">
        <v>61.5</v>
      </c>
      <c r="BS5">
        <v>212</v>
      </c>
      <c r="BT5">
        <v>223</v>
      </c>
      <c r="BU5">
        <v>18</v>
      </c>
      <c r="BV5">
        <v>0</v>
      </c>
      <c r="BW5">
        <v>21.9</v>
      </c>
      <c r="BX5">
        <v>76.8</v>
      </c>
      <c r="BY5">
        <v>300</v>
      </c>
      <c r="BZ5">
        <v>300</v>
      </c>
      <c r="CA5">
        <v>30</v>
      </c>
      <c r="CB5">
        <v>0</v>
      </c>
      <c r="CC5">
        <v>25.33</v>
      </c>
      <c r="CD5">
        <v>56.25</v>
      </c>
      <c r="CE5">
        <v>242</v>
      </c>
      <c r="CF5">
        <v>262</v>
      </c>
      <c r="CG5">
        <v>12</v>
      </c>
      <c r="CH5">
        <v>0</v>
      </c>
      <c r="CI5">
        <v>25.33</v>
      </c>
      <c r="CJ5">
        <v>79.2</v>
      </c>
      <c r="CK5">
        <v>212</v>
      </c>
      <c r="CL5">
        <v>216</v>
      </c>
      <c r="CM5">
        <v>52</v>
      </c>
      <c r="CN5">
        <v>0</v>
      </c>
      <c r="CO5">
        <v>25.33</v>
      </c>
      <c r="CP5">
        <v>68.98</v>
      </c>
      <c r="CQ5">
        <v>212</v>
      </c>
      <c r="CR5">
        <v>223</v>
      </c>
      <c r="CS5">
        <v>38</v>
      </c>
      <c r="CT5">
        <v>0</v>
      </c>
      <c r="CU5">
        <v>19.79</v>
      </c>
      <c r="CV5">
        <v>63.6</v>
      </c>
      <c r="CW5">
        <v>212</v>
      </c>
      <c r="CX5">
        <v>216</v>
      </c>
      <c r="CY5">
        <v>82</v>
      </c>
      <c r="CZ5">
        <v>0</v>
      </c>
      <c r="DA5">
        <v>26.33</v>
      </c>
      <c r="DB5">
        <v>63.32</v>
      </c>
      <c r="DF5" t="s">
        <v>602</v>
      </c>
      <c r="DG5" t="s">
        <v>603</v>
      </c>
      <c r="DH5" t="s">
        <v>604</v>
      </c>
      <c r="DI5" t="s">
        <v>605</v>
      </c>
      <c r="DJ5" t="s">
        <v>602</v>
      </c>
      <c r="DK5" t="s">
        <v>603</v>
      </c>
      <c r="DL5" t="s">
        <v>604</v>
      </c>
      <c r="DM5" t="s">
        <v>605</v>
      </c>
      <c r="DN5" t="s">
        <v>602</v>
      </c>
      <c r="DO5" t="s">
        <v>603</v>
      </c>
      <c r="DP5" t="s">
        <v>604</v>
      </c>
      <c r="DQ5" t="s">
        <v>605</v>
      </c>
      <c r="DR5" t="s">
        <v>602</v>
      </c>
      <c r="DS5" t="s">
        <v>603</v>
      </c>
      <c r="DT5" t="s">
        <v>604</v>
      </c>
      <c r="DU5" t="s">
        <v>605</v>
      </c>
      <c r="DV5" t="s">
        <v>602</v>
      </c>
      <c r="DW5" t="s">
        <v>603</v>
      </c>
      <c r="DX5" t="s">
        <v>604</v>
      </c>
      <c r="DY5" t="s">
        <v>605</v>
      </c>
      <c r="DZ5" t="s">
        <v>602</v>
      </c>
      <c r="EA5" t="s">
        <v>603</v>
      </c>
      <c r="EB5" t="s">
        <v>604</v>
      </c>
      <c r="EC5" t="s">
        <v>605</v>
      </c>
      <c r="ED5" t="s">
        <v>602</v>
      </c>
      <c r="EE5" t="s">
        <v>603</v>
      </c>
      <c r="EF5" t="s">
        <v>604</v>
      </c>
      <c r="EG5" t="s">
        <v>605</v>
      </c>
      <c r="EI5" s="14" t="s">
        <v>405</v>
      </c>
      <c r="EK5" s="14" t="s">
        <v>404</v>
      </c>
    </row>
    <row r="6" spans="1:147" ht="15" customHeight="1" x14ac:dyDescent="0.25">
      <c r="A6" t="s">
        <v>404</v>
      </c>
      <c r="C6" s="20">
        <v>43847.041666666664</v>
      </c>
      <c r="D6">
        <v>0</v>
      </c>
      <c r="E6">
        <v>0</v>
      </c>
      <c r="F6">
        <v>0</v>
      </c>
      <c r="H6" s="20">
        <v>43847.041666666664</v>
      </c>
      <c r="I6">
        <v>1</v>
      </c>
      <c r="L6">
        <f t="shared" si="0"/>
        <v>18</v>
      </c>
      <c r="M6" s="39">
        <v>43848</v>
      </c>
      <c r="N6">
        <v>5.6917776485576796</v>
      </c>
      <c r="R6">
        <f t="shared" ref="R6:R45" si="1">DAY(S6)</f>
        <v>18</v>
      </c>
      <c r="S6" s="39">
        <v>43848</v>
      </c>
      <c r="T6">
        <v>12.2632963461961</v>
      </c>
      <c r="W6" s="39">
        <v>43847</v>
      </c>
      <c r="X6">
        <v>0</v>
      </c>
      <c r="Z6" s="39">
        <v>43847</v>
      </c>
      <c r="AA6">
        <v>0</v>
      </c>
      <c r="AB6" s="39">
        <v>43847</v>
      </c>
      <c r="AC6">
        <v>0</v>
      </c>
      <c r="AD6" s="39">
        <v>43847</v>
      </c>
      <c r="AE6">
        <v>0</v>
      </c>
      <c r="AF6" s="39">
        <v>43847</v>
      </c>
      <c r="AG6">
        <v>0</v>
      </c>
      <c r="AI6">
        <v>43852.583333333336</v>
      </c>
      <c r="AJ6">
        <v>43852.649143518516</v>
      </c>
      <c r="AK6" t="s">
        <v>547</v>
      </c>
      <c r="AL6">
        <v>0</v>
      </c>
      <c r="AM6">
        <v>0</v>
      </c>
      <c r="AN6">
        <v>0</v>
      </c>
      <c r="AR6" s="7">
        <f t="shared" ref="AR6:AR20" si="2">ABS(AV6-BD6)/2</f>
        <v>0</v>
      </c>
      <c r="AS6" s="7">
        <f t="shared" ref="AS6:AS20" si="3">ABS(AY6-BG6)/2</f>
        <v>0</v>
      </c>
      <c r="AU6">
        <v>43848</v>
      </c>
      <c r="AV6">
        <v>8.6254733461911393</v>
      </c>
      <c r="AX6">
        <v>43848</v>
      </c>
      <c r="AY6">
        <v>4.10615407503815</v>
      </c>
      <c r="BC6">
        <v>43848</v>
      </c>
      <c r="BD6">
        <v>8.6254733461911393</v>
      </c>
      <c r="BF6">
        <v>43848</v>
      </c>
      <c r="BG6">
        <v>4.10615407503815</v>
      </c>
      <c r="BL6" s="20">
        <v>43852.041666666664</v>
      </c>
      <c r="BM6">
        <v>280</v>
      </c>
      <c r="BN6">
        <v>283</v>
      </c>
      <c r="BO6">
        <v>14</v>
      </c>
      <c r="BP6">
        <v>0</v>
      </c>
      <c r="BQ6">
        <v>19.79</v>
      </c>
      <c r="BR6">
        <v>61.5</v>
      </c>
      <c r="BS6">
        <v>272</v>
      </c>
      <c r="BT6">
        <v>283</v>
      </c>
      <c r="BU6">
        <v>18</v>
      </c>
      <c r="BV6">
        <v>0</v>
      </c>
      <c r="BW6">
        <v>21.9</v>
      </c>
      <c r="BX6">
        <v>76.8</v>
      </c>
      <c r="BY6">
        <v>360</v>
      </c>
      <c r="BZ6">
        <v>360</v>
      </c>
      <c r="CA6">
        <v>30</v>
      </c>
      <c r="CB6">
        <v>0</v>
      </c>
      <c r="CC6">
        <v>25.33</v>
      </c>
      <c r="CD6">
        <v>56.25</v>
      </c>
      <c r="CE6">
        <v>302</v>
      </c>
      <c r="CF6">
        <v>322</v>
      </c>
      <c r="CG6">
        <v>12</v>
      </c>
      <c r="CH6">
        <v>0</v>
      </c>
      <c r="CI6">
        <v>25.33</v>
      </c>
      <c r="CJ6">
        <v>79.2</v>
      </c>
      <c r="CK6">
        <v>272</v>
      </c>
      <c r="CL6">
        <v>276</v>
      </c>
      <c r="CM6">
        <v>52</v>
      </c>
      <c r="CN6">
        <v>0</v>
      </c>
      <c r="CO6">
        <v>25.33</v>
      </c>
      <c r="CP6">
        <v>68.98</v>
      </c>
      <c r="CQ6">
        <v>272</v>
      </c>
      <c r="CR6">
        <v>283</v>
      </c>
      <c r="CS6">
        <v>38</v>
      </c>
      <c r="CT6">
        <v>0</v>
      </c>
      <c r="CU6">
        <v>19.79</v>
      </c>
      <c r="CV6">
        <v>63.6</v>
      </c>
      <c r="CW6">
        <v>272</v>
      </c>
      <c r="CX6">
        <v>276</v>
      </c>
      <c r="CY6">
        <v>82</v>
      </c>
      <c r="CZ6">
        <v>0</v>
      </c>
      <c r="DA6">
        <v>26.33</v>
      </c>
      <c r="DB6">
        <v>63.32</v>
      </c>
      <c r="DE6">
        <v>0</v>
      </c>
      <c r="DF6">
        <v>336</v>
      </c>
      <c r="DG6">
        <v>0</v>
      </c>
      <c r="DH6">
        <v>6</v>
      </c>
      <c r="DI6">
        <v>0</v>
      </c>
      <c r="DJ6">
        <v>294</v>
      </c>
      <c r="DK6">
        <v>125</v>
      </c>
      <c r="DL6">
        <v>6</v>
      </c>
      <c r="DM6">
        <v>0</v>
      </c>
      <c r="DN6">
        <v>720</v>
      </c>
      <c r="DO6">
        <v>0</v>
      </c>
      <c r="DP6">
        <v>120</v>
      </c>
      <c r="DQ6">
        <v>0</v>
      </c>
      <c r="DR6">
        <v>288</v>
      </c>
      <c r="DS6">
        <v>0</v>
      </c>
      <c r="DT6">
        <v>30</v>
      </c>
      <c r="DU6">
        <v>0</v>
      </c>
      <c r="DV6">
        <v>864</v>
      </c>
      <c r="DW6">
        <v>454</v>
      </c>
      <c r="DX6">
        <v>6</v>
      </c>
      <c r="DY6">
        <v>0</v>
      </c>
      <c r="DZ6">
        <v>912</v>
      </c>
      <c r="EA6">
        <v>0</v>
      </c>
      <c r="EB6">
        <v>6</v>
      </c>
      <c r="EC6">
        <v>0</v>
      </c>
      <c r="ED6">
        <v>1020</v>
      </c>
      <c r="EE6">
        <v>582</v>
      </c>
      <c r="EF6">
        <v>6</v>
      </c>
      <c r="EG6">
        <v>0</v>
      </c>
      <c r="EI6" t="s">
        <v>424</v>
      </c>
      <c r="EJ6" t="s">
        <v>408</v>
      </c>
      <c r="EK6" t="s">
        <v>424</v>
      </c>
      <c r="EL6" t="s">
        <v>408</v>
      </c>
      <c r="EN6" t="s">
        <v>424</v>
      </c>
      <c r="EO6" t="s">
        <v>408</v>
      </c>
      <c r="EP6" t="s">
        <v>424</v>
      </c>
      <c r="EQ6" t="s">
        <v>408</v>
      </c>
    </row>
    <row r="7" spans="1:147" ht="15" customHeight="1" x14ac:dyDescent="0.25">
      <c r="A7" t="s">
        <v>405</v>
      </c>
      <c r="C7" s="20">
        <v>43847.083333333336</v>
      </c>
      <c r="D7">
        <v>0</v>
      </c>
      <c r="E7">
        <v>0</v>
      </c>
      <c r="F7">
        <v>0</v>
      </c>
      <c r="H7" s="20">
        <v>43847.083333333336</v>
      </c>
      <c r="I7">
        <v>1</v>
      </c>
      <c r="L7">
        <f t="shared" si="0"/>
        <v>19</v>
      </c>
      <c r="M7" s="39">
        <v>43849</v>
      </c>
      <c r="N7">
        <v>4.3468457634417197</v>
      </c>
      <c r="R7">
        <f t="shared" si="1"/>
        <v>19</v>
      </c>
      <c r="S7" s="39">
        <v>43849</v>
      </c>
      <c r="T7">
        <v>7.4202977113032702</v>
      </c>
      <c r="W7" s="39">
        <v>43847.041666666664</v>
      </c>
      <c r="X7">
        <v>0</v>
      </c>
      <c r="Z7" s="39">
        <v>43847.041666666664</v>
      </c>
      <c r="AA7">
        <v>0</v>
      </c>
      <c r="AB7" s="39">
        <v>43847.041666666664</v>
      </c>
      <c r="AC7">
        <v>0</v>
      </c>
      <c r="AD7" s="39">
        <v>43847.041666666664</v>
      </c>
      <c r="AE7">
        <v>0</v>
      </c>
      <c r="AF7" s="39">
        <v>43847.041666666664</v>
      </c>
      <c r="AG7">
        <v>0</v>
      </c>
      <c r="AI7">
        <v>43852.625</v>
      </c>
      <c r="AJ7">
        <v>43852.649143518516</v>
      </c>
      <c r="AK7" t="s">
        <v>547</v>
      </c>
      <c r="AL7">
        <v>0</v>
      </c>
      <c r="AM7">
        <v>0</v>
      </c>
      <c r="AN7">
        <v>73.59</v>
      </c>
      <c r="AR7" s="7">
        <f t="shared" si="2"/>
        <v>0</v>
      </c>
      <c r="AS7" s="7">
        <f t="shared" si="3"/>
        <v>0</v>
      </c>
      <c r="AU7">
        <v>43849</v>
      </c>
      <c r="AV7">
        <v>8.2256707985841206</v>
      </c>
      <c r="AX7">
        <v>43849</v>
      </c>
      <c r="AY7">
        <v>4.2632153204306098</v>
      </c>
      <c r="BC7">
        <v>43849</v>
      </c>
      <c r="BD7">
        <v>8.2256707985841206</v>
      </c>
      <c r="BF7">
        <v>43849</v>
      </c>
      <c r="BG7">
        <v>4.2632153204306098</v>
      </c>
      <c r="BL7" s="20">
        <v>43852.083333333336</v>
      </c>
      <c r="BM7">
        <v>340</v>
      </c>
      <c r="BN7">
        <v>343</v>
      </c>
      <c r="BO7">
        <v>14</v>
      </c>
      <c r="BP7">
        <v>0</v>
      </c>
      <c r="BQ7">
        <v>19.79</v>
      </c>
      <c r="BR7">
        <v>61.5</v>
      </c>
      <c r="BS7">
        <v>332</v>
      </c>
      <c r="BT7">
        <v>343</v>
      </c>
      <c r="BU7">
        <v>18</v>
      </c>
      <c r="BV7">
        <v>0</v>
      </c>
      <c r="BW7">
        <v>21.9</v>
      </c>
      <c r="BX7">
        <v>76.8</v>
      </c>
      <c r="BY7">
        <v>420</v>
      </c>
      <c r="BZ7">
        <v>420</v>
      </c>
      <c r="CA7">
        <v>30</v>
      </c>
      <c r="CB7">
        <v>0</v>
      </c>
      <c r="CC7">
        <v>25.33</v>
      </c>
      <c r="CD7">
        <v>56.25</v>
      </c>
      <c r="CE7">
        <v>362</v>
      </c>
      <c r="CF7">
        <v>382</v>
      </c>
      <c r="CG7">
        <v>12</v>
      </c>
      <c r="CH7">
        <v>0</v>
      </c>
      <c r="CI7">
        <v>25.33</v>
      </c>
      <c r="CJ7">
        <v>79.2</v>
      </c>
      <c r="CK7">
        <v>332</v>
      </c>
      <c r="CL7">
        <v>336</v>
      </c>
      <c r="CM7">
        <v>52</v>
      </c>
      <c r="CN7">
        <v>0</v>
      </c>
      <c r="CO7">
        <v>25.33</v>
      </c>
      <c r="CP7">
        <v>68.98</v>
      </c>
      <c r="CQ7">
        <v>332</v>
      </c>
      <c r="CR7">
        <v>343</v>
      </c>
      <c r="CS7">
        <v>38</v>
      </c>
      <c r="CT7">
        <v>0</v>
      </c>
      <c r="CU7">
        <v>19.79</v>
      </c>
      <c r="CV7">
        <v>63.6</v>
      </c>
      <c r="CW7">
        <v>332</v>
      </c>
      <c r="CX7">
        <v>336</v>
      </c>
      <c r="CY7">
        <v>82</v>
      </c>
      <c r="CZ7">
        <v>0</v>
      </c>
      <c r="DA7">
        <v>26.33</v>
      </c>
      <c r="DB7">
        <v>63.32</v>
      </c>
      <c r="EI7">
        <v>43847</v>
      </c>
      <c r="EJ7">
        <v>7.9195060000000002</v>
      </c>
      <c r="EK7">
        <v>43847</v>
      </c>
      <c r="EL7">
        <v>4.7016910000000003</v>
      </c>
      <c r="EN7">
        <v>43852</v>
      </c>
      <c r="EO7">
        <v>0</v>
      </c>
      <c r="EP7">
        <v>43852</v>
      </c>
      <c r="EQ7">
        <v>1</v>
      </c>
    </row>
    <row r="8" spans="1:147" ht="15" customHeight="1" x14ac:dyDescent="0.25">
      <c r="C8" s="20">
        <v>43847.125</v>
      </c>
      <c r="D8">
        <v>0</v>
      </c>
      <c r="E8">
        <v>0</v>
      </c>
      <c r="F8">
        <v>0</v>
      </c>
      <c r="H8" s="20">
        <v>43847.125</v>
      </c>
      <c r="I8">
        <v>1</v>
      </c>
      <c r="L8">
        <f t="shared" si="0"/>
        <v>20</v>
      </c>
      <c r="M8" s="39">
        <v>43850</v>
      </c>
      <c r="N8">
        <v>3.9109417457929299</v>
      </c>
      <c r="R8">
        <f t="shared" si="1"/>
        <v>20</v>
      </c>
      <c r="S8" s="39">
        <v>43850</v>
      </c>
      <c r="T8">
        <v>6.9197182198809202</v>
      </c>
      <c r="W8" s="39">
        <v>43847.083333333336</v>
      </c>
      <c r="X8">
        <v>0</v>
      </c>
      <c r="Z8" s="39">
        <v>43847.083333333336</v>
      </c>
      <c r="AA8">
        <v>0</v>
      </c>
      <c r="AB8" s="39">
        <v>43847.083333333336</v>
      </c>
      <c r="AC8">
        <v>0</v>
      </c>
      <c r="AD8" s="39">
        <v>43847.083333333336</v>
      </c>
      <c r="AE8">
        <v>0</v>
      </c>
      <c r="AF8" s="39">
        <v>43847.083333333336</v>
      </c>
      <c r="AG8">
        <v>0</v>
      </c>
      <c r="AI8">
        <v>43852.666666666664</v>
      </c>
      <c r="AJ8">
        <v>43852.649143518516</v>
      </c>
      <c r="AK8" t="s">
        <v>547</v>
      </c>
      <c r="AL8">
        <v>67.09</v>
      </c>
      <c r="AM8">
        <v>0</v>
      </c>
      <c r="AN8">
        <v>72.040000000000006</v>
      </c>
      <c r="AR8" s="7">
        <f t="shared" si="2"/>
        <v>0</v>
      </c>
      <c r="AS8" s="7">
        <f t="shared" si="3"/>
        <v>0</v>
      </c>
      <c r="AU8">
        <v>43850</v>
      </c>
      <c r="AV8">
        <v>7.4826259292405597</v>
      </c>
      <c r="AX8">
        <v>43850</v>
      </c>
      <c r="AY8">
        <v>3.6506948622992601</v>
      </c>
      <c r="BC8">
        <v>43850</v>
      </c>
      <c r="BD8">
        <v>7.4826259292405597</v>
      </c>
      <c r="BF8">
        <v>43850</v>
      </c>
      <c r="BG8">
        <v>3.6506948622992601</v>
      </c>
      <c r="BL8" s="20">
        <v>43852.125</v>
      </c>
      <c r="BM8">
        <v>400</v>
      </c>
      <c r="BN8">
        <v>403</v>
      </c>
      <c r="BO8">
        <v>14</v>
      </c>
      <c r="BP8">
        <v>0</v>
      </c>
      <c r="BQ8">
        <v>19.79</v>
      </c>
      <c r="BR8">
        <v>61.5</v>
      </c>
      <c r="BS8">
        <v>392</v>
      </c>
      <c r="BT8">
        <v>403</v>
      </c>
      <c r="BU8">
        <v>18</v>
      </c>
      <c r="BV8">
        <v>0</v>
      </c>
      <c r="BW8">
        <v>21.9</v>
      </c>
      <c r="BX8">
        <v>76.8</v>
      </c>
      <c r="BY8">
        <v>480</v>
      </c>
      <c r="BZ8">
        <v>480</v>
      </c>
      <c r="CA8">
        <v>30</v>
      </c>
      <c r="CB8">
        <v>0</v>
      </c>
      <c r="CC8">
        <v>25.33</v>
      </c>
      <c r="CD8">
        <v>56.25</v>
      </c>
      <c r="CE8">
        <v>422</v>
      </c>
      <c r="CF8">
        <v>442</v>
      </c>
      <c r="CG8">
        <v>12</v>
      </c>
      <c r="CH8">
        <v>0</v>
      </c>
      <c r="CI8">
        <v>25.33</v>
      </c>
      <c r="CJ8">
        <v>79.2</v>
      </c>
      <c r="CK8">
        <v>392</v>
      </c>
      <c r="CL8">
        <v>396</v>
      </c>
      <c r="CM8">
        <v>52</v>
      </c>
      <c r="CN8">
        <v>0</v>
      </c>
      <c r="CO8">
        <v>25.33</v>
      </c>
      <c r="CP8">
        <v>68.98</v>
      </c>
      <c r="CQ8">
        <v>392</v>
      </c>
      <c r="CR8">
        <v>403</v>
      </c>
      <c r="CS8">
        <v>38</v>
      </c>
      <c r="CT8">
        <v>0</v>
      </c>
      <c r="CU8">
        <v>19.79</v>
      </c>
      <c r="CV8">
        <v>63.6</v>
      </c>
      <c r="CW8">
        <v>392</v>
      </c>
      <c r="CX8">
        <v>396</v>
      </c>
      <c r="CY8">
        <v>82</v>
      </c>
      <c r="CZ8">
        <v>0</v>
      </c>
      <c r="DA8">
        <v>26.33</v>
      </c>
      <c r="DB8">
        <v>63.32</v>
      </c>
      <c r="EI8">
        <v>43847.041666666664</v>
      </c>
      <c r="EJ8">
        <v>7.9622630000000001</v>
      </c>
      <c r="EK8">
        <v>43847.041666666664</v>
      </c>
      <c r="EL8">
        <v>4.3704749999999999</v>
      </c>
      <c r="EN8">
        <v>43852.041666666664</v>
      </c>
      <c r="EO8">
        <v>0</v>
      </c>
      <c r="EP8">
        <v>43852.041666666664</v>
      </c>
      <c r="EQ8">
        <v>1</v>
      </c>
    </row>
    <row r="9" spans="1:147" ht="15" customHeight="1" x14ac:dyDescent="0.25">
      <c r="A9" t="s">
        <v>406</v>
      </c>
      <c r="C9" s="20">
        <v>43847.166666666664</v>
      </c>
      <c r="D9">
        <v>0</v>
      </c>
      <c r="E9">
        <v>0</v>
      </c>
      <c r="F9">
        <v>0</v>
      </c>
      <c r="H9" s="20">
        <v>43847.166666666664</v>
      </c>
      <c r="I9">
        <v>1</v>
      </c>
      <c r="L9">
        <f t="shared" si="0"/>
        <v>21</v>
      </c>
      <c r="M9" s="39">
        <v>43851</v>
      </c>
      <c r="N9">
        <v>3.5100024007267101</v>
      </c>
      <c r="R9">
        <f t="shared" si="1"/>
        <v>21</v>
      </c>
      <c r="S9" s="39">
        <v>43851</v>
      </c>
      <c r="T9">
        <v>5.8935766350568297</v>
      </c>
      <c r="W9" s="39">
        <v>43847.125</v>
      </c>
      <c r="X9">
        <v>0</v>
      </c>
      <c r="Z9" s="39">
        <v>43847.125</v>
      </c>
      <c r="AA9">
        <v>0</v>
      </c>
      <c r="AB9" s="39">
        <v>43847.125</v>
      </c>
      <c r="AC9">
        <v>0</v>
      </c>
      <c r="AD9" s="39">
        <v>43847.125</v>
      </c>
      <c r="AE9">
        <v>0</v>
      </c>
      <c r="AF9" s="39">
        <v>43847.125</v>
      </c>
      <c r="AG9">
        <v>0</v>
      </c>
      <c r="AI9">
        <v>43852.708333333336</v>
      </c>
      <c r="AJ9">
        <v>43852.649143518516</v>
      </c>
      <c r="AK9" t="s">
        <v>547</v>
      </c>
      <c r="AL9">
        <v>65.7</v>
      </c>
      <c r="AM9">
        <v>34.340000000000003</v>
      </c>
      <c r="AN9">
        <v>70.55</v>
      </c>
      <c r="AR9" s="7">
        <f t="shared" si="2"/>
        <v>0</v>
      </c>
      <c r="AS9" s="7">
        <f t="shared" si="3"/>
        <v>0</v>
      </c>
      <c r="AU9">
        <v>43851</v>
      </c>
      <c r="AV9">
        <v>5.9925615531131804</v>
      </c>
      <c r="AX9">
        <v>43851</v>
      </c>
      <c r="AY9">
        <v>2.9173519286734599</v>
      </c>
      <c r="BC9">
        <v>43851</v>
      </c>
      <c r="BD9">
        <v>5.9925615531131804</v>
      </c>
      <c r="BF9">
        <v>43851</v>
      </c>
      <c r="BG9">
        <v>2.9173519286734599</v>
      </c>
      <c r="BL9" s="20">
        <v>43852.166666666664</v>
      </c>
      <c r="BM9">
        <v>460</v>
      </c>
      <c r="BN9">
        <v>463</v>
      </c>
      <c r="BO9">
        <v>14</v>
      </c>
      <c r="BP9">
        <v>0</v>
      </c>
      <c r="BQ9">
        <v>19.79</v>
      </c>
      <c r="BR9">
        <v>61.5</v>
      </c>
      <c r="BS9">
        <v>452</v>
      </c>
      <c r="BT9">
        <v>463</v>
      </c>
      <c r="BU9">
        <v>18</v>
      </c>
      <c r="BV9">
        <v>0</v>
      </c>
      <c r="BW9">
        <v>21.9</v>
      </c>
      <c r="BX9">
        <v>76.8</v>
      </c>
      <c r="BY9">
        <v>540</v>
      </c>
      <c r="BZ9">
        <v>540</v>
      </c>
      <c r="CA9">
        <v>30</v>
      </c>
      <c r="CB9">
        <v>0</v>
      </c>
      <c r="CC9">
        <v>25.33</v>
      </c>
      <c r="CD9">
        <v>56.25</v>
      </c>
      <c r="CE9">
        <v>482</v>
      </c>
      <c r="CF9">
        <v>502</v>
      </c>
      <c r="CG9">
        <v>12</v>
      </c>
      <c r="CH9">
        <v>0</v>
      </c>
      <c r="CI9">
        <v>25.33</v>
      </c>
      <c r="CJ9">
        <v>79.2</v>
      </c>
      <c r="CK9">
        <v>452</v>
      </c>
      <c r="CL9">
        <v>456</v>
      </c>
      <c r="CM9">
        <v>52</v>
      </c>
      <c r="CN9">
        <v>0</v>
      </c>
      <c r="CO9">
        <v>25.33</v>
      </c>
      <c r="CP9">
        <v>68.98</v>
      </c>
      <c r="CQ9">
        <v>452</v>
      </c>
      <c r="CR9">
        <v>463</v>
      </c>
      <c r="CS9">
        <v>38</v>
      </c>
      <c r="CT9">
        <v>0</v>
      </c>
      <c r="CU9">
        <v>19.79</v>
      </c>
      <c r="CV9">
        <v>63.6</v>
      </c>
      <c r="CW9">
        <v>452</v>
      </c>
      <c r="CX9">
        <v>456</v>
      </c>
      <c r="CY9">
        <v>82</v>
      </c>
      <c r="CZ9">
        <v>0</v>
      </c>
      <c r="DA9">
        <v>26.33</v>
      </c>
      <c r="DB9">
        <v>63.32</v>
      </c>
      <c r="EI9">
        <v>43847.083333333336</v>
      </c>
      <c r="EJ9">
        <v>8.707236</v>
      </c>
      <c r="EK9">
        <v>43847.083333333336</v>
      </c>
      <c r="EL9">
        <v>4.6048790000000004</v>
      </c>
      <c r="EN9">
        <v>43852.083333333336</v>
      </c>
      <c r="EO9">
        <v>0</v>
      </c>
      <c r="EP9">
        <v>43852.083333333336</v>
      </c>
      <c r="EQ9">
        <v>1</v>
      </c>
    </row>
    <row r="10" spans="1:147" ht="15" customHeight="1" x14ac:dyDescent="0.25">
      <c r="A10" t="s">
        <v>407</v>
      </c>
      <c r="C10" s="20">
        <v>43847.208333333336</v>
      </c>
      <c r="D10">
        <v>0</v>
      </c>
      <c r="E10">
        <v>0</v>
      </c>
      <c r="F10">
        <v>0</v>
      </c>
      <c r="H10" s="20">
        <v>43847.208333333336</v>
      </c>
      <c r="I10">
        <v>1</v>
      </c>
      <c r="L10">
        <f t="shared" si="0"/>
        <v>22</v>
      </c>
      <c r="M10" s="39">
        <v>43852</v>
      </c>
      <c r="N10">
        <v>3.3428772747862601</v>
      </c>
      <c r="R10">
        <f t="shared" si="1"/>
        <v>22</v>
      </c>
      <c r="S10" s="39">
        <v>43852</v>
      </c>
      <c r="T10">
        <v>6.3488704924445596</v>
      </c>
      <c r="W10" s="39">
        <v>43847.166666666664</v>
      </c>
      <c r="X10">
        <v>0</v>
      </c>
      <c r="Z10" s="39">
        <v>43847.166666666664</v>
      </c>
      <c r="AA10">
        <v>0</v>
      </c>
      <c r="AB10" s="39">
        <v>43847.166666666664</v>
      </c>
      <c r="AC10">
        <v>0</v>
      </c>
      <c r="AD10" s="39">
        <v>43847.166666666664</v>
      </c>
      <c r="AE10">
        <v>0</v>
      </c>
      <c r="AF10" s="39">
        <v>43847.166666666664</v>
      </c>
      <c r="AG10">
        <v>0</v>
      </c>
      <c r="AI10">
        <v>43852.75</v>
      </c>
      <c r="AJ10">
        <v>43852.649143518516</v>
      </c>
      <c r="AK10" t="s">
        <v>547</v>
      </c>
      <c r="AL10">
        <v>84.23</v>
      </c>
      <c r="AM10">
        <v>34.47</v>
      </c>
      <c r="AN10">
        <v>68.64</v>
      </c>
      <c r="AR10" s="7">
        <f t="shared" si="2"/>
        <v>7.6269997682024915E-2</v>
      </c>
      <c r="AS10" s="7">
        <f t="shared" si="3"/>
        <v>1.8395121573250073E-2</v>
      </c>
      <c r="AU10">
        <v>43852</v>
      </c>
      <c r="AV10">
        <v>6.56163283865863</v>
      </c>
      <c r="AX10">
        <v>43852</v>
      </c>
      <c r="AY10">
        <v>3.47980385779038</v>
      </c>
      <c r="BC10">
        <v>43852</v>
      </c>
      <c r="BD10">
        <v>6.4090928432945802</v>
      </c>
      <c r="BF10">
        <v>43852</v>
      </c>
      <c r="BG10">
        <v>3.4430136146438799</v>
      </c>
      <c r="BL10" s="20">
        <v>43852.208333333336</v>
      </c>
      <c r="BM10">
        <v>520</v>
      </c>
      <c r="BN10">
        <v>523</v>
      </c>
      <c r="BO10">
        <v>14</v>
      </c>
      <c r="BP10">
        <v>0</v>
      </c>
      <c r="BQ10">
        <v>19.79</v>
      </c>
      <c r="BR10">
        <v>61.5</v>
      </c>
      <c r="BS10">
        <v>512</v>
      </c>
      <c r="BT10">
        <v>523</v>
      </c>
      <c r="BU10">
        <v>18</v>
      </c>
      <c r="BV10">
        <v>0</v>
      </c>
      <c r="BW10">
        <v>21.9</v>
      </c>
      <c r="BX10">
        <v>76.8</v>
      </c>
      <c r="BY10">
        <v>600</v>
      </c>
      <c r="BZ10">
        <v>600</v>
      </c>
      <c r="CA10">
        <v>30</v>
      </c>
      <c r="CB10">
        <v>0</v>
      </c>
      <c r="CC10">
        <v>25.33</v>
      </c>
      <c r="CD10">
        <v>56.25</v>
      </c>
      <c r="CE10">
        <v>542</v>
      </c>
      <c r="CF10">
        <v>562</v>
      </c>
      <c r="CG10">
        <v>12</v>
      </c>
      <c r="CH10">
        <v>0</v>
      </c>
      <c r="CI10">
        <v>25.33</v>
      </c>
      <c r="CJ10">
        <v>79.2</v>
      </c>
      <c r="CK10">
        <v>512</v>
      </c>
      <c r="CL10">
        <v>516</v>
      </c>
      <c r="CM10">
        <v>52</v>
      </c>
      <c r="CN10">
        <v>0</v>
      </c>
      <c r="CO10">
        <v>25.33</v>
      </c>
      <c r="CP10">
        <v>68.98</v>
      </c>
      <c r="CQ10">
        <v>512</v>
      </c>
      <c r="CR10">
        <v>523</v>
      </c>
      <c r="CS10">
        <v>38</v>
      </c>
      <c r="CT10">
        <v>0</v>
      </c>
      <c r="CU10">
        <v>19.79</v>
      </c>
      <c r="CV10">
        <v>63.6</v>
      </c>
      <c r="CW10">
        <v>512</v>
      </c>
      <c r="CX10">
        <v>516</v>
      </c>
      <c r="CY10">
        <v>82</v>
      </c>
      <c r="CZ10">
        <v>0</v>
      </c>
      <c r="DA10">
        <v>26.33</v>
      </c>
      <c r="DB10">
        <v>63.32</v>
      </c>
      <c r="DF10" t="s">
        <v>79</v>
      </c>
      <c r="DG10" t="s">
        <v>79</v>
      </c>
      <c r="DH10" t="s">
        <v>641</v>
      </c>
      <c r="DI10" t="s">
        <v>641</v>
      </c>
      <c r="DJ10" t="s">
        <v>337</v>
      </c>
      <c r="DK10" t="s">
        <v>337</v>
      </c>
      <c r="DL10" t="s">
        <v>642</v>
      </c>
      <c r="DM10" t="s">
        <v>642</v>
      </c>
      <c r="DN10" t="s">
        <v>643</v>
      </c>
      <c r="DO10" t="s">
        <v>643</v>
      </c>
      <c r="DP10" t="s">
        <v>644</v>
      </c>
      <c r="DQ10" t="s">
        <v>644</v>
      </c>
      <c r="DR10" t="s">
        <v>645</v>
      </c>
      <c r="DS10" t="s">
        <v>645</v>
      </c>
      <c r="EI10">
        <v>43847.125</v>
      </c>
      <c r="EJ10">
        <v>7.8236359999999996</v>
      </c>
      <c r="EK10">
        <v>43847.125</v>
      </c>
      <c r="EL10">
        <v>4.5538949999999998</v>
      </c>
      <c r="EN10">
        <v>43852.125</v>
      </c>
      <c r="EO10">
        <v>0</v>
      </c>
      <c r="EP10">
        <v>43852.125</v>
      </c>
      <c r="EQ10">
        <v>1</v>
      </c>
    </row>
    <row r="11" spans="1:147" ht="15" customHeight="1" x14ac:dyDescent="0.25">
      <c r="C11" s="20">
        <v>43847.25</v>
      </c>
      <c r="D11">
        <v>0</v>
      </c>
      <c r="E11">
        <v>0</v>
      </c>
      <c r="F11">
        <v>0</v>
      </c>
      <c r="H11" s="20">
        <v>43847.25</v>
      </c>
      <c r="I11">
        <v>1</v>
      </c>
      <c r="L11">
        <f t="shared" si="0"/>
        <v>23</v>
      </c>
      <c r="M11" s="39">
        <v>43853</v>
      </c>
      <c r="N11">
        <v>3.0984717649651699</v>
      </c>
      <c r="R11">
        <f t="shared" si="1"/>
        <v>23</v>
      </c>
      <c r="S11" s="39">
        <v>43853</v>
      </c>
      <c r="T11">
        <v>6.0181730100414104</v>
      </c>
      <c r="W11" s="39">
        <v>43847.208333333336</v>
      </c>
      <c r="X11">
        <v>0</v>
      </c>
      <c r="Z11" s="39">
        <v>43847.208333333336</v>
      </c>
      <c r="AA11">
        <v>0</v>
      </c>
      <c r="AB11" s="39">
        <v>43847.208333333336</v>
      </c>
      <c r="AC11">
        <v>0</v>
      </c>
      <c r="AD11" s="39">
        <v>43847.208333333336</v>
      </c>
      <c r="AE11">
        <v>0</v>
      </c>
      <c r="AF11" s="39">
        <v>43847.208333333336</v>
      </c>
      <c r="AG11">
        <v>0</v>
      </c>
      <c r="AI11">
        <v>43852.791666666664</v>
      </c>
      <c r="AJ11">
        <v>43852.649143518516</v>
      </c>
      <c r="AK11" t="s">
        <v>547</v>
      </c>
      <c r="AL11">
        <v>62.65</v>
      </c>
      <c r="AM11">
        <v>34.6</v>
      </c>
      <c r="AN11">
        <v>67.27</v>
      </c>
      <c r="AR11" s="7">
        <f t="shared" si="2"/>
        <v>0.17585532812476012</v>
      </c>
      <c r="AS11" s="7">
        <f t="shared" si="3"/>
        <v>4.2485703834105104E-2</v>
      </c>
      <c r="AU11">
        <v>43853</v>
      </c>
      <c r="AV11">
        <v>6.5711785372893701</v>
      </c>
      <c r="AX11">
        <v>43853</v>
      </c>
      <c r="AY11">
        <v>3.0718569551070201</v>
      </c>
      <c r="BC11">
        <v>43853</v>
      </c>
      <c r="BD11">
        <v>6.2194678810398498</v>
      </c>
      <c r="BF11">
        <v>43853</v>
      </c>
      <c r="BG11">
        <v>2.9868855474388099</v>
      </c>
      <c r="BL11" s="20">
        <v>43852.25</v>
      </c>
      <c r="BM11">
        <v>10</v>
      </c>
      <c r="BN11">
        <v>13</v>
      </c>
      <c r="BO11">
        <v>14</v>
      </c>
      <c r="BP11">
        <v>0</v>
      </c>
      <c r="BQ11">
        <v>30.03</v>
      </c>
      <c r="BR11">
        <v>82.05</v>
      </c>
      <c r="BS11">
        <v>2</v>
      </c>
      <c r="BT11">
        <v>13</v>
      </c>
      <c r="BU11">
        <v>18</v>
      </c>
      <c r="BV11">
        <v>0</v>
      </c>
      <c r="BW11">
        <v>27.4</v>
      </c>
      <c r="BX11">
        <v>79.7</v>
      </c>
      <c r="BY11">
        <v>90</v>
      </c>
      <c r="BZ11">
        <v>90</v>
      </c>
      <c r="CA11">
        <v>30</v>
      </c>
      <c r="CB11">
        <v>0</v>
      </c>
      <c r="CC11">
        <v>30.26</v>
      </c>
      <c r="CD11">
        <v>78.069999999999993</v>
      </c>
      <c r="CE11">
        <v>32</v>
      </c>
      <c r="CF11">
        <v>52</v>
      </c>
      <c r="CG11">
        <v>12</v>
      </c>
      <c r="CH11">
        <v>0</v>
      </c>
      <c r="CI11">
        <v>31.49</v>
      </c>
      <c r="CJ11">
        <v>78.459999999999994</v>
      </c>
      <c r="CK11">
        <v>2</v>
      </c>
      <c r="CL11">
        <v>6</v>
      </c>
      <c r="CM11">
        <v>52</v>
      </c>
      <c r="CN11">
        <v>0</v>
      </c>
      <c r="CO11">
        <v>31.49</v>
      </c>
      <c r="CP11">
        <v>78.069999999999993</v>
      </c>
      <c r="CQ11">
        <v>2</v>
      </c>
      <c r="CR11">
        <v>13</v>
      </c>
      <c r="CS11">
        <v>38</v>
      </c>
      <c r="CT11">
        <v>0</v>
      </c>
      <c r="CU11">
        <v>30.03</v>
      </c>
      <c r="CV11">
        <v>82.05</v>
      </c>
      <c r="CW11">
        <v>2</v>
      </c>
      <c r="CX11">
        <v>6</v>
      </c>
      <c r="CY11">
        <v>82</v>
      </c>
      <c r="CZ11">
        <v>0</v>
      </c>
      <c r="DA11">
        <v>32.49</v>
      </c>
      <c r="DB11">
        <v>77.069999999999993</v>
      </c>
      <c r="DF11" t="s">
        <v>646</v>
      </c>
      <c r="DG11" t="s">
        <v>647</v>
      </c>
      <c r="DH11" t="s">
        <v>646</v>
      </c>
      <c r="DI11" t="s">
        <v>647</v>
      </c>
      <c r="DJ11" t="s">
        <v>646</v>
      </c>
      <c r="DK11" t="s">
        <v>647</v>
      </c>
      <c r="DL11" t="s">
        <v>646</v>
      </c>
      <c r="DM11" t="s">
        <v>647</v>
      </c>
      <c r="DN11" t="s">
        <v>646</v>
      </c>
      <c r="DO11" t="s">
        <v>647</v>
      </c>
      <c r="DP11" t="s">
        <v>646</v>
      </c>
      <c r="DQ11" t="s">
        <v>647</v>
      </c>
      <c r="DR11" t="s">
        <v>646</v>
      </c>
      <c r="DS11" t="s">
        <v>647</v>
      </c>
      <c r="EI11">
        <v>43847.166666666664</v>
      </c>
      <c r="EJ11">
        <v>6.940696</v>
      </c>
      <c r="EK11">
        <v>43847.166666666664</v>
      </c>
      <c r="EL11">
        <v>4.4914680000000002</v>
      </c>
      <c r="EN11">
        <v>43852.166666666664</v>
      </c>
      <c r="EO11">
        <v>0</v>
      </c>
      <c r="EP11">
        <v>43852.166666666664</v>
      </c>
      <c r="EQ11">
        <v>1</v>
      </c>
    </row>
    <row r="12" spans="1:147" ht="15" customHeight="1" x14ac:dyDescent="0.25">
      <c r="A12" t="s">
        <v>521</v>
      </c>
      <c r="C12" s="20">
        <v>43847.291666666664</v>
      </c>
      <c r="D12">
        <v>95</v>
      </c>
      <c r="E12">
        <v>24</v>
      </c>
      <c r="F12">
        <v>102</v>
      </c>
      <c r="H12" s="20">
        <v>43847.291666666664</v>
      </c>
      <c r="I12">
        <v>1</v>
      </c>
      <c r="L12">
        <f t="shared" si="0"/>
        <v>24</v>
      </c>
      <c r="M12" s="39">
        <v>43854</v>
      </c>
      <c r="N12">
        <v>2.8924794270455401</v>
      </c>
      <c r="R12">
        <f t="shared" si="1"/>
        <v>24</v>
      </c>
      <c r="S12" s="39">
        <v>43854</v>
      </c>
      <c r="T12">
        <v>5.7228860907896095</v>
      </c>
      <c r="W12" s="39">
        <v>43847.25</v>
      </c>
      <c r="X12">
        <v>0</v>
      </c>
      <c r="Z12" s="39">
        <v>43847.25</v>
      </c>
      <c r="AA12">
        <v>0</v>
      </c>
      <c r="AB12" s="39">
        <v>43847.25</v>
      </c>
      <c r="AC12">
        <v>0</v>
      </c>
      <c r="AD12" s="39">
        <v>43847.25</v>
      </c>
      <c r="AE12">
        <v>0</v>
      </c>
      <c r="AF12" s="39">
        <v>43847.25</v>
      </c>
      <c r="AG12">
        <v>0</v>
      </c>
      <c r="AI12">
        <v>43852.833333333336</v>
      </c>
      <c r="AJ12">
        <v>43852.649143518516</v>
      </c>
      <c r="AK12" t="s">
        <v>547</v>
      </c>
      <c r="AL12">
        <v>61.41</v>
      </c>
      <c r="AM12">
        <v>0</v>
      </c>
      <c r="AN12">
        <v>65.95</v>
      </c>
      <c r="AR12" s="7">
        <f t="shared" si="2"/>
        <v>0.64371320281982003</v>
      </c>
      <c r="AS12" s="7">
        <f t="shared" si="3"/>
        <v>0.15870562544783007</v>
      </c>
      <c r="AU12">
        <v>43854</v>
      </c>
      <c r="AV12">
        <v>7.0487670628047203</v>
      </c>
      <c r="AX12">
        <v>43854</v>
      </c>
      <c r="AY12">
        <v>3.05976335051515</v>
      </c>
      <c r="BC12">
        <v>43854</v>
      </c>
      <c r="BD12">
        <v>5.7613406571650803</v>
      </c>
      <c r="BF12">
        <v>43854</v>
      </c>
      <c r="BG12">
        <v>2.7423520996194899</v>
      </c>
      <c r="BL12" s="20">
        <v>43852.291666666664</v>
      </c>
      <c r="BM12">
        <v>10</v>
      </c>
      <c r="BN12">
        <v>13</v>
      </c>
      <c r="BO12">
        <v>14</v>
      </c>
      <c r="BP12">
        <v>0</v>
      </c>
      <c r="BQ12">
        <v>30.03</v>
      </c>
      <c r="BR12">
        <v>82.05</v>
      </c>
      <c r="BS12">
        <v>2</v>
      </c>
      <c r="BT12">
        <v>13</v>
      </c>
      <c r="BU12">
        <v>18</v>
      </c>
      <c r="BV12">
        <v>0</v>
      </c>
      <c r="BW12">
        <v>27.4</v>
      </c>
      <c r="BX12">
        <v>79.7</v>
      </c>
      <c r="BY12">
        <v>90</v>
      </c>
      <c r="BZ12">
        <v>90</v>
      </c>
      <c r="CA12">
        <v>30</v>
      </c>
      <c r="CB12">
        <v>0</v>
      </c>
      <c r="CC12">
        <v>30.26</v>
      </c>
      <c r="CD12">
        <v>78.069999999999993</v>
      </c>
      <c r="CE12">
        <v>32</v>
      </c>
      <c r="CF12">
        <v>52</v>
      </c>
      <c r="CG12">
        <v>12</v>
      </c>
      <c r="CH12">
        <v>0</v>
      </c>
      <c r="CI12">
        <v>31.49</v>
      </c>
      <c r="CJ12">
        <v>78.459999999999994</v>
      </c>
      <c r="CK12">
        <v>2</v>
      </c>
      <c r="CL12">
        <v>6</v>
      </c>
      <c r="CM12">
        <v>96</v>
      </c>
      <c r="CN12">
        <v>0</v>
      </c>
      <c r="CO12">
        <v>31.49</v>
      </c>
      <c r="CP12">
        <v>78.069999999999993</v>
      </c>
      <c r="CQ12">
        <v>2</v>
      </c>
      <c r="CR12">
        <v>13</v>
      </c>
      <c r="CS12">
        <v>38</v>
      </c>
      <c r="CT12">
        <v>0</v>
      </c>
      <c r="CU12">
        <v>30.03</v>
      </c>
      <c r="CV12">
        <v>82.05</v>
      </c>
      <c r="CW12">
        <v>2</v>
      </c>
      <c r="CX12">
        <v>6</v>
      </c>
      <c r="CY12">
        <v>102</v>
      </c>
      <c r="CZ12">
        <v>0</v>
      </c>
      <c r="DA12">
        <v>32.49</v>
      </c>
      <c r="DB12">
        <v>77.069999999999993</v>
      </c>
      <c r="DE12">
        <v>0</v>
      </c>
      <c r="DF12">
        <v>180</v>
      </c>
      <c r="DG12">
        <v>1100</v>
      </c>
      <c r="DH12">
        <v>300</v>
      </c>
      <c r="DI12">
        <v>1500</v>
      </c>
      <c r="DJ12">
        <v>602</v>
      </c>
      <c r="DK12">
        <v>2800</v>
      </c>
      <c r="DL12">
        <v>1287.1300000000001</v>
      </c>
      <c r="DM12">
        <v>6409.15</v>
      </c>
      <c r="DN12">
        <v>380</v>
      </c>
      <c r="DO12">
        <v>1900</v>
      </c>
      <c r="DP12">
        <v>665</v>
      </c>
      <c r="DQ12">
        <v>3000</v>
      </c>
      <c r="DR12">
        <v>240</v>
      </c>
      <c r="DS12">
        <v>1200.02</v>
      </c>
      <c r="EI12">
        <v>43847.208333333336</v>
      </c>
      <c r="EJ12">
        <v>6.8980959999999998</v>
      </c>
      <c r="EK12">
        <v>43847.208333333336</v>
      </c>
      <c r="EL12">
        <v>4.4284090000000003</v>
      </c>
      <c r="EN12">
        <v>43852.208333333336</v>
      </c>
      <c r="EO12">
        <v>0</v>
      </c>
      <c r="EP12">
        <v>43852.208333333336</v>
      </c>
      <c r="EQ12">
        <v>1</v>
      </c>
    </row>
    <row r="13" spans="1:147" ht="15" customHeight="1" x14ac:dyDescent="0.25">
      <c r="A13" t="s">
        <v>428</v>
      </c>
      <c r="C13" s="20">
        <v>43847.333333333336</v>
      </c>
      <c r="D13">
        <v>98</v>
      </c>
      <c r="E13">
        <v>24</v>
      </c>
      <c r="F13">
        <v>104</v>
      </c>
      <c r="H13" s="20">
        <v>43847.333333333336</v>
      </c>
      <c r="I13">
        <v>1</v>
      </c>
      <c r="L13">
        <f t="shared" si="0"/>
        <v>25</v>
      </c>
      <c r="M13" s="39">
        <v>43855</v>
      </c>
      <c r="N13">
        <v>2.7102812858847098</v>
      </c>
      <c r="R13">
        <f t="shared" si="1"/>
        <v>25</v>
      </c>
      <c r="S13" s="39">
        <v>43855</v>
      </c>
      <c r="T13">
        <v>5.4562448985931598</v>
      </c>
      <c r="W13" s="39">
        <v>43847.291666666664</v>
      </c>
      <c r="X13">
        <v>0</v>
      </c>
      <c r="Z13" s="39">
        <v>43847.291666666664</v>
      </c>
      <c r="AA13">
        <v>0</v>
      </c>
      <c r="AB13" s="39">
        <v>43847.291666666664</v>
      </c>
      <c r="AC13">
        <v>0</v>
      </c>
      <c r="AD13" s="39">
        <v>43847.291666666664</v>
      </c>
      <c r="AE13">
        <v>0</v>
      </c>
      <c r="AF13" s="39">
        <v>43847.291666666664</v>
      </c>
      <c r="AG13">
        <v>0</v>
      </c>
      <c r="AI13">
        <v>43852.875</v>
      </c>
      <c r="AJ13">
        <v>43852.649143518516</v>
      </c>
      <c r="AK13" t="s">
        <v>547</v>
      </c>
      <c r="AL13">
        <v>0</v>
      </c>
      <c r="AM13">
        <v>0</v>
      </c>
      <c r="AN13">
        <v>0</v>
      </c>
      <c r="AR13" s="7">
        <f t="shared" si="2"/>
        <v>0.75838490525624502</v>
      </c>
      <c r="AS13" s="7">
        <f t="shared" si="3"/>
        <v>0.19348317183048502</v>
      </c>
      <c r="AU13">
        <v>43855</v>
      </c>
      <c r="AV13">
        <v>6.88812060723453</v>
      </c>
      <c r="AX13">
        <v>43855</v>
      </c>
      <c r="AY13">
        <v>2.9226480816319302</v>
      </c>
      <c r="BC13">
        <v>43855</v>
      </c>
      <c r="BD13">
        <v>5.37135079672204</v>
      </c>
      <c r="BF13">
        <v>43855</v>
      </c>
      <c r="BG13">
        <v>2.5356817379709602</v>
      </c>
      <c r="BL13" s="20">
        <v>43852.333333333336</v>
      </c>
      <c r="BM13">
        <v>10</v>
      </c>
      <c r="BN13">
        <v>13</v>
      </c>
      <c r="BO13">
        <v>14</v>
      </c>
      <c r="BP13">
        <v>0</v>
      </c>
      <c r="BQ13">
        <v>30.03</v>
      </c>
      <c r="BR13">
        <v>82.05</v>
      </c>
      <c r="BS13">
        <v>2</v>
      </c>
      <c r="BT13">
        <v>13</v>
      </c>
      <c r="BU13">
        <v>18</v>
      </c>
      <c r="BV13">
        <v>0</v>
      </c>
      <c r="BW13">
        <v>27.4</v>
      </c>
      <c r="BX13">
        <v>79.7</v>
      </c>
      <c r="BY13">
        <v>90</v>
      </c>
      <c r="BZ13">
        <v>90</v>
      </c>
      <c r="CA13">
        <v>30</v>
      </c>
      <c r="CB13">
        <v>0</v>
      </c>
      <c r="CC13">
        <v>30.26</v>
      </c>
      <c r="CD13">
        <v>78.069999999999993</v>
      </c>
      <c r="CE13">
        <v>32</v>
      </c>
      <c r="CF13">
        <v>52</v>
      </c>
      <c r="CG13">
        <v>12</v>
      </c>
      <c r="CH13">
        <v>0</v>
      </c>
      <c r="CI13">
        <v>31.49</v>
      </c>
      <c r="CJ13">
        <v>78.459999999999994</v>
      </c>
      <c r="CK13">
        <v>2</v>
      </c>
      <c r="CL13">
        <v>6</v>
      </c>
      <c r="CM13">
        <v>96</v>
      </c>
      <c r="CN13">
        <v>0</v>
      </c>
      <c r="CO13">
        <v>31.49</v>
      </c>
      <c r="CP13">
        <v>78.069999999999993</v>
      </c>
      <c r="CQ13">
        <v>2</v>
      </c>
      <c r="CR13">
        <v>13</v>
      </c>
      <c r="CS13">
        <v>38</v>
      </c>
      <c r="CT13">
        <v>0</v>
      </c>
      <c r="CU13">
        <v>30.03</v>
      </c>
      <c r="CV13">
        <v>82.05</v>
      </c>
      <c r="CW13">
        <v>2</v>
      </c>
      <c r="CX13">
        <v>6</v>
      </c>
      <c r="CY13">
        <v>102</v>
      </c>
      <c r="CZ13">
        <v>0</v>
      </c>
      <c r="DA13">
        <v>32.49</v>
      </c>
      <c r="DB13">
        <v>77.069999999999993</v>
      </c>
      <c r="EI13">
        <v>43847.25</v>
      </c>
      <c r="EJ13">
        <v>4.3840919999999999</v>
      </c>
      <c r="EK13">
        <v>43847.25</v>
      </c>
      <c r="EL13">
        <v>3.3731110000000002</v>
      </c>
      <c r="EN13">
        <v>43852.25</v>
      </c>
      <c r="EO13">
        <v>0</v>
      </c>
      <c r="EP13">
        <v>43852.25</v>
      </c>
      <c r="EQ13">
        <v>1</v>
      </c>
    </row>
    <row r="14" spans="1:147" ht="15" customHeight="1" x14ac:dyDescent="0.25">
      <c r="C14" s="20">
        <v>43847.375</v>
      </c>
      <c r="D14">
        <v>98</v>
      </c>
      <c r="E14">
        <v>24</v>
      </c>
      <c r="F14">
        <v>104</v>
      </c>
      <c r="H14" s="20">
        <v>43847.375</v>
      </c>
      <c r="I14">
        <v>1</v>
      </c>
      <c r="L14">
        <f t="shared" si="0"/>
        <v>26</v>
      </c>
      <c r="M14" s="39">
        <v>43856</v>
      </c>
      <c r="N14">
        <v>2.5757550197531103</v>
      </c>
      <c r="R14">
        <f t="shared" si="1"/>
        <v>26</v>
      </c>
      <c r="S14" s="39">
        <v>43856</v>
      </c>
      <c r="T14">
        <v>5.2135832900821004</v>
      </c>
      <c r="W14" s="39">
        <v>43847.333333333336</v>
      </c>
      <c r="X14">
        <v>0</v>
      </c>
      <c r="Z14" s="39">
        <v>43847.333333333336</v>
      </c>
      <c r="AA14">
        <v>0</v>
      </c>
      <c r="AB14" s="39">
        <v>43847.333333333336</v>
      </c>
      <c r="AC14">
        <v>0</v>
      </c>
      <c r="AD14" s="39">
        <v>43847.333333333336</v>
      </c>
      <c r="AE14">
        <v>0</v>
      </c>
      <c r="AF14" s="39">
        <v>43847.333333333336</v>
      </c>
      <c r="AG14">
        <v>0</v>
      </c>
      <c r="AI14">
        <v>43852.916666666664</v>
      </c>
      <c r="AJ14">
        <v>43852.649143518516</v>
      </c>
      <c r="AK14" t="s">
        <v>547</v>
      </c>
      <c r="AL14">
        <v>0</v>
      </c>
      <c r="AM14">
        <v>0</v>
      </c>
      <c r="AN14">
        <v>0</v>
      </c>
      <c r="AR14" s="7">
        <f t="shared" si="2"/>
        <v>0.61130674573996036</v>
      </c>
      <c r="AS14" s="7">
        <f t="shared" si="3"/>
        <v>0.2232814031335999</v>
      </c>
      <c r="AU14">
        <v>43856</v>
      </c>
      <c r="AV14">
        <v>6.2599309260880904</v>
      </c>
      <c r="AX14">
        <v>43856</v>
      </c>
      <c r="AY14">
        <v>2.8065949525124898</v>
      </c>
      <c r="BC14">
        <v>43856</v>
      </c>
      <c r="BD14">
        <v>5.0373174346081697</v>
      </c>
      <c r="BF14">
        <v>43856</v>
      </c>
      <c r="BG14">
        <v>2.36003214624529</v>
      </c>
      <c r="BL14" s="20">
        <v>43852.375</v>
      </c>
      <c r="BM14">
        <v>10</v>
      </c>
      <c r="BN14">
        <v>13</v>
      </c>
      <c r="BO14">
        <v>14</v>
      </c>
      <c r="BP14">
        <v>0</v>
      </c>
      <c r="BQ14">
        <v>30.03</v>
      </c>
      <c r="BR14">
        <v>82.05</v>
      </c>
      <c r="BS14">
        <v>2</v>
      </c>
      <c r="BT14">
        <v>13</v>
      </c>
      <c r="BU14">
        <v>18</v>
      </c>
      <c r="BV14">
        <v>0</v>
      </c>
      <c r="BW14">
        <v>27.4</v>
      </c>
      <c r="BX14">
        <v>79.7</v>
      </c>
      <c r="BY14">
        <v>90</v>
      </c>
      <c r="BZ14">
        <v>90</v>
      </c>
      <c r="CA14">
        <v>30</v>
      </c>
      <c r="CB14">
        <v>0</v>
      </c>
      <c r="CC14">
        <v>30.26</v>
      </c>
      <c r="CD14">
        <v>78.069999999999993</v>
      </c>
      <c r="CE14">
        <v>32</v>
      </c>
      <c r="CF14">
        <v>52</v>
      </c>
      <c r="CG14">
        <v>12</v>
      </c>
      <c r="CH14">
        <v>0</v>
      </c>
      <c r="CI14">
        <v>31.49</v>
      </c>
      <c r="CJ14">
        <v>78.459999999999994</v>
      </c>
      <c r="CK14">
        <v>2</v>
      </c>
      <c r="CL14">
        <v>6</v>
      </c>
      <c r="CM14">
        <v>96</v>
      </c>
      <c r="CN14">
        <v>0</v>
      </c>
      <c r="CO14">
        <v>31.49</v>
      </c>
      <c r="CP14">
        <v>78.069999999999993</v>
      </c>
      <c r="CQ14">
        <v>2</v>
      </c>
      <c r="CR14">
        <v>13</v>
      </c>
      <c r="CS14">
        <v>38</v>
      </c>
      <c r="CT14">
        <v>0</v>
      </c>
      <c r="CU14">
        <v>30.03</v>
      </c>
      <c r="CV14">
        <v>82.05</v>
      </c>
      <c r="CW14">
        <v>2</v>
      </c>
      <c r="CX14">
        <v>6</v>
      </c>
      <c r="CY14">
        <v>102</v>
      </c>
      <c r="CZ14">
        <v>0</v>
      </c>
      <c r="DA14">
        <v>32.49</v>
      </c>
      <c r="DB14">
        <v>77.069999999999993</v>
      </c>
      <c r="EI14">
        <v>43847.291666666664</v>
      </c>
      <c r="EJ14">
        <v>5.260497</v>
      </c>
      <c r="EK14">
        <v>43847.291666666664</v>
      </c>
      <c r="EL14">
        <v>3.4353820000000002</v>
      </c>
      <c r="EN14">
        <v>43852.291666666664</v>
      </c>
      <c r="EO14">
        <v>0</v>
      </c>
      <c r="EP14">
        <v>43852.291666666664</v>
      </c>
      <c r="EQ14">
        <v>1</v>
      </c>
    </row>
    <row r="15" spans="1:147" ht="15" customHeight="1" x14ac:dyDescent="0.25">
      <c r="C15" s="20">
        <v>43847.416666666664</v>
      </c>
      <c r="D15">
        <v>0</v>
      </c>
      <c r="E15">
        <v>24</v>
      </c>
      <c r="F15">
        <v>0</v>
      </c>
      <c r="H15" s="20">
        <v>43847.416666666664</v>
      </c>
      <c r="I15">
        <v>1</v>
      </c>
      <c r="L15">
        <f t="shared" si="0"/>
        <v>27</v>
      </c>
      <c r="M15" s="39">
        <v>43857</v>
      </c>
      <c r="N15">
        <v>2.43894517013972</v>
      </c>
      <c r="R15">
        <f t="shared" si="1"/>
        <v>27</v>
      </c>
      <c r="S15" s="39">
        <v>43857</v>
      </c>
      <c r="T15">
        <v>4.9916561071483798</v>
      </c>
      <c r="W15" s="39">
        <v>43847.375</v>
      </c>
      <c r="X15">
        <v>0</v>
      </c>
      <c r="Z15" s="39">
        <v>43847.375</v>
      </c>
      <c r="AA15">
        <v>0</v>
      </c>
      <c r="AB15" s="39">
        <v>43847.375</v>
      </c>
      <c r="AC15">
        <v>0</v>
      </c>
      <c r="AD15" s="39">
        <v>43847.375</v>
      </c>
      <c r="AE15">
        <v>0</v>
      </c>
      <c r="AF15" s="39">
        <v>43847.375</v>
      </c>
      <c r="AG15">
        <v>0</v>
      </c>
      <c r="AI15">
        <v>43852.958333333336</v>
      </c>
      <c r="AJ15">
        <v>43852.649143518516</v>
      </c>
      <c r="AK15" t="s">
        <v>547</v>
      </c>
      <c r="AL15">
        <v>0</v>
      </c>
      <c r="AM15">
        <v>0</v>
      </c>
      <c r="AN15">
        <v>0</v>
      </c>
      <c r="AR15" s="7">
        <f t="shared" si="2"/>
        <v>0.61474946841743483</v>
      </c>
      <c r="AS15" s="7">
        <f t="shared" si="3"/>
        <v>0.22771023498359999</v>
      </c>
      <c r="AU15">
        <v>43857</v>
      </c>
      <c r="AV15">
        <v>5.97861518692347</v>
      </c>
      <c r="AX15">
        <v>43857</v>
      </c>
      <c r="AY15">
        <v>2.66506290466118</v>
      </c>
      <c r="BC15">
        <v>43857</v>
      </c>
      <c r="BD15">
        <v>4.7491162500886004</v>
      </c>
      <c r="BF15">
        <v>43857</v>
      </c>
      <c r="BG15">
        <v>2.20964243469398</v>
      </c>
      <c r="BL15" s="20">
        <v>43852.416666666664</v>
      </c>
      <c r="BM15">
        <v>10</v>
      </c>
      <c r="BN15">
        <v>13</v>
      </c>
      <c r="BO15">
        <v>14</v>
      </c>
      <c r="BP15">
        <v>0</v>
      </c>
      <c r="BQ15">
        <v>30.03</v>
      </c>
      <c r="BR15">
        <v>82.05</v>
      </c>
      <c r="BS15">
        <v>2</v>
      </c>
      <c r="BT15">
        <v>13</v>
      </c>
      <c r="BU15">
        <v>18</v>
      </c>
      <c r="BV15">
        <v>0</v>
      </c>
      <c r="BW15">
        <v>27.4</v>
      </c>
      <c r="BX15">
        <v>79.7</v>
      </c>
      <c r="BY15">
        <v>90</v>
      </c>
      <c r="BZ15">
        <v>90</v>
      </c>
      <c r="CA15">
        <v>30</v>
      </c>
      <c r="CB15">
        <v>0</v>
      </c>
      <c r="CC15">
        <v>30.26</v>
      </c>
      <c r="CD15">
        <v>78.069999999999993</v>
      </c>
      <c r="CE15">
        <v>32</v>
      </c>
      <c r="CF15">
        <v>52</v>
      </c>
      <c r="CG15">
        <v>12</v>
      </c>
      <c r="CH15">
        <v>0</v>
      </c>
      <c r="CI15">
        <v>31.49</v>
      </c>
      <c r="CJ15">
        <v>78.459999999999994</v>
      </c>
      <c r="CK15">
        <v>2</v>
      </c>
      <c r="CL15">
        <v>6</v>
      </c>
      <c r="CM15">
        <v>96</v>
      </c>
      <c r="CN15">
        <v>0</v>
      </c>
      <c r="CO15">
        <v>31.49</v>
      </c>
      <c r="CP15">
        <v>78.069999999999993</v>
      </c>
      <c r="CQ15">
        <v>2</v>
      </c>
      <c r="CR15">
        <v>13</v>
      </c>
      <c r="CS15">
        <v>38</v>
      </c>
      <c r="CT15">
        <v>0</v>
      </c>
      <c r="CU15">
        <v>30.03</v>
      </c>
      <c r="CV15">
        <v>82.05</v>
      </c>
      <c r="CW15">
        <v>2</v>
      </c>
      <c r="CX15">
        <v>6</v>
      </c>
      <c r="CY15">
        <v>102</v>
      </c>
      <c r="CZ15">
        <v>0</v>
      </c>
      <c r="DA15">
        <v>32.49</v>
      </c>
      <c r="DB15">
        <v>77.069999999999993</v>
      </c>
      <c r="EI15">
        <v>43847.333333333336</v>
      </c>
      <c r="EJ15">
        <v>6.539847</v>
      </c>
      <c r="EK15">
        <v>43847.333333333336</v>
      </c>
      <c r="EL15">
        <v>4.130293</v>
      </c>
      <c r="EN15">
        <v>43852.333333333336</v>
      </c>
      <c r="EO15">
        <v>0</v>
      </c>
      <c r="EP15">
        <v>43852.333333333336</v>
      </c>
      <c r="EQ15">
        <v>1</v>
      </c>
    </row>
    <row r="16" spans="1:147" ht="15" customHeight="1" x14ac:dyDescent="0.25">
      <c r="C16" s="20">
        <v>43847.458333333336</v>
      </c>
      <c r="D16">
        <v>0</v>
      </c>
      <c r="E16">
        <v>18</v>
      </c>
      <c r="F16">
        <v>0</v>
      </c>
      <c r="H16" s="20">
        <v>43847.458333333336</v>
      </c>
      <c r="I16">
        <v>0</v>
      </c>
      <c r="L16">
        <f t="shared" si="0"/>
        <v>28</v>
      </c>
      <c r="M16" s="39">
        <v>43858</v>
      </c>
      <c r="N16">
        <v>2.3870433757138301</v>
      </c>
      <c r="R16">
        <f t="shared" si="1"/>
        <v>28</v>
      </c>
      <c r="S16" s="39">
        <v>43858</v>
      </c>
      <c r="T16">
        <v>5.2717403756007002</v>
      </c>
      <c r="W16" s="39">
        <v>43847.416666666664</v>
      </c>
      <c r="X16">
        <v>0</v>
      </c>
      <c r="Z16" s="39">
        <v>43847.416666666664</v>
      </c>
      <c r="AA16">
        <v>0</v>
      </c>
      <c r="AB16" s="39">
        <v>43847.416666666664</v>
      </c>
      <c r="AC16">
        <v>0</v>
      </c>
      <c r="AD16" s="39">
        <v>43847.416666666664</v>
      </c>
      <c r="AE16">
        <v>0</v>
      </c>
      <c r="AF16" s="39">
        <v>43847.416666666664</v>
      </c>
      <c r="AG16">
        <v>0</v>
      </c>
      <c r="AI16">
        <v>43853</v>
      </c>
      <c r="AJ16">
        <v>43852.649143518516</v>
      </c>
      <c r="AK16" t="s">
        <v>547</v>
      </c>
      <c r="AL16">
        <v>0</v>
      </c>
      <c r="AM16">
        <v>0</v>
      </c>
      <c r="AN16">
        <v>0</v>
      </c>
      <c r="AR16" s="7">
        <f t="shared" si="2"/>
        <v>1.4758192288942498</v>
      </c>
      <c r="AS16" s="7">
        <f t="shared" si="3"/>
        <v>0.52711467225612507</v>
      </c>
      <c r="AU16">
        <v>43858</v>
      </c>
      <c r="AV16">
        <v>7.5279103819539799</v>
      </c>
      <c r="AX16">
        <v>43858</v>
      </c>
      <c r="AY16">
        <v>3.1569403348641001</v>
      </c>
      <c r="BC16">
        <v>43858</v>
      </c>
      <c r="BD16">
        <v>4.5762719241654803</v>
      </c>
      <c r="BF16">
        <v>43858</v>
      </c>
      <c r="BG16">
        <v>2.1027109903518499</v>
      </c>
      <c r="BL16" s="20">
        <v>43852.458333333336</v>
      </c>
      <c r="BM16">
        <v>10</v>
      </c>
      <c r="BN16">
        <v>13</v>
      </c>
      <c r="BO16">
        <v>14</v>
      </c>
      <c r="BP16">
        <v>0</v>
      </c>
      <c r="BQ16">
        <v>32.909999999999997</v>
      </c>
      <c r="BR16">
        <v>70.400000000000006</v>
      </c>
      <c r="BS16">
        <v>2</v>
      </c>
      <c r="BT16">
        <v>13</v>
      </c>
      <c r="BU16">
        <v>18</v>
      </c>
      <c r="BV16">
        <v>0</v>
      </c>
      <c r="BW16">
        <v>34.9</v>
      </c>
      <c r="BX16">
        <v>79.7</v>
      </c>
      <c r="BY16">
        <v>90</v>
      </c>
      <c r="BZ16">
        <v>90</v>
      </c>
      <c r="CA16">
        <v>30</v>
      </c>
      <c r="CB16">
        <v>0</v>
      </c>
      <c r="CC16">
        <v>28.37</v>
      </c>
      <c r="CD16">
        <v>68.98</v>
      </c>
      <c r="CE16">
        <v>32</v>
      </c>
      <c r="CF16">
        <v>52</v>
      </c>
      <c r="CG16">
        <v>12</v>
      </c>
      <c r="CH16">
        <v>0</v>
      </c>
      <c r="CI16">
        <v>39.97</v>
      </c>
      <c r="CJ16">
        <v>78.459999999999994</v>
      </c>
      <c r="CK16">
        <v>2</v>
      </c>
      <c r="CL16">
        <v>6</v>
      </c>
      <c r="CM16">
        <v>96</v>
      </c>
      <c r="CN16">
        <v>0</v>
      </c>
      <c r="CO16">
        <v>39.97</v>
      </c>
      <c r="CP16">
        <v>68.98</v>
      </c>
      <c r="CQ16">
        <v>2</v>
      </c>
      <c r="CR16">
        <v>13</v>
      </c>
      <c r="CS16">
        <v>38</v>
      </c>
      <c r="CT16">
        <v>0</v>
      </c>
      <c r="CU16">
        <v>32.909999999999997</v>
      </c>
      <c r="CV16">
        <v>70.400000000000006</v>
      </c>
      <c r="CW16">
        <v>2</v>
      </c>
      <c r="CX16">
        <v>6</v>
      </c>
      <c r="CY16">
        <v>102</v>
      </c>
      <c r="CZ16">
        <v>0</v>
      </c>
      <c r="DA16">
        <v>40.97</v>
      </c>
      <c r="DB16">
        <v>67.98</v>
      </c>
      <c r="EI16">
        <v>43847.375</v>
      </c>
      <c r="EJ16">
        <v>6.4087059999999996</v>
      </c>
      <c r="EK16">
        <v>43847.375</v>
      </c>
      <c r="EL16">
        <v>4.3143310000000001</v>
      </c>
      <c r="EN16">
        <v>43852.375</v>
      </c>
      <c r="EO16">
        <v>0</v>
      </c>
      <c r="EP16">
        <v>43852.375</v>
      </c>
      <c r="EQ16">
        <v>1</v>
      </c>
    </row>
    <row r="17" spans="3:147" ht="15" customHeight="1" x14ac:dyDescent="0.25">
      <c r="C17" s="20">
        <v>43847.5</v>
      </c>
      <c r="D17">
        <v>0</v>
      </c>
      <c r="E17">
        <v>18</v>
      </c>
      <c r="F17">
        <v>0</v>
      </c>
      <c r="H17" s="20">
        <v>43847.5</v>
      </c>
      <c r="I17">
        <v>0</v>
      </c>
      <c r="L17">
        <f t="shared" si="0"/>
        <v>29</v>
      </c>
      <c r="M17" s="39">
        <v>43859</v>
      </c>
      <c r="N17">
        <v>2.28612903993973</v>
      </c>
      <c r="R17">
        <f t="shared" si="1"/>
        <v>29</v>
      </c>
      <c r="S17" s="39">
        <v>43859</v>
      </c>
      <c r="T17">
        <v>5.22979250101017</v>
      </c>
      <c r="W17" s="39">
        <v>43847.458333333336</v>
      </c>
      <c r="X17">
        <v>0</v>
      </c>
      <c r="Z17" s="39">
        <v>43847.458333333336</v>
      </c>
      <c r="AA17">
        <v>0</v>
      </c>
      <c r="AB17" s="39">
        <v>43847.458333333336</v>
      </c>
      <c r="AC17">
        <v>0</v>
      </c>
      <c r="AD17" s="39">
        <v>43847.458333333336</v>
      </c>
      <c r="AE17">
        <v>0</v>
      </c>
      <c r="AF17" s="39">
        <v>43847.458333333336</v>
      </c>
      <c r="AG17">
        <v>0</v>
      </c>
      <c r="AI17">
        <v>43853.041666666664</v>
      </c>
      <c r="AJ17">
        <v>43852.649143518516</v>
      </c>
      <c r="AK17" t="s">
        <v>547</v>
      </c>
      <c r="AL17">
        <v>0</v>
      </c>
      <c r="AM17">
        <v>0</v>
      </c>
      <c r="AN17">
        <v>0</v>
      </c>
      <c r="AR17" s="7">
        <f t="shared" si="2"/>
        <v>2.7381226357244195</v>
      </c>
      <c r="AS17" s="7">
        <f t="shared" si="3"/>
        <v>1.1070108113673749</v>
      </c>
      <c r="AU17">
        <v>43859</v>
      </c>
      <c r="AV17">
        <v>9.8611097153237992</v>
      </c>
      <c r="AX17">
        <v>43859</v>
      </c>
      <c r="AY17">
        <v>4.2112428095129797</v>
      </c>
      <c r="BC17">
        <v>43859</v>
      </c>
      <c r="BD17">
        <v>4.3848644438749602</v>
      </c>
      <c r="BF17">
        <v>43859</v>
      </c>
      <c r="BG17">
        <v>1.9972211867782299</v>
      </c>
      <c r="BL17" s="20">
        <v>43852.5</v>
      </c>
      <c r="BM17">
        <v>10</v>
      </c>
      <c r="BN17">
        <v>13</v>
      </c>
      <c r="BO17">
        <v>14</v>
      </c>
      <c r="BP17">
        <v>0</v>
      </c>
      <c r="BQ17">
        <v>32.909999999999997</v>
      </c>
      <c r="BR17">
        <v>70.400000000000006</v>
      </c>
      <c r="BS17">
        <v>2</v>
      </c>
      <c r="BT17">
        <v>13</v>
      </c>
      <c r="BU17">
        <v>18</v>
      </c>
      <c r="BV17">
        <v>0</v>
      </c>
      <c r="BW17">
        <v>34.9</v>
      </c>
      <c r="BX17">
        <v>79.7</v>
      </c>
      <c r="BY17">
        <v>90</v>
      </c>
      <c r="BZ17">
        <v>90</v>
      </c>
      <c r="CA17">
        <v>30</v>
      </c>
      <c r="CB17">
        <v>0</v>
      </c>
      <c r="CC17">
        <v>28.37</v>
      </c>
      <c r="CD17">
        <v>68.98</v>
      </c>
      <c r="CE17">
        <v>32</v>
      </c>
      <c r="CF17">
        <v>52</v>
      </c>
      <c r="CG17">
        <v>12</v>
      </c>
      <c r="CH17">
        <v>0</v>
      </c>
      <c r="CI17">
        <v>39.97</v>
      </c>
      <c r="CJ17">
        <v>78.459999999999994</v>
      </c>
      <c r="CK17">
        <v>2</v>
      </c>
      <c r="CL17">
        <v>6</v>
      </c>
      <c r="CM17">
        <v>96</v>
      </c>
      <c r="CN17">
        <v>0</v>
      </c>
      <c r="CO17">
        <v>39.97</v>
      </c>
      <c r="CP17">
        <v>68.98</v>
      </c>
      <c r="CQ17">
        <v>2</v>
      </c>
      <c r="CR17">
        <v>13</v>
      </c>
      <c r="CS17">
        <v>38</v>
      </c>
      <c r="CT17">
        <v>0</v>
      </c>
      <c r="CU17">
        <v>32.909999999999997</v>
      </c>
      <c r="CV17">
        <v>70.400000000000006</v>
      </c>
      <c r="CW17">
        <v>2</v>
      </c>
      <c r="CX17">
        <v>6</v>
      </c>
      <c r="CY17">
        <v>102</v>
      </c>
      <c r="CZ17">
        <v>0</v>
      </c>
      <c r="DA17">
        <v>40.97</v>
      </c>
      <c r="DB17">
        <v>67.98</v>
      </c>
      <c r="EI17">
        <v>43847.416666666664</v>
      </c>
      <c r="EJ17">
        <v>6.489681</v>
      </c>
      <c r="EK17">
        <v>43847.416666666664</v>
      </c>
      <c r="EL17">
        <v>4.6016250000000003</v>
      </c>
      <c r="EN17">
        <v>43852.416666666664</v>
      </c>
      <c r="EO17">
        <v>0</v>
      </c>
      <c r="EP17">
        <v>43852.416666666664</v>
      </c>
      <c r="EQ17">
        <v>1</v>
      </c>
    </row>
    <row r="18" spans="3:147" ht="15" customHeight="1" x14ac:dyDescent="0.25">
      <c r="C18" s="20">
        <v>43847.541666666664</v>
      </c>
      <c r="D18">
        <v>0</v>
      </c>
      <c r="E18">
        <v>18</v>
      </c>
      <c r="F18">
        <v>0</v>
      </c>
      <c r="H18" s="20">
        <v>43847.541666666664</v>
      </c>
      <c r="I18">
        <v>0</v>
      </c>
      <c r="L18">
        <f t="shared" si="0"/>
        <v>30</v>
      </c>
      <c r="M18" s="39">
        <v>43860</v>
      </c>
      <c r="N18">
        <v>2.1755072012292</v>
      </c>
      <c r="R18">
        <f t="shared" si="1"/>
        <v>30</v>
      </c>
      <c r="S18" s="39">
        <v>43860</v>
      </c>
      <c r="T18">
        <v>4.7276095839592998</v>
      </c>
      <c r="W18" s="39">
        <v>43847.5</v>
      </c>
      <c r="X18">
        <v>0</v>
      </c>
      <c r="Z18" s="39">
        <v>43847.5</v>
      </c>
      <c r="AA18">
        <v>0</v>
      </c>
      <c r="AB18" s="39">
        <v>43847.5</v>
      </c>
      <c r="AC18">
        <v>0</v>
      </c>
      <c r="AD18" s="39">
        <v>43847.5</v>
      </c>
      <c r="AE18">
        <v>0</v>
      </c>
      <c r="AF18" s="39">
        <v>43847.5</v>
      </c>
      <c r="AG18">
        <v>0</v>
      </c>
      <c r="AI18">
        <v>43853.083333333336</v>
      </c>
      <c r="AJ18">
        <v>43852.649143518516</v>
      </c>
      <c r="AK18" t="s">
        <v>547</v>
      </c>
      <c r="AL18">
        <v>0</v>
      </c>
      <c r="AM18">
        <v>0</v>
      </c>
      <c r="AN18">
        <v>0</v>
      </c>
      <c r="AR18" s="7">
        <f t="shared" si="2"/>
        <v>3.0493273815515947</v>
      </c>
      <c r="AS18" s="7">
        <f t="shared" si="3"/>
        <v>1.20954955891508</v>
      </c>
      <c r="AU18">
        <v>43860</v>
      </c>
      <c r="AV18">
        <v>10.237243028469999</v>
      </c>
      <c r="AX18">
        <v>43860</v>
      </c>
      <c r="AY18">
        <v>4.3169296579863401</v>
      </c>
      <c r="BC18">
        <v>43860</v>
      </c>
      <c r="BD18">
        <v>4.1385882653668098</v>
      </c>
      <c r="BF18">
        <v>43860</v>
      </c>
      <c r="BG18">
        <v>1.8978305401561801</v>
      </c>
      <c r="BL18" s="20">
        <v>43852.541666666664</v>
      </c>
      <c r="BM18">
        <v>10</v>
      </c>
      <c r="BN18">
        <v>13</v>
      </c>
      <c r="BO18">
        <v>14</v>
      </c>
      <c r="BP18">
        <v>0</v>
      </c>
      <c r="BQ18">
        <v>32.909999999999997</v>
      </c>
      <c r="BR18">
        <v>70.400000000000006</v>
      </c>
      <c r="BS18">
        <v>2</v>
      </c>
      <c r="BT18">
        <v>13</v>
      </c>
      <c r="BU18">
        <v>18</v>
      </c>
      <c r="BV18">
        <v>0</v>
      </c>
      <c r="BW18">
        <v>34.9</v>
      </c>
      <c r="BX18">
        <v>79.7</v>
      </c>
      <c r="BY18">
        <v>90</v>
      </c>
      <c r="BZ18">
        <v>90</v>
      </c>
      <c r="CA18">
        <v>30</v>
      </c>
      <c r="CB18">
        <v>0</v>
      </c>
      <c r="CC18">
        <v>28.37</v>
      </c>
      <c r="CD18">
        <v>68.98</v>
      </c>
      <c r="CE18">
        <v>32</v>
      </c>
      <c r="CF18">
        <v>52</v>
      </c>
      <c r="CG18">
        <v>12</v>
      </c>
      <c r="CH18">
        <v>0</v>
      </c>
      <c r="CI18">
        <v>39.97</v>
      </c>
      <c r="CJ18">
        <v>78.459999999999994</v>
      </c>
      <c r="CK18">
        <v>2</v>
      </c>
      <c r="CL18">
        <v>6</v>
      </c>
      <c r="CM18">
        <v>96</v>
      </c>
      <c r="CN18">
        <v>0</v>
      </c>
      <c r="CO18">
        <v>39.97</v>
      </c>
      <c r="CP18">
        <v>68.98</v>
      </c>
      <c r="CQ18">
        <v>2</v>
      </c>
      <c r="CR18">
        <v>13</v>
      </c>
      <c r="CS18">
        <v>38</v>
      </c>
      <c r="CT18">
        <v>0</v>
      </c>
      <c r="CU18">
        <v>32.909999999999997</v>
      </c>
      <c r="CV18">
        <v>70.400000000000006</v>
      </c>
      <c r="CW18">
        <v>2</v>
      </c>
      <c r="CX18">
        <v>6</v>
      </c>
      <c r="CY18">
        <v>102</v>
      </c>
      <c r="CZ18">
        <v>0</v>
      </c>
      <c r="DA18">
        <v>40.97</v>
      </c>
      <c r="DB18">
        <v>67.98</v>
      </c>
      <c r="EI18">
        <v>43847.458333333336</v>
      </c>
      <c r="EJ18">
        <v>9.3406090000000006</v>
      </c>
      <c r="EK18">
        <v>43847.458333333336</v>
      </c>
      <c r="EL18">
        <v>3.2159010000000001</v>
      </c>
      <c r="EN18">
        <v>43852.458333333336</v>
      </c>
      <c r="EO18">
        <v>0</v>
      </c>
      <c r="EP18">
        <v>43852.458333333336</v>
      </c>
      <c r="EQ18">
        <v>1</v>
      </c>
    </row>
    <row r="19" spans="3:147" ht="15" customHeight="1" x14ac:dyDescent="0.25">
      <c r="C19" s="20">
        <v>43847.583333333336</v>
      </c>
      <c r="D19">
        <v>0</v>
      </c>
      <c r="E19">
        <v>18</v>
      </c>
      <c r="F19">
        <v>0</v>
      </c>
      <c r="H19" s="20">
        <v>43847.583333333336</v>
      </c>
      <c r="I19">
        <v>0</v>
      </c>
      <c r="L19">
        <f t="shared" si="0"/>
        <v>31</v>
      </c>
      <c r="M19" s="39">
        <v>43861</v>
      </c>
      <c r="N19">
        <v>2.09643295885623</v>
      </c>
      <c r="R19">
        <f t="shared" si="1"/>
        <v>31</v>
      </c>
      <c r="S19" s="39">
        <v>43861</v>
      </c>
      <c r="T19">
        <v>4.9694886474038</v>
      </c>
      <c r="W19" s="39">
        <v>43847.541666666664</v>
      </c>
      <c r="X19">
        <v>0</v>
      </c>
      <c r="Z19" s="39">
        <v>43847.541666666664</v>
      </c>
      <c r="AA19">
        <v>0</v>
      </c>
      <c r="AB19" s="39">
        <v>43847.541666666664</v>
      </c>
      <c r="AC19">
        <v>0</v>
      </c>
      <c r="AD19" s="39">
        <v>43847.541666666664</v>
      </c>
      <c r="AE19">
        <v>0</v>
      </c>
      <c r="AF19" s="39">
        <v>43847.541666666664</v>
      </c>
      <c r="AG19">
        <v>0</v>
      </c>
      <c r="AI19">
        <v>43853.125</v>
      </c>
      <c r="AJ19">
        <v>43852.649143518516</v>
      </c>
      <c r="AK19" t="s">
        <v>547</v>
      </c>
      <c r="AL19">
        <v>0</v>
      </c>
      <c r="AM19">
        <v>0</v>
      </c>
      <c r="AN19">
        <v>0</v>
      </c>
      <c r="AR19" s="7">
        <f t="shared" si="2"/>
        <v>3.3338406881709299</v>
      </c>
      <c r="AS19" s="7">
        <f t="shared" si="3"/>
        <v>1.3282389436274602</v>
      </c>
      <c r="AU19">
        <v>43861</v>
      </c>
      <c r="AV19">
        <v>10.630398892749</v>
      </c>
      <c r="AX19">
        <v>43861</v>
      </c>
      <c r="AY19">
        <v>4.4660584129433802</v>
      </c>
      <c r="BC19">
        <v>43861</v>
      </c>
      <c r="BD19">
        <v>3.9627175164071398</v>
      </c>
      <c r="BF19">
        <v>43861</v>
      </c>
      <c r="BG19">
        <v>1.8095805256884598</v>
      </c>
      <c r="BL19" s="20">
        <v>43852.583333333336</v>
      </c>
      <c r="BM19">
        <v>10</v>
      </c>
      <c r="BN19">
        <v>13</v>
      </c>
      <c r="BO19">
        <v>14</v>
      </c>
      <c r="BP19">
        <v>0</v>
      </c>
      <c r="BQ19">
        <v>31.18</v>
      </c>
      <c r="BR19">
        <v>66.48</v>
      </c>
      <c r="BS19">
        <v>2</v>
      </c>
      <c r="BT19">
        <v>13</v>
      </c>
      <c r="BU19">
        <v>18</v>
      </c>
      <c r="BV19">
        <v>0</v>
      </c>
      <c r="BW19">
        <v>35</v>
      </c>
      <c r="BX19">
        <v>79.7</v>
      </c>
      <c r="BY19">
        <v>90</v>
      </c>
      <c r="BZ19">
        <v>90</v>
      </c>
      <c r="CA19">
        <v>30</v>
      </c>
      <c r="CB19">
        <v>0</v>
      </c>
      <c r="CC19">
        <v>32.159999999999997</v>
      </c>
      <c r="CD19">
        <v>71.760000000000005</v>
      </c>
      <c r="CE19">
        <v>32</v>
      </c>
      <c r="CF19">
        <v>52</v>
      </c>
      <c r="CG19">
        <v>12</v>
      </c>
      <c r="CH19">
        <v>0</v>
      </c>
      <c r="CI19">
        <v>40</v>
      </c>
      <c r="CJ19">
        <v>78.459999999999994</v>
      </c>
      <c r="CK19">
        <v>2</v>
      </c>
      <c r="CL19">
        <v>6</v>
      </c>
      <c r="CM19">
        <v>96</v>
      </c>
      <c r="CN19">
        <v>0</v>
      </c>
      <c r="CO19">
        <v>40</v>
      </c>
      <c r="CP19">
        <v>71.760000000000005</v>
      </c>
      <c r="CQ19">
        <v>2</v>
      </c>
      <c r="CR19">
        <v>13</v>
      </c>
      <c r="CS19">
        <v>38</v>
      </c>
      <c r="CT19">
        <v>0</v>
      </c>
      <c r="CU19">
        <v>31.18</v>
      </c>
      <c r="CV19">
        <v>66.48</v>
      </c>
      <c r="CW19">
        <v>2</v>
      </c>
      <c r="CX19">
        <v>6</v>
      </c>
      <c r="CY19">
        <v>102</v>
      </c>
      <c r="CZ19">
        <v>0</v>
      </c>
      <c r="DA19">
        <v>41</v>
      </c>
      <c r="DB19">
        <v>70.760000000000005</v>
      </c>
      <c r="EI19">
        <v>43847.5</v>
      </c>
      <c r="EJ19">
        <v>8.6079889999999999</v>
      </c>
      <c r="EK19">
        <v>43847.5</v>
      </c>
      <c r="EL19">
        <v>5.1361689999999998</v>
      </c>
      <c r="EN19">
        <v>43852.5</v>
      </c>
      <c r="EO19">
        <v>0</v>
      </c>
      <c r="EP19">
        <v>43852.5</v>
      </c>
      <c r="EQ19">
        <v>1</v>
      </c>
    </row>
    <row r="20" spans="3:147" ht="15" customHeight="1" x14ac:dyDescent="0.25">
      <c r="C20" s="20">
        <v>43847.625</v>
      </c>
      <c r="D20">
        <v>0</v>
      </c>
      <c r="E20">
        <v>18</v>
      </c>
      <c r="F20">
        <v>0</v>
      </c>
      <c r="H20" s="20">
        <v>43847.625</v>
      </c>
      <c r="I20">
        <v>0</v>
      </c>
      <c r="L20">
        <f t="shared" si="0"/>
        <v>1</v>
      </c>
      <c r="M20" s="39">
        <v>43862</v>
      </c>
      <c r="N20">
        <v>2.21154832680027</v>
      </c>
      <c r="R20">
        <f t="shared" si="1"/>
        <v>1</v>
      </c>
      <c r="S20" s="39">
        <v>43862</v>
      </c>
      <c r="T20">
        <v>5.7374497187448696</v>
      </c>
      <c r="W20" s="39">
        <v>43847.583333333336</v>
      </c>
      <c r="X20">
        <v>0</v>
      </c>
      <c r="Z20" s="39">
        <v>43847.583333333336</v>
      </c>
      <c r="AA20">
        <v>0</v>
      </c>
      <c r="AB20" s="39">
        <v>43847.583333333336</v>
      </c>
      <c r="AC20">
        <v>0</v>
      </c>
      <c r="AD20" s="39">
        <v>43847.583333333336</v>
      </c>
      <c r="AE20">
        <v>0</v>
      </c>
      <c r="AF20" s="39">
        <v>43847.583333333336</v>
      </c>
      <c r="AG20">
        <v>0</v>
      </c>
      <c r="AI20">
        <v>43853.166666666664</v>
      </c>
      <c r="AJ20">
        <v>43852.649143518516</v>
      </c>
      <c r="AK20" t="s">
        <v>547</v>
      </c>
      <c r="AL20">
        <v>0</v>
      </c>
      <c r="AM20">
        <v>0</v>
      </c>
      <c r="AN20">
        <v>0</v>
      </c>
      <c r="AR20" s="7">
        <f t="shared" si="2"/>
        <v>3.0741796800302001</v>
      </c>
      <c r="AS20" s="7">
        <f t="shared" si="3"/>
        <v>1.186337895311955</v>
      </c>
      <c r="AU20">
        <v>43862</v>
      </c>
      <c r="AV20">
        <v>9.9541772255068199</v>
      </c>
      <c r="AX20">
        <v>43862</v>
      </c>
      <c r="AY20">
        <v>4.1038403910252699</v>
      </c>
      <c r="BC20">
        <v>43862</v>
      </c>
      <c r="BD20">
        <v>3.8058178654464201</v>
      </c>
      <c r="BF20">
        <v>43862</v>
      </c>
      <c r="BG20">
        <v>1.7311646004013599</v>
      </c>
      <c r="BL20" s="20">
        <v>43852.625</v>
      </c>
      <c r="BM20">
        <v>10</v>
      </c>
      <c r="BN20">
        <v>13</v>
      </c>
      <c r="BO20">
        <v>14</v>
      </c>
      <c r="BP20">
        <v>0</v>
      </c>
      <c r="BQ20">
        <v>31.18</v>
      </c>
      <c r="BR20">
        <v>66.48</v>
      </c>
      <c r="BS20">
        <v>2</v>
      </c>
      <c r="BT20">
        <v>13</v>
      </c>
      <c r="BU20">
        <v>18</v>
      </c>
      <c r="BV20">
        <v>0</v>
      </c>
      <c r="BW20">
        <v>35</v>
      </c>
      <c r="BX20">
        <v>79.7</v>
      </c>
      <c r="BY20">
        <v>90</v>
      </c>
      <c r="BZ20">
        <v>90</v>
      </c>
      <c r="CA20">
        <v>30</v>
      </c>
      <c r="CB20">
        <v>0</v>
      </c>
      <c r="CC20">
        <v>32.159999999999997</v>
      </c>
      <c r="CD20">
        <v>71.760000000000005</v>
      </c>
      <c r="CE20">
        <v>32</v>
      </c>
      <c r="CF20">
        <v>52</v>
      </c>
      <c r="CG20">
        <v>12</v>
      </c>
      <c r="CH20">
        <v>0</v>
      </c>
      <c r="CI20">
        <v>40</v>
      </c>
      <c r="CJ20">
        <v>78.459999999999994</v>
      </c>
      <c r="CK20">
        <v>2</v>
      </c>
      <c r="CL20">
        <v>6</v>
      </c>
      <c r="CM20">
        <v>52</v>
      </c>
      <c r="CN20">
        <v>0</v>
      </c>
      <c r="CO20">
        <v>40</v>
      </c>
      <c r="CP20">
        <v>71.760000000000005</v>
      </c>
      <c r="CQ20">
        <v>2</v>
      </c>
      <c r="CR20">
        <v>13</v>
      </c>
      <c r="CS20">
        <v>38</v>
      </c>
      <c r="CT20">
        <v>0</v>
      </c>
      <c r="CU20">
        <v>31.18</v>
      </c>
      <c r="CV20">
        <v>66.48</v>
      </c>
      <c r="CW20">
        <v>2</v>
      </c>
      <c r="CX20">
        <v>6</v>
      </c>
      <c r="CY20">
        <v>82</v>
      </c>
      <c r="CZ20">
        <v>0</v>
      </c>
      <c r="DA20">
        <v>41</v>
      </c>
      <c r="DB20">
        <v>70.760000000000005</v>
      </c>
      <c r="EI20">
        <v>43847.541666666664</v>
      </c>
      <c r="EJ20">
        <v>10.045404</v>
      </c>
      <c r="EK20">
        <v>43847.541666666664</v>
      </c>
      <c r="EL20">
        <v>5.303439</v>
      </c>
      <c r="EN20">
        <v>43852.541666666664</v>
      </c>
      <c r="EO20">
        <v>0</v>
      </c>
      <c r="EP20">
        <v>43852.541666666664</v>
      </c>
      <c r="EQ20">
        <v>1</v>
      </c>
    </row>
    <row r="21" spans="3:147" ht="15" customHeight="1" x14ac:dyDescent="0.25">
      <c r="C21" s="20">
        <v>43847.666666666664</v>
      </c>
      <c r="D21">
        <v>0</v>
      </c>
      <c r="E21">
        <v>18</v>
      </c>
      <c r="F21">
        <v>0</v>
      </c>
      <c r="H21" s="20">
        <v>43847.666666666664</v>
      </c>
      <c r="I21">
        <v>0</v>
      </c>
      <c r="L21">
        <f t="shared" si="0"/>
        <v>0</v>
      </c>
      <c r="M21" s="39"/>
      <c r="R21">
        <f t="shared" si="1"/>
        <v>0</v>
      </c>
      <c r="S21" s="39"/>
      <c r="T21">
        <v>43189.625</v>
      </c>
      <c r="W21" s="39">
        <v>43847.625</v>
      </c>
      <c r="X21">
        <v>0</v>
      </c>
      <c r="Z21" s="39">
        <v>43847.625</v>
      </c>
      <c r="AA21">
        <v>0</v>
      </c>
      <c r="AB21" s="39">
        <v>43847.625</v>
      </c>
      <c r="AC21">
        <v>0</v>
      </c>
      <c r="AD21" s="39">
        <v>43847.625</v>
      </c>
      <c r="AE21">
        <v>0</v>
      </c>
      <c r="AF21" s="39">
        <v>43847.625</v>
      </c>
      <c r="AG21">
        <v>0</v>
      </c>
      <c r="AI21">
        <v>43853.208333333336</v>
      </c>
      <c r="AJ21">
        <v>43852.649143518516</v>
      </c>
      <c r="AK21" t="s">
        <v>547</v>
      </c>
      <c r="AL21">
        <v>0</v>
      </c>
      <c r="AM21">
        <v>0</v>
      </c>
      <c r="AN21">
        <v>0</v>
      </c>
      <c r="BL21" s="20">
        <v>43852.666666666664</v>
      </c>
      <c r="BM21">
        <v>10</v>
      </c>
      <c r="BN21">
        <v>13</v>
      </c>
      <c r="BO21">
        <v>14</v>
      </c>
      <c r="BP21">
        <v>0</v>
      </c>
      <c r="BQ21">
        <v>31.18</v>
      </c>
      <c r="BR21">
        <v>66.48</v>
      </c>
      <c r="BS21">
        <v>2</v>
      </c>
      <c r="BT21">
        <v>13</v>
      </c>
      <c r="BU21">
        <v>18</v>
      </c>
      <c r="BV21">
        <v>0</v>
      </c>
      <c r="BW21">
        <v>35</v>
      </c>
      <c r="BX21">
        <v>79.7</v>
      </c>
      <c r="BY21">
        <v>90</v>
      </c>
      <c r="BZ21">
        <v>90</v>
      </c>
      <c r="CA21">
        <v>30</v>
      </c>
      <c r="CB21">
        <v>0</v>
      </c>
      <c r="CC21">
        <v>32.159999999999997</v>
      </c>
      <c r="CD21">
        <v>71.760000000000005</v>
      </c>
      <c r="CE21">
        <v>32</v>
      </c>
      <c r="CF21">
        <v>52</v>
      </c>
      <c r="CG21">
        <v>12</v>
      </c>
      <c r="CH21">
        <v>0</v>
      </c>
      <c r="CI21">
        <v>40</v>
      </c>
      <c r="CJ21">
        <v>78.459999999999994</v>
      </c>
      <c r="CK21">
        <v>2</v>
      </c>
      <c r="CL21">
        <v>6</v>
      </c>
      <c r="CM21">
        <v>52</v>
      </c>
      <c r="CN21">
        <v>0</v>
      </c>
      <c r="CO21">
        <v>40</v>
      </c>
      <c r="CP21">
        <v>71.760000000000005</v>
      </c>
      <c r="CQ21">
        <v>2</v>
      </c>
      <c r="CR21">
        <v>13</v>
      </c>
      <c r="CS21">
        <v>38</v>
      </c>
      <c r="CT21">
        <v>0</v>
      </c>
      <c r="CU21">
        <v>31.18</v>
      </c>
      <c r="CV21">
        <v>66.48</v>
      </c>
      <c r="CW21">
        <v>2</v>
      </c>
      <c r="CX21">
        <v>6</v>
      </c>
      <c r="CY21">
        <v>82</v>
      </c>
      <c r="CZ21">
        <v>0</v>
      </c>
      <c r="DA21">
        <v>41</v>
      </c>
      <c r="DB21">
        <v>70.760000000000005</v>
      </c>
      <c r="EI21">
        <v>43847.583333333336</v>
      </c>
      <c r="EJ21">
        <v>9.9814609999999995</v>
      </c>
      <c r="EK21">
        <v>43847.583333333336</v>
      </c>
      <c r="EL21">
        <v>6.3535830000000004</v>
      </c>
      <c r="EN21">
        <v>43852.583333333336</v>
      </c>
      <c r="EO21">
        <v>0</v>
      </c>
      <c r="EP21">
        <v>43852.583333333336</v>
      </c>
      <c r="EQ21">
        <v>1</v>
      </c>
    </row>
    <row r="22" spans="3:147" ht="15" customHeight="1" x14ac:dyDescent="0.25">
      <c r="C22" s="20">
        <v>43847.708333333336</v>
      </c>
      <c r="D22">
        <v>100</v>
      </c>
      <c r="E22">
        <v>24</v>
      </c>
      <c r="F22">
        <v>106</v>
      </c>
      <c r="H22" s="20">
        <v>43847.708333333336</v>
      </c>
      <c r="I22">
        <v>1</v>
      </c>
      <c r="L22">
        <f t="shared" si="0"/>
        <v>0</v>
      </c>
      <c r="M22" s="39"/>
      <c r="R22">
        <f t="shared" si="1"/>
        <v>0</v>
      </c>
      <c r="S22" s="39"/>
      <c r="T22">
        <v>43189.666666666664</v>
      </c>
      <c r="W22" s="39">
        <v>43847.666666666664</v>
      </c>
      <c r="X22">
        <v>0</v>
      </c>
      <c r="Z22" s="39">
        <v>43847.666666666664</v>
      </c>
      <c r="AA22">
        <v>0</v>
      </c>
      <c r="AB22" s="39">
        <v>43847.666666666664</v>
      </c>
      <c r="AC22">
        <v>0</v>
      </c>
      <c r="AD22" s="39">
        <v>43847.666666666664</v>
      </c>
      <c r="AE22">
        <v>0</v>
      </c>
      <c r="AF22" s="39">
        <v>43847.666666666664</v>
      </c>
      <c r="AG22">
        <v>0</v>
      </c>
      <c r="AI22">
        <v>43853.25</v>
      </c>
      <c r="AJ22">
        <v>43852.649143518516</v>
      </c>
      <c r="AK22" t="s">
        <v>547</v>
      </c>
      <c r="AL22">
        <v>0</v>
      </c>
      <c r="AM22">
        <v>0</v>
      </c>
      <c r="AN22">
        <v>0</v>
      </c>
      <c r="BL22" s="20">
        <v>43852.708333333336</v>
      </c>
      <c r="BM22">
        <v>10</v>
      </c>
      <c r="BN22">
        <v>13</v>
      </c>
      <c r="BO22">
        <v>14</v>
      </c>
      <c r="BP22">
        <v>0</v>
      </c>
      <c r="BQ22">
        <v>30.64</v>
      </c>
      <c r="BR22">
        <v>83.53</v>
      </c>
      <c r="BS22">
        <v>2</v>
      </c>
      <c r="BT22">
        <v>13</v>
      </c>
      <c r="BU22">
        <v>18</v>
      </c>
      <c r="BV22">
        <v>0</v>
      </c>
      <c r="BW22">
        <v>42.6</v>
      </c>
      <c r="BX22">
        <v>83.2</v>
      </c>
      <c r="BY22">
        <v>90</v>
      </c>
      <c r="BZ22">
        <v>90</v>
      </c>
      <c r="CA22">
        <v>30</v>
      </c>
      <c r="CB22">
        <v>0</v>
      </c>
      <c r="CC22">
        <v>30.26</v>
      </c>
      <c r="CD22">
        <v>83.11</v>
      </c>
      <c r="CE22">
        <v>32</v>
      </c>
      <c r="CF22">
        <v>52</v>
      </c>
      <c r="CG22">
        <v>12</v>
      </c>
      <c r="CH22">
        <v>0</v>
      </c>
      <c r="CI22">
        <v>48.62</v>
      </c>
      <c r="CJ22">
        <v>83.11</v>
      </c>
      <c r="CK22">
        <v>2</v>
      </c>
      <c r="CL22">
        <v>6</v>
      </c>
      <c r="CM22">
        <v>52</v>
      </c>
      <c r="CN22">
        <v>0</v>
      </c>
      <c r="CO22">
        <v>42.99</v>
      </c>
      <c r="CP22">
        <v>83.11</v>
      </c>
      <c r="CQ22">
        <v>2</v>
      </c>
      <c r="CR22">
        <v>13</v>
      </c>
      <c r="CS22">
        <v>38</v>
      </c>
      <c r="CT22">
        <v>0</v>
      </c>
      <c r="CU22">
        <v>36.06</v>
      </c>
      <c r="CV22">
        <v>83.53</v>
      </c>
      <c r="CW22">
        <v>2</v>
      </c>
      <c r="CX22">
        <v>6</v>
      </c>
      <c r="CY22">
        <v>82</v>
      </c>
      <c r="CZ22">
        <v>0</v>
      </c>
      <c r="DA22">
        <v>43.99</v>
      </c>
      <c r="DB22">
        <v>82.11</v>
      </c>
      <c r="EI22">
        <v>43847.625</v>
      </c>
      <c r="EJ22">
        <v>10.621919999999999</v>
      </c>
      <c r="EK22">
        <v>43847.625</v>
      </c>
      <c r="EL22">
        <v>6.9115799999999998</v>
      </c>
      <c r="EN22">
        <v>43852.625</v>
      </c>
      <c r="EO22">
        <v>0</v>
      </c>
      <c r="EP22">
        <v>43852.625</v>
      </c>
      <c r="EQ22">
        <v>1</v>
      </c>
    </row>
    <row r="23" spans="3:147" ht="15" customHeight="1" x14ac:dyDescent="0.25">
      <c r="C23" s="20">
        <v>43847.75</v>
      </c>
      <c r="D23">
        <v>100</v>
      </c>
      <c r="E23">
        <v>24</v>
      </c>
      <c r="F23">
        <v>106</v>
      </c>
      <c r="H23" s="20">
        <v>43847.75</v>
      </c>
      <c r="I23">
        <v>1</v>
      </c>
      <c r="L23">
        <f t="shared" si="0"/>
        <v>0</v>
      </c>
      <c r="M23" s="39"/>
      <c r="R23">
        <f t="shared" si="1"/>
        <v>0</v>
      </c>
      <c r="S23" s="39"/>
      <c r="T23">
        <v>43189.708333333336</v>
      </c>
      <c r="W23" s="39">
        <v>43847.708333333336</v>
      </c>
      <c r="X23">
        <v>0</v>
      </c>
      <c r="Z23" s="39">
        <v>43847.708333333336</v>
      </c>
      <c r="AA23">
        <v>0</v>
      </c>
      <c r="AB23" s="39">
        <v>43847.708333333336</v>
      </c>
      <c r="AC23">
        <v>0</v>
      </c>
      <c r="AD23" s="39">
        <v>43847.708333333336</v>
      </c>
      <c r="AE23">
        <v>0</v>
      </c>
      <c r="AF23" s="39">
        <v>43847.708333333336</v>
      </c>
      <c r="AG23">
        <v>0</v>
      </c>
      <c r="AI23">
        <v>43853.291666666664</v>
      </c>
      <c r="AJ23">
        <v>43852.649143518516</v>
      </c>
      <c r="AK23" t="s">
        <v>547</v>
      </c>
      <c r="AL23">
        <v>70.709999999999994</v>
      </c>
      <c r="AM23">
        <v>34.229999999999997</v>
      </c>
      <c r="AN23">
        <v>75.930000000000007</v>
      </c>
      <c r="BL23" s="20">
        <v>43852.75</v>
      </c>
      <c r="BM23">
        <v>10</v>
      </c>
      <c r="BN23">
        <v>13</v>
      </c>
      <c r="BO23">
        <v>14</v>
      </c>
      <c r="BP23">
        <v>0</v>
      </c>
      <c r="BQ23">
        <v>30.64</v>
      </c>
      <c r="BR23">
        <v>83.53</v>
      </c>
      <c r="BS23">
        <v>2</v>
      </c>
      <c r="BT23">
        <v>13</v>
      </c>
      <c r="BU23">
        <v>18</v>
      </c>
      <c r="BV23">
        <v>0</v>
      </c>
      <c r="BW23">
        <v>42.6</v>
      </c>
      <c r="BX23">
        <v>83.2</v>
      </c>
      <c r="BY23">
        <v>90</v>
      </c>
      <c r="BZ23">
        <v>90</v>
      </c>
      <c r="CA23">
        <v>30</v>
      </c>
      <c r="CB23">
        <v>0</v>
      </c>
      <c r="CC23">
        <v>30.26</v>
      </c>
      <c r="CD23">
        <v>83.11</v>
      </c>
      <c r="CE23">
        <v>32</v>
      </c>
      <c r="CF23">
        <v>52</v>
      </c>
      <c r="CG23">
        <v>12</v>
      </c>
      <c r="CH23">
        <v>0</v>
      </c>
      <c r="CI23">
        <v>48.62</v>
      </c>
      <c r="CJ23">
        <v>83.11</v>
      </c>
      <c r="CK23">
        <v>2</v>
      </c>
      <c r="CL23">
        <v>6</v>
      </c>
      <c r="CM23">
        <v>96</v>
      </c>
      <c r="CN23">
        <v>0</v>
      </c>
      <c r="CO23">
        <v>42.99</v>
      </c>
      <c r="CP23">
        <v>83.11</v>
      </c>
      <c r="CQ23">
        <v>2</v>
      </c>
      <c r="CR23">
        <v>13</v>
      </c>
      <c r="CS23">
        <v>38</v>
      </c>
      <c r="CT23">
        <v>0</v>
      </c>
      <c r="CU23">
        <v>36.06</v>
      </c>
      <c r="CV23">
        <v>83.53</v>
      </c>
      <c r="CW23">
        <v>2</v>
      </c>
      <c r="CX23">
        <v>6</v>
      </c>
      <c r="CY23">
        <v>102</v>
      </c>
      <c r="CZ23">
        <v>0</v>
      </c>
      <c r="DA23">
        <v>43.99</v>
      </c>
      <c r="DB23">
        <v>82.11</v>
      </c>
      <c r="EI23">
        <v>43847.666666666664</v>
      </c>
      <c r="EJ23">
        <v>14.173246000000001</v>
      </c>
      <c r="EK23">
        <v>43847.666666666664</v>
      </c>
      <c r="EL23">
        <v>3.5187029999999999</v>
      </c>
      <c r="EN23">
        <v>43852.666666666664</v>
      </c>
      <c r="EO23">
        <v>0</v>
      </c>
      <c r="EP23">
        <v>43852.666666666664</v>
      </c>
      <c r="EQ23">
        <v>1</v>
      </c>
    </row>
    <row r="24" spans="3:147" ht="15" customHeight="1" x14ac:dyDescent="0.25">
      <c r="C24" s="20">
        <v>43847.791666666664</v>
      </c>
      <c r="D24">
        <v>100</v>
      </c>
      <c r="E24">
        <v>24</v>
      </c>
      <c r="F24">
        <v>106</v>
      </c>
      <c r="H24" s="20">
        <v>43847.791666666664</v>
      </c>
      <c r="I24">
        <v>1</v>
      </c>
      <c r="L24">
        <f t="shared" si="0"/>
        <v>0</v>
      </c>
      <c r="M24" s="39"/>
      <c r="R24">
        <f t="shared" si="1"/>
        <v>0</v>
      </c>
      <c r="S24" s="39"/>
      <c r="T24">
        <v>43189.75</v>
      </c>
      <c r="W24" s="39">
        <v>43847.75</v>
      </c>
      <c r="X24">
        <v>0</v>
      </c>
      <c r="Z24" s="39">
        <v>43847.75</v>
      </c>
      <c r="AA24">
        <v>0</v>
      </c>
      <c r="AB24" s="39">
        <v>43847.75</v>
      </c>
      <c r="AC24">
        <v>0</v>
      </c>
      <c r="AD24" s="39">
        <v>43847.75</v>
      </c>
      <c r="AE24">
        <v>0</v>
      </c>
      <c r="AF24" s="39">
        <v>43847.75</v>
      </c>
      <c r="AG24">
        <v>0</v>
      </c>
      <c r="AI24">
        <v>43853.333333333336</v>
      </c>
      <c r="AJ24">
        <v>43852.649143518516</v>
      </c>
      <c r="AK24" t="s">
        <v>547</v>
      </c>
      <c r="AL24">
        <v>86.92</v>
      </c>
      <c r="AM24">
        <v>35.96</v>
      </c>
      <c r="AN24">
        <v>73.89</v>
      </c>
      <c r="BL24" s="20">
        <v>43852.791666666664</v>
      </c>
      <c r="BM24">
        <v>10</v>
      </c>
      <c r="BN24">
        <v>13</v>
      </c>
      <c r="BO24">
        <v>14</v>
      </c>
      <c r="BP24">
        <v>0</v>
      </c>
      <c r="BQ24">
        <v>30.64</v>
      </c>
      <c r="BR24">
        <v>83.53</v>
      </c>
      <c r="BS24">
        <v>2</v>
      </c>
      <c r="BT24">
        <v>13</v>
      </c>
      <c r="BU24">
        <v>18</v>
      </c>
      <c r="BV24">
        <v>0</v>
      </c>
      <c r="BW24">
        <v>42.6</v>
      </c>
      <c r="BX24">
        <v>83.2</v>
      </c>
      <c r="BY24">
        <v>90</v>
      </c>
      <c r="BZ24">
        <v>90</v>
      </c>
      <c r="CA24">
        <v>30</v>
      </c>
      <c r="CB24">
        <v>0</v>
      </c>
      <c r="CC24">
        <v>30.26</v>
      </c>
      <c r="CD24">
        <v>83.11</v>
      </c>
      <c r="CE24">
        <v>32</v>
      </c>
      <c r="CF24">
        <v>52</v>
      </c>
      <c r="CG24">
        <v>12</v>
      </c>
      <c r="CH24">
        <v>0</v>
      </c>
      <c r="CI24">
        <v>48.62</v>
      </c>
      <c r="CJ24">
        <v>83.11</v>
      </c>
      <c r="CK24">
        <v>2</v>
      </c>
      <c r="CL24">
        <v>6</v>
      </c>
      <c r="CM24">
        <v>96</v>
      </c>
      <c r="CN24">
        <v>0</v>
      </c>
      <c r="CO24">
        <v>42.99</v>
      </c>
      <c r="CP24">
        <v>83.11</v>
      </c>
      <c r="CQ24">
        <v>2</v>
      </c>
      <c r="CR24">
        <v>13</v>
      </c>
      <c r="CS24">
        <v>38</v>
      </c>
      <c r="CT24">
        <v>0</v>
      </c>
      <c r="CU24">
        <v>36.06</v>
      </c>
      <c r="CV24">
        <v>83.53</v>
      </c>
      <c r="CW24">
        <v>2</v>
      </c>
      <c r="CX24">
        <v>6</v>
      </c>
      <c r="CY24">
        <v>102</v>
      </c>
      <c r="CZ24">
        <v>0</v>
      </c>
      <c r="DA24">
        <v>43.99</v>
      </c>
      <c r="DB24">
        <v>82.11</v>
      </c>
      <c r="EI24">
        <v>43847.708333333336</v>
      </c>
      <c r="EJ24">
        <v>10.826579000000001</v>
      </c>
      <c r="EK24">
        <v>43847.708333333336</v>
      </c>
      <c r="EL24">
        <v>7.9106610000000002</v>
      </c>
      <c r="EN24">
        <v>43852.708333333336</v>
      </c>
      <c r="EO24">
        <v>0</v>
      </c>
      <c r="EP24">
        <v>43852.708333333336</v>
      </c>
      <c r="EQ24">
        <v>1</v>
      </c>
    </row>
    <row r="25" spans="3:147" ht="15" customHeight="1" x14ac:dyDescent="0.25">
      <c r="C25" s="20">
        <v>43847.833333333336</v>
      </c>
      <c r="D25">
        <v>0</v>
      </c>
      <c r="E25">
        <v>24</v>
      </c>
      <c r="F25">
        <v>0</v>
      </c>
      <c r="H25" s="20">
        <v>43847.833333333336</v>
      </c>
      <c r="I25">
        <v>1</v>
      </c>
      <c r="L25">
        <f t="shared" si="0"/>
        <v>0</v>
      </c>
      <c r="M25" s="39"/>
      <c r="R25">
        <f t="shared" si="1"/>
        <v>0</v>
      </c>
      <c r="S25" s="39"/>
      <c r="T25">
        <v>43189.791666666664</v>
      </c>
      <c r="W25" s="39">
        <v>43847.791666666664</v>
      </c>
      <c r="X25">
        <v>0</v>
      </c>
      <c r="Z25" s="39">
        <v>43847.791666666664</v>
      </c>
      <c r="AA25">
        <v>0</v>
      </c>
      <c r="AB25" s="39">
        <v>43847.791666666664</v>
      </c>
      <c r="AC25">
        <v>0</v>
      </c>
      <c r="AD25" s="39">
        <v>43847.791666666664</v>
      </c>
      <c r="AE25">
        <v>0</v>
      </c>
      <c r="AF25" s="39">
        <v>43847.791666666664</v>
      </c>
      <c r="AG25">
        <v>0</v>
      </c>
      <c r="AI25">
        <v>43853.375</v>
      </c>
      <c r="AJ25">
        <v>43852.649143518516</v>
      </c>
      <c r="AK25" t="s">
        <v>547</v>
      </c>
      <c r="AL25">
        <v>85.9</v>
      </c>
      <c r="AM25">
        <v>35.96</v>
      </c>
      <c r="AN25">
        <v>71.900000000000006</v>
      </c>
      <c r="BL25" s="20">
        <v>43852.833333333336</v>
      </c>
      <c r="BM25">
        <v>10</v>
      </c>
      <c r="BN25">
        <v>13</v>
      </c>
      <c r="BO25">
        <v>14</v>
      </c>
      <c r="BP25">
        <v>0</v>
      </c>
      <c r="BQ25">
        <v>29.6</v>
      </c>
      <c r="BR25">
        <v>74.349999999999994</v>
      </c>
      <c r="BS25">
        <v>2</v>
      </c>
      <c r="BT25">
        <v>13</v>
      </c>
      <c r="BU25">
        <v>18</v>
      </c>
      <c r="BV25">
        <v>0</v>
      </c>
      <c r="BW25">
        <v>27.9</v>
      </c>
      <c r="BX25">
        <v>72.400000000000006</v>
      </c>
      <c r="BY25">
        <v>90</v>
      </c>
      <c r="BZ25">
        <v>90</v>
      </c>
      <c r="CA25">
        <v>30</v>
      </c>
      <c r="CB25">
        <v>0</v>
      </c>
      <c r="CC25">
        <v>28.37</v>
      </c>
      <c r="CD25">
        <v>68.02</v>
      </c>
      <c r="CE25">
        <v>32</v>
      </c>
      <c r="CF25">
        <v>52</v>
      </c>
      <c r="CG25">
        <v>12</v>
      </c>
      <c r="CH25">
        <v>0</v>
      </c>
      <c r="CI25">
        <v>32.08</v>
      </c>
      <c r="CJ25">
        <v>79.2</v>
      </c>
      <c r="CK25">
        <v>2</v>
      </c>
      <c r="CL25">
        <v>6</v>
      </c>
      <c r="CM25">
        <v>52</v>
      </c>
      <c r="CN25">
        <v>0</v>
      </c>
      <c r="CO25">
        <v>32.08</v>
      </c>
      <c r="CP25">
        <v>68.98</v>
      </c>
      <c r="CQ25">
        <v>2</v>
      </c>
      <c r="CR25">
        <v>13</v>
      </c>
      <c r="CS25">
        <v>38</v>
      </c>
      <c r="CT25">
        <v>0</v>
      </c>
      <c r="CU25">
        <v>29.6</v>
      </c>
      <c r="CV25">
        <v>74.349999999999994</v>
      </c>
      <c r="CW25">
        <v>2</v>
      </c>
      <c r="CX25">
        <v>6</v>
      </c>
      <c r="CY25">
        <v>82</v>
      </c>
      <c r="CZ25">
        <v>0</v>
      </c>
      <c r="DA25">
        <v>33.08</v>
      </c>
      <c r="DB25">
        <v>67.02</v>
      </c>
      <c r="EI25">
        <v>43847.75</v>
      </c>
      <c r="EJ25">
        <v>10.112278</v>
      </c>
      <c r="EK25">
        <v>43847.75</v>
      </c>
      <c r="EL25">
        <v>7.8269359999999999</v>
      </c>
      <c r="EN25">
        <v>43852.75</v>
      </c>
      <c r="EO25">
        <v>5.2476419999999999</v>
      </c>
      <c r="EP25">
        <v>43852.75</v>
      </c>
      <c r="EQ25">
        <v>1</v>
      </c>
    </row>
    <row r="26" spans="3:147" ht="15" customHeight="1" x14ac:dyDescent="0.25">
      <c r="C26" s="20">
        <v>43847.875</v>
      </c>
      <c r="D26">
        <v>0</v>
      </c>
      <c r="E26">
        <v>0</v>
      </c>
      <c r="F26">
        <v>0</v>
      </c>
      <c r="H26" s="20">
        <v>43847.875</v>
      </c>
      <c r="I26">
        <v>1</v>
      </c>
      <c r="L26">
        <f t="shared" si="0"/>
        <v>0</v>
      </c>
      <c r="M26" s="39"/>
      <c r="R26">
        <f t="shared" si="1"/>
        <v>0</v>
      </c>
      <c r="S26" s="39"/>
      <c r="T26">
        <v>43189.833333333336</v>
      </c>
      <c r="W26" s="39">
        <v>43847.833333333336</v>
      </c>
      <c r="X26">
        <v>0</v>
      </c>
      <c r="Z26" s="39">
        <v>43847.833333333336</v>
      </c>
      <c r="AA26">
        <v>0</v>
      </c>
      <c r="AB26" s="39">
        <v>43847.833333333336</v>
      </c>
      <c r="AC26">
        <v>0</v>
      </c>
      <c r="AD26" s="39">
        <v>43847.833333333336</v>
      </c>
      <c r="AE26">
        <v>0</v>
      </c>
      <c r="AF26" s="39">
        <v>43847.833333333336</v>
      </c>
      <c r="AG26">
        <v>0</v>
      </c>
      <c r="AI26">
        <v>43853.416666666664</v>
      </c>
      <c r="AJ26">
        <v>43852.649143518516</v>
      </c>
      <c r="AK26" t="s">
        <v>547</v>
      </c>
      <c r="AL26">
        <v>84.91</v>
      </c>
      <c r="AM26">
        <v>35.28</v>
      </c>
      <c r="AN26">
        <v>69.97</v>
      </c>
      <c r="BL26" s="20">
        <v>43852.875</v>
      </c>
      <c r="BM26">
        <v>40</v>
      </c>
      <c r="BN26">
        <v>43</v>
      </c>
      <c r="BO26">
        <v>14</v>
      </c>
      <c r="BP26">
        <v>0</v>
      </c>
      <c r="BQ26">
        <v>29.6</v>
      </c>
      <c r="BR26">
        <v>74.349999999999994</v>
      </c>
      <c r="BS26">
        <v>32</v>
      </c>
      <c r="BT26">
        <v>43</v>
      </c>
      <c r="BU26">
        <v>18</v>
      </c>
      <c r="BV26">
        <v>0</v>
      </c>
      <c r="BW26">
        <v>27.9</v>
      </c>
      <c r="BX26">
        <v>72.400000000000006</v>
      </c>
      <c r="BY26">
        <v>120</v>
      </c>
      <c r="BZ26">
        <v>120</v>
      </c>
      <c r="CA26">
        <v>30</v>
      </c>
      <c r="CB26">
        <v>0</v>
      </c>
      <c r="CC26">
        <v>28.37</v>
      </c>
      <c r="CD26">
        <v>68.02</v>
      </c>
      <c r="CE26">
        <v>62</v>
      </c>
      <c r="CF26">
        <v>82</v>
      </c>
      <c r="CG26">
        <v>12</v>
      </c>
      <c r="CH26">
        <v>0</v>
      </c>
      <c r="CI26">
        <v>32.08</v>
      </c>
      <c r="CJ26">
        <v>79.2</v>
      </c>
      <c r="CK26">
        <v>32</v>
      </c>
      <c r="CL26">
        <v>36</v>
      </c>
      <c r="CM26">
        <v>52</v>
      </c>
      <c r="CN26">
        <v>0</v>
      </c>
      <c r="CO26">
        <v>32.08</v>
      </c>
      <c r="CP26">
        <v>68.98</v>
      </c>
      <c r="CQ26">
        <v>32</v>
      </c>
      <c r="CR26">
        <v>43</v>
      </c>
      <c r="CS26">
        <v>38</v>
      </c>
      <c r="CT26">
        <v>0</v>
      </c>
      <c r="CU26">
        <v>29.6</v>
      </c>
      <c r="CV26">
        <v>74.349999999999994</v>
      </c>
      <c r="CW26">
        <v>32</v>
      </c>
      <c r="CX26">
        <v>36</v>
      </c>
      <c r="CY26">
        <v>82</v>
      </c>
      <c r="CZ26">
        <v>0</v>
      </c>
      <c r="DA26">
        <v>33.08</v>
      </c>
      <c r="DB26">
        <v>67.02</v>
      </c>
      <c r="EI26">
        <v>43847.791666666664</v>
      </c>
      <c r="EJ26">
        <v>13.909504999999999</v>
      </c>
      <c r="EK26">
        <v>43847.791666666664</v>
      </c>
      <c r="EL26">
        <v>8.5402579999999997</v>
      </c>
      <c r="EN26">
        <v>43852.791666666664</v>
      </c>
      <c r="EO26">
        <v>0</v>
      </c>
      <c r="EP26">
        <v>43852.791666666664</v>
      </c>
      <c r="EQ26">
        <v>1</v>
      </c>
    </row>
    <row r="27" spans="3:147" ht="15" customHeight="1" x14ac:dyDescent="0.25">
      <c r="C27" s="20">
        <v>43847.916666666664</v>
      </c>
      <c r="D27">
        <v>0</v>
      </c>
      <c r="E27">
        <v>0</v>
      </c>
      <c r="F27">
        <v>0</v>
      </c>
      <c r="H27" s="20">
        <v>43847.916666666664</v>
      </c>
      <c r="I27">
        <v>1</v>
      </c>
      <c r="L27">
        <f t="shared" si="0"/>
        <v>0</v>
      </c>
      <c r="M27" s="39"/>
      <c r="R27">
        <f t="shared" si="1"/>
        <v>0</v>
      </c>
      <c r="S27" s="39"/>
      <c r="T27">
        <v>43189.875</v>
      </c>
      <c r="W27" s="39">
        <v>43847.875</v>
      </c>
      <c r="X27">
        <v>0</v>
      </c>
      <c r="Z27" s="39">
        <v>43847.875</v>
      </c>
      <c r="AA27">
        <v>0</v>
      </c>
      <c r="AB27" s="39">
        <v>43847.875</v>
      </c>
      <c r="AC27">
        <v>0</v>
      </c>
      <c r="AD27" s="39">
        <v>43847.875</v>
      </c>
      <c r="AE27">
        <v>0</v>
      </c>
      <c r="AF27" s="39">
        <v>43847.875</v>
      </c>
      <c r="AG27">
        <v>0</v>
      </c>
      <c r="AI27">
        <v>43853.458333333336</v>
      </c>
      <c r="AJ27">
        <v>43852.649143518516</v>
      </c>
      <c r="AK27" t="s">
        <v>547</v>
      </c>
      <c r="AL27">
        <v>63.85</v>
      </c>
      <c r="AM27">
        <v>0</v>
      </c>
      <c r="AN27">
        <v>68.569999999999993</v>
      </c>
      <c r="BL27" s="20">
        <v>43852.916666666664</v>
      </c>
      <c r="BM27">
        <v>100</v>
      </c>
      <c r="BN27">
        <v>103</v>
      </c>
      <c r="BO27">
        <v>14</v>
      </c>
      <c r="BP27">
        <v>0</v>
      </c>
      <c r="BQ27">
        <v>29.6</v>
      </c>
      <c r="BR27">
        <v>74.349999999999994</v>
      </c>
      <c r="BS27">
        <v>92</v>
      </c>
      <c r="BT27">
        <v>103</v>
      </c>
      <c r="BU27">
        <v>18</v>
      </c>
      <c r="BV27">
        <v>0</v>
      </c>
      <c r="BW27">
        <v>27.9</v>
      </c>
      <c r="BX27">
        <v>72.400000000000006</v>
      </c>
      <c r="BY27">
        <v>180</v>
      </c>
      <c r="BZ27">
        <v>180</v>
      </c>
      <c r="CA27">
        <v>30</v>
      </c>
      <c r="CB27">
        <v>0</v>
      </c>
      <c r="CC27">
        <v>28.37</v>
      </c>
      <c r="CD27">
        <v>68.02</v>
      </c>
      <c r="CE27">
        <v>122</v>
      </c>
      <c r="CF27">
        <v>142</v>
      </c>
      <c r="CG27">
        <v>12</v>
      </c>
      <c r="CH27">
        <v>0</v>
      </c>
      <c r="CI27">
        <v>32.08</v>
      </c>
      <c r="CJ27">
        <v>79.2</v>
      </c>
      <c r="CK27">
        <v>92</v>
      </c>
      <c r="CL27">
        <v>96</v>
      </c>
      <c r="CM27">
        <v>52</v>
      </c>
      <c r="CN27">
        <v>0</v>
      </c>
      <c r="CO27">
        <v>32.08</v>
      </c>
      <c r="CP27">
        <v>68.98</v>
      </c>
      <c r="CQ27">
        <v>92</v>
      </c>
      <c r="CR27">
        <v>103</v>
      </c>
      <c r="CS27">
        <v>38</v>
      </c>
      <c r="CT27">
        <v>0</v>
      </c>
      <c r="CU27">
        <v>29.6</v>
      </c>
      <c r="CV27">
        <v>74.349999999999994</v>
      </c>
      <c r="CW27">
        <v>92</v>
      </c>
      <c r="CX27">
        <v>96</v>
      </c>
      <c r="CY27">
        <v>82</v>
      </c>
      <c r="CZ27">
        <v>0</v>
      </c>
      <c r="DA27">
        <v>33.08</v>
      </c>
      <c r="DB27">
        <v>67.02</v>
      </c>
      <c r="EI27">
        <v>43847.833333333336</v>
      </c>
      <c r="EJ27">
        <v>13.909504999999999</v>
      </c>
      <c r="EK27">
        <v>43847.833333333336</v>
      </c>
      <c r="EL27">
        <v>8.5402579999999997</v>
      </c>
      <c r="EN27">
        <v>43852.833333333336</v>
      </c>
      <c r="EO27">
        <v>0</v>
      </c>
      <c r="EP27">
        <v>43852.833333333336</v>
      </c>
      <c r="EQ27">
        <v>1</v>
      </c>
    </row>
    <row r="28" spans="3:147" ht="15" customHeight="1" x14ac:dyDescent="0.25">
      <c r="C28" s="20">
        <v>43847.958333333336</v>
      </c>
      <c r="D28">
        <v>0</v>
      </c>
      <c r="E28">
        <v>0</v>
      </c>
      <c r="F28">
        <v>0</v>
      </c>
      <c r="H28" s="20">
        <v>43847.958333333336</v>
      </c>
      <c r="I28">
        <v>1</v>
      </c>
      <c r="L28">
        <f t="shared" si="0"/>
        <v>0</v>
      </c>
      <c r="M28" s="39"/>
      <c r="R28">
        <f t="shared" si="1"/>
        <v>0</v>
      </c>
      <c r="S28" s="39"/>
      <c r="T28">
        <v>43189.916666666664</v>
      </c>
      <c r="W28" s="39">
        <v>43847.916666666664</v>
      </c>
      <c r="X28">
        <v>0</v>
      </c>
      <c r="Z28" s="39">
        <v>43847.916666666664</v>
      </c>
      <c r="AA28">
        <v>0</v>
      </c>
      <c r="AB28" s="39">
        <v>43847.916666666664</v>
      </c>
      <c r="AC28">
        <v>0</v>
      </c>
      <c r="AD28" s="39">
        <v>43847.916666666664</v>
      </c>
      <c r="AE28">
        <v>0</v>
      </c>
      <c r="AF28" s="39">
        <v>43847.916666666664</v>
      </c>
      <c r="AG28">
        <v>0</v>
      </c>
      <c r="AI28">
        <v>43853.5</v>
      </c>
      <c r="AJ28">
        <v>43852.649143518516</v>
      </c>
      <c r="AK28" t="s">
        <v>547</v>
      </c>
      <c r="AL28">
        <v>62.59</v>
      </c>
      <c r="AM28">
        <v>0</v>
      </c>
      <c r="AN28">
        <v>67.209999999999994</v>
      </c>
      <c r="BL28" s="20">
        <v>43852.958333333336</v>
      </c>
      <c r="BM28">
        <v>160</v>
      </c>
      <c r="BN28">
        <v>163</v>
      </c>
      <c r="BO28">
        <v>14</v>
      </c>
      <c r="BP28">
        <v>0</v>
      </c>
      <c r="BQ28">
        <v>29.6</v>
      </c>
      <c r="BR28">
        <v>74.349999999999994</v>
      </c>
      <c r="BS28">
        <v>152</v>
      </c>
      <c r="BT28">
        <v>163</v>
      </c>
      <c r="BU28">
        <v>18</v>
      </c>
      <c r="BV28">
        <v>0</v>
      </c>
      <c r="BW28">
        <v>27.9</v>
      </c>
      <c r="BX28">
        <v>72.400000000000006</v>
      </c>
      <c r="BY28">
        <v>240</v>
      </c>
      <c r="BZ28">
        <v>240</v>
      </c>
      <c r="CA28">
        <v>30</v>
      </c>
      <c r="CB28">
        <v>0</v>
      </c>
      <c r="CC28">
        <v>28.37</v>
      </c>
      <c r="CD28">
        <v>68.02</v>
      </c>
      <c r="CE28">
        <v>182</v>
      </c>
      <c r="CF28">
        <v>202</v>
      </c>
      <c r="CG28">
        <v>12</v>
      </c>
      <c r="CH28">
        <v>0</v>
      </c>
      <c r="CI28">
        <v>32.08</v>
      </c>
      <c r="CJ28">
        <v>79.2</v>
      </c>
      <c r="CK28">
        <v>152</v>
      </c>
      <c r="CL28">
        <v>156</v>
      </c>
      <c r="CM28">
        <v>52</v>
      </c>
      <c r="CN28">
        <v>0</v>
      </c>
      <c r="CO28">
        <v>32.08</v>
      </c>
      <c r="CP28">
        <v>68.98</v>
      </c>
      <c r="CQ28">
        <v>152</v>
      </c>
      <c r="CR28">
        <v>163</v>
      </c>
      <c r="CS28">
        <v>38</v>
      </c>
      <c r="CT28">
        <v>0</v>
      </c>
      <c r="CU28">
        <v>29.6</v>
      </c>
      <c r="CV28">
        <v>74.349999999999994</v>
      </c>
      <c r="CW28">
        <v>152</v>
      </c>
      <c r="CX28">
        <v>156</v>
      </c>
      <c r="CY28">
        <v>82</v>
      </c>
      <c r="CZ28">
        <v>0</v>
      </c>
      <c r="DA28">
        <v>33.08</v>
      </c>
      <c r="DB28">
        <v>67.02</v>
      </c>
      <c r="EI28">
        <v>43847.875</v>
      </c>
      <c r="EJ28">
        <v>13.909504999999999</v>
      </c>
      <c r="EK28">
        <v>43847.875</v>
      </c>
      <c r="EL28">
        <v>8.5402579999999997</v>
      </c>
      <c r="EN28">
        <v>43852.875</v>
      </c>
      <c r="EO28">
        <v>0</v>
      </c>
      <c r="EP28">
        <v>43852.875</v>
      </c>
      <c r="EQ28">
        <v>1</v>
      </c>
    </row>
    <row r="29" spans="3:147" ht="15" customHeight="1" x14ac:dyDescent="0.25">
      <c r="C29" s="20">
        <v>43848</v>
      </c>
      <c r="D29">
        <v>0</v>
      </c>
      <c r="E29">
        <v>0</v>
      </c>
      <c r="F29">
        <v>0</v>
      </c>
      <c r="H29" s="20">
        <v>43848</v>
      </c>
      <c r="I29">
        <v>1</v>
      </c>
      <c r="L29">
        <f t="shared" si="0"/>
        <v>0</v>
      </c>
      <c r="M29" s="39"/>
      <c r="R29">
        <f t="shared" si="1"/>
        <v>0</v>
      </c>
      <c r="S29" s="39"/>
      <c r="T29">
        <v>43189.958333333336</v>
      </c>
      <c r="W29" s="39">
        <v>43847.958333333336</v>
      </c>
      <c r="X29">
        <v>0</v>
      </c>
      <c r="Z29" s="39">
        <v>43847.958333333336</v>
      </c>
      <c r="AA29">
        <v>0</v>
      </c>
      <c r="AB29" s="39">
        <v>43847.958333333336</v>
      </c>
      <c r="AC29">
        <v>0</v>
      </c>
      <c r="AD29" s="39">
        <v>43847.958333333336</v>
      </c>
      <c r="AE29">
        <v>0</v>
      </c>
      <c r="AF29" s="39">
        <v>43847.958333333336</v>
      </c>
      <c r="AG29">
        <v>0</v>
      </c>
      <c r="AI29">
        <v>43853.541666666664</v>
      </c>
      <c r="AJ29">
        <v>43852.649143518516</v>
      </c>
      <c r="AK29" t="s">
        <v>547</v>
      </c>
      <c r="AL29">
        <v>61.37</v>
      </c>
      <c r="AM29">
        <v>0</v>
      </c>
      <c r="AN29">
        <v>65.91</v>
      </c>
      <c r="BL29" s="39">
        <v>43853</v>
      </c>
      <c r="BM29">
        <v>220</v>
      </c>
      <c r="BN29">
        <v>223</v>
      </c>
      <c r="BO29">
        <v>14</v>
      </c>
      <c r="BP29">
        <v>0</v>
      </c>
      <c r="BQ29">
        <v>27.62</v>
      </c>
      <c r="BR29">
        <v>60.18</v>
      </c>
      <c r="BS29">
        <v>212</v>
      </c>
      <c r="BT29">
        <v>223</v>
      </c>
      <c r="BU29">
        <v>18</v>
      </c>
      <c r="BV29">
        <v>0</v>
      </c>
      <c r="BW29">
        <v>23.9</v>
      </c>
      <c r="BX29">
        <v>83.9</v>
      </c>
      <c r="BY29">
        <v>300</v>
      </c>
      <c r="BZ29">
        <v>300</v>
      </c>
      <c r="CA29">
        <v>30</v>
      </c>
      <c r="CB29">
        <v>0</v>
      </c>
      <c r="CC29">
        <v>27.62</v>
      </c>
      <c r="CD29">
        <v>56.32</v>
      </c>
      <c r="CE29">
        <v>242</v>
      </c>
      <c r="CF29">
        <v>262</v>
      </c>
      <c r="CG29">
        <v>10</v>
      </c>
      <c r="CH29">
        <v>0</v>
      </c>
      <c r="CI29">
        <v>27.62</v>
      </c>
      <c r="CJ29">
        <v>79.16</v>
      </c>
      <c r="CK29">
        <v>212</v>
      </c>
      <c r="CL29">
        <v>216</v>
      </c>
      <c r="CM29">
        <v>50</v>
      </c>
      <c r="CN29">
        <v>0</v>
      </c>
      <c r="CO29">
        <v>27.62</v>
      </c>
      <c r="CP29">
        <v>71</v>
      </c>
      <c r="CQ29">
        <v>212</v>
      </c>
      <c r="CR29">
        <v>223</v>
      </c>
      <c r="CS29">
        <v>38</v>
      </c>
      <c r="CT29">
        <v>0</v>
      </c>
      <c r="CU29">
        <v>27.62</v>
      </c>
      <c r="CV29">
        <v>64</v>
      </c>
      <c r="CW29">
        <v>212</v>
      </c>
      <c r="CX29">
        <v>216</v>
      </c>
      <c r="CY29">
        <v>82</v>
      </c>
      <c r="CZ29">
        <v>0</v>
      </c>
      <c r="DA29">
        <v>28.62</v>
      </c>
      <c r="DB29">
        <v>65.25</v>
      </c>
      <c r="EI29">
        <v>43847.916666666664</v>
      </c>
      <c r="EJ29">
        <v>13.909504999999999</v>
      </c>
      <c r="EK29">
        <v>43847.916666666664</v>
      </c>
      <c r="EL29">
        <v>8.5402579999999997</v>
      </c>
      <c r="EN29">
        <v>43852.916666666664</v>
      </c>
      <c r="EO29">
        <v>0</v>
      </c>
      <c r="EP29">
        <v>43852.916666666664</v>
      </c>
      <c r="EQ29">
        <v>1</v>
      </c>
    </row>
    <row r="30" spans="3:147" ht="15" customHeight="1" x14ac:dyDescent="0.25">
      <c r="C30" s="20">
        <v>43848.041666666664</v>
      </c>
      <c r="D30">
        <v>0</v>
      </c>
      <c r="E30">
        <v>0</v>
      </c>
      <c r="F30">
        <v>0</v>
      </c>
      <c r="H30" s="20">
        <v>43848.041666666664</v>
      </c>
      <c r="I30">
        <v>1</v>
      </c>
      <c r="L30">
        <f t="shared" si="0"/>
        <v>0</v>
      </c>
      <c r="M30" s="39"/>
      <c r="R30">
        <f t="shared" si="1"/>
        <v>0</v>
      </c>
      <c r="S30" s="39"/>
      <c r="T30">
        <v>43190</v>
      </c>
      <c r="W30" s="39">
        <v>43848</v>
      </c>
      <c r="X30">
        <v>0</v>
      </c>
      <c r="Z30" s="39">
        <v>43848</v>
      </c>
      <c r="AA30">
        <v>0</v>
      </c>
      <c r="AB30" s="39">
        <v>43848</v>
      </c>
      <c r="AC30">
        <v>0</v>
      </c>
      <c r="AD30" s="39">
        <v>43848</v>
      </c>
      <c r="AE30">
        <v>0</v>
      </c>
      <c r="AF30" s="39">
        <v>43848</v>
      </c>
      <c r="AG30">
        <v>0</v>
      </c>
      <c r="AI30">
        <v>43853.583333333336</v>
      </c>
      <c r="AJ30">
        <v>43852.649143518516</v>
      </c>
      <c r="AK30" t="s">
        <v>547</v>
      </c>
      <c r="AL30">
        <v>60.2</v>
      </c>
      <c r="AM30">
        <v>0</v>
      </c>
      <c r="AN30">
        <v>64.650000000000006</v>
      </c>
      <c r="BL30" s="20">
        <v>43853.041666666664</v>
      </c>
      <c r="BM30">
        <v>280</v>
      </c>
      <c r="BN30">
        <v>283</v>
      </c>
      <c r="BO30">
        <v>14</v>
      </c>
      <c r="BP30">
        <v>0</v>
      </c>
      <c r="BQ30">
        <v>27.62</v>
      </c>
      <c r="BR30">
        <v>60.18</v>
      </c>
      <c r="BS30">
        <v>272</v>
      </c>
      <c r="BT30">
        <v>283</v>
      </c>
      <c r="BU30">
        <v>18</v>
      </c>
      <c r="BV30">
        <v>0</v>
      </c>
      <c r="BW30">
        <v>23.9</v>
      </c>
      <c r="BX30">
        <v>83.9</v>
      </c>
      <c r="BY30">
        <v>360</v>
      </c>
      <c r="BZ30">
        <v>360</v>
      </c>
      <c r="CA30">
        <v>30</v>
      </c>
      <c r="CB30">
        <v>0</v>
      </c>
      <c r="CC30">
        <v>27.62</v>
      </c>
      <c r="CD30">
        <v>56.32</v>
      </c>
      <c r="CE30">
        <v>302</v>
      </c>
      <c r="CF30">
        <v>322</v>
      </c>
      <c r="CG30">
        <v>10</v>
      </c>
      <c r="CH30">
        <v>0</v>
      </c>
      <c r="CI30">
        <v>27.62</v>
      </c>
      <c r="CJ30">
        <v>79.16</v>
      </c>
      <c r="CK30">
        <v>272</v>
      </c>
      <c r="CL30">
        <v>276</v>
      </c>
      <c r="CM30">
        <v>50</v>
      </c>
      <c r="CN30">
        <v>0</v>
      </c>
      <c r="CO30">
        <v>27.62</v>
      </c>
      <c r="CP30">
        <v>71</v>
      </c>
      <c r="CQ30">
        <v>272</v>
      </c>
      <c r="CR30">
        <v>283</v>
      </c>
      <c r="CS30">
        <v>38</v>
      </c>
      <c r="CT30">
        <v>0</v>
      </c>
      <c r="CU30">
        <v>27.62</v>
      </c>
      <c r="CV30">
        <v>64</v>
      </c>
      <c r="CW30">
        <v>272</v>
      </c>
      <c r="CX30">
        <v>276</v>
      </c>
      <c r="CY30">
        <v>82</v>
      </c>
      <c r="CZ30">
        <v>0</v>
      </c>
      <c r="DA30">
        <v>28.62</v>
      </c>
      <c r="DB30">
        <v>65.25</v>
      </c>
      <c r="EI30">
        <v>43847.958333333336</v>
      </c>
      <c r="EJ30">
        <v>13.909504999999999</v>
      </c>
      <c r="EK30">
        <v>43847.958333333336</v>
      </c>
      <c r="EL30">
        <v>8.5402579999999997</v>
      </c>
      <c r="EN30">
        <v>43852.958333333336</v>
      </c>
      <c r="EO30">
        <v>0</v>
      </c>
      <c r="EP30">
        <v>43852.958333333336</v>
      </c>
      <c r="EQ30">
        <v>1</v>
      </c>
    </row>
    <row r="31" spans="3:147" ht="15" customHeight="1" x14ac:dyDescent="0.25">
      <c r="C31" s="20">
        <v>43848.083333333336</v>
      </c>
      <c r="D31">
        <v>0</v>
      </c>
      <c r="E31">
        <v>0</v>
      </c>
      <c r="F31">
        <v>0</v>
      </c>
      <c r="H31" s="20">
        <v>43848.083333333336</v>
      </c>
      <c r="I31">
        <v>1</v>
      </c>
      <c r="L31">
        <f>DAY(M31)</f>
        <v>0</v>
      </c>
      <c r="M31" s="39"/>
      <c r="R31">
        <f t="shared" si="1"/>
        <v>0</v>
      </c>
      <c r="S31" s="39"/>
      <c r="T31">
        <v>43190.041666666664</v>
      </c>
      <c r="W31" s="39">
        <v>43848.041666666664</v>
      </c>
      <c r="X31">
        <v>0</v>
      </c>
      <c r="Z31" s="39">
        <v>43848.041666666664</v>
      </c>
      <c r="AA31">
        <v>0</v>
      </c>
      <c r="AB31" s="39">
        <v>43848.041666666664</v>
      </c>
      <c r="AC31">
        <v>0</v>
      </c>
      <c r="AD31" s="39">
        <v>43848.041666666664</v>
      </c>
      <c r="AE31">
        <v>0</v>
      </c>
      <c r="AF31" s="39">
        <v>43848.041666666664</v>
      </c>
      <c r="AG31">
        <v>0</v>
      </c>
      <c r="AI31">
        <v>43853.625</v>
      </c>
      <c r="AJ31">
        <v>43852.649143518516</v>
      </c>
      <c r="AK31" t="s">
        <v>547</v>
      </c>
      <c r="AL31">
        <v>59.07</v>
      </c>
      <c r="AM31">
        <v>0</v>
      </c>
      <c r="AN31">
        <v>63.43</v>
      </c>
      <c r="BL31" s="20">
        <v>43853.083333333336</v>
      </c>
      <c r="BM31">
        <v>340</v>
      </c>
      <c r="BN31">
        <v>343</v>
      </c>
      <c r="BO31">
        <v>14</v>
      </c>
      <c r="BP31">
        <v>0</v>
      </c>
      <c r="BQ31">
        <v>27.62</v>
      </c>
      <c r="BR31">
        <v>60.18</v>
      </c>
      <c r="BS31">
        <v>332</v>
      </c>
      <c r="BT31">
        <v>343</v>
      </c>
      <c r="BU31">
        <v>18</v>
      </c>
      <c r="BV31">
        <v>0</v>
      </c>
      <c r="BW31">
        <v>23.9</v>
      </c>
      <c r="BX31">
        <v>83.9</v>
      </c>
      <c r="BY31">
        <v>420</v>
      </c>
      <c r="BZ31">
        <v>420</v>
      </c>
      <c r="CA31">
        <v>30</v>
      </c>
      <c r="CB31">
        <v>0</v>
      </c>
      <c r="CC31">
        <v>27.62</v>
      </c>
      <c r="CD31">
        <v>56.32</v>
      </c>
      <c r="CE31">
        <v>362</v>
      </c>
      <c r="CF31">
        <v>382</v>
      </c>
      <c r="CG31">
        <v>10</v>
      </c>
      <c r="CH31">
        <v>0</v>
      </c>
      <c r="CI31">
        <v>27.62</v>
      </c>
      <c r="CJ31">
        <v>79.16</v>
      </c>
      <c r="CK31">
        <v>332</v>
      </c>
      <c r="CL31">
        <v>336</v>
      </c>
      <c r="CM31">
        <v>50</v>
      </c>
      <c r="CN31">
        <v>0</v>
      </c>
      <c r="CO31">
        <v>27.62</v>
      </c>
      <c r="CP31">
        <v>71</v>
      </c>
      <c r="CQ31">
        <v>332</v>
      </c>
      <c r="CR31">
        <v>343</v>
      </c>
      <c r="CS31">
        <v>38</v>
      </c>
      <c r="CT31">
        <v>0</v>
      </c>
      <c r="CU31">
        <v>27.62</v>
      </c>
      <c r="CV31">
        <v>64</v>
      </c>
      <c r="CW31">
        <v>332</v>
      </c>
      <c r="CX31">
        <v>336</v>
      </c>
      <c r="CY31">
        <v>82</v>
      </c>
      <c r="CZ31">
        <v>0</v>
      </c>
      <c r="DA31">
        <v>28.62</v>
      </c>
      <c r="DB31">
        <v>65.25</v>
      </c>
      <c r="EI31">
        <v>43848</v>
      </c>
      <c r="EJ31">
        <v>13.165979999999999</v>
      </c>
      <c r="EK31">
        <v>43848</v>
      </c>
      <c r="EL31">
        <v>8.2258999999999993</v>
      </c>
      <c r="EN31">
        <v>43853</v>
      </c>
      <c r="EO31">
        <v>0</v>
      </c>
      <c r="EP31">
        <v>43853</v>
      </c>
      <c r="EQ31">
        <v>1</v>
      </c>
    </row>
    <row r="32" spans="3:147" ht="15" customHeight="1" x14ac:dyDescent="0.25">
      <c r="C32" s="20">
        <v>43848.125</v>
      </c>
      <c r="D32">
        <v>0</v>
      </c>
      <c r="E32">
        <v>0</v>
      </c>
      <c r="F32">
        <v>0</v>
      </c>
      <c r="H32" s="20">
        <v>43848.125</v>
      </c>
      <c r="I32">
        <v>1</v>
      </c>
      <c r="L32">
        <f t="shared" si="0"/>
        <v>0</v>
      </c>
      <c r="M32" s="39"/>
      <c r="R32">
        <f t="shared" si="1"/>
        <v>0</v>
      </c>
      <c r="S32" s="39"/>
      <c r="T32">
        <v>43190.083333333336</v>
      </c>
      <c r="W32" s="39">
        <v>43848.083333333336</v>
      </c>
      <c r="X32">
        <v>0</v>
      </c>
      <c r="Z32" s="39">
        <v>43848.083333333336</v>
      </c>
      <c r="AA32">
        <v>0</v>
      </c>
      <c r="AB32" s="39">
        <v>43848.083333333336</v>
      </c>
      <c r="AC32">
        <v>0</v>
      </c>
      <c r="AD32" s="39">
        <v>43848.083333333336</v>
      </c>
      <c r="AE32">
        <v>0</v>
      </c>
      <c r="AF32" s="39">
        <v>43848.083333333336</v>
      </c>
      <c r="AG32">
        <v>0</v>
      </c>
      <c r="AI32">
        <v>43853.666666666664</v>
      </c>
      <c r="AJ32">
        <v>43852.649143518516</v>
      </c>
      <c r="AK32" t="s">
        <v>547</v>
      </c>
      <c r="AL32">
        <v>57.98</v>
      </c>
      <c r="AM32">
        <v>0</v>
      </c>
      <c r="AN32">
        <v>62.26</v>
      </c>
      <c r="BL32" s="20">
        <v>43853.125</v>
      </c>
      <c r="BM32">
        <v>400</v>
      </c>
      <c r="BN32">
        <v>403</v>
      </c>
      <c r="BO32">
        <v>14</v>
      </c>
      <c r="BP32">
        <v>0</v>
      </c>
      <c r="BQ32">
        <v>27.62</v>
      </c>
      <c r="BR32">
        <v>60.18</v>
      </c>
      <c r="BS32">
        <v>392</v>
      </c>
      <c r="BT32">
        <v>403</v>
      </c>
      <c r="BU32">
        <v>18</v>
      </c>
      <c r="BV32">
        <v>0</v>
      </c>
      <c r="BW32">
        <v>23.9</v>
      </c>
      <c r="BX32">
        <v>83.9</v>
      </c>
      <c r="BY32">
        <v>480</v>
      </c>
      <c r="BZ32">
        <v>480</v>
      </c>
      <c r="CA32">
        <v>30</v>
      </c>
      <c r="CB32">
        <v>0</v>
      </c>
      <c r="CC32">
        <v>27.62</v>
      </c>
      <c r="CD32">
        <v>56.32</v>
      </c>
      <c r="CE32">
        <v>422</v>
      </c>
      <c r="CF32">
        <v>442</v>
      </c>
      <c r="CG32">
        <v>10</v>
      </c>
      <c r="CH32">
        <v>0</v>
      </c>
      <c r="CI32">
        <v>27.62</v>
      </c>
      <c r="CJ32">
        <v>79.16</v>
      </c>
      <c r="CK32">
        <v>392</v>
      </c>
      <c r="CL32">
        <v>396</v>
      </c>
      <c r="CM32">
        <v>50</v>
      </c>
      <c r="CN32">
        <v>0</v>
      </c>
      <c r="CO32">
        <v>27.62</v>
      </c>
      <c r="CP32">
        <v>71</v>
      </c>
      <c r="CQ32">
        <v>392</v>
      </c>
      <c r="CR32">
        <v>403</v>
      </c>
      <c r="CS32">
        <v>38</v>
      </c>
      <c r="CT32">
        <v>0</v>
      </c>
      <c r="CU32">
        <v>27.62</v>
      </c>
      <c r="CV32">
        <v>64</v>
      </c>
      <c r="CW32">
        <v>392</v>
      </c>
      <c r="CX32">
        <v>396</v>
      </c>
      <c r="CY32">
        <v>82</v>
      </c>
      <c r="CZ32">
        <v>0</v>
      </c>
      <c r="DA32">
        <v>28.62</v>
      </c>
      <c r="DB32">
        <v>65.25</v>
      </c>
      <c r="EI32">
        <v>43848.041666666664</v>
      </c>
      <c r="EJ32">
        <v>14.790077</v>
      </c>
      <c r="EK32">
        <v>43848.041666666664</v>
      </c>
      <c r="EL32">
        <v>8.0387170000000001</v>
      </c>
      <c r="EN32">
        <v>43853.041666666664</v>
      </c>
      <c r="EO32">
        <v>0</v>
      </c>
      <c r="EP32">
        <v>43853.041666666664</v>
      </c>
      <c r="EQ32">
        <v>1</v>
      </c>
    </row>
    <row r="33" spans="3:147" ht="15" customHeight="1" x14ac:dyDescent="0.25">
      <c r="C33" s="20">
        <v>43848.166666666664</v>
      </c>
      <c r="D33">
        <v>0</v>
      </c>
      <c r="E33">
        <v>0</v>
      </c>
      <c r="F33">
        <v>0</v>
      </c>
      <c r="H33" s="20">
        <v>43848.166666666664</v>
      </c>
      <c r="I33">
        <v>1</v>
      </c>
      <c r="L33">
        <f t="shared" si="0"/>
        <v>0</v>
      </c>
      <c r="M33" s="39"/>
      <c r="R33">
        <f t="shared" si="1"/>
        <v>0</v>
      </c>
      <c r="S33" s="39"/>
      <c r="T33">
        <v>43190.125</v>
      </c>
      <c r="W33" s="39">
        <v>43848.125</v>
      </c>
      <c r="X33">
        <v>0</v>
      </c>
      <c r="Z33" s="39">
        <v>43848.125</v>
      </c>
      <c r="AA33">
        <v>0</v>
      </c>
      <c r="AB33" s="39">
        <v>43848.125</v>
      </c>
      <c r="AC33">
        <v>0</v>
      </c>
      <c r="AD33" s="39">
        <v>43848.125</v>
      </c>
      <c r="AE33">
        <v>0</v>
      </c>
      <c r="AF33" s="39">
        <v>43848.125</v>
      </c>
      <c r="AG33">
        <v>0</v>
      </c>
      <c r="AI33">
        <v>43853.708333333336</v>
      </c>
      <c r="AJ33">
        <v>43852.649143518516</v>
      </c>
      <c r="AK33" t="s">
        <v>547</v>
      </c>
      <c r="AL33">
        <v>80.11</v>
      </c>
      <c r="AM33">
        <v>35.96</v>
      </c>
      <c r="AN33">
        <v>60.59</v>
      </c>
      <c r="BL33" s="20">
        <v>43853.166666666664</v>
      </c>
      <c r="BM33">
        <v>460</v>
      </c>
      <c r="BN33">
        <v>463</v>
      </c>
      <c r="BO33">
        <v>14</v>
      </c>
      <c r="BP33">
        <v>0</v>
      </c>
      <c r="BQ33">
        <v>27.62</v>
      </c>
      <c r="BR33">
        <v>60.18</v>
      </c>
      <c r="BS33">
        <v>452</v>
      </c>
      <c r="BT33">
        <v>463</v>
      </c>
      <c r="BU33">
        <v>18</v>
      </c>
      <c r="BV33">
        <v>0</v>
      </c>
      <c r="BW33">
        <v>23.9</v>
      </c>
      <c r="BX33">
        <v>83.9</v>
      </c>
      <c r="BY33">
        <v>540</v>
      </c>
      <c r="BZ33">
        <v>540</v>
      </c>
      <c r="CA33">
        <v>30</v>
      </c>
      <c r="CB33">
        <v>0</v>
      </c>
      <c r="CC33">
        <v>27.62</v>
      </c>
      <c r="CD33">
        <v>56.32</v>
      </c>
      <c r="CE33">
        <v>482</v>
      </c>
      <c r="CF33">
        <v>502</v>
      </c>
      <c r="CG33">
        <v>10</v>
      </c>
      <c r="CH33">
        <v>0</v>
      </c>
      <c r="CI33">
        <v>27.62</v>
      </c>
      <c r="CJ33">
        <v>79.16</v>
      </c>
      <c r="CK33">
        <v>452</v>
      </c>
      <c r="CL33">
        <v>456</v>
      </c>
      <c r="CM33">
        <v>50</v>
      </c>
      <c r="CN33">
        <v>0</v>
      </c>
      <c r="CO33">
        <v>27.62</v>
      </c>
      <c r="CP33">
        <v>71</v>
      </c>
      <c r="CQ33">
        <v>452</v>
      </c>
      <c r="CR33">
        <v>463</v>
      </c>
      <c r="CS33">
        <v>38</v>
      </c>
      <c r="CT33">
        <v>0</v>
      </c>
      <c r="CU33">
        <v>27.62</v>
      </c>
      <c r="CV33">
        <v>64</v>
      </c>
      <c r="CW33">
        <v>452</v>
      </c>
      <c r="CX33">
        <v>456</v>
      </c>
      <c r="CY33">
        <v>82</v>
      </c>
      <c r="CZ33">
        <v>0</v>
      </c>
      <c r="DA33">
        <v>28.62</v>
      </c>
      <c r="DB33">
        <v>65.25</v>
      </c>
      <c r="EI33">
        <v>43848.083333333336</v>
      </c>
      <c r="EJ33">
        <v>13.886758</v>
      </c>
      <c r="EK33">
        <v>43848.083333333336</v>
      </c>
      <c r="EL33">
        <v>7.7222390000000001</v>
      </c>
      <c r="EN33">
        <v>43853.083333333336</v>
      </c>
      <c r="EO33">
        <v>0</v>
      </c>
      <c r="EP33">
        <v>43853.083333333336</v>
      </c>
      <c r="EQ33">
        <v>1</v>
      </c>
    </row>
    <row r="34" spans="3:147" ht="15" customHeight="1" x14ac:dyDescent="0.25">
      <c r="C34" s="20">
        <v>43848.208333333336</v>
      </c>
      <c r="D34">
        <v>0</v>
      </c>
      <c r="E34">
        <v>0</v>
      </c>
      <c r="F34">
        <v>0</v>
      </c>
      <c r="H34" s="20">
        <v>43848.208333333336</v>
      </c>
      <c r="I34">
        <v>1</v>
      </c>
      <c r="L34">
        <f t="shared" si="0"/>
        <v>0</v>
      </c>
      <c r="M34" s="39"/>
      <c r="R34">
        <f t="shared" si="1"/>
        <v>0</v>
      </c>
      <c r="S34" s="39"/>
      <c r="T34">
        <v>43190.166666666664</v>
      </c>
      <c r="W34" s="39">
        <v>43848.166666666664</v>
      </c>
      <c r="X34">
        <v>0</v>
      </c>
      <c r="Z34" s="39">
        <v>43848.166666666664</v>
      </c>
      <c r="AA34">
        <v>0</v>
      </c>
      <c r="AB34" s="39">
        <v>43848.166666666664</v>
      </c>
      <c r="AC34">
        <v>0</v>
      </c>
      <c r="AD34" s="39">
        <v>43848.166666666664</v>
      </c>
      <c r="AE34">
        <v>0</v>
      </c>
      <c r="AF34" s="39">
        <v>43848.166666666664</v>
      </c>
      <c r="AG34">
        <v>0</v>
      </c>
      <c r="AI34">
        <v>43853.75</v>
      </c>
      <c r="AJ34">
        <v>43852.649143518516</v>
      </c>
      <c r="AK34" t="s">
        <v>547</v>
      </c>
      <c r="AL34">
        <v>78.02</v>
      </c>
      <c r="AM34">
        <v>35</v>
      </c>
      <c r="AN34">
        <v>94.57</v>
      </c>
      <c r="BL34" s="20">
        <v>43853.208333333336</v>
      </c>
      <c r="BM34">
        <v>520</v>
      </c>
      <c r="BN34">
        <v>523</v>
      </c>
      <c r="BO34">
        <v>14</v>
      </c>
      <c r="BP34">
        <v>0</v>
      </c>
      <c r="BQ34">
        <v>27.62</v>
      </c>
      <c r="BR34">
        <v>60.18</v>
      </c>
      <c r="BS34">
        <v>512</v>
      </c>
      <c r="BT34">
        <v>523</v>
      </c>
      <c r="BU34">
        <v>18</v>
      </c>
      <c r="BV34">
        <v>0</v>
      </c>
      <c r="BW34">
        <v>23.9</v>
      </c>
      <c r="BX34">
        <v>83.9</v>
      </c>
      <c r="BY34">
        <v>600</v>
      </c>
      <c r="BZ34">
        <v>600</v>
      </c>
      <c r="CA34">
        <v>30</v>
      </c>
      <c r="CB34">
        <v>0</v>
      </c>
      <c r="CC34">
        <v>27.62</v>
      </c>
      <c r="CD34">
        <v>56.32</v>
      </c>
      <c r="CE34">
        <v>542</v>
      </c>
      <c r="CF34">
        <v>562</v>
      </c>
      <c r="CG34">
        <v>10</v>
      </c>
      <c r="CH34">
        <v>0</v>
      </c>
      <c r="CI34">
        <v>27.62</v>
      </c>
      <c r="CJ34">
        <v>79.16</v>
      </c>
      <c r="CK34">
        <v>512</v>
      </c>
      <c r="CL34">
        <v>516</v>
      </c>
      <c r="CM34">
        <v>50</v>
      </c>
      <c r="CN34">
        <v>0</v>
      </c>
      <c r="CO34">
        <v>27.62</v>
      </c>
      <c r="CP34">
        <v>71</v>
      </c>
      <c r="CQ34">
        <v>512</v>
      </c>
      <c r="CR34">
        <v>523</v>
      </c>
      <c r="CS34">
        <v>38</v>
      </c>
      <c r="CT34">
        <v>0</v>
      </c>
      <c r="CU34">
        <v>27.62</v>
      </c>
      <c r="CV34">
        <v>64</v>
      </c>
      <c r="CW34">
        <v>512</v>
      </c>
      <c r="CX34">
        <v>516</v>
      </c>
      <c r="CY34">
        <v>82</v>
      </c>
      <c r="CZ34">
        <v>0</v>
      </c>
      <c r="DA34">
        <v>28.62</v>
      </c>
      <c r="DB34">
        <v>65.25</v>
      </c>
      <c r="EI34">
        <v>43848.125</v>
      </c>
      <c r="EJ34">
        <v>13.076157</v>
      </c>
      <c r="EK34">
        <v>43848.125</v>
      </c>
      <c r="EL34">
        <v>7.5925929999999999</v>
      </c>
      <c r="EN34">
        <v>43853.125</v>
      </c>
      <c r="EO34">
        <v>0</v>
      </c>
      <c r="EP34">
        <v>43853.125</v>
      </c>
      <c r="EQ34">
        <v>1</v>
      </c>
    </row>
    <row r="35" spans="3:147" ht="15" customHeight="1" x14ac:dyDescent="0.25">
      <c r="C35" s="20">
        <v>43848.25</v>
      </c>
      <c r="D35">
        <v>0</v>
      </c>
      <c r="E35">
        <v>0</v>
      </c>
      <c r="F35">
        <v>0</v>
      </c>
      <c r="H35" s="20">
        <v>43848.25</v>
      </c>
      <c r="I35">
        <v>1</v>
      </c>
      <c r="L35">
        <f t="shared" si="0"/>
        <v>0</v>
      </c>
      <c r="M35" s="39"/>
      <c r="R35">
        <f t="shared" si="1"/>
        <v>0</v>
      </c>
      <c r="S35" s="39"/>
      <c r="T35">
        <v>43190.208333333336</v>
      </c>
      <c r="W35" s="39">
        <v>43848.208333333336</v>
      </c>
      <c r="X35">
        <v>0</v>
      </c>
      <c r="Z35" s="39">
        <v>43848.208333333336</v>
      </c>
      <c r="AA35">
        <v>0</v>
      </c>
      <c r="AB35" s="39">
        <v>43848.208333333336</v>
      </c>
      <c r="AC35">
        <v>0</v>
      </c>
      <c r="AD35" s="39">
        <v>43848.208333333336</v>
      </c>
      <c r="AE35">
        <v>0</v>
      </c>
      <c r="AF35" s="39">
        <v>43848.208333333336</v>
      </c>
      <c r="AG35">
        <v>0</v>
      </c>
      <c r="AI35">
        <v>43853.791666666664</v>
      </c>
      <c r="AJ35">
        <v>43852.649143518516</v>
      </c>
      <c r="AK35" t="s">
        <v>547</v>
      </c>
      <c r="AL35">
        <v>75.989999999999995</v>
      </c>
      <c r="AM35">
        <v>29.96</v>
      </c>
      <c r="AN35">
        <v>56.54</v>
      </c>
      <c r="BL35" s="20">
        <v>43853.25</v>
      </c>
      <c r="BM35">
        <v>10</v>
      </c>
      <c r="BN35">
        <v>13</v>
      </c>
      <c r="BO35">
        <v>14</v>
      </c>
      <c r="BP35">
        <v>0</v>
      </c>
      <c r="BQ35">
        <v>29.83</v>
      </c>
      <c r="BR35">
        <v>84.94</v>
      </c>
      <c r="BS35">
        <v>2</v>
      </c>
      <c r="BT35">
        <v>13</v>
      </c>
      <c r="BU35">
        <v>18</v>
      </c>
      <c r="BV35">
        <v>0</v>
      </c>
      <c r="BW35">
        <v>32.6</v>
      </c>
      <c r="BX35">
        <v>85</v>
      </c>
      <c r="BY35">
        <v>90</v>
      </c>
      <c r="BZ35">
        <v>90</v>
      </c>
      <c r="CA35">
        <v>30</v>
      </c>
      <c r="CB35">
        <v>0</v>
      </c>
      <c r="CC35">
        <v>30.31</v>
      </c>
      <c r="CD35">
        <v>84.94</v>
      </c>
      <c r="CE35">
        <v>32</v>
      </c>
      <c r="CF35">
        <v>52</v>
      </c>
      <c r="CG35">
        <v>10</v>
      </c>
      <c r="CH35">
        <v>0</v>
      </c>
      <c r="CI35">
        <v>37.299999999999997</v>
      </c>
      <c r="CJ35">
        <v>84.94</v>
      </c>
      <c r="CK35">
        <v>2</v>
      </c>
      <c r="CL35">
        <v>6</v>
      </c>
      <c r="CM35">
        <v>50</v>
      </c>
      <c r="CN35">
        <v>0</v>
      </c>
      <c r="CO35">
        <v>37.299999999999997</v>
      </c>
      <c r="CP35">
        <v>84.94</v>
      </c>
      <c r="CQ35">
        <v>2</v>
      </c>
      <c r="CR35">
        <v>13</v>
      </c>
      <c r="CS35">
        <v>38</v>
      </c>
      <c r="CT35">
        <v>0</v>
      </c>
      <c r="CU35">
        <v>36.31</v>
      </c>
      <c r="CV35">
        <v>84.94</v>
      </c>
      <c r="CW35">
        <v>2</v>
      </c>
      <c r="CX35">
        <v>6</v>
      </c>
      <c r="CY35">
        <v>82</v>
      </c>
      <c r="CZ35">
        <v>0</v>
      </c>
      <c r="DA35">
        <v>38.299999999999997</v>
      </c>
      <c r="DB35">
        <v>83.94</v>
      </c>
      <c r="EI35">
        <v>43848.166666666664</v>
      </c>
      <c r="EJ35">
        <v>11.420987999999999</v>
      </c>
      <c r="EK35">
        <v>43848.166666666664</v>
      </c>
      <c r="EL35">
        <v>7.4405450000000002</v>
      </c>
      <c r="EN35">
        <v>43853.166666666664</v>
      </c>
      <c r="EO35">
        <v>0</v>
      </c>
      <c r="EP35">
        <v>43853.166666666664</v>
      </c>
      <c r="EQ35">
        <v>1</v>
      </c>
    </row>
    <row r="36" spans="3:147" ht="15" customHeight="1" x14ac:dyDescent="0.25">
      <c r="C36" s="20">
        <v>43848.291666666664</v>
      </c>
      <c r="D36">
        <v>0</v>
      </c>
      <c r="E36">
        <v>0</v>
      </c>
      <c r="F36">
        <v>0</v>
      </c>
      <c r="H36" s="20">
        <v>43848.291666666664</v>
      </c>
      <c r="I36">
        <v>1</v>
      </c>
      <c r="L36">
        <f t="shared" si="0"/>
        <v>0</v>
      </c>
      <c r="M36" s="39"/>
      <c r="R36">
        <f t="shared" si="1"/>
        <v>0</v>
      </c>
      <c r="S36" s="39"/>
      <c r="T36">
        <v>43190.25</v>
      </c>
      <c r="W36" s="39">
        <v>43848.25</v>
      </c>
      <c r="X36">
        <v>0</v>
      </c>
      <c r="Z36" s="39">
        <v>43848.25</v>
      </c>
      <c r="AA36">
        <v>0</v>
      </c>
      <c r="AB36" s="39">
        <v>43848.25</v>
      </c>
      <c r="AC36">
        <v>0</v>
      </c>
      <c r="AD36" s="39">
        <v>43848.25</v>
      </c>
      <c r="AE36">
        <v>0</v>
      </c>
      <c r="AF36" s="39">
        <v>43848.25</v>
      </c>
      <c r="AG36">
        <v>0</v>
      </c>
      <c r="AI36">
        <v>43853.833333333336</v>
      </c>
      <c r="AJ36">
        <v>43852.649143518516</v>
      </c>
      <c r="AK36" t="s">
        <v>547</v>
      </c>
      <c r="AL36">
        <v>74.06</v>
      </c>
      <c r="AM36">
        <v>0</v>
      </c>
      <c r="AN36">
        <v>55.1</v>
      </c>
      <c r="BL36" s="20">
        <v>43853.291666666664</v>
      </c>
      <c r="BM36">
        <v>10</v>
      </c>
      <c r="BN36">
        <v>13</v>
      </c>
      <c r="BO36">
        <v>14</v>
      </c>
      <c r="BP36">
        <v>0</v>
      </c>
      <c r="BQ36">
        <v>29.83</v>
      </c>
      <c r="BR36">
        <v>84.94</v>
      </c>
      <c r="BS36">
        <v>2</v>
      </c>
      <c r="BT36">
        <v>13</v>
      </c>
      <c r="BU36">
        <v>18</v>
      </c>
      <c r="BV36">
        <v>0</v>
      </c>
      <c r="BW36">
        <v>32.6</v>
      </c>
      <c r="BX36">
        <v>85</v>
      </c>
      <c r="BY36">
        <v>90</v>
      </c>
      <c r="BZ36">
        <v>90</v>
      </c>
      <c r="CA36">
        <v>30</v>
      </c>
      <c r="CB36">
        <v>0</v>
      </c>
      <c r="CC36">
        <v>30.31</v>
      </c>
      <c r="CD36">
        <v>84.94</v>
      </c>
      <c r="CE36">
        <v>32</v>
      </c>
      <c r="CF36">
        <v>52</v>
      </c>
      <c r="CG36">
        <v>10</v>
      </c>
      <c r="CH36">
        <v>0</v>
      </c>
      <c r="CI36">
        <v>37.299999999999997</v>
      </c>
      <c r="CJ36">
        <v>84.94</v>
      </c>
      <c r="CK36">
        <v>2</v>
      </c>
      <c r="CL36">
        <v>6</v>
      </c>
      <c r="CM36">
        <v>84</v>
      </c>
      <c r="CN36">
        <v>0</v>
      </c>
      <c r="CO36">
        <v>37.299999999999997</v>
      </c>
      <c r="CP36">
        <v>84.94</v>
      </c>
      <c r="CQ36">
        <v>2</v>
      </c>
      <c r="CR36">
        <v>13</v>
      </c>
      <c r="CS36">
        <v>38</v>
      </c>
      <c r="CT36">
        <v>0</v>
      </c>
      <c r="CU36">
        <v>36.31</v>
      </c>
      <c r="CV36">
        <v>84.94</v>
      </c>
      <c r="CW36">
        <v>2</v>
      </c>
      <c r="CX36">
        <v>6</v>
      </c>
      <c r="CY36">
        <v>93</v>
      </c>
      <c r="CZ36">
        <v>0</v>
      </c>
      <c r="DA36">
        <v>38.299999999999997</v>
      </c>
      <c r="DB36">
        <v>83.94</v>
      </c>
      <c r="EI36">
        <v>43848.208333333336</v>
      </c>
      <c r="EJ36">
        <v>10.605642</v>
      </c>
      <c r="EK36">
        <v>43848.208333333336</v>
      </c>
      <c r="EL36">
        <v>7.3221210000000001</v>
      </c>
      <c r="EN36">
        <v>43853.208333333336</v>
      </c>
      <c r="EO36">
        <v>0</v>
      </c>
      <c r="EP36">
        <v>43853.208333333336</v>
      </c>
      <c r="EQ36">
        <v>1</v>
      </c>
    </row>
    <row r="37" spans="3:147" ht="15" customHeight="1" x14ac:dyDescent="0.25">
      <c r="C37" s="20">
        <v>43848.333333333336</v>
      </c>
      <c r="D37">
        <v>0</v>
      </c>
      <c r="E37">
        <v>24</v>
      </c>
      <c r="F37">
        <v>0</v>
      </c>
      <c r="H37" s="20">
        <v>43848.333333333336</v>
      </c>
      <c r="I37">
        <v>1</v>
      </c>
      <c r="L37">
        <f t="shared" si="0"/>
        <v>0</v>
      </c>
      <c r="M37" s="39"/>
      <c r="R37">
        <f t="shared" si="1"/>
        <v>0</v>
      </c>
      <c r="S37" s="39"/>
      <c r="T37">
        <v>43190.291666666664</v>
      </c>
      <c r="W37" s="39">
        <v>43848.291666666664</v>
      </c>
      <c r="X37">
        <v>0</v>
      </c>
      <c r="Z37" s="39">
        <v>43848.291666666664</v>
      </c>
      <c r="AA37">
        <v>0</v>
      </c>
      <c r="AB37" s="39">
        <v>43848.291666666664</v>
      </c>
      <c r="AC37">
        <v>0</v>
      </c>
      <c r="AD37" s="39">
        <v>43848.291666666664</v>
      </c>
      <c r="AE37">
        <v>0</v>
      </c>
      <c r="AF37" s="39">
        <v>43848.291666666664</v>
      </c>
      <c r="AG37">
        <v>0</v>
      </c>
      <c r="AI37">
        <v>43853.875</v>
      </c>
      <c r="AJ37">
        <v>43852.649143518516</v>
      </c>
      <c r="AK37" t="s">
        <v>547</v>
      </c>
      <c r="AL37">
        <v>50.51</v>
      </c>
      <c r="AM37">
        <v>0</v>
      </c>
      <c r="AN37">
        <v>54.23</v>
      </c>
      <c r="BL37" s="20">
        <v>43853.333333333336</v>
      </c>
      <c r="BM37">
        <v>10</v>
      </c>
      <c r="BN37">
        <v>13</v>
      </c>
      <c r="BO37">
        <v>14</v>
      </c>
      <c r="BP37">
        <v>0</v>
      </c>
      <c r="BQ37">
        <v>29.83</v>
      </c>
      <c r="BR37">
        <v>84.94</v>
      </c>
      <c r="BS37">
        <v>2</v>
      </c>
      <c r="BT37">
        <v>13</v>
      </c>
      <c r="BU37">
        <v>18</v>
      </c>
      <c r="BV37">
        <v>0</v>
      </c>
      <c r="BW37">
        <v>32.6</v>
      </c>
      <c r="BX37">
        <v>85</v>
      </c>
      <c r="BY37">
        <v>90</v>
      </c>
      <c r="BZ37">
        <v>90</v>
      </c>
      <c r="CA37">
        <v>30</v>
      </c>
      <c r="CB37">
        <v>0</v>
      </c>
      <c r="CC37">
        <v>30.31</v>
      </c>
      <c r="CD37">
        <v>84.94</v>
      </c>
      <c r="CE37">
        <v>32</v>
      </c>
      <c r="CF37">
        <v>52</v>
      </c>
      <c r="CG37">
        <v>10</v>
      </c>
      <c r="CH37">
        <v>0</v>
      </c>
      <c r="CI37">
        <v>37.299999999999997</v>
      </c>
      <c r="CJ37">
        <v>84.94</v>
      </c>
      <c r="CK37">
        <v>2</v>
      </c>
      <c r="CL37">
        <v>6</v>
      </c>
      <c r="CM37">
        <v>84</v>
      </c>
      <c r="CN37">
        <v>0</v>
      </c>
      <c r="CO37">
        <v>37.299999999999997</v>
      </c>
      <c r="CP37">
        <v>84.94</v>
      </c>
      <c r="CQ37">
        <v>2</v>
      </c>
      <c r="CR37">
        <v>13</v>
      </c>
      <c r="CS37">
        <v>38</v>
      </c>
      <c r="CT37">
        <v>0</v>
      </c>
      <c r="CU37">
        <v>36.31</v>
      </c>
      <c r="CV37">
        <v>84.94</v>
      </c>
      <c r="CW37">
        <v>2</v>
      </c>
      <c r="CX37">
        <v>6</v>
      </c>
      <c r="CY37">
        <v>93</v>
      </c>
      <c r="CZ37">
        <v>0</v>
      </c>
      <c r="DA37">
        <v>38.299999999999997</v>
      </c>
      <c r="DB37">
        <v>83.94</v>
      </c>
      <c r="EI37">
        <v>43848.25</v>
      </c>
      <c r="EJ37">
        <v>11.459099999999999</v>
      </c>
      <c r="EK37">
        <v>43848.25</v>
      </c>
      <c r="EL37">
        <v>7.1858940000000002</v>
      </c>
      <c r="EN37">
        <v>43853.25</v>
      </c>
      <c r="EO37">
        <v>0</v>
      </c>
      <c r="EP37">
        <v>43853.25</v>
      </c>
      <c r="EQ37">
        <v>1</v>
      </c>
    </row>
    <row r="38" spans="3:147" ht="15" customHeight="1" x14ac:dyDescent="0.25">
      <c r="C38" s="20">
        <v>43848.375</v>
      </c>
      <c r="D38">
        <v>0</v>
      </c>
      <c r="E38">
        <v>24</v>
      </c>
      <c r="F38">
        <v>0</v>
      </c>
      <c r="H38" s="20">
        <v>43848.375</v>
      </c>
      <c r="I38">
        <v>1</v>
      </c>
      <c r="L38">
        <f t="shared" si="0"/>
        <v>0</v>
      </c>
      <c r="M38" s="39"/>
      <c r="R38">
        <f t="shared" si="1"/>
        <v>0</v>
      </c>
      <c r="S38" s="39"/>
      <c r="T38">
        <v>43190.333333333336</v>
      </c>
      <c r="W38" s="39">
        <v>43848.333333333336</v>
      </c>
      <c r="X38">
        <v>0</v>
      </c>
      <c r="Z38" s="39">
        <v>43848.333333333336</v>
      </c>
      <c r="AA38">
        <v>0</v>
      </c>
      <c r="AB38" s="39">
        <v>43848.333333333336</v>
      </c>
      <c r="AC38">
        <v>0</v>
      </c>
      <c r="AD38" s="39">
        <v>43848.333333333336</v>
      </c>
      <c r="AE38">
        <v>0</v>
      </c>
      <c r="AF38" s="39">
        <v>43848.333333333336</v>
      </c>
      <c r="AG38">
        <v>0</v>
      </c>
      <c r="AI38">
        <v>43853.916666666664</v>
      </c>
      <c r="AJ38">
        <v>43852.649143518516</v>
      </c>
      <c r="AK38" t="s">
        <v>547</v>
      </c>
      <c r="AL38">
        <v>0</v>
      </c>
      <c r="AM38">
        <v>0</v>
      </c>
      <c r="AN38">
        <v>0</v>
      </c>
      <c r="BL38" s="20">
        <v>43853.375</v>
      </c>
      <c r="BM38">
        <v>10</v>
      </c>
      <c r="BN38">
        <v>13</v>
      </c>
      <c r="BO38">
        <v>14</v>
      </c>
      <c r="BP38">
        <v>0</v>
      </c>
      <c r="BQ38">
        <v>29.83</v>
      </c>
      <c r="BR38">
        <v>84.94</v>
      </c>
      <c r="BS38">
        <v>2</v>
      </c>
      <c r="BT38">
        <v>13</v>
      </c>
      <c r="BU38">
        <v>18</v>
      </c>
      <c r="BV38">
        <v>0</v>
      </c>
      <c r="BW38">
        <v>32.6</v>
      </c>
      <c r="BX38">
        <v>85</v>
      </c>
      <c r="BY38">
        <v>90</v>
      </c>
      <c r="BZ38">
        <v>90</v>
      </c>
      <c r="CA38">
        <v>30</v>
      </c>
      <c r="CB38">
        <v>0</v>
      </c>
      <c r="CC38">
        <v>30.31</v>
      </c>
      <c r="CD38">
        <v>84.94</v>
      </c>
      <c r="CE38">
        <v>32</v>
      </c>
      <c r="CF38">
        <v>52</v>
      </c>
      <c r="CG38">
        <v>10</v>
      </c>
      <c r="CH38">
        <v>0</v>
      </c>
      <c r="CI38">
        <v>37.299999999999997</v>
      </c>
      <c r="CJ38">
        <v>84.94</v>
      </c>
      <c r="CK38">
        <v>2</v>
      </c>
      <c r="CL38">
        <v>6</v>
      </c>
      <c r="CM38">
        <v>84</v>
      </c>
      <c r="CN38">
        <v>0</v>
      </c>
      <c r="CO38">
        <v>37.299999999999997</v>
      </c>
      <c r="CP38">
        <v>84.94</v>
      </c>
      <c r="CQ38">
        <v>2</v>
      </c>
      <c r="CR38">
        <v>13</v>
      </c>
      <c r="CS38">
        <v>38</v>
      </c>
      <c r="CT38">
        <v>0</v>
      </c>
      <c r="CU38">
        <v>36.31</v>
      </c>
      <c r="CV38">
        <v>84.94</v>
      </c>
      <c r="CW38">
        <v>2</v>
      </c>
      <c r="CX38">
        <v>6</v>
      </c>
      <c r="CY38">
        <v>93</v>
      </c>
      <c r="CZ38">
        <v>0</v>
      </c>
      <c r="DA38">
        <v>38.299999999999997</v>
      </c>
      <c r="DB38">
        <v>83.94</v>
      </c>
      <c r="EI38">
        <v>43848.291666666664</v>
      </c>
      <c r="EJ38">
        <v>8.8565729999999991</v>
      </c>
      <c r="EK38">
        <v>43848.291666666664</v>
      </c>
      <c r="EL38">
        <v>6.4946580000000003</v>
      </c>
      <c r="EN38">
        <v>43853.291666666664</v>
      </c>
      <c r="EO38">
        <v>0</v>
      </c>
      <c r="EP38">
        <v>43853.291666666664</v>
      </c>
      <c r="EQ38">
        <v>1</v>
      </c>
    </row>
    <row r="39" spans="3:147" ht="15" customHeight="1" x14ac:dyDescent="0.25">
      <c r="C39" s="20">
        <v>43848.416666666664</v>
      </c>
      <c r="D39">
        <v>0</v>
      </c>
      <c r="E39">
        <v>24</v>
      </c>
      <c r="F39">
        <v>0</v>
      </c>
      <c r="H39" s="20">
        <v>43848.416666666664</v>
      </c>
      <c r="I39">
        <v>1</v>
      </c>
      <c r="L39">
        <f t="shared" si="0"/>
        <v>0</v>
      </c>
      <c r="M39" s="39"/>
      <c r="R39">
        <f t="shared" si="1"/>
        <v>0</v>
      </c>
      <c r="S39" s="39"/>
      <c r="T39">
        <v>43190.375</v>
      </c>
      <c r="W39" s="39">
        <v>43848.375</v>
      </c>
      <c r="X39">
        <v>0</v>
      </c>
      <c r="Z39" s="39">
        <v>43848.375</v>
      </c>
      <c r="AA39">
        <v>0</v>
      </c>
      <c r="AB39" s="39">
        <v>43848.375</v>
      </c>
      <c r="AC39">
        <v>0</v>
      </c>
      <c r="AD39" s="39">
        <v>43848.375</v>
      </c>
      <c r="AE39">
        <v>0</v>
      </c>
      <c r="AF39" s="39">
        <v>43848.375</v>
      </c>
      <c r="AG39">
        <v>0</v>
      </c>
      <c r="AI39">
        <v>43853.958333333336</v>
      </c>
      <c r="AJ39">
        <v>43852.649143518516</v>
      </c>
      <c r="AK39" t="s">
        <v>547</v>
      </c>
      <c r="AL39">
        <v>0</v>
      </c>
      <c r="AM39">
        <v>0</v>
      </c>
      <c r="AN39">
        <v>0</v>
      </c>
      <c r="BL39" s="20">
        <v>43853.416666666664</v>
      </c>
      <c r="BM39">
        <v>10</v>
      </c>
      <c r="BN39">
        <v>13</v>
      </c>
      <c r="BO39">
        <v>14</v>
      </c>
      <c r="BP39">
        <v>0</v>
      </c>
      <c r="BQ39">
        <v>29.83</v>
      </c>
      <c r="BR39">
        <v>84.94</v>
      </c>
      <c r="BS39">
        <v>2</v>
      </c>
      <c r="BT39">
        <v>13</v>
      </c>
      <c r="BU39">
        <v>18</v>
      </c>
      <c r="BV39">
        <v>0</v>
      </c>
      <c r="BW39">
        <v>32.6</v>
      </c>
      <c r="BX39">
        <v>85</v>
      </c>
      <c r="BY39">
        <v>90</v>
      </c>
      <c r="BZ39">
        <v>90</v>
      </c>
      <c r="CA39">
        <v>30</v>
      </c>
      <c r="CB39">
        <v>0</v>
      </c>
      <c r="CC39">
        <v>30.31</v>
      </c>
      <c r="CD39">
        <v>84.94</v>
      </c>
      <c r="CE39">
        <v>32</v>
      </c>
      <c r="CF39">
        <v>52</v>
      </c>
      <c r="CG39">
        <v>10</v>
      </c>
      <c r="CH39">
        <v>0</v>
      </c>
      <c r="CI39">
        <v>37.299999999999997</v>
      </c>
      <c r="CJ39">
        <v>84.94</v>
      </c>
      <c r="CK39">
        <v>2</v>
      </c>
      <c r="CL39">
        <v>6</v>
      </c>
      <c r="CM39">
        <v>84</v>
      </c>
      <c r="CN39">
        <v>0</v>
      </c>
      <c r="CO39">
        <v>37.299999999999997</v>
      </c>
      <c r="CP39">
        <v>84.94</v>
      </c>
      <c r="CQ39">
        <v>2</v>
      </c>
      <c r="CR39">
        <v>13</v>
      </c>
      <c r="CS39">
        <v>38</v>
      </c>
      <c r="CT39">
        <v>0</v>
      </c>
      <c r="CU39">
        <v>36.31</v>
      </c>
      <c r="CV39">
        <v>84.94</v>
      </c>
      <c r="CW39">
        <v>2</v>
      </c>
      <c r="CX39">
        <v>6</v>
      </c>
      <c r="CY39">
        <v>93</v>
      </c>
      <c r="CZ39">
        <v>0</v>
      </c>
      <c r="DA39">
        <v>38.299999999999997</v>
      </c>
      <c r="DB39">
        <v>83.94</v>
      </c>
      <c r="EI39">
        <v>43848.333333333336</v>
      </c>
      <c r="EJ39">
        <v>7.6275380000000004</v>
      </c>
      <c r="EK39">
        <v>43848.333333333336</v>
      </c>
      <c r="EL39">
        <v>5.5204319999999996</v>
      </c>
      <c r="EN39">
        <v>43853.333333333336</v>
      </c>
      <c r="EO39">
        <v>0</v>
      </c>
      <c r="EP39">
        <v>43853.333333333336</v>
      </c>
      <c r="EQ39">
        <v>1</v>
      </c>
    </row>
    <row r="40" spans="3:147" ht="15" customHeight="1" x14ac:dyDescent="0.25">
      <c r="C40" s="20">
        <v>43848.458333333336</v>
      </c>
      <c r="D40">
        <v>0</v>
      </c>
      <c r="E40">
        <v>0</v>
      </c>
      <c r="F40">
        <v>0</v>
      </c>
      <c r="H40" s="20">
        <v>43848.458333333336</v>
      </c>
      <c r="I40">
        <v>1</v>
      </c>
      <c r="L40">
        <f t="shared" si="0"/>
        <v>0</v>
      </c>
      <c r="M40" s="39"/>
      <c r="R40">
        <f t="shared" si="1"/>
        <v>0</v>
      </c>
      <c r="S40" s="39"/>
      <c r="T40">
        <v>43190.416666666664</v>
      </c>
      <c r="W40" s="39">
        <v>43848.416666666664</v>
      </c>
      <c r="X40">
        <v>0</v>
      </c>
      <c r="Z40" s="39">
        <v>43848.416666666664</v>
      </c>
      <c r="AA40">
        <v>0</v>
      </c>
      <c r="AB40" s="39">
        <v>43848.416666666664</v>
      </c>
      <c r="AC40">
        <v>0</v>
      </c>
      <c r="AD40" s="39">
        <v>43848.416666666664</v>
      </c>
      <c r="AE40">
        <v>0</v>
      </c>
      <c r="AF40" s="39">
        <v>43848.416666666664</v>
      </c>
      <c r="AG40">
        <v>0</v>
      </c>
      <c r="AI40">
        <v>43854</v>
      </c>
      <c r="AJ40">
        <v>43852.649143518516</v>
      </c>
      <c r="AK40" t="s">
        <v>547</v>
      </c>
      <c r="AL40">
        <v>0</v>
      </c>
      <c r="AM40">
        <v>0</v>
      </c>
      <c r="AN40">
        <v>0</v>
      </c>
      <c r="BL40" s="20">
        <v>43853.458333333336</v>
      </c>
      <c r="BM40">
        <v>10</v>
      </c>
      <c r="BN40">
        <v>13</v>
      </c>
      <c r="BO40">
        <v>14</v>
      </c>
      <c r="BP40">
        <v>0</v>
      </c>
      <c r="BQ40">
        <v>32.74</v>
      </c>
      <c r="BR40">
        <v>73.900000000000006</v>
      </c>
      <c r="BS40">
        <v>2</v>
      </c>
      <c r="BT40">
        <v>13</v>
      </c>
      <c r="BU40">
        <v>18</v>
      </c>
      <c r="BV40">
        <v>0</v>
      </c>
      <c r="BW40">
        <v>37.9</v>
      </c>
      <c r="BX40">
        <v>83.6</v>
      </c>
      <c r="BY40">
        <v>90</v>
      </c>
      <c r="BZ40">
        <v>90</v>
      </c>
      <c r="CA40">
        <v>30</v>
      </c>
      <c r="CB40">
        <v>0</v>
      </c>
      <c r="CC40">
        <v>28.42</v>
      </c>
      <c r="CD40">
        <v>73.900000000000006</v>
      </c>
      <c r="CE40">
        <v>32</v>
      </c>
      <c r="CF40">
        <v>52</v>
      </c>
      <c r="CG40">
        <v>10</v>
      </c>
      <c r="CH40">
        <v>0</v>
      </c>
      <c r="CI40">
        <v>43.31</v>
      </c>
      <c r="CJ40">
        <v>78.42</v>
      </c>
      <c r="CK40">
        <v>2</v>
      </c>
      <c r="CL40">
        <v>6</v>
      </c>
      <c r="CM40">
        <v>84</v>
      </c>
      <c r="CN40">
        <v>0</v>
      </c>
      <c r="CO40">
        <v>41</v>
      </c>
      <c r="CP40">
        <v>73.900000000000006</v>
      </c>
      <c r="CQ40">
        <v>2</v>
      </c>
      <c r="CR40">
        <v>13</v>
      </c>
      <c r="CS40">
        <v>38</v>
      </c>
      <c r="CT40">
        <v>0</v>
      </c>
      <c r="CU40">
        <v>36.31</v>
      </c>
      <c r="CV40">
        <v>73.900000000000006</v>
      </c>
      <c r="CW40">
        <v>2</v>
      </c>
      <c r="CX40">
        <v>6</v>
      </c>
      <c r="CY40">
        <v>93</v>
      </c>
      <c r="CZ40">
        <v>0</v>
      </c>
      <c r="DA40">
        <v>42</v>
      </c>
      <c r="DB40">
        <v>72.900000000000006</v>
      </c>
      <c r="EI40">
        <v>43848.375</v>
      </c>
      <c r="EJ40">
        <v>10.093937</v>
      </c>
      <c r="EK40">
        <v>43848.375</v>
      </c>
      <c r="EL40">
        <v>6.9015409999999999</v>
      </c>
      <c r="EN40">
        <v>43853.375</v>
      </c>
      <c r="EO40">
        <v>0</v>
      </c>
      <c r="EP40">
        <v>43853.375</v>
      </c>
      <c r="EQ40">
        <v>1</v>
      </c>
    </row>
    <row r="41" spans="3:147" ht="15" customHeight="1" x14ac:dyDescent="0.25">
      <c r="C41" s="20">
        <v>43848.5</v>
      </c>
      <c r="D41">
        <v>0</v>
      </c>
      <c r="E41">
        <v>0</v>
      </c>
      <c r="F41">
        <v>0</v>
      </c>
      <c r="H41" s="20">
        <v>43848.5</v>
      </c>
      <c r="I41">
        <v>1</v>
      </c>
      <c r="L41">
        <f t="shared" si="0"/>
        <v>0</v>
      </c>
      <c r="M41" s="39"/>
      <c r="R41">
        <f t="shared" si="1"/>
        <v>0</v>
      </c>
      <c r="S41" s="39"/>
      <c r="T41">
        <v>43190.458333333336</v>
      </c>
      <c r="W41" s="39">
        <v>43848.458333333336</v>
      </c>
      <c r="X41">
        <v>0</v>
      </c>
      <c r="Z41" s="39">
        <v>43848.458333333336</v>
      </c>
      <c r="AA41">
        <v>0</v>
      </c>
      <c r="AB41" s="39">
        <v>43848.458333333336</v>
      </c>
      <c r="AC41">
        <v>0</v>
      </c>
      <c r="AD41" s="39">
        <v>43848.458333333336</v>
      </c>
      <c r="AE41">
        <v>0</v>
      </c>
      <c r="AF41" s="39">
        <v>43848.458333333336</v>
      </c>
      <c r="AG41">
        <v>0</v>
      </c>
      <c r="AI41">
        <v>43854.041666666664</v>
      </c>
      <c r="AJ41">
        <v>43852.649143518516</v>
      </c>
      <c r="AK41" t="s">
        <v>547</v>
      </c>
      <c r="AL41">
        <v>0</v>
      </c>
      <c r="AM41">
        <v>0</v>
      </c>
      <c r="AN41">
        <v>0</v>
      </c>
      <c r="BL41" s="20">
        <v>43853.5</v>
      </c>
      <c r="BM41">
        <v>10</v>
      </c>
      <c r="BN41">
        <v>13</v>
      </c>
      <c r="BO41">
        <v>14</v>
      </c>
      <c r="BP41">
        <v>0</v>
      </c>
      <c r="BQ41">
        <v>32.74</v>
      </c>
      <c r="BR41">
        <v>73.900000000000006</v>
      </c>
      <c r="BS41">
        <v>2</v>
      </c>
      <c r="BT41">
        <v>13</v>
      </c>
      <c r="BU41">
        <v>18</v>
      </c>
      <c r="BV41">
        <v>0</v>
      </c>
      <c r="BW41">
        <v>37.9</v>
      </c>
      <c r="BX41">
        <v>83.6</v>
      </c>
      <c r="BY41">
        <v>90</v>
      </c>
      <c r="BZ41">
        <v>90</v>
      </c>
      <c r="CA41">
        <v>30</v>
      </c>
      <c r="CB41">
        <v>0</v>
      </c>
      <c r="CC41">
        <v>28.42</v>
      </c>
      <c r="CD41">
        <v>73.900000000000006</v>
      </c>
      <c r="CE41">
        <v>32</v>
      </c>
      <c r="CF41">
        <v>52</v>
      </c>
      <c r="CG41">
        <v>10</v>
      </c>
      <c r="CH41">
        <v>0</v>
      </c>
      <c r="CI41">
        <v>43.31</v>
      </c>
      <c r="CJ41">
        <v>78.42</v>
      </c>
      <c r="CK41">
        <v>2</v>
      </c>
      <c r="CL41">
        <v>6</v>
      </c>
      <c r="CM41">
        <v>84</v>
      </c>
      <c r="CN41">
        <v>0</v>
      </c>
      <c r="CO41">
        <v>41</v>
      </c>
      <c r="CP41">
        <v>73.900000000000006</v>
      </c>
      <c r="CQ41">
        <v>2</v>
      </c>
      <c r="CR41">
        <v>13</v>
      </c>
      <c r="CS41">
        <v>38</v>
      </c>
      <c r="CT41">
        <v>0</v>
      </c>
      <c r="CU41">
        <v>36.31</v>
      </c>
      <c r="CV41">
        <v>73.900000000000006</v>
      </c>
      <c r="CW41">
        <v>2</v>
      </c>
      <c r="CX41">
        <v>6</v>
      </c>
      <c r="CY41">
        <v>93</v>
      </c>
      <c r="CZ41">
        <v>0</v>
      </c>
      <c r="DA41">
        <v>42</v>
      </c>
      <c r="DB41">
        <v>72.900000000000006</v>
      </c>
      <c r="EI41">
        <v>43848.416666666664</v>
      </c>
      <c r="EJ41">
        <v>9.6109170000000006</v>
      </c>
      <c r="EK41">
        <v>43848.416666666664</v>
      </c>
      <c r="EL41">
        <v>6.6919310000000003</v>
      </c>
      <c r="EN41">
        <v>43853.416666666664</v>
      </c>
      <c r="EO41">
        <v>0</v>
      </c>
      <c r="EP41">
        <v>43853.416666666664</v>
      </c>
      <c r="EQ41">
        <v>1</v>
      </c>
    </row>
    <row r="42" spans="3:147" ht="15" customHeight="1" x14ac:dyDescent="0.25">
      <c r="C42" s="20">
        <v>43848.541666666664</v>
      </c>
      <c r="D42">
        <v>0</v>
      </c>
      <c r="E42">
        <v>0</v>
      </c>
      <c r="F42">
        <v>0</v>
      </c>
      <c r="H42" s="20">
        <v>43848.541666666664</v>
      </c>
      <c r="I42">
        <v>1</v>
      </c>
      <c r="L42">
        <f t="shared" si="0"/>
        <v>0</v>
      </c>
      <c r="M42" s="39"/>
      <c r="R42">
        <f t="shared" si="1"/>
        <v>0</v>
      </c>
      <c r="S42" s="39"/>
      <c r="T42">
        <v>43190.5</v>
      </c>
      <c r="W42" s="39">
        <v>43848.5</v>
      </c>
      <c r="X42">
        <v>0</v>
      </c>
      <c r="Z42" s="39">
        <v>43848.5</v>
      </c>
      <c r="AA42">
        <v>0</v>
      </c>
      <c r="AB42" s="39">
        <v>43848.5</v>
      </c>
      <c r="AC42">
        <v>0</v>
      </c>
      <c r="AD42" s="39">
        <v>43848.5</v>
      </c>
      <c r="AE42">
        <v>0</v>
      </c>
      <c r="AF42" s="39">
        <v>43848.5</v>
      </c>
      <c r="AG42">
        <v>0</v>
      </c>
      <c r="AI42">
        <v>43854.083333333336</v>
      </c>
      <c r="AJ42">
        <v>43852.649143518516</v>
      </c>
      <c r="AK42" t="s">
        <v>547</v>
      </c>
      <c r="AL42">
        <v>0</v>
      </c>
      <c r="AM42">
        <v>0</v>
      </c>
      <c r="AN42">
        <v>0</v>
      </c>
      <c r="BL42" s="20">
        <v>43853.541666666664</v>
      </c>
      <c r="BM42">
        <v>10</v>
      </c>
      <c r="BN42">
        <v>13</v>
      </c>
      <c r="BO42">
        <v>14</v>
      </c>
      <c r="BP42">
        <v>0</v>
      </c>
      <c r="BQ42">
        <v>32.74</v>
      </c>
      <c r="BR42">
        <v>73.900000000000006</v>
      </c>
      <c r="BS42">
        <v>2</v>
      </c>
      <c r="BT42">
        <v>13</v>
      </c>
      <c r="BU42">
        <v>18</v>
      </c>
      <c r="BV42">
        <v>0</v>
      </c>
      <c r="BW42">
        <v>37.9</v>
      </c>
      <c r="BX42">
        <v>83.6</v>
      </c>
      <c r="BY42">
        <v>90</v>
      </c>
      <c r="BZ42">
        <v>90</v>
      </c>
      <c r="CA42">
        <v>30</v>
      </c>
      <c r="CB42">
        <v>0</v>
      </c>
      <c r="CC42">
        <v>28.42</v>
      </c>
      <c r="CD42">
        <v>73.900000000000006</v>
      </c>
      <c r="CE42">
        <v>32</v>
      </c>
      <c r="CF42">
        <v>52</v>
      </c>
      <c r="CG42">
        <v>10</v>
      </c>
      <c r="CH42">
        <v>0</v>
      </c>
      <c r="CI42">
        <v>43.31</v>
      </c>
      <c r="CJ42">
        <v>78.42</v>
      </c>
      <c r="CK42">
        <v>2</v>
      </c>
      <c r="CL42">
        <v>6</v>
      </c>
      <c r="CM42">
        <v>84</v>
      </c>
      <c r="CN42">
        <v>0</v>
      </c>
      <c r="CO42">
        <v>41</v>
      </c>
      <c r="CP42">
        <v>73.900000000000006</v>
      </c>
      <c r="CQ42">
        <v>2</v>
      </c>
      <c r="CR42">
        <v>13</v>
      </c>
      <c r="CS42">
        <v>38</v>
      </c>
      <c r="CT42">
        <v>0</v>
      </c>
      <c r="CU42">
        <v>36.31</v>
      </c>
      <c r="CV42">
        <v>73.900000000000006</v>
      </c>
      <c r="CW42">
        <v>2</v>
      </c>
      <c r="CX42">
        <v>6</v>
      </c>
      <c r="CY42">
        <v>93</v>
      </c>
      <c r="CZ42">
        <v>0</v>
      </c>
      <c r="DA42">
        <v>42</v>
      </c>
      <c r="DB42">
        <v>72.900000000000006</v>
      </c>
      <c r="EI42">
        <v>43848.458333333336</v>
      </c>
      <c r="EJ42">
        <v>17.172622</v>
      </c>
      <c r="EK42">
        <v>43848.458333333336</v>
      </c>
      <c r="EL42">
        <v>8.4157539999999997</v>
      </c>
      <c r="EN42">
        <v>43853.458333333336</v>
      </c>
      <c r="EO42">
        <v>0</v>
      </c>
      <c r="EP42">
        <v>43853.458333333336</v>
      </c>
      <c r="EQ42">
        <v>1</v>
      </c>
    </row>
    <row r="43" spans="3:147" ht="15" customHeight="1" x14ac:dyDescent="0.25">
      <c r="C43" s="20">
        <v>43848.583333333336</v>
      </c>
      <c r="D43">
        <v>0</v>
      </c>
      <c r="E43">
        <v>0</v>
      </c>
      <c r="F43">
        <v>0</v>
      </c>
      <c r="H43" s="20">
        <v>43848.583333333336</v>
      </c>
      <c r="I43">
        <v>1</v>
      </c>
      <c r="L43">
        <f t="shared" si="0"/>
        <v>0</v>
      </c>
      <c r="M43" s="39"/>
      <c r="R43">
        <f t="shared" si="1"/>
        <v>0</v>
      </c>
      <c r="S43" s="39"/>
      <c r="T43">
        <v>43190.541666666664</v>
      </c>
      <c r="W43" s="39">
        <v>43848.541666666664</v>
      </c>
      <c r="X43">
        <v>0</v>
      </c>
      <c r="Z43" s="39">
        <v>43848.541666666664</v>
      </c>
      <c r="AA43">
        <v>0</v>
      </c>
      <c r="AB43" s="39">
        <v>43848.541666666664</v>
      </c>
      <c r="AC43">
        <v>0</v>
      </c>
      <c r="AD43" s="39">
        <v>43848.541666666664</v>
      </c>
      <c r="AE43">
        <v>0</v>
      </c>
      <c r="AF43" s="39">
        <v>43848.541666666664</v>
      </c>
      <c r="AG43">
        <v>0</v>
      </c>
      <c r="AI43">
        <v>43854.125</v>
      </c>
      <c r="AJ43">
        <v>43852.649143518516</v>
      </c>
      <c r="AK43" t="s">
        <v>547</v>
      </c>
      <c r="AL43">
        <v>0</v>
      </c>
      <c r="AM43">
        <v>0</v>
      </c>
      <c r="AN43">
        <v>0</v>
      </c>
      <c r="BL43" s="20">
        <v>43853.583333333336</v>
      </c>
      <c r="BM43">
        <v>10</v>
      </c>
      <c r="BN43">
        <v>13</v>
      </c>
      <c r="BO43">
        <v>14</v>
      </c>
      <c r="BP43">
        <v>0</v>
      </c>
      <c r="BQ43">
        <v>32.74</v>
      </c>
      <c r="BR43">
        <v>70.7</v>
      </c>
      <c r="BS43">
        <v>2</v>
      </c>
      <c r="BT43">
        <v>13</v>
      </c>
      <c r="BU43">
        <v>18</v>
      </c>
      <c r="BV43">
        <v>0</v>
      </c>
      <c r="BW43">
        <v>35.9</v>
      </c>
      <c r="BX43">
        <v>83.6</v>
      </c>
      <c r="BY43">
        <v>90</v>
      </c>
      <c r="BZ43">
        <v>90</v>
      </c>
      <c r="CA43">
        <v>30</v>
      </c>
      <c r="CB43">
        <v>0</v>
      </c>
      <c r="CC43">
        <v>32.200000000000003</v>
      </c>
      <c r="CD43">
        <v>70.7</v>
      </c>
      <c r="CE43">
        <v>32</v>
      </c>
      <c r="CF43">
        <v>52</v>
      </c>
      <c r="CG43">
        <v>10</v>
      </c>
      <c r="CH43">
        <v>0</v>
      </c>
      <c r="CI43">
        <v>41.08</v>
      </c>
      <c r="CJ43">
        <v>78.42</v>
      </c>
      <c r="CK43">
        <v>2</v>
      </c>
      <c r="CL43">
        <v>6</v>
      </c>
      <c r="CM43">
        <v>84</v>
      </c>
      <c r="CN43">
        <v>0</v>
      </c>
      <c r="CO43">
        <v>41</v>
      </c>
      <c r="CP43">
        <v>71</v>
      </c>
      <c r="CQ43">
        <v>2</v>
      </c>
      <c r="CR43">
        <v>13</v>
      </c>
      <c r="CS43">
        <v>38</v>
      </c>
      <c r="CT43">
        <v>0</v>
      </c>
      <c r="CU43">
        <v>36.31</v>
      </c>
      <c r="CV43">
        <v>70.7</v>
      </c>
      <c r="CW43">
        <v>2</v>
      </c>
      <c r="CX43">
        <v>6</v>
      </c>
      <c r="CY43">
        <v>93</v>
      </c>
      <c r="CZ43">
        <v>0</v>
      </c>
      <c r="DA43">
        <v>42</v>
      </c>
      <c r="DB43">
        <v>69.7</v>
      </c>
      <c r="EI43">
        <v>43848.5</v>
      </c>
      <c r="EJ43">
        <v>10.241350000000001</v>
      </c>
      <c r="EK43">
        <v>43848.5</v>
      </c>
      <c r="EL43">
        <v>6.3316020000000002</v>
      </c>
      <c r="EN43">
        <v>43853.5</v>
      </c>
      <c r="EO43">
        <v>0</v>
      </c>
      <c r="EP43">
        <v>43853.5</v>
      </c>
      <c r="EQ43">
        <v>1</v>
      </c>
    </row>
    <row r="44" spans="3:147" ht="15" customHeight="1" x14ac:dyDescent="0.25">
      <c r="C44" s="20">
        <v>43848.625</v>
      </c>
      <c r="D44">
        <v>0</v>
      </c>
      <c r="E44">
        <v>0</v>
      </c>
      <c r="F44">
        <v>0</v>
      </c>
      <c r="H44" s="20">
        <v>43848.625</v>
      </c>
      <c r="I44">
        <v>1</v>
      </c>
      <c r="L44">
        <f t="shared" si="0"/>
        <v>0</v>
      </c>
      <c r="R44">
        <f t="shared" si="1"/>
        <v>0</v>
      </c>
      <c r="S44" s="39"/>
      <c r="T44">
        <v>43190.583333333336</v>
      </c>
      <c r="W44" s="39">
        <v>43848.583333333336</v>
      </c>
      <c r="X44">
        <v>0</v>
      </c>
      <c r="Z44" s="39">
        <v>43848.583333333336</v>
      </c>
      <c r="AA44">
        <v>0</v>
      </c>
      <c r="AB44" s="39">
        <v>43848.583333333336</v>
      </c>
      <c r="AC44">
        <v>0</v>
      </c>
      <c r="AD44" s="39">
        <v>43848.583333333336</v>
      </c>
      <c r="AE44">
        <v>0</v>
      </c>
      <c r="AF44" s="39">
        <v>43848.583333333336</v>
      </c>
      <c r="AG44">
        <v>0</v>
      </c>
      <c r="AI44">
        <v>43854.166666666664</v>
      </c>
      <c r="AJ44">
        <v>43852.649143518516</v>
      </c>
      <c r="AK44" t="s">
        <v>547</v>
      </c>
      <c r="AL44">
        <v>0</v>
      </c>
      <c r="AM44">
        <v>0</v>
      </c>
      <c r="AN44">
        <v>0</v>
      </c>
      <c r="BL44" s="20">
        <v>43853.625</v>
      </c>
      <c r="BM44">
        <v>10</v>
      </c>
      <c r="BN44">
        <v>13</v>
      </c>
      <c r="BO44">
        <v>14</v>
      </c>
      <c r="BP44">
        <v>0</v>
      </c>
      <c r="BQ44">
        <v>32.74</v>
      </c>
      <c r="BR44">
        <v>70.7</v>
      </c>
      <c r="BS44">
        <v>2</v>
      </c>
      <c r="BT44">
        <v>13</v>
      </c>
      <c r="BU44">
        <v>18</v>
      </c>
      <c r="BV44">
        <v>0</v>
      </c>
      <c r="BW44">
        <v>35.9</v>
      </c>
      <c r="BX44">
        <v>83.6</v>
      </c>
      <c r="BY44">
        <v>90</v>
      </c>
      <c r="BZ44">
        <v>90</v>
      </c>
      <c r="CA44">
        <v>30</v>
      </c>
      <c r="CB44">
        <v>0</v>
      </c>
      <c r="CC44">
        <v>32.200000000000003</v>
      </c>
      <c r="CD44">
        <v>70.7</v>
      </c>
      <c r="CE44">
        <v>32</v>
      </c>
      <c r="CF44">
        <v>52</v>
      </c>
      <c r="CG44">
        <v>10</v>
      </c>
      <c r="CH44">
        <v>0</v>
      </c>
      <c r="CI44">
        <v>41.08</v>
      </c>
      <c r="CJ44">
        <v>78.42</v>
      </c>
      <c r="CK44">
        <v>2</v>
      </c>
      <c r="CL44">
        <v>6</v>
      </c>
      <c r="CM44">
        <v>50</v>
      </c>
      <c r="CN44">
        <v>0</v>
      </c>
      <c r="CO44">
        <v>41</v>
      </c>
      <c r="CP44">
        <v>71</v>
      </c>
      <c r="CQ44">
        <v>2</v>
      </c>
      <c r="CR44">
        <v>13</v>
      </c>
      <c r="CS44">
        <v>38</v>
      </c>
      <c r="CT44">
        <v>0</v>
      </c>
      <c r="CU44">
        <v>36.31</v>
      </c>
      <c r="CV44">
        <v>70.7</v>
      </c>
      <c r="CW44">
        <v>2</v>
      </c>
      <c r="CX44">
        <v>6</v>
      </c>
      <c r="CY44">
        <v>82</v>
      </c>
      <c r="CZ44">
        <v>0</v>
      </c>
      <c r="DA44">
        <v>42</v>
      </c>
      <c r="DB44">
        <v>69.7</v>
      </c>
      <c r="EI44">
        <v>43848.541666666664</v>
      </c>
      <c r="EJ44">
        <v>10.241350000000001</v>
      </c>
      <c r="EK44">
        <v>43848.541666666664</v>
      </c>
      <c r="EL44">
        <v>6.3316020000000002</v>
      </c>
      <c r="EN44">
        <v>43853.541666666664</v>
      </c>
      <c r="EO44">
        <v>0</v>
      </c>
      <c r="EP44">
        <v>43853.541666666664</v>
      </c>
      <c r="EQ44">
        <v>1</v>
      </c>
    </row>
    <row r="45" spans="3:147" ht="15" customHeight="1" x14ac:dyDescent="0.25">
      <c r="C45" s="20">
        <v>43848.666666666664</v>
      </c>
      <c r="D45">
        <v>0</v>
      </c>
      <c r="E45">
        <v>0</v>
      </c>
      <c r="F45">
        <v>0</v>
      </c>
      <c r="H45" s="20">
        <v>43848.666666666664</v>
      </c>
      <c r="I45">
        <v>1</v>
      </c>
      <c r="L45">
        <f t="shared" si="0"/>
        <v>0</v>
      </c>
      <c r="R45">
        <f t="shared" si="1"/>
        <v>0</v>
      </c>
      <c r="S45" s="39"/>
      <c r="T45">
        <v>43190.625</v>
      </c>
      <c r="W45" s="39">
        <v>43848.625</v>
      </c>
      <c r="X45">
        <v>0</v>
      </c>
      <c r="Z45" s="39">
        <v>43848.625</v>
      </c>
      <c r="AA45">
        <v>0</v>
      </c>
      <c r="AB45" s="39">
        <v>43848.625</v>
      </c>
      <c r="AC45">
        <v>0</v>
      </c>
      <c r="AD45" s="39">
        <v>43848.625</v>
      </c>
      <c r="AE45">
        <v>0</v>
      </c>
      <c r="AF45" s="39">
        <v>43848.625</v>
      </c>
      <c r="AG45">
        <v>0</v>
      </c>
      <c r="AI45">
        <v>43854.208333333336</v>
      </c>
      <c r="AJ45">
        <v>43852.649143518516</v>
      </c>
      <c r="AK45" t="s">
        <v>547</v>
      </c>
      <c r="AL45">
        <v>0</v>
      </c>
      <c r="AM45">
        <v>0</v>
      </c>
      <c r="AN45">
        <v>0</v>
      </c>
      <c r="BL45" s="20">
        <v>43853.666666666664</v>
      </c>
      <c r="BM45">
        <v>10</v>
      </c>
      <c r="BN45">
        <v>13</v>
      </c>
      <c r="BO45">
        <v>14</v>
      </c>
      <c r="BP45">
        <v>0</v>
      </c>
      <c r="BQ45">
        <v>32.74</v>
      </c>
      <c r="BR45">
        <v>70.7</v>
      </c>
      <c r="BS45">
        <v>2</v>
      </c>
      <c r="BT45">
        <v>13</v>
      </c>
      <c r="BU45">
        <v>18</v>
      </c>
      <c r="BV45">
        <v>0</v>
      </c>
      <c r="BW45">
        <v>35.9</v>
      </c>
      <c r="BX45">
        <v>83.6</v>
      </c>
      <c r="BY45">
        <v>90</v>
      </c>
      <c r="BZ45">
        <v>90</v>
      </c>
      <c r="CA45">
        <v>30</v>
      </c>
      <c r="CB45">
        <v>0</v>
      </c>
      <c r="CC45">
        <v>32.200000000000003</v>
      </c>
      <c r="CD45">
        <v>70.7</v>
      </c>
      <c r="CE45">
        <v>32</v>
      </c>
      <c r="CF45">
        <v>52</v>
      </c>
      <c r="CG45">
        <v>10</v>
      </c>
      <c r="CH45">
        <v>0</v>
      </c>
      <c r="CI45">
        <v>41.08</v>
      </c>
      <c r="CJ45">
        <v>78.42</v>
      </c>
      <c r="CK45">
        <v>2</v>
      </c>
      <c r="CL45">
        <v>6</v>
      </c>
      <c r="CM45">
        <v>50</v>
      </c>
      <c r="CN45">
        <v>0</v>
      </c>
      <c r="CO45">
        <v>41</v>
      </c>
      <c r="CP45">
        <v>71</v>
      </c>
      <c r="CQ45">
        <v>2</v>
      </c>
      <c r="CR45">
        <v>13</v>
      </c>
      <c r="CS45">
        <v>38</v>
      </c>
      <c r="CT45">
        <v>0</v>
      </c>
      <c r="CU45">
        <v>36.31</v>
      </c>
      <c r="CV45">
        <v>70.7</v>
      </c>
      <c r="CW45">
        <v>2</v>
      </c>
      <c r="CX45">
        <v>6</v>
      </c>
      <c r="CY45">
        <v>82</v>
      </c>
      <c r="CZ45">
        <v>0</v>
      </c>
      <c r="DA45">
        <v>42</v>
      </c>
      <c r="DB45">
        <v>69.7</v>
      </c>
      <c r="EI45">
        <v>43848.583333333336</v>
      </c>
      <c r="EJ45">
        <v>10.241350000000001</v>
      </c>
      <c r="EK45">
        <v>43848.583333333336</v>
      </c>
      <c r="EL45">
        <v>6.3316020000000002</v>
      </c>
      <c r="EN45">
        <v>43853.583333333336</v>
      </c>
      <c r="EO45">
        <v>0</v>
      </c>
      <c r="EP45">
        <v>43853.583333333336</v>
      </c>
      <c r="EQ45">
        <v>1</v>
      </c>
    </row>
    <row r="46" spans="3:147" ht="15" customHeight="1" x14ac:dyDescent="0.25">
      <c r="C46" s="20">
        <v>43848.708333333336</v>
      </c>
      <c r="D46">
        <v>0</v>
      </c>
      <c r="E46">
        <v>34</v>
      </c>
      <c r="F46">
        <v>106</v>
      </c>
      <c r="H46" s="20">
        <v>43848.708333333336</v>
      </c>
      <c r="I46">
        <v>1</v>
      </c>
      <c r="S46" s="39"/>
      <c r="T46">
        <v>43190.666666666664</v>
      </c>
      <c r="W46" s="39">
        <v>43848.666666666664</v>
      </c>
      <c r="X46">
        <v>0</v>
      </c>
      <c r="Z46" s="39">
        <v>43848.666666666664</v>
      </c>
      <c r="AA46">
        <v>0</v>
      </c>
      <c r="AB46" s="39">
        <v>43848.666666666664</v>
      </c>
      <c r="AC46">
        <v>0</v>
      </c>
      <c r="AD46" s="39">
        <v>43848.666666666664</v>
      </c>
      <c r="AE46">
        <v>0</v>
      </c>
      <c r="AF46" s="39">
        <v>43848.666666666664</v>
      </c>
      <c r="AG46">
        <v>0</v>
      </c>
      <c r="AI46">
        <v>43854.25</v>
      </c>
      <c r="AJ46">
        <v>43852.649143518516</v>
      </c>
      <c r="AK46" t="s">
        <v>547</v>
      </c>
      <c r="AL46">
        <v>56.64</v>
      </c>
      <c r="AM46">
        <v>0</v>
      </c>
      <c r="AN46">
        <v>60.82</v>
      </c>
      <c r="BL46" s="20">
        <v>43853.708333333336</v>
      </c>
      <c r="BM46">
        <v>10</v>
      </c>
      <c r="BN46">
        <v>13</v>
      </c>
      <c r="BO46">
        <v>14</v>
      </c>
      <c r="BP46">
        <v>0</v>
      </c>
      <c r="BQ46">
        <v>29.83</v>
      </c>
      <c r="BR46">
        <v>87.37</v>
      </c>
      <c r="BS46">
        <v>2</v>
      </c>
      <c r="BT46">
        <v>13</v>
      </c>
      <c r="BU46">
        <v>18</v>
      </c>
      <c r="BV46">
        <v>0</v>
      </c>
      <c r="BW46">
        <v>42.3</v>
      </c>
      <c r="BX46">
        <v>87.4</v>
      </c>
      <c r="BY46">
        <v>90</v>
      </c>
      <c r="BZ46">
        <v>90</v>
      </c>
      <c r="CA46">
        <v>30</v>
      </c>
      <c r="CB46">
        <v>0</v>
      </c>
      <c r="CC46">
        <v>30.31</v>
      </c>
      <c r="CD46">
        <v>87.37</v>
      </c>
      <c r="CE46">
        <v>32</v>
      </c>
      <c r="CF46">
        <v>52</v>
      </c>
      <c r="CG46">
        <v>10</v>
      </c>
      <c r="CH46">
        <v>0</v>
      </c>
      <c r="CI46">
        <v>49.36</v>
      </c>
      <c r="CJ46">
        <v>87.37</v>
      </c>
      <c r="CK46">
        <v>2</v>
      </c>
      <c r="CL46">
        <v>6</v>
      </c>
      <c r="CM46">
        <v>50</v>
      </c>
      <c r="CN46">
        <v>0</v>
      </c>
      <c r="CO46">
        <v>41</v>
      </c>
      <c r="CP46">
        <v>87.37</v>
      </c>
      <c r="CQ46">
        <v>2</v>
      </c>
      <c r="CR46">
        <v>13</v>
      </c>
      <c r="CS46">
        <v>38</v>
      </c>
      <c r="CT46">
        <v>0</v>
      </c>
      <c r="CU46">
        <v>36.31</v>
      </c>
      <c r="CV46">
        <v>87.37</v>
      </c>
      <c r="CW46">
        <v>2</v>
      </c>
      <c r="CX46">
        <v>6</v>
      </c>
      <c r="CY46">
        <v>82</v>
      </c>
      <c r="CZ46">
        <v>0</v>
      </c>
      <c r="DA46">
        <v>42</v>
      </c>
      <c r="DB46">
        <v>86.37</v>
      </c>
      <c r="EI46">
        <v>43848.625</v>
      </c>
      <c r="EJ46">
        <v>10.241350000000001</v>
      </c>
      <c r="EK46">
        <v>43848.625</v>
      </c>
      <c r="EL46">
        <v>6.3316020000000002</v>
      </c>
      <c r="EN46">
        <v>43853.625</v>
      </c>
      <c r="EO46">
        <v>0</v>
      </c>
      <c r="EP46">
        <v>43853.625</v>
      </c>
      <c r="EQ46">
        <v>1</v>
      </c>
    </row>
    <row r="47" spans="3:147" ht="15" customHeight="1" x14ac:dyDescent="0.25">
      <c r="C47" s="20">
        <v>43848.75</v>
      </c>
      <c r="D47">
        <v>100</v>
      </c>
      <c r="E47">
        <v>34</v>
      </c>
      <c r="F47">
        <v>106</v>
      </c>
      <c r="H47" s="20">
        <v>43848.75</v>
      </c>
      <c r="I47">
        <v>1</v>
      </c>
      <c r="S47" s="39"/>
      <c r="T47">
        <v>43190.708333333336</v>
      </c>
      <c r="W47" s="39">
        <v>43848.708333333336</v>
      </c>
      <c r="X47">
        <v>0</v>
      </c>
      <c r="Z47" s="39">
        <v>43848.708333333336</v>
      </c>
      <c r="AA47">
        <v>0</v>
      </c>
      <c r="AB47" s="39">
        <v>43848.708333333336</v>
      </c>
      <c r="AC47">
        <v>0</v>
      </c>
      <c r="AD47" s="39">
        <v>43848.708333333336</v>
      </c>
      <c r="AE47">
        <v>0</v>
      </c>
      <c r="AF47" s="39">
        <v>43848.708333333336</v>
      </c>
      <c r="AG47">
        <v>0</v>
      </c>
      <c r="AI47">
        <v>43854.291666666664</v>
      </c>
      <c r="AJ47">
        <v>43852.649143518516</v>
      </c>
      <c r="AK47" t="s">
        <v>547</v>
      </c>
      <c r="AL47">
        <v>55.39</v>
      </c>
      <c r="AM47">
        <v>0</v>
      </c>
      <c r="AN47">
        <v>59.48</v>
      </c>
      <c r="BL47" s="20">
        <v>43853.75</v>
      </c>
      <c r="BM47">
        <v>10</v>
      </c>
      <c r="BN47">
        <v>13</v>
      </c>
      <c r="BO47">
        <v>14</v>
      </c>
      <c r="BP47">
        <v>0</v>
      </c>
      <c r="BQ47">
        <v>29.83</v>
      </c>
      <c r="BR47">
        <v>87.37</v>
      </c>
      <c r="BS47">
        <v>2</v>
      </c>
      <c r="BT47">
        <v>13</v>
      </c>
      <c r="BU47">
        <v>18</v>
      </c>
      <c r="BV47">
        <v>0</v>
      </c>
      <c r="BW47">
        <v>42.3</v>
      </c>
      <c r="BX47">
        <v>87.4</v>
      </c>
      <c r="BY47">
        <v>90</v>
      </c>
      <c r="BZ47">
        <v>90</v>
      </c>
      <c r="CA47">
        <v>30</v>
      </c>
      <c r="CB47">
        <v>0</v>
      </c>
      <c r="CC47">
        <v>30.31</v>
      </c>
      <c r="CD47">
        <v>87.37</v>
      </c>
      <c r="CE47">
        <v>32</v>
      </c>
      <c r="CF47">
        <v>52</v>
      </c>
      <c r="CG47">
        <v>10</v>
      </c>
      <c r="CH47">
        <v>0</v>
      </c>
      <c r="CI47">
        <v>49.36</v>
      </c>
      <c r="CJ47">
        <v>87.37</v>
      </c>
      <c r="CK47">
        <v>2</v>
      </c>
      <c r="CL47">
        <v>6</v>
      </c>
      <c r="CM47">
        <v>84</v>
      </c>
      <c r="CN47">
        <v>0</v>
      </c>
      <c r="CO47">
        <v>41</v>
      </c>
      <c r="CP47">
        <v>87.37</v>
      </c>
      <c r="CQ47">
        <v>2</v>
      </c>
      <c r="CR47">
        <v>13</v>
      </c>
      <c r="CS47">
        <v>38</v>
      </c>
      <c r="CT47">
        <v>0</v>
      </c>
      <c r="CU47">
        <v>36.31</v>
      </c>
      <c r="CV47">
        <v>87.37</v>
      </c>
      <c r="CW47">
        <v>2</v>
      </c>
      <c r="CX47">
        <v>6</v>
      </c>
      <c r="CY47">
        <v>93</v>
      </c>
      <c r="CZ47">
        <v>0</v>
      </c>
      <c r="DA47">
        <v>42</v>
      </c>
      <c r="DB47">
        <v>86.37</v>
      </c>
      <c r="EI47">
        <v>43848.666666666664</v>
      </c>
      <c r="EJ47">
        <v>10.241350000000001</v>
      </c>
      <c r="EK47">
        <v>43848.666666666664</v>
      </c>
      <c r="EL47">
        <v>6.3316020000000002</v>
      </c>
      <c r="EN47">
        <v>43853.666666666664</v>
      </c>
      <c r="EO47">
        <v>0</v>
      </c>
      <c r="EP47">
        <v>43853.666666666664</v>
      </c>
      <c r="EQ47">
        <v>1</v>
      </c>
    </row>
    <row r="48" spans="3:147" ht="15" customHeight="1" x14ac:dyDescent="0.25">
      <c r="C48" s="20">
        <v>43848.791666666664</v>
      </c>
      <c r="D48">
        <v>60</v>
      </c>
      <c r="E48">
        <v>34</v>
      </c>
      <c r="F48">
        <v>106</v>
      </c>
      <c r="H48" s="20">
        <v>43848.791666666664</v>
      </c>
      <c r="I48">
        <v>1</v>
      </c>
      <c r="S48" s="39"/>
      <c r="T48">
        <v>43190.75</v>
      </c>
      <c r="W48" s="39">
        <v>43848.75</v>
      </c>
      <c r="X48">
        <v>0</v>
      </c>
      <c r="Z48" s="39">
        <v>43848.75</v>
      </c>
      <c r="AA48">
        <v>0</v>
      </c>
      <c r="AB48" s="39">
        <v>43848.75</v>
      </c>
      <c r="AC48">
        <v>0</v>
      </c>
      <c r="AD48" s="39">
        <v>43848.75</v>
      </c>
      <c r="AE48">
        <v>0</v>
      </c>
      <c r="AF48" s="39">
        <v>43848.75</v>
      </c>
      <c r="AG48">
        <v>0</v>
      </c>
      <c r="AI48">
        <v>43854.333333333336</v>
      </c>
      <c r="AJ48">
        <v>43852.649143518516</v>
      </c>
      <c r="AK48" t="s">
        <v>547</v>
      </c>
      <c r="AL48">
        <v>77.459999999999994</v>
      </c>
      <c r="AM48">
        <v>35.28</v>
      </c>
      <c r="AN48">
        <v>57.64</v>
      </c>
      <c r="BL48" s="20">
        <v>43853.791666666664</v>
      </c>
      <c r="BM48">
        <v>10</v>
      </c>
      <c r="BN48">
        <v>13</v>
      </c>
      <c r="BO48">
        <v>14</v>
      </c>
      <c r="BP48">
        <v>0</v>
      </c>
      <c r="BQ48">
        <v>29.83</v>
      </c>
      <c r="BR48">
        <v>87.37</v>
      </c>
      <c r="BS48">
        <v>2</v>
      </c>
      <c r="BT48">
        <v>13</v>
      </c>
      <c r="BU48">
        <v>18</v>
      </c>
      <c r="BV48">
        <v>0</v>
      </c>
      <c r="BW48">
        <v>42.3</v>
      </c>
      <c r="BX48">
        <v>87.4</v>
      </c>
      <c r="BY48">
        <v>90</v>
      </c>
      <c r="BZ48">
        <v>90</v>
      </c>
      <c r="CA48">
        <v>30</v>
      </c>
      <c r="CB48">
        <v>0</v>
      </c>
      <c r="CC48">
        <v>30.31</v>
      </c>
      <c r="CD48">
        <v>87.37</v>
      </c>
      <c r="CE48">
        <v>32</v>
      </c>
      <c r="CF48">
        <v>52</v>
      </c>
      <c r="CG48">
        <v>10</v>
      </c>
      <c r="CH48">
        <v>0</v>
      </c>
      <c r="CI48">
        <v>49.36</v>
      </c>
      <c r="CJ48">
        <v>87.37</v>
      </c>
      <c r="CK48">
        <v>2</v>
      </c>
      <c r="CL48">
        <v>6</v>
      </c>
      <c r="CM48">
        <v>84</v>
      </c>
      <c r="CN48">
        <v>0</v>
      </c>
      <c r="CO48">
        <v>41</v>
      </c>
      <c r="CP48">
        <v>87.37</v>
      </c>
      <c r="CQ48">
        <v>2</v>
      </c>
      <c r="CR48">
        <v>13</v>
      </c>
      <c r="CS48">
        <v>38</v>
      </c>
      <c r="CT48">
        <v>0</v>
      </c>
      <c r="CU48">
        <v>36.31</v>
      </c>
      <c r="CV48">
        <v>87.37</v>
      </c>
      <c r="CW48">
        <v>2</v>
      </c>
      <c r="CX48">
        <v>6</v>
      </c>
      <c r="CY48">
        <v>93</v>
      </c>
      <c r="CZ48">
        <v>0</v>
      </c>
      <c r="DA48">
        <v>42</v>
      </c>
      <c r="DB48">
        <v>86.37</v>
      </c>
      <c r="EI48">
        <v>43848.708333333336</v>
      </c>
      <c r="EJ48">
        <v>10.241350000000001</v>
      </c>
      <c r="EK48">
        <v>43848.708333333336</v>
      </c>
      <c r="EL48">
        <v>6.3316020000000002</v>
      </c>
      <c r="EN48">
        <v>43853.708333333336</v>
      </c>
      <c r="EO48">
        <v>0</v>
      </c>
      <c r="EP48">
        <v>43853.708333333336</v>
      </c>
      <c r="EQ48">
        <v>1</v>
      </c>
    </row>
    <row r="49" spans="3:147" ht="15" customHeight="1" x14ac:dyDescent="0.25">
      <c r="C49" s="20">
        <v>43848.833333333336</v>
      </c>
      <c r="D49">
        <v>0</v>
      </c>
      <c r="E49">
        <v>24</v>
      </c>
      <c r="F49">
        <v>0</v>
      </c>
      <c r="H49" s="20">
        <v>43848.833333333336</v>
      </c>
      <c r="I49">
        <v>1</v>
      </c>
      <c r="S49" s="39"/>
      <c r="T49">
        <v>43190.791666666664</v>
      </c>
      <c r="W49" s="39">
        <v>43848.791666666664</v>
      </c>
      <c r="X49">
        <v>0</v>
      </c>
      <c r="Z49" s="39">
        <v>43848.791666666664</v>
      </c>
      <c r="AA49">
        <v>0</v>
      </c>
      <c r="AB49" s="39">
        <v>43848.791666666664</v>
      </c>
      <c r="AC49">
        <v>0</v>
      </c>
      <c r="AD49" s="39">
        <v>43848.791666666664</v>
      </c>
      <c r="AE49">
        <v>0</v>
      </c>
      <c r="AF49" s="39">
        <v>43848.791666666664</v>
      </c>
      <c r="AG49">
        <v>0</v>
      </c>
      <c r="AI49">
        <v>43854.375</v>
      </c>
      <c r="AJ49">
        <v>43852.649143518516</v>
      </c>
      <c r="AK49" t="s">
        <v>547</v>
      </c>
      <c r="AL49">
        <v>75.099999999999994</v>
      </c>
      <c r="AM49">
        <v>34.659999999999997</v>
      </c>
      <c r="AN49">
        <v>55.88</v>
      </c>
      <c r="BL49" s="20">
        <v>43853.833333333336</v>
      </c>
      <c r="BM49">
        <v>10</v>
      </c>
      <c r="BN49">
        <v>13</v>
      </c>
      <c r="BO49">
        <v>14</v>
      </c>
      <c r="BP49">
        <v>0</v>
      </c>
      <c r="BQ49">
        <v>32.74</v>
      </c>
      <c r="BR49">
        <v>71.64</v>
      </c>
      <c r="BS49">
        <v>2</v>
      </c>
      <c r="BT49">
        <v>13</v>
      </c>
      <c r="BU49">
        <v>18</v>
      </c>
      <c r="BV49">
        <v>0</v>
      </c>
      <c r="BW49">
        <v>29</v>
      </c>
      <c r="BX49">
        <v>76.099999999999994</v>
      </c>
      <c r="BY49">
        <v>90</v>
      </c>
      <c r="BZ49">
        <v>90</v>
      </c>
      <c r="CA49">
        <v>30</v>
      </c>
      <c r="CB49">
        <v>0</v>
      </c>
      <c r="CC49">
        <v>28.42</v>
      </c>
      <c r="CD49">
        <v>71.64</v>
      </c>
      <c r="CE49">
        <v>32</v>
      </c>
      <c r="CF49">
        <v>52</v>
      </c>
      <c r="CG49">
        <v>10</v>
      </c>
      <c r="CH49">
        <v>0</v>
      </c>
      <c r="CI49">
        <v>33.340000000000003</v>
      </c>
      <c r="CJ49">
        <v>79.16</v>
      </c>
      <c r="CK49">
        <v>2</v>
      </c>
      <c r="CL49">
        <v>6</v>
      </c>
      <c r="CM49">
        <v>50</v>
      </c>
      <c r="CN49">
        <v>0</v>
      </c>
      <c r="CO49">
        <v>41</v>
      </c>
      <c r="CP49">
        <v>71.64</v>
      </c>
      <c r="CQ49">
        <v>2</v>
      </c>
      <c r="CR49">
        <v>13</v>
      </c>
      <c r="CS49">
        <v>38</v>
      </c>
      <c r="CT49">
        <v>0</v>
      </c>
      <c r="CU49">
        <v>33.340000000000003</v>
      </c>
      <c r="CV49">
        <v>71.64</v>
      </c>
      <c r="CW49">
        <v>2</v>
      </c>
      <c r="CX49">
        <v>6</v>
      </c>
      <c r="CY49">
        <v>82</v>
      </c>
      <c r="CZ49">
        <v>0</v>
      </c>
      <c r="DA49">
        <v>42</v>
      </c>
      <c r="DB49">
        <v>70.64</v>
      </c>
      <c r="EI49">
        <v>43848.75</v>
      </c>
      <c r="EJ49">
        <v>10.241350000000001</v>
      </c>
      <c r="EK49">
        <v>43848.75</v>
      </c>
      <c r="EL49">
        <v>6.3316020000000002</v>
      </c>
      <c r="EN49">
        <v>43853.75</v>
      </c>
      <c r="EO49">
        <v>0</v>
      </c>
      <c r="EP49">
        <v>43853.75</v>
      </c>
      <c r="EQ49">
        <v>1</v>
      </c>
    </row>
    <row r="50" spans="3:147" ht="15" customHeight="1" x14ac:dyDescent="0.25">
      <c r="C50" s="20">
        <v>43848.875</v>
      </c>
      <c r="D50">
        <v>0</v>
      </c>
      <c r="E50">
        <v>24</v>
      </c>
      <c r="F50">
        <v>0</v>
      </c>
      <c r="H50" s="20">
        <v>43848.875</v>
      </c>
      <c r="I50">
        <v>1</v>
      </c>
      <c r="S50" s="39"/>
      <c r="T50">
        <v>43190.833333333336</v>
      </c>
      <c r="W50" s="39">
        <v>43848.833333333336</v>
      </c>
      <c r="X50">
        <v>0</v>
      </c>
      <c r="Z50" s="39">
        <v>43848.833333333336</v>
      </c>
      <c r="AA50">
        <v>0</v>
      </c>
      <c r="AB50" s="39">
        <v>43848.833333333336</v>
      </c>
      <c r="AC50">
        <v>0</v>
      </c>
      <c r="AD50" s="39">
        <v>43848.833333333336</v>
      </c>
      <c r="AE50">
        <v>0</v>
      </c>
      <c r="AF50" s="39">
        <v>43848.833333333336</v>
      </c>
      <c r="AG50">
        <v>0</v>
      </c>
      <c r="AI50">
        <v>43854.416666666664</v>
      </c>
      <c r="AJ50">
        <v>43852.649143518516</v>
      </c>
      <c r="AK50" t="s">
        <v>547</v>
      </c>
      <c r="AL50">
        <v>72.84</v>
      </c>
      <c r="AM50">
        <v>0</v>
      </c>
      <c r="AN50">
        <v>54.2</v>
      </c>
      <c r="BL50" s="20">
        <v>43853.875</v>
      </c>
      <c r="BM50">
        <v>40</v>
      </c>
      <c r="BN50">
        <v>43</v>
      </c>
      <c r="BO50">
        <v>14</v>
      </c>
      <c r="BP50">
        <v>0</v>
      </c>
      <c r="BQ50">
        <v>32.74</v>
      </c>
      <c r="BR50">
        <v>71.64</v>
      </c>
      <c r="BS50">
        <v>32</v>
      </c>
      <c r="BT50">
        <v>43</v>
      </c>
      <c r="BU50">
        <v>18</v>
      </c>
      <c r="BV50">
        <v>0</v>
      </c>
      <c r="BW50">
        <v>29</v>
      </c>
      <c r="BX50">
        <v>76.099999999999994</v>
      </c>
      <c r="BY50">
        <v>120</v>
      </c>
      <c r="BZ50">
        <v>120</v>
      </c>
      <c r="CA50">
        <v>30</v>
      </c>
      <c r="CB50">
        <v>0</v>
      </c>
      <c r="CC50">
        <v>28.42</v>
      </c>
      <c r="CD50">
        <v>71.64</v>
      </c>
      <c r="CE50">
        <v>62</v>
      </c>
      <c r="CF50">
        <v>82</v>
      </c>
      <c r="CG50">
        <v>10</v>
      </c>
      <c r="CH50">
        <v>0</v>
      </c>
      <c r="CI50">
        <v>33.340000000000003</v>
      </c>
      <c r="CJ50">
        <v>79.16</v>
      </c>
      <c r="CK50">
        <v>32</v>
      </c>
      <c r="CL50">
        <v>36</v>
      </c>
      <c r="CM50">
        <v>50</v>
      </c>
      <c r="CN50">
        <v>0</v>
      </c>
      <c r="CO50">
        <v>41</v>
      </c>
      <c r="CP50">
        <v>71.64</v>
      </c>
      <c r="CQ50">
        <v>32</v>
      </c>
      <c r="CR50">
        <v>43</v>
      </c>
      <c r="CS50">
        <v>38</v>
      </c>
      <c r="CT50">
        <v>0</v>
      </c>
      <c r="CU50">
        <v>33.340000000000003</v>
      </c>
      <c r="CV50">
        <v>71.64</v>
      </c>
      <c r="CW50">
        <v>32</v>
      </c>
      <c r="CX50">
        <v>36</v>
      </c>
      <c r="CY50">
        <v>82</v>
      </c>
      <c r="CZ50">
        <v>0</v>
      </c>
      <c r="DA50">
        <v>42</v>
      </c>
      <c r="DB50">
        <v>70.64</v>
      </c>
      <c r="EI50">
        <v>43848.791666666664</v>
      </c>
      <c r="EJ50">
        <v>10.241350000000001</v>
      </c>
      <c r="EK50">
        <v>43848.791666666664</v>
      </c>
      <c r="EL50">
        <v>6.3316020000000002</v>
      </c>
      <c r="EN50">
        <v>43853.791666666664</v>
      </c>
      <c r="EO50">
        <v>0</v>
      </c>
      <c r="EP50">
        <v>43853.791666666664</v>
      </c>
      <c r="EQ50">
        <v>1</v>
      </c>
    </row>
    <row r="51" spans="3:147" ht="15" customHeight="1" x14ac:dyDescent="0.25">
      <c r="C51" s="20">
        <v>43848.916666666664</v>
      </c>
      <c r="D51">
        <v>0</v>
      </c>
      <c r="E51">
        <v>24</v>
      </c>
      <c r="F51">
        <v>0</v>
      </c>
      <c r="H51" s="20">
        <v>43848.916666666664</v>
      </c>
      <c r="I51">
        <v>1</v>
      </c>
      <c r="S51" s="39"/>
      <c r="T51">
        <v>43190.875</v>
      </c>
      <c r="W51" s="39">
        <v>43848.875</v>
      </c>
      <c r="X51">
        <v>0</v>
      </c>
      <c r="Z51" s="39">
        <v>43848.875</v>
      </c>
      <c r="AA51">
        <v>0</v>
      </c>
      <c r="AB51" s="39">
        <v>43848.875</v>
      </c>
      <c r="AC51">
        <v>0</v>
      </c>
      <c r="AD51" s="39">
        <v>43848.875</v>
      </c>
      <c r="AE51">
        <v>0</v>
      </c>
      <c r="AF51" s="39">
        <v>43848.875</v>
      </c>
      <c r="AG51">
        <v>0</v>
      </c>
      <c r="AI51">
        <v>43854.458333333336</v>
      </c>
      <c r="AJ51">
        <v>43852.649143518516</v>
      </c>
      <c r="AK51" t="s">
        <v>547</v>
      </c>
      <c r="AL51">
        <v>49.44</v>
      </c>
      <c r="AM51">
        <v>0</v>
      </c>
      <c r="AN51">
        <v>53.09</v>
      </c>
      <c r="BL51" s="20">
        <v>43853.916666666664</v>
      </c>
      <c r="BM51">
        <v>100</v>
      </c>
      <c r="BN51">
        <v>103</v>
      </c>
      <c r="BO51">
        <v>14</v>
      </c>
      <c r="BP51">
        <v>0</v>
      </c>
      <c r="BQ51">
        <v>32.74</v>
      </c>
      <c r="BR51">
        <v>71.64</v>
      </c>
      <c r="BS51">
        <v>92</v>
      </c>
      <c r="BT51">
        <v>103</v>
      </c>
      <c r="BU51">
        <v>18</v>
      </c>
      <c r="BV51">
        <v>0</v>
      </c>
      <c r="BW51">
        <v>29</v>
      </c>
      <c r="BX51">
        <v>76.099999999999994</v>
      </c>
      <c r="BY51">
        <v>180</v>
      </c>
      <c r="BZ51">
        <v>180</v>
      </c>
      <c r="CA51">
        <v>30</v>
      </c>
      <c r="CB51">
        <v>0</v>
      </c>
      <c r="CC51">
        <v>28.42</v>
      </c>
      <c r="CD51">
        <v>71.64</v>
      </c>
      <c r="CE51">
        <v>122</v>
      </c>
      <c r="CF51">
        <v>142</v>
      </c>
      <c r="CG51">
        <v>10</v>
      </c>
      <c r="CH51">
        <v>0</v>
      </c>
      <c r="CI51">
        <v>33.340000000000003</v>
      </c>
      <c r="CJ51">
        <v>79.16</v>
      </c>
      <c r="CK51">
        <v>92</v>
      </c>
      <c r="CL51">
        <v>96</v>
      </c>
      <c r="CM51">
        <v>50</v>
      </c>
      <c r="CN51">
        <v>0</v>
      </c>
      <c r="CO51">
        <v>41</v>
      </c>
      <c r="CP51">
        <v>71.64</v>
      </c>
      <c r="CQ51">
        <v>92</v>
      </c>
      <c r="CR51">
        <v>103</v>
      </c>
      <c r="CS51">
        <v>38</v>
      </c>
      <c r="CT51">
        <v>0</v>
      </c>
      <c r="CU51">
        <v>33.340000000000003</v>
      </c>
      <c r="CV51">
        <v>71.64</v>
      </c>
      <c r="CW51">
        <v>92</v>
      </c>
      <c r="CX51">
        <v>96</v>
      </c>
      <c r="CY51">
        <v>82</v>
      </c>
      <c r="CZ51">
        <v>0</v>
      </c>
      <c r="DA51">
        <v>42</v>
      </c>
      <c r="DB51">
        <v>70.64</v>
      </c>
      <c r="EI51">
        <v>43848.833333333336</v>
      </c>
      <c r="EJ51">
        <v>10.241350000000001</v>
      </c>
      <c r="EK51">
        <v>43848.833333333336</v>
      </c>
      <c r="EL51">
        <v>6.3316020000000002</v>
      </c>
      <c r="EN51">
        <v>43853.833333333336</v>
      </c>
      <c r="EO51">
        <v>0</v>
      </c>
      <c r="EP51">
        <v>43853.833333333336</v>
      </c>
      <c r="EQ51">
        <v>1</v>
      </c>
    </row>
    <row r="52" spans="3:147" ht="15" customHeight="1" x14ac:dyDescent="0.25">
      <c r="C52" s="20">
        <v>43848.958333333336</v>
      </c>
      <c r="D52">
        <v>0</v>
      </c>
      <c r="E52">
        <v>0</v>
      </c>
      <c r="F52">
        <v>0</v>
      </c>
      <c r="H52" s="20">
        <v>43848.958333333336</v>
      </c>
      <c r="I52">
        <v>1</v>
      </c>
      <c r="S52" s="39"/>
      <c r="T52">
        <v>43190.916666666664</v>
      </c>
      <c r="W52" s="39">
        <v>43848.916666666664</v>
      </c>
      <c r="X52">
        <v>0</v>
      </c>
      <c r="Z52" s="39">
        <v>43848.916666666664</v>
      </c>
      <c r="AA52">
        <v>0</v>
      </c>
      <c r="AB52" s="39">
        <v>43848.916666666664</v>
      </c>
      <c r="AC52">
        <v>0</v>
      </c>
      <c r="AD52" s="39">
        <v>43848.916666666664</v>
      </c>
      <c r="AE52">
        <v>0</v>
      </c>
      <c r="AF52" s="39">
        <v>43848.916666666664</v>
      </c>
      <c r="AG52">
        <v>0</v>
      </c>
      <c r="AI52">
        <v>43854.5</v>
      </c>
      <c r="AJ52">
        <v>43852.649143518516</v>
      </c>
      <c r="AK52" t="s">
        <v>547</v>
      </c>
      <c r="AL52">
        <v>48.45</v>
      </c>
      <c r="AM52">
        <v>0</v>
      </c>
      <c r="AN52">
        <v>52.03</v>
      </c>
      <c r="BL52" s="20">
        <v>43853.958333333336</v>
      </c>
      <c r="BM52">
        <v>160</v>
      </c>
      <c r="BN52">
        <v>163</v>
      </c>
      <c r="BO52">
        <v>14</v>
      </c>
      <c r="BP52">
        <v>0</v>
      </c>
      <c r="BQ52">
        <v>32.74</v>
      </c>
      <c r="BR52">
        <v>71.64</v>
      </c>
      <c r="BS52">
        <v>152</v>
      </c>
      <c r="BT52">
        <v>163</v>
      </c>
      <c r="BU52">
        <v>18</v>
      </c>
      <c r="BV52">
        <v>0</v>
      </c>
      <c r="BW52">
        <v>29</v>
      </c>
      <c r="BX52">
        <v>76.099999999999994</v>
      </c>
      <c r="BY52">
        <v>240</v>
      </c>
      <c r="BZ52">
        <v>240</v>
      </c>
      <c r="CA52">
        <v>30</v>
      </c>
      <c r="CB52">
        <v>0</v>
      </c>
      <c r="CC52">
        <v>28.42</v>
      </c>
      <c r="CD52">
        <v>71.64</v>
      </c>
      <c r="CE52">
        <v>182</v>
      </c>
      <c r="CF52">
        <v>202</v>
      </c>
      <c r="CG52">
        <v>10</v>
      </c>
      <c r="CH52">
        <v>0</v>
      </c>
      <c r="CI52">
        <v>33.340000000000003</v>
      </c>
      <c r="CJ52">
        <v>79.16</v>
      </c>
      <c r="CK52">
        <v>152</v>
      </c>
      <c r="CL52">
        <v>156</v>
      </c>
      <c r="CM52">
        <v>50</v>
      </c>
      <c r="CN52">
        <v>0</v>
      </c>
      <c r="CO52">
        <v>41</v>
      </c>
      <c r="CP52">
        <v>71.64</v>
      </c>
      <c r="CQ52">
        <v>152</v>
      </c>
      <c r="CR52">
        <v>163</v>
      </c>
      <c r="CS52">
        <v>38</v>
      </c>
      <c r="CT52">
        <v>0</v>
      </c>
      <c r="CU52">
        <v>33.340000000000003</v>
      </c>
      <c r="CV52">
        <v>71.64</v>
      </c>
      <c r="CW52">
        <v>152</v>
      </c>
      <c r="CX52">
        <v>156</v>
      </c>
      <c r="CY52">
        <v>82</v>
      </c>
      <c r="CZ52">
        <v>0</v>
      </c>
      <c r="DA52">
        <v>42</v>
      </c>
      <c r="DB52">
        <v>70.64</v>
      </c>
      <c r="EI52">
        <v>43848.875</v>
      </c>
      <c r="EJ52">
        <v>10.241350000000001</v>
      </c>
      <c r="EK52">
        <v>43848.875</v>
      </c>
      <c r="EL52">
        <v>6.3316020000000002</v>
      </c>
      <c r="EN52">
        <v>43853.875</v>
      </c>
      <c r="EO52">
        <v>0</v>
      </c>
      <c r="EP52">
        <v>43853.875</v>
      </c>
      <c r="EQ52">
        <v>1</v>
      </c>
    </row>
    <row r="53" spans="3:147" ht="15" customHeight="1" x14ac:dyDescent="0.25">
      <c r="C53" s="20">
        <v>43849</v>
      </c>
      <c r="D53">
        <v>0</v>
      </c>
      <c r="E53">
        <v>0</v>
      </c>
      <c r="F53">
        <v>0</v>
      </c>
      <c r="H53" s="39">
        <v>43849</v>
      </c>
      <c r="I53">
        <v>1</v>
      </c>
      <c r="S53" s="39"/>
      <c r="T53">
        <v>43190.958333333336</v>
      </c>
      <c r="W53" s="39">
        <v>43848.958333333336</v>
      </c>
      <c r="X53">
        <v>0</v>
      </c>
      <c r="Z53" s="39">
        <v>43848.958333333336</v>
      </c>
      <c r="AA53">
        <v>0</v>
      </c>
      <c r="AB53" s="39">
        <v>43848.958333333336</v>
      </c>
      <c r="AC53">
        <v>0</v>
      </c>
      <c r="AD53" s="39">
        <v>43848.958333333336</v>
      </c>
      <c r="AE53">
        <v>0</v>
      </c>
      <c r="AF53" s="39">
        <v>43848.958333333336</v>
      </c>
      <c r="AG53">
        <v>0</v>
      </c>
      <c r="AI53">
        <v>43854.541666666664</v>
      </c>
      <c r="AJ53">
        <v>43852.649143518516</v>
      </c>
      <c r="AK53" t="s">
        <v>547</v>
      </c>
      <c r="AL53">
        <v>47.5</v>
      </c>
      <c r="AM53">
        <v>0</v>
      </c>
      <c r="AN53">
        <v>51</v>
      </c>
      <c r="EI53">
        <v>43848.916666666664</v>
      </c>
      <c r="EJ53">
        <v>10.241350000000001</v>
      </c>
      <c r="EK53">
        <v>43848.916666666664</v>
      </c>
      <c r="EL53">
        <v>6.3316020000000002</v>
      </c>
      <c r="EN53">
        <v>43853.916666666664</v>
      </c>
      <c r="EO53">
        <v>0</v>
      </c>
      <c r="EP53">
        <v>43853.916666666664</v>
      </c>
      <c r="EQ53">
        <v>1</v>
      </c>
    </row>
    <row r="54" spans="3:147" ht="15" customHeight="1" x14ac:dyDescent="0.25">
      <c r="C54" s="20">
        <v>43849.041666666664</v>
      </c>
      <c r="D54">
        <v>0</v>
      </c>
      <c r="E54">
        <v>0</v>
      </c>
      <c r="F54">
        <v>0</v>
      </c>
      <c r="H54" s="39">
        <v>43849.041666666664</v>
      </c>
      <c r="I54">
        <v>1</v>
      </c>
      <c r="S54" s="39"/>
      <c r="T54">
        <v>43191</v>
      </c>
      <c r="W54" s="39">
        <v>43849</v>
      </c>
      <c r="X54">
        <v>0</v>
      </c>
      <c r="Z54" s="39">
        <v>43849</v>
      </c>
      <c r="AA54">
        <v>0</v>
      </c>
      <c r="AB54" s="39">
        <v>43849</v>
      </c>
      <c r="AC54">
        <v>0</v>
      </c>
      <c r="AD54" s="39">
        <v>43849</v>
      </c>
      <c r="AE54">
        <v>0</v>
      </c>
      <c r="AF54" s="39">
        <v>43849</v>
      </c>
      <c r="AG54">
        <v>0</v>
      </c>
      <c r="AI54">
        <v>43854.583333333336</v>
      </c>
      <c r="AJ54">
        <v>43852.649143518516</v>
      </c>
      <c r="AK54" t="s">
        <v>547</v>
      </c>
      <c r="AL54">
        <v>46.58</v>
      </c>
      <c r="AM54">
        <v>0</v>
      </c>
      <c r="AN54">
        <v>50.02</v>
      </c>
      <c r="EI54">
        <v>43848.958333333336</v>
      </c>
      <c r="EJ54">
        <v>10.241350000000001</v>
      </c>
      <c r="EK54">
        <v>43848.958333333336</v>
      </c>
      <c r="EL54">
        <v>6.3316020000000002</v>
      </c>
      <c r="EN54">
        <v>43853.958333333336</v>
      </c>
      <c r="EO54">
        <v>0</v>
      </c>
      <c r="EP54">
        <v>43853.958333333336</v>
      </c>
      <c r="EQ54">
        <v>1</v>
      </c>
    </row>
    <row r="55" spans="3:147" ht="15" customHeight="1" x14ac:dyDescent="0.25">
      <c r="C55" s="20">
        <v>43849.083333333336</v>
      </c>
      <c r="D55">
        <v>0</v>
      </c>
      <c r="E55">
        <v>0</v>
      </c>
      <c r="F55">
        <v>0</v>
      </c>
      <c r="H55" s="39">
        <v>43849.083333333336</v>
      </c>
      <c r="I55">
        <v>1</v>
      </c>
      <c r="S55" s="39"/>
      <c r="T55">
        <v>43191.041666666664</v>
      </c>
      <c r="W55" s="39">
        <v>43849.041666666664</v>
      </c>
      <c r="X55">
        <v>0</v>
      </c>
      <c r="Z55" s="39">
        <v>43849.041666666664</v>
      </c>
      <c r="AA55">
        <v>0</v>
      </c>
      <c r="AB55" s="39">
        <v>43849.041666666664</v>
      </c>
      <c r="AC55">
        <v>0</v>
      </c>
      <c r="AD55" s="39">
        <v>43849.041666666664</v>
      </c>
      <c r="AE55">
        <v>0</v>
      </c>
      <c r="AF55" s="39">
        <v>43849.041666666664</v>
      </c>
      <c r="AG55">
        <v>0</v>
      </c>
      <c r="AI55">
        <v>43854.625</v>
      </c>
      <c r="AJ55">
        <v>43852.649143518516</v>
      </c>
      <c r="AK55" t="s">
        <v>547</v>
      </c>
      <c r="AL55">
        <v>45.69</v>
      </c>
      <c r="AM55">
        <v>0</v>
      </c>
      <c r="AN55">
        <v>49.06</v>
      </c>
      <c r="EI55">
        <v>43849</v>
      </c>
      <c r="EJ55">
        <v>12.247282</v>
      </c>
      <c r="EK55">
        <v>43849</v>
      </c>
      <c r="EL55">
        <v>4.9766430000000001</v>
      </c>
      <c r="EN55">
        <v>43854</v>
      </c>
      <c r="EO55">
        <v>0</v>
      </c>
      <c r="EP55">
        <v>43854</v>
      </c>
      <c r="EQ55">
        <v>1</v>
      </c>
    </row>
    <row r="56" spans="3:147" ht="15" customHeight="1" x14ac:dyDescent="0.25">
      <c r="C56" s="20">
        <v>43849.125</v>
      </c>
      <c r="D56">
        <v>0</v>
      </c>
      <c r="E56">
        <v>0</v>
      </c>
      <c r="F56">
        <v>0</v>
      </c>
      <c r="H56" s="39">
        <v>43849.125</v>
      </c>
      <c r="I56">
        <v>1</v>
      </c>
      <c r="S56" s="39"/>
      <c r="T56">
        <v>43191.083333333336</v>
      </c>
      <c r="W56" s="39">
        <v>43849.083333333336</v>
      </c>
      <c r="X56">
        <v>0</v>
      </c>
      <c r="Z56" s="39">
        <v>43849.083333333336</v>
      </c>
      <c r="AA56">
        <v>0</v>
      </c>
      <c r="AB56" s="39">
        <v>43849.083333333336</v>
      </c>
      <c r="AC56">
        <v>0</v>
      </c>
      <c r="AD56" s="39">
        <v>43849.083333333336</v>
      </c>
      <c r="AE56">
        <v>0</v>
      </c>
      <c r="AF56" s="39">
        <v>43849.083333333336</v>
      </c>
      <c r="AG56">
        <v>0</v>
      </c>
      <c r="AI56">
        <v>43854.666666666664</v>
      </c>
      <c r="AJ56">
        <v>43852.649143518516</v>
      </c>
      <c r="AK56" t="s">
        <v>547</v>
      </c>
      <c r="AL56">
        <v>44.84</v>
      </c>
      <c r="AM56">
        <v>0</v>
      </c>
      <c r="AN56">
        <v>48.15</v>
      </c>
      <c r="EI56">
        <v>43849.041666666664</v>
      </c>
      <c r="EJ56">
        <v>12.361058999999999</v>
      </c>
      <c r="EK56">
        <v>43849.041666666664</v>
      </c>
      <c r="EL56">
        <v>4.5769849999999996</v>
      </c>
      <c r="EN56">
        <v>43854.041666666664</v>
      </c>
      <c r="EO56">
        <v>0</v>
      </c>
      <c r="EP56">
        <v>43854.041666666664</v>
      </c>
      <c r="EQ56">
        <v>1</v>
      </c>
    </row>
    <row r="57" spans="3:147" ht="15" customHeight="1" x14ac:dyDescent="0.25">
      <c r="C57" s="20">
        <v>43849.166666666664</v>
      </c>
      <c r="D57">
        <v>0</v>
      </c>
      <c r="E57">
        <v>0</v>
      </c>
      <c r="F57">
        <v>0</v>
      </c>
      <c r="H57" s="39">
        <v>43849.166666666664</v>
      </c>
      <c r="I57">
        <v>1</v>
      </c>
      <c r="S57" s="39"/>
      <c r="T57">
        <v>43191.125</v>
      </c>
      <c r="W57" s="39">
        <v>43849.125</v>
      </c>
      <c r="X57">
        <v>0</v>
      </c>
      <c r="Z57" s="39">
        <v>43849.125</v>
      </c>
      <c r="AA57">
        <v>0</v>
      </c>
      <c r="AB57" s="39">
        <v>43849.125</v>
      </c>
      <c r="AC57">
        <v>0</v>
      </c>
      <c r="AD57" s="39">
        <v>43849.125</v>
      </c>
      <c r="AE57">
        <v>0</v>
      </c>
      <c r="AF57" s="39">
        <v>43849.125</v>
      </c>
      <c r="AG57">
        <v>0</v>
      </c>
      <c r="AI57">
        <v>43854.708333333336</v>
      </c>
      <c r="AJ57">
        <v>43852.649143518516</v>
      </c>
      <c r="AK57" t="s">
        <v>547</v>
      </c>
      <c r="AL57">
        <v>61.49</v>
      </c>
      <c r="AM57">
        <v>35.44</v>
      </c>
      <c r="AN57">
        <v>88.14</v>
      </c>
      <c r="EI57">
        <v>43849.083333333336</v>
      </c>
      <c r="EJ57">
        <v>8.9106480000000001</v>
      </c>
      <c r="EK57">
        <v>43849.083333333336</v>
      </c>
      <c r="EL57">
        <v>5.8976759999999997</v>
      </c>
      <c r="EN57">
        <v>43854.083333333336</v>
      </c>
      <c r="EO57">
        <v>0</v>
      </c>
      <c r="EP57">
        <v>43854.083333333336</v>
      </c>
      <c r="EQ57">
        <v>1</v>
      </c>
    </row>
    <row r="58" spans="3:147" ht="15" customHeight="1" x14ac:dyDescent="0.25">
      <c r="C58" s="20">
        <v>43849.208333333336</v>
      </c>
      <c r="D58">
        <v>0</v>
      </c>
      <c r="E58">
        <v>0</v>
      </c>
      <c r="F58">
        <v>0</v>
      </c>
      <c r="H58" s="39">
        <v>43849.208333333336</v>
      </c>
      <c r="I58">
        <v>1</v>
      </c>
      <c r="S58" s="39"/>
      <c r="T58">
        <v>43191.166666666664</v>
      </c>
      <c r="W58" s="39">
        <v>43849.166666666664</v>
      </c>
      <c r="X58">
        <v>0</v>
      </c>
      <c r="Z58" s="39">
        <v>43849.166666666664</v>
      </c>
      <c r="AA58">
        <v>0</v>
      </c>
      <c r="AB58" s="39">
        <v>43849.166666666664</v>
      </c>
      <c r="AC58">
        <v>0</v>
      </c>
      <c r="AD58" s="39">
        <v>43849.166666666664</v>
      </c>
      <c r="AE58">
        <v>0</v>
      </c>
      <c r="AF58" s="39">
        <v>43849.166666666664</v>
      </c>
      <c r="AG58">
        <v>0</v>
      </c>
      <c r="AI58">
        <v>43854.75</v>
      </c>
      <c r="AJ58">
        <v>43852.649143518516</v>
      </c>
      <c r="AK58" t="s">
        <v>547</v>
      </c>
      <c r="AL58">
        <v>58.39</v>
      </c>
      <c r="AM58">
        <v>34</v>
      </c>
      <c r="AN58">
        <v>86.93</v>
      </c>
      <c r="EI58">
        <v>43849.125</v>
      </c>
      <c r="EJ58">
        <v>9.6636000000000006</v>
      </c>
      <c r="EK58">
        <v>43849.125</v>
      </c>
      <c r="EL58">
        <v>5.8427629999999997</v>
      </c>
      <c r="EN58">
        <v>43854.125</v>
      </c>
      <c r="EO58">
        <v>0</v>
      </c>
      <c r="EP58">
        <v>43854.125</v>
      </c>
      <c r="EQ58">
        <v>1</v>
      </c>
    </row>
    <row r="59" spans="3:147" ht="15" customHeight="1" x14ac:dyDescent="0.25">
      <c r="C59" s="20">
        <v>43849.25</v>
      </c>
      <c r="D59">
        <v>0</v>
      </c>
      <c r="E59">
        <v>0</v>
      </c>
      <c r="F59">
        <v>0</v>
      </c>
      <c r="H59" s="39">
        <v>43849.25</v>
      </c>
      <c r="I59">
        <v>1</v>
      </c>
      <c r="S59" s="39"/>
      <c r="T59">
        <v>43191.208333333336</v>
      </c>
      <c r="W59" s="39">
        <v>43849.208333333336</v>
      </c>
      <c r="X59">
        <v>0</v>
      </c>
      <c r="Z59" s="39">
        <v>43849.208333333336</v>
      </c>
      <c r="AA59">
        <v>0</v>
      </c>
      <c r="AB59" s="39">
        <v>43849.208333333336</v>
      </c>
      <c r="AC59">
        <v>0</v>
      </c>
      <c r="AD59" s="39">
        <v>43849.208333333336</v>
      </c>
      <c r="AE59">
        <v>0</v>
      </c>
      <c r="AF59" s="39">
        <v>43849.208333333336</v>
      </c>
      <c r="AG59">
        <v>0</v>
      </c>
      <c r="AI59">
        <v>43854.791666666664</v>
      </c>
      <c r="AJ59">
        <v>43852.649143518516</v>
      </c>
      <c r="AK59" t="s">
        <v>547</v>
      </c>
      <c r="AL59">
        <v>55.38</v>
      </c>
      <c r="AM59">
        <v>21.13</v>
      </c>
      <c r="AN59">
        <v>85.76</v>
      </c>
      <c r="EI59">
        <v>43849.166666666664</v>
      </c>
      <c r="EJ59">
        <v>9.3746329999999993</v>
      </c>
      <c r="EK59">
        <v>43849.166666666664</v>
      </c>
      <c r="EL59">
        <v>5.892709</v>
      </c>
      <c r="EN59">
        <v>43854.166666666664</v>
      </c>
      <c r="EO59">
        <v>0</v>
      </c>
      <c r="EP59">
        <v>43854.166666666664</v>
      </c>
      <c r="EQ59">
        <v>1</v>
      </c>
    </row>
    <row r="60" spans="3:147" ht="15" customHeight="1" x14ac:dyDescent="0.25">
      <c r="C60" s="20">
        <v>43849.291666666664</v>
      </c>
      <c r="D60">
        <v>0</v>
      </c>
      <c r="E60">
        <v>0</v>
      </c>
      <c r="F60">
        <v>0</v>
      </c>
      <c r="H60" s="39">
        <v>43849.291666666664</v>
      </c>
      <c r="I60">
        <v>1</v>
      </c>
      <c r="S60" s="39"/>
      <c r="T60">
        <v>43191.25</v>
      </c>
      <c r="W60" s="39">
        <v>43849.25</v>
      </c>
      <c r="X60">
        <v>0</v>
      </c>
      <c r="Z60" s="39">
        <v>43849.25</v>
      </c>
      <c r="AA60">
        <v>0</v>
      </c>
      <c r="AB60" s="39">
        <v>43849.25</v>
      </c>
      <c r="AC60">
        <v>0</v>
      </c>
      <c r="AD60" s="39">
        <v>43849.25</v>
      </c>
      <c r="AE60">
        <v>0</v>
      </c>
      <c r="AF60" s="39">
        <v>43849.25</v>
      </c>
      <c r="AG60">
        <v>0</v>
      </c>
      <c r="AI60">
        <v>43854.833333333336</v>
      </c>
      <c r="AJ60">
        <v>43852.649143518516</v>
      </c>
      <c r="AK60" t="s">
        <v>547</v>
      </c>
      <c r="AL60">
        <v>54.02</v>
      </c>
      <c r="AM60">
        <v>11.07</v>
      </c>
      <c r="AN60">
        <v>40.19</v>
      </c>
      <c r="EI60">
        <v>43849.208333333336</v>
      </c>
      <c r="EJ60">
        <v>9.2053200000000004</v>
      </c>
      <c r="EK60">
        <v>43849.208333333336</v>
      </c>
      <c r="EL60">
        <v>5.8623010000000004</v>
      </c>
      <c r="EN60">
        <v>43854.208333333336</v>
      </c>
      <c r="EO60">
        <v>0</v>
      </c>
      <c r="EP60">
        <v>43854.208333333336</v>
      </c>
      <c r="EQ60">
        <v>1</v>
      </c>
    </row>
    <row r="61" spans="3:147" ht="15" customHeight="1" x14ac:dyDescent="0.25">
      <c r="C61" s="20">
        <v>43849.333333333336</v>
      </c>
      <c r="D61">
        <v>0</v>
      </c>
      <c r="E61">
        <v>0</v>
      </c>
      <c r="F61">
        <v>0</v>
      </c>
      <c r="H61" s="39">
        <v>43849.333333333336</v>
      </c>
      <c r="I61">
        <v>1</v>
      </c>
      <c r="S61" s="39"/>
      <c r="T61">
        <v>43191.291666666664</v>
      </c>
      <c r="W61" s="39">
        <v>43849.291666666664</v>
      </c>
      <c r="X61">
        <v>0</v>
      </c>
      <c r="Z61" s="39">
        <v>43849.291666666664</v>
      </c>
      <c r="AA61">
        <v>0</v>
      </c>
      <c r="AB61" s="39">
        <v>43849.291666666664</v>
      </c>
      <c r="AC61">
        <v>0</v>
      </c>
      <c r="AD61" s="39">
        <v>43849.291666666664</v>
      </c>
      <c r="AE61">
        <v>0</v>
      </c>
      <c r="AF61" s="39">
        <v>43849.291666666664</v>
      </c>
      <c r="AG61">
        <v>0</v>
      </c>
      <c r="AI61">
        <v>43854.875</v>
      </c>
      <c r="AJ61">
        <v>43852.649143518516</v>
      </c>
      <c r="AK61" t="s">
        <v>547</v>
      </c>
      <c r="AL61">
        <v>36.880000000000003</v>
      </c>
      <c r="AM61">
        <v>0</v>
      </c>
      <c r="AN61">
        <v>39.6</v>
      </c>
      <c r="EI61">
        <v>43849.25</v>
      </c>
      <c r="EJ61">
        <v>9.1071650000000002</v>
      </c>
      <c r="EK61">
        <v>43849.25</v>
      </c>
      <c r="EL61">
        <v>5.7380170000000001</v>
      </c>
      <c r="EN61">
        <v>43854.25</v>
      </c>
      <c r="EO61">
        <v>0</v>
      </c>
      <c r="EP61">
        <v>43854.25</v>
      </c>
      <c r="EQ61">
        <v>1</v>
      </c>
    </row>
    <row r="62" spans="3:147" ht="15" customHeight="1" x14ac:dyDescent="0.25">
      <c r="C62" s="20">
        <v>43849.375</v>
      </c>
      <c r="D62">
        <v>0</v>
      </c>
      <c r="E62">
        <v>0</v>
      </c>
      <c r="F62">
        <v>0</v>
      </c>
      <c r="H62" s="39">
        <v>43849.375</v>
      </c>
      <c r="I62">
        <v>1</v>
      </c>
      <c r="S62" s="39"/>
      <c r="T62">
        <v>43191.333333333336</v>
      </c>
      <c r="W62" s="39">
        <v>43849.333333333336</v>
      </c>
      <c r="X62">
        <v>0</v>
      </c>
      <c r="Z62" s="39">
        <v>43849.333333333336</v>
      </c>
      <c r="AA62">
        <v>0</v>
      </c>
      <c r="AB62" s="39">
        <v>43849.333333333336</v>
      </c>
      <c r="AC62">
        <v>0</v>
      </c>
      <c r="AD62" s="39">
        <v>43849.333333333336</v>
      </c>
      <c r="AE62">
        <v>0</v>
      </c>
      <c r="AF62" s="39">
        <v>43849.333333333336</v>
      </c>
      <c r="AG62">
        <v>0</v>
      </c>
      <c r="AI62">
        <v>43854.916666666664</v>
      </c>
      <c r="AJ62">
        <v>43852.649143518516</v>
      </c>
      <c r="AK62" t="s">
        <v>547</v>
      </c>
      <c r="AL62">
        <v>36.340000000000003</v>
      </c>
      <c r="AM62">
        <v>0</v>
      </c>
      <c r="AN62">
        <v>39.03</v>
      </c>
      <c r="EI62">
        <v>43849.291666666664</v>
      </c>
      <c r="EJ62">
        <v>8.1240670000000001</v>
      </c>
      <c r="EK62">
        <v>43849.291666666664</v>
      </c>
      <c r="EL62">
        <v>5.6589669999999996</v>
      </c>
      <c r="EN62">
        <v>43854.291666666664</v>
      </c>
      <c r="EO62">
        <v>0</v>
      </c>
      <c r="EP62">
        <v>43854.291666666664</v>
      </c>
      <c r="EQ62">
        <v>1</v>
      </c>
    </row>
    <row r="63" spans="3:147" ht="15" customHeight="1" x14ac:dyDescent="0.25">
      <c r="C63" s="20">
        <v>43849.416666666664</v>
      </c>
      <c r="D63">
        <v>0</v>
      </c>
      <c r="E63">
        <v>24</v>
      </c>
      <c r="F63">
        <v>0</v>
      </c>
      <c r="H63" s="39">
        <v>43849.416666666664</v>
      </c>
      <c r="I63">
        <v>1</v>
      </c>
      <c r="S63" s="39"/>
      <c r="T63">
        <v>43191.375</v>
      </c>
      <c r="W63" s="39">
        <v>43849.375</v>
      </c>
      <c r="X63">
        <v>0</v>
      </c>
      <c r="Z63" s="39">
        <v>43849.375</v>
      </c>
      <c r="AA63">
        <v>0</v>
      </c>
      <c r="AB63" s="39">
        <v>43849.375</v>
      </c>
      <c r="AC63">
        <v>0</v>
      </c>
      <c r="AD63" s="39">
        <v>43849.375</v>
      </c>
      <c r="AE63">
        <v>0</v>
      </c>
      <c r="AF63" s="39">
        <v>43849.375</v>
      </c>
      <c r="AG63">
        <v>0</v>
      </c>
      <c r="AI63">
        <v>43854.958333333336</v>
      </c>
      <c r="AJ63">
        <v>43852.649143518516</v>
      </c>
      <c r="AK63" t="s">
        <v>547</v>
      </c>
      <c r="AL63">
        <v>35.83</v>
      </c>
      <c r="AM63">
        <v>0</v>
      </c>
      <c r="AN63">
        <v>38.47</v>
      </c>
      <c r="EI63">
        <v>43849.333333333336</v>
      </c>
      <c r="EJ63">
        <v>8.0921599999999998</v>
      </c>
      <c r="EK63">
        <v>43849.333333333336</v>
      </c>
      <c r="EL63">
        <v>5.6908750000000001</v>
      </c>
      <c r="EN63">
        <v>43854.333333333336</v>
      </c>
      <c r="EO63">
        <v>0</v>
      </c>
      <c r="EP63">
        <v>43854.333333333336</v>
      </c>
      <c r="EQ63">
        <v>1</v>
      </c>
    </row>
    <row r="64" spans="3:147" ht="15" customHeight="1" x14ac:dyDescent="0.25">
      <c r="C64" s="20">
        <v>43849.458333333336</v>
      </c>
      <c r="D64">
        <v>0</v>
      </c>
      <c r="E64">
        <v>24</v>
      </c>
      <c r="F64">
        <v>0</v>
      </c>
      <c r="H64" s="39">
        <v>43849.458333333336</v>
      </c>
      <c r="I64">
        <v>1</v>
      </c>
      <c r="S64" s="39"/>
      <c r="T64">
        <v>43191.416666666664</v>
      </c>
      <c r="W64" s="39">
        <v>43849.416666666664</v>
      </c>
      <c r="X64">
        <v>0</v>
      </c>
      <c r="Z64" s="39">
        <v>43849.416666666664</v>
      </c>
      <c r="AA64">
        <v>0</v>
      </c>
      <c r="AB64" s="39">
        <v>43849.416666666664</v>
      </c>
      <c r="AC64">
        <v>0</v>
      </c>
      <c r="AD64" s="39">
        <v>43849.416666666664</v>
      </c>
      <c r="AE64">
        <v>0</v>
      </c>
      <c r="AF64" s="39">
        <v>43849.416666666664</v>
      </c>
      <c r="AG64">
        <v>0</v>
      </c>
      <c r="AI64">
        <v>43855</v>
      </c>
      <c r="AJ64">
        <v>43852.649143518516</v>
      </c>
      <c r="AK64" t="s">
        <v>547</v>
      </c>
      <c r="AL64">
        <v>0</v>
      </c>
      <c r="AM64">
        <v>0</v>
      </c>
      <c r="AN64">
        <v>0</v>
      </c>
      <c r="EI64">
        <v>43849.375</v>
      </c>
      <c r="EJ64">
        <v>5.2077260000000001</v>
      </c>
      <c r="EK64">
        <v>43849.375</v>
      </c>
      <c r="EL64">
        <v>4.6110069999999999</v>
      </c>
      <c r="EN64">
        <v>43854.375</v>
      </c>
      <c r="EO64">
        <v>0</v>
      </c>
      <c r="EP64">
        <v>43854.375</v>
      </c>
      <c r="EQ64">
        <v>1</v>
      </c>
    </row>
    <row r="65" spans="3:147" ht="15" customHeight="1" x14ac:dyDescent="0.25">
      <c r="C65" s="20">
        <v>43849.5</v>
      </c>
      <c r="D65">
        <v>0</v>
      </c>
      <c r="E65">
        <v>0</v>
      </c>
      <c r="F65">
        <v>0</v>
      </c>
      <c r="H65" s="39">
        <v>43849.5</v>
      </c>
      <c r="I65">
        <v>1</v>
      </c>
      <c r="S65" s="39"/>
      <c r="T65">
        <v>43191.458333333336</v>
      </c>
      <c r="W65" s="39">
        <v>43849.458333333336</v>
      </c>
      <c r="X65">
        <v>0</v>
      </c>
      <c r="Z65" s="39">
        <v>43849.458333333336</v>
      </c>
      <c r="AA65">
        <v>0</v>
      </c>
      <c r="AB65" s="39">
        <v>43849.458333333336</v>
      </c>
      <c r="AC65">
        <v>0</v>
      </c>
      <c r="AD65" s="39">
        <v>43849.458333333336</v>
      </c>
      <c r="AE65">
        <v>0</v>
      </c>
      <c r="AF65" s="39">
        <v>43849.458333333336</v>
      </c>
      <c r="AG65">
        <v>0</v>
      </c>
      <c r="AI65">
        <v>43855.041666666664</v>
      </c>
      <c r="AJ65">
        <v>43852.649143518516</v>
      </c>
      <c r="AK65" t="s">
        <v>547</v>
      </c>
      <c r="AL65">
        <v>0</v>
      </c>
      <c r="AM65">
        <v>0</v>
      </c>
      <c r="AN65">
        <v>0</v>
      </c>
      <c r="EI65">
        <v>43849.416666666664</v>
      </c>
      <c r="EJ65">
        <v>6.753266</v>
      </c>
      <c r="EK65">
        <v>43849.416666666664</v>
      </c>
      <c r="EL65">
        <v>4.991657</v>
      </c>
      <c r="EN65">
        <v>43854.416666666664</v>
      </c>
      <c r="EO65">
        <v>0</v>
      </c>
      <c r="EP65">
        <v>43854.416666666664</v>
      </c>
      <c r="EQ65">
        <v>1</v>
      </c>
    </row>
    <row r="66" spans="3:147" ht="15" customHeight="1" x14ac:dyDescent="0.25">
      <c r="C66" s="20">
        <v>43849.541666666664</v>
      </c>
      <c r="D66">
        <v>0</v>
      </c>
      <c r="E66">
        <v>0</v>
      </c>
      <c r="F66">
        <v>0</v>
      </c>
      <c r="H66" s="39">
        <v>43849.541666666664</v>
      </c>
      <c r="I66">
        <v>1</v>
      </c>
      <c r="S66" s="39"/>
      <c r="T66">
        <v>43191.5</v>
      </c>
      <c r="W66" s="39">
        <v>43849.5</v>
      </c>
      <c r="X66">
        <v>0</v>
      </c>
      <c r="Z66" s="39">
        <v>43849.5</v>
      </c>
      <c r="AA66">
        <v>0</v>
      </c>
      <c r="AB66" s="39">
        <v>43849.5</v>
      </c>
      <c r="AC66">
        <v>0</v>
      </c>
      <c r="AD66" s="39">
        <v>43849.5</v>
      </c>
      <c r="AE66">
        <v>0</v>
      </c>
      <c r="AF66" s="39">
        <v>43849.5</v>
      </c>
      <c r="AG66">
        <v>0</v>
      </c>
      <c r="AI66">
        <v>43855.083333333336</v>
      </c>
      <c r="AJ66">
        <v>43852.649143518516</v>
      </c>
      <c r="AK66" t="s">
        <v>547</v>
      </c>
      <c r="AL66">
        <v>0</v>
      </c>
      <c r="AM66">
        <v>0</v>
      </c>
      <c r="AN66">
        <v>0</v>
      </c>
      <c r="EI66">
        <v>43849.458333333336</v>
      </c>
      <c r="EJ66">
        <v>8.5198020000000003</v>
      </c>
      <c r="EK66">
        <v>43849.458333333336</v>
      </c>
      <c r="EL66">
        <v>5.4125579999999998</v>
      </c>
      <c r="EN66">
        <v>43854.458333333336</v>
      </c>
      <c r="EO66">
        <v>0</v>
      </c>
      <c r="EP66">
        <v>43854.458333333336</v>
      </c>
      <c r="EQ66">
        <v>1</v>
      </c>
    </row>
    <row r="67" spans="3:147" ht="15" customHeight="1" x14ac:dyDescent="0.25">
      <c r="C67" s="20">
        <v>43849.583333333336</v>
      </c>
      <c r="D67">
        <v>0</v>
      </c>
      <c r="E67">
        <v>0</v>
      </c>
      <c r="F67">
        <v>0</v>
      </c>
      <c r="H67" s="39">
        <v>43849.583333333336</v>
      </c>
      <c r="I67">
        <v>1</v>
      </c>
      <c r="S67" s="39"/>
      <c r="T67">
        <v>43191.541666666664</v>
      </c>
      <c r="W67" s="39">
        <v>43849.541666666664</v>
      </c>
      <c r="X67">
        <v>0</v>
      </c>
      <c r="Z67" s="39">
        <v>43849.541666666664</v>
      </c>
      <c r="AA67">
        <v>0</v>
      </c>
      <c r="AB67" s="39">
        <v>43849.541666666664</v>
      </c>
      <c r="AC67">
        <v>0</v>
      </c>
      <c r="AD67" s="39">
        <v>43849.541666666664</v>
      </c>
      <c r="AE67">
        <v>0</v>
      </c>
      <c r="AF67" s="39">
        <v>43849.541666666664</v>
      </c>
      <c r="AG67">
        <v>0</v>
      </c>
      <c r="AI67">
        <v>43855.125</v>
      </c>
      <c r="AJ67">
        <v>43852.649143518516</v>
      </c>
      <c r="AK67" t="s">
        <v>547</v>
      </c>
      <c r="AL67">
        <v>0</v>
      </c>
      <c r="AM67">
        <v>0</v>
      </c>
      <c r="AN67">
        <v>0</v>
      </c>
      <c r="EI67">
        <v>43849.5</v>
      </c>
      <c r="EJ67">
        <v>12.391861</v>
      </c>
      <c r="EK67">
        <v>43849.5</v>
      </c>
      <c r="EL67">
        <v>7.4793849999999997</v>
      </c>
      <c r="EN67">
        <v>43854.5</v>
      </c>
      <c r="EO67">
        <v>0</v>
      </c>
      <c r="EP67">
        <v>43854.5</v>
      </c>
      <c r="EQ67">
        <v>1</v>
      </c>
    </row>
    <row r="68" spans="3:147" ht="15" customHeight="1" x14ac:dyDescent="0.25">
      <c r="C68" s="20">
        <v>43849.625</v>
      </c>
      <c r="D68">
        <v>0</v>
      </c>
      <c r="E68">
        <v>0</v>
      </c>
      <c r="F68">
        <v>0</v>
      </c>
      <c r="H68" s="39">
        <v>43849.625</v>
      </c>
      <c r="I68">
        <v>1</v>
      </c>
      <c r="S68" s="39"/>
      <c r="T68">
        <v>43191.583333333336</v>
      </c>
      <c r="W68" s="39">
        <v>43849.583333333336</v>
      </c>
      <c r="X68">
        <v>0</v>
      </c>
      <c r="Z68" s="39">
        <v>43849.583333333336</v>
      </c>
      <c r="AA68">
        <v>0</v>
      </c>
      <c r="AB68" s="39">
        <v>43849.583333333336</v>
      </c>
      <c r="AC68">
        <v>0</v>
      </c>
      <c r="AD68" s="39">
        <v>43849.583333333336</v>
      </c>
      <c r="AE68">
        <v>0</v>
      </c>
      <c r="AF68" s="39">
        <v>43849.583333333336</v>
      </c>
      <c r="AG68">
        <v>0</v>
      </c>
      <c r="AI68">
        <v>43855.166666666664</v>
      </c>
      <c r="AJ68">
        <v>43852.649143518516</v>
      </c>
      <c r="AK68" t="s">
        <v>547</v>
      </c>
      <c r="AL68">
        <v>0</v>
      </c>
      <c r="AM68">
        <v>0</v>
      </c>
      <c r="AN68">
        <v>0</v>
      </c>
      <c r="EI68">
        <v>43849.541666666664</v>
      </c>
      <c r="EJ68">
        <v>8.0114830000000001</v>
      </c>
      <c r="EK68">
        <v>43849.541666666664</v>
      </c>
      <c r="EL68">
        <v>5.3199940000000003</v>
      </c>
      <c r="EN68">
        <v>43854.541666666664</v>
      </c>
      <c r="EO68">
        <v>0</v>
      </c>
      <c r="EP68">
        <v>43854.541666666664</v>
      </c>
      <c r="EQ68">
        <v>1</v>
      </c>
    </row>
    <row r="69" spans="3:147" ht="15" customHeight="1" x14ac:dyDescent="0.25">
      <c r="C69" s="20">
        <v>43849.666666666664</v>
      </c>
      <c r="D69">
        <v>0</v>
      </c>
      <c r="E69">
        <v>0</v>
      </c>
      <c r="F69">
        <v>0</v>
      </c>
      <c r="H69" s="39">
        <v>43849.666666666664</v>
      </c>
      <c r="I69">
        <v>1</v>
      </c>
      <c r="S69" s="39"/>
      <c r="T69">
        <v>43191.625</v>
      </c>
      <c r="W69" s="39">
        <v>43849.625</v>
      </c>
      <c r="X69">
        <v>0</v>
      </c>
      <c r="Z69" s="39">
        <v>43849.625</v>
      </c>
      <c r="AA69">
        <v>0</v>
      </c>
      <c r="AB69" s="39">
        <v>43849.625</v>
      </c>
      <c r="AC69">
        <v>0</v>
      </c>
      <c r="AD69" s="39">
        <v>43849.625</v>
      </c>
      <c r="AE69">
        <v>0</v>
      </c>
      <c r="AF69" s="39">
        <v>43849.625</v>
      </c>
      <c r="AG69">
        <v>0</v>
      </c>
      <c r="AI69">
        <v>43855.208333333336</v>
      </c>
      <c r="AJ69">
        <v>43852.649143518516</v>
      </c>
      <c r="AK69" t="s">
        <v>547</v>
      </c>
      <c r="AL69">
        <v>0</v>
      </c>
      <c r="AM69">
        <v>0</v>
      </c>
      <c r="AN69">
        <v>0</v>
      </c>
      <c r="EI69">
        <v>43849.583333333336</v>
      </c>
      <c r="EJ69">
        <v>7.2118279999999997</v>
      </c>
      <c r="EK69">
        <v>43849.583333333336</v>
      </c>
      <c r="EL69">
        <v>5.1793339999999999</v>
      </c>
      <c r="EN69">
        <v>43854.583333333336</v>
      </c>
      <c r="EO69">
        <v>0</v>
      </c>
      <c r="EP69">
        <v>43854.583333333336</v>
      </c>
      <c r="EQ69">
        <v>1</v>
      </c>
    </row>
    <row r="70" spans="3:147" ht="15" customHeight="1" x14ac:dyDescent="0.25">
      <c r="C70" s="20">
        <v>43849.708333333336</v>
      </c>
      <c r="D70">
        <v>0</v>
      </c>
      <c r="E70">
        <v>0</v>
      </c>
      <c r="F70">
        <v>0</v>
      </c>
      <c r="H70" s="39">
        <v>43849.708333333336</v>
      </c>
      <c r="I70">
        <v>1</v>
      </c>
      <c r="S70" s="39"/>
      <c r="T70">
        <v>43191.666666666664</v>
      </c>
      <c r="W70" s="39">
        <v>43849.666666666664</v>
      </c>
      <c r="X70">
        <v>0</v>
      </c>
      <c r="Z70" s="39">
        <v>43849.666666666664</v>
      </c>
      <c r="AA70">
        <v>0</v>
      </c>
      <c r="AB70" s="39">
        <v>43849.666666666664</v>
      </c>
      <c r="AC70">
        <v>0</v>
      </c>
      <c r="AD70" s="39">
        <v>43849.666666666664</v>
      </c>
      <c r="AE70">
        <v>0</v>
      </c>
      <c r="AF70" s="39">
        <v>43849.666666666664</v>
      </c>
      <c r="AG70">
        <v>0</v>
      </c>
      <c r="AI70">
        <v>43855.25</v>
      </c>
      <c r="AJ70">
        <v>43852.649143518516</v>
      </c>
      <c r="AK70" t="s">
        <v>547</v>
      </c>
      <c r="AL70">
        <v>0</v>
      </c>
      <c r="AM70">
        <v>0</v>
      </c>
      <c r="AN70">
        <v>0</v>
      </c>
      <c r="EI70">
        <v>43849.625</v>
      </c>
      <c r="EJ70">
        <v>6.9085150000000004</v>
      </c>
      <c r="EK70">
        <v>43849.625</v>
      </c>
      <c r="EL70">
        <v>5.1351190000000004</v>
      </c>
      <c r="EN70">
        <v>43854.625</v>
      </c>
      <c r="EO70">
        <v>0</v>
      </c>
      <c r="EP70">
        <v>43854.625</v>
      </c>
      <c r="EQ70">
        <v>1</v>
      </c>
    </row>
    <row r="71" spans="3:147" ht="15" customHeight="1" x14ac:dyDescent="0.25">
      <c r="C71" s="20">
        <v>43849.75</v>
      </c>
      <c r="D71">
        <v>0</v>
      </c>
      <c r="E71">
        <v>34</v>
      </c>
      <c r="F71">
        <v>0</v>
      </c>
      <c r="H71" s="39">
        <v>43849.75</v>
      </c>
      <c r="I71">
        <v>1</v>
      </c>
      <c r="S71" s="39"/>
      <c r="T71">
        <v>43191.708333333336</v>
      </c>
      <c r="W71" s="39">
        <v>43849.708333333336</v>
      </c>
      <c r="X71">
        <v>0</v>
      </c>
      <c r="Z71" s="39">
        <v>43849.708333333336</v>
      </c>
      <c r="AA71">
        <v>0</v>
      </c>
      <c r="AB71" s="39">
        <v>43849.708333333336</v>
      </c>
      <c r="AC71">
        <v>0</v>
      </c>
      <c r="AD71" s="39">
        <v>43849.708333333336</v>
      </c>
      <c r="AE71">
        <v>0</v>
      </c>
      <c r="AF71" s="39">
        <v>43849.708333333336</v>
      </c>
      <c r="AG71">
        <v>0</v>
      </c>
      <c r="AI71">
        <v>43855.291666666664</v>
      </c>
      <c r="AJ71">
        <v>43852.649143518516</v>
      </c>
      <c r="AK71" t="s">
        <v>547</v>
      </c>
      <c r="AL71">
        <v>39.58</v>
      </c>
      <c r="AM71">
        <v>0</v>
      </c>
      <c r="AN71">
        <v>42.5</v>
      </c>
      <c r="EI71">
        <v>43849.666666666664</v>
      </c>
      <c r="EJ71">
        <v>7.3603690000000004</v>
      </c>
      <c r="EK71">
        <v>43849.666666666664</v>
      </c>
      <c r="EL71">
        <v>5.1449699999999998</v>
      </c>
      <c r="EN71">
        <v>43854.666666666664</v>
      </c>
      <c r="EO71">
        <v>0</v>
      </c>
      <c r="EP71">
        <v>43854.666666666664</v>
      </c>
      <c r="EQ71">
        <v>1</v>
      </c>
    </row>
    <row r="72" spans="3:147" ht="15" customHeight="1" x14ac:dyDescent="0.25">
      <c r="C72" s="20">
        <v>43849.791666666664</v>
      </c>
      <c r="D72">
        <v>0</v>
      </c>
      <c r="E72">
        <v>34</v>
      </c>
      <c r="F72">
        <v>0</v>
      </c>
      <c r="H72" s="39">
        <v>43849.791666666664</v>
      </c>
      <c r="I72">
        <v>1</v>
      </c>
      <c r="S72" s="39"/>
      <c r="T72">
        <v>43191.75</v>
      </c>
      <c r="W72" s="39">
        <v>43849.75</v>
      </c>
      <c r="X72">
        <v>0</v>
      </c>
      <c r="Z72" s="39">
        <v>43849.75</v>
      </c>
      <c r="AA72">
        <v>0</v>
      </c>
      <c r="AB72" s="39">
        <v>43849.75</v>
      </c>
      <c r="AC72">
        <v>0</v>
      </c>
      <c r="AD72" s="39">
        <v>43849.75</v>
      </c>
      <c r="AE72">
        <v>0</v>
      </c>
      <c r="AF72" s="39">
        <v>43849.75</v>
      </c>
      <c r="AG72">
        <v>0</v>
      </c>
      <c r="AI72">
        <v>43855.333333333336</v>
      </c>
      <c r="AJ72">
        <v>43852.649143518516</v>
      </c>
      <c r="AK72" t="s">
        <v>547</v>
      </c>
      <c r="AL72">
        <v>38.75</v>
      </c>
      <c r="AM72">
        <v>0</v>
      </c>
      <c r="AN72">
        <v>41.61</v>
      </c>
      <c r="EI72">
        <v>43849.708333333336</v>
      </c>
      <c r="EJ72">
        <v>7.4111409999999998</v>
      </c>
      <c r="EK72">
        <v>43849.708333333336</v>
      </c>
      <c r="EL72">
        <v>5.1426800000000004</v>
      </c>
      <c r="EN72">
        <v>43854.708333333336</v>
      </c>
      <c r="EO72">
        <v>0</v>
      </c>
      <c r="EP72">
        <v>43854.708333333336</v>
      </c>
      <c r="EQ72">
        <v>1</v>
      </c>
    </row>
    <row r="73" spans="3:147" ht="15" customHeight="1" x14ac:dyDescent="0.25">
      <c r="C73" s="20">
        <v>43849.833333333336</v>
      </c>
      <c r="D73">
        <v>0</v>
      </c>
      <c r="E73">
        <v>34</v>
      </c>
      <c r="F73">
        <v>0</v>
      </c>
      <c r="H73" s="39">
        <v>43849.833333333336</v>
      </c>
      <c r="I73">
        <v>1</v>
      </c>
      <c r="S73" s="39"/>
      <c r="T73">
        <v>43191.791666666664</v>
      </c>
      <c r="W73" s="39">
        <v>43849.791666666664</v>
      </c>
      <c r="X73">
        <v>0</v>
      </c>
      <c r="Z73" s="39">
        <v>43849.791666666664</v>
      </c>
      <c r="AA73">
        <v>0</v>
      </c>
      <c r="AB73" s="39">
        <v>43849.791666666664</v>
      </c>
      <c r="AC73">
        <v>0</v>
      </c>
      <c r="AD73" s="39">
        <v>43849.791666666664</v>
      </c>
      <c r="AE73">
        <v>0</v>
      </c>
      <c r="AF73" s="39">
        <v>43849.791666666664</v>
      </c>
      <c r="AG73">
        <v>0</v>
      </c>
      <c r="AI73">
        <v>43855.375</v>
      </c>
      <c r="AJ73">
        <v>43852.649143518516</v>
      </c>
      <c r="AK73" t="s">
        <v>547</v>
      </c>
      <c r="AL73">
        <v>37.950000000000003</v>
      </c>
      <c r="AM73">
        <v>34.4</v>
      </c>
      <c r="AN73">
        <v>40.76</v>
      </c>
      <c r="EI73">
        <v>43849.75</v>
      </c>
      <c r="EJ73">
        <v>7.4111409999999998</v>
      </c>
      <c r="EK73">
        <v>43849.75</v>
      </c>
      <c r="EL73">
        <v>5.1426800000000004</v>
      </c>
      <c r="EN73">
        <v>43854.75</v>
      </c>
      <c r="EO73">
        <v>0</v>
      </c>
      <c r="EP73">
        <v>43854.75</v>
      </c>
      <c r="EQ73">
        <v>1</v>
      </c>
    </row>
    <row r="74" spans="3:147" ht="15" customHeight="1" x14ac:dyDescent="0.25">
      <c r="C74" s="20">
        <v>43849.875</v>
      </c>
      <c r="D74">
        <v>0</v>
      </c>
      <c r="E74">
        <v>18</v>
      </c>
      <c r="F74">
        <v>0</v>
      </c>
      <c r="H74" s="39">
        <v>43849.875</v>
      </c>
      <c r="I74">
        <v>1</v>
      </c>
      <c r="S74" s="39"/>
      <c r="T74">
        <v>43191.833333333336</v>
      </c>
      <c r="W74" s="39">
        <v>43849.833333333336</v>
      </c>
      <c r="X74">
        <v>0</v>
      </c>
      <c r="Z74" s="39">
        <v>43849.833333333336</v>
      </c>
      <c r="AA74">
        <v>0</v>
      </c>
      <c r="AB74" s="39">
        <v>43849.833333333336</v>
      </c>
      <c r="AC74">
        <v>0</v>
      </c>
      <c r="AD74" s="39">
        <v>43849.833333333336</v>
      </c>
      <c r="AE74">
        <v>0</v>
      </c>
      <c r="AF74" s="39">
        <v>43849.833333333336</v>
      </c>
      <c r="AG74">
        <v>0</v>
      </c>
      <c r="AI74">
        <v>43855.416666666664</v>
      </c>
      <c r="AJ74">
        <v>43852.649143518516</v>
      </c>
      <c r="AK74" t="s">
        <v>547</v>
      </c>
      <c r="AL74">
        <v>37.19</v>
      </c>
      <c r="AM74">
        <v>1.51</v>
      </c>
      <c r="AN74">
        <v>39.93</v>
      </c>
      <c r="EI74">
        <v>43849.791666666664</v>
      </c>
      <c r="EJ74">
        <v>7.4111409999999998</v>
      </c>
      <c r="EK74">
        <v>43849.791666666664</v>
      </c>
      <c r="EL74">
        <v>5.1426800000000004</v>
      </c>
      <c r="EN74">
        <v>43854.791666666664</v>
      </c>
      <c r="EO74">
        <v>0</v>
      </c>
      <c r="EP74">
        <v>43854.791666666664</v>
      </c>
      <c r="EQ74">
        <v>1</v>
      </c>
    </row>
    <row r="75" spans="3:147" ht="15" customHeight="1" x14ac:dyDescent="0.25">
      <c r="C75" s="20">
        <v>43849.916666666664</v>
      </c>
      <c r="D75">
        <v>0</v>
      </c>
      <c r="E75">
        <v>0</v>
      </c>
      <c r="F75">
        <v>0</v>
      </c>
      <c r="H75" s="39">
        <v>43849.916666666664</v>
      </c>
      <c r="I75">
        <v>1</v>
      </c>
      <c r="S75" s="39"/>
      <c r="T75">
        <v>43191.875</v>
      </c>
      <c r="W75" s="39">
        <v>43849.875</v>
      </c>
      <c r="X75">
        <v>0</v>
      </c>
      <c r="Z75" s="39">
        <v>43849.875</v>
      </c>
      <c r="AA75">
        <v>0</v>
      </c>
      <c r="AB75" s="39">
        <v>43849.875</v>
      </c>
      <c r="AC75">
        <v>0</v>
      </c>
      <c r="AD75" s="39">
        <v>43849.875</v>
      </c>
      <c r="AE75">
        <v>0</v>
      </c>
      <c r="AF75" s="39">
        <v>43849.875</v>
      </c>
      <c r="AG75">
        <v>0</v>
      </c>
      <c r="AI75">
        <v>43855.458333333336</v>
      </c>
      <c r="AJ75">
        <v>43852.649143518516</v>
      </c>
      <c r="AK75" t="s">
        <v>547</v>
      </c>
      <c r="AL75">
        <v>36.44</v>
      </c>
      <c r="AM75">
        <v>0</v>
      </c>
      <c r="AN75">
        <v>39.14</v>
      </c>
      <c r="EI75">
        <v>43849.833333333336</v>
      </c>
      <c r="EJ75">
        <v>7.4111409999999998</v>
      </c>
      <c r="EK75">
        <v>43849.833333333336</v>
      </c>
      <c r="EL75">
        <v>5.1426800000000004</v>
      </c>
      <c r="EN75">
        <v>43854.833333333336</v>
      </c>
      <c r="EO75">
        <v>0</v>
      </c>
      <c r="EP75">
        <v>43854.833333333336</v>
      </c>
      <c r="EQ75">
        <v>1</v>
      </c>
    </row>
    <row r="76" spans="3:147" ht="15" customHeight="1" x14ac:dyDescent="0.25">
      <c r="C76" s="20">
        <v>43849.958333333336</v>
      </c>
      <c r="D76">
        <v>0</v>
      </c>
      <c r="E76">
        <v>0</v>
      </c>
      <c r="F76">
        <v>0</v>
      </c>
      <c r="H76" s="39">
        <v>43849.958333333336</v>
      </c>
      <c r="I76">
        <v>1</v>
      </c>
      <c r="S76" s="39"/>
      <c r="T76">
        <v>43191.916666666664</v>
      </c>
      <c r="W76" s="39">
        <v>43849.916666666664</v>
      </c>
      <c r="X76">
        <v>0</v>
      </c>
      <c r="Z76" s="39">
        <v>43849.916666666664</v>
      </c>
      <c r="AA76">
        <v>0</v>
      </c>
      <c r="AB76" s="39">
        <v>43849.916666666664</v>
      </c>
      <c r="AC76">
        <v>0</v>
      </c>
      <c r="AD76" s="39">
        <v>43849.916666666664</v>
      </c>
      <c r="AE76">
        <v>0</v>
      </c>
      <c r="AF76" s="39">
        <v>43849.916666666664</v>
      </c>
      <c r="AG76">
        <v>0</v>
      </c>
      <c r="AI76">
        <v>43855.5</v>
      </c>
      <c r="AJ76">
        <v>43852.649143518516</v>
      </c>
      <c r="AK76" t="s">
        <v>547</v>
      </c>
      <c r="AL76">
        <v>35.729999999999997</v>
      </c>
      <c r="AM76">
        <v>0</v>
      </c>
      <c r="AN76">
        <v>38.369999999999997</v>
      </c>
      <c r="EI76">
        <v>43849.875</v>
      </c>
      <c r="EJ76">
        <v>7.4111409999999998</v>
      </c>
      <c r="EK76">
        <v>43849.875</v>
      </c>
      <c r="EL76">
        <v>5.1426800000000004</v>
      </c>
      <c r="EN76">
        <v>43854.875</v>
      </c>
      <c r="EO76">
        <v>0</v>
      </c>
      <c r="EP76">
        <v>43854.875</v>
      </c>
      <c r="EQ76">
        <v>1</v>
      </c>
    </row>
    <row r="77" spans="3:147" ht="15" customHeight="1" x14ac:dyDescent="0.25">
      <c r="C77" s="20">
        <v>43850</v>
      </c>
      <c r="D77">
        <v>0</v>
      </c>
      <c r="E77">
        <v>0</v>
      </c>
      <c r="F77">
        <v>0</v>
      </c>
      <c r="H77" s="39">
        <v>43850</v>
      </c>
      <c r="I77">
        <v>1</v>
      </c>
      <c r="S77" s="39"/>
      <c r="T77">
        <v>43191.958333333336</v>
      </c>
      <c r="W77" s="39">
        <v>43849.958333333336</v>
      </c>
      <c r="X77">
        <v>0</v>
      </c>
      <c r="Z77" s="39">
        <v>43849.958333333336</v>
      </c>
      <c r="AA77">
        <v>0</v>
      </c>
      <c r="AB77" s="39">
        <v>43849.958333333336</v>
      </c>
      <c r="AC77">
        <v>0</v>
      </c>
      <c r="AD77" s="39">
        <v>43849.958333333336</v>
      </c>
      <c r="AE77">
        <v>0</v>
      </c>
      <c r="AF77" s="39">
        <v>43849.958333333336</v>
      </c>
      <c r="AG77">
        <v>0</v>
      </c>
      <c r="AI77">
        <v>43855.541666666664</v>
      </c>
      <c r="AJ77">
        <v>43852.649143518516</v>
      </c>
      <c r="AK77" t="s">
        <v>547</v>
      </c>
      <c r="AL77">
        <v>0</v>
      </c>
      <c r="AM77">
        <v>0</v>
      </c>
      <c r="AN77">
        <v>38.31</v>
      </c>
      <c r="EI77">
        <v>43849.916666666664</v>
      </c>
      <c r="EJ77">
        <v>7.4111409999999998</v>
      </c>
      <c r="EK77">
        <v>43849.916666666664</v>
      </c>
      <c r="EL77">
        <v>5.1426800000000004</v>
      </c>
      <c r="EN77">
        <v>43854.916666666664</v>
      </c>
      <c r="EO77">
        <v>0</v>
      </c>
      <c r="EP77">
        <v>43854.916666666664</v>
      </c>
      <c r="EQ77">
        <v>1</v>
      </c>
    </row>
    <row r="78" spans="3:147" ht="15" customHeight="1" x14ac:dyDescent="0.25">
      <c r="C78" s="20">
        <v>43850.041666666664</v>
      </c>
      <c r="D78">
        <v>0</v>
      </c>
      <c r="E78">
        <v>0</v>
      </c>
      <c r="F78">
        <v>0</v>
      </c>
      <c r="H78" s="39">
        <v>43850.041666666664</v>
      </c>
      <c r="I78">
        <v>1</v>
      </c>
      <c r="S78" s="39"/>
      <c r="T78">
        <v>43192</v>
      </c>
      <c r="W78" s="39">
        <v>43850</v>
      </c>
      <c r="X78">
        <v>0</v>
      </c>
      <c r="Z78" s="39">
        <v>43850</v>
      </c>
      <c r="AA78">
        <v>0</v>
      </c>
      <c r="AB78" s="39">
        <v>43850</v>
      </c>
      <c r="AC78">
        <v>0</v>
      </c>
      <c r="AD78" s="39">
        <v>43850</v>
      </c>
      <c r="AE78">
        <v>0</v>
      </c>
      <c r="AF78" s="39">
        <v>43850</v>
      </c>
      <c r="AG78">
        <v>0</v>
      </c>
      <c r="AI78">
        <v>43855.583333333336</v>
      </c>
      <c r="AJ78">
        <v>43852.649143518516</v>
      </c>
      <c r="AK78" t="s">
        <v>547</v>
      </c>
      <c r="AL78">
        <v>0</v>
      </c>
      <c r="AM78">
        <v>0</v>
      </c>
      <c r="AN78">
        <v>38.25</v>
      </c>
      <c r="EI78">
        <v>43849.958333333336</v>
      </c>
      <c r="EJ78">
        <v>7.4111409999999998</v>
      </c>
      <c r="EK78">
        <v>43849.958333333336</v>
      </c>
      <c r="EL78">
        <v>5.1426800000000004</v>
      </c>
      <c r="EN78">
        <v>43854.958333333336</v>
      </c>
      <c r="EO78">
        <v>0</v>
      </c>
      <c r="EP78">
        <v>43854.958333333336</v>
      </c>
      <c r="EQ78">
        <v>1</v>
      </c>
    </row>
    <row r="79" spans="3:147" ht="15" customHeight="1" x14ac:dyDescent="0.25">
      <c r="C79" s="20">
        <v>43850.083333333336</v>
      </c>
      <c r="D79">
        <v>0</v>
      </c>
      <c r="E79">
        <v>0</v>
      </c>
      <c r="F79">
        <v>0</v>
      </c>
      <c r="H79" s="39">
        <v>43850.083333333336</v>
      </c>
      <c r="I79">
        <v>1</v>
      </c>
      <c r="S79" s="39"/>
      <c r="T79">
        <v>43192.041666666664</v>
      </c>
      <c r="W79" s="39">
        <v>43850.041666666664</v>
      </c>
      <c r="X79">
        <v>0</v>
      </c>
      <c r="Z79" s="39">
        <v>43850.041666666664</v>
      </c>
      <c r="AA79">
        <v>0</v>
      </c>
      <c r="AB79" s="39">
        <v>43850.041666666664</v>
      </c>
      <c r="AC79">
        <v>0</v>
      </c>
      <c r="AD79" s="39">
        <v>43850.041666666664</v>
      </c>
      <c r="AE79">
        <v>0</v>
      </c>
      <c r="AF79" s="39">
        <v>43850.041666666664</v>
      </c>
      <c r="AG79">
        <v>0</v>
      </c>
      <c r="AI79">
        <v>43855.625</v>
      </c>
      <c r="AJ79">
        <v>43852.649143518516</v>
      </c>
      <c r="AK79" t="s">
        <v>547</v>
      </c>
      <c r="AL79">
        <v>0</v>
      </c>
      <c r="AM79">
        <v>0</v>
      </c>
      <c r="AN79">
        <v>38.200000000000003</v>
      </c>
      <c r="EI79">
        <v>43850</v>
      </c>
      <c r="EJ79">
        <v>7.417923</v>
      </c>
      <c r="EK79">
        <v>43850</v>
      </c>
      <c r="EL79">
        <v>4.1403569999999998</v>
      </c>
      <c r="EN79">
        <v>43855</v>
      </c>
      <c r="EO79">
        <v>0</v>
      </c>
      <c r="EP79">
        <v>43855</v>
      </c>
      <c r="EQ79">
        <v>1</v>
      </c>
    </row>
    <row r="80" spans="3:147" ht="15" customHeight="1" x14ac:dyDescent="0.25">
      <c r="C80" s="20">
        <v>43850.125</v>
      </c>
      <c r="D80">
        <v>0</v>
      </c>
      <c r="E80">
        <v>0</v>
      </c>
      <c r="F80">
        <v>0</v>
      </c>
      <c r="H80" s="39">
        <v>43850.125</v>
      </c>
      <c r="I80">
        <v>1</v>
      </c>
      <c r="S80" s="39"/>
      <c r="T80">
        <v>43192.083333333336</v>
      </c>
      <c r="W80" s="39">
        <v>43850.083333333336</v>
      </c>
      <c r="X80">
        <v>0</v>
      </c>
      <c r="Z80" s="39">
        <v>43850.083333333336</v>
      </c>
      <c r="AA80">
        <v>0</v>
      </c>
      <c r="AB80" s="39">
        <v>43850.083333333336</v>
      </c>
      <c r="AC80">
        <v>0</v>
      </c>
      <c r="AD80" s="39">
        <v>43850.083333333336</v>
      </c>
      <c r="AE80">
        <v>0</v>
      </c>
      <c r="AF80" s="39">
        <v>43850.083333333336</v>
      </c>
      <c r="AG80">
        <v>0</v>
      </c>
      <c r="AI80">
        <v>43855.666666666664</v>
      </c>
      <c r="AJ80">
        <v>43852.649143518516</v>
      </c>
      <c r="AK80" t="s">
        <v>547</v>
      </c>
      <c r="AL80">
        <v>34.89</v>
      </c>
      <c r="AM80">
        <v>0</v>
      </c>
      <c r="AN80">
        <v>37.46</v>
      </c>
      <c r="EI80">
        <v>43850.041666666664</v>
      </c>
      <c r="EJ80">
        <v>7.417923</v>
      </c>
      <c r="EK80">
        <v>43850.041666666664</v>
      </c>
      <c r="EL80">
        <v>4.1403569999999998</v>
      </c>
      <c r="EN80">
        <v>43855.041666666664</v>
      </c>
      <c r="EO80">
        <v>0</v>
      </c>
      <c r="EP80">
        <v>43855.041666666664</v>
      </c>
      <c r="EQ80">
        <v>1</v>
      </c>
    </row>
    <row r="81" spans="3:147" ht="15" customHeight="1" x14ac:dyDescent="0.25">
      <c r="C81" s="20">
        <v>43850.166666666664</v>
      </c>
      <c r="D81">
        <v>0</v>
      </c>
      <c r="E81">
        <v>0</v>
      </c>
      <c r="F81">
        <v>0</v>
      </c>
      <c r="H81" s="39">
        <v>43850.166666666664</v>
      </c>
      <c r="I81">
        <v>1</v>
      </c>
      <c r="S81" s="39"/>
      <c r="T81">
        <v>43192.125</v>
      </c>
      <c r="W81" s="39">
        <v>43850.125</v>
      </c>
      <c r="X81">
        <v>0</v>
      </c>
      <c r="Z81" s="39">
        <v>43850.125</v>
      </c>
      <c r="AA81">
        <v>0</v>
      </c>
      <c r="AB81" s="39">
        <v>43850.125</v>
      </c>
      <c r="AC81">
        <v>0</v>
      </c>
      <c r="AD81" s="39">
        <v>43850.125</v>
      </c>
      <c r="AE81">
        <v>0</v>
      </c>
      <c r="AF81" s="39">
        <v>43850.125</v>
      </c>
      <c r="AG81">
        <v>0</v>
      </c>
      <c r="AI81">
        <v>43855.708333333336</v>
      </c>
      <c r="AJ81">
        <v>43852.649143518516</v>
      </c>
      <c r="AK81" t="s">
        <v>547</v>
      </c>
      <c r="AL81">
        <v>48.94</v>
      </c>
      <c r="AM81">
        <v>35.26</v>
      </c>
      <c r="AN81">
        <v>36.409999999999997</v>
      </c>
      <c r="EI81">
        <v>43850.083333333336</v>
      </c>
      <c r="EJ81">
        <v>7.417923</v>
      </c>
      <c r="EK81">
        <v>43850.083333333336</v>
      </c>
      <c r="EL81">
        <v>4.1403569999999998</v>
      </c>
      <c r="EN81">
        <v>43855.083333333336</v>
      </c>
      <c r="EO81">
        <v>0</v>
      </c>
      <c r="EP81">
        <v>43855.083333333336</v>
      </c>
      <c r="EQ81">
        <v>1</v>
      </c>
    </row>
    <row r="82" spans="3:147" ht="15" customHeight="1" x14ac:dyDescent="0.25">
      <c r="C82" s="20">
        <v>43850.208333333336</v>
      </c>
      <c r="D82">
        <v>0</v>
      </c>
      <c r="E82">
        <v>0</v>
      </c>
      <c r="F82">
        <v>0</v>
      </c>
      <c r="H82" s="39">
        <v>43850.208333333336</v>
      </c>
      <c r="I82">
        <v>1</v>
      </c>
      <c r="S82" s="39"/>
      <c r="T82">
        <v>43192.166666666664</v>
      </c>
      <c r="W82" s="39">
        <v>43850.166666666664</v>
      </c>
      <c r="X82">
        <v>0</v>
      </c>
      <c r="Z82" s="39">
        <v>43850.166666666664</v>
      </c>
      <c r="AA82">
        <v>0</v>
      </c>
      <c r="AB82" s="39">
        <v>43850.166666666664</v>
      </c>
      <c r="AC82">
        <v>0</v>
      </c>
      <c r="AD82" s="39">
        <v>43850.166666666664</v>
      </c>
      <c r="AE82">
        <v>0</v>
      </c>
      <c r="AF82" s="39">
        <v>43850.166666666664</v>
      </c>
      <c r="AG82">
        <v>0</v>
      </c>
      <c r="AI82">
        <v>43855.75</v>
      </c>
      <c r="AJ82">
        <v>43852.649143518516</v>
      </c>
      <c r="AK82" t="s">
        <v>547</v>
      </c>
      <c r="AL82">
        <v>47.59</v>
      </c>
      <c r="AM82">
        <v>34.590000000000003</v>
      </c>
      <c r="AN82">
        <v>35.409999999999997</v>
      </c>
      <c r="EI82">
        <v>43850.125</v>
      </c>
      <c r="EJ82">
        <v>7.417923</v>
      </c>
      <c r="EK82">
        <v>43850.125</v>
      </c>
      <c r="EL82">
        <v>4.1403569999999998</v>
      </c>
      <c r="EN82">
        <v>43855.125</v>
      </c>
      <c r="EO82">
        <v>0</v>
      </c>
      <c r="EP82">
        <v>43855.125</v>
      </c>
      <c r="EQ82">
        <v>1</v>
      </c>
    </row>
    <row r="83" spans="3:147" ht="15" customHeight="1" x14ac:dyDescent="0.25">
      <c r="C83" s="20">
        <v>43850.25</v>
      </c>
      <c r="D83">
        <v>0</v>
      </c>
      <c r="E83">
        <v>18</v>
      </c>
      <c r="F83">
        <v>0</v>
      </c>
      <c r="H83" s="39">
        <v>43850.25</v>
      </c>
      <c r="I83">
        <v>1</v>
      </c>
      <c r="S83" s="39"/>
      <c r="T83">
        <v>43192.208333333336</v>
      </c>
      <c r="W83" s="39">
        <v>43850.208333333336</v>
      </c>
      <c r="X83">
        <v>0</v>
      </c>
      <c r="Z83" s="39">
        <v>43850.208333333336</v>
      </c>
      <c r="AA83">
        <v>0</v>
      </c>
      <c r="AB83" s="39">
        <v>43850.208333333336</v>
      </c>
      <c r="AC83">
        <v>0</v>
      </c>
      <c r="AD83" s="39">
        <v>43850.208333333336</v>
      </c>
      <c r="AE83">
        <v>0</v>
      </c>
      <c r="AF83" s="39">
        <v>43850.208333333336</v>
      </c>
      <c r="AG83">
        <v>0</v>
      </c>
      <c r="AI83">
        <v>43855.791666666664</v>
      </c>
      <c r="AJ83">
        <v>43852.649143518516</v>
      </c>
      <c r="AK83" t="s">
        <v>547</v>
      </c>
      <c r="AL83">
        <v>46.3</v>
      </c>
      <c r="AM83">
        <v>26.38</v>
      </c>
      <c r="AN83">
        <v>34.450000000000003</v>
      </c>
      <c r="EI83">
        <v>43850.166666666664</v>
      </c>
      <c r="EJ83">
        <v>7.417923</v>
      </c>
      <c r="EK83">
        <v>43850.166666666664</v>
      </c>
      <c r="EL83">
        <v>4.1403569999999998</v>
      </c>
      <c r="EN83">
        <v>43855.166666666664</v>
      </c>
      <c r="EO83">
        <v>0</v>
      </c>
      <c r="EP83">
        <v>43855.166666666664</v>
      </c>
      <c r="EQ83">
        <v>1</v>
      </c>
    </row>
    <row r="84" spans="3:147" ht="15" customHeight="1" x14ac:dyDescent="0.25">
      <c r="C84" s="20">
        <v>43850.291666666664</v>
      </c>
      <c r="D84">
        <v>100</v>
      </c>
      <c r="E84">
        <v>24</v>
      </c>
      <c r="F84">
        <v>106</v>
      </c>
      <c r="H84" s="39">
        <v>43850.291666666664</v>
      </c>
      <c r="I84">
        <v>1</v>
      </c>
      <c r="S84" s="39"/>
      <c r="T84">
        <v>43192.25</v>
      </c>
      <c r="W84" s="39">
        <v>43850.25</v>
      </c>
      <c r="X84">
        <v>0</v>
      </c>
      <c r="Z84" s="39">
        <v>43850.25</v>
      </c>
      <c r="AA84">
        <v>0</v>
      </c>
      <c r="AB84" s="39">
        <v>43850.25</v>
      </c>
      <c r="AC84">
        <v>0</v>
      </c>
      <c r="AD84" s="39">
        <v>43850.25</v>
      </c>
      <c r="AE84">
        <v>0</v>
      </c>
      <c r="AF84" s="39">
        <v>43850.25</v>
      </c>
      <c r="AG84">
        <v>0</v>
      </c>
      <c r="AI84">
        <v>43855.833333333336</v>
      </c>
      <c r="AJ84">
        <v>43852.649143518516</v>
      </c>
      <c r="AK84" t="s">
        <v>547</v>
      </c>
      <c r="AL84">
        <v>31.53</v>
      </c>
      <c r="AM84">
        <v>17</v>
      </c>
      <c r="AN84">
        <v>33.85</v>
      </c>
      <c r="EI84">
        <v>43850.208333333336</v>
      </c>
      <c r="EJ84">
        <v>7.417923</v>
      </c>
      <c r="EK84">
        <v>43850.208333333336</v>
      </c>
      <c r="EL84">
        <v>4.1403569999999998</v>
      </c>
      <c r="EN84">
        <v>43855.208333333336</v>
      </c>
      <c r="EO84">
        <v>0</v>
      </c>
      <c r="EP84">
        <v>43855.208333333336</v>
      </c>
      <c r="EQ84">
        <v>1</v>
      </c>
    </row>
    <row r="85" spans="3:147" ht="15" customHeight="1" x14ac:dyDescent="0.25">
      <c r="C85" s="20">
        <v>43850.333333333336</v>
      </c>
      <c r="D85">
        <v>100</v>
      </c>
      <c r="E85">
        <v>34</v>
      </c>
      <c r="F85">
        <v>106</v>
      </c>
      <c r="H85" s="39">
        <v>43850.333333333336</v>
      </c>
      <c r="I85">
        <v>1</v>
      </c>
      <c r="S85" s="39"/>
      <c r="T85">
        <v>43192.291666666664</v>
      </c>
      <c r="W85" s="39">
        <v>43850.291666666664</v>
      </c>
      <c r="X85">
        <v>0</v>
      </c>
      <c r="Z85" s="39">
        <v>43850.291666666664</v>
      </c>
      <c r="AA85">
        <v>0</v>
      </c>
      <c r="AB85" s="39">
        <v>43850.291666666664</v>
      </c>
      <c r="AC85">
        <v>0</v>
      </c>
      <c r="AD85" s="39">
        <v>43850.291666666664</v>
      </c>
      <c r="AE85">
        <v>0</v>
      </c>
      <c r="AF85" s="39">
        <v>43850.291666666664</v>
      </c>
      <c r="AG85">
        <v>0</v>
      </c>
      <c r="AI85">
        <v>43855.875</v>
      </c>
      <c r="AJ85">
        <v>43852.649143518516</v>
      </c>
      <c r="AK85" t="s">
        <v>547</v>
      </c>
      <c r="AL85">
        <v>30.99</v>
      </c>
      <c r="AM85">
        <v>6.2</v>
      </c>
      <c r="AN85">
        <v>33.28</v>
      </c>
      <c r="EI85">
        <v>43850.25</v>
      </c>
      <c r="EJ85">
        <v>7.417923</v>
      </c>
      <c r="EK85">
        <v>43850.25</v>
      </c>
      <c r="EL85">
        <v>4.1403569999999998</v>
      </c>
      <c r="EN85">
        <v>43855.25</v>
      </c>
      <c r="EO85">
        <v>0</v>
      </c>
      <c r="EP85">
        <v>43855.25</v>
      </c>
      <c r="EQ85">
        <v>1</v>
      </c>
    </row>
    <row r="86" spans="3:147" ht="15" customHeight="1" x14ac:dyDescent="0.25">
      <c r="C86" s="20">
        <v>43850.375</v>
      </c>
      <c r="D86">
        <v>100</v>
      </c>
      <c r="E86">
        <v>34</v>
      </c>
      <c r="F86">
        <v>106</v>
      </c>
      <c r="H86" s="39">
        <v>43850.375</v>
      </c>
      <c r="I86">
        <v>1</v>
      </c>
      <c r="S86" s="39"/>
      <c r="T86">
        <v>43192.333333333336</v>
      </c>
      <c r="W86" s="39">
        <v>43850.333333333336</v>
      </c>
      <c r="X86">
        <v>0</v>
      </c>
      <c r="Z86" s="39">
        <v>43850.333333333336</v>
      </c>
      <c r="AA86">
        <v>0</v>
      </c>
      <c r="AB86" s="39">
        <v>43850.333333333336</v>
      </c>
      <c r="AC86">
        <v>0</v>
      </c>
      <c r="AD86" s="39">
        <v>43850.333333333336</v>
      </c>
      <c r="AE86">
        <v>0</v>
      </c>
      <c r="AF86" s="39">
        <v>43850.333333333336</v>
      </c>
      <c r="AG86">
        <v>0</v>
      </c>
      <c r="AI86">
        <v>43855.916666666664</v>
      </c>
      <c r="AJ86">
        <v>43852.649143518516</v>
      </c>
      <c r="AK86" t="s">
        <v>547</v>
      </c>
      <c r="AL86">
        <v>30.47</v>
      </c>
      <c r="AM86">
        <v>6.2</v>
      </c>
      <c r="AN86">
        <v>32.72</v>
      </c>
      <c r="EI86">
        <v>43850.291666666664</v>
      </c>
      <c r="EJ86">
        <v>7.417923</v>
      </c>
      <c r="EK86">
        <v>43850.291666666664</v>
      </c>
      <c r="EL86">
        <v>4.1403569999999998</v>
      </c>
      <c r="EN86">
        <v>43855.291666666664</v>
      </c>
      <c r="EO86">
        <v>0</v>
      </c>
      <c r="EP86">
        <v>43855.291666666664</v>
      </c>
      <c r="EQ86">
        <v>1</v>
      </c>
    </row>
    <row r="87" spans="3:147" ht="15" customHeight="1" x14ac:dyDescent="0.25">
      <c r="C87" s="20">
        <v>43850.416666666664</v>
      </c>
      <c r="D87">
        <v>100</v>
      </c>
      <c r="E87">
        <v>24</v>
      </c>
      <c r="F87">
        <v>106</v>
      </c>
      <c r="H87" s="39">
        <v>43850.416666666664</v>
      </c>
      <c r="I87">
        <v>1</v>
      </c>
      <c r="S87" s="39"/>
      <c r="T87">
        <v>43192.375</v>
      </c>
      <c r="W87" s="39">
        <v>43850.375</v>
      </c>
      <c r="X87">
        <v>0</v>
      </c>
      <c r="Z87" s="39">
        <v>43850.375</v>
      </c>
      <c r="AA87">
        <v>0</v>
      </c>
      <c r="AB87" s="39">
        <v>43850.375</v>
      </c>
      <c r="AC87">
        <v>0</v>
      </c>
      <c r="AD87" s="39">
        <v>43850.375</v>
      </c>
      <c r="AE87">
        <v>0</v>
      </c>
      <c r="AF87" s="39">
        <v>43850.375</v>
      </c>
      <c r="AG87">
        <v>0</v>
      </c>
      <c r="AI87">
        <v>43855.958333333336</v>
      </c>
      <c r="AJ87">
        <v>43852.649143518516</v>
      </c>
      <c r="AK87" t="s">
        <v>547</v>
      </c>
      <c r="AL87">
        <v>0</v>
      </c>
      <c r="AM87">
        <v>0</v>
      </c>
      <c r="AN87">
        <v>0</v>
      </c>
      <c r="EI87">
        <v>43850.333333333336</v>
      </c>
      <c r="EJ87">
        <v>7.417923</v>
      </c>
      <c r="EK87">
        <v>43850.333333333336</v>
      </c>
      <c r="EL87">
        <v>4.1403569999999998</v>
      </c>
      <c r="EN87">
        <v>43855.333333333336</v>
      </c>
      <c r="EO87">
        <v>0</v>
      </c>
      <c r="EP87">
        <v>43855.333333333336</v>
      </c>
      <c r="EQ87">
        <v>1</v>
      </c>
    </row>
    <row r="88" spans="3:147" ht="15" customHeight="1" x14ac:dyDescent="0.25">
      <c r="C88" s="20">
        <v>43850.458333333336</v>
      </c>
      <c r="D88">
        <v>100</v>
      </c>
      <c r="E88">
        <v>18</v>
      </c>
      <c r="F88">
        <v>100</v>
      </c>
      <c r="H88" s="39">
        <v>43850.458333333336</v>
      </c>
      <c r="I88">
        <v>1</v>
      </c>
      <c r="S88" s="39"/>
      <c r="T88">
        <v>43192.416666666664</v>
      </c>
      <c r="W88" s="39">
        <v>43850.416666666664</v>
      </c>
      <c r="X88">
        <v>0</v>
      </c>
      <c r="Z88" s="39">
        <v>43850.416666666664</v>
      </c>
      <c r="AA88">
        <v>0</v>
      </c>
      <c r="AB88" s="39">
        <v>43850.416666666664</v>
      </c>
      <c r="AC88">
        <v>0</v>
      </c>
      <c r="AD88" s="39">
        <v>43850.416666666664</v>
      </c>
      <c r="AE88">
        <v>0</v>
      </c>
      <c r="AF88" s="39">
        <v>43850.416666666664</v>
      </c>
      <c r="AG88">
        <v>0</v>
      </c>
      <c r="AI88">
        <v>43856</v>
      </c>
      <c r="AJ88">
        <v>43852.649143518516</v>
      </c>
      <c r="AK88" t="s">
        <v>547</v>
      </c>
      <c r="AL88">
        <v>0</v>
      </c>
      <c r="AM88">
        <v>0</v>
      </c>
      <c r="AN88">
        <v>0</v>
      </c>
      <c r="EI88">
        <v>43850.375</v>
      </c>
      <c r="EJ88">
        <v>7.417923</v>
      </c>
      <c r="EK88">
        <v>43850.375</v>
      </c>
      <c r="EL88">
        <v>4.1403569999999998</v>
      </c>
      <c r="EN88">
        <v>43855.375</v>
      </c>
      <c r="EO88">
        <v>0</v>
      </c>
      <c r="EP88">
        <v>43855.375</v>
      </c>
      <c r="EQ88">
        <v>1</v>
      </c>
    </row>
    <row r="89" spans="3:147" ht="15" customHeight="1" x14ac:dyDescent="0.25">
      <c r="C89" s="20">
        <v>43850.5</v>
      </c>
      <c r="D89">
        <v>100</v>
      </c>
      <c r="E89">
        <v>0</v>
      </c>
      <c r="F89">
        <v>100</v>
      </c>
      <c r="H89" s="39">
        <v>43850.5</v>
      </c>
      <c r="I89">
        <v>1</v>
      </c>
      <c r="S89" s="39"/>
      <c r="T89">
        <v>43192.458333333336</v>
      </c>
      <c r="W89" s="39">
        <v>43850.458333333336</v>
      </c>
      <c r="X89">
        <v>0</v>
      </c>
      <c r="Z89" s="39">
        <v>43850.458333333336</v>
      </c>
      <c r="AA89">
        <v>0</v>
      </c>
      <c r="AB89" s="39">
        <v>43850.458333333336</v>
      </c>
      <c r="AC89">
        <v>0</v>
      </c>
      <c r="AD89" s="39">
        <v>43850.458333333336</v>
      </c>
      <c r="AE89">
        <v>0</v>
      </c>
      <c r="AF89" s="39">
        <v>43850.458333333336</v>
      </c>
      <c r="AG89">
        <v>0</v>
      </c>
      <c r="AI89">
        <v>43856.041666666664</v>
      </c>
      <c r="AJ89">
        <v>43852.649143518516</v>
      </c>
      <c r="AK89" t="s">
        <v>547</v>
      </c>
      <c r="AL89">
        <v>0</v>
      </c>
      <c r="AM89">
        <v>0</v>
      </c>
      <c r="AN89">
        <v>0</v>
      </c>
      <c r="EI89">
        <v>43850.416666666664</v>
      </c>
      <c r="EJ89">
        <v>7.417923</v>
      </c>
      <c r="EK89">
        <v>43850.416666666664</v>
      </c>
      <c r="EL89">
        <v>4.1403569999999998</v>
      </c>
      <c r="EN89">
        <v>43855.416666666664</v>
      </c>
      <c r="EO89">
        <v>0</v>
      </c>
      <c r="EP89">
        <v>43855.416666666664</v>
      </c>
      <c r="EQ89">
        <v>1</v>
      </c>
    </row>
    <row r="90" spans="3:147" ht="15" customHeight="1" x14ac:dyDescent="0.25">
      <c r="C90" s="20">
        <v>43850.541666666664</v>
      </c>
      <c r="D90">
        <v>0</v>
      </c>
      <c r="E90">
        <v>0</v>
      </c>
      <c r="F90">
        <v>0</v>
      </c>
      <c r="H90" s="39">
        <v>43850.541666666664</v>
      </c>
      <c r="I90">
        <v>1</v>
      </c>
      <c r="S90" s="39"/>
      <c r="T90">
        <v>43192.5</v>
      </c>
      <c r="W90" s="39">
        <v>43850.5</v>
      </c>
      <c r="X90">
        <v>0</v>
      </c>
      <c r="Z90" s="39">
        <v>43850.5</v>
      </c>
      <c r="AA90">
        <v>0</v>
      </c>
      <c r="AB90" s="39">
        <v>43850.5</v>
      </c>
      <c r="AC90">
        <v>0</v>
      </c>
      <c r="AD90" s="39">
        <v>43850.5</v>
      </c>
      <c r="AE90">
        <v>0</v>
      </c>
      <c r="AF90" s="39">
        <v>43850.5</v>
      </c>
      <c r="AG90">
        <v>0</v>
      </c>
      <c r="AI90">
        <v>43856.083333333336</v>
      </c>
      <c r="AJ90">
        <v>43852.649143518516</v>
      </c>
      <c r="AK90" t="s">
        <v>547</v>
      </c>
      <c r="AL90">
        <v>0</v>
      </c>
      <c r="AM90">
        <v>0</v>
      </c>
      <c r="AN90">
        <v>0</v>
      </c>
      <c r="EI90">
        <v>43850.458333333336</v>
      </c>
      <c r="EJ90">
        <v>7.417923</v>
      </c>
      <c r="EK90">
        <v>43850.458333333336</v>
      </c>
      <c r="EL90">
        <v>4.1403569999999998</v>
      </c>
      <c r="EN90">
        <v>43855.458333333336</v>
      </c>
      <c r="EO90">
        <v>0</v>
      </c>
      <c r="EP90">
        <v>43855.458333333336</v>
      </c>
      <c r="EQ90">
        <v>1</v>
      </c>
    </row>
    <row r="91" spans="3:147" ht="15" customHeight="1" x14ac:dyDescent="0.25">
      <c r="C91" s="20">
        <v>43850.583333333336</v>
      </c>
      <c r="D91">
        <v>0</v>
      </c>
      <c r="E91">
        <v>0</v>
      </c>
      <c r="F91">
        <v>0</v>
      </c>
      <c r="H91" s="39">
        <v>43850.583333333336</v>
      </c>
      <c r="I91">
        <v>1</v>
      </c>
      <c r="S91" s="39"/>
      <c r="T91">
        <v>43192.541666666664</v>
      </c>
      <c r="W91" s="39">
        <v>43850.541666666664</v>
      </c>
      <c r="X91">
        <v>0</v>
      </c>
      <c r="Z91" s="39">
        <v>43850.541666666664</v>
      </c>
      <c r="AA91">
        <v>0</v>
      </c>
      <c r="AB91" s="39">
        <v>43850.541666666664</v>
      </c>
      <c r="AC91">
        <v>0</v>
      </c>
      <c r="AD91" s="39">
        <v>43850.541666666664</v>
      </c>
      <c r="AE91">
        <v>0</v>
      </c>
      <c r="AF91" s="39">
        <v>43850.541666666664</v>
      </c>
      <c r="AG91">
        <v>0</v>
      </c>
      <c r="AI91">
        <v>43856.125</v>
      </c>
      <c r="AJ91">
        <v>43852.649143518516</v>
      </c>
      <c r="AK91" t="s">
        <v>547</v>
      </c>
      <c r="AL91">
        <v>0</v>
      </c>
      <c r="AM91">
        <v>0</v>
      </c>
      <c r="AN91">
        <v>0</v>
      </c>
      <c r="EI91">
        <v>43850.5</v>
      </c>
      <c r="EJ91">
        <v>7.417923</v>
      </c>
      <c r="EK91">
        <v>43850.5</v>
      </c>
      <c r="EL91">
        <v>4.1403569999999998</v>
      </c>
      <c r="EN91">
        <v>43855.5</v>
      </c>
      <c r="EO91">
        <v>0</v>
      </c>
      <c r="EP91">
        <v>43855.5</v>
      </c>
      <c r="EQ91">
        <v>1</v>
      </c>
    </row>
    <row r="92" spans="3:147" ht="15" customHeight="1" x14ac:dyDescent="0.25">
      <c r="C92" s="20">
        <v>43850.625</v>
      </c>
      <c r="D92">
        <v>0</v>
      </c>
      <c r="E92">
        <v>0</v>
      </c>
      <c r="F92">
        <v>0</v>
      </c>
      <c r="H92" s="39">
        <v>43850.625</v>
      </c>
      <c r="I92">
        <v>1</v>
      </c>
      <c r="S92" s="39"/>
      <c r="T92">
        <v>43192.583333333336</v>
      </c>
      <c r="W92" s="39">
        <v>43850.583333333336</v>
      </c>
      <c r="X92">
        <v>0</v>
      </c>
      <c r="Z92" s="39">
        <v>43850.583333333336</v>
      </c>
      <c r="AA92">
        <v>0</v>
      </c>
      <c r="AB92" s="39">
        <v>43850.583333333336</v>
      </c>
      <c r="AC92">
        <v>0</v>
      </c>
      <c r="AD92" s="39">
        <v>43850.583333333336</v>
      </c>
      <c r="AE92">
        <v>0</v>
      </c>
      <c r="AF92" s="39">
        <v>43850.583333333336</v>
      </c>
      <c r="AG92">
        <v>0</v>
      </c>
      <c r="AI92">
        <v>43856.166666666664</v>
      </c>
      <c r="AJ92">
        <v>43852.649143518516</v>
      </c>
      <c r="AK92" t="s">
        <v>547</v>
      </c>
      <c r="AL92">
        <v>0</v>
      </c>
      <c r="AM92">
        <v>0</v>
      </c>
      <c r="AN92">
        <v>0</v>
      </c>
      <c r="EI92">
        <v>43850.541666666664</v>
      </c>
      <c r="EJ92">
        <v>7.417923</v>
      </c>
      <c r="EK92">
        <v>43850.541666666664</v>
      </c>
      <c r="EL92">
        <v>4.1403569999999998</v>
      </c>
      <c r="EN92">
        <v>43855.541666666664</v>
      </c>
      <c r="EO92">
        <v>0</v>
      </c>
      <c r="EP92">
        <v>43855.541666666664</v>
      </c>
      <c r="EQ92">
        <v>1</v>
      </c>
    </row>
    <row r="93" spans="3:147" ht="15" customHeight="1" x14ac:dyDescent="0.25">
      <c r="C93" s="20">
        <v>43850.666666666664</v>
      </c>
      <c r="D93">
        <v>0</v>
      </c>
      <c r="E93">
        <v>0</v>
      </c>
      <c r="F93">
        <v>0</v>
      </c>
      <c r="H93" s="39">
        <v>43850.666666666664</v>
      </c>
      <c r="I93">
        <v>1</v>
      </c>
      <c r="S93" s="39"/>
      <c r="T93">
        <v>43192.625</v>
      </c>
      <c r="W93" s="39">
        <v>43850.625</v>
      </c>
      <c r="X93">
        <v>0</v>
      </c>
      <c r="Z93" s="39">
        <v>43850.625</v>
      </c>
      <c r="AA93">
        <v>0</v>
      </c>
      <c r="AB93" s="39">
        <v>43850.625</v>
      </c>
      <c r="AC93">
        <v>0</v>
      </c>
      <c r="AD93" s="39">
        <v>43850.625</v>
      </c>
      <c r="AE93">
        <v>0</v>
      </c>
      <c r="AF93" s="39">
        <v>43850.625</v>
      </c>
      <c r="AG93">
        <v>0</v>
      </c>
      <c r="AI93">
        <v>43856.208333333336</v>
      </c>
      <c r="AJ93">
        <v>43852.649143518516</v>
      </c>
      <c r="AK93" t="s">
        <v>547</v>
      </c>
      <c r="AL93">
        <v>0</v>
      </c>
      <c r="AM93">
        <v>0</v>
      </c>
      <c r="AN93">
        <v>0</v>
      </c>
      <c r="EI93">
        <v>43850.583333333336</v>
      </c>
      <c r="EJ93">
        <v>7.417923</v>
      </c>
      <c r="EK93">
        <v>43850.583333333336</v>
      </c>
      <c r="EL93">
        <v>4.1403569999999998</v>
      </c>
      <c r="EN93">
        <v>43855.583333333336</v>
      </c>
      <c r="EO93">
        <v>0</v>
      </c>
      <c r="EP93">
        <v>43855.583333333336</v>
      </c>
      <c r="EQ93">
        <v>1</v>
      </c>
    </row>
    <row r="94" spans="3:147" ht="15" customHeight="1" x14ac:dyDescent="0.25">
      <c r="C94" s="20">
        <v>43850.708333333336</v>
      </c>
      <c r="D94">
        <v>100</v>
      </c>
      <c r="E94">
        <v>34</v>
      </c>
      <c r="F94">
        <v>102</v>
      </c>
      <c r="H94" s="39">
        <v>43850.708333333336</v>
      </c>
      <c r="I94">
        <v>1</v>
      </c>
      <c r="S94" s="39"/>
      <c r="T94">
        <v>43192.666666666664</v>
      </c>
      <c r="W94" s="39">
        <v>43850.666666666664</v>
      </c>
      <c r="X94">
        <v>0</v>
      </c>
      <c r="Z94" s="39">
        <v>43850.666666666664</v>
      </c>
      <c r="AA94">
        <v>0</v>
      </c>
      <c r="AB94" s="39">
        <v>43850.666666666664</v>
      </c>
      <c r="AC94">
        <v>0</v>
      </c>
      <c r="AD94" s="39">
        <v>43850.666666666664</v>
      </c>
      <c r="AE94">
        <v>0</v>
      </c>
      <c r="AF94" s="39">
        <v>43850.666666666664</v>
      </c>
      <c r="AG94">
        <v>0</v>
      </c>
      <c r="AI94">
        <v>43856.25</v>
      </c>
      <c r="AJ94">
        <v>43852.649143518516</v>
      </c>
      <c r="AK94" t="s">
        <v>547</v>
      </c>
      <c r="AL94">
        <v>0</v>
      </c>
      <c r="AM94">
        <v>0</v>
      </c>
      <c r="AN94">
        <v>0</v>
      </c>
      <c r="EI94">
        <v>43850.625</v>
      </c>
      <c r="EJ94">
        <v>7.417923</v>
      </c>
      <c r="EK94">
        <v>43850.625</v>
      </c>
      <c r="EL94">
        <v>4.1403569999999998</v>
      </c>
      <c r="EN94">
        <v>43855.625</v>
      </c>
      <c r="EO94">
        <v>0</v>
      </c>
      <c r="EP94">
        <v>43855.625</v>
      </c>
      <c r="EQ94">
        <v>1</v>
      </c>
    </row>
    <row r="95" spans="3:147" ht="15" customHeight="1" x14ac:dyDescent="0.25">
      <c r="C95" s="20">
        <v>43850.75</v>
      </c>
      <c r="D95">
        <v>100</v>
      </c>
      <c r="E95">
        <v>34</v>
      </c>
      <c r="F95">
        <v>102</v>
      </c>
      <c r="H95" s="39">
        <v>43850.75</v>
      </c>
      <c r="I95">
        <v>1</v>
      </c>
      <c r="S95" s="39"/>
      <c r="T95">
        <v>43192.708333333336</v>
      </c>
      <c r="W95" s="39">
        <v>43850.708333333336</v>
      </c>
      <c r="X95">
        <v>0</v>
      </c>
      <c r="Z95" s="39">
        <v>43850.708333333336</v>
      </c>
      <c r="AA95">
        <v>0</v>
      </c>
      <c r="AB95" s="39">
        <v>43850.708333333336</v>
      </c>
      <c r="AC95">
        <v>0</v>
      </c>
      <c r="AD95" s="39">
        <v>43850.708333333336</v>
      </c>
      <c r="AE95">
        <v>0</v>
      </c>
      <c r="AF95" s="39">
        <v>43850.708333333336</v>
      </c>
      <c r="AG95">
        <v>0</v>
      </c>
      <c r="AI95">
        <v>43856.291666666664</v>
      </c>
      <c r="AJ95">
        <v>43852.649143518516</v>
      </c>
      <c r="AK95" t="s">
        <v>547</v>
      </c>
      <c r="AL95">
        <v>0</v>
      </c>
      <c r="AM95">
        <v>0</v>
      </c>
      <c r="AN95">
        <v>0</v>
      </c>
      <c r="EI95">
        <v>43850.666666666664</v>
      </c>
      <c r="EJ95">
        <v>7.417923</v>
      </c>
      <c r="EK95">
        <v>43850.666666666664</v>
      </c>
      <c r="EL95">
        <v>4.1403569999999998</v>
      </c>
      <c r="EN95">
        <v>43855.666666666664</v>
      </c>
      <c r="EO95">
        <v>0</v>
      </c>
      <c r="EP95">
        <v>43855.666666666664</v>
      </c>
      <c r="EQ95">
        <v>1</v>
      </c>
    </row>
    <row r="96" spans="3:147" ht="15" customHeight="1" x14ac:dyDescent="0.25">
      <c r="C96" s="20">
        <v>43850.791666666664</v>
      </c>
      <c r="D96">
        <v>100</v>
      </c>
      <c r="E96">
        <v>24</v>
      </c>
      <c r="F96">
        <v>102</v>
      </c>
      <c r="H96" s="39">
        <v>43850.791666666664</v>
      </c>
      <c r="I96">
        <v>1</v>
      </c>
      <c r="S96" s="39"/>
      <c r="T96">
        <v>43192.75</v>
      </c>
      <c r="W96" s="39">
        <v>43850.75</v>
      </c>
      <c r="X96">
        <v>0</v>
      </c>
      <c r="Z96" s="39">
        <v>43850.75</v>
      </c>
      <c r="AA96">
        <v>0</v>
      </c>
      <c r="AB96" s="39">
        <v>43850.75</v>
      </c>
      <c r="AC96">
        <v>0</v>
      </c>
      <c r="AD96" s="39">
        <v>43850.75</v>
      </c>
      <c r="AE96">
        <v>0</v>
      </c>
      <c r="AF96" s="39">
        <v>43850.75</v>
      </c>
      <c r="AG96">
        <v>0</v>
      </c>
      <c r="AI96">
        <v>43856.333333333336</v>
      </c>
      <c r="AJ96">
        <v>43852.649143518516</v>
      </c>
      <c r="AK96" t="s">
        <v>547</v>
      </c>
      <c r="AL96">
        <v>0</v>
      </c>
      <c r="AM96">
        <v>0</v>
      </c>
      <c r="AN96">
        <v>0</v>
      </c>
      <c r="EI96">
        <v>43850.708333333336</v>
      </c>
      <c r="EJ96">
        <v>7.417923</v>
      </c>
      <c r="EK96">
        <v>43850.708333333336</v>
      </c>
      <c r="EL96">
        <v>4.1403569999999998</v>
      </c>
      <c r="EN96">
        <v>43855.708333333336</v>
      </c>
      <c r="EO96">
        <v>0</v>
      </c>
      <c r="EP96">
        <v>43855.708333333336</v>
      </c>
      <c r="EQ96">
        <v>1</v>
      </c>
    </row>
    <row r="97" spans="3:147" ht="15" customHeight="1" x14ac:dyDescent="0.25">
      <c r="C97" s="20">
        <v>43850.833333333336</v>
      </c>
      <c r="D97">
        <v>0</v>
      </c>
      <c r="E97">
        <v>18</v>
      </c>
      <c r="F97">
        <v>0</v>
      </c>
      <c r="H97" s="39">
        <v>43850.833333333336</v>
      </c>
      <c r="I97">
        <v>1</v>
      </c>
      <c r="S97" s="39"/>
      <c r="T97">
        <v>43192.791666666664</v>
      </c>
      <c r="W97" s="39">
        <v>43850.791666666664</v>
      </c>
      <c r="X97">
        <v>0</v>
      </c>
      <c r="Z97" s="39">
        <v>43850.791666666664</v>
      </c>
      <c r="AA97">
        <v>0</v>
      </c>
      <c r="AB97" s="39">
        <v>43850.791666666664</v>
      </c>
      <c r="AC97">
        <v>0</v>
      </c>
      <c r="AD97" s="39">
        <v>43850.791666666664</v>
      </c>
      <c r="AE97">
        <v>0</v>
      </c>
      <c r="AF97" s="39">
        <v>43850.791666666664</v>
      </c>
      <c r="AG97">
        <v>0</v>
      </c>
      <c r="AI97">
        <v>43856.375</v>
      </c>
      <c r="AJ97">
        <v>43852.649143518516</v>
      </c>
      <c r="AK97" t="s">
        <v>547</v>
      </c>
      <c r="AL97">
        <v>0</v>
      </c>
      <c r="AM97">
        <v>0</v>
      </c>
      <c r="AN97">
        <v>0</v>
      </c>
      <c r="EI97">
        <v>43850.75</v>
      </c>
      <c r="EJ97">
        <v>7.417923</v>
      </c>
      <c r="EK97">
        <v>43850.75</v>
      </c>
      <c r="EL97">
        <v>4.1403569999999998</v>
      </c>
      <c r="EN97">
        <v>43855.75</v>
      </c>
      <c r="EO97">
        <v>0</v>
      </c>
      <c r="EP97">
        <v>43855.75</v>
      </c>
      <c r="EQ97">
        <v>1</v>
      </c>
    </row>
    <row r="98" spans="3:147" ht="15" customHeight="1" x14ac:dyDescent="0.25">
      <c r="C98" s="20">
        <v>43850.875</v>
      </c>
      <c r="D98">
        <v>0</v>
      </c>
      <c r="E98">
        <v>0</v>
      </c>
      <c r="F98">
        <v>0</v>
      </c>
      <c r="H98" s="39">
        <v>43850.875</v>
      </c>
      <c r="I98">
        <v>1</v>
      </c>
      <c r="S98" s="39"/>
      <c r="T98">
        <v>43192.833333333336</v>
      </c>
      <c r="W98" s="39">
        <v>43850.833333333336</v>
      </c>
      <c r="X98">
        <v>0</v>
      </c>
      <c r="Z98" s="39">
        <v>43850.833333333336</v>
      </c>
      <c r="AA98">
        <v>0</v>
      </c>
      <c r="AB98" s="39">
        <v>43850.833333333336</v>
      </c>
      <c r="AC98">
        <v>0</v>
      </c>
      <c r="AD98" s="39">
        <v>43850.833333333336</v>
      </c>
      <c r="AE98">
        <v>0</v>
      </c>
      <c r="AF98" s="39">
        <v>43850.833333333336</v>
      </c>
      <c r="AG98">
        <v>0</v>
      </c>
      <c r="AI98">
        <v>43856.416666666664</v>
      </c>
      <c r="AJ98">
        <v>43852.649143518516</v>
      </c>
      <c r="AK98" t="s">
        <v>547</v>
      </c>
      <c r="AL98">
        <v>0</v>
      </c>
      <c r="AM98">
        <v>0</v>
      </c>
      <c r="AN98">
        <v>0</v>
      </c>
      <c r="EI98">
        <v>43850.791666666664</v>
      </c>
      <c r="EJ98">
        <v>7.417923</v>
      </c>
      <c r="EK98">
        <v>43850.791666666664</v>
      </c>
      <c r="EL98">
        <v>4.1403569999999998</v>
      </c>
      <c r="EN98">
        <v>43855.791666666664</v>
      </c>
      <c r="EO98">
        <v>0</v>
      </c>
      <c r="EP98">
        <v>43855.791666666664</v>
      </c>
      <c r="EQ98">
        <v>1</v>
      </c>
    </row>
    <row r="99" spans="3:147" ht="15" customHeight="1" x14ac:dyDescent="0.25">
      <c r="C99" s="20">
        <v>43850.916666666664</v>
      </c>
      <c r="D99">
        <v>0</v>
      </c>
      <c r="E99">
        <v>0</v>
      </c>
      <c r="F99">
        <v>0</v>
      </c>
      <c r="H99" s="39">
        <v>43850.916666666664</v>
      </c>
      <c r="I99">
        <v>1</v>
      </c>
      <c r="S99" s="39"/>
      <c r="T99">
        <v>43192.875</v>
      </c>
      <c r="W99" s="39">
        <v>43850.875</v>
      </c>
      <c r="X99">
        <v>0</v>
      </c>
      <c r="Z99" s="39">
        <v>43850.875</v>
      </c>
      <c r="AA99">
        <v>0</v>
      </c>
      <c r="AB99" s="39">
        <v>43850.875</v>
      </c>
      <c r="AC99">
        <v>0</v>
      </c>
      <c r="AD99" s="39">
        <v>43850.875</v>
      </c>
      <c r="AE99">
        <v>0</v>
      </c>
      <c r="AF99" s="39">
        <v>43850.875</v>
      </c>
      <c r="AG99">
        <v>0</v>
      </c>
      <c r="AI99">
        <v>43856.458333333336</v>
      </c>
      <c r="AJ99">
        <v>43852.649143518516</v>
      </c>
      <c r="AK99" t="s">
        <v>547</v>
      </c>
      <c r="AL99">
        <v>0</v>
      </c>
      <c r="AM99">
        <v>0</v>
      </c>
      <c r="AN99">
        <v>0</v>
      </c>
      <c r="EI99">
        <v>43850.833333333336</v>
      </c>
      <c r="EJ99">
        <v>7.417923</v>
      </c>
      <c r="EK99">
        <v>43850.833333333336</v>
      </c>
      <c r="EL99">
        <v>4.1403569999999998</v>
      </c>
      <c r="EN99">
        <v>43855.833333333336</v>
      </c>
      <c r="EO99">
        <v>0</v>
      </c>
      <c r="EP99">
        <v>43855.833333333336</v>
      </c>
      <c r="EQ99">
        <v>1</v>
      </c>
    </row>
    <row r="100" spans="3:147" ht="15" customHeight="1" x14ac:dyDescent="0.25">
      <c r="C100" s="20">
        <v>43850.958333333336</v>
      </c>
      <c r="D100">
        <v>0</v>
      </c>
      <c r="E100">
        <v>0</v>
      </c>
      <c r="F100">
        <v>0</v>
      </c>
      <c r="H100" s="39">
        <v>43850.958333333336</v>
      </c>
      <c r="I100">
        <v>1</v>
      </c>
      <c r="S100" s="39"/>
      <c r="T100">
        <v>43192.916666666664</v>
      </c>
      <c r="W100" s="39">
        <v>43850.916666666664</v>
      </c>
      <c r="X100">
        <v>0</v>
      </c>
      <c r="Z100" s="39">
        <v>43850.916666666664</v>
      </c>
      <c r="AA100">
        <v>0</v>
      </c>
      <c r="AB100" s="39">
        <v>43850.916666666664</v>
      </c>
      <c r="AC100">
        <v>0</v>
      </c>
      <c r="AD100" s="39">
        <v>43850.916666666664</v>
      </c>
      <c r="AE100">
        <v>0</v>
      </c>
      <c r="AF100" s="39">
        <v>43850.916666666664</v>
      </c>
      <c r="AG100">
        <v>0</v>
      </c>
      <c r="AI100">
        <v>43856.5</v>
      </c>
      <c r="AJ100">
        <v>43852.649143518516</v>
      </c>
      <c r="AK100" t="s">
        <v>547</v>
      </c>
      <c r="AL100">
        <v>0</v>
      </c>
      <c r="AM100">
        <v>0</v>
      </c>
      <c r="AN100">
        <v>0</v>
      </c>
      <c r="EI100">
        <v>43850.875</v>
      </c>
      <c r="EJ100">
        <v>7.417923</v>
      </c>
      <c r="EK100">
        <v>43850.875</v>
      </c>
      <c r="EL100">
        <v>4.1403569999999998</v>
      </c>
      <c r="EN100">
        <v>43855.875</v>
      </c>
      <c r="EO100">
        <v>0</v>
      </c>
      <c r="EP100">
        <v>43855.875</v>
      </c>
      <c r="EQ100">
        <v>1</v>
      </c>
    </row>
    <row r="101" spans="3:147" ht="15" customHeight="1" x14ac:dyDescent="0.25">
      <c r="C101" s="20">
        <v>43851</v>
      </c>
      <c r="D101">
        <v>0</v>
      </c>
      <c r="E101">
        <v>0</v>
      </c>
      <c r="F101">
        <v>0</v>
      </c>
      <c r="H101" s="39">
        <v>43851</v>
      </c>
      <c r="I101">
        <v>1</v>
      </c>
      <c r="S101" s="39"/>
      <c r="T101">
        <v>43192.958333333336</v>
      </c>
      <c r="W101" s="39">
        <v>43850.958333333336</v>
      </c>
      <c r="X101">
        <v>0</v>
      </c>
      <c r="Z101" s="39">
        <v>43850.958333333336</v>
      </c>
      <c r="AA101">
        <v>0</v>
      </c>
      <c r="AB101" s="39">
        <v>43850.958333333336</v>
      </c>
      <c r="AC101">
        <v>0</v>
      </c>
      <c r="AD101" s="39">
        <v>43850.958333333336</v>
      </c>
      <c r="AE101">
        <v>0</v>
      </c>
      <c r="AF101" s="39">
        <v>43850.958333333336</v>
      </c>
      <c r="AG101">
        <v>0</v>
      </c>
      <c r="AI101">
        <v>43856.541666666664</v>
      </c>
      <c r="AJ101">
        <v>43852.649143518516</v>
      </c>
      <c r="AK101" t="s">
        <v>547</v>
      </c>
      <c r="AL101">
        <v>0</v>
      </c>
      <c r="AM101">
        <v>0</v>
      </c>
      <c r="AN101">
        <v>0</v>
      </c>
      <c r="EI101">
        <v>43850.916666666664</v>
      </c>
      <c r="EJ101">
        <v>7.417923</v>
      </c>
      <c r="EK101">
        <v>43850.916666666664</v>
      </c>
      <c r="EL101">
        <v>4.1403569999999998</v>
      </c>
      <c r="EN101">
        <v>43855.916666666664</v>
      </c>
      <c r="EO101">
        <v>0</v>
      </c>
      <c r="EP101">
        <v>43855.916666666664</v>
      </c>
      <c r="EQ101">
        <v>1</v>
      </c>
    </row>
    <row r="102" spans="3:147" ht="15" customHeight="1" x14ac:dyDescent="0.25">
      <c r="C102" s="20">
        <v>43851.041666666664</v>
      </c>
      <c r="D102">
        <v>0</v>
      </c>
      <c r="E102">
        <v>0</v>
      </c>
      <c r="F102">
        <v>0</v>
      </c>
      <c r="H102" s="39">
        <v>43851.041666666664</v>
      </c>
      <c r="I102">
        <v>1</v>
      </c>
      <c r="S102" s="39"/>
      <c r="T102">
        <v>43193</v>
      </c>
      <c r="W102" s="39">
        <v>43851</v>
      </c>
      <c r="X102">
        <v>0</v>
      </c>
      <c r="Z102" s="39">
        <v>43851</v>
      </c>
      <c r="AA102">
        <v>0</v>
      </c>
      <c r="AB102" s="39">
        <v>43851</v>
      </c>
      <c r="AC102">
        <v>0</v>
      </c>
      <c r="AD102" s="39">
        <v>43851</v>
      </c>
      <c r="AE102">
        <v>0</v>
      </c>
      <c r="AF102" s="39">
        <v>43851</v>
      </c>
      <c r="AG102">
        <v>0</v>
      </c>
      <c r="AI102">
        <v>43856.583333333336</v>
      </c>
      <c r="AJ102">
        <v>43852.649143518516</v>
      </c>
      <c r="AK102" t="s">
        <v>547</v>
      </c>
      <c r="AL102">
        <v>0</v>
      </c>
      <c r="AM102">
        <v>0</v>
      </c>
      <c r="AN102">
        <v>0</v>
      </c>
      <c r="EI102">
        <v>43850.958333333336</v>
      </c>
      <c r="EJ102">
        <v>7.417923</v>
      </c>
      <c r="EK102">
        <v>43850.958333333336</v>
      </c>
      <c r="EL102">
        <v>4.1403569999999998</v>
      </c>
      <c r="EN102">
        <v>43855.958333333336</v>
      </c>
      <c r="EO102">
        <v>0</v>
      </c>
      <c r="EP102">
        <v>43855.958333333336</v>
      </c>
      <c r="EQ102">
        <v>1</v>
      </c>
    </row>
    <row r="103" spans="3:147" ht="15" customHeight="1" x14ac:dyDescent="0.25">
      <c r="C103" s="20">
        <v>43851.083333333336</v>
      </c>
      <c r="D103">
        <v>0</v>
      </c>
      <c r="E103">
        <v>0</v>
      </c>
      <c r="F103">
        <v>0</v>
      </c>
      <c r="H103" s="39">
        <v>43851.083333333336</v>
      </c>
      <c r="I103">
        <v>1</v>
      </c>
      <c r="S103" s="39"/>
      <c r="T103">
        <v>43193.041666666664</v>
      </c>
      <c r="W103" s="39">
        <v>43851.041666666664</v>
      </c>
      <c r="X103">
        <v>0</v>
      </c>
      <c r="Z103" s="39">
        <v>43851.041666666664</v>
      </c>
      <c r="AA103">
        <v>0</v>
      </c>
      <c r="AB103" s="39">
        <v>43851.041666666664</v>
      </c>
      <c r="AC103">
        <v>0</v>
      </c>
      <c r="AD103" s="39">
        <v>43851.041666666664</v>
      </c>
      <c r="AE103">
        <v>0</v>
      </c>
      <c r="AF103" s="39">
        <v>43851.041666666664</v>
      </c>
      <c r="AG103">
        <v>0</v>
      </c>
      <c r="AI103">
        <v>43856.625</v>
      </c>
      <c r="AJ103">
        <v>43852.649143518516</v>
      </c>
      <c r="AK103" t="s">
        <v>547</v>
      </c>
      <c r="AL103">
        <v>0</v>
      </c>
      <c r="AM103">
        <v>0</v>
      </c>
      <c r="AN103">
        <v>0</v>
      </c>
      <c r="EI103">
        <v>43851</v>
      </c>
      <c r="EJ103">
        <v>7.0663619999999998</v>
      </c>
      <c r="EK103">
        <v>43851</v>
      </c>
      <c r="EL103">
        <v>3.6158260000000002</v>
      </c>
      <c r="EN103">
        <v>43856</v>
      </c>
      <c r="EO103">
        <v>0</v>
      </c>
      <c r="EP103">
        <v>43856</v>
      </c>
      <c r="EQ103">
        <v>1</v>
      </c>
    </row>
    <row r="104" spans="3:147" ht="15" customHeight="1" x14ac:dyDescent="0.25">
      <c r="C104" s="20">
        <v>43851.125</v>
      </c>
      <c r="D104">
        <v>0</v>
      </c>
      <c r="E104">
        <v>0</v>
      </c>
      <c r="F104">
        <v>0</v>
      </c>
      <c r="H104" s="39">
        <v>43851.125</v>
      </c>
      <c r="I104">
        <v>1</v>
      </c>
      <c r="S104" s="39"/>
      <c r="T104">
        <v>43193.083333333336</v>
      </c>
      <c r="W104" s="39">
        <v>43851.083333333336</v>
      </c>
      <c r="X104">
        <v>0</v>
      </c>
      <c r="Z104" s="39">
        <v>43851.083333333336</v>
      </c>
      <c r="AA104">
        <v>0</v>
      </c>
      <c r="AB104" s="39">
        <v>43851.083333333336</v>
      </c>
      <c r="AC104">
        <v>0</v>
      </c>
      <c r="AD104" s="39">
        <v>43851.083333333336</v>
      </c>
      <c r="AE104">
        <v>0</v>
      </c>
      <c r="AF104" s="39">
        <v>43851.083333333336</v>
      </c>
      <c r="AG104">
        <v>0</v>
      </c>
      <c r="AI104">
        <v>43856.666666666664</v>
      </c>
      <c r="AJ104">
        <v>43852.649143518516</v>
      </c>
      <c r="AK104" t="s">
        <v>547</v>
      </c>
      <c r="AL104">
        <v>0</v>
      </c>
      <c r="AM104">
        <v>0</v>
      </c>
      <c r="AN104">
        <v>0</v>
      </c>
      <c r="EI104">
        <v>43851.041666666664</v>
      </c>
      <c r="EJ104">
        <v>7.0663619999999998</v>
      </c>
      <c r="EK104">
        <v>43851.041666666664</v>
      </c>
      <c r="EL104">
        <v>3.6158260000000002</v>
      </c>
      <c r="EN104">
        <v>43856.041666666664</v>
      </c>
      <c r="EO104">
        <v>0</v>
      </c>
      <c r="EP104">
        <v>43856.041666666664</v>
      </c>
      <c r="EQ104">
        <v>1</v>
      </c>
    </row>
    <row r="105" spans="3:147" ht="15" customHeight="1" x14ac:dyDescent="0.25">
      <c r="C105" s="20">
        <v>43851.166666666664</v>
      </c>
      <c r="D105">
        <v>0</v>
      </c>
      <c r="E105">
        <v>0</v>
      </c>
      <c r="F105">
        <v>0</v>
      </c>
      <c r="H105" s="39">
        <v>43851.166666666664</v>
      </c>
      <c r="I105">
        <v>1</v>
      </c>
      <c r="S105" s="39"/>
      <c r="T105">
        <v>43193.125</v>
      </c>
      <c r="W105" s="39">
        <v>43851.125</v>
      </c>
      <c r="X105">
        <v>0</v>
      </c>
      <c r="Z105" s="39">
        <v>43851.125</v>
      </c>
      <c r="AA105">
        <v>0</v>
      </c>
      <c r="AB105" s="39">
        <v>43851.125</v>
      </c>
      <c r="AC105">
        <v>0</v>
      </c>
      <c r="AD105" s="39">
        <v>43851.125</v>
      </c>
      <c r="AE105">
        <v>0</v>
      </c>
      <c r="AF105" s="39">
        <v>43851.125</v>
      </c>
      <c r="AG105">
        <v>0</v>
      </c>
      <c r="AI105">
        <v>43856.708333333336</v>
      </c>
      <c r="AJ105">
        <v>43852.649143518516</v>
      </c>
      <c r="AK105" t="s">
        <v>547</v>
      </c>
      <c r="AL105">
        <v>0</v>
      </c>
      <c r="AM105">
        <v>0</v>
      </c>
      <c r="AN105">
        <v>0</v>
      </c>
      <c r="EI105">
        <v>43851.083333333336</v>
      </c>
      <c r="EJ105">
        <v>7.0663619999999998</v>
      </c>
      <c r="EK105">
        <v>43851.083333333336</v>
      </c>
      <c r="EL105">
        <v>3.6158260000000002</v>
      </c>
      <c r="EN105">
        <v>43856.083333333336</v>
      </c>
      <c r="EO105">
        <v>0</v>
      </c>
      <c r="EP105">
        <v>43856.083333333336</v>
      </c>
      <c r="EQ105">
        <v>1</v>
      </c>
    </row>
    <row r="106" spans="3:147" ht="15" customHeight="1" x14ac:dyDescent="0.25">
      <c r="C106" s="20">
        <v>43851.208333333336</v>
      </c>
      <c r="D106">
        <v>0</v>
      </c>
      <c r="E106">
        <v>0</v>
      </c>
      <c r="F106">
        <v>0</v>
      </c>
      <c r="H106" s="39">
        <v>43851.208333333336</v>
      </c>
      <c r="I106">
        <v>1</v>
      </c>
      <c r="S106" s="39"/>
      <c r="T106">
        <v>43193.166666666664</v>
      </c>
      <c r="W106" s="39">
        <v>43851.166666666664</v>
      </c>
      <c r="X106">
        <v>0</v>
      </c>
      <c r="Z106" s="39">
        <v>43851.166666666664</v>
      </c>
      <c r="AA106">
        <v>0</v>
      </c>
      <c r="AB106" s="39">
        <v>43851.166666666664</v>
      </c>
      <c r="AC106">
        <v>0</v>
      </c>
      <c r="AD106" s="39">
        <v>43851.166666666664</v>
      </c>
      <c r="AE106">
        <v>0</v>
      </c>
      <c r="AF106" s="39">
        <v>43851.166666666664</v>
      </c>
      <c r="AG106">
        <v>0</v>
      </c>
      <c r="AI106">
        <v>43856.75</v>
      </c>
      <c r="AJ106">
        <v>43852.649143518516</v>
      </c>
      <c r="AK106" t="s">
        <v>547</v>
      </c>
      <c r="AL106">
        <v>0</v>
      </c>
      <c r="AM106">
        <v>34.86</v>
      </c>
      <c r="AN106">
        <v>39.770000000000003</v>
      </c>
      <c r="EI106">
        <v>43851.125</v>
      </c>
      <c r="EJ106">
        <v>7.0663619999999998</v>
      </c>
      <c r="EK106">
        <v>43851.125</v>
      </c>
      <c r="EL106">
        <v>3.6158260000000002</v>
      </c>
      <c r="EN106">
        <v>43856.125</v>
      </c>
      <c r="EO106">
        <v>0</v>
      </c>
      <c r="EP106">
        <v>43856.125</v>
      </c>
      <c r="EQ106">
        <v>1</v>
      </c>
    </row>
    <row r="107" spans="3:147" ht="15" customHeight="1" x14ac:dyDescent="0.25">
      <c r="C107" s="20">
        <v>43851.25</v>
      </c>
      <c r="D107">
        <v>0</v>
      </c>
      <c r="E107">
        <v>0</v>
      </c>
      <c r="F107">
        <v>0</v>
      </c>
      <c r="H107" s="39">
        <v>43851.25</v>
      </c>
      <c r="I107">
        <v>1</v>
      </c>
      <c r="S107" s="39"/>
      <c r="T107">
        <v>43193.208333333336</v>
      </c>
      <c r="W107" s="39">
        <v>43851.208333333336</v>
      </c>
      <c r="X107">
        <v>0</v>
      </c>
      <c r="Z107" s="39">
        <v>43851.208333333336</v>
      </c>
      <c r="AA107">
        <v>0</v>
      </c>
      <c r="AB107" s="39">
        <v>43851.208333333336</v>
      </c>
      <c r="AC107">
        <v>0</v>
      </c>
      <c r="AD107" s="39">
        <v>43851.208333333336</v>
      </c>
      <c r="AE107">
        <v>0</v>
      </c>
      <c r="AF107" s="39">
        <v>43851.208333333336</v>
      </c>
      <c r="AG107">
        <v>0</v>
      </c>
      <c r="AI107">
        <v>43856.791666666664</v>
      </c>
      <c r="AJ107">
        <v>43852.649143518516</v>
      </c>
      <c r="AK107" t="s">
        <v>547</v>
      </c>
      <c r="AL107">
        <v>0</v>
      </c>
      <c r="AM107">
        <v>0</v>
      </c>
      <c r="AN107">
        <v>0</v>
      </c>
      <c r="EI107">
        <v>43851.166666666664</v>
      </c>
      <c r="EJ107">
        <v>7.0663619999999998</v>
      </c>
      <c r="EK107">
        <v>43851.166666666664</v>
      </c>
      <c r="EL107">
        <v>3.6158260000000002</v>
      </c>
      <c r="EN107">
        <v>43856.166666666664</v>
      </c>
      <c r="EO107">
        <v>0</v>
      </c>
      <c r="EP107">
        <v>43856.166666666664</v>
      </c>
      <c r="EQ107">
        <v>1</v>
      </c>
    </row>
    <row r="108" spans="3:147" ht="15" customHeight="1" x14ac:dyDescent="0.25">
      <c r="C108" s="20">
        <v>43851.291666666664</v>
      </c>
      <c r="D108">
        <v>0</v>
      </c>
      <c r="E108">
        <v>18</v>
      </c>
      <c r="F108">
        <v>100</v>
      </c>
      <c r="H108" s="39">
        <v>43851.291666666664</v>
      </c>
      <c r="I108">
        <v>1</v>
      </c>
      <c r="S108" s="39"/>
      <c r="T108">
        <v>43193.25</v>
      </c>
      <c r="W108" s="39">
        <v>43851.25</v>
      </c>
      <c r="X108">
        <v>0</v>
      </c>
      <c r="Z108" s="39">
        <v>43851.25</v>
      </c>
      <c r="AA108">
        <v>0</v>
      </c>
      <c r="AB108" s="39">
        <v>43851.25</v>
      </c>
      <c r="AC108">
        <v>0</v>
      </c>
      <c r="AD108" s="39">
        <v>43851.25</v>
      </c>
      <c r="AE108">
        <v>0</v>
      </c>
      <c r="AF108" s="39">
        <v>43851.25</v>
      </c>
      <c r="AG108">
        <v>0</v>
      </c>
      <c r="AI108">
        <v>43856.833333333336</v>
      </c>
      <c r="AJ108">
        <v>43852.649143518516</v>
      </c>
      <c r="AK108" t="s">
        <v>547</v>
      </c>
      <c r="AL108">
        <v>0</v>
      </c>
      <c r="AM108">
        <v>0</v>
      </c>
      <c r="AN108">
        <v>0</v>
      </c>
      <c r="EI108">
        <v>43851.208333333336</v>
      </c>
      <c r="EJ108">
        <v>7.0663619999999998</v>
      </c>
      <c r="EK108">
        <v>43851.208333333336</v>
      </c>
      <c r="EL108">
        <v>3.6158260000000002</v>
      </c>
      <c r="EN108">
        <v>43856.208333333336</v>
      </c>
      <c r="EO108">
        <v>0</v>
      </c>
      <c r="EP108">
        <v>43856.208333333336</v>
      </c>
      <c r="EQ108">
        <v>1</v>
      </c>
    </row>
    <row r="109" spans="3:147" ht="15" customHeight="1" x14ac:dyDescent="0.25">
      <c r="C109" s="20">
        <v>43851.333333333336</v>
      </c>
      <c r="D109">
        <v>100</v>
      </c>
      <c r="E109">
        <v>34</v>
      </c>
      <c r="F109">
        <v>100</v>
      </c>
      <c r="H109" s="39">
        <v>43851.333333333336</v>
      </c>
      <c r="I109">
        <v>1</v>
      </c>
      <c r="S109" s="39"/>
      <c r="T109">
        <v>43193.291666666664</v>
      </c>
      <c r="W109" s="39">
        <v>43851.291666666664</v>
      </c>
      <c r="X109">
        <v>0</v>
      </c>
      <c r="Z109" s="39">
        <v>43851.291666666664</v>
      </c>
      <c r="AA109">
        <v>0</v>
      </c>
      <c r="AB109" s="39">
        <v>43851.291666666664</v>
      </c>
      <c r="AC109">
        <v>0</v>
      </c>
      <c r="AD109" s="39">
        <v>43851.291666666664</v>
      </c>
      <c r="AE109">
        <v>0</v>
      </c>
      <c r="AF109" s="39">
        <v>43851.291666666664</v>
      </c>
      <c r="AG109">
        <v>0</v>
      </c>
      <c r="AI109">
        <v>43856.875</v>
      </c>
      <c r="AJ109">
        <v>43852.649143518516</v>
      </c>
      <c r="AK109" t="s">
        <v>547</v>
      </c>
      <c r="AL109">
        <v>0</v>
      </c>
      <c r="AM109">
        <v>0</v>
      </c>
      <c r="AN109">
        <v>0</v>
      </c>
      <c r="EI109">
        <v>43851.25</v>
      </c>
      <c r="EJ109">
        <v>7.0663619999999998</v>
      </c>
      <c r="EK109">
        <v>43851.25</v>
      </c>
      <c r="EL109">
        <v>3.6158260000000002</v>
      </c>
      <c r="EN109">
        <v>43856.25</v>
      </c>
      <c r="EO109">
        <v>0</v>
      </c>
      <c r="EP109">
        <v>43856.25</v>
      </c>
      <c r="EQ109">
        <v>1</v>
      </c>
    </row>
    <row r="110" spans="3:147" ht="15" customHeight="1" x14ac:dyDescent="0.25">
      <c r="C110" s="20">
        <v>43851.375</v>
      </c>
      <c r="D110">
        <v>100</v>
      </c>
      <c r="E110">
        <v>34</v>
      </c>
      <c r="F110">
        <v>100</v>
      </c>
      <c r="H110" s="39">
        <v>43851.375</v>
      </c>
      <c r="I110">
        <v>1</v>
      </c>
      <c r="S110" s="39"/>
      <c r="T110">
        <v>43193.333333333336</v>
      </c>
      <c r="W110" s="39">
        <v>43851.333333333336</v>
      </c>
      <c r="X110">
        <v>0</v>
      </c>
      <c r="Z110" s="39">
        <v>43851.333333333336</v>
      </c>
      <c r="AA110">
        <v>0</v>
      </c>
      <c r="AB110" s="39">
        <v>43851.333333333336</v>
      </c>
      <c r="AC110">
        <v>0</v>
      </c>
      <c r="AD110" s="39">
        <v>43851.333333333336</v>
      </c>
      <c r="AE110">
        <v>0</v>
      </c>
      <c r="AF110" s="39">
        <v>43851.333333333336</v>
      </c>
      <c r="AG110">
        <v>0</v>
      </c>
      <c r="AI110">
        <v>43856.916666666664</v>
      </c>
      <c r="AJ110">
        <v>43852.649143518516</v>
      </c>
      <c r="AK110" t="s">
        <v>547</v>
      </c>
      <c r="AL110">
        <v>0</v>
      </c>
      <c r="AM110">
        <v>0</v>
      </c>
      <c r="AN110">
        <v>0</v>
      </c>
      <c r="EI110">
        <v>43851.291666666664</v>
      </c>
      <c r="EJ110">
        <v>7.0663619999999998</v>
      </c>
      <c r="EK110">
        <v>43851.291666666664</v>
      </c>
      <c r="EL110">
        <v>3.6158260000000002</v>
      </c>
      <c r="EN110">
        <v>43856.291666666664</v>
      </c>
      <c r="EO110">
        <v>0</v>
      </c>
      <c r="EP110">
        <v>43856.291666666664</v>
      </c>
      <c r="EQ110">
        <v>1</v>
      </c>
    </row>
    <row r="111" spans="3:147" ht="15" customHeight="1" x14ac:dyDescent="0.25">
      <c r="C111" s="20">
        <v>43851.416666666664</v>
      </c>
      <c r="D111">
        <v>100</v>
      </c>
      <c r="E111">
        <v>0</v>
      </c>
      <c r="F111">
        <v>100</v>
      </c>
      <c r="H111" s="39">
        <v>43851.416666666664</v>
      </c>
      <c r="I111">
        <v>1</v>
      </c>
      <c r="S111" s="39"/>
      <c r="T111">
        <v>43193.375</v>
      </c>
      <c r="W111" s="39">
        <v>43851.375</v>
      </c>
      <c r="X111">
        <v>0</v>
      </c>
      <c r="Z111" s="39">
        <v>43851.375</v>
      </c>
      <c r="AA111">
        <v>0</v>
      </c>
      <c r="AB111" s="39">
        <v>43851.375</v>
      </c>
      <c r="AC111">
        <v>0</v>
      </c>
      <c r="AD111" s="39">
        <v>43851.375</v>
      </c>
      <c r="AE111">
        <v>0</v>
      </c>
      <c r="AF111" s="39">
        <v>43851.375</v>
      </c>
      <c r="AG111">
        <v>0</v>
      </c>
      <c r="AI111">
        <v>43856.958333333336</v>
      </c>
      <c r="AJ111">
        <v>43852.649143518516</v>
      </c>
      <c r="AK111" t="s">
        <v>547</v>
      </c>
      <c r="AL111">
        <v>0</v>
      </c>
      <c r="AM111">
        <v>0</v>
      </c>
      <c r="AN111">
        <v>0</v>
      </c>
      <c r="EI111">
        <v>43851.333333333336</v>
      </c>
      <c r="EJ111">
        <v>7.0663619999999998</v>
      </c>
      <c r="EK111">
        <v>43851.333333333336</v>
      </c>
      <c r="EL111">
        <v>3.6158260000000002</v>
      </c>
      <c r="EN111">
        <v>43856.333333333336</v>
      </c>
      <c r="EO111">
        <v>0</v>
      </c>
      <c r="EP111">
        <v>43856.333333333336</v>
      </c>
      <c r="EQ111">
        <v>1</v>
      </c>
    </row>
    <row r="112" spans="3:147" ht="15" customHeight="1" x14ac:dyDescent="0.25">
      <c r="C112" s="20">
        <v>43851.458333333336</v>
      </c>
      <c r="D112">
        <v>0</v>
      </c>
      <c r="E112">
        <v>0</v>
      </c>
      <c r="F112">
        <v>100</v>
      </c>
      <c r="H112" s="39">
        <v>43851.458333333336</v>
      </c>
      <c r="I112">
        <v>1</v>
      </c>
      <c r="S112" s="39"/>
      <c r="T112">
        <v>43193.416666666664</v>
      </c>
      <c r="W112" s="39">
        <v>43851.416666666664</v>
      </c>
      <c r="X112">
        <v>0</v>
      </c>
      <c r="Z112" s="39">
        <v>43851.416666666664</v>
      </c>
      <c r="AA112">
        <v>0</v>
      </c>
      <c r="AB112" s="39">
        <v>43851.416666666664</v>
      </c>
      <c r="AC112">
        <v>0</v>
      </c>
      <c r="AD112" s="39">
        <v>43851.416666666664</v>
      </c>
      <c r="AE112">
        <v>0</v>
      </c>
      <c r="AF112" s="39">
        <v>43851.416666666664</v>
      </c>
      <c r="AG112">
        <v>0</v>
      </c>
      <c r="AI112">
        <v>43857</v>
      </c>
      <c r="AJ112">
        <v>43852.649143518516</v>
      </c>
      <c r="AK112" t="s">
        <v>547</v>
      </c>
      <c r="AL112">
        <v>0</v>
      </c>
      <c r="AM112">
        <v>0</v>
      </c>
      <c r="AN112">
        <v>0</v>
      </c>
      <c r="EI112">
        <v>43851.375</v>
      </c>
      <c r="EJ112">
        <v>7.0663619999999998</v>
      </c>
      <c r="EK112">
        <v>43851.375</v>
      </c>
      <c r="EL112">
        <v>3.6158260000000002</v>
      </c>
      <c r="EN112">
        <v>43856.375</v>
      </c>
      <c r="EO112">
        <v>0</v>
      </c>
      <c r="EP112">
        <v>43856.375</v>
      </c>
      <c r="EQ112">
        <v>1</v>
      </c>
    </row>
    <row r="113" spans="3:147" ht="15" customHeight="1" x14ac:dyDescent="0.25">
      <c r="C113" s="20">
        <v>43851.5</v>
      </c>
      <c r="D113">
        <v>0</v>
      </c>
      <c r="E113">
        <v>0</v>
      </c>
      <c r="F113">
        <v>0</v>
      </c>
      <c r="H113" s="39">
        <v>43851.5</v>
      </c>
      <c r="I113">
        <v>1</v>
      </c>
      <c r="S113" s="39"/>
      <c r="T113">
        <v>43193.458333333336</v>
      </c>
      <c r="W113" s="39">
        <v>43851.458333333336</v>
      </c>
      <c r="X113">
        <v>0</v>
      </c>
      <c r="Z113" s="39">
        <v>43851.458333333336</v>
      </c>
      <c r="AA113">
        <v>0</v>
      </c>
      <c r="AB113" s="39">
        <v>43851.458333333336</v>
      </c>
      <c r="AC113">
        <v>0</v>
      </c>
      <c r="AD113" s="39">
        <v>43851.458333333336</v>
      </c>
      <c r="AE113">
        <v>0</v>
      </c>
      <c r="AF113" s="39">
        <v>43851.458333333336</v>
      </c>
      <c r="AG113">
        <v>0</v>
      </c>
      <c r="AI113">
        <v>43857.041666666664</v>
      </c>
      <c r="AJ113">
        <v>43852.649143518516</v>
      </c>
      <c r="AK113" t="s">
        <v>547</v>
      </c>
      <c r="AL113">
        <v>0</v>
      </c>
      <c r="AM113">
        <v>0</v>
      </c>
      <c r="AN113">
        <v>0</v>
      </c>
      <c r="EI113">
        <v>43851.416666666664</v>
      </c>
      <c r="EJ113">
        <v>7.0663619999999998</v>
      </c>
      <c r="EK113">
        <v>43851.416666666664</v>
      </c>
      <c r="EL113">
        <v>3.6158260000000002</v>
      </c>
      <c r="EN113">
        <v>43856.416666666664</v>
      </c>
      <c r="EO113">
        <v>0</v>
      </c>
      <c r="EP113">
        <v>43856.416666666664</v>
      </c>
      <c r="EQ113">
        <v>1</v>
      </c>
    </row>
    <row r="114" spans="3:147" ht="15" customHeight="1" x14ac:dyDescent="0.25">
      <c r="C114" s="20">
        <v>43851.541666666664</v>
      </c>
      <c r="D114">
        <v>0</v>
      </c>
      <c r="E114">
        <v>0</v>
      </c>
      <c r="F114">
        <v>0</v>
      </c>
      <c r="H114" s="39">
        <v>43851.541666666664</v>
      </c>
      <c r="I114">
        <v>1</v>
      </c>
      <c r="S114" s="39"/>
      <c r="T114">
        <v>43193.5</v>
      </c>
      <c r="W114" s="39">
        <v>43851.5</v>
      </c>
      <c r="X114">
        <v>0</v>
      </c>
      <c r="Z114" s="39">
        <v>43851.5</v>
      </c>
      <c r="AA114">
        <v>0</v>
      </c>
      <c r="AB114" s="39">
        <v>43851.5</v>
      </c>
      <c r="AC114">
        <v>0</v>
      </c>
      <c r="AD114" s="39">
        <v>43851.5</v>
      </c>
      <c r="AE114">
        <v>0</v>
      </c>
      <c r="AF114" s="39">
        <v>43851.5</v>
      </c>
      <c r="AG114">
        <v>0</v>
      </c>
      <c r="AI114">
        <v>43857.083333333336</v>
      </c>
      <c r="AJ114">
        <v>43852.649143518516</v>
      </c>
      <c r="AK114" t="s">
        <v>547</v>
      </c>
      <c r="AL114">
        <v>0</v>
      </c>
      <c r="AM114">
        <v>0</v>
      </c>
      <c r="AN114">
        <v>0</v>
      </c>
      <c r="EI114">
        <v>43851.458333333336</v>
      </c>
      <c r="EJ114">
        <v>7.0663619999999998</v>
      </c>
      <c r="EK114">
        <v>43851.458333333336</v>
      </c>
      <c r="EL114">
        <v>3.6158260000000002</v>
      </c>
      <c r="EN114">
        <v>43856.458333333336</v>
      </c>
      <c r="EO114">
        <v>0</v>
      </c>
      <c r="EP114">
        <v>43856.458333333336</v>
      </c>
      <c r="EQ114">
        <v>1</v>
      </c>
    </row>
    <row r="115" spans="3:147" ht="15" customHeight="1" x14ac:dyDescent="0.25">
      <c r="C115" s="20">
        <v>43851.583333333336</v>
      </c>
      <c r="D115">
        <v>0</v>
      </c>
      <c r="E115">
        <v>0</v>
      </c>
      <c r="F115">
        <v>0</v>
      </c>
      <c r="H115" s="39">
        <v>43851.583333333336</v>
      </c>
      <c r="I115">
        <v>1</v>
      </c>
      <c r="S115" s="39"/>
      <c r="T115">
        <v>43193.541666666664</v>
      </c>
      <c r="W115" s="39">
        <v>43851.541666666664</v>
      </c>
      <c r="X115">
        <v>0</v>
      </c>
      <c r="Z115" s="39">
        <v>43851.541666666664</v>
      </c>
      <c r="AA115">
        <v>0</v>
      </c>
      <c r="AB115" s="39">
        <v>43851.541666666664</v>
      </c>
      <c r="AC115">
        <v>0</v>
      </c>
      <c r="AD115" s="39">
        <v>43851.541666666664</v>
      </c>
      <c r="AE115">
        <v>0</v>
      </c>
      <c r="AF115" s="39">
        <v>43851.541666666664</v>
      </c>
      <c r="AG115">
        <v>0</v>
      </c>
      <c r="AI115">
        <v>43857.125</v>
      </c>
      <c r="AJ115">
        <v>43852.649143518516</v>
      </c>
      <c r="AK115" t="s">
        <v>547</v>
      </c>
      <c r="AL115">
        <v>0</v>
      </c>
      <c r="AM115">
        <v>0</v>
      </c>
      <c r="AN115">
        <v>0</v>
      </c>
      <c r="EI115">
        <v>43851.5</v>
      </c>
      <c r="EJ115">
        <v>7.0663619999999998</v>
      </c>
      <c r="EK115">
        <v>43851.5</v>
      </c>
      <c r="EL115">
        <v>3.6158260000000002</v>
      </c>
      <c r="EN115">
        <v>43856.5</v>
      </c>
      <c r="EO115">
        <v>0</v>
      </c>
      <c r="EP115">
        <v>43856.5</v>
      </c>
      <c r="EQ115">
        <v>1</v>
      </c>
    </row>
    <row r="116" spans="3:147" ht="15" customHeight="1" x14ac:dyDescent="0.25">
      <c r="C116" s="20">
        <v>43851.625</v>
      </c>
      <c r="D116">
        <v>0</v>
      </c>
      <c r="E116">
        <v>0</v>
      </c>
      <c r="F116">
        <v>0</v>
      </c>
      <c r="H116" s="39">
        <v>43851.625</v>
      </c>
      <c r="I116">
        <v>1</v>
      </c>
      <c r="S116" s="39"/>
      <c r="T116">
        <v>43193.583333333336</v>
      </c>
      <c r="W116" s="39">
        <v>43851.583333333336</v>
      </c>
      <c r="X116">
        <v>0</v>
      </c>
      <c r="Z116" s="39">
        <v>43851.583333333336</v>
      </c>
      <c r="AA116">
        <v>0</v>
      </c>
      <c r="AB116" s="39">
        <v>43851.583333333336</v>
      </c>
      <c r="AC116">
        <v>0</v>
      </c>
      <c r="AD116" s="39">
        <v>43851.583333333336</v>
      </c>
      <c r="AE116">
        <v>0</v>
      </c>
      <c r="AF116" s="39">
        <v>43851.583333333336</v>
      </c>
      <c r="AG116">
        <v>0</v>
      </c>
      <c r="AI116">
        <v>43857.166666666664</v>
      </c>
      <c r="AJ116">
        <v>43852.649143518516</v>
      </c>
      <c r="AK116" t="s">
        <v>547</v>
      </c>
      <c r="AL116">
        <v>0</v>
      </c>
      <c r="AM116">
        <v>0</v>
      </c>
      <c r="AN116">
        <v>0</v>
      </c>
      <c r="EI116">
        <v>43851.541666666664</v>
      </c>
      <c r="EJ116">
        <v>7.0663619999999998</v>
      </c>
      <c r="EK116">
        <v>43851.541666666664</v>
      </c>
      <c r="EL116">
        <v>3.6158260000000002</v>
      </c>
      <c r="EN116">
        <v>43856.541666666664</v>
      </c>
      <c r="EO116">
        <v>0</v>
      </c>
      <c r="EP116">
        <v>43856.541666666664</v>
      </c>
      <c r="EQ116">
        <v>1</v>
      </c>
    </row>
    <row r="117" spans="3:147" ht="15" customHeight="1" x14ac:dyDescent="0.25">
      <c r="C117" s="20">
        <v>43851.666666666664</v>
      </c>
      <c r="D117">
        <v>100</v>
      </c>
      <c r="E117">
        <v>0</v>
      </c>
      <c r="F117">
        <v>105</v>
      </c>
      <c r="H117" s="39">
        <v>43851.666666666664</v>
      </c>
      <c r="I117">
        <v>1</v>
      </c>
      <c r="S117" s="39"/>
      <c r="T117">
        <v>43193.625</v>
      </c>
      <c r="W117" s="39">
        <v>43851.625</v>
      </c>
      <c r="X117">
        <v>0</v>
      </c>
      <c r="Z117" s="39">
        <v>43851.625</v>
      </c>
      <c r="AA117">
        <v>0</v>
      </c>
      <c r="AB117" s="39">
        <v>43851.625</v>
      </c>
      <c r="AC117">
        <v>0</v>
      </c>
      <c r="AD117" s="39">
        <v>43851.625</v>
      </c>
      <c r="AE117">
        <v>0</v>
      </c>
      <c r="AF117" s="39">
        <v>43851.625</v>
      </c>
      <c r="AG117">
        <v>0</v>
      </c>
      <c r="AI117">
        <v>43857.208333333336</v>
      </c>
      <c r="AJ117">
        <v>43852.649143518516</v>
      </c>
      <c r="AK117" t="s">
        <v>547</v>
      </c>
      <c r="AL117">
        <v>0</v>
      </c>
      <c r="AM117">
        <v>0</v>
      </c>
      <c r="AN117">
        <v>0</v>
      </c>
      <c r="EI117">
        <v>43851.583333333336</v>
      </c>
      <c r="EJ117">
        <v>7.0663619999999998</v>
      </c>
      <c r="EK117">
        <v>43851.583333333336</v>
      </c>
      <c r="EL117">
        <v>3.6158260000000002</v>
      </c>
      <c r="EN117">
        <v>43856.583333333336</v>
      </c>
      <c r="EO117">
        <v>0</v>
      </c>
      <c r="EP117">
        <v>43856.583333333336</v>
      </c>
      <c r="EQ117">
        <v>1</v>
      </c>
    </row>
    <row r="118" spans="3:147" ht="15" customHeight="1" x14ac:dyDescent="0.25">
      <c r="C118" s="20">
        <v>43851.708333333336</v>
      </c>
      <c r="D118">
        <v>100</v>
      </c>
      <c r="E118">
        <v>34</v>
      </c>
      <c r="F118">
        <v>105</v>
      </c>
      <c r="H118" s="39">
        <v>43851.708333333336</v>
      </c>
      <c r="I118">
        <v>1</v>
      </c>
      <c r="S118" s="39"/>
      <c r="T118">
        <v>43193.666666666664</v>
      </c>
      <c r="W118" s="39">
        <v>43851.666666666664</v>
      </c>
      <c r="X118">
        <v>0</v>
      </c>
      <c r="Z118" s="39">
        <v>43851.666666666664</v>
      </c>
      <c r="AA118">
        <v>0</v>
      </c>
      <c r="AB118" s="39">
        <v>43851.666666666664</v>
      </c>
      <c r="AC118">
        <v>0</v>
      </c>
      <c r="AD118" s="39">
        <v>43851.666666666664</v>
      </c>
      <c r="AE118">
        <v>0</v>
      </c>
      <c r="AF118" s="39">
        <v>43851.666666666664</v>
      </c>
      <c r="AG118">
        <v>0</v>
      </c>
      <c r="AI118">
        <v>43857.25</v>
      </c>
      <c r="AJ118">
        <v>43852.649143518516</v>
      </c>
      <c r="AK118" t="s">
        <v>547</v>
      </c>
      <c r="AL118">
        <v>0</v>
      </c>
      <c r="AM118">
        <v>0</v>
      </c>
      <c r="AN118">
        <v>0</v>
      </c>
      <c r="EI118">
        <v>43851.625</v>
      </c>
      <c r="EJ118">
        <v>7.0663619999999998</v>
      </c>
      <c r="EK118">
        <v>43851.625</v>
      </c>
      <c r="EL118">
        <v>3.6158260000000002</v>
      </c>
      <c r="EN118">
        <v>43856.625</v>
      </c>
      <c r="EO118">
        <v>0</v>
      </c>
      <c r="EP118">
        <v>43856.625</v>
      </c>
      <c r="EQ118">
        <v>1</v>
      </c>
    </row>
    <row r="119" spans="3:147" ht="15" customHeight="1" x14ac:dyDescent="0.25">
      <c r="C119" s="20">
        <v>43851.75</v>
      </c>
      <c r="D119">
        <v>100</v>
      </c>
      <c r="E119">
        <v>34</v>
      </c>
      <c r="F119">
        <v>100</v>
      </c>
      <c r="H119" s="39">
        <v>43851.75</v>
      </c>
      <c r="I119">
        <v>1</v>
      </c>
      <c r="S119" s="39"/>
      <c r="T119">
        <v>43193.708333333336</v>
      </c>
      <c r="W119" s="39">
        <v>43851.708333333336</v>
      </c>
      <c r="X119">
        <v>0</v>
      </c>
      <c r="Z119" s="39">
        <v>43851.708333333336</v>
      </c>
      <c r="AA119">
        <v>0</v>
      </c>
      <c r="AB119" s="39">
        <v>43851.708333333336</v>
      </c>
      <c r="AC119">
        <v>0</v>
      </c>
      <c r="AD119" s="39">
        <v>43851.708333333336</v>
      </c>
      <c r="AE119">
        <v>0</v>
      </c>
      <c r="AF119" s="39">
        <v>43851.708333333336</v>
      </c>
      <c r="AG119">
        <v>0</v>
      </c>
      <c r="AI119">
        <v>43857.291666666664</v>
      </c>
      <c r="AJ119">
        <v>43852.649143518516</v>
      </c>
      <c r="AK119" t="s">
        <v>547</v>
      </c>
      <c r="AL119">
        <v>43.34</v>
      </c>
      <c r="AM119">
        <v>35.96</v>
      </c>
      <c r="AN119">
        <v>46.54</v>
      </c>
      <c r="EI119">
        <v>43851.666666666664</v>
      </c>
      <c r="EJ119">
        <v>7.0663619999999998</v>
      </c>
      <c r="EK119">
        <v>43851.666666666664</v>
      </c>
      <c r="EL119">
        <v>3.6158260000000002</v>
      </c>
      <c r="EN119">
        <v>43856.666666666664</v>
      </c>
      <c r="EO119">
        <v>0</v>
      </c>
      <c r="EP119">
        <v>43856.666666666664</v>
      </c>
      <c r="EQ119">
        <v>1</v>
      </c>
    </row>
    <row r="120" spans="3:147" ht="15" customHeight="1" x14ac:dyDescent="0.25">
      <c r="C120" s="20">
        <v>43851.791666666664</v>
      </c>
      <c r="D120">
        <v>100</v>
      </c>
      <c r="E120">
        <v>24</v>
      </c>
      <c r="F120">
        <v>100</v>
      </c>
      <c r="H120" s="39">
        <v>43851.791666666664</v>
      </c>
      <c r="I120">
        <v>1</v>
      </c>
      <c r="S120" s="39"/>
      <c r="T120">
        <v>43193.75</v>
      </c>
      <c r="W120" s="39">
        <v>43851.75</v>
      </c>
      <c r="X120">
        <v>0</v>
      </c>
      <c r="Z120" s="39">
        <v>43851.75</v>
      </c>
      <c r="AA120">
        <v>0</v>
      </c>
      <c r="AB120" s="39">
        <v>43851.75</v>
      </c>
      <c r="AC120">
        <v>0</v>
      </c>
      <c r="AD120" s="39">
        <v>43851.75</v>
      </c>
      <c r="AE120">
        <v>0</v>
      </c>
      <c r="AF120" s="39">
        <v>43851.75</v>
      </c>
      <c r="AG120">
        <v>0</v>
      </c>
      <c r="AI120">
        <v>43857.333333333336</v>
      </c>
      <c r="AJ120">
        <v>43852.649143518516</v>
      </c>
      <c r="AK120" t="s">
        <v>547</v>
      </c>
      <c r="AL120">
        <v>42.58</v>
      </c>
      <c r="AM120">
        <v>35.96</v>
      </c>
      <c r="AN120">
        <v>45.72</v>
      </c>
      <c r="EI120">
        <v>43851.708333333336</v>
      </c>
      <c r="EJ120">
        <v>7.0663619999999998</v>
      </c>
      <c r="EK120">
        <v>43851.708333333336</v>
      </c>
      <c r="EL120">
        <v>3.6158260000000002</v>
      </c>
      <c r="EN120">
        <v>43856.708333333336</v>
      </c>
      <c r="EO120">
        <v>0</v>
      </c>
      <c r="EP120">
        <v>43856.708333333336</v>
      </c>
      <c r="EQ120">
        <v>1</v>
      </c>
    </row>
    <row r="121" spans="3:147" ht="15" customHeight="1" x14ac:dyDescent="0.25">
      <c r="C121" s="20">
        <v>43851.833333333336</v>
      </c>
      <c r="D121">
        <v>100</v>
      </c>
      <c r="E121">
        <v>18</v>
      </c>
      <c r="F121">
        <v>100</v>
      </c>
      <c r="H121" s="39">
        <v>43851.833333333336</v>
      </c>
      <c r="I121">
        <v>1</v>
      </c>
      <c r="S121" s="39"/>
      <c r="T121">
        <v>43193.791666666664</v>
      </c>
      <c r="W121" s="39">
        <v>43851.791666666664</v>
      </c>
      <c r="X121">
        <v>0</v>
      </c>
      <c r="Z121" s="39">
        <v>43851.791666666664</v>
      </c>
      <c r="AA121">
        <v>0</v>
      </c>
      <c r="AB121" s="39">
        <v>43851.791666666664</v>
      </c>
      <c r="AC121">
        <v>0</v>
      </c>
      <c r="AD121" s="39">
        <v>43851.791666666664</v>
      </c>
      <c r="AE121">
        <v>0</v>
      </c>
      <c r="AF121" s="39">
        <v>43851.791666666664</v>
      </c>
      <c r="AG121">
        <v>0</v>
      </c>
      <c r="AI121">
        <v>43857.375</v>
      </c>
      <c r="AJ121">
        <v>43852.649143518516</v>
      </c>
      <c r="AK121" t="s">
        <v>547</v>
      </c>
      <c r="AL121">
        <v>41.85</v>
      </c>
      <c r="AM121">
        <v>35.96</v>
      </c>
      <c r="AN121">
        <v>44.94</v>
      </c>
      <c r="EI121">
        <v>43851.75</v>
      </c>
      <c r="EJ121">
        <v>7.0663619999999998</v>
      </c>
      <c r="EK121">
        <v>43851.75</v>
      </c>
      <c r="EL121">
        <v>3.6158260000000002</v>
      </c>
      <c r="EN121">
        <v>43856.75</v>
      </c>
      <c r="EO121">
        <v>0</v>
      </c>
      <c r="EP121">
        <v>43856.75</v>
      </c>
      <c r="EQ121">
        <v>1</v>
      </c>
    </row>
    <row r="122" spans="3:147" ht="15" customHeight="1" x14ac:dyDescent="0.25">
      <c r="C122" s="20">
        <v>43851.875</v>
      </c>
      <c r="D122">
        <v>0</v>
      </c>
      <c r="E122">
        <v>0</v>
      </c>
      <c r="F122">
        <v>0</v>
      </c>
      <c r="H122" s="39">
        <v>43851.875</v>
      </c>
      <c r="I122">
        <v>1</v>
      </c>
      <c r="S122" s="39"/>
      <c r="T122">
        <v>43193.833333333336</v>
      </c>
      <c r="W122" s="39">
        <v>43851.833333333336</v>
      </c>
      <c r="X122">
        <v>0</v>
      </c>
      <c r="Z122" s="39">
        <v>43851.833333333336</v>
      </c>
      <c r="AA122">
        <v>0</v>
      </c>
      <c r="AB122" s="39">
        <v>43851.833333333336</v>
      </c>
      <c r="AC122">
        <v>0</v>
      </c>
      <c r="AD122" s="39">
        <v>43851.833333333336</v>
      </c>
      <c r="AE122">
        <v>0</v>
      </c>
      <c r="AF122" s="39">
        <v>43851.833333333336</v>
      </c>
      <c r="AG122">
        <v>0</v>
      </c>
      <c r="AI122">
        <v>43857.416666666664</v>
      </c>
      <c r="AJ122">
        <v>43852.649143518516</v>
      </c>
      <c r="AK122" t="s">
        <v>547</v>
      </c>
      <c r="AL122">
        <v>41.15</v>
      </c>
      <c r="AM122">
        <v>34.909999999999997</v>
      </c>
      <c r="AN122">
        <v>44.18</v>
      </c>
      <c r="EI122">
        <v>43851.791666666664</v>
      </c>
      <c r="EJ122">
        <v>7.0663619999999998</v>
      </c>
      <c r="EK122">
        <v>43851.791666666664</v>
      </c>
      <c r="EL122">
        <v>3.6158260000000002</v>
      </c>
      <c r="EN122">
        <v>43856.791666666664</v>
      </c>
      <c r="EO122">
        <v>0</v>
      </c>
      <c r="EP122">
        <v>43856.791666666664</v>
      </c>
      <c r="EQ122">
        <v>1</v>
      </c>
    </row>
    <row r="123" spans="3:147" ht="15" customHeight="1" x14ac:dyDescent="0.25">
      <c r="C123" s="20">
        <v>43851.916666666664</v>
      </c>
      <c r="D123">
        <v>0</v>
      </c>
      <c r="E123">
        <v>0</v>
      </c>
      <c r="F123">
        <v>0</v>
      </c>
      <c r="H123" s="39">
        <v>43851.916666666664</v>
      </c>
      <c r="I123">
        <v>1</v>
      </c>
      <c r="S123" s="39"/>
      <c r="T123">
        <v>43193.875</v>
      </c>
      <c r="W123" s="39">
        <v>43851.875</v>
      </c>
      <c r="X123">
        <v>0</v>
      </c>
      <c r="Z123" s="39">
        <v>43851.875</v>
      </c>
      <c r="AA123">
        <v>0</v>
      </c>
      <c r="AB123" s="39">
        <v>43851.875</v>
      </c>
      <c r="AC123">
        <v>0</v>
      </c>
      <c r="AD123" s="39">
        <v>43851.875</v>
      </c>
      <c r="AE123">
        <v>0</v>
      </c>
      <c r="AF123" s="39">
        <v>43851.875</v>
      </c>
      <c r="AG123">
        <v>0</v>
      </c>
      <c r="AI123">
        <v>43857.458333333336</v>
      </c>
      <c r="AJ123">
        <v>43852.649143518516</v>
      </c>
      <c r="AK123" t="s">
        <v>547</v>
      </c>
      <c r="AL123">
        <v>0</v>
      </c>
      <c r="AM123">
        <v>0</v>
      </c>
      <c r="AN123">
        <v>0</v>
      </c>
      <c r="EI123">
        <v>43851.833333333336</v>
      </c>
      <c r="EJ123">
        <v>7.0663619999999998</v>
      </c>
      <c r="EK123">
        <v>43851.833333333336</v>
      </c>
      <c r="EL123">
        <v>3.6158260000000002</v>
      </c>
      <c r="EN123">
        <v>43856.833333333336</v>
      </c>
      <c r="EO123">
        <v>0</v>
      </c>
      <c r="EP123">
        <v>43856.833333333336</v>
      </c>
      <c r="EQ123">
        <v>1</v>
      </c>
    </row>
    <row r="124" spans="3:147" ht="15" customHeight="1" x14ac:dyDescent="0.25">
      <c r="C124" s="20">
        <v>43851.958333333336</v>
      </c>
      <c r="D124">
        <v>0</v>
      </c>
      <c r="E124">
        <v>0</v>
      </c>
      <c r="F124">
        <v>0</v>
      </c>
      <c r="H124" s="39">
        <v>43851.958333333336</v>
      </c>
      <c r="I124">
        <v>1</v>
      </c>
      <c r="S124" s="39"/>
      <c r="T124">
        <v>43193.916666666664</v>
      </c>
      <c r="W124" s="39">
        <v>43851.916666666664</v>
      </c>
      <c r="X124">
        <v>0</v>
      </c>
      <c r="Z124" s="39">
        <v>43851.916666666664</v>
      </c>
      <c r="AA124">
        <v>0</v>
      </c>
      <c r="AB124" s="39">
        <v>43851.916666666664</v>
      </c>
      <c r="AC124">
        <v>0</v>
      </c>
      <c r="AD124" s="39">
        <v>43851.916666666664</v>
      </c>
      <c r="AE124">
        <v>0</v>
      </c>
      <c r="AF124" s="39">
        <v>43851.916666666664</v>
      </c>
      <c r="AG124">
        <v>0</v>
      </c>
      <c r="AI124">
        <v>43857.5</v>
      </c>
      <c r="AJ124">
        <v>43852.649143518516</v>
      </c>
      <c r="AK124" t="s">
        <v>547</v>
      </c>
      <c r="AL124">
        <v>0</v>
      </c>
      <c r="AM124">
        <v>0</v>
      </c>
      <c r="AN124">
        <v>0</v>
      </c>
      <c r="EI124">
        <v>43851.875</v>
      </c>
      <c r="EJ124">
        <v>7.0663619999999998</v>
      </c>
      <c r="EK124">
        <v>43851.875</v>
      </c>
      <c r="EL124">
        <v>3.6158260000000002</v>
      </c>
      <c r="EN124">
        <v>43856.875</v>
      </c>
      <c r="EO124">
        <v>0</v>
      </c>
      <c r="EP124">
        <v>43856.875</v>
      </c>
      <c r="EQ124">
        <v>1</v>
      </c>
    </row>
    <row r="125" spans="3:147" ht="15" customHeight="1" x14ac:dyDescent="0.25">
      <c r="C125" s="20">
        <v>43852</v>
      </c>
      <c r="D125">
        <v>0</v>
      </c>
      <c r="E125">
        <v>0</v>
      </c>
      <c r="F125">
        <v>0</v>
      </c>
      <c r="H125" s="39">
        <v>43852</v>
      </c>
      <c r="I125">
        <v>1</v>
      </c>
      <c r="T125">
        <v>43193.958333333336</v>
      </c>
      <c r="W125" s="39">
        <v>43851.958333333336</v>
      </c>
      <c r="X125">
        <v>0</v>
      </c>
      <c r="Z125" s="39">
        <v>43851.958333333336</v>
      </c>
      <c r="AA125">
        <v>0</v>
      </c>
      <c r="AB125" s="39">
        <v>43851.958333333336</v>
      </c>
      <c r="AC125">
        <v>0</v>
      </c>
      <c r="AD125" s="39">
        <v>43851.958333333336</v>
      </c>
      <c r="AE125">
        <v>0</v>
      </c>
      <c r="AF125" s="39">
        <v>43851.958333333336</v>
      </c>
      <c r="AG125">
        <v>0</v>
      </c>
      <c r="AI125">
        <v>43857.541666666664</v>
      </c>
      <c r="AJ125">
        <v>43852.649143518516</v>
      </c>
      <c r="AK125" t="s">
        <v>547</v>
      </c>
      <c r="AL125">
        <v>0</v>
      </c>
      <c r="AM125">
        <v>0</v>
      </c>
      <c r="AN125">
        <v>0</v>
      </c>
      <c r="EI125">
        <v>43851.916666666664</v>
      </c>
      <c r="EJ125">
        <v>7.0663619999999998</v>
      </c>
      <c r="EK125">
        <v>43851.916666666664</v>
      </c>
      <c r="EL125">
        <v>3.6158260000000002</v>
      </c>
      <c r="EN125">
        <v>43856.916666666664</v>
      </c>
      <c r="EO125">
        <v>0</v>
      </c>
      <c r="EP125">
        <v>43856.916666666664</v>
      </c>
      <c r="EQ125">
        <v>1</v>
      </c>
    </row>
    <row r="126" spans="3:147" ht="15" customHeight="1" x14ac:dyDescent="0.25">
      <c r="C126" s="20">
        <v>43852.041666666664</v>
      </c>
      <c r="D126">
        <v>0</v>
      </c>
      <c r="E126">
        <v>0</v>
      </c>
      <c r="F126">
        <v>0</v>
      </c>
      <c r="H126" s="39">
        <v>43852.041666666664</v>
      </c>
      <c r="I126">
        <v>1</v>
      </c>
      <c r="T126">
        <v>43194</v>
      </c>
      <c r="W126" s="39">
        <v>43852</v>
      </c>
      <c r="X126">
        <v>0</v>
      </c>
      <c r="Z126" s="39">
        <v>43852</v>
      </c>
      <c r="AA126">
        <v>0</v>
      </c>
      <c r="AB126" s="39">
        <v>43852</v>
      </c>
      <c r="AC126">
        <v>0</v>
      </c>
      <c r="AD126" s="39">
        <v>43852</v>
      </c>
      <c r="AE126">
        <v>0</v>
      </c>
      <c r="AF126" s="39">
        <v>43852</v>
      </c>
      <c r="AG126">
        <v>0</v>
      </c>
      <c r="AI126">
        <v>43857.583333333336</v>
      </c>
      <c r="AJ126">
        <v>43852.649143518516</v>
      </c>
      <c r="AK126" t="s">
        <v>547</v>
      </c>
      <c r="AL126">
        <v>0</v>
      </c>
      <c r="AM126">
        <v>0</v>
      </c>
      <c r="AN126">
        <v>0</v>
      </c>
      <c r="EI126">
        <v>43851.958333333336</v>
      </c>
      <c r="EJ126">
        <v>7.0663619999999998</v>
      </c>
      <c r="EK126">
        <v>43851.958333333336</v>
      </c>
      <c r="EL126">
        <v>3.6158260000000002</v>
      </c>
      <c r="EN126">
        <v>43856.958333333336</v>
      </c>
      <c r="EO126">
        <v>0</v>
      </c>
      <c r="EP126">
        <v>43856.958333333336</v>
      </c>
      <c r="EQ126">
        <v>1</v>
      </c>
    </row>
    <row r="127" spans="3:147" ht="15" customHeight="1" x14ac:dyDescent="0.25">
      <c r="C127" s="20">
        <v>43852.083333333336</v>
      </c>
      <c r="D127">
        <v>0</v>
      </c>
      <c r="E127">
        <v>0</v>
      </c>
      <c r="F127">
        <v>0</v>
      </c>
      <c r="H127" s="39">
        <v>43852.083333333336</v>
      </c>
      <c r="I127">
        <v>1</v>
      </c>
      <c r="T127">
        <v>43194.041666666664</v>
      </c>
      <c r="W127" s="39">
        <v>43852.041666666664</v>
      </c>
      <c r="X127">
        <v>0</v>
      </c>
      <c r="Z127" s="39">
        <v>43852.041666666664</v>
      </c>
      <c r="AA127">
        <v>0</v>
      </c>
      <c r="AB127" s="39">
        <v>43852.041666666664</v>
      </c>
      <c r="AC127">
        <v>0</v>
      </c>
      <c r="AD127" s="39">
        <v>43852.041666666664</v>
      </c>
      <c r="AE127">
        <v>0</v>
      </c>
      <c r="AF127" s="39">
        <v>43852.041666666664</v>
      </c>
      <c r="AG127">
        <v>0</v>
      </c>
      <c r="AI127">
        <v>43857.625</v>
      </c>
      <c r="AJ127">
        <v>43852.649143518516</v>
      </c>
      <c r="AK127" t="s">
        <v>547</v>
      </c>
      <c r="AL127">
        <v>0</v>
      </c>
      <c r="AM127">
        <v>0</v>
      </c>
      <c r="AN127">
        <v>0</v>
      </c>
      <c r="EI127">
        <v>43852</v>
      </c>
      <c r="EJ127">
        <v>6.9546520000000003</v>
      </c>
      <c r="EK127">
        <v>43852</v>
      </c>
      <c r="EL127">
        <v>4.6931019999999997</v>
      </c>
      <c r="EN127">
        <v>43857</v>
      </c>
      <c r="EO127">
        <v>0</v>
      </c>
      <c r="EP127">
        <v>43857</v>
      </c>
      <c r="EQ127">
        <v>1</v>
      </c>
    </row>
    <row r="128" spans="3:147" ht="15" customHeight="1" x14ac:dyDescent="0.25">
      <c r="C128" s="20">
        <v>43852.125</v>
      </c>
      <c r="D128">
        <v>0</v>
      </c>
      <c r="E128">
        <v>0</v>
      </c>
      <c r="F128">
        <v>0</v>
      </c>
      <c r="H128" s="39">
        <v>43852.125</v>
      </c>
      <c r="I128">
        <v>1</v>
      </c>
      <c r="T128">
        <v>43194.083333333336</v>
      </c>
      <c r="W128" s="39">
        <v>43852.083333333336</v>
      </c>
      <c r="X128">
        <v>0</v>
      </c>
      <c r="Z128" s="39">
        <v>43852.083333333336</v>
      </c>
      <c r="AA128">
        <v>0</v>
      </c>
      <c r="AB128" s="39">
        <v>43852.083333333336</v>
      </c>
      <c r="AC128">
        <v>0</v>
      </c>
      <c r="AD128" s="39">
        <v>43852.083333333336</v>
      </c>
      <c r="AE128">
        <v>0</v>
      </c>
      <c r="AF128" s="39">
        <v>43852.083333333336</v>
      </c>
      <c r="AG128">
        <v>0</v>
      </c>
      <c r="AI128">
        <v>43857.666666666664</v>
      </c>
      <c r="AJ128">
        <v>43852.649143518516</v>
      </c>
      <c r="AK128" t="s">
        <v>547</v>
      </c>
      <c r="AL128">
        <v>0</v>
      </c>
      <c r="AM128">
        <v>0</v>
      </c>
      <c r="AN128">
        <v>48.7</v>
      </c>
      <c r="EI128">
        <v>43852.041666666664</v>
      </c>
      <c r="EJ128">
        <v>7.1635020000000003</v>
      </c>
      <c r="EK128">
        <v>43852.041666666664</v>
      </c>
      <c r="EL128">
        <v>4.4799790000000002</v>
      </c>
      <c r="EN128">
        <v>43857.041666666664</v>
      </c>
      <c r="EO128">
        <v>0</v>
      </c>
      <c r="EP128">
        <v>43857.041666666664</v>
      </c>
      <c r="EQ128">
        <v>1</v>
      </c>
    </row>
    <row r="129" spans="3:147" ht="15" customHeight="1" x14ac:dyDescent="0.25">
      <c r="C129" s="20">
        <v>43852.166666666664</v>
      </c>
      <c r="D129">
        <v>0</v>
      </c>
      <c r="E129">
        <v>0</v>
      </c>
      <c r="F129">
        <v>0</v>
      </c>
      <c r="H129" s="39">
        <v>43852.166666666664</v>
      </c>
      <c r="I129">
        <v>1</v>
      </c>
      <c r="T129">
        <v>43194.125</v>
      </c>
      <c r="W129" s="39">
        <v>43852.125</v>
      </c>
      <c r="X129">
        <v>0</v>
      </c>
      <c r="Z129" s="39">
        <v>43852.125</v>
      </c>
      <c r="AA129">
        <v>0</v>
      </c>
      <c r="AB129" s="39">
        <v>43852.125</v>
      </c>
      <c r="AC129">
        <v>0</v>
      </c>
      <c r="AD129" s="39">
        <v>43852.125</v>
      </c>
      <c r="AE129">
        <v>0</v>
      </c>
      <c r="AF129" s="39">
        <v>43852.125</v>
      </c>
      <c r="AG129">
        <v>0</v>
      </c>
      <c r="AI129">
        <v>43857.708333333336</v>
      </c>
      <c r="AJ129">
        <v>43852.649143518516</v>
      </c>
      <c r="AK129" t="s">
        <v>547</v>
      </c>
      <c r="AL129">
        <v>0</v>
      </c>
      <c r="AM129">
        <v>6.62</v>
      </c>
      <c r="AN129">
        <v>48.67</v>
      </c>
      <c r="EI129">
        <v>43852.083333333336</v>
      </c>
      <c r="EJ129">
        <v>6.8621790000000003</v>
      </c>
      <c r="EK129">
        <v>43852.083333333336</v>
      </c>
      <c r="EL129">
        <v>4.5102729999999998</v>
      </c>
      <c r="EN129">
        <v>43857.083333333336</v>
      </c>
      <c r="EO129">
        <v>0</v>
      </c>
      <c r="EP129">
        <v>43857.083333333336</v>
      </c>
      <c r="EQ129">
        <v>1</v>
      </c>
    </row>
    <row r="130" spans="3:147" ht="15" customHeight="1" x14ac:dyDescent="0.25">
      <c r="C130" s="20">
        <v>43852.208333333336</v>
      </c>
      <c r="D130">
        <v>0</v>
      </c>
      <c r="E130">
        <v>0</v>
      </c>
      <c r="F130">
        <v>0</v>
      </c>
      <c r="H130" s="39">
        <v>43852.208333333336</v>
      </c>
      <c r="I130">
        <v>1</v>
      </c>
      <c r="T130">
        <v>43194.166666666664</v>
      </c>
      <c r="W130" s="39">
        <v>43852.166666666664</v>
      </c>
      <c r="X130">
        <v>0</v>
      </c>
      <c r="Z130" s="39">
        <v>43852.166666666664</v>
      </c>
      <c r="AA130">
        <v>0</v>
      </c>
      <c r="AB130" s="39">
        <v>43852.166666666664</v>
      </c>
      <c r="AC130">
        <v>0</v>
      </c>
      <c r="AD130" s="39">
        <v>43852.166666666664</v>
      </c>
      <c r="AE130">
        <v>0</v>
      </c>
      <c r="AF130" s="39">
        <v>43852.166666666664</v>
      </c>
      <c r="AG130">
        <v>0</v>
      </c>
      <c r="AI130">
        <v>43857.75</v>
      </c>
      <c r="AJ130">
        <v>43852.649143518516</v>
      </c>
      <c r="AK130" t="s">
        <v>547</v>
      </c>
      <c r="AL130">
        <v>44.5</v>
      </c>
      <c r="AM130">
        <v>35.19</v>
      </c>
      <c r="AN130">
        <v>47.78</v>
      </c>
      <c r="EI130">
        <v>43852.125</v>
      </c>
      <c r="EJ130">
        <v>8.1201559999999997</v>
      </c>
      <c r="EK130">
        <v>43852.125</v>
      </c>
      <c r="EL130">
        <v>4.4284090000000003</v>
      </c>
      <c r="EN130">
        <v>43857.125</v>
      </c>
      <c r="EO130">
        <v>0</v>
      </c>
      <c r="EP130">
        <v>43857.125</v>
      </c>
      <c r="EQ130">
        <v>1</v>
      </c>
    </row>
    <row r="131" spans="3:147" ht="15" customHeight="1" x14ac:dyDescent="0.25">
      <c r="C131" s="20">
        <v>43852.25</v>
      </c>
      <c r="D131">
        <v>0</v>
      </c>
      <c r="E131">
        <v>0</v>
      </c>
      <c r="F131">
        <v>0</v>
      </c>
      <c r="H131" s="39">
        <v>43852.25</v>
      </c>
      <c r="I131">
        <v>1</v>
      </c>
      <c r="T131">
        <v>43194.208333333336</v>
      </c>
      <c r="W131" s="39">
        <v>43852.208333333336</v>
      </c>
      <c r="X131">
        <v>0</v>
      </c>
      <c r="Z131" s="39">
        <v>43852.208333333336</v>
      </c>
      <c r="AA131">
        <v>0</v>
      </c>
      <c r="AB131" s="39">
        <v>43852.208333333336</v>
      </c>
      <c r="AC131">
        <v>0</v>
      </c>
      <c r="AD131" s="39">
        <v>43852.208333333336</v>
      </c>
      <c r="AE131">
        <v>0</v>
      </c>
      <c r="AF131" s="39">
        <v>43852.208333333336</v>
      </c>
      <c r="AG131">
        <v>0</v>
      </c>
      <c r="AI131">
        <v>43857.791666666664</v>
      </c>
      <c r="AJ131">
        <v>43852.649143518516</v>
      </c>
      <c r="AK131" t="s">
        <v>547</v>
      </c>
      <c r="AL131">
        <v>0</v>
      </c>
      <c r="AM131">
        <v>31.62</v>
      </c>
      <c r="AN131">
        <v>47.77</v>
      </c>
      <c r="EI131">
        <v>43852.166666666664</v>
      </c>
      <c r="EJ131">
        <v>7.1750259999999999</v>
      </c>
      <c r="EK131">
        <v>43852.166666666664</v>
      </c>
      <c r="EL131">
        <v>4.3233949999999997</v>
      </c>
      <c r="EN131">
        <v>43857.166666666664</v>
      </c>
      <c r="EO131">
        <v>0</v>
      </c>
      <c r="EP131">
        <v>43857.166666666664</v>
      </c>
      <c r="EQ131">
        <v>1</v>
      </c>
    </row>
    <row r="132" spans="3:147" ht="15" customHeight="1" x14ac:dyDescent="0.25">
      <c r="C132" s="20">
        <v>43852.291666666664</v>
      </c>
      <c r="D132">
        <v>100</v>
      </c>
      <c r="E132">
        <v>0</v>
      </c>
      <c r="F132">
        <v>105</v>
      </c>
      <c r="H132" s="39">
        <v>43852.291666666664</v>
      </c>
      <c r="I132">
        <v>1</v>
      </c>
      <c r="T132">
        <v>43194.25</v>
      </c>
      <c r="W132" s="39">
        <v>43852.25</v>
      </c>
      <c r="X132">
        <v>0</v>
      </c>
      <c r="Z132" s="39">
        <v>43852.25</v>
      </c>
      <c r="AA132">
        <v>0</v>
      </c>
      <c r="AB132" s="39">
        <v>43852.25</v>
      </c>
      <c r="AC132">
        <v>0</v>
      </c>
      <c r="AD132" s="39">
        <v>43852.25</v>
      </c>
      <c r="AE132">
        <v>0</v>
      </c>
      <c r="AF132" s="39">
        <v>43852.25</v>
      </c>
      <c r="AG132">
        <v>0</v>
      </c>
      <c r="AI132">
        <v>43857.833333333336</v>
      </c>
      <c r="AJ132">
        <v>43852.649143518516</v>
      </c>
      <c r="AK132" t="s">
        <v>547</v>
      </c>
      <c r="AL132">
        <v>0</v>
      </c>
      <c r="AM132">
        <v>0</v>
      </c>
      <c r="AN132">
        <v>0</v>
      </c>
      <c r="EI132">
        <v>43852.208333333336</v>
      </c>
      <c r="EJ132">
        <v>7.1692280000000004</v>
      </c>
      <c r="EK132">
        <v>43852.208333333336</v>
      </c>
      <c r="EL132">
        <v>4.3340420000000002</v>
      </c>
      <c r="EN132">
        <v>43857.208333333336</v>
      </c>
      <c r="EO132">
        <v>0</v>
      </c>
      <c r="EP132">
        <v>43857.208333333336</v>
      </c>
      <c r="EQ132">
        <v>1</v>
      </c>
    </row>
    <row r="133" spans="3:147" ht="15" customHeight="1" x14ac:dyDescent="0.25">
      <c r="C133" s="20">
        <v>43852.333333333336</v>
      </c>
      <c r="D133">
        <v>100</v>
      </c>
      <c r="E133">
        <v>34</v>
      </c>
      <c r="F133">
        <v>105</v>
      </c>
      <c r="H133" s="39">
        <v>43852.333333333336</v>
      </c>
      <c r="I133">
        <v>1</v>
      </c>
      <c r="T133">
        <v>43194.291666666664</v>
      </c>
      <c r="W133" s="39">
        <v>43852.291666666664</v>
      </c>
      <c r="X133">
        <v>0</v>
      </c>
      <c r="Z133" s="39">
        <v>43852.291666666664</v>
      </c>
      <c r="AA133">
        <v>0</v>
      </c>
      <c r="AB133" s="39">
        <v>43852.291666666664</v>
      </c>
      <c r="AC133">
        <v>0</v>
      </c>
      <c r="AD133" s="39">
        <v>43852.291666666664</v>
      </c>
      <c r="AE133">
        <v>0</v>
      </c>
      <c r="AF133" s="39">
        <v>43852.291666666664</v>
      </c>
      <c r="AG133">
        <v>0</v>
      </c>
      <c r="AI133">
        <v>43857.875</v>
      </c>
      <c r="AJ133">
        <v>43852.649143518516</v>
      </c>
      <c r="AK133" t="s">
        <v>547</v>
      </c>
      <c r="AL133">
        <v>0</v>
      </c>
      <c r="AM133">
        <v>0</v>
      </c>
      <c r="AN133">
        <v>0</v>
      </c>
      <c r="EI133">
        <v>43852.25</v>
      </c>
      <c r="EJ133">
        <v>6.2240989999999998</v>
      </c>
      <c r="EK133">
        <v>43852.25</v>
      </c>
      <c r="EL133">
        <v>4.3789709999999999</v>
      </c>
      <c r="EN133">
        <v>43857.25</v>
      </c>
      <c r="EO133">
        <v>0</v>
      </c>
      <c r="EP133">
        <v>43857.25</v>
      </c>
      <c r="EQ133">
        <v>1</v>
      </c>
    </row>
    <row r="134" spans="3:147" ht="15" customHeight="1" x14ac:dyDescent="0.25">
      <c r="C134" s="20">
        <v>43852.375</v>
      </c>
      <c r="D134">
        <v>100</v>
      </c>
      <c r="E134">
        <v>34</v>
      </c>
      <c r="F134">
        <v>105</v>
      </c>
      <c r="H134" s="39">
        <v>43852.375</v>
      </c>
      <c r="I134">
        <v>1</v>
      </c>
      <c r="T134">
        <v>43194.333333333336</v>
      </c>
      <c r="W134" s="39">
        <v>43852.333333333336</v>
      </c>
      <c r="X134">
        <v>0</v>
      </c>
      <c r="Z134" s="39">
        <v>43852.333333333336</v>
      </c>
      <c r="AA134">
        <v>0</v>
      </c>
      <c r="AB134" s="39">
        <v>43852.333333333336</v>
      </c>
      <c r="AC134">
        <v>0</v>
      </c>
      <c r="AD134" s="39">
        <v>43852.333333333336</v>
      </c>
      <c r="AE134">
        <v>0</v>
      </c>
      <c r="AF134" s="39">
        <v>43852.333333333336</v>
      </c>
      <c r="AG134">
        <v>0</v>
      </c>
      <c r="AI134">
        <v>43857.916666666664</v>
      </c>
      <c r="AJ134">
        <v>43852.649143518516</v>
      </c>
      <c r="AK134" t="s">
        <v>547</v>
      </c>
      <c r="AL134">
        <v>0</v>
      </c>
      <c r="AM134">
        <v>0</v>
      </c>
      <c r="AN134">
        <v>0</v>
      </c>
      <c r="EI134">
        <v>43852.291666666664</v>
      </c>
      <c r="EJ134">
        <v>3.7449539999999999</v>
      </c>
      <c r="EK134">
        <v>43852.291666666664</v>
      </c>
      <c r="EL134">
        <v>4</v>
      </c>
      <c r="EN134">
        <v>43857.291666666664</v>
      </c>
      <c r="EO134">
        <v>0</v>
      </c>
      <c r="EP134">
        <v>43857.291666666664</v>
      </c>
      <c r="EQ134">
        <v>1</v>
      </c>
    </row>
    <row r="135" spans="3:147" ht="15" customHeight="1" x14ac:dyDescent="0.25">
      <c r="C135" s="20">
        <v>43852.416666666664</v>
      </c>
      <c r="D135">
        <v>96</v>
      </c>
      <c r="E135">
        <v>24</v>
      </c>
      <c r="F135">
        <v>104</v>
      </c>
      <c r="H135" s="39">
        <v>43852.416666666664</v>
      </c>
      <c r="I135">
        <v>1</v>
      </c>
      <c r="T135">
        <v>43194.375</v>
      </c>
      <c r="W135" s="39">
        <v>43852.375</v>
      </c>
      <c r="X135">
        <v>0</v>
      </c>
      <c r="Z135" s="39">
        <v>43852.375</v>
      </c>
      <c r="AA135">
        <v>0</v>
      </c>
      <c r="AB135" s="39">
        <v>43852.375</v>
      </c>
      <c r="AC135">
        <v>0</v>
      </c>
      <c r="AD135" s="39">
        <v>43852.375</v>
      </c>
      <c r="AE135">
        <v>0</v>
      </c>
      <c r="AF135" s="39">
        <v>43852.375</v>
      </c>
      <c r="AG135">
        <v>0</v>
      </c>
      <c r="AI135">
        <v>43857.958333333336</v>
      </c>
      <c r="AJ135">
        <v>43852.649143518516</v>
      </c>
      <c r="AK135" t="s">
        <v>547</v>
      </c>
      <c r="AL135">
        <v>0</v>
      </c>
      <c r="AM135">
        <v>0</v>
      </c>
      <c r="AN135">
        <v>0</v>
      </c>
      <c r="EI135">
        <v>43852.333333333336</v>
      </c>
      <c r="EJ135">
        <v>5.6645000000000003</v>
      </c>
      <c r="EK135">
        <v>43852.333333333336</v>
      </c>
      <c r="EL135">
        <v>4</v>
      </c>
      <c r="EN135">
        <v>43857.333333333336</v>
      </c>
      <c r="EO135">
        <v>0</v>
      </c>
      <c r="EP135">
        <v>43857.333333333336</v>
      </c>
      <c r="EQ135">
        <v>1</v>
      </c>
    </row>
    <row r="136" spans="3:147" ht="15" customHeight="1" x14ac:dyDescent="0.25">
      <c r="C136" s="20">
        <v>43852.458333333336</v>
      </c>
      <c r="D136">
        <v>90</v>
      </c>
      <c r="E136">
        <v>18</v>
      </c>
      <c r="F136">
        <v>100</v>
      </c>
      <c r="H136" s="39">
        <v>43852.458333333336</v>
      </c>
      <c r="I136">
        <v>1</v>
      </c>
      <c r="T136">
        <v>43194.416666666664</v>
      </c>
      <c r="W136" s="39">
        <v>43852.416666666664</v>
      </c>
      <c r="X136">
        <v>0</v>
      </c>
      <c r="Z136" s="39">
        <v>43852.416666666664</v>
      </c>
      <c r="AA136">
        <v>0</v>
      </c>
      <c r="AB136" s="39">
        <v>43852.416666666664</v>
      </c>
      <c r="AC136">
        <v>0</v>
      </c>
      <c r="AD136" s="39">
        <v>43852.416666666664</v>
      </c>
      <c r="AE136">
        <v>0</v>
      </c>
      <c r="AF136" s="39">
        <v>43852.416666666664</v>
      </c>
      <c r="AG136">
        <v>0</v>
      </c>
      <c r="AI136">
        <v>43858</v>
      </c>
      <c r="AJ136">
        <v>43852.649143518516</v>
      </c>
      <c r="AK136" t="s">
        <v>547</v>
      </c>
      <c r="AL136">
        <v>0</v>
      </c>
      <c r="AM136">
        <v>0</v>
      </c>
      <c r="AN136">
        <v>0</v>
      </c>
      <c r="EI136">
        <v>43852.375</v>
      </c>
      <c r="EJ136">
        <v>6.1418189999999999</v>
      </c>
      <c r="EK136">
        <v>43852.375</v>
      </c>
      <c r="EL136">
        <v>4</v>
      </c>
      <c r="EN136">
        <v>43857.375</v>
      </c>
      <c r="EO136">
        <v>0</v>
      </c>
      <c r="EP136">
        <v>43857.375</v>
      </c>
      <c r="EQ136">
        <v>1</v>
      </c>
    </row>
    <row r="137" spans="3:147" ht="15" customHeight="1" x14ac:dyDescent="0.25">
      <c r="C137" s="20">
        <v>43852.5</v>
      </c>
      <c r="D137">
        <v>92</v>
      </c>
      <c r="E137">
        <v>18</v>
      </c>
      <c r="F137">
        <v>100</v>
      </c>
      <c r="H137" s="39">
        <v>43852.5</v>
      </c>
      <c r="I137">
        <v>0</v>
      </c>
      <c r="T137">
        <v>43194.458333333336</v>
      </c>
      <c r="W137" s="39">
        <v>43852.458333333336</v>
      </c>
      <c r="X137">
        <v>0</v>
      </c>
      <c r="Z137" s="39">
        <v>43852.458333333336</v>
      </c>
      <c r="AA137">
        <v>0</v>
      </c>
      <c r="AB137" s="39">
        <v>43852.458333333336</v>
      </c>
      <c r="AC137">
        <v>0</v>
      </c>
      <c r="AD137" s="39">
        <v>43852.458333333336</v>
      </c>
      <c r="AE137">
        <v>0</v>
      </c>
      <c r="AF137" s="39">
        <v>43852.458333333336</v>
      </c>
      <c r="AG137">
        <v>0</v>
      </c>
      <c r="AI137">
        <v>43858.041666666664</v>
      </c>
      <c r="AJ137">
        <v>43852.649143518516</v>
      </c>
      <c r="AK137" t="s">
        <v>547</v>
      </c>
      <c r="AL137">
        <v>0</v>
      </c>
      <c r="AM137">
        <v>0</v>
      </c>
      <c r="AN137">
        <v>0</v>
      </c>
      <c r="EI137">
        <v>43852.416666666664</v>
      </c>
      <c r="EJ137">
        <v>8.1378959999999996</v>
      </c>
      <c r="EK137">
        <v>43852.416666666664</v>
      </c>
      <c r="EL137">
        <v>4</v>
      </c>
      <c r="EN137">
        <v>43857.416666666664</v>
      </c>
      <c r="EO137">
        <v>0</v>
      </c>
      <c r="EP137">
        <v>43857.416666666664</v>
      </c>
      <c r="EQ137">
        <v>1</v>
      </c>
    </row>
    <row r="138" spans="3:147" ht="15" customHeight="1" x14ac:dyDescent="0.25">
      <c r="C138" s="20">
        <v>43852.541666666664</v>
      </c>
      <c r="D138">
        <v>92</v>
      </c>
      <c r="E138">
        <v>18</v>
      </c>
      <c r="F138">
        <v>100</v>
      </c>
      <c r="H138" s="39">
        <v>43852.541666666664</v>
      </c>
      <c r="I138">
        <v>0</v>
      </c>
      <c r="T138">
        <v>43194.5</v>
      </c>
      <c r="W138" s="39">
        <v>43852.5</v>
      </c>
      <c r="X138">
        <v>0</v>
      </c>
      <c r="Z138" s="39">
        <v>43852.5</v>
      </c>
      <c r="AA138">
        <v>0</v>
      </c>
      <c r="AB138" s="39">
        <v>43852.5</v>
      </c>
      <c r="AC138">
        <v>0</v>
      </c>
      <c r="AD138" s="39">
        <v>43852.5</v>
      </c>
      <c r="AE138">
        <v>0</v>
      </c>
      <c r="AF138" s="39">
        <v>43852.5</v>
      </c>
      <c r="AG138">
        <v>0</v>
      </c>
      <c r="AI138">
        <v>43858.083333333336</v>
      </c>
      <c r="AJ138">
        <v>43852.649143518516</v>
      </c>
      <c r="AK138" t="s">
        <v>547</v>
      </c>
      <c r="AL138">
        <v>0</v>
      </c>
      <c r="AM138">
        <v>0</v>
      </c>
      <c r="AN138">
        <v>0</v>
      </c>
      <c r="EI138">
        <v>43852.458333333336</v>
      </c>
      <c r="EJ138">
        <v>7.54779</v>
      </c>
      <c r="EK138">
        <v>43852.458333333336</v>
      </c>
      <c r="EL138">
        <v>4</v>
      </c>
      <c r="EN138">
        <v>43857.458333333336</v>
      </c>
      <c r="EO138">
        <v>0</v>
      </c>
      <c r="EP138">
        <v>43857.458333333336</v>
      </c>
      <c r="EQ138">
        <v>1</v>
      </c>
    </row>
    <row r="139" spans="3:147" ht="15" customHeight="1" x14ac:dyDescent="0.25">
      <c r="C139" s="20">
        <v>43852.583333333336</v>
      </c>
      <c r="D139">
        <v>92</v>
      </c>
      <c r="E139">
        <v>18</v>
      </c>
      <c r="F139">
        <v>100</v>
      </c>
      <c r="H139" s="39">
        <v>43852.583333333336</v>
      </c>
      <c r="I139">
        <v>0</v>
      </c>
      <c r="T139">
        <v>43194.541666666664</v>
      </c>
      <c r="W139" s="39">
        <v>43852.541666666664</v>
      </c>
      <c r="X139">
        <v>0</v>
      </c>
      <c r="Z139" s="39">
        <v>43852.541666666664</v>
      </c>
      <c r="AA139">
        <v>0</v>
      </c>
      <c r="AB139" s="39">
        <v>43852.541666666664</v>
      </c>
      <c r="AC139">
        <v>0</v>
      </c>
      <c r="AD139" s="39">
        <v>43852.541666666664</v>
      </c>
      <c r="AE139">
        <v>0</v>
      </c>
      <c r="AF139" s="39">
        <v>43852.541666666664</v>
      </c>
      <c r="AG139">
        <v>0</v>
      </c>
      <c r="AI139">
        <v>43858.125</v>
      </c>
      <c r="AJ139">
        <v>43852.649143518516</v>
      </c>
      <c r="AK139" t="s">
        <v>547</v>
      </c>
      <c r="AL139">
        <v>0</v>
      </c>
      <c r="AM139">
        <v>0</v>
      </c>
      <c r="AN139">
        <v>0</v>
      </c>
      <c r="EI139">
        <v>43852.5</v>
      </c>
      <c r="EJ139">
        <v>7.1101970000000003</v>
      </c>
      <c r="EK139">
        <v>43852.5</v>
      </c>
      <c r="EL139">
        <v>4</v>
      </c>
      <c r="EN139">
        <v>43857.5</v>
      </c>
      <c r="EO139">
        <v>0</v>
      </c>
      <c r="EP139">
        <v>43857.5</v>
      </c>
      <c r="EQ139">
        <v>1</v>
      </c>
    </row>
    <row r="140" spans="3:147" ht="15" customHeight="1" x14ac:dyDescent="0.25">
      <c r="C140" s="20">
        <v>43852.625</v>
      </c>
      <c r="D140">
        <v>90</v>
      </c>
      <c r="E140">
        <v>18</v>
      </c>
      <c r="F140">
        <v>100</v>
      </c>
      <c r="H140" s="39">
        <v>43852.625</v>
      </c>
      <c r="I140">
        <v>0</v>
      </c>
      <c r="T140">
        <v>43194.583333333336</v>
      </c>
      <c r="W140" s="39">
        <v>43852.583333333336</v>
      </c>
      <c r="X140">
        <v>0</v>
      </c>
      <c r="Z140" s="39">
        <v>43852.583333333336</v>
      </c>
      <c r="AA140">
        <v>0</v>
      </c>
      <c r="AB140" s="39">
        <v>43852.583333333336</v>
      </c>
      <c r="AC140">
        <v>0</v>
      </c>
      <c r="AD140" s="39">
        <v>43852.583333333336</v>
      </c>
      <c r="AE140">
        <v>0</v>
      </c>
      <c r="AF140" s="39">
        <v>43852.583333333336</v>
      </c>
      <c r="AG140">
        <v>0</v>
      </c>
      <c r="AI140">
        <v>43858.166666666664</v>
      </c>
      <c r="AJ140">
        <v>43852.649143518516</v>
      </c>
      <c r="AK140" t="s">
        <v>547</v>
      </c>
      <c r="AL140">
        <v>0</v>
      </c>
      <c r="AM140">
        <v>0</v>
      </c>
      <c r="AN140">
        <v>0</v>
      </c>
      <c r="EI140">
        <v>43852.541666666664</v>
      </c>
      <c r="EJ140">
        <v>7.023949</v>
      </c>
      <c r="EK140">
        <v>43852.541666666664</v>
      </c>
      <c r="EL140">
        <v>4</v>
      </c>
      <c r="EN140">
        <v>43857.541666666664</v>
      </c>
      <c r="EO140">
        <v>0</v>
      </c>
      <c r="EP140">
        <v>43857.541666666664</v>
      </c>
      <c r="EQ140">
        <v>1</v>
      </c>
    </row>
    <row r="141" spans="3:147" ht="15" customHeight="1" x14ac:dyDescent="0.25">
      <c r="C141" s="20">
        <v>43852.666666666664</v>
      </c>
      <c r="D141">
        <v>90</v>
      </c>
      <c r="E141">
        <v>18</v>
      </c>
      <c r="F141">
        <v>98</v>
      </c>
      <c r="H141" s="39">
        <v>43852.666666666664</v>
      </c>
      <c r="I141">
        <v>0</v>
      </c>
      <c r="T141">
        <v>43194.625</v>
      </c>
      <c r="W141" s="39">
        <v>43852.625</v>
      </c>
      <c r="X141">
        <v>0</v>
      </c>
      <c r="Z141" s="39">
        <v>43852.625</v>
      </c>
      <c r="AA141">
        <v>0</v>
      </c>
      <c r="AB141" s="39">
        <v>43852.625</v>
      </c>
      <c r="AC141">
        <v>0</v>
      </c>
      <c r="AD141" s="39">
        <v>43852.625</v>
      </c>
      <c r="AE141">
        <v>0</v>
      </c>
      <c r="AF141" s="39">
        <v>43852.625</v>
      </c>
      <c r="AG141">
        <v>0</v>
      </c>
      <c r="AI141">
        <v>43858.208333333336</v>
      </c>
      <c r="AJ141">
        <v>43852.649143518516</v>
      </c>
      <c r="AK141" t="s">
        <v>547</v>
      </c>
      <c r="AL141">
        <v>0</v>
      </c>
      <c r="AM141">
        <v>0</v>
      </c>
      <c r="AN141">
        <v>0</v>
      </c>
      <c r="EI141">
        <v>43852.583333333336</v>
      </c>
      <c r="EJ141">
        <v>5.495412</v>
      </c>
      <c r="EK141">
        <v>43852.583333333336</v>
      </c>
      <c r="EL141">
        <v>4</v>
      </c>
      <c r="EN141">
        <v>43857.583333333336</v>
      </c>
      <c r="EO141">
        <v>0</v>
      </c>
      <c r="EP141">
        <v>43857.583333333336</v>
      </c>
      <c r="EQ141">
        <v>1</v>
      </c>
    </row>
    <row r="142" spans="3:147" ht="15" customHeight="1" x14ac:dyDescent="0.25">
      <c r="C142" s="20">
        <v>43852.708333333336</v>
      </c>
      <c r="D142">
        <v>90</v>
      </c>
      <c r="E142">
        <v>34</v>
      </c>
      <c r="F142">
        <v>98</v>
      </c>
      <c r="H142" s="39">
        <v>43852.708333333336</v>
      </c>
      <c r="I142">
        <v>1</v>
      </c>
      <c r="T142">
        <v>43194.666666666664</v>
      </c>
      <c r="W142" s="39">
        <v>43852.666666666664</v>
      </c>
      <c r="X142">
        <v>0</v>
      </c>
      <c r="Z142" s="39">
        <v>43852.666666666664</v>
      </c>
      <c r="AA142">
        <v>0</v>
      </c>
      <c r="AB142" s="39">
        <v>43852.666666666664</v>
      </c>
      <c r="AC142">
        <v>0</v>
      </c>
      <c r="AD142" s="39">
        <v>43852.666666666664</v>
      </c>
      <c r="AE142">
        <v>0</v>
      </c>
      <c r="AF142" s="39">
        <v>43852.666666666664</v>
      </c>
      <c r="AG142">
        <v>0</v>
      </c>
      <c r="AI142">
        <v>43858.25</v>
      </c>
      <c r="AJ142">
        <v>43852.649143518516</v>
      </c>
      <c r="AK142" t="s">
        <v>547</v>
      </c>
      <c r="AL142">
        <v>0</v>
      </c>
      <c r="AM142">
        <v>0</v>
      </c>
      <c r="AN142">
        <v>0</v>
      </c>
      <c r="EI142">
        <v>43852.625</v>
      </c>
      <c r="EJ142">
        <v>8.0446439999999999</v>
      </c>
      <c r="EK142">
        <v>43852.625</v>
      </c>
      <c r="EL142">
        <v>4</v>
      </c>
      <c r="EN142">
        <v>43857.625</v>
      </c>
      <c r="EO142">
        <v>0</v>
      </c>
      <c r="EP142">
        <v>43857.625</v>
      </c>
      <c r="EQ142">
        <v>1</v>
      </c>
    </row>
    <row r="143" spans="3:147" ht="15" customHeight="1" x14ac:dyDescent="0.25">
      <c r="C143" s="20">
        <v>43852.75</v>
      </c>
      <c r="D143">
        <v>90</v>
      </c>
      <c r="E143">
        <v>24</v>
      </c>
      <c r="F143">
        <v>95</v>
      </c>
      <c r="H143" s="39">
        <v>43852.75</v>
      </c>
      <c r="I143">
        <v>1</v>
      </c>
      <c r="T143">
        <v>43194.708333333336</v>
      </c>
      <c r="W143" s="39">
        <v>43852.708333333336</v>
      </c>
      <c r="X143">
        <v>0</v>
      </c>
      <c r="Z143" s="39">
        <v>43852.708333333336</v>
      </c>
      <c r="AA143">
        <v>0</v>
      </c>
      <c r="AB143" s="39">
        <v>43852.708333333336</v>
      </c>
      <c r="AC143">
        <v>0</v>
      </c>
      <c r="AD143" s="39">
        <v>43852.708333333336</v>
      </c>
      <c r="AE143">
        <v>0</v>
      </c>
      <c r="AF143" s="39">
        <v>43852.708333333336</v>
      </c>
      <c r="AG143">
        <v>0</v>
      </c>
      <c r="AI143">
        <v>43858.291666666664</v>
      </c>
      <c r="AJ143">
        <v>43852.649143518516</v>
      </c>
      <c r="AK143" t="s">
        <v>547</v>
      </c>
      <c r="AL143">
        <v>0</v>
      </c>
      <c r="AM143">
        <v>0</v>
      </c>
      <c r="AN143">
        <v>56.84</v>
      </c>
      <c r="EI143">
        <v>43852.666666666664</v>
      </c>
      <c r="EJ143">
        <v>8.0446439999999999</v>
      </c>
      <c r="EK143">
        <v>43852.666666666664</v>
      </c>
      <c r="EL143">
        <v>4</v>
      </c>
      <c r="EN143">
        <v>43857.666666666664</v>
      </c>
      <c r="EO143">
        <v>0</v>
      </c>
      <c r="EP143">
        <v>43857.666666666664</v>
      </c>
      <c r="EQ143">
        <v>1</v>
      </c>
    </row>
    <row r="144" spans="3:147" ht="15" customHeight="1" x14ac:dyDescent="0.25">
      <c r="C144" s="20">
        <v>43852.791666666664</v>
      </c>
      <c r="D144">
        <v>88</v>
      </c>
      <c r="E144">
        <v>18</v>
      </c>
      <c r="F144">
        <v>95</v>
      </c>
      <c r="H144" s="39">
        <v>43852.791666666664</v>
      </c>
      <c r="I144">
        <v>1</v>
      </c>
      <c r="T144">
        <v>43194.75</v>
      </c>
      <c r="W144" s="39">
        <v>43852.75</v>
      </c>
      <c r="X144">
        <v>0</v>
      </c>
      <c r="Z144" s="39">
        <v>43852.75</v>
      </c>
      <c r="AA144">
        <v>0</v>
      </c>
      <c r="AB144" s="39">
        <v>43852.75</v>
      </c>
      <c r="AC144">
        <v>0</v>
      </c>
      <c r="AD144" s="39">
        <v>43852.75</v>
      </c>
      <c r="AE144">
        <v>0</v>
      </c>
      <c r="AF144" s="39">
        <v>43852.75</v>
      </c>
      <c r="AG144">
        <v>0</v>
      </c>
      <c r="AI144">
        <v>43858.333333333336</v>
      </c>
      <c r="AJ144">
        <v>43852.649143518516</v>
      </c>
      <c r="AK144" t="s">
        <v>547</v>
      </c>
      <c r="AL144">
        <v>0</v>
      </c>
      <c r="AM144">
        <v>35.049999999999997</v>
      </c>
      <c r="AN144">
        <v>56.55</v>
      </c>
      <c r="EI144">
        <v>43852.708333333336</v>
      </c>
      <c r="EJ144">
        <v>8.0446439999999999</v>
      </c>
      <c r="EK144">
        <v>43852.708333333336</v>
      </c>
      <c r="EL144">
        <v>4</v>
      </c>
      <c r="EN144">
        <v>43857.708333333336</v>
      </c>
      <c r="EO144">
        <v>0</v>
      </c>
      <c r="EP144">
        <v>43857.708333333336</v>
      </c>
      <c r="EQ144">
        <v>1</v>
      </c>
    </row>
    <row r="145" spans="3:147" ht="15" customHeight="1" x14ac:dyDescent="0.25">
      <c r="C145" s="20">
        <v>43852.833333333336</v>
      </c>
      <c r="D145">
        <v>88</v>
      </c>
      <c r="E145">
        <v>18</v>
      </c>
      <c r="F145">
        <v>95</v>
      </c>
      <c r="H145" s="39">
        <v>43852.833333333336</v>
      </c>
      <c r="I145">
        <v>1</v>
      </c>
      <c r="T145">
        <v>43194.791666666664</v>
      </c>
      <c r="W145" s="39">
        <v>43852.791666666664</v>
      </c>
      <c r="X145">
        <v>0</v>
      </c>
      <c r="Z145" s="39">
        <v>43852.791666666664</v>
      </c>
      <c r="AA145">
        <v>0</v>
      </c>
      <c r="AB145" s="39">
        <v>43852.791666666664</v>
      </c>
      <c r="AC145">
        <v>0</v>
      </c>
      <c r="AD145" s="39">
        <v>43852.791666666664</v>
      </c>
      <c r="AE145">
        <v>0</v>
      </c>
      <c r="AF145" s="39">
        <v>43852.791666666664</v>
      </c>
      <c r="AG145">
        <v>0</v>
      </c>
      <c r="AI145">
        <v>43858.375</v>
      </c>
      <c r="AJ145">
        <v>43852.649143518516</v>
      </c>
      <c r="AK145" t="s">
        <v>547</v>
      </c>
      <c r="AL145">
        <v>0</v>
      </c>
      <c r="AM145">
        <v>0</v>
      </c>
      <c r="AN145">
        <v>56.27</v>
      </c>
      <c r="EI145">
        <v>43852.75</v>
      </c>
      <c r="EJ145">
        <v>8.0446439999999999</v>
      </c>
      <c r="EK145">
        <v>43852.75</v>
      </c>
      <c r="EL145">
        <v>4</v>
      </c>
      <c r="EN145">
        <v>43857.75</v>
      </c>
      <c r="EO145">
        <v>0</v>
      </c>
      <c r="EP145">
        <v>43857.75</v>
      </c>
      <c r="EQ145">
        <v>1</v>
      </c>
    </row>
    <row r="146" spans="3:147" ht="15" customHeight="1" x14ac:dyDescent="0.25">
      <c r="C146" s="20">
        <v>43852.875</v>
      </c>
      <c r="D146">
        <v>0</v>
      </c>
      <c r="E146">
        <v>0</v>
      </c>
      <c r="F146">
        <v>0</v>
      </c>
      <c r="H146" s="39">
        <v>43852.875</v>
      </c>
      <c r="I146">
        <v>1</v>
      </c>
      <c r="T146">
        <v>43194.833333333336</v>
      </c>
      <c r="W146" s="39">
        <v>43852.833333333336</v>
      </c>
      <c r="X146">
        <v>0</v>
      </c>
      <c r="Z146" s="39">
        <v>43852.833333333336</v>
      </c>
      <c r="AA146">
        <v>0</v>
      </c>
      <c r="AB146" s="39">
        <v>43852.833333333336</v>
      </c>
      <c r="AC146">
        <v>0</v>
      </c>
      <c r="AD146" s="39">
        <v>43852.833333333336</v>
      </c>
      <c r="AE146">
        <v>0</v>
      </c>
      <c r="AF146" s="39">
        <v>43852.833333333336</v>
      </c>
      <c r="AG146">
        <v>0</v>
      </c>
      <c r="AI146">
        <v>43858.416666666664</v>
      </c>
      <c r="AJ146">
        <v>43852.649143518516</v>
      </c>
      <c r="AK146" t="s">
        <v>547</v>
      </c>
      <c r="AL146">
        <v>0</v>
      </c>
      <c r="AM146">
        <v>0</v>
      </c>
      <c r="AN146">
        <v>0</v>
      </c>
      <c r="EI146">
        <v>43852.791666666664</v>
      </c>
      <c r="EJ146">
        <v>8.0446439999999999</v>
      </c>
      <c r="EK146">
        <v>43852.791666666664</v>
      </c>
      <c r="EL146">
        <v>4</v>
      </c>
      <c r="EN146">
        <v>43857.791666666664</v>
      </c>
      <c r="EO146">
        <v>0</v>
      </c>
      <c r="EP146">
        <v>43857.791666666664</v>
      </c>
      <c r="EQ146">
        <v>1</v>
      </c>
    </row>
    <row r="147" spans="3:147" ht="15" customHeight="1" x14ac:dyDescent="0.25">
      <c r="C147" s="20">
        <v>43852.916666666664</v>
      </c>
      <c r="D147">
        <v>0</v>
      </c>
      <c r="E147">
        <v>0</v>
      </c>
      <c r="F147">
        <v>0</v>
      </c>
      <c r="H147" s="39">
        <v>43852.916666666664</v>
      </c>
      <c r="I147">
        <v>1</v>
      </c>
      <c r="T147">
        <v>43194.875</v>
      </c>
      <c r="W147" s="39">
        <v>43852.875</v>
      </c>
      <c r="X147">
        <v>0</v>
      </c>
      <c r="Z147" s="39">
        <v>43852.875</v>
      </c>
      <c r="AA147">
        <v>0</v>
      </c>
      <c r="AB147" s="39">
        <v>43852.875</v>
      </c>
      <c r="AC147">
        <v>0</v>
      </c>
      <c r="AD147" s="39">
        <v>43852.875</v>
      </c>
      <c r="AE147">
        <v>0</v>
      </c>
      <c r="AF147" s="39">
        <v>43852.875</v>
      </c>
      <c r="AG147">
        <v>0</v>
      </c>
      <c r="AI147">
        <v>43858.458333333336</v>
      </c>
      <c r="AJ147">
        <v>43852.649143518516</v>
      </c>
      <c r="AK147" t="s">
        <v>547</v>
      </c>
      <c r="AL147">
        <v>0</v>
      </c>
      <c r="AM147">
        <v>0</v>
      </c>
      <c r="AN147">
        <v>0</v>
      </c>
      <c r="EI147">
        <v>43852.833333333336</v>
      </c>
      <c r="EJ147">
        <v>8.0446439999999999</v>
      </c>
      <c r="EK147">
        <v>43852.833333333336</v>
      </c>
      <c r="EL147">
        <v>4</v>
      </c>
      <c r="EN147">
        <v>43857.833333333336</v>
      </c>
      <c r="EO147">
        <v>0</v>
      </c>
      <c r="EP147">
        <v>43857.833333333336</v>
      </c>
      <c r="EQ147">
        <v>1</v>
      </c>
    </row>
    <row r="148" spans="3:147" ht="15" customHeight="1" x14ac:dyDescent="0.25">
      <c r="C148" s="20">
        <v>43852.958333333336</v>
      </c>
      <c r="D148">
        <v>0</v>
      </c>
      <c r="E148">
        <v>0</v>
      </c>
      <c r="F148">
        <v>0</v>
      </c>
      <c r="H148" s="39">
        <v>43852.958333333336</v>
      </c>
      <c r="I148">
        <v>1</v>
      </c>
      <c r="T148">
        <v>43194.916666666664</v>
      </c>
      <c r="W148" s="39">
        <v>43852.916666666664</v>
      </c>
      <c r="X148">
        <v>0</v>
      </c>
      <c r="Z148" s="39">
        <v>43852.916666666664</v>
      </c>
      <c r="AA148">
        <v>0</v>
      </c>
      <c r="AB148" s="39">
        <v>43852.916666666664</v>
      </c>
      <c r="AC148">
        <v>0</v>
      </c>
      <c r="AD148" s="39">
        <v>43852.916666666664</v>
      </c>
      <c r="AE148">
        <v>0</v>
      </c>
      <c r="AF148" s="39">
        <v>43852.916666666664</v>
      </c>
      <c r="AG148">
        <v>0</v>
      </c>
      <c r="AI148">
        <v>43858.5</v>
      </c>
      <c r="AJ148">
        <v>43852.649143518516</v>
      </c>
      <c r="AK148" t="s">
        <v>547</v>
      </c>
      <c r="AL148">
        <v>0</v>
      </c>
      <c r="AM148">
        <v>0</v>
      </c>
      <c r="AN148">
        <v>0</v>
      </c>
      <c r="EI148">
        <v>43852.875</v>
      </c>
      <c r="EJ148">
        <v>8.0446439999999999</v>
      </c>
      <c r="EK148">
        <v>43852.875</v>
      </c>
      <c r="EL148">
        <v>4</v>
      </c>
      <c r="EN148">
        <v>43857.875</v>
      </c>
      <c r="EO148">
        <v>0</v>
      </c>
      <c r="EP148">
        <v>43857.875</v>
      </c>
      <c r="EQ148">
        <v>1</v>
      </c>
    </row>
    <row r="149" spans="3:147" ht="15" customHeight="1" x14ac:dyDescent="0.25">
      <c r="C149" s="20">
        <v>43853</v>
      </c>
      <c r="D149">
        <v>0</v>
      </c>
      <c r="E149">
        <v>0</v>
      </c>
      <c r="F149">
        <v>0</v>
      </c>
      <c r="H149" s="39">
        <v>43853</v>
      </c>
      <c r="I149">
        <v>1</v>
      </c>
      <c r="T149">
        <v>43194.958333333336</v>
      </c>
      <c r="W149" s="39">
        <v>43852.958333333336</v>
      </c>
      <c r="X149">
        <v>0</v>
      </c>
      <c r="Z149" s="39">
        <v>43852.958333333336</v>
      </c>
      <c r="AA149">
        <v>0</v>
      </c>
      <c r="AB149" s="39">
        <v>43852.958333333336</v>
      </c>
      <c r="AC149">
        <v>0</v>
      </c>
      <c r="AD149" s="39">
        <v>43852.958333333336</v>
      </c>
      <c r="AE149">
        <v>0</v>
      </c>
      <c r="AF149" s="39">
        <v>43852.958333333336</v>
      </c>
      <c r="AG149">
        <v>0</v>
      </c>
      <c r="AI149">
        <v>43858.541666666664</v>
      </c>
      <c r="AJ149">
        <v>43852.649143518516</v>
      </c>
      <c r="AK149" t="s">
        <v>547</v>
      </c>
      <c r="AL149">
        <v>0</v>
      </c>
      <c r="AM149">
        <v>0</v>
      </c>
      <c r="AN149">
        <v>0</v>
      </c>
      <c r="EI149">
        <v>43852.916666666664</v>
      </c>
      <c r="EJ149">
        <v>8.0446439999999999</v>
      </c>
      <c r="EK149">
        <v>43852.916666666664</v>
      </c>
      <c r="EL149">
        <v>4</v>
      </c>
      <c r="EN149">
        <v>43857.916666666664</v>
      </c>
      <c r="EO149">
        <v>0</v>
      </c>
      <c r="EP149">
        <v>43857.916666666664</v>
      </c>
      <c r="EQ149">
        <v>1</v>
      </c>
    </row>
    <row r="150" spans="3:147" x14ac:dyDescent="0.25">
      <c r="C150" s="20">
        <v>43853.041666666664</v>
      </c>
      <c r="D150">
        <v>0</v>
      </c>
      <c r="E150">
        <v>0</v>
      </c>
      <c r="F150">
        <v>0</v>
      </c>
      <c r="H150" s="39">
        <v>43853.041666666664</v>
      </c>
      <c r="I150">
        <v>1</v>
      </c>
      <c r="T150">
        <v>43195</v>
      </c>
      <c r="W150" s="39">
        <v>43853</v>
      </c>
      <c r="X150">
        <v>0</v>
      </c>
      <c r="Z150" s="39">
        <v>43853</v>
      </c>
      <c r="AA150">
        <v>0</v>
      </c>
      <c r="AB150" s="39">
        <v>43853</v>
      </c>
      <c r="AC150">
        <v>0</v>
      </c>
      <c r="AD150" s="39">
        <v>43853</v>
      </c>
      <c r="AE150">
        <v>0</v>
      </c>
      <c r="AF150" s="39">
        <v>43853</v>
      </c>
      <c r="AG150">
        <v>0</v>
      </c>
      <c r="AI150">
        <v>43858.583333333336</v>
      </c>
      <c r="AJ150">
        <v>43852.649143518516</v>
      </c>
      <c r="AK150" t="s">
        <v>547</v>
      </c>
      <c r="AL150">
        <v>0</v>
      </c>
      <c r="AM150">
        <v>0</v>
      </c>
      <c r="AN150">
        <v>0</v>
      </c>
      <c r="EI150">
        <v>43852.958333333336</v>
      </c>
      <c r="EJ150">
        <v>8.0446439999999999</v>
      </c>
      <c r="EK150">
        <v>43852.958333333336</v>
      </c>
      <c r="EL150">
        <v>4</v>
      </c>
      <c r="EN150">
        <v>43857.958333333336</v>
      </c>
      <c r="EO150">
        <v>0</v>
      </c>
      <c r="EP150">
        <v>43857.958333333336</v>
      </c>
      <c r="EQ150">
        <v>1</v>
      </c>
    </row>
    <row r="151" spans="3:147" x14ac:dyDescent="0.25">
      <c r="C151" s="20">
        <v>43853.083333333336</v>
      </c>
      <c r="D151">
        <v>0</v>
      </c>
      <c r="E151">
        <v>0</v>
      </c>
      <c r="F151">
        <v>0</v>
      </c>
      <c r="H151" s="39">
        <v>43853.083333333336</v>
      </c>
      <c r="I151">
        <v>1</v>
      </c>
      <c r="T151">
        <v>43195.041666666664</v>
      </c>
      <c r="W151" s="39">
        <v>43853.041666666664</v>
      </c>
      <c r="X151">
        <v>0</v>
      </c>
      <c r="Z151" s="39">
        <v>43853.041666666664</v>
      </c>
      <c r="AA151">
        <v>0</v>
      </c>
      <c r="AB151" s="39">
        <v>43853.041666666664</v>
      </c>
      <c r="AC151">
        <v>0</v>
      </c>
      <c r="AD151" s="39">
        <v>43853.041666666664</v>
      </c>
      <c r="AE151">
        <v>0</v>
      </c>
      <c r="AF151" s="39">
        <v>43853.041666666664</v>
      </c>
      <c r="AG151">
        <v>0</v>
      </c>
      <c r="AI151">
        <v>43858.625</v>
      </c>
      <c r="AJ151">
        <v>43852.649143518516</v>
      </c>
      <c r="AK151" t="s">
        <v>547</v>
      </c>
      <c r="AL151">
        <v>0</v>
      </c>
      <c r="AM151">
        <v>0</v>
      </c>
      <c r="AN151">
        <v>0</v>
      </c>
      <c r="EI151">
        <v>43853</v>
      </c>
      <c r="EJ151">
        <v>5.4568149999999997</v>
      </c>
      <c r="EK151">
        <v>43853</v>
      </c>
      <c r="EL151">
        <v>4</v>
      </c>
      <c r="EN151">
        <v>43858</v>
      </c>
      <c r="EO151">
        <v>0</v>
      </c>
      <c r="EP151">
        <v>43858</v>
      </c>
      <c r="EQ151">
        <v>1</v>
      </c>
    </row>
    <row r="152" spans="3:147" x14ac:dyDescent="0.25">
      <c r="C152" s="20">
        <v>43853.125</v>
      </c>
      <c r="D152">
        <v>0</v>
      </c>
      <c r="E152">
        <v>0</v>
      </c>
      <c r="F152">
        <v>0</v>
      </c>
      <c r="H152" s="39">
        <v>43853.125</v>
      </c>
      <c r="I152">
        <v>1</v>
      </c>
      <c r="T152">
        <v>43195.083333333336</v>
      </c>
      <c r="W152" s="39">
        <v>43853.083333333336</v>
      </c>
      <c r="X152">
        <v>0</v>
      </c>
      <c r="Z152" s="39">
        <v>43853.083333333336</v>
      </c>
      <c r="AA152">
        <v>0</v>
      </c>
      <c r="AB152" s="39">
        <v>43853.083333333336</v>
      </c>
      <c r="AC152">
        <v>0</v>
      </c>
      <c r="AD152" s="39">
        <v>43853.083333333336</v>
      </c>
      <c r="AE152">
        <v>0</v>
      </c>
      <c r="AF152" s="39">
        <v>43853.083333333336</v>
      </c>
      <c r="AG152">
        <v>0</v>
      </c>
      <c r="AI152">
        <v>43858.666666666664</v>
      </c>
      <c r="AJ152">
        <v>43852.649143518516</v>
      </c>
      <c r="AK152" t="s">
        <v>547</v>
      </c>
      <c r="AL152">
        <v>0</v>
      </c>
      <c r="AM152">
        <v>0</v>
      </c>
      <c r="AN152">
        <v>0</v>
      </c>
      <c r="EI152">
        <v>43853.041666666664</v>
      </c>
      <c r="EJ152">
        <v>5.4568149999999997</v>
      </c>
      <c r="EK152">
        <v>43853.041666666664</v>
      </c>
      <c r="EL152">
        <v>4</v>
      </c>
      <c r="EN152">
        <v>43858.041666666664</v>
      </c>
      <c r="EO152">
        <v>0</v>
      </c>
      <c r="EP152">
        <v>43858.041666666664</v>
      </c>
      <c r="EQ152">
        <v>1</v>
      </c>
    </row>
    <row r="153" spans="3:147" x14ac:dyDescent="0.25">
      <c r="C153" s="20">
        <v>43853.166666666664</v>
      </c>
      <c r="D153">
        <v>0</v>
      </c>
      <c r="E153">
        <v>0</v>
      </c>
      <c r="F153">
        <v>0</v>
      </c>
      <c r="H153" s="39">
        <v>43853.166666666664</v>
      </c>
      <c r="I153">
        <v>1</v>
      </c>
      <c r="T153">
        <v>43195.125</v>
      </c>
      <c r="W153" s="39">
        <v>43853.125</v>
      </c>
      <c r="X153">
        <v>0</v>
      </c>
      <c r="Z153" s="39">
        <v>43853.125</v>
      </c>
      <c r="AA153">
        <v>0</v>
      </c>
      <c r="AB153" s="39">
        <v>43853.125</v>
      </c>
      <c r="AC153">
        <v>0</v>
      </c>
      <c r="AD153" s="39">
        <v>43853.125</v>
      </c>
      <c r="AE153">
        <v>0</v>
      </c>
      <c r="AF153" s="39">
        <v>43853.125</v>
      </c>
      <c r="AG153">
        <v>0</v>
      </c>
      <c r="AI153">
        <v>43858.708333333336</v>
      </c>
      <c r="AJ153">
        <v>43852.649143518516</v>
      </c>
      <c r="AK153" t="s">
        <v>547</v>
      </c>
      <c r="AL153">
        <v>0</v>
      </c>
      <c r="AM153">
        <v>0</v>
      </c>
      <c r="AN153">
        <v>61.5</v>
      </c>
      <c r="EI153">
        <v>43853.083333333336</v>
      </c>
      <c r="EJ153">
        <v>5.4568149999999997</v>
      </c>
      <c r="EK153">
        <v>43853.083333333336</v>
      </c>
      <c r="EL153">
        <v>4</v>
      </c>
      <c r="EN153">
        <v>43858.083333333336</v>
      </c>
      <c r="EO153">
        <v>0</v>
      </c>
      <c r="EP153">
        <v>43858.083333333336</v>
      </c>
      <c r="EQ153">
        <v>1</v>
      </c>
    </row>
    <row r="154" spans="3:147" x14ac:dyDescent="0.25">
      <c r="C154" s="20">
        <v>43853.208333333336</v>
      </c>
      <c r="D154">
        <v>0</v>
      </c>
      <c r="E154">
        <v>0</v>
      </c>
      <c r="F154">
        <v>0</v>
      </c>
      <c r="H154" s="39">
        <v>43853.208333333336</v>
      </c>
      <c r="I154">
        <v>1</v>
      </c>
      <c r="T154">
        <v>43195.166666666664</v>
      </c>
      <c r="W154" s="39">
        <v>43853.166666666664</v>
      </c>
      <c r="X154">
        <v>0</v>
      </c>
      <c r="Z154" s="39">
        <v>43853.166666666664</v>
      </c>
      <c r="AA154">
        <v>0</v>
      </c>
      <c r="AB154" s="39">
        <v>43853.166666666664</v>
      </c>
      <c r="AC154">
        <v>0</v>
      </c>
      <c r="AD154" s="39">
        <v>43853.166666666664</v>
      </c>
      <c r="AE154">
        <v>0</v>
      </c>
      <c r="AF154" s="39">
        <v>43853.166666666664</v>
      </c>
      <c r="AG154">
        <v>0</v>
      </c>
      <c r="AI154">
        <v>43858.75</v>
      </c>
      <c r="AJ154">
        <v>43852.649143518516</v>
      </c>
      <c r="AK154" t="s">
        <v>547</v>
      </c>
      <c r="AL154">
        <v>55.92</v>
      </c>
      <c r="AM154">
        <v>35.96</v>
      </c>
      <c r="AN154">
        <v>60.04</v>
      </c>
      <c r="EI154">
        <v>43853.125</v>
      </c>
      <c r="EJ154">
        <v>5.4568149999999997</v>
      </c>
      <c r="EK154">
        <v>43853.125</v>
      </c>
      <c r="EL154">
        <v>4</v>
      </c>
      <c r="EN154">
        <v>43858.125</v>
      </c>
      <c r="EO154">
        <v>0</v>
      </c>
      <c r="EP154">
        <v>43858.125</v>
      </c>
      <c r="EQ154">
        <v>1</v>
      </c>
    </row>
    <row r="155" spans="3:147" x14ac:dyDescent="0.25">
      <c r="C155" s="20">
        <v>43853.25</v>
      </c>
      <c r="D155">
        <v>0</v>
      </c>
      <c r="E155">
        <v>0</v>
      </c>
      <c r="F155">
        <v>0</v>
      </c>
      <c r="H155" s="39">
        <v>43853.25</v>
      </c>
      <c r="I155">
        <v>1</v>
      </c>
      <c r="T155">
        <v>43195.208333333336</v>
      </c>
      <c r="W155" s="39">
        <v>43853.208333333336</v>
      </c>
      <c r="X155">
        <v>0</v>
      </c>
      <c r="Z155" s="39">
        <v>43853.208333333336</v>
      </c>
      <c r="AA155">
        <v>0</v>
      </c>
      <c r="AB155" s="39">
        <v>43853.208333333336</v>
      </c>
      <c r="AC155">
        <v>0</v>
      </c>
      <c r="AD155" s="39">
        <v>43853.208333333336</v>
      </c>
      <c r="AE155">
        <v>0</v>
      </c>
      <c r="AF155" s="39">
        <v>43853.208333333336</v>
      </c>
      <c r="AG155">
        <v>0</v>
      </c>
      <c r="AI155">
        <v>43858.791666666664</v>
      </c>
      <c r="AJ155">
        <v>43852.649143518516</v>
      </c>
      <c r="AK155" t="s">
        <v>547</v>
      </c>
      <c r="AL155">
        <v>0</v>
      </c>
      <c r="AM155">
        <v>34.950000000000003</v>
      </c>
      <c r="AN155">
        <v>59.7</v>
      </c>
      <c r="EI155">
        <v>43853.166666666664</v>
      </c>
      <c r="EJ155">
        <v>5.4568149999999997</v>
      </c>
      <c r="EK155">
        <v>43853.166666666664</v>
      </c>
      <c r="EL155">
        <v>4</v>
      </c>
      <c r="EN155">
        <v>43858.166666666664</v>
      </c>
      <c r="EO155">
        <v>0</v>
      </c>
      <c r="EP155">
        <v>43858.166666666664</v>
      </c>
      <c r="EQ155">
        <v>1</v>
      </c>
    </row>
    <row r="156" spans="3:147" x14ac:dyDescent="0.25">
      <c r="C156" s="20">
        <v>43853.291666666664</v>
      </c>
      <c r="D156">
        <v>0</v>
      </c>
      <c r="E156">
        <v>0</v>
      </c>
      <c r="F156">
        <v>0</v>
      </c>
      <c r="H156" s="39">
        <v>43853.291666666664</v>
      </c>
      <c r="I156">
        <v>1</v>
      </c>
      <c r="T156">
        <v>43195.25</v>
      </c>
      <c r="W156" s="39">
        <v>43853.25</v>
      </c>
      <c r="X156">
        <v>0</v>
      </c>
      <c r="Z156" s="39">
        <v>43853.25</v>
      </c>
      <c r="AA156">
        <v>0</v>
      </c>
      <c r="AB156" s="39">
        <v>43853.25</v>
      </c>
      <c r="AC156">
        <v>0</v>
      </c>
      <c r="AD156" s="39">
        <v>43853.25</v>
      </c>
      <c r="AE156">
        <v>0</v>
      </c>
      <c r="AF156" s="39">
        <v>43853.25</v>
      </c>
      <c r="AG156">
        <v>0</v>
      </c>
      <c r="AI156">
        <v>43858.833333333336</v>
      </c>
      <c r="AJ156">
        <v>43852.649143518516</v>
      </c>
      <c r="AK156" t="s">
        <v>547</v>
      </c>
      <c r="AL156">
        <v>0</v>
      </c>
      <c r="AM156">
        <v>0</v>
      </c>
      <c r="AN156">
        <v>0</v>
      </c>
      <c r="EI156">
        <v>43853.208333333336</v>
      </c>
      <c r="EJ156">
        <v>5.4568149999999997</v>
      </c>
      <c r="EK156">
        <v>43853.208333333336</v>
      </c>
      <c r="EL156">
        <v>4</v>
      </c>
      <c r="EN156">
        <v>43858.208333333336</v>
      </c>
      <c r="EO156">
        <v>0</v>
      </c>
      <c r="EP156">
        <v>43858.208333333336</v>
      </c>
      <c r="EQ156">
        <v>1</v>
      </c>
    </row>
    <row r="157" spans="3:147" x14ac:dyDescent="0.25">
      <c r="C157" s="20">
        <v>43853.333333333336</v>
      </c>
      <c r="D157">
        <v>92</v>
      </c>
      <c r="E157">
        <v>34</v>
      </c>
      <c r="F157">
        <v>100</v>
      </c>
      <c r="H157" s="39">
        <v>43853.333333333336</v>
      </c>
      <c r="I157">
        <v>1</v>
      </c>
      <c r="T157">
        <v>43195.291666666664</v>
      </c>
      <c r="W157" s="39">
        <v>43853.291666666664</v>
      </c>
      <c r="X157">
        <v>0</v>
      </c>
      <c r="Z157" s="39">
        <v>43853.291666666664</v>
      </c>
      <c r="AA157">
        <v>0</v>
      </c>
      <c r="AB157" s="39">
        <v>43853.291666666664</v>
      </c>
      <c r="AC157">
        <v>0</v>
      </c>
      <c r="AD157" s="39">
        <v>43853.291666666664</v>
      </c>
      <c r="AE157">
        <v>0</v>
      </c>
      <c r="AF157" s="39">
        <v>43853.291666666664</v>
      </c>
      <c r="AG157">
        <v>0</v>
      </c>
      <c r="AI157">
        <v>43858.875</v>
      </c>
      <c r="AJ157">
        <v>43852.649143518516</v>
      </c>
      <c r="AK157" t="s">
        <v>547</v>
      </c>
      <c r="AL157">
        <v>0</v>
      </c>
      <c r="AM157">
        <v>0</v>
      </c>
      <c r="AN157">
        <v>0</v>
      </c>
      <c r="EI157">
        <v>43853.25</v>
      </c>
      <c r="EJ157">
        <v>5.4568149999999997</v>
      </c>
      <c r="EK157">
        <v>43853.25</v>
      </c>
      <c r="EL157">
        <v>4</v>
      </c>
      <c r="EN157">
        <v>43858.25</v>
      </c>
      <c r="EO157">
        <v>0</v>
      </c>
      <c r="EP157">
        <v>43858.25</v>
      </c>
      <c r="EQ157">
        <v>1</v>
      </c>
    </row>
    <row r="158" spans="3:147" x14ac:dyDescent="0.25">
      <c r="C158" s="20">
        <v>43853.375</v>
      </c>
      <c r="D158">
        <v>92</v>
      </c>
      <c r="E158">
        <v>24</v>
      </c>
      <c r="F158">
        <v>100</v>
      </c>
      <c r="H158" s="39">
        <v>43853.375</v>
      </c>
      <c r="I158">
        <v>1</v>
      </c>
      <c r="T158">
        <v>43195.333333333336</v>
      </c>
      <c r="W158" s="39">
        <v>43853.333333333336</v>
      </c>
      <c r="X158">
        <v>0</v>
      </c>
      <c r="Z158" s="39">
        <v>43853.333333333336</v>
      </c>
      <c r="AA158">
        <v>0</v>
      </c>
      <c r="AB158" s="39">
        <v>43853.333333333336</v>
      </c>
      <c r="AC158">
        <v>0</v>
      </c>
      <c r="AD158" s="39">
        <v>43853.333333333336</v>
      </c>
      <c r="AE158">
        <v>0</v>
      </c>
      <c r="AF158" s="39">
        <v>43853.333333333336</v>
      </c>
      <c r="AG158">
        <v>0</v>
      </c>
      <c r="AI158">
        <v>43858.916666666664</v>
      </c>
      <c r="AJ158">
        <v>43852.649143518516</v>
      </c>
      <c r="AK158" t="s">
        <v>547</v>
      </c>
      <c r="AL158">
        <v>0</v>
      </c>
      <c r="AM158">
        <v>0</v>
      </c>
      <c r="AN158">
        <v>0</v>
      </c>
      <c r="EI158">
        <v>43853.291666666664</v>
      </c>
      <c r="EJ158">
        <v>5.4568149999999997</v>
      </c>
      <c r="EK158">
        <v>43853.291666666664</v>
      </c>
      <c r="EL158">
        <v>4</v>
      </c>
      <c r="EN158">
        <v>43858.291666666664</v>
      </c>
      <c r="EO158">
        <v>0</v>
      </c>
      <c r="EP158">
        <v>43858.291666666664</v>
      </c>
      <c r="EQ158">
        <v>1</v>
      </c>
    </row>
    <row r="159" spans="3:147" x14ac:dyDescent="0.25">
      <c r="C159" s="20">
        <v>43853.416666666664</v>
      </c>
      <c r="D159">
        <v>0</v>
      </c>
      <c r="E159">
        <v>0</v>
      </c>
      <c r="F159">
        <v>0</v>
      </c>
      <c r="H159" s="39">
        <v>43853.416666666664</v>
      </c>
      <c r="I159">
        <v>1</v>
      </c>
      <c r="T159">
        <v>43195.375</v>
      </c>
      <c r="W159" s="39">
        <v>43853.375</v>
      </c>
      <c r="X159">
        <v>0</v>
      </c>
      <c r="Z159" s="39">
        <v>43853.375</v>
      </c>
      <c r="AA159">
        <v>0</v>
      </c>
      <c r="AB159" s="39">
        <v>43853.375</v>
      </c>
      <c r="AC159">
        <v>0</v>
      </c>
      <c r="AD159" s="39">
        <v>43853.375</v>
      </c>
      <c r="AE159">
        <v>0</v>
      </c>
      <c r="AF159" s="39">
        <v>43853.375</v>
      </c>
      <c r="AG159">
        <v>0</v>
      </c>
      <c r="AI159">
        <v>43858.958333333336</v>
      </c>
      <c r="AJ159">
        <v>43852.649143518516</v>
      </c>
      <c r="AK159" t="s">
        <v>547</v>
      </c>
      <c r="AL159">
        <v>0</v>
      </c>
      <c r="AM159">
        <v>0</v>
      </c>
      <c r="AN159">
        <v>0</v>
      </c>
      <c r="EI159">
        <v>43853.333333333336</v>
      </c>
      <c r="EJ159">
        <v>5.4568149999999997</v>
      </c>
      <c r="EK159">
        <v>43853.333333333336</v>
      </c>
      <c r="EL159">
        <v>4</v>
      </c>
      <c r="EN159">
        <v>43858.333333333336</v>
      </c>
      <c r="EO159">
        <v>0</v>
      </c>
      <c r="EP159">
        <v>43858.333333333336</v>
      </c>
      <c r="EQ159">
        <v>1</v>
      </c>
    </row>
    <row r="160" spans="3:147" x14ac:dyDescent="0.25">
      <c r="C160" s="20">
        <v>43853.458333333336</v>
      </c>
      <c r="D160">
        <v>0</v>
      </c>
      <c r="E160">
        <v>0</v>
      </c>
      <c r="F160">
        <v>0</v>
      </c>
      <c r="H160" s="39">
        <v>43853.458333333336</v>
      </c>
      <c r="I160">
        <v>1</v>
      </c>
      <c r="T160">
        <v>43195.416666666664</v>
      </c>
      <c r="W160" s="39">
        <v>43853.416666666664</v>
      </c>
      <c r="X160">
        <v>0</v>
      </c>
      <c r="Z160" s="39">
        <v>43853.416666666664</v>
      </c>
      <c r="AA160">
        <v>0</v>
      </c>
      <c r="AB160" s="39">
        <v>43853.416666666664</v>
      </c>
      <c r="AC160">
        <v>0</v>
      </c>
      <c r="AD160" s="39">
        <v>43853.416666666664</v>
      </c>
      <c r="AE160">
        <v>0</v>
      </c>
      <c r="AF160" s="39">
        <v>43853.416666666664</v>
      </c>
      <c r="AG160">
        <v>0</v>
      </c>
      <c r="AI160">
        <v>43859</v>
      </c>
      <c r="AJ160">
        <v>43852.649143518516</v>
      </c>
      <c r="AK160" t="s">
        <v>547</v>
      </c>
      <c r="AL160">
        <v>0</v>
      </c>
      <c r="AM160">
        <v>0</v>
      </c>
      <c r="AN160">
        <v>0</v>
      </c>
      <c r="EI160">
        <v>43853.375</v>
      </c>
      <c r="EJ160">
        <v>5.4568149999999997</v>
      </c>
      <c r="EK160">
        <v>43853.375</v>
      </c>
      <c r="EL160">
        <v>4</v>
      </c>
      <c r="EN160">
        <v>43858.375</v>
      </c>
      <c r="EO160">
        <v>0</v>
      </c>
      <c r="EP160">
        <v>43858.375</v>
      </c>
      <c r="EQ160">
        <v>1</v>
      </c>
    </row>
    <row r="161" spans="3:147" x14ac:dyDescent="0.25">
      <c r="C161" s="20">
        <v>43853.5</v>
      </c>
      <c r="D161">
        <v>0</v>
      </c>
      <c r="E161">
        <v>0</v>
      </c>
      <c r="F161">
        <v>0</v>
      </c>
      <c r="H161" s="39">
        <v>43853.5</v>
      </c>
      <c r="I161">
        <v>1</v>
      </c>
      <c r="T161">
        <v>43195.458333333336</v>
      </c>
      <c r="W161" s="39">
        <v>43853.458333333336</v>
      </c>
      <c r="X161">
        <v>0</v>
      </c>
      <c r="Z161" s="39">
        <v>43853.458333333336</v>
      </c>
      <c r="AA161">
        <v>0</v>
      </c>
      <c r="AB161" s="39">
        <v>43853.458333333336</v>
      </c>
      <c r="AC161">
        <v>0</v>
      </c>
      <c r="AD161" s="39">
        <v>43853.458333333336</v>
      </c>
      <c r="AE161">
        <v>0</v>
      </c>
      <c r="AF161" s="39">
        <v>43853.458333333336</v>
      </c>
      <c r="AG161">
        <v>0</v>
      </c>
      <c r="AI161">
        <v>43859.041666666664</v>
      </c>
      <c r="AJ161">
        <v>43852.649143518516</v>
      </c>
      <c r="AK161" t="s">
        <v>547</v>
      </c>
      <c r="AL161">
        <v>0</v>
      </c>
      <c r="AM161">
        <v>0</v>
      </c>
      <c r="AN161">
        <v>0</v>
      </c>
      <c r="EI161">
        <v>43853.416666666664</v>
      </c>
      <c r="EJ161">
        <v>5.4568149999999997</v>
      </c>
      <c r="EK161">
        <v>43853.416666666664</v>
      </c>
      <c r="EL161">
        <v>4</v>
      </c>
      <c r="EN161">
        <v>43858.416666666664</v>
      </c>
      <c r="EO161">
        <v>0</v>
      </c>
      <c r="EP161">
        <v>43858.416666666664</v>
      </c>
      <c r="EQ161">
        <v>1</v>
      </c>
    </row>
    <row r="162" spans="3:147" x14ac:dyDescent="0.25">
      <c r="C162" s="20">
        <v>43853.541666666664</v>
      </c>
      <c r="D162">
        <v>0</v>
      </c>
      <c r="E162">
        <v>0</v>
      </c>
      <c r="F162">
        <v>0</v>
      </c>
      <c r="H162" s="39">
        <v>43853.541666666664</v>
      </c>
      <c r="I162">
        <v>1</v>
      </c>
      <c r="T162">
        <v>43195.5</v>
      </c>
      <c r="W162" s="39">
        <v>43853.5</v>
      </c>
      <c r="X162">
        <v>0</v>
      </c>
      <c r="Z162" s="39">
        <v>43853.5</v>
      </c>
      <c r="AA162">
        <v>0</v>
      </c>
      <c r="AB162" s="39">
        <v>43853.5</v>
      </c>
      <c r="AC162">
        <v>0</v>
      </c>
      <c r="AD162" s="39">
        <v>43853.5</v>
      </c>
      <c r="AE162">
        <v>0</v>
      </c>
      <c r="AF162" s="39">
        <v>43853.5</v>
      </c>
      <c r="AG162">
        <v>0</v>
      </c>
      <c r="AI162">
        <v>43859.083333333336</v>
      </c>
      <c r="AJ162">
        <v>43852.649143518516</v>
      </c>
      <c r="AK162" t="s">
        <v>547</v>
      </c>
      <c r="AL162">
        <v>0</v>
      </c>
      <c r="AM162">
        <v>0</v>
      </c>
      <c r="AN162">
        <v>0</v>
      </c>
      <c r="EI162">
        <v>43853.458333333336</v>
      </c>
      <c r="EJ162">
        <v>5.4568149999999997</v>
      </c>
      <c r="EK162">
        <v>43853.458333333336</v>
      </c>
      <c r="EL162">
        <v>4</v>
      </c>
      <c r="EN162">
        <v>43858.458333333336</v>
      </c>
      <c r="EO162">
        <v>0</v>
      </c>
      <c r="EP162">
        <v>43858.458333333336</v>
      </c>
      <c r="EQ162">
        <v>1</v>
      </c>
    </row>
    <row r="163" spans="3:147" x14ac:dyDescent="0.25">
      <c r="C163" s="20">
        <v>43853.583333333336</v>
      </c>
      <c r="D163">
        <v>0</v>
      </c>
      <c r="E163">
        <v>0</v>
      </c>
      <c r="F163">
        <v>0</v>
      </c>
      <c r="H163" s="39">
        <v>43853.583333333336</v>
      </c>
      <c r="I163">
        <v>1</v>
      </c>
      <c r="T163">
        <v>43195.541666666664</v>
      </c>
      <c r="W163" s="39">
        <v>43853.541666666664</v>
      </c>
      <c r="X163">
        <v>0</v>
      </c>
      <c r="Z163" s="39">
        <v>43853.541666666664</v>
      </c>
      <c r="AA163">
        <v>0</v>
      </c>
      <c r="AB163" s="39">
        <v>43853.541666666664</v>
      </c>
      <c r="AC163">
        <v>0</v>
      </c>
      <c r="AD163" s="39">
        <v>43853.541666666664</v>
      </c>
      <c r="AE163">
        <v>0</v>
      </c>
      <c r="AF163" s="39">
        <v>43853.541666666664</v>
      </c>
      <c r="AG163">
        <v>0</v>
      </c>
      <c r="AI163">
        <v>43859.125</v>
      </c>
      <c r="AJ163">
        <v>43852.649143518516</v>
      </c>
      <c r="AK163" t="s">
        <v>547</v>
      </c>
      <c r="AL163">
        <v>0</v>
      </c>
      <c r="AM163">
        <v>0</v>
      </c>
      <c r="AN163">
        <v>0</v>
      </c>
      <c r="EI163">
        <v>43853.5</v>
      </c>
      <c r="EJ163">
        <v>5.4568149999999997</v>
      </c>
      <c r="EK163">
        <v>43853.5</v>
      </c>
      <c r="EL163">
        <v>4</v>
      </c>
      <c r="EN163">
        <v>43858.5</v>
      </c>
      <c r="EO163">
        <v>0</v>
      </c>
      <c r="EP163">
        <v>43858.5</v>
      </c>
      <c r="EQ163">
        <v>1</v>
      </c>
    </row>
    <row r="164" spans="3:147" x14ac:dyDescent="0.25">
      <c r="C164" s="20">
        <v>43853.625</v>
      </c>
      <c r="D164">
        <v>0</v>
      </c>
      <c r="E164">
        <v>0</v>
      </c>
      <c r="F164">
        <v>0</v>
      </c>
      <c r="H164" s="39">
        <v>43853.625</v>
      </c>
      <c r="I164">
        <v>1</v>
      </c>
      <c r="T164">
        <v>43195.583333333336</v>
      </c>
      <c r="W164" s="39">
        <v>43853.583333333336</v>
      </c>
      <c r="X164">
        <v>0</v>
      </c>
      <c r="Z164" s="39">
        <v>43853.583333333336</v>
      </c>
      <c r="AA164">
        <v>0</v>
      </c>
      <c r="AB164" s="39">
        <v>43853.583333333336</v>
      </c>
      <c r="AC164">
        <v>0</v>
      </c>
      <c r="AD164" s="39">
        <v>43853.583333333336</v>
      </c>
      <c r="AE164">
        <v>0</v>
      </c>
      <c r="AF164" s="39">
        <v>43853.583333333336</v>
      </c>
      <c r="AG164">
        <v>0</v>
      </c>
      <c r="AI164">
        <v>43859.166666666664</v>
      </c>
      <c r="AJ164">
        <v>43852.649143518516</v>
      </c>
      <c r="AK164" t="s">
        <v>547</v>
      </c>
      <c r="AL164">
        <v>0</v>
      </c>
      <c r="AM164">
        <v>0</v>
      </c>
      <c r="AN164">
        <v>0</v>
      </c>
      <c r="EI164">
        <v>43853.541666666664</v>
      </c>
      <c r="EJ164">
        <v>5.4568149999999997</v>
      </c>
      <c r="EK164">
        <v>43853.541666666664</v>
      </c>
      <c r="EL164">
        <v>4</v>
      </c>
      <c r="EN164">
        <v>43858.541666666664</v>
      </c>
      <c r="EO164">
        <v>0</v>
      </c>
      <c r="EP164">
        <v>43858.541666666664</v>
      </c>
      <c r="EQ164">
        <v>1</v>
      </c>
    </row>
    <row r="165" spans="3:147" x14ac:dyDescent="0.25">
      <c r="C165" s="20">
        <v>43853.666666666664</v>
      </c>
      <c r="D165">
        <v>0</v>
      </c>
      <c r="E165">
        <v>0</v>
      </c>
      <c r="F165">
        <v>0</v>
      </c>
      <c r="H165" s="39">
        <v>43853.666666666664</v>
      </c>
      <c r="I165">
        <v>1</v>
      </c>
      <c r="T165">
        <v>43195.625</v>
      </c>
      <c r="W165" s="39">
        <v>43853.625</v>
      </c>
      <c r="X165">
        <v>0</v>
      </c>
      <c r="Z165" s="39">
        <v>43853.625</v>
      </c>
      <c r="AA165">
        <v>0</v>
      </c>
      <c r="AB165" s="39">
        <v>43853.625</v>
      </c>
      <c r="AC165">
        <v>0</v>
      </c>
      <c r="AD165" s="39">
        <v>43853.625</v>
      </c>
      <c r="AE165">
        <v>0</v>
      </c>
      <c r="AF165" s="39">
        <v>43853.625</v>
      </c>
      <c r="AG165">
        <v>0</v>
      </c>
      <c r="AI165">
        <v>43859.208333333336</v>
      </c>
      <c r="AJ165">
        <v>43852.649143518516</v>
      </c>
      <c r="AK165" t="s">
        <v>547</v>
      </c>
      <c r="AL165">
        <v>0</v>
      </c>
      <c r="AM165">
        <v>0</v>
      </c>
      <c r="AN165">
        <v>0</v>
      </c>
      <c r="EI165">
        <v>43853.583333333336</v>
      </c>
      <c r="EJ165">
        <v>5.4568149999999997</v>
      </c>
      <c r="EK165">
        <v>43853.583333333336</v>
      </c>
      <c r="EL165">
        <v>4</v>
      </c>
      <c r="EN165">
        <v>43858.583333333336</v>
      </c>
      <c r="EO165">
        <v>0</v>
      </c>
      <c r="EP165">
        <v>43858.583333333336</v>
      </c>
      <c r="EQ165">
        <v>1</v>
      </c>
    </row>
    <row r="166" spans="3:147" x14ac:dyDescent="0.25">
      <c r="C166" s="20">
        <v>43853.708333333336</v>
      </c>
      <c r="D166">
        <v>92</v>
      </c>
      <c r="E166">
        <v>24</v>
      </c>
      <c r="F166">
        <v>100</v>
      </c>
      <c r="H166" s="39">
        <v>43853.708333333336</v>
      </c>
      <c r="I166">
        <v>1</v>
      </c>
      <c r="T166">
        <v>43195.666666666664</v>
      </c>
      <c r="W166" s="39">
        <v>43853.666666666664</v>
      </c>
      <c r="X166">
        <v>0</v>
      </c>
      <c r="Z166" s="39">
        <v>43853.666666666664</v>
      </c>
      <c r="AA166">
        <v>0</v>
      </c>
      <c r="AB166" s="39">
        <v>43853.666666666664</v>
      </c>
      <c r="AC166">
        <v>0</v>
      </c>
      <c r="AD166" s="39">
        <v>43853.666666666664</v>
      </c>
      <c r="AE166">
        <v>0</v>
      </c>
      <c r="AF166" s="39">
        <v>43853.666666666664</v>
      </c>
      <c r="AG166">
        <v>0</v>
      </c>
      <c r="AI166">
        <v>43859.25</v>
      </c>
      <c r="AJ166">
        <v>43852.649143518516</v>
      </c>
      <c r="AK166" t="s">
        <v>547</v>
      </c>
      <c r="AL166">
        <v>0</v>
      </c>
      <c r="AM166">
        <v>0</v>
      </c>
      <c r="AN166">
        <v>0</v>
      </c>
      <c r="EI166">
        <v>43853.625</v>
      </c>
      <c r="EJ166">
        <v>5.4568149999999997</v>
      </c>
      <c r="EK166">
        <v>43853.625</v>
      </c>
      <c r="EL166">
        <v>4</v>
      </c>
      <c r="EN166">
        <v>43858.625</v>
      </c>
      <c r="EO166">
        <v>0</v>
      </c>
      <c r="EP166">
        <v>43858.625</v>
      </c>
      <c r="EQ166">
        <v>1</v>
      </c>
    </row>
    <row r="167" spans="3:147" x14ac:dyDescent="0.25">
      <c r="C167" s="20">
        <v>43853.75</v>
      </c>
      <c r="D167">
        <v>92</v>
      </c>
      <c r="E167">
        <v>24</v>
      </c>
      <c r="F167">
        <v>100</v>
      </c>
      <c r="H167" s="39">
        <v>43853.75</v>
      </c>
      <c r="I167">
        <v>1</v>
      </c>
      <c r="T167">
        <v>43195.708333333336</v>
      </c>
      <c r="W167" s="39">
        <v>43853.708333333336</v>
      </c>
      <c r="X167">
        <v>0</v>
      </c>
      <c r="Z167" s="39">
        <v>43853.708333333336</v>
      </c>
      <c r="AA167">
        <v>0</v>
      </c>
      <c r="AB167" s="39">
        <v>43853.708333333336</v>
      </c>
      <c r="AC167">
        <v>0</v>
      </c>
      <c r="AD167" s="39">
        <v>43853.708333333336</v>
      </c>
      <c r="AE167">
        <v>0</v>
      </c>
      <c r="AF167" s="39">
        <v>43853.708333333336</v>
      </c>
      <c r="AG167">
        <v>0</v>
      </c>
      <c r="AI167">
        <v>43859.291666666664</v>
      </c>
      <c r="AJ167">
        <v>43852.649143518516</v>
      </c>
      <c r="AK167" t="s">
        <v>547</v>
      </c>
      <c r="AL167">
        <v>0</v>
      </c>
      <c r="AM167">
        <v>0</v>
      </c>
      <c r="AN167">
        <v>68.84</v>
      </c>
      <c r="EI167">
        <v>43853.666666666664</v>
      </c>
      <c r="EJ167">
        <v>5.4568149999999997</v>
      </c>
      <c r="EK167">
        <v>43853.666666666664</v>
      </c>
      <c r="EL167">
        <v>4</v>
      </c>
      <c r="EN167">
        <v>43858.666666666664</v>
      </c>
      <c r="EO167">
        <v>0</v>
      </c>
      <c r="EP167">
        <v>43858.666666666664</v>
      </c>
      <c r="EQ167">
        <v>1</v>
      </c>
    </row>
    <row r="168" spans="3:147" x14ac:dyDescent="0.25">
      <c r="C168" s="20">
        <v>43853.791666666664</v>
      </c>
      <c r="D168">
        <v>0</v>
      </c>
      <c r="E168">
        <v>0</v>
      </c>
      <c r="F168">
        <v>100</v>
      </c>
      <c r="H168" s="39">
        <v>43853.791666666664</v>
      </c>
      <c r="I168">
        <v>1</v>
      </c>
      <c r="T168">
        <v>43195.75</v>
      </c>
      <c r="W168" s="39">
        <v>43853.75</v>
      </c>
      <c r="X168">
        <v>0</v>
      </c>
      <c r="Z168" s="39">
        <v>43853.75</v>
      </c>
      <c r="AA168">
        <v>0</v>
      </c>
      <c r="AB168" s="39">
        <v>43853.75</v>
      </c>
      <c r="AC168">
        <v>0</v>
      </c>
      <c r="AD168" s="39">
        <v>43853.75</v>
      </c>
      <c r="AE168">
        <v>0</v>
      </c>
      <c r="AF168" s="39">
        <v>43853.75</v>
      </c>
      <c r="AG168">
        <v>0</v>
      </c>
      <c r="AI168">
        <v>43859.333333333336</v>
      </c>
      <c r="AJ168">
        <v>43852.649143518516</v>
      </c>
      <c r="AK168" t="s">
        <v>547</v>
      </c>
      <c r="AL168">
        <v>62.61</v>
      </c>
      <c r="AM168">
        <v>35.96</v>
      </c>
      <c r="AN168">
        <v>67.23</v>
      </c>
      <c r="EI168">
        <v>43853.708333333336</v>
      </c>
      <c r="EJ168">
        <v>5.4568149999999997</v>
      </c>
      <c r="EK168">
        <v>43853.708333333336</v>
      </c>
      <c r="EL168">
        <v>4</v>
      </c>
      <c r="EN168">
        <v>43858.708333333336</v>
      </c>
      <c r="EO168">
        <v>0</v>
      </c>
      <c r="EP168">
        <v>43858.708333333336</v>
      </c>
      <c r="EQ168">
        <v>1</v>
      </c>
    </row>
    <row r="169" spans="3:147" x14ac:dyDescent="0.25">
      <c r="C169" s="20">
        <v>43853.833333333336</v>
      </c>
      <c r="D169">
        <v>0</v>
      </c>
      <c r="E169">
        <v>0</v>
      </c>
      <c r="F169">
        <v>0</v>
      </c>
      <c r="H169" s="39">
        <v>43853.833333333336</v>
      </c>
      <c r="I169">
        <v>1</v>
      </c>
      <c r="T169">
        <v>43195.791666666664</v>
      </c>
      <c r="W169" s="39">
        <v>43853.791666666664</v>
      </c>
      <c r="X169">
        <v>0</v>
      </c>
      <c r="Z169" s="39">
        <v>43853.791666666664</v>
      </c>
      <c r="AA169">
        <v>0</v>
      </c>
      <c r="AB169" s="39">
        <v>43853.791666666664</v>
      </c>
      <c r="AC169">
        <v>0</v>
      </c>
      <c r="AD169" s="39">
        <v>43853.791666666664</v>
      </c>
      <c r="AE169">
        <v>0</v>
      </c>
      <c r="AF169" s="39">
        <v>43853.791666666664</v>
      </c>
      <c r="AG169">
        <v>0</v>
      </c>
      <c r="AI169">
        <v>43859.375</v>
      </c>
      <c r="AJ169">
        <v>43852.649143518516</v>
      </c>
      <c r="AK169" t="s">
        <v>547</v>
      </c>
      <c r="AL169">
        <v>0</v>
      </c>
      <c r="AM169">
        <v>14.13</v>
      </c>
      <c r="AN169">
        <v>66.87</v>
      </c>
      <c r="EI169">
        <v>43853.75</v>
      </c>
      <c r="EJ169">
        <v>5.4568149999999997</v>
      </c>
      <c r="EK169">
        <v>43853.75</v>
      </c>
      <c r="EL169">
        <v>4</v>
      </c>
      <c r="EN169">
        <v>43858.75</v>
      </c>
      <c r="EO169">
        <v>0</v>
      </c>
      <c r="EP169">
        <v>43858.75</v>
      </c>
      <c r="EQ169">
        <v>1</v>
      </c>
    </row>
    <row r="170" spans="3:147" x14ac:dyDescent="0.25">
      <c r="C170" s="20">
        <v>43853.875</v>
      </c>
      <c r="D170">
        <v>0</v>
      </c>
      <c r="E170">
        <v>0</v>
      </c>
      <c r="F170">
        <v>0</v>
      </c>
      <c r="H170" s="39">
        <v>43853.875</v>
      </c>
      <c r="I170">
        <v>1</v>
      </c>
      <c r="T170">
        <v>43195.833333333336</v>
      </c>
      <c r="W170" s="39">
        <v>43853.833333333336</v>
      </c>
      <c r="X170">
        <v>0</v>
      </c>
      <c r="Z170" s="39">
        <v>43853.833333333336</v>
      </c>
      <c r="AA170">
        <v>0</v>
      </c>
      <c r="AB170" s="39">
        <v>43853.833333333336</v>
      </c>
      <c r="AC170">
        <v>0</v>
      </c>
      <c r="AD170" s="39">
        <v>43853.833333333336</v>
      </c>
      <c r="AE170">
        <v>0</v>
      </c>
      <c r="AF170" s="39">
        <v>43853.833333333336</v>
      </c>
      <c r="AG170">
        <v>0</v>
      </c>
      <c r="AI170">
        <v>43859.416666666664</v>
      </c>
      <c r="AJ170">
        <v>43852.649143518516</v>
      </c>
      <c r="AK170" t="s">
        <v>547</v>
      </c>
      <c r="AL170">
        <v>0</v>
      </c>
      <c r="AM170">
        <v>0</v>
      </c>
      <c r="AN170">
        <v>0</v>
      </c>
      <c r="EI170">
        <v>43853.791666666664</v>
      </c>
      <c r="EJ170">
        <v>5.4568149999999997</v>
      </c>
      <c r="EK170">
        <v>43853.791666666664</v>
      </c>
      <c r="EL170">
        <v>4</v>
      </c>
      <c r="EN170">
        <v>43858.791666666664</v>
      </c>
      <c r="EO170">
        <v>0</v>
      </c>
      <c r="EP170">
        <v>43858.791666666664</v>
      </c>
      <c r="EQ170">
        <v>1</v>
      </c>
    </row>
    <row r="171" spans="3:147" x14ac:dyDescent="0.25">
      <c r="C171" s="20">
        <v>43853.916666666664</v>
      </c>
      <c r="D171">
        <v>0</v>
      </c>
      <c r="E171">
        <v>0</v>
      </c>
      <c r="F171">
        <v>0</v>
      </c>
      <c r="H171" s="39">
        <v>43853.916666666664</v>
      </c>
      <c r="I171">
        <v>1</v>
      </c>
      <c r="T171">
        <v>43195.875</v>
      </c>
      <c r="W171" s="39">
        <v>43853.875</v>
      </c>
      <c r="X171">
        <v>0</v>
      </c>
      <c r="Z171" s="39">
        <v>43853.875</v>
      </c>
      <c r="AA171">
        <v>0</v>
      </c>
      <c r="AB171" s="39">
        <v>43853.875</v>
      </c>
      <c r="AC171">
        <v>0</v>
      </c>
      <c r="AD171" s="39">
        <v>43853.875</v>
      </c>
      <c r="AE171">
        <v>0</v>
      </c>
      <c r="AF171" s="39">
        <v>43853.875</v>
      </c>
      <c r="AG171">
        <v>0</v>
      </c>
      <c r="AI171">
        <v>43859.458333333336</v>
      </c>
      <c r="AJ171">
        <v>43852.649143518516</v>
      </c>
      <c r="AK171" t="s">
        <v>547</v>
      </c>
      <c r="AL171">
        <v>0</v>
      </c>
      <c r="AM171">
        <v>0</v>
      </c>
      <c r="AN171">
        <v>0</v>
      </c>
      <c r="EI171">
        <v>43853.833333333336</v>
      </c>
      <c r="EJ171">
        <v>5.4568149999999997</v>
      </c>
      <c r="EK171">
        <v>43853.833333333336</v>
      </c>
      <c r="EL171">
        <v>4</v>
      </c>
      <c r="EN171">
        <v>43858.833333333336</v>
      </c>
      <c r="EO171">
        <v>0</v>
      </c>
      <c r="EP171">
        <v>43858.833333333336</v>
      </c>
      <c r="EQ171">
        <v>1</v>
      </c>
    </row>
    <row r="172" spans="3:147" x14ac:dyDescent="0.25">
      <c r="C172" s="20">
        <v>43853.958333333336</v>
      </c>
      <c r="D172">
        <v>0</v>
      </c>
      <c r="E172">
        <v>0</v>
      </c>
      <c r="F172">
        <v>0</v>
      </c>
      <c r="H172" s="39">
        <v>43853.958333333336</v>
      </c>
      <c r="I172">
        <v>1</v>
      </c>
      <c r="T172">
        <v>43195.916666666664</v>
      </c>
      <c r="W172" s="39">
        <v>43853.916666666664</v>
      </c>
      <c r="X172">
        <v>0</v>
      </c>
      <c r="Z172" s="39">
        <v>43853.916666666664</v>
      </c>
      <c r="AA172">
        <v>0</v>
      </c>
      <c r="AB172" s="39">
        <v>43853.916666666664</v>
      </c>
      <c r="AC172">
        <v>0</v>
      </c>
      <c r="AD172" s="39">
        <v>43853.916666666664</v>
      </c>
      <c r="AE172">
        <v>0</v>
      </c>
      <c r="AF172" s="39">
        <v>43853.916666666664</v>
      </c>
      <c r="AG172">
        <v>0</v>
      </c>
      <c r="AI172">
        <v>43859.5</v>
      </c>
      <c r="AJ172">
        <v>43852.649143518516</v>
      </c>
      <c r="AK172" t="s">
        <v>547</v>
      </c>
      <c r="AL172">
        <v>0</v>
      </c>
      <c r="AM172">
        <v>0</v>
      </c>
      <c r="AN172">
        <v>0</v>
      </c>
      <c r="EI172">
        <v>43853.875</v>
      </c>
      <c r="EJ172">
        <v>5.4568149999999997</v>
      </c>
      <c r="EK172">
        <v>43853.875</v>
      </c>
      <c r="EL172">
        <v>4</v>
      </c>
      <c r="EN172">
        <v>43858.875</v>
      </c>
      <c r="EO172">
        <v>0</v>
      </c>
      <c r="EP172">
        <v>43858.875</v>
      </c>
      <c r="EQ172">
        <v>1</v>
      </c>
    </row>
    <row r="173" spans="3:147" x14ac:dyDescent="0.25">
      <c r="C173" s="20">
        <v>43660</v>
      </c>
      <c r="D173">
        <v>0</v>
      </c>
      <c r="E173">
        <v>0</v>
      </c>
      <c r="F173">
        <v>0</v>
      </c>
      <c r="H173" s="39">
        <v>43660</v>
      </c>
      <c r="I173">
        <v>0</v>
      </c>
      <c r="T173">
        <v>43195.958333333336</v>
      </c>
      <c r="W173" s="39">
        <v>43853.958333333336</v>
      </c>
      <c r="X173">
        <v>0</v>
      </c>
      <c r="Z173" s="39">
        <v>43853.958333333336</v>
      </c>
      <c r="AA173">
        <v>0</v>
      </c>
      <c r="AB173" s="39">
        <v>43853.958333333336</v>
      </c>
      <c r="AC173">
        <v>0</v>
      </c>
      <c r="AD173" s="39">
        <v>43853.958333333336</v>
      </c>
      <c r="AE173">
        <v>0</v>
      </c>
      <c r="AF173" s="39">
        <v>43853.958333333336</v>
      </c>
      <c r="AG173">
        <v>0</v>
      </c>
      <c r="AI173">
        <v>43859.541666666664</v>
      </c>
      <c r="AJ173">
        <v>43852.649143518516</v>
      </c>
      <c r="AK173" t="s">
        <v>547</v>
      </c>
      <c r="AL173">
        <v>0</v>
      </c>
      <c r="AM173">
        <v>0</v>
      </c>
      <c r="AN173">
        <v>0</v>
      </c>
      <c r="EI173">
        <v>43853.916666666664</v>
      </c>
      <c r="EJ173">
        <v>5.4568149999999997</v>
      </c>
      <c r="EK173">
        <v>43853.916666666664</v>
      </c>
      <c r="EL173">
        <v>4</v>
      </c>
      <c r="EN173">
        <v>43858.916666666664</v>
      </c>
      <c r="EO173">
        <v>0</v>
      </c>
      <c r="EP173">
        <v>43858.916666666664</v>
      </c>
      <c r="EQ173">
        <v>1</v>
      </c>
    </row>
    <row r="174" spans="3:147" x14ac:dyDescent="0.25">
      <c r="C174" s="20">
        <v>43660.041666666664</v>
      </c>
      <c r="D174">
        <v>0</v>
      </c>
      <c r="E174">
        <v>0</v>
      </c>
      <c r="F174">
        <v>0</v>
      </c>
      <c r="H174" s="39">
        <v>43660.041666666664</v>
      </c>
      <c r="I174">
        <v>0</v>
      </c>
      <c r="T174">
        <v>43196</v>
      </c>
      <c r="W174" s="39">
        <v>43854</v>
      </c>
      <c r="X174">
        <v>0</v>
      </c>
      <c r="Z174" s="39">
        <v>43854</v>
      </c>
      <c r="AA174">
        <v>0</v>
      </c>
      <c r="AB174" s="39">
        <v>43854</v>
      </c>
      <c r="AC174">
        <v>0</v>
      </c>
      <c r="AD174" s="39">
        <v>43854</v>
      </c>
      <c r="AE174">
        <v>0</v>
      </c>
      <c r="AF174" s="39">
        <v>43854</v>
      </c>
      <c r="AG174">
        <v>0</v>
      </c>
      <c r="AI174">
        <v>43859.583333333336</v>
      </c>
      <c r="AJ174">
        <v>43852.649143518516</v>
      </c>
      <c r="AK174" t="s">
        <v>547</v>
      </c>
      <c r="AL174">
        <v>0</v>
      </c>
      <c r="AM174">
        <v>0</v>
      </c>
      <c r="AN174">
        <v>0</v>
      </c>
      <c r="EI174">
        <v>43853.958333333336</v>
      </c>
      <c r="EJ174">
        <v>5.4568149999999997</v>
      </c>
      <c r="EK174">
        <v>43853.958333333336</v>
      </c>
      <c r="EL174">
        <v>4</v>
      </c>
      <c r="EN174">
        <v>43858.958333333336</v>
      </c>
      <c r="EO174">
        <v>0</v>
      </c>
      <c r="EP174">
        <v>43858.958333333336</v>
      </c>
      <c r="EQ174">
        <v>1</v>
      </c>
    </row>
    <row r="175" spans="3:147" x14ac:dyDescent="0.25">
      <c r="C175" s="20">
        <v>43660.083333333336</v>
      </c>
      <c r="D175">
        <v>0</v>
      </c>
      <c r="E175">
        <v>0</v>
      </c>
      <c r="F175">
        <v>0</v>
      </c>
      <c r="H175" s="39">
        <v>43660.083333333336</v>
      </c>
      <c r="I175">
        <v>0</v>
      </c>
      <c r="T175">
        <v>43196.041666666664</v>
      </c>
      <c r="W175" s="39">
        <v>43854.041666666664</v>
      </c>
      <c r="X175">
        <v>0</v>
      </c>
      <c r="Z175" s="39">
        <v>43854.041666666664</v>
      </c>
      <c r="AA175">
        <v>0</v>
      </c>
      <c r="AB175" s="39">
        <v>43854.041666666664</v>
      </c>
      <c r="AC175">
        <v>0</v>
      </c>
      <c r="AD175" s="39">
        <v>43854.041666666664</v>
      </c>
      <c r="AE175">
        <v>0</v>
      </c>
      <c r="AF175" s="39">
        <v>43854.041666666664</v>
      </c>
      <c r="AG175">
        <v>0</v>
      </c>
      <c r="AI175">
        <v>43859.625</v>
      </c>
      <c r="AJ175">
        <v>43852.649143518516</v>
      </c>
      <c r="AK175" t="s">
        <v>547</v>
      </c>
      <c r="AL175">
        <v>0</v>
      </c>
      <c r="AM175">
        <v>0</v>
      </c>
      <c r="AN175">
        <v>0</v>
      </c>
      <c r="EI175">
        <v>43854</v>
      </c>
      <c r="EJ175">
        <v>5.2564359999999999</v>
      </c>
      <c r="EK175">
        <v>43854</v>
      </c>
      <c r="EL175">
        <v>2.8118430000000001</v>
      </c>
      <c r="EN175">
        <v>43859</v>
      </c>
      <c r="EO175">
        <v>0</v>
      </c>
      <c r="EP175">
        <v>43859</v>
      </c>
      <c r="EQ175">
        <v>1</v>
      </c>
    </row>
    <row r="176" spans="3:147" x14ac:dyDescent="0.25">
      <c r="C176" s="20">
        <v>43660.125</v>
      </c>
      <c r="D176">
        <v>0</v>
      </c>
      <c r="E176">
        <v>0</v>
      </c>
      <c r="F176">
        <v>0</v>
      </c>
      <c r="H176" s="39">
        <v>43660.125</v>
      </c>
      <c r="I176">
        <v>0</v>
      </c>
      <c r="T176">
        <v>43196.083333333336</v>
      </c>
      <c r="W176" s="39">
        <v>43854.083333333336</v>
      </c>
      <c r="X176">
        <v>0</v>
      </c>
      <c r="Z176" s="39">
        <v>43854.083333333336</v>
      </c>
      <c r="AA176">
        <v>0</v>
      </c>
      <c r="AB176" s="39">
        <v>43854.083333333336</v>
      </c>
      <c r="AC176">
        <v>0</v>
      </c>
      <c r="AD176" s="39">
        <v>43854.083333333336</v>
      </c>
      <c r="AE176">
        <v>0</v>
      </c>
      <c r="AF176" s="39">
        <v>43854.083333333336</v>
      </c>
      <c r="AG176">
        <v>0</v>
      </c>
      <c r="AI176">
        <v>43859.666666666664</v>
      </c>
      <c r="AJ176">
        <v>43852.649143518516</v>
      </c>
      <c r="AK176" t="s">
        <v>547</v>
      </c>
      <c r="AL176">
        <v>0</v>
      </c>
      <c r="AM176">
        <v>0</v>
      </c>
      <c r="AN176">
        <v>0</v>
      </c>
      <c r="EI176">
        <v>43854.041666666664</v>
      </c>
      <c r="EJ176">
        <v>5.2564359999999999</v>
      </c>
      <c r="EK176">
        <v>43854.041666666664</v>
      </c>
      <c r="EL176">
        <v>2.8118430000000001</v>
      </c>
      <c r="EN176">
        <v>43859.041666666664</v>
      </c>
      <c r="EO176">
        <v>0</v>
      </c>
      <c r="EP176">
        <v>43859.041666666664</v>
      </c>
      <c r="EQ176">
        <v>1</v>
      </c>
    </row>
    <row r="177" spans="3:147" x14ac:dyDescent="0.25">
      <c r="C177" s="20">
        <v>43660.166666666664</v>
      </c>
      <c r="D177">
        <v>0</v>
      </c>
      <c r="E177">
        <v>0</v>
      </c>
      <c r="F177">
        <v>0</v>
      </c>
      <c r="H177" s="39">
        <v>43660.166666666664</v>
      </c>
      <c r="I177">
        <v>0</v>
      </c>
      <c r="T177">
        <v>43196.125</v>
      </c>
      <c r="W177" s="39">
        <v>43854.125</v>
      </c>
      <c r="X177">
        <v>0</v>
      </c>
      <c r="Z177" s="39">
        <v>43854.125</v>
      </c>
      <c r="AA177">
        <v>0</v>
      </c>
      <c r="AB177" s="39">
        <v>43854.125</v>
      </c>
      <c r="AC177">
        <v>0</v>
      </c>
      <c r="AD177" s="39">
        <v>43854.125</v>
      </c>
      <c r="AE177">
        <v>0</v>
      </c>
      <c r="AF177" s="39">
        <v>43854.125</v>
      </c>
      <c r="AG177">
        <v>0</v>
      </c>
      <c r="AI177">
        <v>43859.708333333336</v>
      </c>
      <c r="AJ177">
        <v>43852.649143518516</v>
      </c>
      <c r="AK177" t="s">
        <v>547</v>
      </c>
      <c r="AL177">
        <v>0</v>
      </c>
      <c r="AM177">
        <v>0</v>
      </c>
      <c r="AN177">
        <v>72.849999999999994</v>
      </c>
      <c r="EI177">
        <v>43854.083333333336</v>
      </c>
      <c r="EJ177">
        <v>5.2564359999999999</v>
      </c>
      <c r="EK177">
        <v>43854.083333333336</v>
      </c>
      <c r="EL177">
        <v>2.8118430000000001</v>
      </c>
      <c r="EN177">
        <v>43859.083333333336</v>
      </c>
      <c r="EO177">
        <v>0</v>
      </c>
      <c r="EP177">
        <v>43859.083333333336</v>
      </c>
      <c r="EQ177">
        <v>1</v>
      </c>
    </row>
    <row r="178" spans="3:147" x14ac:dyDescent="0.25">
      <c r="C178" s="20">
        <v>43660.208333333336</v>
      </c>
      <c r="D178">
        <v>0</v>
      </c>
      <c r="E178">
        <v>0</v>
      </c>
      <c r="F178">
        <v>0</v>
      </c>
      <c r="H178" s="39">
        <v>43660.208333333336</v>
      </c>
      <c r="I178">
        <v>0</v>
      </c>
      <c r="T178">
        <v>43196.166666666664</v>
      </c>
      <c r="W178" s="39">
        <v>43854.166666666664</v>
      </c>
      <c r="X178">
        <v>0</v>
      </c>
      <c r="Z178" s="39">
        <v>43854.166666666664</v>
      </c>
      <c r="AA178">
        <v>0</v>
      </c>
      <c r="AB178" s="39">
        <v>43854.166666666664</v>
      </c>
      <c r="AC178">
        <v>0</v>
      </c>
      <c r="AD178" s="39">
        <v>43854.166666666664</v>
      </c>
      <c r="AE178">
        <v>0</v>
      </c>
      <c r="AF178" s="39">
        <v>43854.166666666664</v>
      </c>
      <c r="AG178">
        <v>0</v>
      </c>
      <c r="AI178">
        <v>43859.75</v>
      </c>
      <c r="AJ178">
        <v>43852.649143518516</v>
      </c>
      <c r="AK178" t="s">
        <v>547</v>
      </c>
      <c r="AL178">
        <v>66.209999999999994</v>
      </c>
      <c r="AM178">
        <v>35.96</v>
      </c>
      <c r="AN178">
        <v>71.099999999999994</v>
      </c>
      <c r="EI178">
        <v>43854.125</v>
      </c>
      <c r="EJ178">
        <v>5.2564359999999999</v>
      </c>
      <c r="EK178">
        <v>43854.125</v>
      </c>
      <c r="EL178">
        <v>2.8118430000000001</v>
      </c>
      <c r="EN178">
        <v>43859.125</v>
      </c>
      <c r="EO178">
        <v>0</v>
      </c>
      <c r="EP178">
        <v>43859.125</v>
      </c>
      <c r="EQ178">
        <v>1</v>
      </c>
    </row>
    <row r="179" spans="3:147" x14ac:dyDescent="0.25">
      <c r="C179" s="20">
        <v>43660.25</v>
      </c>
      <c r="D179">
        <v>0</v>
      </c>
      <c r="E179">
        <v>0</v>
      </c>
      <c r="F179">
        <v>0</v>
      </c>
      <c r="H179" s="39">
        <v>43660.25</v>
      </c>
      <c r="I179">
        <v>0</v>
      </c>
      <c r="T179">
        <v>43196.208333333336</v>
      </c>
      <c r="W179" s="39">
        <v>43854.208333333336</v>
      </c>
      <c r="X179">
        <v>0</v>
      </c>
      <c r="Z179" s="39">
        <v>43854.208333333336</v>
      </c>
      <c r="AA179">
        <v>0</v>
      </c>
      <c r="AB179" s="39">
        <v>43854.208333333336</v>
      </c>
      <c r="AC179">
        <v>0</v>
      </c>
      <c r="AD179" s="39">
        <v>43854.208333333336</v>
      </c>
      <c r="AE179">
        <v>0</v>
      </c>
      <c r="AF179" s="39">
        <v>43854.208333333336</v>
      </c>
      <c r="AG179">
        <v>0</v>
      </c>
      <c r="AI179">
        <v>43859.791666666664</v>
      </c>
      <c r="AJ179">
        <v>43852.649143518516</v>
      </c>
      <c r="AK179" t="s">
        <v>547</v>
      </c>
      <c r="AL179">
        <v>64.64</v>
      </c>
      <c r="AM179">
        <v>34.83</v>
      </c>
      <c r="AN179">
        <v>69.41</v>
      </c>
      <c r="EI179">
        <v>43854.166666666664</v>
      </c>
      <c r="EJ179">
        <v>5.2564359999999999</v>
      </c>
      <c r="EK179">
        <v>43854.166666666664</v>
      </c>
      <c r="EL179">
        <v>2.8118430000000001</v>
      </c>
      <c r="EN179">
        <v>43859.166666666664</v>
      </c>
      <c r="EO179">
        <v>0</v>
      </c>
      <c r="EP179">
        <v>43859.166666666664</v>
      </c>
      <c r="EQ179">
        <v>1</v>
      </c>
    </row>
    <row r="180" spans="3:147" x14ac:dyDescent="0.25">
      <c r="C180" s="20">
        <v>43660.291666666664</v>
      </c>
      <c r="D180">
        <v>0</v>
      </c>
      <c r="E180">
        <v>0</v>
      </c>
      <c r="F180">
        <v>0</v>
      </c>
      <c r="H180" s="39">
        <v>43660.291666666664</v>
      </c>
      <c r="I180">
        <v>0</v>
      </c>
      <c r="T180">
        <v>43196.25</v>
      </c>
      <c r="W180" s="39">
        <v>43854.25</v>
      </c>
      <c r="X180">
        <v>0</v>
      </c>
      <c r="Z180" s="39">
        <v>43854.25</v>
      </c>
      <c r="AA180">
        <v>0</v>
      </c>
      <c r="AB180" s="39">
        <v>43854.25</v>
      </c>
      <c r="AC180">
        <v>0</v>
      </c>
      <c r="AD180" s="39">
        <v>43854.25</v>
      </c>
      <c r="AE180">
        <v>0</v>
      </c>
      <c r="AF180" s="39">
        <v>43854.25</v>
      </c>
      <c r="AG180">
        <v>0</v>
      </c>
      <c r="AI180">
        <v>43859.833333333336</v>
      </c>
      <c r="AJ180">
        <v>43852.649143518516</v>
      </c>
      <c r="AK180" t="s">
        <v>547</v>
      </c>
      <c r="AL180">
        <v>0</v>
      </c>
      <c r="AM180">
        <v>0</v>
      </c>
      <c r="AN180">
        <v>69</v>
      </c>
      <c r="EI180">
        <v>43854.208333333336</v>
      </c>
      <c r="EJ180">
        <v>5.2564359999999999</v>
      </c>
      <c r="EK180">
        <v>43854.208333333336</v>
      </c>
      <c r="EL180">
        <v>2.8118430000000001</v>
      </c>
      <c r="EN180">
        <v>43859.208333333336</v>
      </c>
      <c r="EO180">
        <v>0</v>
      </c>
      <c r="EP180">
        <v>43859.208333333336</v>
      </c>
      <c r="EQ180">
        <v>1</v>
      </c>
    </row>
    <row r="181" spans="3:147" x14ac:dyDescent="0.25">
      <c r="C181" s="20">
        <v>43660.333333333336</v>
      </c>
      <c r="D181">
        <v>0</v>
      </c>
      <c r="E181">
        <v>0</v>
      </c>
      <c r="F181">
        <v>0</v>
      </c>
      <c r="H181" s="39">
        <v>43660.333333333336</v>
      </c>
      <c r="I181">
        <v>0</v>
      </c>
      <c r="T181">
        <v>43196.291666666664</v>
      </c>
      <c r="W181" s="39">
        <v>43854.291666666664</v>
      </c>
      <c r="X181">
        <v>0</v>
      </c>
      <c r="Z181" s="39">
        <v>43854.291666666664</v>
      </c>
      <c r="AA181">
        <v>0</v>
      </c>
      <c r="AB181" s="39">
        <v>43854.291666666664</v>
      </c>
      <c r="AC181">
        <v>0</v>
      </c>
      <c r="AD181" s="39">
        <v>43854.291666666664</v>
      </c>
      <c r="AE181">
        <v>0</v>
      </c>
      <c r="AF181" s="39">
        <v>43854.291666666664</v>
      </c>
      <c r="AG181">
        <v>0</v>
      </c>
      <c r="AI181">
        <v>43859.875</v>
      </c>
      <c r="AJ181">
        <v>43852.649143518516</v>
      </c>
      <c r="AK181" t="s">
        <v>547</v>
      </c>
      <c r="AL181">
        <v>0</v>
      </c>
      <c r="AM181">
        <v>0</v>
      </c>
      <c r="AN181">
        <v>0</v>
      </c>
      <c r="EI181">
        <v>43854.25</v>
      </c>
      <c r="EJ181">
        <v>5.2564359999999999</v>
      </c>
      <c r="EK181">
        <v>43854.25</v>
      </c>
      <c r="EL181">
        <v>2.8118430000000001</v>
      </c>
      <c r="EN181">
        <v>43859.25</v>
      </c>
      <c r="EO181">
        <v>0</v>
      </c>
      <c r="EP181">
        <v>43859.25</v>
      </c>
      <c r="EQ181">
        <v>1</v>
      </c>
    </row>
    <row r="182" spans="3:147" x14ac:dyDescent="0.25">
      <c r="C182" s="20">
        <v>43660.375</v>
      </c>
      <c r="D182">
        <v>0</v>
      </c>
      <c r="E182">
        <v>0</v>
      </c>
      <c r="F182">
        <v>0</v>
      </c>
      <c r="H182" s="39">
        <v>43660.375</v>
      </c>
      <c r="I182">
        <v>0</v>
      </c>
      <c r="T182">
        <v>43196.333333333336</v>
      </c>
      <c r="W182" s="39">
        <v>43854.333333333336</v>
      </c>
      <c r="X182">
        <v>0</v>
      </c>
      <c r="Z182" s="39">
        <v>43854.333333333336</v>
      </c>
      <c r="AA182">
        <v>0</v>
      </c>
      <c r="AB182" s="39">
        <v>43854.333333333336</v>
      </c>
      <c r="AC182">
        <v>0</v>
      </c>
      <c r="AD182" s="39">
        <v>43854.333333333336</v>
      </c>
      <c r="AE182">
        <v>0</v>
      </c>
      <c r="AF182" s="39">
        <v>43854.333333333336</v>
      </c>
      <c r="AG182">
        <v>0</v>
      </c>
      <c r="AI182">
        <v>43859.916666666664</v>
      </c>
      <c r="AJ182">
        <v>43852.649143518516</v>
      </c>
      <c r="AK182" t="s">
        <v>547</v>
      </c>
      <c r="AL182">
        <v>0</v>
      </c>
      <c r="AM182">
        <v>0</v>
      </c>
      <c r="AN182">
        <v>0</v>
      </c>
      <c r="EI182">
        <v>43854.291666666664</v>
      </c>
      <c r="EJ182">
        <v>5.2564359999999999</v>
      </c>
      <c r="EK182">
        <v>43854.291666666664</v>
      </c>
      <c r="EL182">
        <v>2.8118430000000001</v>
      </c>
      <c r="EN182">
        <v>43859.291666666664</v>
      </c>
      <c r="EO182">
        <v>0</v>
      </c>
      <c r="EP182">
        <v>43859.291666666664</v>
      </c>
      <c r="EQ182">
        <v>1</v>
      </c>
    </row>
    <row r="183" spans="3:147" x14ac:dyDescent="0.25">
      <c r="C183" s="20">
        <v>43660.416666666664</v>
      </c>
      <c r="D183">
        <v>0</v>
      </c>
      <c r="E183">
        <v>0</v>
      </c>
      <c r="F183">
        <v>0</v>
      </c>
      <c r="H183" s="39">
        <v>43660.416666666664</v>
      </c>
      <c r="I183">
        <v>0</v>
      </c>
      <c r="T183">
        <v>43196.375</v>
      </c>
      <c r="W183" s="39">
        <v>43854.375</v>
      </c>
      <c r="X183">
        <v>0</v>
      </c>
      <c r="Z183" s="39">
        <v>43854.375</v>
      </c>
      <c r="AA183">
        <v>0</v>
      </c>
      <c r="AB183" s="39">
        <v>43854.375</v>
      </c>
      <c r="AC183">
        <v>0</v>
      </c>
      <c r="AD183" s="39">
        <v>43854.375</v>
      </c>
      <c r="AE183">
        <v>0</v>
      </c>
      <c r="AF183" s="39">
        <v>43854.375</v>
      </c>
      <c r="AG183">
        <v>0</v>
      </c>
      <c r="AI183">
        <v>43859.958333333336</v>
      </c>
      <c r="AJ183">
        <v>43852.649143518516</v>
      </c>
      <c r="AK183" t="s">
        <v>547</v>
      </c>
      <c r="AL183">
        <v>0</v>
      </c>
      <c r="AM183">
        <v>0</v>
      </c>
      <c r="AN183">
        <v>0</v>
      </c>
      <c r="EI183">
        <v>43854.333333333336</v>
      </c>
      <c r="EJ183">
        <v>5.2564359999999999</v>
      </c>
      <c r="EK183">
        <v>43854.333333333336</v>
      </c>
      <c r="EL183">
        <v>2.8118430000000001</v>
      </c>
      <c r="EN183">
        <v>43859.333333333336</v>
      </c>
      <c r="EO183">
        <v>0</v>
      </c>
      <c r="EP183">
        <v>43859.333333333336</v>
      </c>
      <c r="EQ183">
        <v>1</v>
      </c>
    </row>
    <row r="184" spans="3:147" x14ac:dyDescent="0.25">
      <c r="C184" s="20">
        <v>43660.458333333336</v>
      </c>
      <c r="D184">
        <v>0</v>
      </c>
      <c r="E184">
        <v>0</v>
      </c>
      <c r="F184">
        <v>0</v>
      </c>
      <c r="H184" s="39">
        <v>43660.458333333336</v>
      </c>
      <c r="I184">
        <v>0</v>
      </c>
      <c r="T184">
        <v>43196.416666666664</v>
      </c>
      <c r="W184" s="39">
        <v>43854.416666666664</v>
      </c>
      <c r="X184">
        <v>0</v>
      </c>
      <c r="Z184" s="39">
        <v>43854.416666666664</v>
      </c>
      <c r="AA184">
        <v>0</v>
      </c>
      <c r="AB184" s="39">
        <v>43854.416666666664</v>
      </c>
      <c r="AC184">
        <v>0</v>
      </c>
      <c r="AD184" s="39">
        <v>43854.416666666664</v>
      </c>
      <c r="AE184">
        <v>0</v>
      </c>
      <c r="AF184" s="39">
        <v>43854.416666666664</v>
      </c>
      <c r="AG184">
        <v>0</v>
      </c>
      <c r="AI184">
        <v>43860</v>
      </c>
      <c r="AJ184">
        <v>43852.649143518516</v>
      </c>
      <c r="AK184" t="s">
        <v>547</v>
      </c>
      <c r="AL184">
        <v>0</v>
      </c>
      <c r="AM184">
        <v>0</v>
      </c>
      <c r="AN184">
        <v>0</v>
      </c>
      <c r="EI184">
        <v>43854.375</v>
      </c>
      <c r="EJ184">
        <v>5.2564359999999999</v>
      </c>
      <c r="EK184">
        <v>43854.375</v>
      </c>
      <c r="EL184">
        <v>2.8118430000000001</v>
      </c>
      <c r="EN184">
        <v>43859.375</v>
      </c>
      <c r="EO184">
        <v>0</v>
      </c>
      <c r="EP184">
        <v>43859.375</v>
      </c>
      <c r="EQ184">
        <v>1</v>
      </c>
    </row>
    <row r="185" spans="3:147" x14ac:dyDescent="0.25">
      <c r="C185" s="20">
        <v>43660.5</v>
      </c>
      <c r="D185">
        <v>0</v>
      </c>
      <c r="E185">
        <v>0</v>
      </c>
      <c r="F185">
        <v>0</v>
      </c>
      <c r="H185" s="39">
        <v>43660.5</v>
      </c>
      <c r="I185">
        <v>0</v>
      </c>
      <c r="T185">
        <v>43196.458333333336</v>
      </c>
      <c r="W185" s="39">
        <v>43854.458333333336</v>
      </c>
      <c r="X185">
        <v>0</v>
      </c>
      <c r="Z185" s="39">
        <v>43854.458333333336</v>
      </c>
      <c r="AA185">
        <v>0</v>
      </c>
      <c r="AB185" s="39">
        <v>43854.458333333336</v>
      </c>
      <c r="AC185">
        <v>0</v>
      </c>
      <c r="AD185" s="39">
        <v>43854.458333333336</v>
      </c>
      <c r="AE185">
        <v>0</v>
      </c>
      <c r="AF185" s="39">
        <v>43854.458333333336</v>
      </c>
      <c r="AG185">
        <v>0</v>
      </c>
      <c r="AI185">
        <v>43860.041666666664</v>
      </c>
      <c r="AJ185">
        <v>43852.649143518516</v>
      </c>
      <c r="AK185" t="s">
        <v>547</v>
      </c>
      <c r="AL185">
        <v>0</v>
      </c>
      <c r="AM185">
        <v>0</v>
      </c>
      <c r="AN185">
        <v>0</v>
      </c>
      <c r="EI185">
        <v>43854.416666666664</v>
      </c>
      <c r="EJ185">
        <v>5.2564359999999999</v>
      </c>
      <c r="EK185">
        <v>43854.416666666664</v>
      </c>
      <c r="EL185">
        <v>2.8118430000000001</v>
      </c>
      <c r="EN185">
        <v>43859.416666666664</v>
      </c>
      <c r="EO185">
        <v>0</v>
      </c>
      <c r="EP185">
        <v>43859.416666666664</v>
      </c>
      <c r="EQ185">
        <v>1</v>
      </c>
    </row>
    <row r="186" spans="3:147" x14ac:dyDescent="0.25">
      <c r="C186" s="20">
        <v>43660.541666666664</v>
      </c>
      <c r="D186">
        <v>0</v>
      </c>
      <c r="E186">
        <v>0</v>
      </c>
      <c r="F186">
        <v>0</v>
      </c>
      <c r="H186" s="39">
        <v>43660.541666666664</v>
      </c>
      <c r="I186">
        <v>0</v>
      </c>
      <c r="T186">
        <v>43196.5</v>
      </c>
      <c r="W186" s="39">
        <v>43854.5</v>
      </c>
      <c r="X186">
        <v>0</v>
      </c>
      <c r="Z186" s="39">
        <v>43854.5</v>
      </c>
      <c r="AA186">
        <v>0</v>
      </c>
      <c r="AB186" s="39">
        <v>43854.5</v>
      </c>
      <c r="AC186">
        <v>0</v>
      </c>
      <c r="AD186" s="39">
        <v>43854.5</v>
      </c>
      <c r="AE186">
        <v>0</v>
      </c>
      <c r="AF186" s="39">
        <v>43854.5</v>
      </c>
      <c r="AG186">
        <v>0</v>
      </c>
      <c r="AI186">
        <v>43860.083333333336</v>
      </c>
      <c r="AJ186">
        <v>43852.649143518516</v>
      </c>
      <c r="AK186" t="s">
        <v>547</v>
      </c>
      <c r="AL186">
        <v>0</v>
      </c>
      <c r="AM186">
        <v>0</v>
      </c>
      <c r="AN186">
        <v>0</v>
      </c>
      <c r="EI186">
        <v>43854.458333333336</v>
      </c>
      <c r="EJ186">
        <v>5.2564359999999999</v>
      </c>
      <c r="EK186">
        <v>43854.458333333336</v>
      </c>
      <c r="EL186">
        <v>2.8118430000000001</v>
      </c>
      <c r="EN186">
        <v>43859.458333333336</v>
      </c>
      <c r="EO186">
        <v>0</v>
      </c>
      <c r="EP186">
        <v>43859.458333333336</v>
      </c>
      <c r="EQ186">
        <v>1</v>
      </c>
    </row>
    <row r="187" spans="3:147" x14ac:dyDescent="0.25">
      <c r="C187" s="20">
        <v>43660.583333333336</v>
      </c>
      <c r="D187">
        <v>0</v>
      </c>
      <c r="E187">
        <v>0</v>
      </c>
      <c r="F187">
        <v>0</v>
      </c>
      <c r="H187" s="39">
        <v>43660.583333333336</v>
      </c>
      <c r="I187">
        <v>0</v>
      </c>
      <c r="T187">
        <v>43196.541666666664</v>
      </c>
      <c r="W187" s="39">
        <v>43854.541666666664</v>
      </c>
      <c r="X187">
        <v>0</v>
      </c>
      <c r="Z187" s="39">
        <v>43854.541666666664</v>
      </c>
      <c r="AA187">
        <v>0</v>
      </c>
      <c r="AB187" s="39">
        <v>43854.541666666664</v>
      </c>
      <c r="AC187">
        <v>0</v>
      </c>
      <c r="AD187" s="39">
        <v>43854.541666666664</v>
      </c>
      <c r="AE187">
        <v>0</v>
      </c>
      <c r="AF187" s="39">
        <v>43854.541666666664</v>
      </c>
      <c r="AG187">
        <v>0</v>
      </c>
      <c r="AI187">
        <v>43860.125</v>
      </c>
      <c r="AJ187">
        <v>43852.649143518516</v>
      </c>
      <c r="AK187" t="s">
        <v>547</v>
      </c>
      <c r="AL187">
        <v>0</v>
      </c>
      <c r="AM187">
        <v>0</v>
      </c>
      <c r="AN187">
        <v>0</v>
      </c>
      <c r="EI187">
        <v>43854.5</v>
      </c>
      <c r="EJ187">
        <v>5.2564359999999999</v>
      </c>
      <c r="EK187">
        <v>43854.5</v>
      </c>
      <c r="EL187">
        <v>2.8118430000000001</v>
      </c>
      <c r="EN187">
        <v>43859.5</v>
      </c>
      <c r="EO187">
        <v>0</v>
      </c>
      <c r="EP187">
        <v>43859.5</v>
      </c>
      <c r="EQ187">
        <v>1</v>
      </c>
    </row>
    <row r="188" spans="3:147" x14ac:dyDescent="0.25">
      <c r="C188" s="20">
        <v>43660.625</v>
      </c>
      <c r="D188">
        <v>0</v>
      </c>
      <c r="E188">
        <v>0</v>
      </c>
      <c r="F188">
        <v>0</v>
      </c>
      <c r="H188" s="39">
        <v>43660.625</v>
      </c>
      <c r="I188">
        <v>0</v>
      </c>
      <c r="T188">
        <v>43196.583333333336</v>
      </c>
      <c r="W188" s="39">
        <v>43854.583333333336</v>
      </c>
      <c r="X188">
        <v>0</v>
      </c>
      <c r="Z188" s="39">
        <v>43854.583333333336</v>
      </c>
      <c r="AA188">
        <v>0</v>
      </c>
      <c r="AB188" s="39">
        <v>43854.583333333336</v>
      </c>
      <c r="AC188">
        <v>0</v>
      </c>
      <c r="AD188" s="39">
        <v>43854.583333333336</v>
      </c>
      <c r="AE188">
        <v>0</v>
      </c>
      <c r="AF188" s="39">
        <v>43854.583333333336</v>
      </c>
      <c r="AG188">
        <v>0</v>
      </c>
      <c r="AI188">
        <v>43860.166666666664</v>
      </c>
      <c r="AJ188">
        <v>43852.649143518516</v>
      </c>
      <c r="AK188" t="s">
        <v>547</v>
      </c>
      <c r="AL188">
        <v>0</v>
      </c>
      <c r="AM188">
        <v>0</v>
      </c>
      <c r="AN188">
        <v>0</v>
      </c>
      <c r="EI188">
        <v>43854.541666666664</v>
      </c>
      <c r="EJ188">
        <v>5.2564359999999999</v>
      </c>
      <c r="EK188">
        <v>43854.541666666664</v>
      </c>
      <c r="EL188">
        <v>2.8118430000000001</v>
      </c>
      <c r="EN188">
        <v>43859.541666666664</v>
      </c>
      <c r="EO188">
        <v>0</v>
      </c>
      <c r="EP188">
        <v>43859.541666666664</v>
      </c>
      <c r="EQ188">
        <v>1</v>
      </c>
    </row>
    <row r="189" spans="3:147" x14ac:dyDescent="0.25">
      <c r="C189" s="20">
        <v>43660.666666666664</v>
      </c>
      <c r="D189">
        <v>0</v>
      </c>
      <c r="E189">
        <v>0</v>
      </c>
      <c r="F189">
        <v>0</v>
      </c>
      <c r="H189" s="39">
        <v>43660.666666666664</v>
      </c>
      <c r="I189">
        <v>0</v>
      </c>
      <c r="T189">
        <v>43196.625</v>
      </c>
      <c r="W189" s="39">
        <v>43854.625</v>
      </c>
      <c r="X189">
        <v>0</v>
      </c>
      <c r="Z189" s="39">
        <v>43854.625</v>
      </c>
      <c r="AA189">
        <v>0</v>
      </c>
      <c r="AB189" s="39">
        <v>43854.625</v>
      </c>
      <c r="AC189">
        <v>0</v>
      </c>
      <c r="AD189" s="39">
        <v>43854.625</v>
      </c>
      <c r="AE189">
        <v>0</v>
      </c>
      <c r="AF189" s="39">
        <v>43854.625</v>
      </c>
      <c r="AG189">
        <v>0</v>
      </c>
      <c r="AI189">
        <v>43860.208333333336</v>
      </c>
      <c r="AJ189">
        <v>43852.649143518516</v>
      </c>
      <c r="AK189" t="s">
        <v>547</v>
      </c>
      <c r="AL189">
        <v>0</v>
      </c>
      <c r="AM189">
        <v>0</v>
      </c>
      <c r="AN189">
        <v>0</v>
      </c>
      <c r="EI189">
        <v>43854.583333333336</v>
      </c>
      <c r="EJ189">
        <v>5.2564359999999999</v>
      </c>
      <c r="EK189">
        <v>43854.583333333336</v>
      </c>
      <c r="EL189">
        <v>2.8118430000000001</v>
      </c>
      <c r="EN189">
        <v>43859.583333333336</v>
      </c>
      <c r="EO189">
        <v>0</v>
      </c>
      <c r="EP189">
        <v>43859.583333333336</v>
      </c>
      <c r="EQ189">
        <v>1</v>
      </c>
    </row>
    <row r="190" spans="3:147" x14ac:dyDescent="0.25">
      <c r="C190" s="20">
        <v>43660.708333333336</v>
      </c>
      <c r="D190">
        <v>0</v>
      </c>
      <c r="E190">
        <v>0</v>
      </c>
      <c r="F190">
        <v>0</v>
      </c>
      <c r="H190" s="39">
        <v>43660.708333333336</v>
      </c>
      <c r="I190">
        <v>0</v>
      </c>
      <c r="T190">
        <v>43196.666666666664</v>
      </c>
      <c r="W190" s="39">
        <v>43854.666666666664</v>
      </c>
      <c r="X190">
        <v>0</v>
      </c>
      <c r="Z190" s="39">
        <v>43854.666666666664</v>
      </c>
      <c r="AA190">
        <v>0</v>
      </c>
      <c r="AB190" s="39">
        <v>43854.666666666664</v>
      </c>
      <c r="AC190">
        <v>0</v>
      </c>
      <c r="AD190" s="39">
        <v>43854.666666666664</v>
      </c>
      <c r="AE190">
        <v>0</v>
      </c>
      <c r="AF190" s="39">
        <v>43854.666666666664</v>
      </c>
      <c r="AG190">
        <v>0</v>
      </c>
      <c r="AI190">
        <v>43860.25</v>
      </c>
      <c r="AJ190">
        <v>43852.649143518516</v>
      </c>
      <c r="AK190" t="s">
        <v>547</v>
      </c>
      <c r="AL190">
        <v>0</v>
      </c>
      <c r="AM190">
        <v>0</v>
      </c>
      <c r="AN190">
        <v>0</v>
      </c>
      <c r="EI190">
        <v>43854.625</v>
      </c>
      <c r="EJ190">
        <v>5.2564359999999999</v>
      </c>
      <c r="EK190">
        <v>43854.625</v>
      </c>
      <c r="EL190">
        <v>2.8118430000000001</v>
      </c>
      <c r="EN190">
        <v>43859.625</v>
      </c>
      <c r="EO190">
        <v>0</v>
      </c>
      <c r="EP190">
        <v>43859.625</v>
      </c>
      <c r="EQ190">
        <v>1</v>
      </c>
    </row>
    <row r="191" spans="3:147" x14ac:dyDescent="0.25">
      <c r="C191" s="20">
        <v>43660.75</v>
      </c>
      <c r="D191">
        <v>0</v>
      </c>
      <c r="E191">
        <v>0</v>
      </c>
      <c r="F191">
        <v>0</v>
      </c>
      <c r="H191" s="39">
        <v>43660.75</v>
      </c>
      <c r="I191">
        <v>0</v>
      </c>
      <c r="T191">
        <v>43196.708333333336</v>
      </c>
      <c r="W191" s="39">
        <v>43854.708333333336</v>
      </c>
      <c r="X191">
        <v>0</v>
      </c>
      <c r="Z191" s="39">
        <v>43854.708333333336</v>
      </c>
      <c r="AA191">
        <v>0</v>
      </c>
      <c r="AB191" s="39">
        <v>43854.708333333336</v>
      </c>
      <c r="AC191">
        <v>0</v>
      </c>
      <c r="AD191" s="39">
        <v>43854.708333333336</v>
      </c>
      <c r="AE191">
        <v>0</v>
      </c>
      <c r="AF191" s="39">
        <v>43854.708333333336</v>
      </c>
      <c r="AG191">
        <v>0</v>
      </c>
      <c r="AI191">
        <v>43860.291666666664</v>
      </c>
      <c r="AJ191">
        <v>43852.649143518516</v>
      </c>
      <c r="AK191" t="s">
        <v>547</v>
      </c>
      <c r="AL191">
        <v>71.849999999999994</v>
      </c>
      <c r="AM191">
        <v>35.96</v>
      </c>
      <c r="AN191">
        <v>77.150000000000006</v>
      </c>
      <c r="EI191">
        <v>43854.666666666664</v>
      </c>
      <c r="EJ191">
        <v>5.2564359999999999</v>
      </c>
      <c r="EK191">
        <v>43854.666666666664</v>
      </c>
      <c r="EL191">
        <v>2.8118430000000001</v>
      </c>
      <c r="EN191">
        <v>43859.666666666664</v>
      </c>
      <c r="EO191">
        <v>0</v>
      </c>
      <c r="EP191">
        <v>43859.666666666664</v>
      </c>
      <c r="EQ191">
        <v>1</v>
      </c>
    </row>
    <row r="192" spans="3:147" x14ac:dyDescent="0.25">
      <c r="C192" s="20">
        <v>43660.791666666664</v>
      </c>
      <c r="D192">
        <v>0</v>
      </c>
      <c r="E192">
        <v>0</v>
      </c>
      <c r="F192">
        <v>0</v>
      </c>
      <c r="H192" s="39">
        <v>43660.791666666664</v>
      </c>
      <c r="I192">
        <v>0</v>
      </c>
      <c r="T192">
        <v>43196.75</v>
      </c>
      <c r="W192" s="39">
        <v>43854.75</v>
      </c>
      <c r="X192">
        <v>0</v>
      </c>
      <c r="Z192" s="39">
        <v>43854.75</v>
      </c>
      <c r="AA192">
        <v>0</v>
      </c>
      <c r="AB192" s="39">
        <v>43854.75</v>
      </c>
      <c r="AC192">
        <v>0</v>
      </c>
      <c r="AD192" s="39">
        <v>43854.75</v>
      </c>
      <c r="AE192">
        <v>0</v>
      </c>
      <c r="AF192" s="39">
        <v>43854.75</v>
      </c>
      <c r="AG192">
        <v>0</v>
      </c>
      <c r="AI192">
        <v>43860.333333333336</v>
      </c>
      <c r="AJ192">
        <v>43852.649143518516</v>
      </c>
      <c r="AK192" t="s">
        <v>547</v>
      </c>
      <c r="AL192">
        <v>70.19</v>
      </c>
      <c r="AM192">
        <v>35.96</v>
      </c>
      <c r="AN192">
        <v>75.37</v>
      </c>
      <c r="EI192">
        <v>43854.708333333336</v>
      </c>
      <c r="EJ192">
        <v>5.2564359999999999</v>
      </c>
      <c r="EK192">
        <v>43854.708333333336</v>
      </c>
      <c r="EL192">
        <v>2.8118430000000001</v>
      </c>
      <c r="EN192">
        <v>43859.708333333336</v>
      </c>
      <c r="EO192">
        <v>0</v>
      </c>
      <c r="EP192">
        <v>43859.708333333336</v>
      </c>
      <c r="EQ192">
        <v>1</v>
      </c>
    </row>
    <row r="193" spans="3:147" x14ac:dyDescent="0.25">
      <c r="C193" s="20">
        <v>43660.833333333336</v>
      </c>
      <c r="D193">
        <v>0</v>
      </c>
      <c r="E193">
        <v>0</v>
      </c>
      <c r="F193">
        <v>0</v>
      </c>
      <c r="H193" s="39">
        <v>43660.833333333336</v>
      </c>
      <c r="I193">
        <v>0</v>
      </c>
      <c r="T193">
        <v>43196.791666666664</v>
      </c>
      <c r="W193" s="39">
        <v>43854.791666666664</v>
      </c>
      <c r="X193">
        <v>0</v>
      </c>
      <c r="Z193" s="39">
        <v>43854.791666666664</v>
      </c>
      <c r="AA193">
        <v>0</v>
      </c>
      <c r="AB193" s="39">
        <v>43854.791666666664</v>
      </c>
      <c r="AC193">
        <v>0</v>
      </c>
      <c r="AD193" s="39">
        <v>43854.791666666664</v>
      </c>
      <c r="AE193">
        <v>0</v>
      </c>
      <c r="AF193" s="39">
        <v>43854.791666666664</v>
      </c>
      <c r="AG193">
        <v>0</v>
      </c>
      <c r="AI193">
        <v>43860.375</v>
      </c>
      <c r="AJ193">
        <v>43852.649143518516</v>
      </c>
      <c r="AK193" t="s">
        <v>547</v>
      </c>
      <c r="AL193">
        <v>68.58</v>
      </c>
      <c r="AM193">
        <v>35.96</v>
      </c>
      <c r="AN193">
        <v>73.650000000000006</v>
      </c>
      <c r="EI193">
        <v>43854.75</v>
      </c>
      <c r="EJ193">
        <v>5.2564359999999999</v>
      </c>
      <c r="EK193">
        <v>43854.75</v>
      </c>
      <c r="EL193">
        <v>2.8118430000000001</v>
      </c>
      <c r="EN193">
        <v>43859.75</v>
      </c>
      <c r="EO193">
        <v>0</v>
      </c>
      <c r="EP193">
        <v>43859.75</v>
      </c>
      <c r="EQ193">
        <v>1</v>
      </c>
    </row>
    <row r="194" spans="3:147" x14ac:dyDescent="0.25">
      <c r="C194" s="20">
        <v>43660.875</v>
      </c>
      <c r="D194">
        <v>0</v>
      </c>
      <c r="E194">
        <v>0</v>
      </c>
      <c r="F194">
        <v>0</v>
      </c>
      <c r="H194" s="39">
        <v>43660.875</v>
      </c>
      <c r="I194">
        <v>0</v>
      </c>
      <c r="T194">
        <v>43196.833333333336</v>
      </c>
      <c r="W194" s="39">
        <v>43854.833333333336</v>
      </c>
      <c r="X194">
        <v>0</v>
      </c>
      <c r="Z194" s="39">
        <v>43854.833333333336</v>
      </c>
      <c r="AA194">
        <v>0</v>
      </c>
      <c r="AB194" s="39">
        <v>43854.833333333336</v>
      </c>
      <c r="AC194">
        <v>0</v>
      </c>
      <c r="AD194" s="39">
        <v>43854.833333333336</v>
      </c>
      <c r="AE194">
        <v>0</v>
      </c>
      <c r="AF194" s="39">
        <v>43854.833333333336</v>
      </c>
      <c r="AG194">
        <v>0</v>
      </c>
      <c r="AI194">
        <v>43860.416666666664</v>
      </c>
      <c r="AJ194">
        <v>43852.649143518516</v>
      </c>
      <c r="AK194" t="s">
        <v>547</v>
      </c>
      <c r="AL194">
        <v>67.040000000000006</v>
      </c>
      <c r="AM194">
        <v>26.88</v>
      </c>
      <c r="AN194">
        <v>71.989999999999995</v>
      </c>
      <c r="EI194">
        <v>43854.791666666664</v>
      </c>
      <c r="EJ194">
        <v>5.2564359999999999</v>
      </c>
      <c r="EK194">
        <v>43854.791666666664</v>
      </c>
      <c r="EL194">
        <v>2.8118430000000001</v>
      </c>
      <c r="EN194">
        <v>43859.791666666664</v>
      </c>
      <c r="EO194">
        <v>0</v>
      </c>
      <c r="EP194">
        <v>43859.791666666664</v>
      </c>
      <c r="EQ194">
        <v>1</v>
      </c>
    </row>
    <row r="195" spans="3:147" x14ac:dyDescent="0.25">
      <c r="C195" s="20">
        <v>43660.916666666664</v>
      </c>
      <c r="D195">
        <v>0</v>
      </c>
      <c r="E195">
        <v>0</v>
      </c>
      <c r="F195">
        <v>0</v>
      </c>
      <c r="H195" s="39">
        <v>43660.916666666664</v>
      </c>
      <c r="I195">
        <v>0</v>
      </c>
      <c r="T195">
        <v>43196.875</v>
      </c>
      <c r="W195" s="39">
        <v>43854.875</v>
      </c>
      <c r="X195">
        <v>0</v>
      </c>
      <c r="Z195" s="39">
        <v>43854.875</v>
      </c>
      <c r="AA195">
        <v>0</v>
      </c>
      <c r="AB195" s="39">
        <v>43854.875</v>
      </c>
      <c r="AC195">
        <v>0</v>
      </c>
      <c r="AD195" s="39">
        <v>43854.875</v>
      </c>
      <c r="AE195">
        <v>0</v>
      </c>
      <c r="AF195" s="39">
        <v>43854.875</v>
      </c>
      <c r="AG195">
        <v>0</v>
      </c>
      <c r="AI195">
        <v>43860.458333333336</v>
      </c>
      <c r="AJ195">
        <v>43852.649143518516</v>
      </c>
      <c r="AK195" t="s">
        <v>547</v>
      </c>
      <c r="AL195">
        <v>0</v>
      </c>
      <c r="AM195">
        <v>0</v>
      </c>
      <c r="AN195">
        <v>0</v>
      </c>
      <c r="EI195">
        <v>43854.833333333336</v>
      </c>
      <c r="EJ195">
        <v>5.2564359999999999</v>
      </c>
      <c r="EK195">
        <v>43854.833333333336</v>
      </c>
      <c r="EL195">
        <v>2.8118430000000001</v>
      </c>
      <c r="EN195">
        <v>43859.833333333336</v>
      </c>
      <c r="EO195">
        <v>0</v>
      </c>
      <c r="EP195">
        <v>43859.833333333336</v>
      </c>
      <c r="EQ195">
        <v>1</v>
      </c>
    </row>
    <row r="196" spans="3:147" x14ac:dyDescent="0.25">
      <c r="C196" s="20">
        <v>43660.958333333336</v>
      </c>
      <c r="D196">
        <v>0</v>
      </c>
      <c r="E196">
        <v>0</v>
      </c>
      <c r="F196">
        <v>0</v>
      </c>
      <c r="H196" s="39">
        <v>43660.958333333336</v>
      </c>
      <c r="I196">
        <v>0</v>
      </c>
      <c r="T196">
        <v>43196.916666666664</v>
      </c>
      <c r="W196" s="39">
        <v>43854.916666666664</v>
      </c>
      <c r="X196">
        <v>0</v>
      </c>
      <c r="Z196" s="39">
        <v>43854.916666666664</v>
      </c>
      <c r="AA196">
        <v>0</v>
      </c>
      <c r="AB196" s="39">
        <v>43854.916666666664</v>
      </c>
      <c r="AC196">
        <v>0</v>
      </c>
      <c r="AD196" s="39">
        <v>43854.916666666664</v>
      </c>
      <c r="AE196">
        <v>0</v>
      </c>
      <c r="AF196" s="39">
        <v>43854.916666666664</v>
      </c>
      <c r="AG196">
        <v>0</v>
      </c>
      <c r="AI196">
        <v>43860.5</v>
      </c>
      <c r="AJ196">
        <v>43852.649143518516</v>
      </c>
      <c r="AK196" t="s">
        <v>547</v>
      </c>
      <c r="AL196">
        <v>0</v>
      </c>
      <c r="AM196">
        <v>0</v>
      </c>
      <c r="AN196">
        <v>0</v>
      </c>
      <c r="EI196">
        <v>43854.875</v>
      </c>
      <c r="EJ196">
        <v>5.2564359999999999</v>
      </c>
      <c r="EK196">
        <v>43854.875</v>
      </c>
      <c r="EL196">
        <v>2.8118430000000001</v>
      </c>
      <c r="EN196">
        <v>43859.875</v>
      </c>
      <c r="EO196">
        <v>0</v>
      </c>
      <c r="EP196">
        <v>43859.875</v>
      </c>
      <c r="EQ196">
        <v>1</v>
      </c>
    </row>
    <row r="197" spans="3:147" x14ac:dyDescent="0.25">
      <c r="C197" s="20">
        <v>43661</v>
      </c>
      <c r="D197">
        <v>0</v>
      </c>
      <c r="E197">
        <v>0</v>
      </c>
      <c r="F197">
        <v>0</v>
      </c>
      <c r="H197" s="39">
        <v>43661</v>
      </c>
      <c r="I197">
        <v>0</v>
      </c>
      <c r="T197">
        <v>43196.958333333336</v>
      </c>
      <c r="W197" s="39">
        <v>43854.958333333336</v>
      </c>
      <c r="X197">
        <v>0</v>
      </c>
      <c r="Z197" s="39">
        <v>43854.958333333336</v>
      </c>
      <c r="AA197">
        <v>0</v>
      </c>
      <c r="AB197" s="39">
        <v>43854.958333333336</v>
      </c>
      <c r="AC197">
        <v>0</v>
      </c>
      <c r="AD197" s="39">
        <v>43854.958333333336</v>
      </c>
      <c r="AE197">
        <v>0</v>
      </c>
      <c r="AF197" s="39">
        <v>43854.958333333336</v>
      </c>
      <c r="AG197">
        <v>0</v>
      </c>
      <c r="AI197">
        <v>43860.541666666664</v>
      </c>
      <c r="AJ197">
        <v>43852.649143518516</v>
      </c>
      <c r="AK197" t="s">
        <v>547</v>
      </c>
      <c r="AL197">
        <v>0</v>
      </c>
      <c r="AM197">
        <v>0</v>
      </c>
      <c r="AN197">
        <v>0</v>
      </c>
      <c r="EI197">
        <v>43854.916666666664</v>
      </c>
      <c r="EJ197">
        <v>5.2564359999999999</v>
      </c>
      <c r="EK197">
        <v>43854.916666666664</v>
      </c>
      <c r="EL197">
        <v>2.8118430000000001</v>
      </c>
      <c r="EN197">
        <v>43859.916666666664</v>
      </c>
      <c r="EO197">
        <v>0</v>
      </c>
      <c r="EP197">
        <v>43859.916666666664</v>
      </c>
      <c r="EQ197">
        <v>1</v>
      </c>
    </row>
    <row r="198" spans="3:147" x14ac:dyDescent="0.25">
      <c r="C198" s="20">
        <v>43661.041666666664</v>
      </c>
      <c r="D198">
        <v>0</v>
      </c>
      <c r="E198">
        <v>0</v>
      </c>
      <c r="F198">
        <v>0</v>
      </c>
      <c r="H198" s="39">
        <v>43661.041666666664</v>
      </c>
      <c r="I198">
        <v>0</v>
      </c>
      <c r="T198">
        <v>43197</v>
      </c>
      <c r="W198" s="39">
        <v>43855</v>
      </c>
      <c r="X198">
        <v>0</v>
      </c>
      <c r="Z198" s="39">
        <v>43855</v>
      </c>
      <c r="AA198">
        <v>0</v>
      </c>
      <c r="AB198" s="39">
        <v>43855</v>
      </c>
      <c r="AC198">
        <v>0</v>
      </c>
      <c r="AD198" s="39">
        <v>43855</v>
      </c>
      <c r="AE198">
        <v>0</v>
      </c>
      <c r="AF198" s="39">
        <v>43855</v>
      </c>
      <c r="AG198">
        <v>0</v>
      </c>
      <c r="AI198">
        <v>43860.583333333336</v>
      </c>
      <c r="AJ198">
        <v>43852.649143518516</v>
      </c>
      <c r="AK198" t="s">
        <v>547</v>
      </c>
      <c r="AL198">
        <v>0</v>
      </c>
      <c r="AM198">
        <v>0</v>
      </c>
      <c r="AN198">
        <v>0</v>
      </c>
      <c r="EI198">
        <v>43854.958333333336</v>
      </c>
      <c r="EJ198">
        <v>5.2564359999999999</v>
      </c>
      <c r="EK198">
        <v>43854.958333333336</v>
      </c>
      <c r="EL198">
        <v>2.8118430000000001</v>
      </c>
      <c r="EN198">
        <v>43859.958333333336</v>
      </c>
      <c r="EO198">
        <v>0</v>
      </c>
      <c r="EP198">
        <v>43859.958333333336</v>
      </c>
      <c r="EQ198">
        <v>1</v>
      </c>
    </row>
    <row r="199" spans="3:147" x14ac:dyDescent="0.25">
      <c r="C199" s="20">
        <v>43661.083333333336</v>
      </c>
      <c r="D199">
        <v>0</v>
      </c>
      <c r="E199">
        <v>0</v>
      </c>
      <c r="F199">
        <v>0</v>
      </c>
      <c r="H199" s="39">
        <v>43661.083333333336</v>
      </c>
      <c r="I199">
        <v>0</v>
      </c>
      <c r="T199">
        <v>43197.041666666664</v>
      </c>
      <c r="W199" s="39">
        <v>43855.041666666664</v>
      </c>
      <c r="X199">
        <v>0</v>
      </c>
      <c r="Z199" s="39">
        <v>43855.041666666664</v>
      </c>
      <c r="AA199">
        <v>0</v>
      </c>
      <c r="AB199" s="39">
        <v>43855.041666666664</v>
      </c>
      <c r="AC199">
        <v>0</v>
      </c>
      <c r="AD199" s="39">
        <v>43855.041666666664</v>
      </c>
      <c r="AE199">
        <v>0</v>
      </c>
      <c r="AF199" s="39">
        <v>43855.041666666664</v>
      </c>
      <c r="AG199">
        <v>0</v>
      </c>
      <c r="AI199">
        <v>43860.625</v>
      </c>
      <c r="AJ199">
        <v>43852.649143518516</v>
      </c>
      <c r="AK199" t="s">
        <v>547</v>
      </c>
      <c r="AL199">
        <v>0</v>
      </c>
      <c r="AM199">
        <v>0</v>
      </c>
      <c r="AN199">
        <v>0</v>
      </c>
      <c r="EI199">
        <v>43855</v>
      </c>
      <c r="EJ199">
        <v>5.0668769999999999</v>
      </c>
      <c r="EK199">
        <v>43855</v>
      </c>
      <c r="EL199">
        <v>2.637384</v>
      </c>
      <c r="EN199">
        <v>43860</v>
      </c>
      <c r="EO199">
        <v>0</v>
      </c>
      <c r="EP199">
        <v>43860</v>
      </c>
      <c r="EQ199">
        <v>1</v>
      </c>
    </row>
    <row r="200" spans="3:147" x14ac:dyDescent="0.25">
      <c r="C200" s="20">
        <v>43661.125</v>
      </c>
      <c r="D200">
        <v>0</v>
      </c>
      <c r="E200">
        <v>0</v>
      </c>
      <c r="F200">
        <v>0</v>
      </c>
      <c r="H200" s="39">
        <v>43661.125</v>
      </c>
      <c r="I200">
        <v>0</v>
      </c>
      <c r="T200">
        <v>43197.083333333336</v>
      </c>
      <c r="W200" s="39">
        <v>43855.083333333336</v>
      </c>
      <c r="X200">
        <v>0</v>
      </c>
      <c r="Z200" s="39">
        <v>43855.083333333336</v>
      </c>
      <c r="AA200">
        <v>0</v>
      </c>
      <c r="AB200" s="39">
        <v>43855.083333333336</v>
      </c>
      <c r="AC200">
        <v>0</v>
      </c>
      <c r="AD200" s="39">
        <v>43855.083333333336</v>
      </c>
      <c r="AE200">
        <v>0</v>
      </c>
      <c r="AF200" s="39">
        <v>43855.083333333336</v>
      </c>
      <c r="AG200">
        <v>0</v>
      </c>
      <c r="AI200">
        <v>43860.666666666664</v>
      </c>
      <c r="AJ200">
        <v>43852.649143518516</v>
      </c>
      <c r="AK200" t="s">
        <v>547</v>
      </c>
      <c r="AL200">
        <v>0</v>
      </c>
      <c r="AM200">
        <v>0</v>
      </c>
      <c r="AN200">
        <v>0</v>
      </c>
      <c r="EI200">
        <v>43855.041666666664</v>
      </c>
      <c r="EJ200">
        <v>5.0668769999999999</v>
      </c>
      <c r="EK200">
        <v>43855.041666666664</v>
      </c>
      <c r="EL200">
        <v>2.637384</v>
      </c>
      <c r="EN200">
        <v>43860.041666666664</v>
      </c>
      <c r="EO200">
        <v>0</v>
      </c>
      <c r="EP200">
        <v>43860.041666666664</v>
      </c>
      <c r="EQ200">
        <v>1</v>
      </c>
    </row>
    <row r="201" spans="3:147" x14ac:dyDescent="0.25">
      <c r="C201" s="20">
        <v>43661.166666666664</v>
      </c>
      <c r="D201">
        <v>0</v>
      </c>
      <c r="E201">
        <v>0</v>
      </c>
      <c r="F201">
        <v>0</v>
      </c>
      <c r="H201" s="39">
        <v>43661.166666666664</v>
      </c>
      <c r="I201">
        <v>0</v>
      </c>
      <c r="T201">
        <v>43197.125</v>
      </c>
      <c r="W201" s="39">
        <v>43855.125</v>
      </c>
      <c r="X201">
        <v>0</v>
      </c>
      <c r="Z201" s="39">
        <v>43855.125</v>
      </c>
      <c r="AA201">
        <v>0</v>
      </c>
      <c r="AB201" s="39">
        <v>43855.125</v>
      </c>
      <c r="AC201">
        <v>0</v>
      </c>
      <c r="AD201" s="39">
        <v>43855.125</v>
      </c>
      <c r="AE201">
        <v>0</v>
      </c>
      <c r="AF201" s="39">
        <v>43855.125</v>
      </c>
      <c r="AG201">
        <v>0</v>
      </c>
      <c r="AI201">
        <v>43860.708333333336</v>
      </c>
      <c r="AJ201">
        <v>43852.649143518516</v>
      </c>
      <c r="AK201" t="s">
        <v>547</v>
      </c>
      <c r="AL201">
        <v>71.209999999999994</v>
      </c>
      <c r="AM201">
        <v>0</v>
      </c>
      <c r="AN201">
        <v>76.47</v>
      </c>
      <c r="EI201">
        <v>43855.083333333336</v>
      </c>
      <c r="EJ201">
        <v>5.0668769999999999</v>
      </c>
      <c r="EK201">
        <v>43855.083333333336</v>
      </c>
      <c r="EL201">
        <v>2.637384</v>
      </c>
      <c r="EN201">
        <v>43860.083333333336</v>
      </c>
      <c r="EO201">
        <v>0</v>
      </c>
      <c r="EP201">
        <v>43860.083333333336</v>
      </c>
      <c r="EQ201">
        <v>1</v>
      </c>
    </row>
    <row r="202" spans="3:147" x14ac:dyDescent="0.25">
      <c r="C202" s="20">
        <v>43661.208333333336</v>
      </c>
      <c r="D202">
        <v>0</v>
      </c>
      <c r="E202">
        <v>0</v>
      </c>
      <c r="F202">
        <v>0</v>
      </c>
      <c r="H202" s="39">
        <v>43661.208333333336</v>
      </c>
      <c r="I202">
        <v>0</v>
      </c>
      <c r="T202">
        <v>43197.166666666664</v>
      </c>
      <c r="W202" s="39">
        <v>43855.166666666664</v>
      </c>
      <c r="X202">
        <v>0</v>
      </c>
      <c r="Z202" s="39">
        <v>43855.166666666664</v>
      </c>
      <c r="AA202">
        <v>0</v>
      </c>
      <c r="AB202" s="39">
        <v>43855.166666666664</v>
      </c>
      <c r="AC202">
        <v>0</v>
      </c>
      <c r="AD202" s="39">
        <v>43855.166666666664</v>
      </c>
      <c r="AE202">
        <v>0</v>
      </c>
      <c r="AF202" s="39">
        <v>43855.166666666664</v>
      </c>
      <c r="AG202">
        <v>0</v>
      </c>
      <c r="AI202">
        <v>43860.75</v>
      </c>
      <c r="AJ202">
        <v>43852.649143518516</v>
      </c>
      <c r="AK202" t="s">
        <v>547</v>
      </c>
      <c r="AL202">
        <v>69.569999999999993</v>
      </c>
      <c r="AM202">
        <v>35.96</v>
      </c>
      <c r="AN202">
        <v>74.709999999999994</v>
      </c>
      <c r="EI202">
        <v>43855.125</v>
      </c>
      <c r="EJ202">
        <v>5.0668769999999999</v>
      </c>
      <c r="EK202">
        <v>43855.125</v>
      </c>
      <c r="EL202">
        <v>2.637384</v>
      </c>
      <c r="EN202">
        <v>43860.125</v>
      </c>
      <c r="EO202">
        <v>0</v>
      </c>
      <c r="EP202">
        <v>43860.125</v>
      </c>
      <c r="EQ202">
        <v>1</v>
      </c>
    </row>
    <row r="203" spans="3:147" x14ac:dyDescent="0.25">
      <c r="C203" s="20">
        <v>43661.25</v>
      </c>
      <c r="D203">
        <v>0</v>
      </c>
      <c r="E203">
        <v>0</v>
      </c>
      <c r="F203">
        <v>0</v>
      </c>
      <c r="H203" s="39">
        <v>43661.25</v>
      </c>
      <c r="I203">
        <v>0</v>
      </c>
      <c r="T203">
        <v>43197.208333333336</v>
      </c>
      <c r="W203" s="39">
        <v>43855.208333333336</v>
      </c>
      <c r="X203">
        <v>0</v>
      </c>
      <c r="Z203" s="39">
        <v>43855.208333333336</v>
      </c>
      <c r="AA203">
        <v>0</v>
      </c>
      <c r="AB203" s="39">
        <v>43855.208333333336</v>
      </c>
      <c r="AC203">
        <v>0</v>
      </c>
      <c r="AD203" s="39">
        <v>43855.208333333336</v>
      </c>
      <c r="AE203">
        <v>0</v>
      </c>
      <c r="AF203" s="39">
        <v>43855.208333333336</v>
      </c>
      <c r="AG203">
        <v>0</v>
      </c>
      <c r="AI203">
        <v>43860.791666666664</v>
      </c>
      <c r="AJ203">
        <v>43852.649143518516</v>
      </c>
      <c r="AK203" t="s">
        <v>547</v>
      </c>
      <c r="AL203">
        <v>67.989999999999995</v>
      </c>
      <c r="AM203">
        <v>34.6</v>
      </c>
      <c r="AN203">
        <v>73.010000000000005</v>
      </c>
      <c r="EI203">
        <v>43855.166666666664</v>
      </c>
      <c r="EJ203">
        <v>5.0668769999999999</v>
      </c>
      <c r="EK203">
        <v>43855.166666666664</v>
      </c>
      <c r="EL203">
        <v>2.637384</v>
      </c>
      <c r="EN203">
        <v>43860.166666666664</v>
      </c>
      <c r="EO203">
        <v>0</v>
      </c>
      <c r="EP203">
        <v>43860.166666666664</v>
      </c>
      <c r="EQ203">
        <v>1</v>
      </c>
    </row>
    <row r="204" spans="3:147" x14ac:dyDescent="0.25">
      <c r="C204" s="20">
        <v>43661.291666666664</v>
      </c>
      <c r="D204">
        <v>0</v>
      </c>
      <c r="E204">
        <v>0</v>
      </c>
      <c r="F204">
        <v>0</v>
      </c>
      <c r="H204" s="39">
        <v>43661.291666666664</v>
      </c>
      <c r="I204">
        <v>0</v>
      </c>
      <c r="T204">
        <v>43197.25</v>
      </c>
      <c r="W204" s="39">
        <v>43855.25</v>
      </c>
      <c r="X204">
        <v>0</v>
      </c>
      <c r="Z204" s="39">
        <v>43855.25</v>
      </c>
      <c r="AA204">
        <v>0</v>
      </c>
      <c r="AB204" s="39">
        <v>43855.25</v>
      </c>
      <c r="AC204">
        <v>0</v>
      </c>
      <c r="AD204" s="39">
        <v>43855.25</v>
      </c>
      <c r="AE204">
        <v>0</v>
      </c>
      <c r="AF204" s="39">
        <v>43855.25</v>
      </c>
      <c r="AG204">
        <v>0</v>
      </c>
      <c r="AI204">
        <v>43860.833333333336</v>
      </c>
      <c r="AJ204">
        <v>43852.649143518516</v>
      </c>
      <c r="AK204" t="s">
        <v>547</v>
      </c>
      <c r="AL204">
        <v>66.47</v>
      </c>
      <c r="AM204">
        <v>0</v>
      </c>
      <c r="AN204">
        <v>71.37</v>
      </c>
      <c r="EI204">
        <v>43855.208333333336</v>
      </c>
      <c r="EJ204">
        <v>5.0668769999999999</v>
      </c>
      <c r="EK204">
        <v>43855.208333333336</v>
      </c>
      <c r="EL204">
        <v>2.637384</v>
      </c>
      <c r="EN204">
        <v>43860.208333333336</v>
      </c>
      <c r="EO204">
        <v>0</v>
      </c>
      <c r="EP204">
        <v>43860.208333333336</v>
      </c>
      <c r="EQ204">
        <v>1</v>
      </c>
    </row>
    <row r="205" spans="3:147" x14ac:dyDescent="0.25">
      <c r="C205" s="20">
        <v>43661.333333333336</v>
      </c>
      <c r="D205">
        <v>0</v>
      </c>
      <c r="E205">
        <v>0</v>
      </c>
      <c r="F205">
        <v>0</v>
      </c>
      <c r="H205" s="39">
        <v>43661.333333333336</v>
      </c>
      <c r="I205">
        <v>0</v>
      </c>
      <c r="T205">
        <v>43197.291666666664</v>
      </c>
      <c r="W205" s="39">
        <v>43855.291666666664</v>
      </c>
      <c r="X205">
        <v>0</v>
      </c>
      <c r="Z205" s="39">
        <v>43855.291666666664</v>
      </c>
      <c r="AA205">
        <v>0</v>
      </c>
      <c r="AB205" s="39">
        <v>43855.291666666664</v>
      </c>
      <c r="AC205">
        <v>0</v>
      </c>
      <c r="AD205" s="39">
        <v>43855.291666666664</v>
      </c>
      <c r="AE205">
        <v>0</v>
      </c>
      <c r="AF205" s="39">
        <v>43855.291666666664</v>
      </c>
      <c r="AG205">
        <v>0</v>
      </c>
      <c r="AI205">
        <v>43860.875</v>
      </c>
      <c r="AJ205">
        <v>43852.649143518516</v>
      </c>
      <c r="AK205" t="s">
        <v>547</v>
      </c>
      <c r="AL205">
        <v>0</v>
      </c>
      <c r="AM205">
        <v>0</v>
      </c>
      <c r="AN205">
        <v>0</v>
      </c>
      <c r="EI205">
        <v>43855.25</v>
      </c>
      <c r="EJ205">
        <v>5.0668769999999999</v>
      </c>
      <c r="EK205">
        <v>43855.25</v>
      </c>
      <c r="EL205">
        <v>2.637384</v>
      </c>
      <c r="EN205">
        <v>43860.25</v>
      </c>
      <c r="EO205">
        <v>0</v>
      </c>
      <c r="EP205">
        <v>43860.25</v>
      </c>
      <c r="EQ205">
        <v>1</v>
      </c>
    </row>
    <row r="206" spans="3:147" x14ac:dyDescent="0.25">
      <c r="C206" s="20">
        <v>43661.375</v>
      </c>
      <c r="D206">
        <v>0</v>
      </c>
      <c r="E206">
        <v>0</v>
      </c>
      <c r="F206">
        <v>0</v>
      </c>
      <c r="H206" s="39">
        <v>43661.375</v>
      </c>
      <c r="I206">
        <v>0</v>
      </c>
      <c r="T206">
        <v>43197.333333333336</v>
      </c>
      <c r="W206" s="39">
        <v>43855.333333333336</v>
      </c>
      <c r="X206">
        <v>0</v>
      </c>
      <c r="Z206" s="39">
        <v>43855.333333333336</v>
      </c>
      <c r="AA206">
        <v>0</v>
      </c>
      <c r="AB206" s="39">
        <v>43855.333333333336</v>
      </c>
      <c r="AC206">
        <v>0</v>
      </c>
      <c r="AD206" s="39">
        <v>43855.333333333336</v>
      </c>
      <c r="AE206">
        <v>0</v>
      </c>
      <c r="AF206" s="39">
        <v>43855.333333333336</v>
      </c>
      <c r="AG206">
        <v>0</v>
      </c>
      <c r="AI206">
        <v>43860.916666666664</v>
      </c>
      <c r="AJ206">
        <v>43852.649143518516</v>
      </c>
      <c r="AK206" t="s">
        <v>547</v>
      </c>
      <c r="AL206">
        <v>0</v>
      </c>
      <c r="AM206">
        <v>0</v>
      </c>
      <c r="AN206">
        <v>0</v>
      </c>
      <c r="EI206">
        <v>43855.291666666664</v>
      </c>
      <c r="EJ206">
        <v>5.0668769999999999</v>
      </c>
      <c r="EK206">
        <v>43855.291666666664</v>
      </c>
      <c r="EL206">
        <v>2.637384</v>
      </c>
      <c r="EN206">
        <v>43860.291666666664</v>
      </c>
      <c r="EO206">
        <v>0</v>
      </c>
      <c r="EP206">
        <v>43860.291666666664</v>
      </c>
      <c r="EQ206">
        <v>1</v>
      </c>
    </row>
    <row r="207" spans="3:147" x14ac:dyDescent="0.25">
      <c r="C207" s="20">
        <v>43661.416666666664</v>
      </c>
      <c r="D207">
        <v>0</v>
      </c>
      <c r="E207">
        <v>0</v>
      </c>
      <c r="F207">
        <v>0</v>
      </c>
      <c r="H207" s="39">
        <v>43661.416666666664</v>
      </c>
      <c r="I207">
        <v>0</v>
      </c>
      <c r="T207">
        <v>43197.375</v>
      </c>
      <c r="W207" s="39">
        <v>43855.375</v>
      </c>
      <c r="X207">
        <v>0</v>
      </c>
      <c r="Z207" s="39">
        <v>43855.375</v>
      </c>
      <c r="AA207">
        <v>0</v>
      </c>
      <c r="AB207" s="39">
        <v>43855.375</v>
      </c>
      <c r="AC207">
        <v>0</v>
      </c>
      <c r="AD207" s="39">
        <v>43855.375</v>
      </c>
      <c r="AE207">
        <v>0</v>
      </c>
      <c r="AF207" s="39">
        <v>43855.375</v>
      </c>
      <c r="AG207">
        <v>0</v>
      </c>
      <c r="AI207">
        <v>43860.958333333336</v>
      </c>
      <c r="AJ207">
        <v>43852.649143518516</v>
      </c>
      <c r="AK207" t="s">
        <v>547</v>
      </c>
      <c r="AL207">
        <v>0</v>
      </c>
      <c r="AM207">
        <v>0</v>
      </c>
      <c r="AN207">
        <v>0</v>
      </c>
      <c r="EI207">
        <v>43855.333333333336</v>
      </c>
      <c r="EJ207">
        <v>5.0668769999999999</v>
      </c>
      <c r="EK207">
        <v>43855.333333333336</v>
      </c>
      <c r="EL207">
        <v>2.637384</v>
      </c>
      <c r="EN207">
        <v>43860.333333333336</v>
      </c>
      <c r="EO207">
        <v>0</v>
      </c>
      <c r="EP207">
        <v>43860.333333333336</v>
      </c>
      <c r="EQ207">
        <v>1</v>
      </c>
    </row>
    <row r="208" spans="3:147" x14ac:dyDescent="0.25">
      <c r="C208" s="20">
        <v>43661.458333333336</v>
      </c>
      <c r="D208">
        <v>0</v>
      </c>
      <c r="E208">
        <v>0</v>
      </c>
      <c r="F208">
        <v>0</v>
      </c>
      <c r="H208" s="39">
        <v>43661.458333333336</v>
      </c>
      <c r="I208">
        <v>0</v>
      </c>
      <c r="T208">
        <v>43197.416666666664</v>
      </c>
      <c r="W208" s="39">
        <v>43855.416666666664</v>
      </c>
      <c r="X208">
        <v>0</v>
      </c>
      <c r="Z208" s="39">
        <v>43855.416666666664</v>
      </c>
      <c r="AA208">
        <v>0</v>
      </c>
      <c r="AB208" s="39">
        <v>43855.416666666664</v>
      </c>
      <c r="AC208">
        <v>0</v>
      </c>
      <c r="AD208" s="39">
        <v>43855.416666666664</v>
      </c>
      <c r="AE208">
        <v>0</v>
      </c>
      <c r="AF208" s="39">
        <v>43855.416666666664</v>
      </c>
      <c r="AG208">
        <v>0</v>
      </c>
      <c r="AI208">
        <v>43861</v>
      </c>
      <c r="AJ208">
        <v>43852.649143518516</v>
      </c>
      <c r="AK208" t="s">
        <v>547</v>
      </c>
      <c r="AL208">
        <v>0</v>
      </c>
      <c r="AM208">
        <v>0</v>
      </c>
      <c r="AN208">
        <v>0</v>
      </c>
      <c r="EI208">
        <v>43855.375</v>
      </c>
      <c r="EJ208">
        <v>5.0668769999999999</v>
      </c>
      <c r="EK208">
        <v>43855.375</v>
      </c>
      <c r="EL208">
        <v>2.637384</v>
      </c>
      <c r="EN208">
        <v>43860.375</v>
      </c>
      <c r="EO208">
        <v>0</v>
      </c>
      <c r="EP208">
        <v>43860.375</v>
      </c>
      <c r="EQ208">
        <v>1</v>
      </c>
    </row>
    <row r="209" spans="3:147" x14ac:dyDescent="0.25">
      <c r="C209" s="20">
        <v>43661.5</v>
      </c>
      <c r="D209">
        <v>0</v>
      </c>
      <c r="E209">
        <v>0</v>
      </c>
      <c r="F209">
        <v>0</v>
      </c>
      <c r="H209" s="39">
        <v>43661.5</v>
      </c>
      <c r="I209">
        <v>0</v>
      </c>
      <c r="T209">
        <v>43197.458333333336</v>
      </c>
      <c r="W209" s="39">
        <v>43855.458333333336</v>
      </c>
      <c r="X209">
        <v>0</v>
      </c>
      <c r="Z209" s="39">
        <v>43855.458333333336</v>
      </c>
      <c r="AA209">
        <v>0</v>
      </c>
      <c r="AB209" s="39">
        <v>43855.458333333336</v>
      </c>
      <c r="AC209">
        <v>0</v>
      </c>
      <c r="AD209" s="39">
        <v>43855.458333333336</v>
      </c>
      <c r="AE209">
        <v>0</v>
      </c>
      <c r="AF209" s="39">
        <v>43855.458333333336</v>
      </c>
      <c r="AG209">
        <v>0</v>
      </c>
      <c r="AI209">
        <v>43861.041666666664</v>
      </c>
      <c r="AJ209">
        <v>43852.649143518516</v>
      </c>
      <c r="AK209" t="s">
        <v>547</v>
      </c>
      <c r="AL209">
        <v>0</v>
      </c>
      <c r="AM209">
        <v>0</v>
      </c>
      <c r="AN209">
        <v>0</v>
      </c>
      <c r="EI209">
        <v>43855.416666666664</v>
      </c>
      <c r="EJ209">
        <v>5.0668769999999999</v>
      </c>
      <c r="EK209">
        <v>43855.416666666664</v>
      </c>
      <c r="EL209">
        <v>2.637384</v>
      </c>
      <c r="EN209">
        <v>43860.416666666664</v>
      </c>
      <c r="EO209">
        <v>0</v>
      </c>
      <c r="EP209">
        <v>43860.416666666664</v>
      </c>
      <c r="EQ209">
        <v>1</v>
      </c>
    </row>
    <row r="210" spans="3:147" x14ac:dyDescent="0.25">
      <c r="C210" s="20">
        <v>43661.541666666664</v>
      </c>
      <c r="D210">
        <v>0</v>
      </c>
      <c r="E210">
        <v>0</v>
      </c>
      <c r="F210">
        <v>0</v>
      </c>
      <c r="H210" s="39">
        <v>43661.541666666664</v>
      </c>
      <c r="I210">
        <v>0</v>
      </c>
      <c r="T210">
        <v>43197.5</v>
      </c>
      <c r="W210" s="39">
        <v>43855.5</v>
      </c>
      <c r="X210">
        <v>0</v>
      </c>
      <c r="Z210" s="39">
        <v>43855.5</v>
      </c>
      <c r="AA210">
        <v>0</v>
      </c>
      <c r="AB210" s="39">
        <v>43855.5</v>
      </c>
      <c r="AC210">
        <v>0</v>
      </c>
      <c r="AD210" s="39">
        <v>43855.5</v>
      </c>
      <c r="AE210">
        <v>0</v>
      </c>
      <c r="AF210" s="39">
        <v>43855.5</v>
      </c>
      <c r="AG210">
        <v>0</v>
      </c>
      <c r="AI210">
        <v>43861.083333333336</v>
      </c>
      <c r="AJ210">
        <v>43852.649143518516</v>
      </c>
      <c r="AK210" t="s">
        <v>547</v>
      </c>
      <c r="AL210">
        <v>0</v>
      </c>
      <c r="AM210">
        <v>0</v>
      </c>
      <c r="AN210">
        <v>0</v>
      </c>
      <c r="EI210">
        <v>43855.458333333336</v>
      </c>
      <c r="EJ210">
        <v>5.0668769999999999</v>
      </c>
      <c r="EK210">
        <v>43855.458333333336</v>
      </c>
      <c r="EL210">
        <v>2.637384</v>
      </c>
      <c r="EN210">
        <v>43860.458333333336</v>
      </c>
      <c r="EO210">
        <v>0</v>
      </c>
      <c r="EP210">
        <v>43860.458333333336</v>
      </c>
      <c r="EQ210">
        <v>1</v>
      </c>
    </row>
    <row r="211" spans="3:147" x14ac:dyDescent="0.25">
      <c r="C211" s="20">
        <v>43661.583333333336</v>
      </c>
      <c r="D211">
        <v>0</v>
      </c>
      <c r="E211">
        <v>0</v>
      </c>
      <c r="F211">
        <v>0</v>
      </c>
      <c r="H211" s="39">
        <v>43661.583333333336</v>
      </c>
      <c r="I211">
        <v>0</v>
      </c>
      <c r="T211">
        <v>43197.541666666664</v>
      </c>
      <c r="W211" s="39">
        <v>43855.541666666664</v>
      </c>
      <c r="X211">
        <v>0</v>
      </c>
      <c r="Z211" s="39">
        <v>43855.541666666664</v>
      </c>
      <c r="AA211">
        <v>0</v>
      </c>
      <c r="AB211" s="39">
        <v>43855.541666666664</v>
      </c>
      <c r="AC211">
        <v>0</v>
      </c>
      <c r="AD211" s="39">
        <v>43855.541666666664</v>
      </c>
      <c r="AE211">
        <v>0</v>
      </c>
      <c r="AF211" s="39">
        <v>43855.541666666664</v>
      </c>
      <c r="AG211">
        <v>0</v>
      </c>
      <c r="AI211">
        <v>43861.125</v>
      </c>
      <c r="AJ211">
        <v>43852.649143518516</v>
      </c>
      <c r="AK211" t="s">
        <v>547</v>
      </c>
      <c r="AL211">
        <v>0</v>
      </c>
      <c r="AM211">
        <v>0</v>
      </c>
      <c r="AN211">
        <v>0</v>
      </c>
      <c r="EI211">
        <v>43855.5</v>
      </c>
      <c r="EJ211">
        <v>5.0668769999999999</v>
      </c>
      <c r="EK211">
        <v>43855.5</v>
      </c>
      <c r="EL211">
        <v>2.637384</v>
      </c>
      <c r="EN211">
        <v>43860.5</v>
      </c>
      <c r="EO211">
        <v>0</v>
      </c>
      <c r="EP211">
        <v>43860.5</v>
      </c>
      <c r="EQ211">
        <v>1</v>
      </c>
    </row>
    <row r="212" spans="3:147" x14ac:dyDescent="0.25">
      <c r="C212" s="20">
        <v>43661.625</v>
      </c>
      <c r="D212">
        <v>0</v>
      </c>
      <c r="E212">
        <v>0</v>
      </c>
      <c r="F212">
        <v>0</v>
      </c>
      <c r="H212" s="39">
        <v>43661.625</v>
      </c>
      <c r="I212">
        <v>0</v>
      </c>
      <c r="T212">
        <v>43197.583333333336</v>
      </c>
      <c r="W212" s="39">
        <v>43855.583333333336</v>
      </c>
      <c r="X212">
        <v>0</v>
      </c>
      <c r="Z212" s="39">
        <v>43855.583333333336</v>
      </c>
      <c r="AA212">
        <v>0</v>
      </c>
      <c r="AB212" s="39">
        <v>43855.583333333336</v>
      </c>
      <c r="AC212">
        <v>0</v>
      </c>
      <c r="AD212" s="39">
        <v>43855.583333333336</v>
      </c>
      <c r="AE212">
        <v>0</v>
      </c>
      <c r="AF212" s="39">
        <v>43855.583333333336</v>
      </c>
      <c r="AG212">
        <v>0</v>
      </c>
      <c r="AI212">
        <v>43861.166666666664</v>
      </c>
      <c r="AJ212">
        <v>43852.649143518516</v>
      </c>
      <c r="AK212" t="s">
        <v>547</v>
      </c>
      <c r="AL212">
        <v>0</v>
      </c>
      <c r="AM212">
        <v>0</v>
      </c>
      <c r="AN212">
        <v>0</v>
      </c>
      <c r="EI212">
        <v>43855.541666666664</v>
      </c>
      <c r="EJ212">
        <v>5.0668769999999999</v>
      </c>
      <c r="EK212">
        <v>43855.541666666664</v>
      </c>
      <c r="EL212">
        <v>2.637384</v>
      </c>
      <c r="EN212">
        <v>43860.541666666664</v>
      </c>
      <c r="EO212">
        <v>0</v>
      </c>
      <c r="EP212">
        <v>43860.541666666664</v>
      </c>
      <c r="EQ212">
        <v>1</v>
      </c>
    </row>
    <row r="213" spans="3:147" x14ac:dyDescent="0.25">
      <c r="C213" s="20">
        <v>43661.666666666664</v>
      </c>
      <c r="D213">
        <v>0</v>
      </c>
      <c r="E213">
        <v>0</v>
      </c>
      <c r="F213">
        <v>0</v>
      </c>
      <c r="H213" s="39">
        <v>43661.666666666664</v>
      </c>
      <c r="I213">
        <v>0</v>
      </c>
      <c r="T213">
        <v>43197.625</v>
      </c>
      <c r="W213" s="39">
        <v>43855.625</v>
      </c>
      <c r="X213">
        <v>0</v>
      </c>
      <c r="Z213" s="39">
        <v>43855.625</v>
      </c>
      <c r="AA213">
        <v>0</v>
      </c>
      <c r="AB213" s="39">
        <v>43855.625</v>
      </c>
      <c r="AC213">
        <v>0</v>
      </c>
      <c r="AD213" s="39">
        <v>43855.625</v>
      </c>
      <c r="AE213">
        <v>0</v>
      </c>
      <c r="AF213" s="39">
        <v>43855.625</v>
      </c>
      <c r="AG213">
        <v>0</v>
      </c>
      <c r="AI213">
        <v>43861.208333333336</v>
      </c>
      <c r="AJ213">
        <v>43852.649143518516</v>
      </c>
      <c r="AK213" t="s">
        <v>547</v>
      </c>
      <c r="AL213">
        <v>0</v>
      </c>
      <c r="AM213">
        <v>0</v>
      </c>
      <c r="AN213">
        <v>0</v>
      </c>
      <c r="EI213">
        <v>43855.583333333336</v>
      </c>
      <c r="EJ213">
        <v>5.0668769999999999</v>
      </c>
      <c r="EK213">
        <v>43855.583333333336</v>
      </c>
      <c r="EL213">
        <v>2.637384</v>
      </c>
      <c r="EN213">
        <v>43860.583333333336</v>
      </c>
      <c r="EO213">
        <v>0</v>
      </c>
      <c r="EP213">
        <v>43860.583333333336</v>
      </c>
      <c r="EQ213">
        <v>1</v>
      </c>
    </row>
    <row r="214" spans="3:147" x14ac:dyDescent="0.25">
      <c r="C214" s="20">
        <v>43661.708333333336</v>
      </c>
      <c r="D214">
        <v>0</v>
      </c>
      <c r="E214">
        <v>0</v>
      </c>
      <c r="F214">
        <v>0</v>
      </c>
      <c r="H214" s="39">
        <v>43661.708333333336</v>
      </c>
      <c r="I214">
        <v>0</v>
      </c>
      <c r="T214">
        <v>43197.666666666664</v>
      </c>
      <c r="W214" s="39">
        <v>43855.666666666664</v>
      </c>
      <c r="X214">
        <v>0</v>
      </c>
      <c r="Z214" s="39">
        <v>43855.666666666664</v>
      </c>
      <c r="AA214">
        <v>0</v>
      </c>
      <c r="AB214" s="39">
        <v>43855.666666666664</v>
      </c>
      <c r="AC214">
        <v>0</v>
      </c>
      <c r="AD214" s="39">
        <v>43855.666666666664</v>
      </c>
      <c r="AE214">
        <v>0</v>
      </c>
      <c r="AF214" s="39">
        <v>43855.666666666664</v>
      </c>
      <c r="AG214">
        <v>0</v>
      </c>
      <c r="AI214">
        <v>43861.25</v>
      </c>
      <c r="AJ214">
        <v>43852.649143518516</v>
      </c>
      <c r="AK214" t="s">
        <v>547</v>
      </c>
      <c r="AL214">
        <v>0</v>
      </c>
      <c r="AM214">
        <v>0</v>
      </c>
      <c r="AN214">
        <v>0</v>
      </c>
      <c r="EI214">
        <v>43855.625</v>
      </c>
      <c r="EJ214">
        <v>5.0668769999999999</v>
      </c>
      <c r="EK214">
        <v>43855.625</v>
      </c>
      <c r="EL214">
        <v>2.637384</v>
      </c>
      <c r="EN214">
        <v>43860.625</v>
      </c>
      <c r="EO214">
        <v>0</v>
      </c>
      <c r="EP214">
        <v>43860.625</v>
      </c>
      <c r="EQ214">
        <v>1</v>
      </c>
    </row>
    <row r="215" spans="3:147" x14ac:dyDescent="0.25">
      <c r="C215" s="20">
        <v>43661.75</v>
      </c>
      <c r="D215">
        <v>0</v>
      </c>
      <c r="E215">
        <v>0</v>
      </c>
      <c r="F215">
        <v>0</v>
      </c>
      <c r="H215" s="39">
        <v>43661.75</v>
      </c>
      <c r="I215">
        <v>0</v>
      </c>
      <c r="T215">
        <v>43197.708333333336</v>
      </c>
      <c r="W215" s="39">
        <v>43855.708333333336</v>
      </c>
      <c r="X215">
        <v>0</v>
      </c>
      <c r="Z215" s="39">
        <v>43855.708333333336</v>
      </c>
      <c r="AA215">
        <v>0</v>
      </c>
      <c r="AB215" s="39">
        <v>43855.708333333336</v>
      </c>
      <c r="AC215">
        <v>0</v>
      </c>
      <c r="AD215" s="39">
        <v>43855.708333333336</v>
      </c>
      <c r="AE215">
        <v>0</v>
      </c>
      <c r="AF215" s="39">
        <v>43855.708333333336</v>
      </c>
      <c r="AG215">
        <v>0</v>
      </c>
      <c r="AI215">
        <v>43861.291666666664</v>
      </c>
      <c r="AJ215">
        <v>43852.649143518516</v>
      </c>
      <c r="AK215" t="s">
        <v>547</v>
      </c>
      <c r="AL215">
        <v>74.680000000000007</v>
      </c>
      <c r="AM215">
        <v>35.96</v>
      </c>
      <c r="AN215">
        <v>80.19</v>
      </c>
      <c r="EI215">
        <v>43855.666666666664</v>
      </c>
      <c r="EJ215">
        <v>5.0668769999999999</v>
      </c>
      <c r="EK215">
        <v>43855.666666666664</v>
      </c>
      <c r="EL215">
        <v>2.637384</v>
      </c>
      <c r="EN215">
        <v>43860.666666666664</v>
      </c>
      <c r="EO215">
        <v>0</v>
      </c>
      <c r="EP215">
        <v>43860.666666666664</v>
      </c>
      <c r="EQ215">
        <v>1</v>
      </c>
    </row>
    <row r="216" spans="3:147" x14ac:dyDescent="0.25">
      <c r="C216" s="20">
        <v>43661.791666666664</v>
      </c>
      <c r="D216">
        <v>0</v>
      </c>
      <c r="E216">
        <v>0</v>
      </c>
      <c r="F216">
        <v>80</v>
      </c>
      <c r="H216" s="39">
        <v>43661.791666666664</v>
      </c>
      <c r="I216">
        <v>0</v>
      </c>
      <c r="T216">
        <v>43197.75</v>
      </c>
      <c r="W216" s="39">
        <v>43855.75</v>
      </c>
      <c r="X216">
        <v>0</v>
      </c>
      <c r="Z216" s="39">
        <v>43855.75</v>
      </c>
      <c r="AA216">
        <v>0</v>
      </c>
      <c r="AB216" s="39">
        <v>43855.75</v>
      </c>
      <c r="AC216">
        <v>0</v>
      </c>
      <c r="AD216" s="39">
        <v>43855.75</v>
      </c>
      <c r="AE216">
        <v>0</v>
      </c>
      <c r="AF216" s="39">
        <v>43855.75</v>
      </c>
      <c r="AG216">
        <v>0</v>
      </c>
      <c r="AI216">
        <v>43861.333333333336</v>
      </c>
      <c r="AJ216">
        <v>43852.649143518516</v>
      </c>
      <c r="AK216" t="s">
        <v>547</v>
      </c>
      <c r="AL216">
        <v>72.95</v>
      </c>
      <c r="AM216">
        <v>35.96</v>
      </c>
      <c r="AN216">
        <v>78.33</v>
      </c>
      <c r="EI216">
        <v>43855.708333333336</v>
      </c>
      <c r="EJ216">
        <v>5.0668769999999999</v>
      </c>
      <c r="EK216">
        <v>43855.708333333336</v>
      </c>
      <c r="EL216">
        <v>2.637384</v>
      </c>
      <c r="EN216">
        <v>43860.708333333336</v>
      </c>
      <c r="EO216">
        <v>0</v>
      </c>
      <c r="EP216">
        <v>43860.708333333336</v>
      </c>
      <c r="EQ216">
        <v>1</v>
      </c>
    </row>
    <row r="217" spans="3:147" x14ac:dyDescent="0.25">
      <c r="C217" s="20">
        <v>43661.833333333336</v>
      </c>
      <c r="D217">
        <v>0</v>
      </c>
      <c r="E217">
        <v>0</v>
      </c>
      <c r="F217">
        <v>80</v>
      </c>
      <c r="H217" s="39">
        <v>43661.833333333336</v>
      </c>
      <c r="I217">
        <v>0</v>
      </c>
      <c r="T217">
        <v>43197.791666666664</v>
      </c>
      <c r="W217" s="39">
        <v>43855.791666666664</v>
      </c>
      <c r="X217">
        <v>0</v>
      </c>
      <c r="Z217" s="39">
        <v>43855.791666666664</v>
      </c>
      <c r="AA217">
        <v>0</v>
      </c>
      <c r="AB217" s="39">
        <v>43855.791666666664</v>
      </c>
      <c r="AC217">
        <v>0</v>
      </c>
      <c r="AD217" s="39">
        <v>43855.791666666664</v>
      </c>
      <c r="AE217">
        <v>0</v>
      </c>
      <c r="AF217" s="39">
        <v>43855.791666666664</v>
      </c>
      <c r="AG217">
        <v>0</v>
      </c>
      <c r="AI217">
        <v>43861.375</v>
      </c>
      <c r="AJ217">
        <v>43852.649143518516</v>
      </c>
      <c r="AK217" t="s">
        <v>547</v>
      </c>
      <c r="AL217">
        <v>71.28</v>
      </c>
      <c r="AM217">
        <v>35.68</v>
      </c>
      <c r="AN217">
        <v>76.540000000000006</v>
      </c>
      <c r="EI217">
        <v>43855.75</v>
      </c>
      <c r="EJ217">
        <v>5.0668769999999999</v>
      </c>
      <c r="EK217">
        <v>43855.75</v>
      </c>
      <c r="EL217">
        <v>2.637384</v>
      </c>
      <c r="EN217">
        <v>43860.75</v>
      </c>
      <c r="EO217">
        <v>0</v>
      </c>
      <c r="EP217">
        <v>43860.75</v>
      </c>
      <c r="EQ217">
        <v>1</v>
      </c>
    </row>
    <row r="218" spans="3:147" x14ac:dyDescent="0.25">
      <c r="C218" s="20">
        <v>43661.875</v>
      </c>
      <c r="D218">
        <v>0</v>
      </c>
      <c r="E218">
        <v>0</v>
      </c>
      <c r="F218">
        <v>0</v>
      </c>
      <c r="H218" s="39">
        <v>43661.875</v>
      </c>
      <c r="I218">
        <v>0</v>
      </c>
      <c r="T218">
        <v>43197.833333333336</v>
      </c>
      <c r="W218" s="39">
        <v>43855.833333333336</v>
      </c>
      <c r="X218">
        <v>0</v>
      </c>
      <c r="Z218" s="39">
        <v>43855.833333333336</v>
      </c>
      <c r="AA218">
        <v>0</v>
      </c>
      <c r="AB218" s="39">
        <v>43855.833333333336</v>
      </c>
      <c r="AC218">
        <v>0</v>
      </c>
      <c r="AD218" s="39">
        <v>43855.833333333336</v>
      </c>
      <c r="AE218">
        <v>0</v>
      </c>
      <c r="AF218" s="39">
        <v>43855.833333333336</v>
      </c>
      <c r="AG218">
        <v>0</v>
      </c>
      <c r="AI218">
        <v>43861.416666666664</v>
      </c>
      <c r="AJ218">
        <v>43852.649143518516</v>
      </c>
      <c r="AK218" t="s">
        <v>547</v>
      </c>
      <c r="AL218">
        <v>69.67</v>
      </c>
      <c r="AM218">
        <v>34.340000000000003</v>
      </c>
      <c r="AN218">
        <v>74.81</v>
      </c>
      <c r="EI218">
        <v>43855.791666666664</v>
      </c>
      <c r="EJ218">
        <v>5.0668769999999999</v>
      </c>
      <c r="EK218">
        <v>43855.791666666664</v>
      </c>
      <c r="EL218">
        <v>2.637384</v>
      </c>
      <c r="EN218">
        <v>43860.791666666664</v>
      </c>
      <c r="EO218">
        <v>0</v>
      </c>
      <c r="EP218">
        <v>43860.791666666664</v>
      </c>
      <c r="EQ218">
        <v>1</v>
      </c>
    </row>
    <row r="219" spans="3:147" x14ac:dyDescent="0.25">
      <c r="C219" s="20">
        <v>43661.916666666664</v>
      </c>
      <c r="D219">
        <v>0</v>
      </c>
      <c r="E219">
        <v>0</v>
      </c>
      <c r="F219">
        <v>0</v>
      </c>
      <c r="H219" s="39">
        <v>43661.916666666664</v>
      </c>
      <c r="I219">
        <v>0</v>
      </c>
      <c r="T219">
        <v>43197.875</v>
      </c>
      <c r="W219" s="39">
        <v>43855.875</v>
      </c>
      <c r="X219">
        <v>0</v>
      </c>
      <c r="Z219" s="39">
        <v>43855.875</v>
      </c>
      <c r="AA219">
        <v>0</v>
      </c>
      <c r="AB219" s="39">
        <v>43855.875</v>
      </c>
      <c r="AC219">
        <v>0</v>
      </c>
      <c r="AD219" s="39">
        <v>43855.875</v>
      </c>
      <c r="AE219">
        <v>0</v>
      </c>
      <c r="AF219" s="39">
        <v>43855.875</v>
      </c>
      <c r="AG219">
        <v>0</v>
      </c>
      <c r="AI219">
        <v>43861.458333333336</v>
      </c>
      <c r="AJ219">
        <v>43852.649143518516</v>
      </c>
      <c r="AK219" t="s">
        <v>547</v>
      </c>
      <c r="AL219">
        <v>0</v>
      </c>
      <c r="AM219">
        <v>0</v>
      </c>
      <c r="AN219">
        <v>0</v>
      </c>
      <c r="EI219">
        <v>43855.833333333336</v>
      </c>
      <c r="EJ219">
        <v>5.0668769999999999</v>
      </c>
      <c r="EK219">
        <v>43855.833333333336</v>
      </c>
      <c r="EL219">
        <v>2.637384</v>
      </c>
      <c r="EN219">
        <v>43860.833333333336</v>
      </c>
      <c r="EO219">
        <v>0</v>
      </c>
      <c r="EP219">
        <v>43860.833333333336</v>
      </c>
      <c r="EQ219">
        <v>1</v>
      </c>
    </row>
    <row r="220" spans="3:147" x14ac:dyDescent="0.25">
      <c r="C220" s="20">
        <v>43661.958333333336</v>
      </c>
      <c r="D220">
        <v>0</v>
      </c>
      <c r="E220">
        <v>0</v>
      </c>
      <c r="F220">
        <v>0</v>
      </c>
      <c r="H220" s="39">
        <v>43661.958333333336</v>
      </c>
      <c r="I220">
        <v>0</v>
      </c>
      <c r="T220">
        <v>43197.916666666664</v>
      </c>
      <c r="W220" s="39">
        <v>43855.916666666664</v>
      </c>
      <c r="X220">
        <v>0</v>
      </c>
      <c r="Z220" s="39">
        <v>43855.916666666664</v>
      </c>
      <c r="AA220">
        <v>0</v>
      </c>
      <c r="AB220" s="39">
        <v>43855.916666666664</v>
      </c>
      <c r="AC220">
        <v>0</v>
      </c>
      <c r="AD220" s="39">
        <v>43855.916666666664</v>
      </c>
      <c r="AE220">
        <v>0</v>
      </c>
      <c r="AF220" s="39">
        <v>43855.916666666664</v>
      </c>
      <c r="AG220">
        <v>0</v>
      </c>
      <c r="AI220">
        <v>43861.5</v>
      </c>
      <c r="AJ220">
        <v>43852.649143518516</v>
      </c>
      <c r="AK220" t="s">
        <v>547</v>
      </c>
      <c r="AL220">
        <v>0</v>
      </c>
      <c r="AM220">
        <v>0</v>
      </c>
      <c r="AN220">
        <v>0</v>
      </c>
      <c r="EI220">
        <v>43855.875</v>
      </c>
      <c r="EJ220">
        <v>5.0668769999999999</v>
      </c>
      <c r="EK220">
        <v>43855.875</v>
      </c>
      <c r="EL220">
        <v>2.637384</v>
      </c>
      <c r="EN220">
        <v>43860.875</v>
      </c>
      <c r="EO220">
        <v>0</v>
      </c>
      <c r="EP220">
        <v>43860.875</v>
      </c>
      <c r="EQ220">
        <v>1</v>
      </c>
    </row>
    <row r="221" spans="3:147" x14ac:dyDescent="0.25">
      <c r="C221" s="20">
        <v>43419</v>
      </c>
      <c r="D221">
        <v>0</v>
      </c>
      <c r="E221">
        <v>0</v>
      </c>
      <c r="F221">
        <v>0</v>
      </c>
      <c r="H221" s="39">
        <v>43419</v>
      </c>
      <c r="I221">
        <v>1</v>
      </c>
      <c r="T221">
        <v>43197.958333333336</v>
      </c>
      <c r="W221" s="39">
        <v>43855.958333333336</v>
      </c>
      <c r="X221">
        <v>0</v>
      </c>
      <c r="Z221" s="39">
        <v>43855.958333333336</v>
      </c>
      <c r="AA221">
        <v>0</v>
      </c>
      <c r="AB221" s="39">
        <v>43855.958333333336</v>
      </c>
      <c r="AC221">
        <v>0</v>
      </c>
      <c r="AD221" s="39">
        <v>43855.958333333336</v>
      </c>
      <c r="AE221">
        <v>0</v>
      </c>
      <c r="AF221" s="39">
        <v>43855.958333333336</v>
      </c>
      <c r="AG221">
        <v>0</v>
      </c>
      <c r="AI221">
        <v>43861.541666666664</v>
      </c>
      <c r="AJ221">
        <v>43852.649143518516</v>
      </c>
      <c r="AK221" t="s">
        <v>547</v>
      </c>
      <c r="AL221">
        <v>0</v>
      </c>
      <c r="AM221">
        <v>0</v>
      </c>
      <c r="AN221">
        <v>0</v>
      </c>
      <c r="EI221">
        <v>43855.916666666664</v>
      </c>
      <c r="EJ221">
        <v>5.0668769999999999</v>
      </c>
      <c r="EK221">
        <v>43855.916666666664</v>
      </c>
      <c r="EL221">
        <v>2.637384</v>
      </c>
      <c r="EN221">
        <v>43860.916666666664</v>
      </c>
      <c r="EO221">
        <v>0</v>
      </c>
      <c r="EP221">
        <v>43860.916666666664</v>
      </c>
      <c r="EQ221">
        <v>1</v>
      </c>
    </row>
    <row r="222" spans="3:147" x14ac:dyDescent="0.25">
      <c r="C222" s="20">
        <v>43419.041666666664</v>
      </c>
      <c r="D222">
        <v>0</v>
      </c>
      <c r="E222">
        <v>0</v>
      </c>
      <c r="F222">
        <v>0</v>
      </c>
      <c r="H222" s="39">
        <v>43419.041666666664</v>
      </c>
      <c r="I222">
        <v>1</v>
      </c>
      <c r="T222">
        <v>43198</v>
      </c>
      <c r="W222" s="39">
        <v>43856</v>
      </c>
      <c r="X222">
        <v>0</v>
      </c>
      <c r="Z222" s="39">
        <v>43856</v>
      </c>
      <c r="AA222">
        <v>0</v>
      </c>
      <c r="AB222" s="39">
        <v>43856</v>
      </c>
      <c r="AC222">
        <v>0</v>
      </c>
      <c r="AD222" s="39">
        <v>43856</v>
      </c>
      <c r="AE222">
        <v>0</v>
      </c>
      <c r="AF222" s="39">
        <v>43856</v>
      </c>
      <c r="AG222">
        <v>0</v>
      </c>
      <c r="AI222">
        <v>43861.583333333336</v>
      </c>
      <c r="AJ222">
        <v>43852.649143518516</v>
      </c>
      <c r="AK222" t="s">
        <v>547</v>
      </c>
      <c r="AL222">
        <v>0</v>
      </c>
      <c r="AM222">
        <v>0</v>
      </c>
      <c r="AN222">
        <v>0</v>
      </c>
      <c r="EI222">
        <v>43855.958333333336</v>
      </c>
      <c r="EJ222">
        <v>5.0668769999999999</v>
      </c>
      <c r="EK222">
        <v>43855.958333333336</v>
      </c>
      <c r="EL222">
        <v>2.637384</v>
      </c>
      <c r="EN222">
        <v>43860.958333333336</v>
      </c>
      <c r="EO222">
        <v>0</v>
      </c>
      <c r="EP222">
        <v>43860.958333333336</v>
      </c>
      <c r="EQ222">
        <v>1</v>
      </c>
    </row>
    <row r="223" spans="3:147" x14ac:dyDescent="0.25">
      <c r="C223" s="20">
        <v>43419.083333333336</v>
      </c>
      <c r="D223">
        <v>0</v>
      </c>
      <c r="E223">
        <v>0</v>
      </c>
      <c r="F223">
        <v>0</v>
      </c>
      <c r="H223" s="39">
        <v>43419.083333333336</v>
      </c>
      <c r="I223">
        <v>1</v>
      </c>
      <c r="T223">
        <v>43198.041666666664</v>
      </c>
      <c r="W223" s="39">
        <v>43856.041666666664</v>
      </c>
      <c r="X223">
        <v>0</v>
      </c>
      <c r="Z223" s="39">
        <v>43856.041666666664</v>
      </c>
      <c r="AA223">
        <v>0</v>
      </c>
      <c r="AB223" s="39">
        <v>43856.041666666664</v>
      </c>
      <c r="AC223">
        <v>0</v>
      </c>
      <c r="AD223" s="39">
        <v>43856.041666666664</v>
      </c>
      <c r="AE223">
        <v>0</v>
      </c>
      <c r="AF223" s="39">
        <v>43856.041666666664</v>
      </c>
      <c r="AG223">
        <v>0</v>
      </c>
      <c r="AI223">
        <v>43861.625</v>
      </c>
      <c r="AJ223">
        <v>43852.649143518516</v>
      </c>
      <c r="AK223" t="s">
        <v>547</v>
      </c>
      <c r="AL223">
        <v>0</v>
      </c>
      <c r="AM223">
        <v>0</v>
      </c>
      <c r="AN223">
        <v>0</v>
      </c>
      <c r="EI223">
        <v>43856</v>
      </c>
      <c r="EJ223">
        <v>5.1052650000000002</v>
      </c>
      <c r="EK223">
        <v>43856</v>
      </c>
      <c r="EL223">
        <v>2.5033910000000001</v>
      </c>
      <c r="EN223">
        <v>43861</v>
      </c>
      <c r="EO223">
        <v>0</v>
      </c>
      <c r="EP223">
        <v>43861</v>
      </c>
      <c r="EQ223">
        <v>1</v>
      </c>
    </row>
    <row r="224" spans="3:147" x14ac:dyDescent="0.25">
      <c r="C224" s="20">
        <v>43419.125</v>
      </c>
      <c r="D224">
        <v>0</v>
      </c>
      <c r="E224">
        <v>0</v>
      </c>
      <c r="F224">
        <v>0</v>
      </c>
      <c r="H224" s="39">
        <v>43419.125</v>
      </c>
      <c r="I224">
        <v>1</v>
      </c>
      <c r="T224">
        <v>43198.083333333336</v>
      </c>
      <c r="W224" s="39">
        <v>43856.083333333336</v>
      </c>
      <c r="X224">
        <v>0</v>
      </c>
      <c r="Z224" s="39">
        <v>43856.083333333336</v>
      </c>
      <c r="AA224">
        <v>0</v>
      </c>
      <c r="AB224" s="39">
        <v>43856.083333333336</v>
      </c>
      <c r="AC224">
        <v>0</v>
      </c>
      <c r="AD224" s="39">
        <v>43856.083333333336</v>
      </c>
      <c r="AE224">
        <v>0</v>
      </c>
      <c r="AF224" s="39">
        <v>43856.083333333336</v>
      </c>
      <c r="AG224">
        <v>0</v>
      </c>
      <c r="AI224">
        <v>43861.666666666664</v>
      </c>
      <c r="AJ224">
        <v>43852.649143518516</v>
      </c>
      <c r="AK224" t="s">
        <v>547</v>
      </c>
      <c r="AL224">
        <v>0</v>
      </c>
      <c r="AM224">
        <v>0</v>
      </c>
      <c r="AN224">
        <v>79.81</v>
      </c>
      <c r="EI224">
        <v>43856.041666666664</v>
      </c>
      <c r="EJ224">
        <v>5.1052650000000002</v>
      </c>
      <c r="EK224">
        <v>43856.041666666664</v>
      </c>
      <c r="EL224">
        <v>2.5033910000000001</v>
      </c>
      <c r="EN224">
        <v>43861.041666666664</v>
      </c>
      <c r="EO224">
        <v>0</v>
      </c>
      <c r="EP224">
        <v>43861.041666666664</v>
      </c>
      <c r="EQ224">
        <v>1</v>
      </c>
    </row>
    <row r="225" spans="3:147" x14ac:dyDescent="0.25">
      <c r="C225" s="20">
        <v>43419.166666666664</v>
      </c>
      <c r="D225">
        <v>0</v>
      </c>
      <c r="E225">
        <v>0</v>
      </c>
      <c r="F225">
        <v>0</v>
      </c>
      <c r="H225" s="39">
        <v>43419.166666666664</v>
      </c>
      <c r="I225">
        <v>1</v>
      </c>
      <c r="T225">
        <v>43198.125</v>
      </c>
      <c r="W225" s="39">
        <v>43856.125</v>
      </c>
      <c r="X225">
        <v>0</v>
      </c>
      <c r="Z225" s="39">
        <v>43856.125</v>
      </c>
      <c r="AA225">
        <v>0</v>
      </c>
      <c r="AB225" s="39">
        <v>43856.125</v>
      </c>
      <c r="AC225">
        <v>0</v>
      </c>
      <c r="AD225" s="39">
        <v>43856.125</v>
      </c>
      <c r="AE225">
        <v>0</v>
      </c>
      <c r="AF225" s="39">
        <v>43856.125</v>
      </c>
      <c r="AG225">
        <v>0</v>
      </c>
      <c r="AI225">
        <v>43861.708333333336</v>
      </c>
      <c r="AJ225">
        <v>43852.649143518516</v>
      </c>
      <c r="AK225" t="s">
        <v>547</v>
      </c>
      <c r="AL225">
        <v>72.599999999999994</v>
      </c>
      <c r="AM225">
        <v>35.270000000000003</v>
      </c>
      <c r="AN225">
        <v>77.959999999999994</v>
      </c>
      <c r="EI225">
        <v>43856.083333333336</v>
      </c>
      <c r="EJ225">
        <v>5.1052650000000002</v>
      </c>
      <c r="EK225">
        <v>43856.083333333336</v>
      </c>
      <c r="EL225">
        <v>2.5033910000000001</v>
      </c>
      <c r="EN225">
        <v>43861.083333333336</v>
      </c>
      <c r="EO225">
        <v>0</v>
      </c>
      <c r="EP225">
        <v>43861.083333333336</v>
      </c>
      <c r="EQ225">
        <v>1</v>
      </c>
    </row>
    <row r="226" spans="3:147" x14ac:dyDescent="0.25">
      <c r="C226" s="20">
        <v>43419.208333333336</v>
      </c>
      <c r="D226">
        <v>0</v>
      </c>
      <c r="E226">
        <v>0</v>
      </c>
      <c r="F226">
        <v>0</v>
      </c>
      <c r="H226" s="39">
        <v>43419.208333333336</v>
      </c>
      <c r="I226">
        <v>1</v>
      </c>
      <c r="T226">
        <v>43198.166666666664</v>
      </c>
      <c r="W226" s="39">
        <v>43856.166666666664</v>
      </c>
      <c r="X226">
        <v>0</v>
      </c>
      <c r="Z226" s="39">
        <v>43856.166666666664</v>
      </c>
      <c r="AA226">
        <v>0</v>
      </c>
      <c r="AB226" s="39">
        <v>43856.166666666664</v>
      </c>
      <c r="AC226">
        <v>0</v>
      </c>
      <c r="AD226" s="39">
        <v>43856.166666666664</v>
      </c>
      <c r="AE226">
        <v>0</v>
      </c>
      <c r="AF226" s="39">
        <v>43856.166666666664</v>
      </c>
      <c r="AG226">
        <v>0</v>
      </c>
      <c r="AI226">
        <v>43861.75</v>
      </c>
      <c r="AJ226">
        <v>43852.649143518516</v>
      </c>
      <c r="AK226" t="s">
        <v>547</v>
      </c>
      <c r="AL226">
        <v>70.95</v>
      </c>
      <c r="AM226">
        <v>34.25</v>
      </c>
      <c r="AN226">
        <v>76.180000000000007</v>
      </c>
      <c r="EI226">
        <v>43856.125</v>
      </c>
      <c r="EJ226">
        <v>5.1052650000000002</v>
      </c>
      <c r="EK226">
        <v>43856.125</v>
      </c>
      <c r="EL226">
        <v>2.5033910000000001</v>
      </c>
      <c r="EN226">
        <v>43861.125</v>
      </c>
      <c r="EO226">
        <v>0</v>
      </c>
      <c r="EP226">
        <v>43861.125</v>
      </c>
      <c r="EQ226">
        <v>1</v>
      </c>
    </row>
    <row r="227" spans="3:147" x14ac:dyDescent="0.25">
      <c r="C227" s="20">
        <v>43419.25</v>
      </c>
      <c r="D227">
        <v>0</v>
      </c>
      <c r="E227">
        <v>0</v>
      </c>
      <c r="F227">
        <v>0</v>
      </c>
      <c r="H227" s="39">
        <v>43419.25</v>
      </c>
      <c r="I227">
        <v>1</v>
      </c>
      <c r="T227">
        <v>43198.208333333336</v>
      </c>
      <c r="W227" s="39">
        <v>43856.208333333336</v>
      </c>
      <c r="X227">
        <v>0</v>
      </c>
      <c r="Z227" s="39">
        <v>43856.208333333336</v>
      </c>
      <c r="AA227">
        <v>0</v>
      </c>
      <c r="AB227" s="39">
        <v>43856.208333333336</v>
      </c>
      <c r="AC227">
        <v>0</v>
      </c>
      <c r="AD227" s="39">
        <v>43856.208333333336</v>
      </c>
      <c r="AE227">
        <v>0</v>
      </c>
      <c r="AF227" s="39">
        <v>43856.208333333336</v>
      </c>
      <c r="AG227">
        <v>0</v>
      </c>
      <c r="AI227">
        <v>43861.791666666664</v>
      </c>
      <c r="AJ227">
        <v>43852.649143518516</v>
      </c>
      <c r="AK227" t="s">
        <v>547</v>
      </c>
      <c r="AL227">
        <v>69.349999999999994</v>
      </c>
      <c r="AM227">
        <v>24.39</v>
      </c>
      <c r="AN227">
        <v>74.47</v>
      </c>
      <c r="EI227">
        <v>43856.166666666664</v>
      </c>
      <c r="EJ227">
        <v>5.1052650000000002</v>
      </c>
      <c r="EK227">
        <v>43856.166666666664</v>
      </c>
      <c r="EL227">
        <v>2.5033910000000001</v>
      </c>
      <c r="EN227">
        <v>43861.166666666664</v>
      </c>
      <c r="EO227">
        <v>0</v>
      </c>
      <c r="EP227">
        <v>43861.166666666664</v>
      </c>
      <c r="EQ227">
        <v>1</v>
      </c>
    </row>
    <row r="228" spans="3:147" x14ac:dyDescent="0.25">
      <c r="C228" s="20">
        <v>43419.291666666664</v>
      </c>
      <c r="D228">
        <v>0</v>
      </c>
      <c r="E228">
        <v>0</v>
      </c>
      <c r="F228">
        <v>0</v>
      </c>
      <c r="H228" s="39">
        <v>43419.291666666664</v>
      </c>
      <c r="I228">
        <v>1</v>
      </c>
      <c r="T228">
        <v>43198.25</v>
      </c>
      <c r="W228" s="39">
        <v>43856.25</v>
      </c>
      <c r="X228">
        <v>0</v>
      </c>
      <c r="Z228" s="39">
        <v>43856.25</v>
      </c>
      <c r="AA228">
        <v>0</v>
      </c>
      <c r="AB228" s="39">
        <v>43856.25</v>
      </c>
      <c r="AC228">
        <v>0</v>
      </c>
      <c r="AD228" s="39">
        <v>43856.25</v>
      </c>
      <c r="AE228">
        <v>0</v>
      </c>
      <c r="AF228" s="39">
        <v>43856.25</v>
      </c>
      <c r="AG228">
        <v>0</v>
      </c>
      <c r="AI228">
        <v>43861.833333333336</v>
      </c>
      <c r="AJ228">
        <v>43852.649143518516</v>
      </c>
      <c r="AK228" t="s">
        <v>547</v>
      </c>
      <c r="AL228">
        <v>67.81</v>
      </c>
      <c r="AM228">
        <v>17</v>
      </c>
      <c r="AN228">
        <v>72.81</v>
      </c>
      <c r="EI228">
        <v>43856.208333333336</v>
      </c>
      <c r="EJ228">
        <v>5.1052650000000002</v>
      </c>
      <c r="EK228">
        <v>43856.208333333336</v>
      </c>
      <c r="EL228">
        <v>2.5033910000000001</v>
      </c>
      <c r="EN228">
        <v>43861.208333333336</v>
      </c>
      <c r="EO228">
        <v>0</v>
      </c>
      <c r="EP228">
        <v>43861.208333333336</v>
      </c>
      <c r="EQ228">
        <v>1</v>
      </c>
    </row>
    <row r="229" spans="3:147" x14ac:dyDescent="0.25">
      <c r="C229" s="20">
        <v>43419.333333333336</v>
      </c>
      <c r="D229">
        <v>0</v>
      </c>
      <c r="E229">
        <v>0</v>
      </c>
      <c r="F229">
        <v>0</v>
      </c>
      <c r="H229" s="39">
        <v>43419.333333333336</v>
      </c>
      <c r="I229">
        <v>1</v>
      </c>
      <c r="T229">
        <v>43198.291666666664</v>
      </c>
      <c r="W229" s="39">
        <v>43856.291666666664</v>
      </c>
      <c r="X229">
        <v>0</v>
      </c>
      <c r="Z229" s="39">
        <v>43856.291666666664</v>
      </c>
      <c r="AA229">
        <v>0</v>
      </c>
      <c r="AB229" s="39">
        <v>43856.291666666664</v>
      </c>
      <c r="AC229">
        <v>0</v>
      </c>
      <c r="AD229" s="39">
        <v>43856.291666666664</v>
      </c>
      <c r="AE229">
        <v>0</v>
      </c>
      <c r="AF229" s="39">
        <v>43856.291666666664</v>
      </c>
      <c r="AG229">
        <v>0</v>
      </c>
      <c r="AI229">
        <v>43861.875</v>
      </c>
      <c r="AJ229">
        <v>43852.649143518516</v>
      </c>
      <c r="AK229" t="s">
        <v>547</v>
      </c>
      <c r="AL229">
        <v>0</v>
      </c>
      <c r="AM229">
        <v>8.49</v>
      </c>
      <c r="AN229">
        <v>0</v>
      </c>
      <c r="EI229">
        <v>43856.25</v>
      </c>
      <c r="EJ229">
        <v>5.1052650000000002</v>
      </c>
      <c r="EK229">
        <v>43856.25</v>
      </c>
      <c r="EL229">
        <v>2.5033910000000001</v>
      </c>
      <c r="EN229">
        <v>43861.25</v>
      </c>
      <c r="EO229">
        <v>0</v>
      </c>
      <c r="EP229">
        <v>43861.25</v>
      </c>
      <c r="EQ229">
        <v>1</v>
      </c>
    </row>
    <row r="230" spans="3:147" x14ac:dyDescent="0.25">
      <c r="C230" s="20">
        <v>43419.375</v>
      </c>
      <c r="D230">
        <v>0</v>
      </c>
      <c r="E230">
        <v>0</v>
      </c>
      <c r="F230">
        <v>0</v>
      </c>
      <c r="H230" s="39">
        <v>43419.375</v>
      </c>
      <c r="I230">
        <v>1</v>
      </c>
      <c r="T230">
        <v>43198.333333333336</v>
      </c>
      <c r="W230" s="39">
        <v>43856.333333333336</v>
      </c>
      <c r="X230">
        <v>0</v>
      </c>
      <c r="Z230" s="39">
        <v>43856.333333333336</v>
      </c>
      <c r="AA230">
        <v>0</v>
      </c>
      <c r="AB230" s="39">
        <v>43856.333333333336</v>
      </c>
      <c r="AC230">
        <v>0</v>
      </c>
      <c r="AD230" s="39">
        <v>43856.333333333336</v>
      </c>
      <c r="AE230">
        <v>0</v>
      </c>
      <c r="AF230" s="39">
        <v>43856.333333333336</v>
      </c>
      <c r="AG230">
        <v>0</v>
      </c>
      <c r="AI230">
        <v>43861.916666666664</v>
      </c>
      <c r="AJ230">
        <v>43852.649143518516</v>
      </c>
      <c r="AK230" t="s">
        <v>547</v>
      </c>
      <c r="AL230">
        <v>0</v>
      </c>
      <c r="AM230">
        <v>8.49</v>
      </c>
      <c r="AN230">
        <v>0</v>
      </c>
      <c r="EI230">
        <v>43856.291666666664</v>
      </c>
      <c r="EJ230">
        <v>5.1052650000000002</v>
      </c>
      <c r="EK230">
        <v>43856.291666666664</v>
      </c>
      <c r="EL230">
        <v>2.5033910000000001</v>
      </c>
      <c r="EN230">
        <v>43861.291666666664</v>
      </c>
      <c r="EO230">
        <v>0</v>
      </c>
      <c r="EP230">
        <v>43861.291666666664</v>
      </c>
      <c r="EQ230">
        <v>1</v>
      </c>
    </row>
    <row r="231" spans="3:147" x14ac:dyDescent="0.25">
      <c r="C231" s="20">
        <v>43419.416666666664</v>
      </c>
      <c r="D231">
        <v>0</v>
      </c>
      <c r="E231">
        <v>0</v>
      </c>
      <c r="F231">
        <v>0</v>
      </c>
      <c r="H231" s="39">
        <v>43419.416666666664</v>
      </c>
      <c r="I231">
        <v>1</v>
      </c>
      <c r="T231">
        <v>43198.375</v>
      </c>
      <c r="W231" s="39">
        <v>43856.375</v>
      </c>
      <c r="X231">
        <v>0</v>
      </c>
      <c r="Z231" s="39">
        <v>43856.375</v>
      </c>
      <c r="AA231">
        <v>0</v>
      </c>
      <c r="AB231" s="39">
        <v>43856.375</v>
      </c>
      <c r="AC231">
        <v>0</v>
      </c>
      <c r="AD231" s="39">
        <v>43856.375</v>
      </c>
      <c r="AE231">
        <v>0</v>
      </c>
      <c r="AF231" s="39">
        <v>43856.375</v>
      </c>
      <c r="AG231">
        <v>0</v>
      </c>
      <c r="AI231">
        <v>43861.958333333336</v>
      </c>
      <c r="AJ231">
        <v>43852.649143518516</v>
      </c>
      <c r="AK231" t="s">
        <v>547</v>
      </c>
      <c r="AL231">
        <v>0</v>
      </c>
      <c r="AM231">
        <v>8.49</v>
      </c>
      <c r="AN231">
        <v>0</v>
      </c>
      <c r="EI231">
        <v>43856.333333333336</v>
      </c>
      <c r="EJ231">
        <v>5.1052650000000002</v>
      </c>
      <c r="EK231">
        <v>43856.333333333336</v>
      </c>
      <c r="EL231">
        <v>2.5033910000000001</v>
      </c>
      <c r="EN231">
        <v>43861.333333333336</v>
      </c>
      <c r="EO231">
        <v>0</v>
      </c>
      <c r="EP231">
        <v>43861.333333333336</v>
      </c>
      <c r="EQ231">
        <v>1</v>
      </c>
    </row>
    <row r="232" spans="3:147" x14ac:dyDescent="0.25">
      <c r="C232" s="20">
        <v>43419.458333333336</v>
      </c>
      <c r="D232">
        <v>0</v>
      </c>
      <c r="E232">
        <v>0</v>
      </c>
      <c r="F232">
        <v>0</v>
      </c>
      <c r="H232" s="39">
        <v>43419.458333333336</v>
      </c>
      <c r="I232">
        <v>1</v>
      </c>
      <c r="T232">
        <v>43198.416666666664</v>
      </c>
      <c r="W232" s="39">
        <v>43856.416666666664</v>
      </c>
      <c r="X232">
        <v>0</v>
      </c>
      <c r="Z232" s="39">
        <v>43856.416666666664</v>
      </c>
      <c r="AA232">
        <v>0</v>
      </c>
      <c r="AB232" s="39">
        <v>43856.416666666664</v>
      </c>
      <c r="AC232">
        <v>0</v>
      </c>
      <c r="AD232" s="39">
        <v>43856.416666666664</v>
      </c>
      <c r="AE232">
        <v>0</v>
      </c>
      <c r="AF232" s="39">
        <v>43856.416666666664</v>
      </c>
      <c r="AG232">
        <v>0</v>
      </c>
      <c r="AI232">
        <v>43862</v>
      </c>
      <c r="AJ232">
        <v>43852.649143518516</v>
      </c>
      <c r="AK232" t="s">
        <v>547</v>
      </c>
      <c r="AL232">
        <v>0</v>
      </c>
      <c r="AM232">
        <v>0.5</v>
      </c>
      <c r="AN232">
        <v>0</v>
      </c>
      <c r="EI232">
        <v>43856.375</v>
      </c>
      <c r="EJ232">
        <v>5.1052650000000002</v>
      </c>
      <c r="EK232">
        <v>43856.375</v>
      </c>
      <c r="EL232">
        <v>2.5033910000000001</v>
      </c>
      <c r="EN232">
        <v>43861.375</v>
      </c>
      <c r="EO232">
        <v>0</v>
      </c>
      <c r="EP232">
        <v>43861.375</v>
      </c>
      <c r="EQ232">
        <v>1</v>
      </c>
    </row>
    <row r="233" spans="3:147" x14ac:dyDescent="0.25">
      <c r="C233" s="20">
        <v>43419.5</v>
      </c>
      <c r="D233">
        <v>0</v>
      </c>
      <c r="E233">
        <v>0</v>
      </c>
      <c r="F233">
        <v>0</v>
      </c>
      <c r="H233" s="39">
        <v>43419.5</v>
      </c>
      <c r="I233">
        <v>1</v>
      </c>
      <c r="T233">
        <v>43198.458333333336</v>
      </c>
      <c r="W233" s="39">
        <v>43856.458333333336</v>
      </c>
      <c r="X233">
        <v>0</v>
      </c>
      <c r="Z233" s="39">
        <v>43856.458333333336</v>
      </c>
      <c r="AA233">
        <v>0</v>
      </c>
      <c r="AB233" s="39">
        <v>43856.458333333336</v>
      </c>
      <c r="AC233">
        <v>0</v>
      </c>
      <c r="AD233" s="39">
        <v>43856.458333333336</v>
      </c>
      <c r="AE233">
        <v>0</v>
      </c>
      <c r="AF233" s="39">
        <v>43856.458333333336</v>
      </c>
      <c r="AG233">
        <v>0</v>
      </c>
      <c r="AI233">
        <v>43862.041666666664</v>
      </c>
      <c r="AJ233">
        <v>43852.649143518516</v>
      </c>
      <c r="AK233" t="s">
        <v>547</v>
      </c>
      <c r="AL233">
        <v>0</v>
      </c>
      <c r="AM233">
        <v>0</v>
      </c>
      <c r="AN233">
        <v>0</v>
      </c>
      <c r="EI233">
        <v>43856.416666666664</v>
      </c>
      <c r="EJ233">
        <v>5.1052650000000002</v>
      </c>
      <c r="EK233">
        <v>43856.416666666664</v>
      </c>
      <c r="EL233">
        <v>2.5033910000000001</v>
      </c>
      <c r="EN233">
        <v>43861.416666666664</v>
      </c>
      <c r="EO233">
        <v>0</v>
      </c>
      <c r="EP233">
        <v>43861.416666666664</v>
      </c>
      <c r="EQ233">
        <v>1</v>
      </c>
    </row>
    <row r="234" spans="3:147" x14ac:dyDescent="0.25">
      <c r="C234" s="20">
        <v>43419.541666666664</v>
      </c>
      <c r="D234">
        <v>0</v>
      </c>
      <c r="E234">
        <v>0</v>
      </c>
      <c r="F234">
        <v>0</v>
      </c>
      <c r="H234" s="39">
        <v>43419.541666666664</v>
      </c>
      <c r="I234">
        <v>1</v>
      </c>
      <c r="T234">
        <v>43198.5</v>
      </c>
      <c r="W234" s="39">
        <v>43856.5</v>
      </c>
      <c r="X234">
        <v>0</v>
      </c>
      <c r="Z234" s="39">
        <v>43856.5</v>
      </c>
      <c r="AA234">
        <v>0</v>
      </c>
      <c r="AB234" s="39">
        <v>43856.5</v>
      </c>
      <c r="AC234">
        <v>0</v>
      </c>
      <c r="AD234" s="39">
        <v>43856.5</v>
      </c>
      <c r="AE234">
        <v>0</v>
      </c>
      <c r="AF234" s="39">
        <v>43856.5</v>
      </c>
      <c r="AG234">
        <v>0</v>
      </c>
      <c r="AI234">
        <v>43862.083333333336</v>
      </c>
      <c r="AJ234">
        <v>43852.649143518516</v>
      </c>
      <c r="AK234" t="s">
        <v>547</v>
      </c>
      <c r="AL234">
        <v>0</v>
      </c>
      <c r="AM234">
        <v>0</v>
      </c>
      <c r="AN234">
        <v>0</v>
      </c>
      <c r="EI234">
        <v>43856.458333333336</v>
      </c>
      <c r="EJ234">
        <v>5.1052650000000002</v>
      </c>
      <c r="EK234">
        <v>43856.458333333336</v>
      </c>
      <c r="EL234">
        <v>2.5033910000000001</v>
      </c>
      <c r="EN234">
        <v>43861.458333333336</v>
      </c>
      <c r="EO234">
        <v>0</v>
      </c>
      <c r="EP234">
        <v>43861.458333333336</v>
      </c>
      <c r="EQ234">
        <v>1</v>
      </c>
    </row>
    <row r="235" spans="3:147" x14ac:dyDescent="0.25">
      <c r="C235" s="20">
        <v>43419.583333333336</v>
      </c>
      <c r="D235">
        <v>0</v>
      </c>
      <c r="E235">
        <v>0</v>
      </c>
      <c r="F235">
        <v>0</v>
      </c>
      <c r="H235" s="39">
        <v>43419.583333333336</v>
      </c>
      <c r="I235">
        <v>1</v>
      </c>
      <c r="T235">
        <v>43198.541666666664</v>
      </c>
      <c r="W235" s="39">
        <v>43856.541666666664</v>
      </c>
      <c r="X235">
        <v>0</v>
      </c>
      <c r="Z235" s="39">
        <v>43856.541666666664</v>
      </c>
      <c r="AA235">
        <v>0</v>
      </c>
      <c r="AB235" s="39">
        <v>43856.541666666664</v>
      </c>
      <c r="AC235">
        <v>0</v>
      </c>
      <c r="AD235" s="39">
        <v>43856.541666666664</v>
      </c>
      <c r="AE235">
        <v>0</v>
      </c>
      <c r="AF235" s="39">
        <v>43856.541666666664</v>
      </c>
      <c r="AG235">
        <v>0</v>
      </c>
      <c r="AI235">
        <v>43862.125</v>
      </c>
      <c r="AJ235">
        <v>43852.649143518516</v>
      </c>
      <c r="AK235" t="s">
        <v>547</v>
      </c>
      <c r="AL235">
        <v>0</v>
      </c>
      <c r="AM235">
        <v>0</v>
      </c>
      <c r="AN235">
        <v>0</v>
      </c>
      <c r="EI235">
        <v>43856.5</v>
      </c>
      <c r="EJ235">
        <v>5.1052650000000002</v>
      </c>
      <c r="EK235">
        <v>43856.5</v>
      </c>
      <c r="EL235">
        <v>2.5033910000000001</v>
      </c>
      <c r="EN235">
        <v>43861.5</v>
      </c>
      <c r="EO235">
        <v>0</v>
      </c>
      <c r="EP235">
        <v>43861.5</v>
      </c>
      <c r="EQ235">
        <v>1</v>
      </c>
    </row>
    <row r="236" spans="3:147" x14ac:dyDescent="0.25">
      <c r="C236" s="20">
        <v>43419.625</v>
      </c>
      <c r="D236">
        <v>0</v>
      </c>
      <c r="E236">
        <v>0</v>
      </c>
      <c r="F236">
        <v>0</v>
      </c>
      <c r="H236" s="39">
        <v>43419.625</v>
      </c>
      <c r="I236">
        <v>1</v>
      </c>
      <c r="T236">
        <v>43198.583333333336</v>
      </c>
      <c r="W236" s="39">
        <v>43856.583333333336</v>
      </c>
      <c r="X236">
        <v>0</v>
      </c>
      <c r="Z236" s="39">
        <v>43856.583333333336</v>
      </c>
      <c r="AA236">
        <v>0</v>
      </c>
      <c r="AB236" s="39">
        <v>43856.583333333336</v>
      </c>
      <c r="AC236">
        <v>0</v>
      </c>
      <c r="AD236" s="39">
        <v>43856.583333333336</v>
      </c>
      <c r="AE236">
        <v>0</v>
      </c>
      <c r="AF236" s="39">
        <v>43856.583333333336</v>
      </c>
      <c r="AG236">
        <v>0</v>
      </c>
      <c r="AI236">
        <v>43862.166666666664</v>
      </c>
      <c r="AJ236">
        <v>43852.649143518516</v>
      </c>
      <c r="AK236" t="s">
        <v>547</v>
      </c>
      <c r="AL236">
        <v>0</v>
      </c>
      <c r="AM236">
        <v>0</v>
      </c>
      <c r="AN236">
        <v>0</v>
      </c>
      <c r="EI236">
        <v>43856.541666666664</v>
      </c>
      <c r="EJ236">
        <v>5.1052650000000002</v>
      </c>
      <c r="EK236">
        <v>43856.541666666664</v>
      </c>
      <c r="EL236">
        <v>2.5033910000000001</v>
      </c>
      <c r="EN236">
        <v>43861.541666666664</v>
      </c>
      <c r="EO236">
        <v>0</v>
      </c>
      <c r="EP236">
        <v>43861.541666666664</v>
      </c>
      <c r="EQ236">
        <v>1</v>
      </c>
    </row>
    <row r="237" spans="3:147" x14ac:dyDescent="0.25">
      <c r="C237" s="20">
        <v>43419.666666666664</v>
      </c>
      <c r="D237">
        <v>0</v>
      </c>
      <c r="E237">
        <v>0</v>
      </c>
      <c r="F237">
        <v>0</v>
      </c>
      <c r="H237" s="39">
        <v>43419.666666666664</v>
      </c>
      <c r="I237">
        <v>1</v>
      </c>
      <c r="T237">
        <v>43198.625</v>
      </c>
      <c r="W237" s="39">
        <v>43856.625</v>
      </c>
      <c r="X237">
        <v>0</v>
      </c>
      <c r="Z237" s="39">
        <v>43856.625</v>
      </c>
      <c r="AA237">
        <v>0</v>
      </c>
      <c r="AB237" s="39">
        <v>43856.625</v>
      </c>
      <c r="AC237">
        <v>0</v>
      </c>
      <c r="AD237" s="39">
        <v>43856.625</v>
      </c>
      <c r="AE237">
        <v>0</v>
      </c>
      <c r="AF237" s="39">
        <v>43856.625</v>
      </c>
      <c r="AG237">
        <v>0</v>
      </c>
      <c r="AI237">
        <v>43862.208333333336</v>
      </c>
      <c r="AJ237">
        <v>43852.649143518516</v>
      </c>
      <c r="AK237" t="s">
        <v>547</v>
      </c>
      <c r="AL237">
        <v>0</v>
      </c>
      <c r="AM237">
        <v>0</v>
      </c>
      <c r="AN237">
        <v>0</v>
      </c>
      <c r="EI237">
        <v>43856.583333333336</v>
      </c>
      <c r="EJ237">
        <v>5.1052650000000002</v>
      </c>
      <c r="EK237">
        <v>43856.583333333336</v>
      </c>
      <c r="EL237">
        <v>2.5033910000000001</v>
      </c>
      <c r="EN237">
        <v>43861.583333333336</v>
      </c>
      <c r="EO237">
        <v>0</v>
      </c>
      <c r="EP237">
        <v>43861.583333333336</v>
      </c>
      <c r="EQ237">
        <v>1</v>
      </c>
    </row>
    <row r="238" spans="3:147" x14ac:dyDescent="0.25">
      <c r="C238" s="20">
        <v>43419.708333333336</v>
      </c>
      <c r="D238">
        <v>0</v>
      </c>
      <c r="E238">
        <v>0</v>
      </c>
      <c r="F238">
        <v>0</v>
      </c>
      <c r="H238" s="39">
        <v>43419.708333333336</v>
      </c>
      <c r="I238">
        <v>1</v>
      </c>
      <c r="T238">
        <v>43198.666666666664</v>
      </c>
      <c r="W238" s="39">
        <v>43856.666666666664</v>
      </c>
      <c r="X238">
        <v>0</v>
      </c>
      <c r="Z238" s="39">
        <v>43856.666666666664</v>
      </c>
      <c r="AA238">
        <v>0</v>
      </c>
      <c r="AB238" s="39">
        <v>43856.666666666664</v>
      </c>
      <c r="AC238">
        <v>0</v>
      </c>
      <c r="AD238" s="39">
        <v>43856.666666666664</v>
      </c>
      <c r="AE238">
        <v>0</v>
      </c>
      <c r="AF238" s="39">
        <v>43856.666666666664</v>
      </c>
      <c r="AG238">
        <v>0</v>
      </c>
      <c r="AI238">
        <v>43862.25</v>
      </c>
      <c r="AJ238">
        <v>43852.649143518516</v>
      </c>
      <c r="AK238" t="s">
        <v>547</v>
      </c>
      <c r="AL238">
        <v>0</v>
      </c>
      <c r="AM238">
        <v>0</v>
      </c>
      <c r="AN238">
        <v>0</v>
      </c>
      <c r="EI238">
        <v>43856.625</v>
      </c>
      <c r="EJ238">
        <v>5.1052650000000002</v>
      </c>
      <c r="EK238">
        <v>43856.625</v>
      </c>
      <c r="EL238">
        <v>2.5033910000000001</v>
      </c>
      <c r="EN238">
        <v>43861.625</v>
      </c>
      <c r="EO238">
        <v>0</v>
      </c>
      <c r="EP238">
        <v>43861.625</v>
      </c>
      <c r="EQ238">
        <v>1</v>
      </c>
    </row>
    <row r="239" spans="3:147" x14ac:dyDescent="0.25">
      <c r="C239" s="20">
        <v>43419.75</v>
      </c>
      <c r="D239">
        <v>0</v>
      </c>
      <c r="E239">
        <v>0</v>
      </c>
      <c r="F239">
        <v>0</v>
      </c>
      <c r="H239" s="39">
        <v>43419.75</v>
      </c>
      <c r="I239">
        <v>1</v>
      </c>
      <c r="T239">
        <v>43198.708333333336</v>
      </c>
      <c r="W239" s="39">
        <v>43856.708333333336</v>
      </c>
      <c r="X239">
        <v>0</v>
      </c>
      <c r="Z239" s="39">
        <v>43856.708333333336</v>
      </c>
      <c r="AA239">
        <v>0</v>
      </c>
      <c r="AB239" s="39">
        <v>43856.708333333336</v>
      </c>
      <c r="AC239">
        <v>0</v>
      </c>
      <c r="AD239" s="39">
        <v>43856.708333333336</v>
      </c>
      <c r="AE239">
        <v>0</v>
      </c>
      <c r="AF239" s="39">
        <v>43856.708333333336</v>
      </c>
      <c r="AG239">
        <v>0</v>
      </c>
      <c r="AI239">
        <v>43862.291666666664</v>
      </c>
      <c r="AJ239">
        <v>43852.649143518516</v>
      </c>
      <c r="AK239" t="s">
        <v>547</v>
      </c>
      <c r="AL239">
        <v>0</v>
      </c>
      <c r="AM239">
        <v>0</v>
      </c>
      <c r="AN239">
        <v>0</v>
      </c>
      <c r="EI239">
        <v>43856.666666666664</v>
      </c>
      <c r="EJ239">
        <v>5.1052650000000002</v>
      </c>
      <c r="EK239">
        <v>43856.666666666664</v>
      </c>
      <c r="EL239">
        <v>2.5033910000000001</v>
      </c>
      <c r="EN239">
        <v>43861.666666666664</v>
      </c>
      <c r="EO239">
        <v>0</v>
      </c>
      <c r="EP239">
        <v>43861.666666666664</v>
      </c>
      <c r="EQ239">
        <v>1</v>
      </c>
    </row>
    <row r="240" spans="3:147" x14ac:dyDescent="0.25">
      <c r="C240" s="20">
        <v>43419.791666666664</v>
      </c>
      <c r="D240">
        <v>0</v>
      </c>
      <c r="E240">
        <v>0</v>
      </c>
      <c r="F240">
        <v>0</v>
      </c>
      <c r="H240" s="39">
        <v>43419.791666666664</v>
      </c>
      <c r="I240">
        <v>1</v>
      </c>
      <c r="T240">
        <v>43198.75</v>
      </c>
      <c r="W240" s="39">
        <v>43856.75</v>
      </c>
      <c r="X240">
        <v>0</v>
      </c>
      <c r="Z240" s="39">
        <v>43856.75</v>
      </c>
      <c r="AA240">
        <v>0</v>
      </c>
      <c r="AB240" s="39">
        <v>43856.75</v>
      </c>
      <c r="AC240">
        <v>0</v>
      </c>
      <c r="AD240" s="39">
        <v>43856.75</v>
      </c>
      <c r="AE240">
        <v>0</v>
      </c>
      <c r="AF240" s="39">
        <v>43856.75</v>
      </c>
      <c r="AG240">
        <v>0</v>
      </c>
      <c r="AI240">
        <v>43862.333333333336</v>
      </c>
      <c r="AJ240">
        <v>43852.649143518516</v>
      </c>
      <c r="AK240" t="s">
        <v>547</v>
      </c>
      <c r="AL240">
        <v>0</v>
      </c>
      <c r="AM240">
        <v>7.32</v>
      </c>
      <c r="AN240">
        <v>0</v>
      </c>
      <c r="EI240">
        <v>43856.708333333336</v>
      </c>
      <c r="EJ240">
        <v>5.1052650000000002</v>
      </c>
      <c r="EK240">
        <v>43856.708333333336</v>
      </c>
      <c r="EL240">
        <v>2.5033910000000001</v>
      </c>
      <c r="EN240">
        <v>43861.708333333336</v>
      </c>
      <c r="EO240">
        <v>0</v>
      </c>
      <c r="EP240">
        <v>43861.708333333336</v>
      </c>
      <c r="EQ240">
        <v>1</v>
      </c>
    </row>
    <row r="241" spans="3:147" x14ac:dyDescent="0.25">
      <c r="C241" s="20">
        <v>43419.833333333336</v>
      </c>
      <c r="D241">
        <v>0</v>
      </c>
      <c r="E241">
        <v>0</v>
      </c>
      <c r="F241">
        <v>0</v>
      </c>
      <c r="H241" s="39">
        <v>43419.833333333336</v>
      </c>
      <c r="I241">
        <v>1</v>
      </c>
      <c r="T241">
        <v>43198.791666666664</v>
      </c>
      <c r="W241" s="39">
        <v>43856.791666666664</v>
      </c>
      <c r="X241">
        <v>0</v>
      </c>
      <c r="Z241" s="39">
        <v>43856.791666666664</v>
      </c>
      <c r="AA241">
        <v>0</v>
      </c>
      <c r="AB241" s="39">
        <v>43856.791666666664</v>
      </c>
      <c r="AC241">
        <v>0</v>
      </c>
      <c r="AD241" s="39">
        <v>43856.791666666664</v>
      </c>
      <c r="AE241">
        <v>0</v>
      </c>
      <c r="AF241" s="39">
        <v>43856.791666666664</v>
      </c>
      <c r="AG241">
        <v>0</v>
      </c>
      <c r="AI241">
        <v>43862.375</v>
      </c>
      <c r="AJ241">
        <v>43852.649143518516</v>
      </c>
      <c r="AK241" t="s">
        <v>547</v>
      </c>
      <c r="AL241">
        <v>0</v>
      </c>
      <c r="AM241">
        <v>35.49</v>
      </c>
      <c r="AN241">
        <v>0</v>
      </c>
      <c r="EI241">
        <v>43856.75</v>
      </c>
      <c r="EJ241">
        <v>5.1052650000000002</v>
      </c>
      <c r="EK241">
        <v>43856.75</v>
      </c>
      <c r="EL241">
        <v>2.5033910000000001</v>
      </c>
      <c r="EN241">
        <v>43861.75</v>
      </c>
      <c r="EO241">
        <v>0</v>
      </c>
      <c r="EP241">
        <v>43861.75</v>
      </c>
      <c r="EQ241">
        <v>1</v>
      </c>
    </row>
    <row r="242" spans="3:147" x14ac:dyDescent="0.25">
      <c r="C242" s="20">
        <v>43419.875</v>
      </c>
      <c r="D242">
        <v>0</v>
      </c>
      <c r="E242">
        <v>0</v>
      </c>
      <c r="F242">
        <v>0</v>
      </c>
      <c r="H242" s="39">
        <v>43419.875</v>
      </c>
      <c r="I242">
        <v>1</v>
      </c>
      <c r="T242">
        <v>43198.833333333336</v>
      </c>
      <c r="W242" s="39">
        <v>43856.833333333336</v>
      </c>
      <c r="X242">
        <v>0</v>
      </c>
      <c r="Z242" s="39">
        <v>43856.833333333336</v>
      </c>
      <c r="AA242">
        <v>0</v>
      </c>
      <c r="AB242" s="39">
        <v>43856.833333333336</v>
      </c>
      <c r="AC242">
        <v>0</v>
      </c>
      <c r="AD242" s="39">
        <v>43856.833333333336</v>
      </c>
      <c r="AE242">
        <v>0</v>
      </c>
      <c r="AF242" s="39">
        <v>43856.833333333336</v>
      </c>
      <c r="AG242">
        <v>0</v>
      </c>
      <c r="AI242">
        <v>43862.416666666664</v>
      </c>
      <c r="AJ242">
        <v>43852.649143518516</v>
      </c>
      <c r="AK242" t="s">
        <v>547</v>
      </c>
      <c r="AL242">
        <v>0</v>
      </c>
      <c r="AM242">
        <v>34.1</v>
      </c>
      <c r="AN242">
        <v>0</v>
      </c>
      <c r="EI242">
        <v>43856.791666666664</v>
      </c>
      <c r="EJ242">
        <v>5.1052650000000002</v>
      </c>
      <c r="EK242">
        <v>43856.791666666664</v>
      </c>
      <c r="EL242">
        <v>2.5033910000000001</v>
      </c>
      <c r="EN242">
        <v>43861.791666666664</v>
      </c>
      <c r="EO242">
        <v>0</v>
      </c>
      <c r="EP242">
        <v>43861.791666666664</v>
      </c>
      <c r="EQ242">
        <v>1</v>
      </c>
    </row>
    <row r="243" spans="3:147" x14ac:dyDescent="0.25">
      <c r="C243" s="20">
        <v>43419.916666666664</v>
      </c>
      <c r="D243">
        <v>0</v>
      </c>
      <c r="E243">
        <v>0</v>
      </c>
      <c r="F243">
        <v>0</v>
      </c>
      <c r="H243" s="39">
        <v>43419.916666666664</v>
      </c>
      <c r="I243">
        <v>1</v>
      </c>
      <c r="T243">
        <v>43198.875</v>
      </c>
      <c r="W243" s="39">
        <v>43856.875</v>
      </c>
      <c r="X243">
        <v>0</v>
      </c>
      <c r="Z243" s="39">
        <v>43856.875</v>
      </c>
      <c r="AA243">
        <v>0</v>
      </c>
      <c r="AB243" s="39">
        <v>43856.875</v>
      </c>
      <c r="AC243">
        <v>0</v>
      </c>
      <c r="AD243" s="39">
        <v>43856.875</v>
      </c>
      <c r="AE243">
        <v>0</v>
      </c>
      <c r="AF243" s="39">
        <v>43856.875</v>
      </c>
      <c r="AG243">
        <v>0</v>
      </c>
      <c r="AI243">
        <v>43862.458333333336</v>
      </c>
      <c r="AJ243">
        <v>43852.649143518516</v>
      </c>
      <c r="AK243" t="s">
        <v>547</v>
      </c>
      <c r="AL243">
        <v>0</v>
      </c>
      <c r="AM243">
        <v>0</v>
      </c>
      <c r="AN243">
        <v>0</v>
      </c>
      <c r="EI243">
        <v>43856.833333333336</v>
      </c>
      <c r="EJ243">
        <v>5.1052650000000002</v>
      </c>
      <c r="EK243">
        <v>43856.833333333336</v>
      </c>
      <c r="EL243">
        <v>2.5033910000000001</v>
      </c>
      <c r="EN243">
        <v>43861.833333333336</v>
      </c>
      <c r="EO243">
        <v>0</v>
      </c>
      <c r="EP243">
        <v>43861.833333333336</v>
      </c>
      <c r="EQ243">
        <v>1</v>
      </c>
    </row>
    <row r="244" spans="3:147" x14ac:dyDescent="0.25">
      <c r="C244" s="20">
        <v>43419.958333333336</v>
      </c>
      <c r="D244">
        <v>0</v>
      </c>
      <c r="E244">
        <v>0</v>
      </c>
      <c r="F244">
        <v>0</v>
      </c>
      <c r="H244" s="39">
        <v>43419.958333333336</v>
      </c>
      <c r="I244">
        <v>1</v>
      </c>
      <c r="T244">
        <v>43198.916666666664</v>
      </c>
      <c r="W244" s="39">
        <v>43856.916666666664</v>
      </c>
      <c r="X244">
        <v>0</v>
      </c>
      <c r="Z244" s="39">
        <v>43856.916666666664</v>
      </c>
      <c r="AA244">
        <v>0</v>
      </c>
      <c r="AB244" s="39">
        <v>43856.916666666664</v>
      </c>
      <c r="AC244">
        <v>0</v>
      </c>
      <c r="AD244" s="39">
        <v>43856.916666666664</v>
      </c>
      <c r="AE244">
        <v>0</v>
      </c>
      <c r="AF244" s="39">
        <v>43856.916666666664</v>
      </c>
      <c r="AG244">
        <v>0</v>
      </c>
      <c r="AI244">
        <v>43862.5</v>
      </c>
      <c r="AJ244">
        <v>43852.649143518516</v>
      </c>
      <c r="AK244" t="s">
        <v>547</v>
      </c>
      <c r="AL244">
        <v>0</v>
      </c>
      <c r="AM244">
        <v>0</v>
      </c>
      <c r="AN244">
        <v>0</v>
      </c>
      <c r="EI244">
        <v>43856.875</v>
      </c>
      <c r="EJ244">
        <v>5.1052650000000002</v>
      </c>
      <c r="EK244">
        <v>43856.875</v>
      </c>
      <c r="EL244">
        <v>2.5033910000000001</v>
      </c>
      <c r="EN244">
        <v>43861.875</v>
      </c>
      <c r="EO244">
        <v>0</v>
      </c>
      <c r="EP244">
        <v>43861.875</v>
      </c>
      <c r="EQ244">
        <v>1</v>
      </c>
    </row>
    <row r="245" spans="3:147" x14ac:dyDescent="0.25">
      <c r="C245" s="20">
        <v>43420</v>
      </c>
      <c r="D245">
        <v>0</v>
      </c>
      <c r="E245">
        <v>0</v>
      </c>
      <c r="F245">
        <v>0</v>
      </c>
      <c r="H245" s="39">
        <v>43420</v>
      </c>
      <c r="I245">
        <v>1</v>
      </c>
      <c r="T245">
        <v>43198.958333333336</v>
      </c>
      <c r="W245" s="39">
        <v>43856.958333333336</v>
      </c>
      <c r="X245">
        <v>0</v>
      </c>
      <c r="Z245" s="39">
        <v>43856.958333333336</v>
      </c>
      <c r="AA245">
        <v>0</v>
      </c>
      <c r="AB245" s="39">
        <v>43856.958333333336</v>
      </c>
      <c r="AC245">
        <v>0</v>
      </c>
      <c r="AD245" s="39">
        <v>43856.958333333336</v>
      </c>
      <c r="AE245">
        <v>0</v>
      </c>
      <c r="AF245" s="39">
        <v>43856.958333333336</v>
      </c>
      <c r="AG245">
        <v>0</v>
      </c>
      <c r="AI245">
        <v>43862.541666666664</v>
      </c>
      <c r="AJ245">
        <v>43852.649143518516</v>
      </c>
      <c r="AK245" t="s">
        <v>547</v>
      </c>
      <c r="AL245">
        <v>0</v>
      </c>
      <c r="AM245">
        <v>0</v>
      </c>
      <c r="AN245">
        <v>0</v>
      </c>
      <c r="EI245">
        <v>43856.916666666664</v>
      </c>
      <c r="EJ245">
        <v>5.1052650000000002</v>
      </c>
      <c r="EK245">
        <v>43856.916666666664</v>
      </c>
      <c r="EL245">
        <v>2.5033910000000001</v>
      </c>
      <c r="EN245">
        <v>43861.916666666664</v>
      </c>
      <c r="EO245">
        <v>0</v>
      </c>
      <c r="EP245">
        <v>43861.916666666664</v>
      </c>
      <c r="EQ245">
        <v>1</v>
      </c>
    </row>
    <row r="246" spans="3:147" x14ac:dyDescent="0.25">
      <c r="C246" s="20">
        <v>43420.041666666664</v>
      </c>
      <c r="D246">
        <v>0</v>
      </c>
      <c r="E246">
        <v>0</v>
      </c>
      <c r="F246">
        <v>0</v>
      </c>
      <c r="H246" s="39">
        <v>43420.041666666664</v>
      </c>
      <c r="I246">
        <v>1</v>
      </c>
      <c r="T246">
        <v>43199</v>
      </c>
      <c r="W246" s="39">
        <v>43857</v>
      </c>
      <c r="X246">
        <v>0</v>
      </c>
      <c r="Z246" s="39">
        <v>43857</v>
      </c>
      <c r="AA246">
        <v>0</v>
      </c>
      <c r="AB246" s="39">
        <v>43857</v>
      </c>
      <c r="AC246">
        <v>0</v>
      </c>
      <c r="AD246" s="39">
        <v>43857</v>
      </c>
      <c r="AE246">
        <v>0</v>
      </c>
      <c r="AF246" s="39">
        <v>43857</v>
      </c>
      <c r="AG246">
        <v>0</v>
      </c>
      <c r="AI246">
        <v>43862.583333333336</v>
      </c>
      <c r="AJ246">
        <v>43852.649143518516</v>
      </c>
      <c r="AK246" t="s">
        <v>547</v>
      </c>
      <c r="AL246">
        <v>0</v>
      </c>
      <c r="AM246">
        <v>0</v>
      </c>
      <c r="AN246">
        <v>0</v>
      </c>
      <c r="EI246">
        <v>43856.958333333336</v>
      </c>
      <c r="EJ246">
        <v>5.1052650000000002</v>
      </c>
      <c r="EK246">
        <v>43856.958333333336</v>
      </c>
      <c r="EL246">
        <v>2.5033910000000001</v>
      </c>
      <c r="EN246">
        <v>43861.958333333336</v>
      </c>
      <c r="EO246">
        <v>0</v>
      </c>
      <c r="EP246">
        <v>43861.958333333336</v>
      </c>
      <c r="EQ246">
        <v>1</v>
      </c>
    </row>
    <row r="247" spans="3:147" x14ac:dyDescent="0.25">
      <c r="C247" s="20">
        <v>43420.083333333336</v>
      </c>
      <c r="D247">
        <v>0</v>
      </c>
      <c r="E247">
        <v>0</v>
      </c>
      <c r="F247">
        <v>0</v>
      </c>
      <c r="H247" s="39">
        <v>43420.083333333336</v>
      </c>
      <c r="I247">
        <v>1</v>
      </c>
      <c r="T247">
        <v>43199.041666666664</v>
      </c>
      <c r="W247" s="39">
        <v>43857.041666666664</v>
      </c>
      <c r="X247">
        <v>0</v>
      </c>
      <c r="Z247" s="39">
        <v>43857.041666666664</v>
      </c>
      <c r="AA247">
        <v>0</v>
      </c>
      <c r="AB247" s="39">
        <v>43857.041666666664</v>
      </c>
      <c r="AC247">
        <v>0</v>
      </c>
      <c r="AD247" s="39">
        <v>43857.041666666664</v>
      </c>
      <c r="AE247">
        <v>0</v>
      </c>
      <c r="AF247" s="39">
        <v>43857.041666666664</v>
      </c>
      <c r="AG247">
        <v>0</v>
      </c>
      <c r="AI247">
        <v>43862.625</v>
      </c>
      <c r="AJ247">
        <v>43852.649143518516</v>
      </c>
      <c r="AK247" t="s">
        <v>547</v>
      </c>
      <c r="AL247">
        <v>0</v>
      </c>
      <c r="AM247">
        <v>0</v>
      </c>
      <c r="AN247">
        <v>0</v>
      </c>
      <c r="EI247">
        <v>43857</v>
      </c>
      <c r="EJ247">
        <v>5.3187249999999997</v>
      </c>
      <c r="EK247">
        <v>43857</v>
      </c>
      <c r="EL247">
        <v>2.3776250000000001</v>
      </c>
      <c r="EN247">
        <v>43862</v>
      </c>
      <c r="EO247">
        <v>0</v>
      </c>
      <c r="EP247">
        <v>43862</v>
      </c>
      <c r="EQ247">
        <v>1</v>
      </c>
    </row>
    <row r="248" spans="3:147" x14ac:dyDescent="0.25">
      <c r="C248" s="20">
        <v>43420.125</v>
      </c>
      <c r="D248">
        <v>0</v>
      </c>
      <c r="E248">
        <v>0</v>
      </c>
      <c r="F248">
        <v>0</v>
      </c>
      <c r="H248" s="39">
        <v>43420.125</v>
      </c>
      <c r="I248">
        <v>1</v>
      </c>
      <c r="T248">
        <v>43199.083333333336</v>
      </c>
      <c r="W248" s="39">
        <v>43857.083333333336</v>
      </c>
      <c r="X248">
        <v>0</v>
      </c>
      <c r="Z248" s="39">
        <v>43857.083333333336</v>
      </c>
      <c r="AA248">
        <v>0</v>
      </c>
      <c r="AB248" s="39">
        <v>43857.083333333336</v>
      </c>
      <c r="AC248">
        <v>0</v>
      </c>
      <c r="AD248" s="39">
        <v>43857.083333333336</v>
      </c>
      <c r="AE248">
        <v>0</v>
      </c>
      <c r="AF248" s="39">
        <v>43857.083333333336</v>
      </c>
      <c r="AG248">
        <v>0</v>
      </c>
      <c r="AI248">
        <v>43862.666666666664</v>
      </c>
      <c r="AJ248">
        <v>43852.649143518516</v>
      </c>
      <c r="AK248" t="s">
        <v>547</v>
      </c>
      <c r="AL248">
        <v>0</v>
      </c>
      <c r="AM248">
        <v>15.49</v>
      </c>
      <c r="AN248">
        <v>0</v>
      </c>
      <c r="EI248">
        <v>43857.041666666664</v>
      </c>
      <c r="EJ248">
        <v>5.3187249999999997</v>
      </c>
      <c r="EK248">
        <v>43857.041666666664</v>
      </c>
      <c r="EL248">
        <v>2.3776250000000001</v>
      </c>
    </row>
    <row r="249" spans="3:147" x14ac:dyDescent="0.25">
      <c r="C249" s="20">
        <v>43420.166666666664</v>
      </c>
      <c r="D249">
        <v>0</v>
      </c>
      <c r="E249">
        <v>0</v>
      </c>
      <c r="F249">
        <v>0</v>
      </c>
      <c r="H249" s="39">
        <v>43420.166666666664</v>
      </c>
      <c r="I249">
        <v>1</v>
      </c>
      <c r="T249">
        <v>43199.125</v>
      </c>
      <c r="W249" s="39">
        <v>43857.125</v>
      </c>
      <c r="X249">
        <v>0</v>
      </c>
      <c r="Z249" s="39">
        <v>43857.125</v>
      </c>
      <c r="AA249">
        <v>0</v>
      </c>
      <c r="AB249" s="39">
        <v>43857.125</v>
      </c>
      <c r="AC249">
        <v>0</v>
      </c>
      <c r="AD249" s="39">
        <v>43857.125</v>
      </c>
      <c r="AE249">
        <v>0</v>
      </c>
      <c r="AF249" s="39">
        <v>43857.125</v>
      </c>
      <c r="AG249">
        <v>0</v>
      </c>
      <c r="AI249">
        <v>43862.708333333336</v>
      </c>
      <c r="AJ249">
        <v>43852.649143518516</v>
      </c>
      <c r="AK249" t="s">
        <v>547</v>
      </c>
      <c r="AL249">
        <v>0</v>
      </c>
      <c r="AM249">
        <v>35.96</v>
      </c>
      <c r="AN249">
        <v>0</v>
      </c>
      <c r="EI249">
        <v>43857.083333333336</v>
      </c>
      <c r="EJ249">
        <v>5.3187249999999997</v>
      </c>
      <c r="EK249">
        <v>43857.083333333336</v>
      </c>
      <c r="EL249">
        <v>2.3776250000000001</v>
      </c>
    </row>
    <row r="250" spans="3:147" x14ac:dyDescent="0.25">
      <c r="C250" s="20">
        <v>43420.208333333336</v>
      </c>
      <c r="D250">
        <v>0</v>
      </c>
      <c r="E250">
        <v>0</v>
      </c>
      <c r="F250">
        <v>0</v>
      </c>
      <c r="H250" s="39">
        <v>43420.208333333336</v>
      </c>
      <c r="I250">
        <v>1</v>
      </c>
      <c r="T250">
        <v>43199.166666666664</v>
      </c>
      <c r="W250" s="39">
        <v>43857.166666666664</v>
      </c>
      <c r="X250">
        <v>0</v>
      </c>
      <c r="Z250" s="39">
        <v>43857.166666666664</v>
      </c>
      <c r="AA250">
        <v>0</v>
      </c>
      <c r="AB250" s="39">
        <v>43857.166666666664</v>
      </c>
      <c r="AC250">
        <v>0</v>
      </c>
      <c r="AD250" s="39">
        <v>43857.166666666664</v>
      </c>
      <c r="AE250">
        <v>0</v>
      </c>
      <c r="AF250" s="39">
        <v>43857.166666666664</v>
      </c>
      <c r="AG250">
        <v>0</v>
      </c>
      <c r="AI250">
        <v>43862.75</v>
      </c>
      <c r="AJ250">
        <v>43852.649143518516</v>
      </c>
      <c r="AK250" t="s">
        <v>547</v>
      </c>
      <c r="AL250">
        <v>84.24</v>
      </c>
      <c r="AM250">
        <v>35.96</v>
      </c>
      <c r="AN250">
        <v>90.46</v>
      </c>
      <c r="EI250">
        <v>43857.125</v>
      </c>
      <c r="EJ250">
        <v>5.3187249999999997</v>
      </c>
      <c r="EK250">
        <v>43857.125</v>
      </c>
      <c r="EL250">
        <v>2.3776250000000001</v>
      </c>
    </row>
    <row r="251" spans="3:147" x14ac:dyDescent="0.25">
      <c r="C251" s="20">
        <v>43420.25</v>
      </c>
      <c r="D251">
        <v>0</v>
      </c>
      <c r="E251">
        <v>0</v>
      </c>
      <c r="F251">
        <v>0</v>
      </c>
      <c r="H251" s="39">
        <v>43420.25</v>
      </c>
      <c r="I251">
        <v>1</v>
      </c>
      <c r="T251">
        <v>43199.208333333336</v>
      </c>
      <c r="W251" s="39">
        <v>43857.208333333336</v>
      </c>
      <c r="X251">
        <v>0</v>
      </c>
      <c r="Z251" s="39">
        <v>43857.208333333336</v>
      </c>
      <c r="AA251">
        <v>0</v>
      </c>
      <c r="AB251" s="39">
        <v>43857.208333333336</v>
      </c>
      <c r="AC251">
        <v>0</v>
      </c>
      <c r="AD251" s="39">
        <v>43857.208333333336</v>
      </c>
      <c r="AE251">
        <v>0</v>
      </c>
      <c r="AF251" s="39">
        <v>43857.208333333336</v>
      </c>
      <c r="AG251">
        <v>0</v>
      </c>
      <c r="AI251">
        <v>43862.791666666664</v>
      </c>
      <c r="AJ251">
        <v>43852.649143518516</v>
      </c>
      <c r="AK251" t="s">
        <v>547</v>
      </c>
      <c r="AL251">
        <v>82</v>
      </c>
      <c r="AM251">
        <v>35.96</v>
      </c>
      <c r="AN251">
        <v>88.05</v>
      </c>
      <c r="EI251">
        <v>43857.166666666664</v>
      </c>
      <c r="EJ251">
        <v>5.3187249999999997</v>
      </c>
      <c r="EK251">
        <v>43857.166666666664</v>
      </c>
      <c r="EL251">
        <v>2.3776250000000001</v>
      </c>
    </row>
    <row r="252" spans="3:147" x14ac:dyDescent="0.25">
      <c r="C252" s="20">
        <v>43420.291666666664</v>
      </c>
      <c r="D252">
        <v>0</v>
      </c>
      <c r="E252">
        <v>0</v>
      </c>
      <c r="F252">
        <v>0</v>
      </c>
      <c r="H252" s="39">
        <v>43420.291666666664</v>
      </c>
      <c r="I252">
        <v>1</v>
      </c>
      <c r="T252">
        <v>43199.25</v>
      </c>
      <c r="W252" s="39">
        <v>43857.25</v>
      </c>
      <c r="X252">
        <v>0</v>
      </c>
      <c r="Z252" s="39">
        <v>43857.25</v>
      </c>
      <c r="AA252">
        <v>0</v>
      </c>
      <c r="AB252" s="39">
        <v>43857.25</v>
      </c>
      <c r="AC252">
        <v>0</v>
      </c>
      <c r="AD252" s="39">
        <v>43857.25</v>
      </c>
      <c r="AE252">
        <v>0</v>
      </c>
      <c r="AF252" s="39">
        <v>43857.25</v>
      </c>
      <c r="AG252">
        <v>0</v>
      </c>
      <c r="AI252">
        <v>43862.833333333336</v>
      </c>
      <c r="AJ252">
        <v>43852.649143518516</v>
      </c>
      <c r="AK252" t="s">
        <v>547</v>
      </c>
      <c r="AL252">
        <v>0</v>
      </c>
      <c r="AM252">
        <v>35.39</v>
      </c>
      <c r="AN252">
        <v>87.28</v>
      </c>
      <c r="EI252">
        <v>43857.208333333336</v>
      </c>
      <c r="EJ252">
        <v>5.3187249999999997</v>
      </c>
      <c r="EK252">
        <v>43857.208333333336</v>
      </c>
      <c r="EL252">
        <v>2.3776250000000001</v>
      </c>
    </row>
    <row r="253" spans="3:147" x14ac:dyDescent="0.25">
      <c r="C253" s="20">
        <v>43420.333333333336</v>
      </c>
      <c r="D253">
        <v>0</v>
      </c>
      <c r="E253">
        <v>0</v>
      </c>
      <c r="F253">
        <v>0</v>
      </c>
      <c r="H253" s="39">
        <v>43420.333333333336</v>
      </c>
      <c r="I253">
        <v>1</v>
      </c>
      <c r="T253">
        <v>43199.291666666664</v>
      </c>
      <c r="W253" s="39">
        <v>43857.291666666664</v>
      </c>
      <c r="X253">
        <v>0</v>
      </c>
      <c r="Z253" s="39">
        <v>43857.291666666664</v>
      </c>
      <c r="AA253">
        <v>0</v>
      </c>
      <c r="AB253" s="39">
        <v>43857.291666666664</v>
      </c>
      <c r="AC253">
        <v>0</v>
      </c>
      <c r="AD253" s="39">
        <v>43857.291666666664</v>
      </c>
      <c r="AE253">
        <v>0</v>
      </c>
      <c r="AF253" s="39">
        <v>43857.291666666664</v>
      </c>
      <c r="AG253">
        <v>0</v>
      </c>
      <c r="AI253">
        <v>43862.875</v>
      </c>
      <c r="AJ253">
        <v>43852.649143518516</v>
      </c>
      <c r="AK253" t="s">
        <v>547</v>
      </c>
      <c r="AL253">
        <v>0</v>
      </c>
      <c r="AM253">
        <v>34</v>
      </c>
      <c r="AN253">
        <v>0</v>
      </c>
      <c r="EI253">
        <v>43857.25</v>
      </c>
      <c r="EJ253">
        <v>5.3187249999999997</v>
      </c>
      <c r="EK253">
        <v>43857.25</v>
      </c>
      <c r="EL253">
        <v>2.3776250000000001</v>
      </c>
    </row>
    <row r="254" spans="3:147" x14ac:dyDescent="0.25">
      <c r="C254" s="20">
        <v>43420.375</v>
      </c>
      <c r="D254">
        <v>0</v>
      </c>
      <c r="E254">
        <v>0</v>
      </c>
      <c r="F254">
        <v>0</v>
      </c>
      <c r="H254" s="39">
        <v>43420.375</v>
      </c>
      <c r="I254">
        <v>1</v>
      </c>
      <c r="T254">
        <v>43199.333333333336</v>
      </c>
      <c r="W254" s="39">
        <v>43857.333333333336</v>
      </c>
      <c r="X254">
        <v>0</v>
      </c>
      <c r="Z254" s="39">
        <v>43857.333333333336</v>
      </c>
      <c r="AA254">
        <v>0</v>
      </c>
      <c r="AB254" s="39">
        <v>43857.333333333336</v>
      </c>
      <c r="AC254">
        <v>0</v>
      </c>
      <c r="AD254" s="39">
        <v>43857.333333333336</v>
      </c>
      <c r="AE254">
        <v>0</v>
      </c>
      <c r="AF254" s="39">
        <v>43857.333333333336</v>
      </c>
      <c r="AG254">
        <v>0</v>
      </c>
      <c r="AI254">
        <v>43862.916666666664</v>
      </c>
      <c r="AJ254">
        <v>43852.649143518516</v>
      </c>
      <c r="AK254" t="s">
        <v>547</v>
      </c>
      <c r="AL254">
        <v>0</v>
      </c>
      <c r="AM254">
        <v>21.6</v>
      </c>
      <c r="AN254">
        <v>0</v>
      </c>
      <c r="EI254">
        <v>43857.291666666664</v>
      </c>
      <c r="EJ254">
        <v>5.3187249999999997</v>
      </c>
      <c r="EK254">
        <v>43857.291666666664</v>
      </c>
      <c r="EL254">
        <v>2.3776250000000001</v>
      </c>
    </row>
    <row r="255" spans="3:147" x14ac:dyDescent="0.25">
      <c r="C255" s="20">
        <v>43420.416666666664</v>
      </c>
      <c r="D255">
        <v>0</v>
      </c>
      <c r="E255">
        <v>0</v>
      </c>
      <c r="F255">
        <v>0</v>
      </c>
      <c r="H255" s="39">
        <v>43420.416666666664</v>
      </c>
      <c r="I255">
        <v>1</v>
      </c>
      <c r="T255">
        <v>43199.375</v>
      </c>
      <c r="W255" s="39">
        <v>43857.375</v>
      </c>
      <c r="X255">
        <v>0</v>
      </c>
      <c r="Z255" s="39">
        <v>43857.375</v>
      </c>
      <c r="AA255">
        <v>0</v>
      </c>
      <c r="AB255" s="39">
        <v>43857.375</v>
      </c>
      <c r="AC255">
        <v>0</v>
      </c>
      <c r="AD255" s="39">
        <v>43857.375</v>
      </c>
      <c r="AE255">
        <v>0</v>
      </c>
      <c r="AF255" s="39">
        <v>43857.375</v>
      </c>
      <c r="AG255">
        <v>0</v>
      </c>
      <c r="AI255">
        <v>43862.958333333336</v>
      </c>
      <c r="AJ255">
        <v>43852.649143518516</v>
      </c>
      <c r="AK255" t="s">
        <v>547</v>
      </c>
      <c r="AL255">
        <v>0</v>
      </c>
      <c r="AM255">
        <v>12.62</v>
      </c>
      <c r="AN255">
        <v>0</v>
      </c>
      <c r="EI255">
        <v>43857.333333333336</v>
      </c>
      <c r="EJ255">
        <v>5.3187249999999997</v>
      </c>
      <c r="EK255">
        <v>43857.333333333336</v>
      </c>
      <c r="EL255">
        <v>2.3776250000000001</v>
      </c>
    </row>
    <row r="256" spans="3:147" x14ac:dyDescent="0.25">
      <c r="C256" s="20">
        <v>43420.458333333336</v>
      </c>
      <c r="D256">
        <v>0</v>
      </c>
      <c r="E256">
        <v>0</v>
      </c>
      <c r="F256">
        <v>0</v>
      </c>
      <c r="H256" s="39">
        <v>43420.458333333336</v>
      </c>
      <c r="I256">
        <v>1</v>
      </c>
      <c r="T256">
        <v>43199.416666666664</v>
      </c>
      <c r="W256" s="39">
        <v>43857.416666666664</v>
      </c>
      <c r="X256">
        <v>0</v>
      </c>
      <c r="Z256" s="39">
        <v>43857.416666666664</v>
      </c>
      <c r="AA256">
        <v>0</v>
      </c>
      <c r="AB256" s="39">
        <v>43857.416666666664</v>
      </c>
      <c r="AC256">
        <v>0</v>
      </c>
      <c r="AD256" s="39">
        <v>43857.416666666664</v>
      </c>
      <c r="AE256">
        <v>0</v>
      </c>
      <c r="AF256" s="39">
        <v>43857.416666666664</v>
      </c>
      <c r="AG256">
        <v>0</v>
      </c>
      <c r="AI256">
        <v>43863</v>
      </c>
      <c r="AJ256">
        <v>43852.649143518516</v>
      </c>
      <c r="AK256" t="s">
        <v>547</v>
      </c>
      <c r="AL256">
        <v>0</v>
      </c>
      <c r="AM256">
        <v>0</v>
      </c>
      <c r="AN256">
        <v>0</v>
      </c>
      <c r="EI256">
        <v>43857.375</v>
      </c>
      <c r="EJ256">
        <v>5.3187249999999997</v>
      </c>
      <c r="EK256">
        <v>43857.375</v>
      </c>
      <c r="EL256">
        <v>2.3776250000000001</v>
      </c>
    </row>
    <row r="257" spans="3:142" x14ac:dyDescent="0.25">
      <c r="C257" s="20">
        <v>43420.5</v>
      </c>
      <c r="D257">
        <v>0</v>
      </c>
      <c r="E257">
        <v>0</v>
      </c>
      <c r="F257">
        <v>0</v>
      </c>
      <c r="H257" s="39">
        <v>43420.5</v>
      </c>
      <c r="I257">
        <v>1</v>
      </c>
      <c r="T257">
        <v>43199.458333333336</v>
      </c>
      <c r="W257" s="39">
        <v>43857.458333333336</v>
      </c>
      <c r="X257">
        <v>0</v>
      </c>
      <c r="Z257" s="39">
        <v>43857.458333333336</v>
      </c>
      <c r="AA257">
        <v>0</v>
      </c>
      <c r="AB257" s="39">
        <v>43857.458333333336</v>
      </c>
      <c r="AC257">
        <v>0</v>
      </c>
      <c r="AD257" s="39">
        <v>43857.458333333336</v>
      </c>
      <c r="AE257">
        <v>0</v>
      </c>
      <c r="AF257" s="39">
        <v>43857.458333333336</v>
      </c>
      <c r="AG257">
        <v>0</v>
      </c>
      <c r="AI257">
        <v>43863.041666666664</v>
      </c>
      <c r="AJ257">
        <v>43852.649143518516</v>
      </c>
      <c r="AK257" t="s">
        <v>547</v>
      </c>
      <c r="AL257">
        <v>0</v>
      </c>
      <c r="AM257">
        <v>0</v>
      </c>
      <c r="AN257">
        <v>0</v>
      </c>
      <c r="EI257">
        <v>43857.416666666664</v>
      </c>
      <c r="EJ257">
        <v>5.3187249999999997</v>
      </c>
      <c r="EK257">
        <v>43857.416666666664</v>
      </c>
      <c r="EL257">
        <v>2.3776250000000001</v>
      </c>
    </row>
    <row r="258" spans="3:142" x14ac:dyDescent="0.25">
      <c r="C258" s="20">
        <v>43420.541666666664</v>
      </c>
      <c r="D258">
        <v>0</v>
      </c>
      <c r="E258">
        <v>0</v>
      </c>
      <c r="F258">
        <v>0</v>
      </c>
      <c r="H258" s="39">
        <v>43420.541666666664</v>
      </c>
      <c r="I258">
        <v>1</v>
      </c>
      <c r="T258">
        <v>43199.5</v>
      </c>
      <c r="W258" s="39">
        <v>43857.5</v>
      </c>
      <c r="X258">
        <v>0</v>
      </c>
      <c r="Z258" s="39">
        <v>43857.5</v>
      </c>
      <c r="AA258">
        <v>0</v>
      </c>
      <c r="AB258" s="39">
        <v>43857.5</v>
      </c>
      <c r="AC258">
        <v>0</v>
      </c>
      <c r="AD258" s="39">
        <v>43857.5</v>
      </c>
      <c r="AE258">
        <v>0</v>
      </c>
      <c r="AF258" s="39">
        <v>43857.5</v>
      </c>
      <c r="AG258">
        <v>0</v>
      </c>
      <c r="AI258">
        <v>43863.083333333336</v>
      </c>
      <c r="AJ258">
        <v>43852.649143518516</v>
      </c>
      <c r="AK258" t="s">
        <v>547</v>
      </c>
      <c r="AL258">
        <v>0</v>
      </c>
      <c r="AM258">
        <v>0</v>
      </c>
      <c r="AN258">
        <v>0</v>
      </c>
      <c r="EI258">
        <v>43857.458333333336</v>
      </c>
      <c r="EJ258">
        <v>5.3187249999999997</v>
      </c>
      <c r="EK258">
        <v>43857.458333333336</v>
      </c>
      <c r="EL258">
        <v>2.3776250000000001</v>
      </c>
    </row>
    <row r="259" spans="3:142" x14ac:dyDescent="0.25">
      <c r="C259" s="20">
        <v>43420.583333333336</v>
      </c>
      <c r="D259">
        <v>0</v>
      </c>
      <c r="E259">
        <v>0</v>
      </c>
      <c r="F259">
        <v>0</v>
      </c>
      <c r="H259" s="39">
        <v>43420.583333333336</v>
      </c>
      <c r="I259">
        <v>1</v>
      </c>
      <c r="T259">
        <v>43199.541666666664</v>
      </c>
      <c r="W259" s="39">
        <v>43857.541666666664</v>
      </c>
      <c r="X259">
        <v>0</v>
      </c>
      <c r="Z259" s="39">
        <v>43857.541666666664</v>
      </c>
      <c r="AA259">
        <v>0</v>
      </c>
      <c r="AB259" s="39">
        <v>43857.541666666664</v>
      </c>
      <c r="AC259">
        <v>0</v>
      </c>
      <c r="AD259" s="39">
        <v>43857.541666666664</v>
      </c>
      <c r="AE259">
        <v>0</v>
      </c>
      <c r="AF259" s="39">
        <v>43857.541666666664</v>
      </c>
      <c r="AG259">
        <v>0</v>
      </c>
      <c r="AI259">
        <v>43863.125</v>
      </c>
      <c r="AJ259">
        <v>43852.649143518516</v>
      </c>
      <c r="AK259" t="s">
        <v>547</v>
      </c>
      <c r="AL259">
        <v>0</v>
      </c>
      <c r="AM259">
        <v>0</v>
      </c>
      <c r="AN259">
        <v>0</v>
      </c>
      <c r="EI259">
        <v>43857.5</v>
      </c>
      <c r="EJ259">
        <v>5.3187249999999997</v>
      </c>
      <c r="EK259">
        <v>43857.5</v>
      </c>
      <c r="EL259">
        <v>2.3776250000000001</v>
      </c>
    </row>
    <row r="260" spans="3:142" x14ac:dyDescent="0.25">
      <c r="C260" s="20">
        <v>43420.625</v>
      </c>
      <c r="D260">
        <v>0</v>
      </c>
      <c r="E260">
        <v>0</v>
      </c>
      <c r="F260">
        <v>0</v>
      </c>
      <c r="H260" s="39">
        <v>43420.625</v>
      </c>
      <c r="I260">
        <v>1</v>
      </c>
      <c r="T260">
        <v>43199.583333333336</v>
      </c>
      <c r="W260" s="39">
        <v>43857.583333333336</v>
      </c>
      <c r="X260">
        <v>0</v>
      </c>
      <c r="Z260" s="39">
        <v>43857.583333333336</v>
      </c>
      <c r="AA260">
        <v>0</v>
      </c>
      <c r="AB260" s="39">
        <v>43857.583333333336</v>
      </c>
      <c r="AC260">
        <v>0</v>
      </c>
      <c r="AD260" s="39">
        <v>43857.583333333336</v>
      </c>
      <c r="AE260">
        <v>0</v>
      </c>
      <c r="AF260" s="39">
        <v>43857.583333333336</v>
      </c>
      <c r="AG260">
        <v>0</v>
      </c>
      <c r="AI260">
        <v>43863.166666666664</v>
      </c>
      <c r="AJ260">
        <v>43852.649143518516</v>
      </c>
      <c r="AK260" t="s">
        <v>547</v>
      </c>
      <c r="AL260">
        <v>0</v>
      </c>
      <c r="AM260">
        <v>0</v>
      </c>
      <c r="AN260">
        <v>0</v>
      </c>
      <c r="EI260">
        <v>43857.541666666664</v>
      </c>
      <c r="EJ260">
        <v>5.3187249999999997</v>
      </c>
      <c r="EK260">
        <v>43857.541666666664</v>
      </c>
      <c r="EL260">
        <v>2.3776250000000001</v>
      </c>
    </row>
    <row r="261" spans="3:142" x14ac:dyDescent="0.25">
      <c r="C261" s="20">
        <v>43420.666666666664</v>
      </c>
      <c r="D261">
        <v>0</v>
      </c>
      <c r="E261">
        <v>0</v>
      </c>
      <c r="F261">
        <v>0</v>
      </c>
      <c r="H261" s="39">
        <v>43420.666666666664</v>
      </c>
      <c r="I261">
        <v>1</v>
      </c>
      <c r="T261">
        <v>43199.625</v>
      </c>
      <c r="W261" s="39">
        <v>43857.625</v>
      </c>
      <c r="X261">
        <v>0</v>
      </c>
      <c r="Z261" s="39">
        <v>43857.625</v>
      </c>
      <c r="AA261">
        <v>0</v>
      </c>
      <c r="AB261" s="39">
        <v>43857.625</v>
      </c>
      <c r="AC261">
        <v>0</v>
      </c>
      <c r="AD261" s="39">
        <v>43857.625</v>
      </c>
      <c r="AE261">
        <v>0</v>
      </c>
      <c r="AF261" s="39">
        <v>43857.625</v>
      </c>
      <c r="AG261">
        <v>0</v>
      </c>
      <c r="AI261">
        <v>43863.208333333336</v>
      </c>
      <c r="AJ261">
        <v>43852.649143518516</v>
      </c>
      <c r="AK261" t="s">
        <v>547</v>
      </c>
      <c r="AL261">
        <v>0</v>
      </c>
      <c r="AM261">
        <v>0</v>
      </c>
      <c r="AN261">
        <v>0</v>
      </c>
      <c r="EI261">
        <v>43857.583333333336</v>
      </c>
      <c r="EJ261">
        <v>5.3187249999999997</v>
      </c>
      <c r="EK261">
        <v>43857.583333333336</v>
      </c>
      <c r="EL261">
        <v>2.3776250000000001</v>
      </c>
    </row>
    <row r="262" spans="3:142" x14ac:dyDescent="0.25">
      <c r="C262" s="20">
        <v>43420.708333333336</v>
      </c>
      <c r="D262">
        <v>0</v>
      </c>
      <c r="E262">
        <v>0</v>
      </c>
      <c r="F262">
        <v>0</v>
      </c>
      <c r="H262" s="39">
        <v>43420.708333333336</v>
      </c>
      <c r="I262">
        <v>1</v>
      </c>
      <c r="T262">
        <v>43199.666666666664</v>
      </c>
      <c r="W262" s="39">
        <v>43857.666666666664</v>
      </c>
      <c r="X262">
        <v>0</v>
      </c>
      <c r="Z262" s="39">
        <v>43857.666666666664</v>
      </c>
      <c r="AA262">
        <v>0</v>
      </c>
      <c r="AB262" s="39">
        <v>43857.666666666664</v>
      </c>
      <c r="AC262">
        <v>0</v>
      </c>
      <c r="AD262" s="39">
        <v>43857.666666666664</v>
      </c>
      <c r="AE262">
        <v>0</v>
      </c>
      <c r="AF262" s="39">
        <v>43857.666666666664</v>
      </c>
      <c r="AG262">
        <v>0</v>
      </c>
      <c r="AI262">
        <v>43863.25</v>
      </c>
      <c r="AJ262">
        <v>43852.649143518516</v>
      </c>
      <c r="AK262" t="s">
        <v>547</v>
      </c>
      <c r="AL262">
        <v>0</v>
      </c>
      <c r="AM262">
        <v>0</v>
      </c>
      <c r="AN262">
        <v>0</v>
      </c>
      <c r="EI262">
        <v>43857.625</v>
      </c>
      <c r="EJ262">
        <v>5.3187249999999997</v>
      </c>
      <c r="EK262">
        <v>43857.625</v>
      </c>
      <c r="EL262">
        <v>2.3776250000000001</v>
      </c>
    </row>
    <row r="263" spans="3:142" x14ac:dyDescent="0.25">
      <c r="C263" s="20">
        <v>43420.75</v>
      </c>
      <c r="D263">
        <v>0</v>
      </c>
      <c r="E263">
        <v>24</v>
      </c>
      <c r="F263">
        <v>0</v>
      </c>
      <c r="H263" s="39">
        <v>43420.75</v>
      </c>
      <c r="I263">
        <v>1</v>
      </c>
      <c r="T263">
        <v>43199.708333333336</v>
      </c>
      <c r="W263" s="39">
        <v>43857.708333333336</v>
      </c>
      <c r="X263">
        <v>0</v>
      </c>
      <c r="Z263" s="39">
        <v>43857.708333333336</v>
      </c>
      <c r="AA263">
        <v>0</v>
      </c>
      <c r="AB263" s="39">
        <v>43857.708333333336</v>
      </c>
      <c r="AC263">
        <v>0</v>
      </c>
      <c r="AD263" s="39">
        <v>43857.708333333336</v>
      </c>
      <c r="AE263">
        <v>0</v>
      </c>
      <c r="AF263" s="39">
        <v>43857.708333333336</v>
      </c>
      <c r="AG263">
        <v>0</v>
      </c>
      <c r="AI263">
        <v>43863.291666666664</v>
      </c>
      <c r="AJ263">
        <v>43852.649143518516</v>
      </c>
      <c r="AK263" t="s">
        <v>547</v>
      </c>
      <c r="AL263">
        <v>0</v>
      </c>
      <c r="AM263">
        <v>8.3800000000000008</v>
      </c>
      <c r="AN263">
        <v>0</v>
      </c>
      <c r="EI263">
        <v>43857.666666666664</v>
      </c>
      <c r="EJ263">
        <v>5.3187249999999997</v>
      </c>
      <c r="EK263">
        <v>43857.666666666664</v>
      </c>
      <c r="EL263">
        <v>2.3776250000000001</v>
      </c>
    </row>
    <row r="264" spans="3:142" x14ac:dyDescent="0.25">
      <c r="C264" s="20">
        <v>43420.791666666664</v>
      </c>
      <c r="D264">
        <v>0</v>
      </c>
      <c r="E264">
        <v>0</v>
      </c>
      <c r="F264">
        <v>0</v>
      </c>
      <c r="H264" s="39">
        <v>43420.791666666664</v>
      </c>
      <c r="I264">
        <v>1</v>
      </c>
      <c r="T264">
        <v>43199.75</v>
      </c>
      <c r="W264" s="39">
        <v>43857.75</v>
      </c>
      <c r="X264">
        <v>0</v>
      </c>
      <c r="Z264" s="39">
        <v>43857.75</v>
      </c>
      <c r="AA264">
        <v>0</v>
      </c>
      <c r="AB264" s="39">
        <v>43857.75</v>
      </c>
      <c r="AC264">
        <v>0</v>
      </c>
      <c r="AD264" s="39">
        <v>43857.75</v>
      </c>
      <c r="AE264">
        <v>0</v>
      </c>
      <c r="AF264" s="39">
        <v>43857.75</v>
      </c>
      <c r="AG264">
        <v>0</v>
      </c>
      <c r="AI264">
        <v>43863.333333333336</v>
      </c>
      <c r="AJ264">
        <v>43852.649143518516</v>
      </c>
      <c r="AK264" t="s">
        <v>547</v>
      </c>
      <c r="AL264">
        <v>0</v>
      </c>
      <c r="AM264">
        <v>34.18</v>
      </c>
      <c r="AN264">
        <v>0</v>
      </c>
      <c r="EI264">
        <v>43857.708333333336</v>
      </c>
      <c r="EJ264">
        <v>5.3187249999999997</v>
      </c>
      <c r="EK264">
        <v>43857.708333333336</v>
      </c>
      <c r="EL264">
        <v>2.3776250000000001</v>
      </c>
    </row>
    <row r="265" spans="3:142" x14ac:dyDescent="0.25">
      <c r="C265" s="20">
        <v>43420.833333333336</v>
      </c>
      <c r="D265">
        <v>0</v>
      </c>
      <c r="E265">
        <v>0</v>
      </c>
      <c r="F265">
        <v>0</v>
      </c>
      <c r="H265" s="39">
        <v>43420.833333333336</v>
      </c>
      <c r="I265">
        <v>1</v>
      </c>
      <c r="T265">
        <v>43199.791666666664</v>
      </c>
      <c r="W265" s="39">
        <v>43857.791666666664</v>
      </c>
      <c r="X265">
        <v>0</v>
      </c>
      <c r="Z265" s="39">
        <v>43857.791666666664</v>
      </c>
      <c r="AA265">
        <v>0</v>
      </c>
      <c r="AB265" s="39">
        <v>43857.791666666664</v>
      </c>
      <c r="AC265">
        <v>0</v>
      </c>
      <c r="AD265" s="39">
        <v>43857.791666666664</v>
      </c>
      <c r="AE265">
        <v>0</v>
      </c>
      <c r="AF265" s="39">
        <v>43857.791666666664</v>
      </c>
      <c r="AG265">
        <v>0</v>
      </c>
      <c r="AI265">
        <v>43863.375</v>
      </c>
      <c r="AJ265">
        <v>43852.649143518516</v>
      </c>
      <c r="AK265" t="s">
        <v>547</v>
      </c>
      <c r="AL265">
        <v>0</v>
      </c>
      <c r="AM265">
        <v>23.17</v>
      </c>
      <c r="AN265">
        <v>0</v>
      </c>
      <c r="EI265">
        <v>43857.75</v>
      </c>
      <c r="EJ265">
        <v>5.3187249999999997</v>
      </c>
      <c r="EK265">
        <v>43857.75</v>
      </c>
      <c r="EL265">
        <v>2.3776250000000001</v>
      </c>
    </row>
    <row r="266" spans="3:142" x14ac:dyDescent="0.25">
      <c r="C266" s="20">
        <v>43420.875</v>
      </c>
      <c r="D266">
        <v>0</v>
      </c>
      <c r="E266">
        <v>0</v>
      </c>
      <c r="F266">
        <v>0</v>
      </c>
      <c r="H266" s="39">
        <v>43420.875</v>
      </c>
      <c r="I266">
        <v>1</v>
      </c>
      <c r="T266">
        <v>43199.833333333336</v>
      </c>
      <c r="W266" s="39">
        <v>43857.833333333336</v>
      </c>
      <c r="X266">
        <v>0</v>
      </c>
      <c r="Z266" s="39">
        <v>43857.833333333336</v>
      </c>
      <c r="AA266">
        <v>0</v>
      </c>
      <c r="AB266" s="39">
        <v>43857.833333333336</v>
      </c>
      <c r="AC266">
        <v>0</v>
      </c>
      <c r="AD266" s="39">
        <v>43857.833333333336</v>
      </c>
      <c r="AE266">
        <v>0</v>
      </c>
      <c r="AF266" s="39">
        <v>43857.833333333336</v>
      </c>
      <c r="AG266">
        <v>0</v>
      </c>
      <c r="AI266">
        <v>43863.416666666664</v>
      </c>
      <c r="AJ266">
        <v>43852.649143518516</v>
      </c>
      <c r="AK266" t="s">
        <v>547</v>
      </c>
      <c r="AL266">
        <v>0</v>
      </c>
      <c r="AM266">
        <v>0</v>
      </c>
      <c r="AN266">
        <v>0</v>
      </c>
      <c r="EI266">
        <v>43857.791666666664</v>
      </c>
      <c r="EJ266">
        <v>5.3187249999999997</v>
      </c>
      <c r="EK266">
        <v>43857.791666666664</v>
      </c>
      <c r="EL266">
        <v>2.3776250000000001</v>
      </c>
    </row>
    <row r="267" spans="3:142" x14ac:dyDescent="0.25">
      <c r="C267" s="20">
        <v>43420.916666666664</v>
      </c>
      <c r="D267">
        <v>0</v>
      </c>
      <c r="E267">
        <v>0</v>
      </c>
      <c r="F267">
        <v>0</v>
      </c>
      <c r="H267" s="39">
        <v>43420.916666666664</v>
      </c>
      <c r="I267">
        <v>1</v>
      </c>
      <c r="T267">
        <v>43199.875</v>
      </c>
      <c r="W267" s="39">
        <v>43857.875</v>
      </c>
      <c r="X267">
        <v>0</v>
      </c>
      <c r="Z267" s="39">
        <v>43857.875</v>
      </c>
      <c r="AA267">
        <v>0</v>
      </c>
      <c r="AB267" s="39">
        <v>43857.875</v>
      </c>
      <c r="AC267">
        <v>0</v>
      </c>
      <c r="AD267" s="39">
        <v>43857.875</v>
      </c>
      <c r="AE267">
        <v>0</v>
      </c>
      <c r="AF267" s="39">
        <v>43857.875</v>
      </c>
      <c r="AG267">
        <v>0</v>
      </c>
      <c r="AI267">
        <v>43863.458333333336</v>
      </c>
      <c r="AJ267">
        <v>43852.649143518516</v>
      </c>
      <c r="AK267" t="s">
        <v>547</v>
      </c>
      <c r="AL267">
        <v>0</v>
      </c>
      <c r="AM267">
        <v>0</v>
      </c>
      <c r="AN267">
        <v>0</v>
      </c>
      <c r="EI267">
        <v>43857.833333333336</v>
      </c>
      <c r="EJ267">
        <v>5.3187249999999997</v>
      </c>
      <c r="EK267">
        <v>43857.833333333336</v>
      </c>
      <c r="EL267">
        <v>2.3776250000000001</v>
      </c>
    </row>
    <row r="268" spans="3:142" x14ac:dyDescent="0.25">
      <c r="C268" s="20">
        <v>43420.958333333336</v>
      </c>
      <c r="D268">
        <v>0</v>
      </c>
      <c r="E268">
        <v>0</v>
      </c>
      <c r="F268">
        <v>0</v>
      </c>
      <c r="H268" s="39">
        <v>43420.958333333336</v>
      </c>
      <c r="I268">
        <v>1</v>
      </c>
      <c r="T268">
        <v>43199.916666666664</v>
      </c>
      <c r="W268" s="39">
        <v>43857.916666666664</v>
      </c>
      <c r="X268">
        <v>0</v>
      </c>
      <c r="Z268" s="39">
        <v>43857.916666666664</v>
      </c>
      <c r="AA268">
        <v>0</v>
      </c>
      <c r="AB268" s="39">
        <v>43857.916666666664</v>
      </c>
      <c r="AC268">
        <v>0</v>
      </c>
      <c r="AD268" s="39">
        <v>43857.916666666664</v>
      </c>
      <c r="AE268">
        <v>0</v>
      </c>
      <c r="AF268" s="39">
        <v>43857.916666666664</v>
      </c>
      <c r="AG268">
        <v>0</v>
      </c>
      <c r="AI268">
        <v>43863.5</v>
      </c>
      <c r="AJ268">
        <v>43852.649143518516</v>
      </c>
      <c r="AK268" t="s">
        <v>547</v>
      </c>
      <c r="AL268">
        <v>0</v>
      </c>
      <c r="AM268">
        <v>0</v>
      </c>
      <c r="AN268">
        <v>0</v>
      </c>
      <c r="EI268">
        <v>43857.875</v>
      </c>
      <c r="EJ268">
        <v>5.3187249999999997</v>
      </c>
      <c r="EK268">
        <v>43857.875</v>
      </c>
      <c r="EL268">
        <v>2.3776250000000001</v>
      </c>
    </row>
    <row r="269" spans="3:142" x14ac:dyDescent="0.25">
      <c r="C269" s="20">
        <v>43421</v>
      </c>
      <c r="D269">
        <v>0</v>
      </c>
      <c r="E269">
        <v>0</v>
      </c>
      <c r="F269">
        <v>0</v>
      </c>
      <c r="H269" s="39">
        <v>43421</v>
      </c>
      <c r="I269">
        <v>1</v>
      </c>
      <c r="T269">
        <v>43199.958333333336</v>
      </c>
      <c r="W269" s="39">
        <v>43857.958333333336</v>
      </c>
      <c r="X269">
        <v>0</v>
      </c>
      <c r="Z269" s="39">
        <v>43857.958333333336</v>
      </c>
      <c r="AA269">
        <v>0</v>
      </c>
      <c r="AB269" s="39">
        <v>43857.958333333336</v>
      </c>
      <c r="AC269">
        <v>0</v>
      </c>
      <c r="AD269" s="39">
        <v>43857.958333333336</v>
      </c>
      <c r="AE269">
        <v>0</v>
      </c>
      <c r="AF269" s="39">
        <v>43857.958333333336</v>
      </c>
      <c r="AG269">
        <v>0</v>
      </c>
      <c r="AI269">
        <v>43863.541666666664</v>
      </c>
      <c r="AJ269">
        <v>43852.649143518516</v>
      </c>
      <c r="AK269" t="s">
        <v>547</v>
      </c>
      <c r="AL269">
        <v>0</v>
      </c>
      <c r="AM269">
        <v>0</v>
      </c>
      <c r="AN269">
        <v>0</v>
      </c>
      <c r="EI269">
        <v>43857.916666666664</v>
      </c>
      <c r="EJ269">
        <v>5.3187249999999997</v>
      </c>
      <c r="EK269">
        <v>43857.916666666664</v>
      </c>
      <c r="EL269">
        <v>2.3776250000000001</v>
      </c>
    </row>
    <row r="270" spans="3:142" x14ac:dyDescent="0.25">
      <c r="C270" s="20">
        <v>43421.041666666664</v>
      </c>
      <c r="D270">
        <v>0</v>
      </c>
      <c r="E270">
        <v>0</v>
      </c>
      <c r="F270">
        <v>0</v>
      </c>
      <c r="H270" s="39">
        <v>43421.041666666664</v>
      </c>
      <c r="I270">
        <v>1</v>
      </c>
      <c r="T270">
        <v>43200</v>
      </c>
      <c r="W270" s="39">
        <v>43858</v>
      </c>
      <c r="X270">
        <v>0</v>
      </c>
      <c r="Z270" s="39">
        <v>43858</v>
      </c>
      <c r="AA270">
        <v>0</v>
      </c>
      <c r="AB270" s="39">
        <v>43858</v>
      </c>
      <c r="AC270">
        <v>0</v>
      </c>
      <c r="AD270" s="39">
        <v>43858</v>
      </c>
      <c r="AE270">
        <v>0</v>
      </c>
      <c r="AF270" s="39">
        <v>43858</v>
      </c>
      <c r="AG270">
        <v>0</v>
      </c>
      <c r="AI270">
        <v>43863.583333333336</v>
      </c>
      <c r="AJ270">
        <v>43852.649143518516</v>
      </c>
      <c r="AK270" t="s">
        <v>547</v>
      </c>
      <c r="AL270">
        <v>0</v>
      </c>
      <c r="AM270">
        <v>0</v>
      </c>
      <c r="AN270">
        <v>0</v>
      </c>
      <c r="EI270">
        <v>43857.958333333336</v>
      </c>
      <c r="EJ270">
        <v>5.3187249999999997</v>
      </c>
      <c r="EK270">
        <v>43857.958333333336</v>
      </c>
      <c r="EL270">
        <v>2.3776250000000001</v>
      </c>
    </row>
    <row r="271" spans="3:142" x14ac:dyDescent="0.25">
      <c r="C271" s="20">
        <v>43421.083333333336</v>
      </c>
      <c r="D271">
        <v>0</v>
      </c>
      <c r="E271">
        <v>0</v>
      </c>
      <c r="F271">
        <v>0</v>
      </c>
      <c r="H271" s="39">
        <v>43421.083333333336</v>
      </c>
      <c r="I271">
        <v>1</v>
      </c>
      <c r="T271">
        <v>43200.041666666664</v>
      </c>
      <c r="W271" s="39">
        <v>43858.041666666664</v>
      </c>
      <c r="X271">
        <v>0</v>
      </c>
      <c r="Z271" s="39">
        <v>43858.041666666664</v>
      </c>
      <c r="AA271">
        <v>0</v>
      </c>
      <c r="AB271" s="39">
        <v>43858.041666666664</v>
      </c>
      <c r="AC271">
        <v>0</v>
      </c>
      <c r="AD271" s="39">
        <v>43858.041666666664</v>
      </c>
      <c r="AE271">
        <v>0</v>
      </c>
      <c r="AF271" s="39">
        <v>43858.041666666664</v>
      </c>
      <c r="AG271">
        <v>0</v>
      </c>
      <c r="AI271">
        <v>43863.625</v>
      </c>
      <c r="AJ271">
        <v>43852.649143518516</v>
      </c>
      <c r="AK271" t="s">
        <v>547</v>
      </c>
      <c r="AL271">
        <v>0</v>
      </c>
      <c r="AM271">
        <v>0</v>
      </c>
      <c r="AN271">
        <v>0</v>
      </c>
      <c r="EI271">
        <v>43858</v>
      </c>
      <c r="EJ271">
        <v>5.8038259999999999</v>
      </c>
      <c r="EK271">
        <v>43858</v>
      </c>
      <c r="EL271">
        <v>2.3317399999999999</v>
      </c>
    </row>
    <row r="272" spans="3:142" x14ac:dyDescent="0.25">
      <c r="C272" s="20">
        <v>43421.125</v>
      </c>
      <c r="D272">
        <v>0</v>
      </c>
      <c r="E272">
        <v>0</v>
      </c>
      <c r="F272">
        <v>0</v>
      </c>
      <c r="H272" s="39">
        <v>43421.125</v>
      </c>
      <c r="I272">
        <v>1</v>
      </c>
      <c r="T272">
        <v>43200.083333333336</v>
      </c>
      <c r="W272" s="39">
        <v>43858.083333333336</v>
      </c>
      <c r="X272">
        <v>0</v>
      </c>
      <c r="Z272" s="39">
        <v>43858.083333333336</v>
      </c>
      <c r="AA272">
        <v>0</v>
      </c>
      <c r="AB272" s="39">
        <v>43858.083333333336</v>
      </c>
      <c r="AC272">
        <v>0</v>
      </c>
      <c r="AD272" s="39">
        <v>43858.083333333336</v>
      </c>
      <c r="AE272">
        <v>0</v>
      </c>
      <c r="AF272" s="39">
        <v>43858.083333333336</v>
      </c>
      <c r="AG272">
        <v>0</v>
      </c>
      <c r="AI272">
        <v>43863.666666666664</v>
      </c>
      <c r="AJ272">
        <v>43852.649143518516</v>
      </c>
      <c r="AK272" t="s">
        <v>547</v>
      </c>
      <c r="AL272">
        <v>0</v>
      </c>
      <c r="AM272">
        <v>0</v>
      </c>
      <c r="AN272">
        <v>0</v>
      </c>
      <c r="EI272">
        <v>43858.041666666664</v>
      </c>
      <c r="EJ272">
        <v>5.8038259999999999</v>
      </c>
      <c r="EK272">
        <v>43858.041666666664</v>
      </c>
      <c r="EL272">
        <v>2.3317399999999999</v>
      </c>
    </row>
    <row r="273" spans="3:142" x14ac:dyDescent="0.25">
      <c r="C273" s="20">
        <v>43421.166666666664</v>
      </c>
      <c r="D273">
        <v>0</v>
      </c>
      <c r="E273">
        <v>0</v>
      </c>
      <c r="F273">
        <v>0</v>
      </c>
      <c r="H273" s="39">
        <v>43421.166666666664</v>
      </c>
      <c r="I273">
        <v>1</v>
      </c>
      <c r="T273">
        <v>43200.125</v>
      </c>
      <c r="W273" s="39">
        <v>43858.125</v>
      </c>
      <c r="X273">
        <v>0</v>
      </c>
      <c r="Z273" s="39">
        <v>43858.125</v>
      </c>
      <c r="AA273">
        <v>0</v>
      </c>
      <c r="AB273" s="39">
        <v>43858.125</v>
      </c>
      <c r="AC273">
        <v>0</v>
      </c>
      <c r="AD273" s="39">
        <v>43858.125</v>
      </c>
      <c r="AE273">
        <v>0</v>
      </c>
      <c r="AF273" s="39">
        <v>43858.125</v>
      </c>
      <c r="AG273">
        <v>0</v>
      </c>
      <c r="AI273">
        <v>43863.708333333336</v>
      </c>
      <c r="AJ273">
        <v>43852.649143518516</v>
      </c>
      <c r="AK273" t="s">
        <v>547</v>
      </c>
      <c r="AL273">
        <v>0</v>
      </c>
      <c r="AM273">
        <v>10.08</v>
      </c>
      <c r="AN273">
        <v>0</v>
      </c>
      <c r="EI273">
        <v>43858.083333333336</v>
      </c>
      <c r="EJ273">
        <v>5.8038259999999999</v>
      </c>
      <c r="EK273">
        <v>43858.083333333336</v>
      </c>
      <c r="EL273">
        <v>2.3317399999999999</v>
      </c>
    </row>
    <row r="274" spans="3:142" x14ac:dyDescent="0.25">
      <c r="C274" s="20">
        <v>43421.208333333336</v>
      </c>
      <c r="D274">
        <v>0</v>
      </c>
      <c r="E274">
        <v>0</v>
      </c>
      <c r="F274">
        <v>0</v>
      </c>
      <c r="H274" s="39">
        <v>43421.208333333336</v>
      </c>
      <c r="I274">
        <v>1</v>
      </c>
      <c r="T274">
        <v>43200.166666666664</v>
      </c>
      <c r="W274" s="39">
        <v>43858.166666666664</v>
      </c>
      <c r="X274">
        <v>0</v>
      </c>
      <c r="Z274" s="39">
        <v>43858.166666666664</v>
      </c>
      <c r="AA274">
        <v>0</v>
      </c>
      <c r="AB274" s="39">
        <v>43858.166666666664</v>
      </c>
      <c r="AC274">
        <v>0</v>
      </c>
      <c r="AD274" s="39">
        <v>43858.166666666664</v>
      </c>
      <c r="AE274">
        <v>0</v>
      </c>
      <c r="AF274" s="39">
        <v>43858.166666666664</v>
      </c>
      <c r="AG274">
        <v>0</v>
      </c>
      <c r="AI274">
        <v>43863.75</v>
      </c>
      <c r="AJ274">
        <v>43852.649143518516</v>
      </c>
      <c r="AK274" t="s">
        <v>547</v>
      </c>
      <c r="AL274">
        <v>0</v>
      </c>
      <c r="AM274">
        <v>35.96</v>
      </c>
      <c r="AN274">
        <v>101.54</v>
      </c>
      <c r="EI274">
        <v>43858.125</v>
      </c>
      <c r="EJ274">
        <v>5.8038259999999999</v>
      </c>
      <c r="EK274">
        <v>43858.125</v>
      </c>
      <c r="EL274">
        <v>2.3317399999999999</v>
      </c>
    </row>
    <row r="275" spans="3:142" x14ac:dyDescent="0.25">
      <c r="C275" s="20">
        <v>43421.25</v>
      </c>
      <c r="D275">
        <v>0</v>
      </c>
      <c r="E275">
        <v>0</v>
      </c>
      <c r="F275">
        <v>0</v>
      </c>
      <c r="H275" s="39">
        <v>43421.25</v>
      </c>
      <c r="I275">
        <v>1</v>
      </c>
      <c r="T275">
        <v>43200.208333333336</v>
      </c>
      <c r="W275" s="39">
        <v>43858.208333333336</v>
      </c>
      <c r="X275">
        <v>0</v>
      </c>
      <c r="Z275" s="39">
        <v>43858.208333333336</v>
      </c>
      <c r="AA275">
        <v>0</v>
      </c>
      <c r="AB275" s="39">
        <v>43858.208333333336</v>
      </c>
      <c r="AC275">
        <v>0</v>
      </c>
      <c r="AD275" s="39">
        <v>43858.208333333336</v>
      </c>
      <c r="AE275">
        <v>0</v>
      </c>
      <c r="AF275" s="39">
        <v>43858.208333333336</v>
      </c>
      <c r="AG275">
        <v>0</v>
      </c>
      <c r="AI275">
        <v>43863.791666666664</v>
      </c>
      <c r="AJ275">
        <v>43852.649143518516</v>
      </c>
      <c r="AK275" t="s">
        <v>547</v>
      </c>
      <c r="AL275">
        <v>91.76</v>
      </c>
      <c r="AM275">
        <v>35.96</v>
      </c>
      <c r="AN275">
        <v>98.53</v>
      </c>
      <c r="EI275">
        <v>43858.166666666664</v>
      </c>
      <c r="EJ275">
        <v>5.8038259999999999</v>
      </c>
      <c r="EK275">
        <v>43858.166666666664</v>
      </c>
      <c r="EL275">
        <v>2.3317399999999999</v>
      </c>
    </row>
    <row r="276" spans="3:142" x14ac:dyDescent="0.25">
      <c r="C276" s="20">
        <v>43421.291666666664</v>
      </c>
      <c r="D276">
        <v>0</v>
      </c>
      <c r="E276">
        <v>0</v>
      </c>
      <c r="F276">
        <v>0</v>
      </c>
      <c r="H276" s="39">
        <v>43421.291666666664</v>
      </c>
      <c r="I276">
        <v>1</v>
      </c>
      <c r="T276">
        <v>43200.25</v>
      </c>
      <c r="W276" s="39">
        <v>43858.25</v>
      </c>
      <c r="X276">
        <v>0</v>
      </c>
      <c r="Z276" s="39">
        <v>43858.25</v>
      </c>
      <c r="AA276">
        <v>0</v>
      </c>
      <c r="AB276" s="39">
        <v>43858.25</v>
      </c>
      <c r="AC276">
        <v>0</v>
      </c>
      <c r="AD276" s="39">
        <v>43858.25</v>
      </c>
      <c r="AE276">
        <v>0</v>
      </c>
      <c r="AF276" s="39">
        <v>43858.25</v>
      </c>
      <c r="AG276">
        <v>0</v>
      </c>
      <c r="AI276">
        <v>43863.833333333336</v>
      </c>
      <c r="AJ276">
        <v>43852.649143518516</v>
      </c>
      <c r="AK276" t="s">
        <v>547</v>
      </c>
      <c r="AL276">
        <v>0</v>
      </c>
      <c r="AM276">
        <v>35.119999999999997</v>
      </c>
      <c r="AN276">
        <v>1.94</v>
      </c>
      <c r="EI276">
        <v>43858.208333333336</v>
      </c>
      <c r="EJ276">
        <v>5.8038259999999999</v>
      </c>
      <c r="EK276">
        <v>43858.208333333336</v>
      </c>
      <c r="EL276">
        <v>2.3317399999999999</v>
      </c>
    </row>
    <row r="277" spans="3:142" x14ac:dyDescent="0.25">
      <c r="C277" s="20">
        <v>43421.333333333336</v>
      </c>
      <c r="D277">
        <v>0</v>
      </c>
      <c r="E277">
        <v>0</v>
      </c>
      <c r="F277">
        <v>0</v>
      </c>
      <c r="H277" s="39">
        <v>43421.333333333336</v>
      </c>
      <c r="I277">
        <v>1</v>
      </c>
      <c r="T277">
        <v>43200.291666666664</v>
      </c>
      <c r="W277" s="39">
        <v>43858.291666666664</v>
      </c>
      <c r="X277">
        <v>0</v>
      </c>
      <c r="Z277" s="39">
        <v>43858.291666666664</v>
      </c>
      <c r="AA277">
        <v>0</v>
      </c>
      <c r="AB277" s="39">
        <v>43858.291666666664</v>
      </c>
      <c r="AC277">
        <v>0</v>
      </c>
      <c r="AD277" s="39">
        <v>43858.291666666664</v>
      </c>
      <c r="AE277">
        <v>0</v>
      </c>
      <c r="AF277" s="39">
        <v>43858.291666666664</v>
      </c>
      <c r="AG277">
        <v>0</v>
      </c>
      <c r="AI277">
        <v>43863.875</v>
      </c>
      <c r="AJ277">
        <v>43852.649143518516</v>
      </c>
      <c r="AK277" t="s">
        <v>547</v>
      </c>
      <c r="AL277">
        <v>0</v>
      </c>
      <c r="AM277">
        <v>4.84</v>
      </c>
      <c r="AN277">
        <v>0</v>
      </c>
      <c r="EI277">
        <v>43858.25</v>
      </c>
      <c r="EJ277">
        <v>5.8038259999999999</v>
      </c>
      <c r="EK277">
        <v>43858.25</v>
      </c>
      <c r="EL277">
        <v>2.3317399999999999</v>
      </c>
    </row>
    <row r="278" spans="3:142" x14ac:dyDescent="0.25">
      <c r="C278" s="20">
        <v>43421.375</v>
      </c>
      <c r="D278">
        <v>0</v>
      </c>
      <c r="E278">
        <v>0</v>
      </c>
      <c r="F278">
        <v>0</v>
      </c>
      <c r="H278" s="39">
        <v>43421.375</v>
      </c>
      <c r="I278">
        <v>1</v>
      </c>
      <c r="T278">
        <v>43200.333333333336</v>
      </c>
      <c r="W278" s="39">
        <v>43858.333333333336</v>
      </c>
      <c r="X278">
        <v>0</v>
      </c>
      <c r="Z278" s="39">
        <v>43858.333333333336</v>
      </c>
      <c r="AA278">
        <v>0</v>
      </c>
      <c r="AB278" s="39">
        <v>43858.333333333336</v>
      </c>
      <c r="AC278">
        <v>0</v>
      </c>
      <c r="AD278" s="39">
        <v>43858.333333333336</v>
      </c>
      <c r="AE278">
        <v>0</v>
      </c>
      <c r="AF278" s="39">
        <v>43858.333333333336</v>
      </c>
      <c r="AG278">
        <v>0</v>
      </c>
      <c r="AI278">
        <v>43863.916666666664</v>
      </c>
      <c r="AJ278">
        <v>43852.649143518516</v>
      </c>
      <c r="AK278" t="s">
        <v>547</v>
      </c>
      <c r="AL278">
        <v>0</v>
      </c>
      <c r="AM278">
        <v>0</v>
      </c>
      <c r="AN278">
        <v>0</v>
      </c>
      <c r="EI278">
        <v>43858.291666666664</v>
      </c>
      <c r="EJ278">
        <v>5.8038259999999999</v>
      </c>
      <c r="EK278">
        <v>43858.291666666664</v>
      </c>
      <c r="EL278">
        <v>2.3317399999999999</v>
      </c>
    </row>
    <row r="279" spans="3:142" x14ac:dyDescent="0.25">
      <c r="C279" s="20">
        <v>43421.416666666664</v>
      </c>
      <c r="D279">
        <v>0</v>
      </c>
      <c r="E279">
        <v>0</v>
      </c>
      <c r="F279">
        <v>0</v>
      </c>
      <c r="H279" s="39">
        <v>43421.416666666664</v>
      </c>
      <c r="I279">
        <v>1</v>
      </c>
      <c r="T279">
        <v>43200.375</v>
      </c>
      <c r="W279" s="39">
        <v>43858.375</v>
      </c>
      <c r="X279">
        <v>0</v>
      </c>
      <c r="Z279" s="39">
        <v>43858.375</v>
      </c>
      <c r="AA279">
        <v>0</v>
      </c>
      <c r="AB279" s="39">
        <v>43858.375</v>
      </c>
      <c r="AC279">
        <v>0</v>
      </c>
      <c r="AD279" s="39">
        <v>43858.375</v>
      </c>
      <c r="AE279">
        <v>0</v>
      </c>
      <c r="AF279" s="39">
        <v>43858.375</v>
      </c>
      <c r="AG279">
        <v>0</v>
      </c>
      <c r="AI279">
        <v>43863.958333333336</v>
      </c>
      <c r="AJ279">
        <v>43852.649143518516</v>
      </c>
      <c r="AK279" t="s">
        <v>547</v>
      </c>
      <c r="AL279">
        <v>0</v>
      </c>
      <c r="AM279">
        <v>0</v>
      </c>
      <c r="AN279">
        <v>0</v>
      </c>
      <c r="EI279">
        <v>43858.333333333336</v>
      </c>
      <c r="EJ279">
        <v>5.8038259999999999</v>
      </c>
      <c r="EK279">
        <v>43858.333333333336</v>
      </c>
      <c r="EL279">
        <v>2.3317399999999999</v>
      </c>
    </row>
    <row r="280" spans="3:142" x14ac:dyDescent="0.25">
      <c r="C280" s="20">
        <v>43421.458333333336</v>
      </c>
      <c r="D280">
        <v>0</v>
      </c>
      <c r="E280">
        <v>0</v>
      </c>
      <c r="F280">
        <v>0</v>
      </c>
      <c r="H280" s="39">
        <v>43421.458333333336</v>
      </c>
      <c r="I280">
        <v>1</v>
      </c>
      <c r="T280">
        <v>43200.416666666664</v>
      </c>
      <c r="W280" s="39">
        <v>43858.416666666664</v>
      </c>
      <c r="X280">
        <v>0</v>
      </c>
      <c r="Z280" s="39">
        <v>43858.416666666664</v>
      </c>
      <c r="AA280">
        <v>0</v>
      </c>
      <c r="AB280" s="39">
        <v>43858.416666666664</v>
      </c>
      <c r="AC280">
        <v>0</v>
      </c>
      <c r="AD280" s="39">
        <v>43858.416666666664</v>
      </c>
      <c r="AE280">
        <v>0</v>
      </c>
      <c r="AF280" s="39">
        <v>43858.416666666664</v>
      </c>
      <c r="AG280">
        <v>0</v>
      </c>
      <c r="AI280">
        <v>43864</v>
      </c>
      <c r="AJ280">
        <v>43852.649143518516</v>
      </c>
      <c r="AK280" t="s">
        <v>547</v>
      </c>
      <c r="AL280">
        <v>0</v>
      </c>
      <c r="AM280">
        <v>35.96</v>
      </c>
      <c r="AN280">
        <v>100.16</v>
      </c>
      <c r="EI280">
        <v>43858.375</v>
      </c>
      <c r="EJ280">
        <v>5.8038259999999999</v>
      </c>
      <c r="EK280">
        <v>43858.375</v>
      </c>
      <c r="EL280">
        <v>2.3317399999999999</v>
      </c>
    </row>
    <row r="281" spans="3:142" x14ac:dyDescent="0.25">
      <c r="C281" s="20">
        <v>43421.5</v>
      </c>
      <c r="D281">
        <v>0</v>
      </c>
      <c r="E281">
        <v>0</v>
      </c>
      <c r="F281">
        <v>0</v>
      </c>
      <c r="H281" s="39">
        <v>43421.5</v>
      </c>
      <c r="I281">
        <v>1</v>
      </c>
      <c r="T281">
        <v>43200.458333333336</v>
      </c>
      <c r="W281" s="39">
        <v>43858.458333333336</v>
      </c>
      <c r="X281">
        <v>0</v>
      </c>
      <c r="Z281" s="39">
        <v>43858.458333333336</v>
      </c>
      <c r="AA281">
        <v>0</v>
      </c>
      <c r="AB281" s="39">
        <v>43858.458333333336</v>
      </c>
      <c r="AC281">
        <v>0</v>
      </c>
      <c r="AD281" s="39">
        <v>43858.458333333336</v>
      </c>
      <c r="AE281">
        <v>0</v>
      </c>
      <c r="AF281" s="39">
        <v>43858.458333333336</v>
      </c>
      <c r="AG281">
        <v>0</v>
      </c>
      <c r="AI281">
        <v>43864.041666666664</v>
      </c>
      <c r="AJ281">
        <v>43852.649143518516</v>
      </c>
      <c r="AK281" t="s">
        <v>547</v>
      </c>
      <c r="AL281">
        <v>0</v>
      </c>
      <c r="AM281">
        <v>35.96</v>
      </c>
      <c r="AN281">
        <v>0</v>
      </c>
      <c r="EI281">
        <v>43858.416666666664</v>
      </c>
      <c r="EJ281">
        <v>5.8038259999999999</v>
      </c>
      <c r="EK281">
        <v>43858.416666666664</v>
      </c>
      <c r="EL281">
        <v>2.3317399999999999</v>
      </c>
    </row>
    <row r="282" spans="3:142" x14ac:dyDescent="0.25">
      <c r="C282" s="20">
        <v>43421.541666666664</v>
      </c>
      <c r="D282">
        <v>0</v>
      </c>
      <c r="E282">
        <v>0</v>
      </c>
      <c r="F282">
        <v>0</v>
      </c>
      <c r="H282" s="39">
        <v>43421.541666666664</v>
      </c>
      <c r="I282">
        <v>1</v>
      </c>
      <c r="T282">
        <v>43200.5</v>
      </c>
      <c r="W282" s="39">
        <v>43858.5</v>
      </c>
      <c r="X282">
        <v>0</v>
      </c>
      <c r="Z282" s="39">
        <v>43858.5</v>
      </c>
      <c r="AA282">
        <v>0</v>
      </c>
      <c r="AB282" s="39">
        <v>43858.5</v>
      </c>
      <c r="AC282">
        <v>0</v>
      </c>
      <c r="AD282" s="39">
        <v>43858.5</v>
      </c>
      <c r="AE282">
        <v>0</v>
      </c>
      <c r="AF282" s="39">
        <v>43858.5</v>
      </c>
      <c r="AG282">
        <v>0</v>
      </c>
      <c r="AI282">
        <v>43864.083333333336</v>
      </c>
      <c r="AJ282">
        <v>43852.649143518516</v>
      </c>
      <c r="AK282" t="s">
        <v>547</v>
      </c>
      <c r="AL282">
        <v>0</v>
      </c>
      <c r="AM282">
        <v>22.66</v>
      </c>
      <c r="AN282">
        <v>0</v>
      </c>
      <c r="EI282">
        <v>43858.458333333336</v>
      </c>
      <c r="EJ282">
        <v>5.8038259999999999</v>
      </c>
      <c r="EK282">
        <v>43858.458333333336</v>
      </c>
      <c r="EL282">
        <v>2.3317399999999999</v>
      </c>
    </row>
    <row r="283" spans="3:142" x14ac:dyDescent="0.25">
      <c r="C283" s="20">
        <v>43421.583333333336</v>
      </c>
      <c r="D283">
        <v>0</v>
      </c>
      <c r="E283">
        <v>0</v>
      </c>
      <c r="F283">
        <v>0</v>
      </c>
      <c r="H283" s="39">
        <v>43421.583333333336</v>
      </c>
      <c r="I283">
        <v>1</v>
      </c>
      <c r="T283">
        <v>43200.541666666664</v>
      </c>
      <c r="W283" s="39">
        <v>43858.541666666664</v>
      </c>
      <c r="X283">
        <v>0</v>
      </c>
      <c r="Z283" s="39">
        <v>43858.541666666664</v>
      </c>
      <c r="AA283">
        <v>0</v>
      </c>
      <c r="AB283" s="39">
        <v>43858.541666666664</v>
      </c>
      <c r="AC283">
        <v>0</v>
      </c>
      <c r="AD283" s="39">
        <v>43858.541666666664</v>
      </c>
      <c r="AE283">
        <v>0</v>
      </c>
      <c r="AF283" s="39">
        <v>43858.541666666664</v>
      </c>
      <c r="AG283">
        <v>0</v>
      </c>
      <c r="AI283">
        <v>43864.125</v>
      </c>
      <c r="AJ283">
        <v>43852.649143518516</v>
      </c>
      <c r="AK283" t="s">
        <v>547</v>
      </c>
      <c r="AL283">
        <v>0</v>
      </c>
      <c r="AM283">
        <v>0</v>
      </c>
      <c r="AN283">
        <v>0</v>
      </c>
      <c r="EI283">
        <v>43858.5</v>
      </c>
      <c r="EJ283">
        <v>5.8038259999999999</v>
      </c>
      <c r="EK283">
        <v>43858.5</v>
      </c>
      <c r="EL283">
        <v>2.3317399999999999</v>
      </c>
    </row>
    <row r="284" spans="3:142" x14ac:dyDescent="0.25">
      <c r="C284" s="20">
        <v>43421.625</v>
      </c>
      <c r="D284">
        <v>0</v>
      </c>
      <c r="E284">
        <v>0</v>
      </c>
      <c r="F284">
        <v>0</v>
      </c>
      <c r="H284" s="39">
        <v>43421.625</v>
      </c>
      <c r="I284">
        <v>1</v>
      </c>
      <c r="T284">
        <v>43200.583333333336</v>
      </c>
      <c r="W284" s="39">
        <v>43858.583333333336</v>
      </c>
      <c r="X284">
        <v>0</v>
      </c>
      <c r="Z284" s="39">
        <v>43858.583333333336</v>
      </c>
      <c r="AA284">
        <v>0</v>
      </c>
      <c r="AB284" s="39">
        <v>43858.583333333336</v>
      </c>
      <c r="AC284">
        <v>0</v>
      </c>
      <c r="AD284" s="39">
        <v>43858.583333333336</v>
      </c>
      <c r="AE284">
        <v>0</v>
      </c>
      <c r="AF284" s="39">
        <v>43858.583333333336</v>
      </c>
      <c r="AG284">
        <v>0</v>
      </c>
      <c r="AI284">
        <v>43864.166666666664</v>
      </c>
      <c r="AJ284">
        <v>43852.649143518516</v>
      </c>
      <c r="AK284" t="s">
        <v>547</v>
      </c>
      <c r="AL284">
        <v>0</v>
      </c>
      <c r="AM284">
        <v>0</v>
      </c>
      <c r="AN284">
        <v>0</v>
      </c>
      <c r="EI284">
        <v>43858.541666666664</v>
      </c>
      <c r="EJ284">
        <v>5.8038259999999999</v>
      </c>
      <c r="EK284">
        <v>43858.541666666664</v>
      </c>
      <c r="EL284">
        <v>2.3317399999999999</v>
      </c>
    </row>
    <row r="285" spans="3:142" x14ac:dyDescent="0.25">
      <c r="C285" s="20">
        <v>43421.666666666664</v>
      </c>
      <c r="D285">
        <v>0</v>
      </c>
      <c r="E285">
        <v>0</v>
      </c>
      <c r="F285">
        <v>0</v>
      </c>
      <c r="H285" s="39">
        <v>43421.666666666664</v>
      </c>
      <c r="I285">
        <v>1</v>
      </c>
      <c r="T285">
        <v>43200.625</v>
      </c>
      <c r="W285" s="39">
        <v>43858.625</v>
      </c>
      <c r="X285">
        <v>0</v>
      </c>
      <c r="Z285" s="39">
        <v>43858.625</v>
      </c>
      <c r="AA285">
        <v>0</v>
      </c>
      <c r="AB285" s="39">
        <v>43858.625</v>
      </c>
      <c r="AC285">
        <v>0</v>
      </c>
      <c r="AD285" s="39">
        <v>43858.625</v>
      </c>
      <c r="AE285">
        <v>0</v>
      </c>
      <c r="AF285" s="39">
        <v>43858.625</v>
      </c>
      <c r="AG285">
        <v>0</v>
      </c>
      <c r="AI285">
        <v>43864.208333333336</v>
      </c>
      <c r="AJ285">
        <v>43852.649143518516</v>
      </c>
      <c r="AK285" t="s">
        <v>547</v>
      </c>
      <c r="AL285">
        <v>0</v>
      </c>
      <c r="AM285">
        <v>18.920000000000002</v>
      </c>
      <c r="AN285">
        <v>64.25</v>
      </c>
      <c r="EI285">
        <v>43858.583333333336</v>
      </c>
      <c r="EJ285">
        <v>5.8038259999999999</v>
      </c>
      <c r="EK285">
        <v>43858.583333333336</v>
      </c>
      <c r="EL285">
        <v>2.3317399999999999</v>
      </c>
    </row>
    <row r="286" spans="3:142" x14ac:dyDescent="0.25">
      <c r="C286" s="20">
        <v>43421.708333333336</v>
      </c>
      <c r="D286">
        <v>0</v>
      </c>
      <c r="E286">
        <v>0</v>
      </c>
      <c r="F286">
        <v>0</v>
      </c>
      <c r="H286" s="39">
        <v>43421.708333333336</v>
      </c>
      <c r="I286">
        <v>1</v>
      </c>
      <c r="T286">
        <v>43200.666666666664</v>
      </c>
      <c r="W286" s="39">
        <v>43858.666666666664</v>
      </c>
      <c r="X286">
        <v>0</v>
      </c>
      <c r="Z286" s="39">
        <v>43858.666666666664</v>
      </c>
      <c r="AA286">
        <v>0</v>
      </c>
      <c r="AB286" s="39">
        <v>43858.666666666664</v>
      </c>
      <c r="AC286">
        <v>0</v>
      </c>
      <c r="AD286" s="39">
        <v>43858.666666666664</v>
      </c>
      <c r="AE286">
        <v>0</v>
      </c>
      <c r="AF286" s="39">
        <v>43858.666666666664</v>
      </c>
      <c r="AG286">
        <v>0</v>
      </c>
      <c r="AI286">
        <v>43864.25</v>
      </c>
      <c r="AJ286">
        <v>43852.649143518516</v>
      </c>
      <c r="AK286" t="s">
        <v>547</v>
      </c>
      <c r="AL286">
        <v>0</v>
      </c>
      <c r="AM286">
        <v>18.920000000000002</v>
      </c>
      <c r="AN286">
        <v>64.25</v>
      </c>
      <c r="EI286">
        <v>43858.625</v>
      </c>
      <c r="EJ286">
        <v>5.8038259999999999</v>
      </c>
      <c r="EK286">
        <v>43858.625</v>
      </c>
      <c r="EL286">
        <v>2.3317399999999999</v>
      </c>
    </row>
    <row r="287" spans="3:142" x14ac:dyDescent="0.25">
      <c r="C287" s="20">
        <v>43421.75</v>
      </c>
      <c r="D287">
        <v>0</v>
      </c>
      <c r="E287">
        <v>0</v>
      </c>
      <c r="F287">
        <v>0</v>
      </c>
      <c r="H287" s="39">
        <v>43421.75</v>
      </c>
      <c r="I287">
        <v>1</v>
      </c>
      <c r="T287">
        <v>43200.708333333336</v>
      </c>
      <c r="W287" s="39">
        <v>43858.708333333336</v>
      </c>
      <c r="X287">
        <v>0</v>
      </c>
      <c r="Z287" s="39">
        <v>43858.708333333336</v>
      </c>
      <c r="AA287">
        <v>0</v>
      </c>
      <c r="AB287" s="39">
        <v>43858.708333333336</v>
      </c>
      <c r="AC287">
        <v>0</v>
      </c>
      <c r="AD287" s="39">
        <v>43858.708333333336</v>
      </c>
      <c r="AE287">
        <v>0</v>
      </c>
      <c r="AF287" s="39">
        <v>43858.708333333336</v>
      </c>
      <c r="AG287">
        <v>0</v>
      </c>
      <c r="AI287">
        <v>43864.291666666664</v>
      </c>
      <c r="AJ287">
        <v>43852.649143518516</v>
      </c>
      <c r="AK287" t="s">
        <v>547</v>
      </c>
      <c r="AL287">
        <v>0</v>
      </c>
      <c r="AM287">
        <v>35.96</v>
      </c>
      <c r="AN287">
        <v>64.25</v>
      </c>
      <c r="EI287">
        <v>43858.666666666664</v>
      </c>
      <c r="EJ287">
        <v>5.8038259999999999</v>
      </c>
      <c r="EK287">
        <v>43858.666666666664</v>
      </c>
      <c r="EL287">
        <v>2.3317399999999999</v>
      </c>
    </row>
    <row r="288" spans="3:142" x14ac:dyDescent="0.25">
      <c r="C288" s="20">
        <v>43421.791666666664</v>
      </c>
      <c r="D288">
        <v>0</v>
      </c>
      <c r="E288">
        <v>0</v>
      </c>
      <c r="F288">
        <v>0</v>
      </c>
      <c r="H288" s="39">
        <v>43421.791666666664</v>
      </c>
      <c r="I288">
        <v>1</v>
      </c>
      <c r="T288">
        <v>43200.75</v>
      </c>
      <c r="W288" s="39">
        <v>43858.75</v>
      </c>
      <c r="X288">
        <v>0</v>
      </c>
      <c r="Z288" s="39">
        <v>43858.75</v>
      </c>
      <c r="AA288">
        <v>0</v>
      </c>
      <c r="AB288" s="39">
        <v>43858.75</v>
      </c>
      <c r="AC288">
        <v>0</v>
      </c>
      <c r="AD288" s="39">
        <v>43858.75</v>
      </c>
      <c r="AE288">
        <v>0</v>
      </c>
      <c r="AF288" s="39">
        <v>43858.75</v>
      </c>
      <c r="AG288">
        <v>0</v>
      </c>
      <c r="AI288">
        <v>43864.333333333336</v>
      </c>
      <c r="AJ288">
        <v>43852.649143518516</v>
      </c>
      <c r="AK288" t="s">
        <v>547</v>
      </c>
      <c r="AL288">
        <v>95.43</v>
      </c>
      <c r="AM288">
        <v>35.96</v>
      </c>
      <c r="AN288">
        <v>102.48</v>
      </c>
      <c r="EI288">
        <v>43858.708333333336</v>
      </c>
      <c r="EJ288">
        <v>5.8038259999999999</v>
      </c>
      <c r="EK288">
        <v>43858.708333333336</v>
      </c>
      <c r="EL288">
        <v>2.3317399999999999</v>
      </c>
    </row>
    <row r="289" spans="3:142" x14ac:dyDescent="0.25">
      <c r="C289" s="20">
        <v>43421.833333333336</v>
      </c>
      <c r="D289">
        <v>0</v>
      </c>
      <c r="E289">
        <v>0</v>
      </c>
      <c r="F289">
        <v>0</v>
      </c>
      <c r="H289" s="39">
        <v>43421.833333333336</v>
      </c>
      <c r="I289">
        <v>1</v>
      </c>
      <c r="T289">
        <v>43200.791666666664</v>
      </c>
      <c r="W289" s="39">
        <v>43858.791666666664</v>
      </c>
      <c r="X289">
        <v>0</v>
      </c>
      <c r="Z289" s="39">
        <v>43858.791666666664</v>
      </c>
      <c r="AA289">
        <v>0</v>
      </c>
      <c r="AB289" s="39">
        <v>43858.791666666664</v>
      </c>
      <c r="AC289">
        <v>0</v>
      </c>
      <c r="AD289" s="39">
        <v>43858.791666666664</v>
      </c>
      <c r="AE289">
        <v>0</v>
      </c>
      <c r="AF289" s="39">
        <v>43858.791666666664</v>
      </c>
      <c r="AG289">
        <v>0</v>
      </c>
      <c r="AI289">
        <v>43864.375</v>
      </c>
      <c r="AJ289">
        <v>43852.649143518516</v>
      </c>
      <c r="AK289" t="s">
        <v>547</v>
      </c>
      <c r="AL289">
        <v>93.08</v>
      </c>
      <c r="AM289">
        <v>35.96</v>
      </c>
      <c r="AN289">
        <v>99.95</v>
      </c>
      <c r="EI289">
        <v>43858.75</v>
      </c>
      <c r="EJ289">
        <v>5.8038259999999999</v>
      </c>
      <c r="EK289">
        <v>43858.75</v>
      </c>
      <c r="EL289">
        <v>2.3317399999999999</v>
      </c>
    </row>
    <row r="290" spans="3:142" x14ac:dyDescent="0.25">
      <c r="C290" s="20">
        <v>43421.875</v>
      </c>
      <c r="D290">
        <v>0</v>
      </c>
      <c r="E290">
        <v>0</v>
      </c>
      <c r="F290">
        <v>0</v>
      </c>
      <c r="H290" s="39">
        <v>43421.875</v>
      </c>
      <c r="I290">
        <v>1</v>
      </c>
      <c r="T290">
        <v>43200.833333333336</v>
      </c>
      <c r="W290" s="39">
        <v>43858.833333333336</v>
      </c>
      <c r="X290">
        <v>0</v>
      </c>
      <c r="Z290" s="39">
        <v>43858.833333333336</v>
      </c>
      <c r="AA290">
        <v>0</v>
      </c>
      <c r="AB290" s="39">
        <v>43858.833333333336</v>
      </c>
      <c r="AC290">
        <v>0</v>
      </c>
      <c r="AD290" s="39">
        <v>43858.833333333336</v>
      </c>
      <c r="AE290">
        <v>0</v>
      </c>
      <c r="AF290" s="39">
        <v>43858.833333333336</v>
      </c>
      <c r="AG290">
        <v>0</v>
      </c>
      <c r="AI290">
        <v>43864.416666666664</v>
      </c>
      <c r="AJ290">
        <v>43852.649143518516</v>
      </c>
      <c r="AK290" t="s">
        <v>547</v>
      </c>
      <c r="AL290">
        <v>90.81</v>
      </c>
      <c r="AM290">
        <v>35.96</v>
      </c>
      <c r="AN290">
        <v>97.51</v>
      </c>
      <c r="EI290">
        <v>43858.791666666664</v>
      </c>
      <c r="EJ290">
        <v>5.8038259999999999</v>
      </c>
      <c r="EK290">
        <v>43858.791666666664</v>
      </c>
      <c r="EL290">
        <v>2.3317399999999999</v>
      </c>
    </row>
    <row r="291" spans="3:142" x14ac:dyDescent="0.25">
      <c r="C291" s="20">
        <v>43421.916666666664</v>
      </c>
      <c r="D291">
        <v>0</v>
      </c>
      <c r="E291">
        <v>0</v>
      </c>
      <c r="F291">
        <v>0</v>
      </c>
      <c r="H291" s="39">
        <v>43421.916666666664</v>
      </c>
      <c r="I291">
        <v>1</v>
      </c>
      <c r="T291">
        <v>43200.875</v>
      </c>
      <c r="W291" s="39">
        <v>43858.875</v>
      </c>
      <c r="X291">
        <v>0</v>
      </c>
      <c r="Z291" s="39">
        <v>43858.875</v>
      </c>
      <c r="AA291">
        <v>0</v>
      </c>
      <c r="AB291" s="39">
        <v>43858.875</v>
      </c>
      <c r="AC291">
        <v>0</v>
      </c>
      <c r="AD291" s="39">
        <v>43858.875</v>
      </c>
      <c r="AE291">
        <v>0</v>
      </c>
      <c r="AF291" s="39">
        <v>43858.875</v>
      </c>
      <c r="AG291">
        <v>0</v>
      </c>
      <c r="AI291">
        <v>43864.458333333336</v>
      </c>
      <c r="AJ291">
        <v>43852.649143518516</v>
      </c>
      <c r="AK291" t="s">
        <v>547</v>
      </c>
      <c r="AL291">
        <v>88.62</v>
      </c>
      <c r="AM291">
        <v>35.96</v>
      </c>
      <c r="AN291">
        <v>95.16</v>
      </c>
      <c r="EI291">
        <v>43858.833333333336</v>
      </c>
      <c r="EJ291">
        <v>5.8038259999999999</v>
      </c>
      <c r="EK291">
        <v>43858.833333333336</v>
      </c>
      <c r="EL291">
        <v>2.3317399999999999</v>
      </c>
    </row>
    <row r="292" spans="3:142" x14ac:dyDescent="0.25">
      <c r="C292" s="20">
        <v>43421.958333333336</v>
      </c>
      <c r="D292">
        <v>0</v>
      </c>
      <c r="E292">
        <v>0</v>
      </c>
      <c r="F292">
        <v>0</v>
      </c>
      <c r="H292">
        <v>43421.958333333336</v>
      </c>
      <c r="I292">
        <v>1</v>
      </c>
      <c r="T292">
        <v>43200.916666666664</v>
      </c>
      <c r="W292" s="39">
        <v>43858.916666666664</v>
      </c>
      <c r="X292">
        <v>0</v>
      </c>
      <c r="Z292" s="39">
        <v>43858.916666666664</v>
      </c>
      <c r="AA292">
        <v>0</v>
      </c>
      <c r="AB292" s="39">
        <v>43858.916666666664</v>
      </c>
      <c r="AC292">
        <v>0</v>
      </c>
      <c r="AD292" s="39">
        <v>43858.916666666664</v>
      </c>
      <c r="AE292">
        <v>0</v>
      </c>
      <c r="AF292" s="39">
        <v>43858.916666666664</v>
      </c>
      <c r="AG292">
        <v>0</v>
      </c>
      <c r="AI292">
        <v>43864.5</v>
      </c>
      <c r="AJ292">
        <v>43852.649143518516</v>
      </c>
      <c r="AK292" t="s">
        <v>547</v>
      </c>
      <c r="AL292">
        <v>0</v>
      </c>
      <c r="AM292">
        <v>35.96</v>
      </c>
      <c r="AN292">
        <v>94.58</v>
      </c>
      <c r="EI292">
        <v>43858.875</v>
      </c>
      <c r="EJ292">
        <v>5.8038259999999999</v>
      </c>
      <c r="EK292">
        <v>43858.875</v>
      </c>
      <c r="EL292">
        <v>2.3317399999999999</v>
      </c>
    </row>
    <row r="293" spans="3:142" x14ac:dyDescent="0.25">
      <c r="C293" s="20">
        <v>43422</v>
      </c>
      <c r="D293">
        <v>0</v>
      </c>
      <c r="E293">
        <v>0</v>
      </c>
      <c r="F293">
        <v>0</v>
      </c>
      <c r="H293">
        <v>43422</v>
      </c>
      <c r="I293">
        <v>1</v>
      </c>
      <c r="T293">
        <v>43200.958333333336</v>
      </c>
      <c r="W293" s="39">
        <v>43858.958333333336</v>
      </c>
      <c r="X293">
        <v>0</v>
      </c>
      <c r="Z293" s="39">
        <v>43858.958333333336</v>
      </c>
      <c r="AA293">
        <v>0</v>
      </c>
      <c r="AB293" s="39">
        <v>43858.958333333336</v>
      </c>
      <c r="AC293">
        <v>0</v>
      </c>
      <c r="AD293" s="39">
        <v>43858.958333333336</v>
      </c>
      <c r="AE293">
        <v>0</v>
      </c>
      <c r="AF293" s="39">
        <v>43858.958333333336</v>
      </c>
      <c r="AG293">
        <v>0</v>
      </c>
      <c r="AI293">
        <v>43864.541666666664</v>
      </c>
      <c r="AJ293">
        <v>43852.649143518516</v>
      </c>
      <c r="AK293" t="s">
        <v>547</v>
      </c>
      <c r="AL293">
        <v>0</v>
      </c>
      <c r="AM293">
        <v>35.61</v>
      </c>
      <c r="AN293">
        <v>0</v>
      </c>
      <c r="EI293">
        <v>43858.916666666664</v>
      </c>
      <c r="EJ293">
        <v>5.8038259999999999</v>
      </c>
      <c r="EK293">
        <v>43858.916666666664</v>
      </c>
      <c r="EL293">
        <v>2.3317399999999999</v>
      </c>
    </row>
    <row r="294" spans="3:142" x14ac:dyDescent="0.25">
      <c r="C294" s="20">
        <v>43422.041666666664</v>
      </c>
      <c r="D294">
        <v>0</v>
      </c>
      <c r="E294">
        <v>0</v>
      </c>
      <c r="F294">
        <v>0</v>
      </c>
      <c r="H294">
        <v>43422.041666666664</v>
      </c>
      <c r="I294">
        <v>1</v>
      </c>
      <c r="T294">
        <v>43201</v>
      </c>
      <c r="W294" s="39">
        <v>43859</v>
      </c>
      <c r="X294">
        <v>0</v>
      </c>
      <c r="Z294" s="39">
        <v>43859</v>
      </c>
      <c r="AA294">
        <v>0</v>
      </c>
      <c r="AB294" s="39">
        <v>43859</v>
      </c>
      <c r="AC294">
        <v>0</v>
      </c>
      <c r="AD294" s="39">
        <v>43859</v>
      </c>
      <c r="AE294">
        <v>0</v>
      </c>
      <c r="AF294" s="39">
        <v>43859</v>
      </c>
      <c r="AG294">
        <v>0</v>
      </c>
      <c r="AI294">
        <v>43864.583333333336</v>
      </c>
      <c r="AJ294">
        <v>43852.649143518516</v>
      </c>
      <c r="AK294" t="s">
        <v>547</v>
      </c>
      <c r="AL294">
        <v>0</v>
      </c>
      <c r="AM294">
        <v>0</v>
      </c>
      <c r="AN294">
        <v>0</v>
      </c>
      <c r="EI294">
        <v>43858.958333333336</v>
      </c>
      <c r="EJ294">
        <v>5.8038259999999999</v>
      </c>
      <c r="EK294">
        <v>43858.958333333336</v>
      </c>
      <c r="EL294">
        <v>2.3317399999999999</v>
      </c>
    </row>
    <row r="295" spans="3:142" x14ac:dyDescent="0.25">
      <c r="C295" s="20">
        <v>43422.083333333336</v>
      </c>
      <c r="D295">
        <v>0</v>
      </c>
      <c r="E295">
        <v>0</v>
      </c>
      <c r="F295">
        <v>0</v>
      </c>
      <c r="H295">
        <v>43422.083333333336</v>
      </c>
      <c r="I295">
        <v>1</v>
      </c>
      <c r="T295">
        <v>43201.041666666664</v>
      </c>
      <c r="W295" s="39">
        <v>43859.041666666664</v>
      </c>
      <c r="X295">
        <v>0</v>
      </c>
      <c r="Z295" s="39">
        <v>43859.041666666664</v>
      </c>
      <c r="AA295">
        <v>0</v>
      </c>
      <c r="AB295" s="39">
        <v>43859.041666666664</v>
      </c>
      <c r="AC295">
        <v>0</v>
      </c>
      <c r="AD295" s="39">
        <v>43859.041666666664</v>
      </c>
      <c r="AE295">
        <v>0</v>
      </c>
      <c r="AF295" s="39">
        <v>43859.041666666664</v>
      </c>
      <c r="AG295">
        <v>0</v>
      </c>
      <c r="AI295">
        <v>43864.625</v>
      </c>
      <c r="AJ295">
        <v>43852.649143518516</v>
      </c>
      <c r="AK295" t="s">
        <v>547</v>
      </c>
      <c r="AL295">
        <v>0</v>
      </c>
      <c r="AM295">
        <v>35.96</v>
      </c>
      <c r="AN295">
        <v>0</v>
      </c>
      <c r="EI295">
        <v>43859</v>
      </c>
      <c r="EJ295">
        <v>5.6503620000000003</v>
      </c>
      <c r="EK295">
        <v>43859</v>
      </c>
      <c r="EL295">
        <v>2.2687089999999999</v>
      </c>
    </row>
    <row r="296" spans="3:142" x14ac:dyDescent="0.25">
      <c r="C296" s="20">
        <v>43422.125</v>
      </c>
      <c r="D296">
        <v>0</v>
      </c>
      <c r="E296">
        <v>0</v>
      </c>
      <c r="F296">
        <v>0</v>
      </c>
      <c r="H296">
        <v>43422.125</v>
      </c>
      <c r="I296">
        <v>1</v>
      </c>
      <c r="T296">
        <v>43201.083333333336</v>
      </c>
      <c r="W296" s="39">
        <v>43859.083333333336</v>
      </c>
      <c r="X296">
        <v>0</v>
      </c>
      <c r="Z296" s="39">
        <v>43859.083333333336</v>
      </c>
      <c r="AA296">
        <v>0</v>
      </c>
      <c r="AB296" s="39">
        <v>43859.083333333336</v>
      </c>
      <c r="AC296">
        <v>0</v>
      </c>
      <c r="AD296" s="39">
        <v>43859.083333333336</v>
      </c>
      <c r="AE296">
        <v>0</v>
      </c>
      <c r="AF296" s="39">
        <v>43859.083333333336</v>
      </c>
      <c r="AG296">
        <v>0</v>
      </c>
      <c r="AI296">
        <v>43864.666666666664</v>
      </c>
      <c r="AJ296">
        <v>43852.649143518516</v>
      </c>
      <c r="AK296" t="s">
        <v>547</v>
      </c>
      <c r="AL296">
        <v>0</v>
      </c>
      <c r="AM296">
        <v>35.96</v>
      </c>
      <c r="AN296">
        <v>97.64</v>
      </c>
      <c r="EI296">
        <v>43859.041666666664</v>
      </c>
      <c r="EJ296">
        <v>5.6503620000000003</v>
      </c>
      <c r="EK296">
        <v>43859.041666666664</v>
      </c>
      <c r="EL296">
        <v>2.2687089999999999</v>
      </c>
    </row>
    <row r="297" spans="3:142" x14ac:dyDescent="0.25">
      <c r="C297" s="20">
        <v>43422.166666666664</v>
      </c>
      <c r="D297">
        <v>0</v>
      </c>
      <c r="E297">
        <v>0</v>
      </c>
      <c r="F297">
        <v>0</v>
      </c>
      <c r="H297">
        <v>43422.166666666664</v>
      </c>
      <c r="I297">
        <v>1</v>
      </c>
      <c r="T297">
        <v>43201.125</v>
      </c>
      <c r="W297" s="39">
        <v>43859.125</v>
      </c>
      <c r="X297">
        <v>0</v>
      </c>
      <c r="Z297" s="39">
        <v>43859.125</v>
      </c>
      <c r="AA297">
        <v>0</v>
      </c>
      <c r="AB297" s="39">
        <v>43859.125</v>
      </c>
      <c r="AC297">
        <v>0</v>
      </c>
      <c r="AD297" s="39">
        <v>43859.125</v>
      </c>
      <c r="AE297">
        <v>0</v>
      </c>
      <c r="AF297" s="39">
        <v>43859.125</v>
      </c>
      <c r="AG297">
        <v>0</v>
      </c>
      <c r="AI297">
        <v>43864.708333333336</v>
      </c>
      <c r="AJ297">
        <v>43852.649143518516</v>
      </c>
      <c r="AK297" t="s">
        <v>547</v>
      </c>
      <c r="AL297">
        <v>88.74</v>
      </c>
      <c r="AM297">
        <v>35.96</v>
      </c>
      <c r="AN297">
        <v>95.29</v>
      </c>
      <c r="EI297">
        <v>43859.083333333336</v>
      </c>
      <c r="EJ297">
        <v>5.6503620000000003</v>
      </c>
      <c r="EK297">
        <v>43859.083333333336</v>
      </c>
      <c r="EL297">
        <v>2.2687089999999999</v>
      </c>
    </row>
    <row r="298" spans="3:142" x14ac:dyDescent="0.25">
      <c r="C298" s="20">
        <v>43422.208333333336</v>
      </c>
      <c r="D298">
        <v>0</v>
      </c>
      <c r="E298">
        <v>0</v>
      </c>
      <c r="F298">
        <v>0</v>
      </c>
      <c r="H298">
        <v>43422.208333333336</v>
      </c>
      <c r="I298">
        <v>1</v>
      </c>
      <c r="T298">
        <v>43201.166666666664</v>
      </c>
      <c r="W298" s="39">
        <v>43859.166666666664</v>
      </c>
      <c r="X298">
        <v>0</v>
      </c>
      <c r="Z298" s="39">
        <v>43859.166666666664</v>
      </c>
      <c r="AA298">
        <v>0</v>
      </c>
      <c r="AB298" s="39">
        <v>43859.166666666664</v>
      </c>
      <c r="AC298">
        <v>0</v>
      </c>
      <c r="AD298" s="39">
        <v>43859.166666666664</v>
      </c>
      <c r="AE298">
        <v>0</v>
      </c>
      <c r="AF298" s="39">
        <v>43859.166666666664</v>
      </c>
      <c r="AG298">
        <v>0</v>
      </c>
      <c r="AI298">
        <v>43864.75</v>
      </c>
      <c r="AJ298">
        <v>43852.649143518516</v>
      </c>
      <c r="AK298" t="s">
        <v>547</v>
      </c>
      <c r="AL298">
        <v>86.63</v>
      </c>
      <c r="AM298">
        <v>35.380000000000003</v>
      </c>
      <c r="AN298">
        <v>93.02</v>
      </c>
      <c r="EI298">
        <v>43859.125</v>
      </c>
      <c r="EJ298">
        <v>5.6503620000000003</v>
      </c>
      <c r="EK298">
        <v>43859.125</v>
      </c>
      <c r="EL298">
        <v>2.2687089999999999</v>
      </c>
    </row>
    <row r="299" spans="3:142" x14ac:dyDescent="0.25">
      <c r="C299" s="20">
        <v>43422.25</v>
      </c>
      <c r="D299">
        <v>0</v>
      </c>
      <c r="E299">
        <v>0</v>
      </c>
      <c r="F299">
        <v>0</v>
      </c>
      <c r="H299">
        <v>43422.25</v>
      </c>
      <c r="I299">
        <v>1</v>
      </c>
      <c r="T299">
        <v>43201.208333333336</v>
      </c>
      <c r="W299" s="39">
        <v>43859.208333333336</v>
      </c>
      <c r="X299">
        <v>0</v>
      </c>
      <c r="Z299" s="39">
        <v>43859.208333333336</v>
      </c>
      <c r="AA299">
        <v>0</v>
      </c>
      <c r="AB299" s="39">
        <v>43859.208333333336</v>
      </c>
      <c r="AC299">
        <v>0</v>
      </c>
      <c r="AD299" s="39">
        <v>43859.208333333336</v>
      </c>
      <c r="AE299">
        <v>0</v>
      </c>
      <c r="AF299" s="39">
        <v>43859.208333333336</v>
      </c>
      <c r="AG299">
        <v>0</v>
      </c>
      <c r="AI299">
        <v>43864.791666666664</v>
      </c>
      <c r="AJ299">
        <v>43852.649143518516</v>
      </c>
      <c r="AK299" t="s">
        <v>547</v>
      </c>
      <c r="AL299">
        <v>95.47</v>
      </c>
      <c r="AM299">
        <v>34</v>
      </c>
      <c r="AN299">
        <v>90.58</v>
      </c>
      <c r="EI299">
        <v>43859.166666666664</v>
      </c>
      <c r="EJ299">
        <v>5.6503620000000003</v>
      </c>
      <c r="EK299">
        <v>43859.166666666664</v>
      </c>
      <c r="EL299">
        <v>2.2687089999999999</v>
      </c>
    </row>
    <row r="300" spans="3:142" x14ac:dyDescent="0.25">
      <c r="C300" s="20">
        <v>43422.291666666664</v>
      </c>
      <c r="D300">
        <v>0</v>
      </c>
      <c r="E300">
        <v>0</v>
      </c>
      <c r="F300">
        <v>0</v>
      </c>
      <c r="H300">
        <v>43422.291666666664</v>
      </c>
      <c r="I300">
        <v>1</v>
      </c>
      <c r="T300">
        <v>43201.25</v>
      </c>
      <c r="W300" s="39">
        <v>43859.25</v>
      </c>
      <c r="X300">
        <v>0</v>
      </c>
      <c r="Z300" s="39">
        <v>43859.25</v>
      </c>
      <c r="AA300">
        <v>0</v>
      </c>
      <c r="AB300" s="39">
        <v>43859.25</v>
      </c>
      <c r="AC300">
        <v>0</v>
      </c>
      <c r="AD300" s="39">
        <v>43859.25</v>
      </c>
      <c r="AE300">
        <v>0</v>
      </c>
      <c r="AF300" s="39">
        <v>43859.25</v>
      </c>
      <c r="AG300">
        <v>0</v>
      </c>
      <c r="EI300">
        <v>43859.208333333336</v>
      </c>
      <c r="EJ300">
        <v>5.6503620000000003</v>
      </c>
      <c r="EK300">
        <v>43859.208333333336</v>
      </c>
      <c r="EL300">
        <v>2.2687089999999999</v>
      </c>
    </row>
    <row r="301" spans="3:142" x14ac:dyDescent="0.25">
      <c r="C301" s="20">
        <v>43422.333333333336</v>
      </c>
      <c r="D301">
        <v>0</v>
      </c>
      <c r="E301">
        <v>0</v>
      </c>
      <c r="F301">
        <v>0</v>
      </c>
      <c r="H301">
        <v>43422.333333333336</v>
      </c>
      <c r="I301">
        <v>1</v>
      </c>
      <c r="T301">
        <v>43201.291666666664</v>
      </c>
      <c r="W301" s="39">
        <v>43859.291666666664</v>
      </c>
      <c r="X301">
        <v>0</v>
      </c>
      <c r="Z301" s="39">
        <v>43859.291666666664</v>
      </c>
      <c r="AA301">
        <v>0</v>
      </c>
      <c r="AB301" s="39">
        <v>43859.291666666664</v>
      </c>
      <c r="AC301">
        <v>0</v>
      </c>
      <c r="AD301" s="39">
        <v>43859.291666666664</v>
      </c>
      <c r="AE301">
        <v>0</v>
      </c>
      <c r="AF301" s="39">
        <v>43859.291666666664</v>
      </c>
      <c r="AG301">
        <v>0</v>
      </c>
      <c r="EI301">
        <v>43859.25</v>
      </c>
      <c r="EJ301">
        <v>5.6503620000000003</v>
      </c>
      <c r="EK301">
        <v>43859.25</v>
      </c>
      <c r="EL301">
        <v>2.2687089999999999</v>
      </c>
    </row>
    <row r="302" spans="3:142" x14ac:dyDescent="0.25">
      <c r="C302" s="20">
        <v>43422.375</v>
      </c>
      <c r="D302">
        <v>0</v>
      </c>
      <c r="E302">
        <v>0</v>
      </c>
      <c r="F302">
        <v>0</v>
      </c>
      <c r="H302">
        <v>43422.375</v>
      </c>
      <c r="I302">
        <v>1</v>
      </c>
      <c r="T302">
        <v>43201.333333333336</v>
      </c>
      <c r="W302" s="39">
        <v>43859.333333333336</v>
      </c>
      <c r="X302">
        <v>0</v>
      </c>
      <c r="Z302" s="39">
        <v>43859.333333333336</v>
      </c>
      <c r="AA302">
        <v>0</v>
      </c>
      <c r="AB302" s="39">
        <v>43859.333333333336</v>
      </c>
      <c r="AC302">
        <v>0</v>
      </c>
      <c r="AD302" s="39">
        <v>43859.333333333336</v>
      </c>
      <c r="AE302">
        <v>0</v>
      </c>
      <c r="AF302" s="39">
        <v>43859.333333333336</v>
      </c>
      <c r="AG302">
        <v>0</v>
      </c>
      <c r="EI302">
        <v>43859.291666666664</v>
      </c>
      <c r="EJ302">
        <v>5.6503620000000003</v>
      </c>
      <c r="EK302">
        <v>43859.291666666664</v>
      </c>
      <c r="EL302">
        <v>2.2687089999999999</v>
      </c>
    </row>
    <row r="303" spans="3:142" x14ac:dyDescent="0.25">
      <c r="C303" s="20">
        <v>43422.416666666664</v>
      </c>
      <c r="D303">
        <v>0</v>
      </c>
      <c r="E303">
        <v>0</v>
      </c>
      <c r="F303">
        <v>0</v>
      </c>
      <c r="H303">
        <v>43422.416666666664</v>
      </c>
      <c r="I303">
        <v>1</v>
      </c>
      <c r="T303">
        <v>43201.375</v>
      </c>
      <c r="W303" s="39">
        <v>43859.375</v>
      </c>
      <c r="X303">
        <v>0</v>
      </c>
      <c r="Z303" s="39">
        <v>43859.375</v>
      </c>
      <c r="AA303">
        <v>0</v>
      </c>
      <c r="AB303" s="39">
        <v>43859.375</v>
      </c>
      <c r="AC303">
        <v>0</v>
      </c>
      <c r="AD303" s="39">
        <v>43859.375</v>
      </c>
      <c r="AE303">
        <v>0</v>
      </c>
      <c r="AF303" s="39">
        <v>43859.375</v>
      </c>
      <c r="AG303">
        <v>0</v>
      </c>
      <c r="EI303">
        <v>43859.333333333336</v>
      </c>
      <c r="EJ303">
        <v>5.6503620000000003</v>
      </c>
      <c r="EK303">
        <v>43859.333333333336</v>
      </c>
      <c r="EL303">
        <v>2.2687089999999999</v>
      </c>
    </row>
    <row r="304" spans="3:142" x14ac:dyDescent="0.25">
      <c r="C304" s="20">
        <v>43422.458333333336</v>
      </c>
      <c r="D304">
        <v>0</v>
      </c>
      <c r="E304">
        <v>0</v>
      </c>
      <c r="F304">
        <v>0</v>
      </c>
      <c r="H304">
        <v>43422.458333333336</v>
      </c>
      <c r="I304">
        <v>1</v>
      </c>
      <c r="T304">
        <v>43201.416666666664</v>
      </c>
      <c r="W304" s="39">
        <v>43859.416666666664</v>
      </c>
      <c r="X304">
        <v>0</v>
      </c>
      <c r="Z304" s="39">
        <v>43859.416666666664</v>
      </c>
      <c r="AA304">
        <v>0</v>
      </c>
      <c r="AB304" s="39">
        <v>43859.416666666664</v>
      </c>
      <c r="AC304">
        <v>0</v>
      </c>
      <c r="AD304" s="39">
        <v>43859.416666666664</v>
      </c>
      <c r="AE304">
        <v>0</v>
      </c>
      <c r="AF304" s="39">
        <v>43859.416666666664</v>
      </c>
      <c r="AG304">
        <v>0</v>
      </c>
      <c r="EI304">
        <v>43859.375</v>
      </c>
      <c r="EJ304">
        <v>5.6503620000000003</v>
      </c>
      <c r="EK304">
        <v>43859.375</v>
      </c>
      <c r="EL304">
        <v>2.2687089999999999</v>
      </c>
    </row>
    <row r="305" spans="3:142" x14ac:dyDescent="0.25">
      <c r="C305" s="20">
        <v>43422.5</v>
      </c>
      <c r="D305">
        <v>0</v>
      </c>
      <c r="E305">
        <v>0</v>
      </c>
      <c r="F305">
        <v>0</v>
      </c>
      <c r="H305">
        <v>43422.5</v>
      </c>
      <c r="I305">
        <v>1</v>
      </c>
      <c r="T305">
        <v>43201.458333333336</v>
      </c>
      <c r="W305" s="39">
        <v>43859.458333333336</v>
      </c>
      <c r="X305">
        <v>0</v>
      </c>
      <c r="Z305" s="39">
        <v>43859.458333333336</v>
      </c>
      <c r="AA305">
        <v>0</v>
      </c>
      <c r="AB305" s="39">
        <v>43859.458333333336</v>
      </c>
      <c r="AC305">
        <v>0</v>
      </c>
      <c r="AD305" s="39">
        <v>43859.458333333336</v>
      </c>
      <c r="AE305">
        <v>0</v>
      </c>
      <c r="AF305" s="39">
        <v>43859.458333333336</v>
      </c>
      <c r="AG305">
        <v>0</v>
      </c>
      <c r="EI305">
        <v>43859.416666666664</v>
      </c>
      <c r="EJ305">
        <v>5.6503620000000003</v>
      </c>
      <c r="EK305">
        <v>43859.416666666664</v>
      </c>
      <c r="EL305">
        <v>2.2687089999999999</v>
      </c>
    </row>
    <row r="306" spans="3:142" x14ac:dyDescent="0.25">
      <c r="C306" s="20">
        <v>43422.541666666664</v>
      </c>
      <c r="D306">
        <v>0</v>
      </c>
      <c r="E306">
        <v>0</v>
      </c>
      <c r="F306">
        <v>0</v>
      </c>
      <c r="H306">
        <v>43422.541666666664</v>
      </c>
      <c r="I306">
        <v>1</v>
      </c>
      <c r="T306">
        <v>43201.5</v>
      </c>
      <c r="W306" s="39">
        <v>43859.5</v>
      </c>
      <c r="X306">
        <v>0</v>
      </c>
      <c r="Z306" s="39">
        <v>43859.5</v>
      </c>
      <c r="AA306">
        <v>0</v>
      </c>
      <c r="AB306" s="39">
        <v>43859.5</v>
      </c>
      <c r="AC306">
        <v>0</v>
      </c>
      <c r="AD306" s="39">
        <v>43859.5</v>
      </c>
      <c r="AE306">
        <v>0</v>
      </c>
      <c r="AF306" s="39">
        <v>43859.5</v>
      </c>
      <c r="AG306">
        <v>0</v>
      </c>
      <c r="EI306">
        <v>43859.458333333336</v>
      </c>
      <c r="EJ306">
        <v>5.6503620000000003</v>
      </c>
      <c r="EK306">
        <v>43859.458333333336</v>
      </c>
      <c r="EL306">
        <v>2.2687089999999999</v>
      </c>
    </row>
    <row r="307" spans="3:142" x14ac:dyDescent="0.25">
      <c r="C307" s="20">
        <v>43422.583333333336</v>
      </c>
      <c r="D307">
        <v>0</v>
      </c>
      <c r="E307">
        <v>0</v>
      </c>
      <c r="F307">
        <v>0</v>
      </c>
      <c r="H307">
        <v>43422.583333333336</v>
      </c>
      <c r="I307">
        <v>1</v>
      </c>
      <c r="T307">
        <v>43201.541666666664</v>
      </c>
      <c r="W307" s="39">
        <v>43859.541666666664</v>
      </c>
      <c r="X307">
        <v>0</v>
      </c>
      <c r="Z307" s="39">
        <v>43859.541666666664</v>
      </c>
      <c r="AA307">
        <v>0</v>
      </c>
      <c r="AB307" s="39">
        <v>43859.541666666664</v>
      </c>
      <c r="AC307">
        <v>0</v>
      </c>
      <c r="AD307" s="39">
        <v>43859.541666666664</v>
      </c>
      <c r="AE307">
        <v>0</v>
      </c>
      <c r="AF307" s="39">
        <v>43859.541666666664</v>
      </c>
      <c r="AG307">
        <v>0</v>
      </c>
      <c r="EI307">
        <v>43859.5</v>
      </c>
      <c r="EJ307">
        <v>5.6503620000000003</v>
      </c>
      <c r="EK307">
        <v>43859.5</v>
      </c>
      <c r="EL307">
        <v>2.2687089999999999</v>
      </c>
    </row>
    <row r="308" spans="3:142" x14ac:dyDescent="0.25">
      <c r="C308" s="20">
        <v>43422.625</v>
      </c>
      <c r="D308">
        <v>0</v>
      </c>
      <c r="E308">
        <v>0</v>
      </c>
      <c r="F308">
        <v>0</v>
      </c>
      <c r="H308">
        <v>43422.625</v>
      </c>
      <c r="I308">
        <v>1</v>
      </c>
      <c r="T308">
        <v>43201.583333333336</v>
      </c>
      <c r="W308" s="39">
        <v>43859.583333333336</v>
      </c>
      <c r="X308">
        <v>0</v>
      </c>
      <c r="Z308" s="39">
        <v>43859.583333333336</v>
      </c>
      <c r="AA308">
        <v>0</v>
      </c>
      <c r="AB308" s="39">
        <v>43859.583333333336</v>
      </c>
      <c r="AC308">
        <v>0</v>
      </c>
      <c r="AD308" s="39">
        <v>43859.583333333336</v>
      </c>
      <c r="AE308">
        <v>0</v>
      </c>
      <c r="AF308" s="39">
        <v>43859.583333333336</v>
      </c>
      <c r="AG308">
        <v>0</v>
      </c>
      <c r="EI308">
        <v>43859.541666666664</v>
      </c>
      <c r="EJ308">
        <v>5.6503620000000003</v>
      </c>
      <c r="EK308">
        <v>43859.541666666664</v>
      </c>
      <c r="EL308">
        <v>2.2687089999999999</v>
      </c>
    </row>
    <row r="309" spans="3:142" x14ac:dyDescent="0.25">
      <c r="C309" s="20">
        <v>43422.666666666664</v>
      </c>
      <c r="D309">
        <v>0</v>
      </c>
      <c r="E309">
        <v>0</v>
      </c>
      <c r="F309">
        <v>0</v>
      </c>
      <c r="H309">
        <v>43422.666666666664</v>
      </c>
      <c r="I309">
        <v>1</v>
      </c>
      <c r="T309">
        <v>43201.625</v>
      </c>
      <c r="W309" s="39">
        <v>43859.625</v>
      </c>
      <c r="X309">
        <v>0</v>
      </c>
      <c r="Z309" s="39">
        <v>43859.625</v>
      </c>
      <c r="AA309">
        <v>0</v>
      </c>
      <c r="AB309" s="39">
        <v>43859.625</v>
      </c>
      <c r="AC309">
        <v>0</v>
      </c>
      <c r="AD309" s="39">
        <v>43859.625</v>
      </c>
      <c r="AE309">
        <v>0</v>
      </c>
      <c r="AF309" s="39">
        <v>43859.625</v>
      </c>
      <c r="AG309">
        <v>0</v>
      </c>
      <c r="EI309">
        <v>43859.583333333336</v>
      </c>
      <c r="EJ309">
        <v>5.6503620000000003</v>
      </c>
      <c r="EK309">
        <v>43859.583333333336</v>
      </c>
      <c r="EL309">
        <v>2.2687089999999999</v>
      </c>
    </row>
    <row r="310" spans="3:142" x14ac:dyDescent="0.25">
      <c r="C310" s="20">
        <v>43422.708333333336</v>
      </c>
      <c r="D310">
        <v>0</v>
      </c>
      <c r="E310">
        <v>0</v>
      </c>
      <c r="F310">
        <v>0</v>
      </c>
      <c r="H310">
        <v>43422.708333333336</v>
      </c>
      <c r="I310">
        <v>1</v>
      </c>
      <c r="T310">
        <v>43201.666666666664</v>
      </c>
      <c r="W310" s="39">
        <v>43859.666666666664</v>
      </c>
      <c r="X310">
        <v>0</v>
      </c>
      <c r="Z310" s="39">
        <v>43859.666666666664</v>
      </c>
      <c r="AA310">
        <v>0</v>
      </c>
      <c r="AB310" s="39">
        <v>43859.666666666664</v>
      </c>
      <c r="AC310">
        <v>0</v>
      </c>
      <c r="AD310" s="39">
        <v>43859.666666666664</v>
      </c>
      <c r="AE310">
        <v>0</v>
      </c>
      <c r="AF310" s="39">
        <v>43859.666666666664</v>
      </c>
      <c r="AG310">
        <v>0</v>
      </c>
      <c r="EI310">
        <v>43859.625</v>
      </c>
      <c r="EJ310">
        <v>5.6503620000000003</v>
      </c>
      <c r="EK310">
        <v>43859.625</v>
      </c>
      <c r="EL310">
        <v>2.2687089999999999</v>
      </c>
    </row>
    <row r="311" spans="3:142" x14ac:dyDescent="0.25">
      <c r="C311" s="20">
        <v>43422.75</v>
      </c>
      <c r="D311">
        <v>0</v>
      </c>
      <c r="E311">
        <v>0</v>
      </c>
      <c r="F311">
        <v>0</v>
      </c>
      <c r="H311">
        <v>43422.75</v>
      </c>
      <c r="I311">
        <v>1</v>
      </c>
      <c r="T311">
        <v>43201.708333333336</v>
      </c>
      <c r="W311" s="39">
        <v>43859.708333333336</v>
      </c>
      <c r="X311">
        <v>0</v>
      </c>
      <c r="Z311" s="39">
        <v>43859.708333333336</v>
      </c>
      <c r="AA311">
        <v>0</v>
      </c>
      <c r="AB311" s="39">
        <v>43859.708333333336</v>
      </c>
      <c r="AC311">
        <v>0</v>
      </c>
      <c r="AD311" s="39">
        <v>43859.708333333336</v>
      </c>
      <c r="AE311">
        <v>0</v>
      </c>
      <c r="AF311" s="39">
        <v>43859.708333333336</v>
      </c>
      <c r="AG311">
        <v>0</v>
      </c>
      <c r="EI311">
        <v>43859.666666666664</v>
      </c>
      <c r="EJ311">
        <v>5.6503620000000003</v>
      </c>
      <c r="EK311">
        <v>43859.666666666664</v>
      </c>
      <c r="EL311">
        <v>2.2687089999999999</v>
      </c>
    </row>
    <row r="312" spans="3:142" x14ac:dyDescent="0.25">
      <c r="C312" s="20">
        <v>43422.791666666664</v>
      </c>
      <c r="D312">
        <v>0</v>
      </c>
      <c r="E312">
        <v>0</v>
      </c>
      <c r="F312">
        <v>0</v>
      </c>
      <c r="H312">
        <v>43422.791666666664</v>
      </c>
      <c r="I312">
        <v>1</v>
      </c>
      <c r="T312">
        <v>43201.75</v>
      </c>
      <c r="W312" s="39">
        <v>43859.75</v>
      </c>
      <c r="X312">
        <v>0</v>
      </c>
      <c r="Z312" s="39">
        <v>43859.75</v>
      </c>
      <c r="AA312">
        <v>0</v>
      </c>
      <c r="AB312" s="39">
        <v>43859.75</v>
      </c>
      <c r="AC312">
        <v>0</v>
      </c>
      <c r="AD312" s="39">
        <v>43859.75</v>
      </c>
      <c r="AE312">
        <v>0</v>
      </c>
      <c r="AF312" s="39">
        <v>43859.75</v>
      </c>
      <c r="AG312">
        <v>0</v>
      </c>
      <c r="EI312">
        <v>43859.708333333336</v>
      </c>
      <c r="EJ312">
        <v>5.6503620000000003</v>
      </c>
      <c r="EK312">
        <v>43859.708333333336</v>
      </c>
      <c r="EL312">
        <v>2.2687089999999999</v>
      </c>
    </row>
    <row r="313" spans="3:142" x14ac:dyDescent="0.25">
      <c r="C313" s="20">
        <v>43422.833333333336</v>
      </c>
      <c r="D313">
        <v>0</v>
      </c>
      <c r="E313">
        <v>0</v>
      </c>
      <c r="F313">
        <v>0</v>
      </c>
      <c r="H313">
        <v>43422.833333333336</v>
      </c>
      <c r="I313">
        <v>1</v>
      </c>
      <c r="T313">
        <v>43201.791666666664</v>
      </c>
      <c r="W313" s="39">
        <v>43859.791666666664</v>
      </c>
      <c r="X313">
        <v>0</v>
      </c>
      <c r="Z313" s="39">
        <v>43859.791666666664</v>
      </c>
      <c r="AA313">
        <v>0</v>
      </c>
      <c r="AB313" s="39">
        <v>43859.791666666664</v>
      </c>
      <c r="AC313">
        <v>0</v>
      </c>
      <c r="AD313" s="39">
        <v>43859.791666666664</v>
      </c>
      <c r="AE313">
        <v>0</v>
      </c>
      <c r="AF313" s="39">
        <v>43859.791666666664</v>
      </c>
      <c r="AG313">
        <v>0</v>
      </c>
      <c r="EI313">
        <v>43859.75</v>
      </c>
      <c r="EJ313">
        <v>5.6503620000000003</v>
      </c>
      <c r="EK313">
        <v>43859.75</v>
      </c>
      <c r="EL313">
        <v>2.2687089999999999</v>
      </c>
    </row>
    <row r="314" spans="3:142" x14ac:dyDescent="0.25">
      <c r="C314" s="20">
        <v>43422.875</v>
      </c>
      <c r="D314">
        <v>0</v>
      </c>
      <c r="E314">
        <v>0</v>
      </c>
      <c r="F314">
        <v>0</v>
      </c>
      <c r="H314">
        <v>43422.875</v>
      </c>
      <c r="I314">
        <v>1</v>
      </c>
      <c r="T314">
        <v>43201.833333333336</v>
      </c>
      <c r="W314" s="39">
        <v>43859.833333333336</v>
      </c>
      <c r="X314">
        <v>0</v>
      </c>
      <c r="Z314" s="39">
        <v>43859.833333333336</v>
      </c>
      <c r="AA314">
        <v>0</v>
      </c>
      <c r="AB314" s="39">
        <v>43859.833333333336</v>
      </c>
      <c r="AC314">
        <v>0</v>
      </c>
      <c r="AD314" s="39">
        <v>43859.833333333336</v>
      </c>
      <c r="AE314">
        <v>0</v>
      </c>
      <c r="AF314" s="39">
        <v>43859.833333333336</v>
      </c>
      <c r="AG314">
        <v>0</v>
      </c>
      <c r="EI314">
        <v>43859.791666666664</v>
      </c>
      <c r="EJ314">
        <v>5.6503620000000003</v>
      </c>
      <c r="EK314">
        <v>43859.791666666664</v>
      </c>
      <c r="EL314">
        <v>2.2687089999999999</v>
      </c>
    </row>
    <row r="315" spans="3:142" x14ac:dyDescent="0.25">
      <c r="C315" s="20">
        <v>43422.916666666664</v>
      </c>
      <c r="D315">
        <v>0</v>
      </c>
      <c r="E315">
        <v>0</v>
      </c>
      <c r="F315">
        <v>0</v>
      </c>
      <c r="H315">
        <v>43422.916666666664</v>
      </c>
      <c r="I315">
        <v>1</v>
      </c>
      <c r="T315">
        <v>43201.875</v>
      </c>
      <c r="W315" s="39">
        <v>43859.875</v>
      </c>
      <c r="X315">
        <v>0</v>
      </c>
      <c r="Z315" s="39">
        <v>43859.875</v>
      </c>
      <c r="AA315">
        <v>0</v>
      </c>
      <c r="AB315" s="39">
        <v>43859.875</v>
      </c>
      <c r="AC315">
        <v>0</v>
      </c>
      <c r="AD315" s="39">
        <v>43859.875</v>
      </c>
      <c r="AE315">
        <v>0</v>
      </c>
      <c r="AF315" s="39">
        <v>43859.875</v>
      </c>
      <c r="AG315">
        <v>0</v>
      </c>
      <c r="EI315">
        <v>43859.833333333336</v>
      </c>
      <c r="EJ315">
        <v>5.6503620000000003</v>
      </c>
      <c r="EK315">
        <v>43859.833333333336</v>
      </c>
      <c r="EL315">
        <v>2.2687089999999999</v>
      </c>
    </row>
    <row r="316" spans="3:142" x14ac:dyDescent="0.25">
      <c r="C316" s="20">
        <v>43422.958333333336</v>
      </c>
      <c r="D316">
        <v>0</v>
      </c>
      <c r="E316">
        <v>0</v>
      </c>
      <c r="F316">
        <v>0</v>
      </c>
      <c r="H316">
        <v>43422.958333333336</v>
      </c>
      <c r="I316">
        <v>1</v>
      </c>
      <c r="T316">
        <v>43201.916666666664</v>
      </c>
      <c r="W316" s="39">
        <v>43859.916666666664</v>
      </c>
      <c r="X316">
        <v>0</v>
      </c>
      <c r="Z316" s="39">
        <v>43859.916666666664</v>
      </c>
      <c r="AA316">
        <v>0</v>
      </c>
      <c r="AB316" s="39">
        <v>43859.916666666664</v>
      </c>
      <c r="AC316">
        <v>0</v>
      </c>
      <c r="AD316" s="39">
        <v>43859.916666666664</v>
      </c>
      <c r="AE316">
        <v>0</v>
      </c>
      <c r="AF316" s="39">
        <v>43859.916666666664</v>
      </c>
      <c r="AG316">
        <v>0</v>
      </c>
      <c r="EI316">
        <v>43859.875</v>
      </c>
      <c r="EJ316">
        <v>5.6503620000000003</v>
      </c>
      <c r="EK316">
        <v>43859.875</v>
      </c>
      <c r="EL316">
        <v>2.2687089999999999</v>
      </c>
    </row>
    <row r="317" spans="3:142" x14ac:dyDescent="0.25">
      <c r="C317" s="20">
        <v>43423</v>
      </c>
      <c r="D317">
        <v>0</v>
      </c>
      <c r="E317">
        <v>0</v>
      </c>
      <c r="F317">
        <v>0</v>
      </c>
      <c r="H317">
        <v>43423</v>
      </c>
      <c r="I317">
        <v>1</v>
      </c>
      <c r="T317">
        <v>43201.958333333336</v>
      </c>
      <c r="W317" s="39">
        <v>43859.958333333336</v>
      </c>
      <c r="X317">
        <v>0</v>
      </c>
      <c r="Z317" s="39">
        <v>43859.958333333336</v>
      </c>
      <c r="AA317">
        <v>0</v>
      </c>
      <c r="AB317" s="39">
        <v>43859.958333333336</v>
      </c>
      <c r="AC317">
        <v>0</v>
      </c>
      <c r="AD317" s="39">
        <v>43859.958333333336</v>
      </c>
      <c r="AE317">
        <v>0</v>
      </c>
      <c r="AF317" s="39">
        <v>43859.958333333336</v>
      </c>
      <c r="AG317">
        <v>0</v>
      </c>
      <c r="EI317">
        <v>43859.916666666664</v>
      </c>
      <c r="EJ317">
        <v>5.6503620000000003</v>
      </c>
      <c r="EK317">
        <v>43859.916666666664</v>
      </c>
      <c r="EL317">
        <v>2.2687089999999999</v>
      </c>
    </row>
    <row r="318" spans="3:142" x14ac:dyDescent="0.25">
      <c r="C318" s="20">
        <v>43423.041666666664</v>
      </c>
      <c r="D318">
        <v>0</v>
      </c>
      <c r="E318">
        <v>0</v>
      </c>
      <c r="F318">
        <v>0</v>
      </c>
      <c r="H318">
        <v>43423.041666666664</v>
      </c>
      <c r="I318">
        <v>1</v>
      </c>
      <c r="T318">
        <v>43202</v>
      </c>
      <c r="W318" s="39">
        <v>43860</v>
      </c>
      <c r="X318">
        <v>0</v>
      </c>
      <c r="Z318" s="39">
        <v>43860</v>
      </c>
      <c r="AA318">
        <v>0</v>
      </c>
      <c r="AB318" s="39">
        <v>43860</v>
      </c>
      <c r="AC318">
        <v>0</v>
      </c>
      <c r="AD318" s="39">
        <v>43860</v>
      </c>
      <c r="AE318">
        <v>0</v>
      </c>
      <c r="AF318" s="39">
        <v>43860</v>
      </c>
      <c r="AG318">
        <v>0</v>
      </c>
      <c r="EI318">
        <v>43859.958333333336</v>
      </c>
      <c r="EJ318">
        <v>5.6503620000000003</v>
      </c>
      <c r="EK318">
        <v>43859.958333333336</v>
      </c>
      <c r="EL318">
        <v>2.2687089999999999</v>
      </c>
    </row>
    <row r="319" spans="3:142" x14ac:dyDescent="0.25">
      <c r="C319" s="20">
        <v>43423.083333333336</v>
      </c>
      <c r="D319">
        <v>0</v>
      </c>
      <c r="E319">
        <v>0</v>
      </c>
      <c r="F319">
        <v>0</v>
      </c>
      <c r="H319">
        <v>43423.083333333336</v>
      </c>
      <c r="I319">
        <v>1</v>
      </c>
      <c r="T319">
        <v>43202.041666666664</v>
      </c>
      <c r="W319" s="39">
        <v>43860.041666666664</v>
      </c>
      <c r="X319">
        <v>0</v>
      </c>
      <c r="Z319" s="39">
        <v>43860.041666666664</v>
      </c>
      <c r="AA319">
        <v>0</v>
      </c>
      <c r="AB319" s="39">
        <v>43860.041666666664</v>
      </c>
      <c r="AC319">
        <v>0</v>
      </c>
      <c r="AD319" s="39">
        <v>43860.041666666664</v>
      </c>
      <c r="AE319">
        <v>0</v>
      </c>
      <c r="AF319" s="39">
        <v>43860.041666666664</v>
      </c>
      <c r="AG319">
        <v>0</v>
      </c>
    </row>
    <row r="320" spans="3:142" x14ac:dyDescent="0.25">
      <c r="C320" s="20">
        <v>43423.125</v>
      </c>
      <c r="D320">
        <v>0</v>
      </c>
      <c r="E320">
        <v>0</v>
      </c>
      <c r="F320">
        <v>0</v>
      </c>
      <c r="H320">
        <v>43423.125</v>
      </c>
      <c r="I320">
        <v>1</v>
      </c>
      <c r="T320">
        <v>43202.083333333336</v>
      </c>
      <c r="W320" s="39">
        <v>43860.083333333336</v>
      </c>
      <c r="X320">
        <v>0</v>
      </c>
      <c r="Z320" s="39">
        <v>43860.083333333336</v>
      </c>
      <c r="AA320">
        <v>0</v>
      </c>
      <c r="AB320" s="39">
        <v>43860.083333333336</v>
      </c>
      <c r="AC320">
        <v>0</v>
      </c>
      <c r="AD320" s="39">
        <v>43860.083333333336</v>
      </c>
      <c r="AE320">
        <v>0</v>
      </c>
      <c r="AF320" s="39">
        <v>43860.083333333336</v>
      </c>
      <c r="AG320">
        <v>0</v>
      </c>
    </row>
    <row r="321" spans="3:33" x14ac:dyDescent="0.25">
      <c r="C321" s="20">
        <v>43423.166666666664</v>
      </c>
      <c r="D321">
        <v>0</v>
      </c>
      <c r="E321">
        <v>0</v>
      </c>
      <c r="F321">
        <v>0</v>
      </c>
      <c r="H321">
        <v>43423.166666666664</v>
      </c>
      <c r="I321">
        <v>1</v>
      </c>
      <c r="T321">
        <v>43202.125</v>
      </c>
      <c r="W321" s="39">
        <v>43860.125</v>
      </c>
      <c r="X321">
        <v>0</v>
      </c>
      <c r="Z321" s="39">
        <v>43860.125</v>
      </c>
      <c r="AA321">
        <v>0</v>
      </c>
      <c r="AB321" s="39">
        <v>43860.125</v>
      </c>
      <c r="AC321">
        <v>0</v>
      </c>
      <c r="AD321" s="39">
        <v>43860.125</v>
      </c>
      <c r="AE321">
        <v>0</v>
      </c>
      <c r="AF321" s="39">
        <v>43860.125</v>
      </c>
      <c r="AG321">
        <v>0</v>
      </c>
    </row>
    <row r="322" spans="3:33" x14ac:dyDescent="0.25">
      <c r="C322" s="20">
        <v>43423.208333333336</v>
      </c>
      <c r="D322">
        <v>0</v>
      </c>
      <c r="E322">
        <v>0</v>
      </c>
      <c r="F322">
        <v>0</v>
      </c>
      <c r="H322">
        <v>43423.208333333336</v>
      </c>
      <c r="I322">
        <v>1</v>
      </c>
      <c r="T322">
        <v>43202.166666666664</v>
      </c>
      <c r="W322" s="39">
        <v>43860.166666666664</v>
      </c>
      <c r="X322">
        <v>0</v>
      </c>
      <c r="Z322" s="39">
        <v>43860.166666666664</v>
      </c>
      <c r="AA322">
        <v>0</v>
      </c>
      <c r="AB322" s="39">
        <v>43860.166666666664</v>
      </c>
      <c r="AC322">
        <v>0</v>
      </c>
      <c r="AD322" s="39">
        <v>43860.166666666664</v>
      </c>
      <c r="AE322">
        <v>0</v>
      </c>
      <c r="AF322" s="39">
        <v>43860.166666666664</v>
      </c>
      <c r="AG322">
        <v>0</v>
      </c>
    </row>
    <row r="323" spans="3:33" x14ac:dyDescent="0.25">
      <c r="C323" s="20">
        <v>43423.25</v>
      </c>
      <c r="D323">
        <v>0</v>
      </c>
      <c r="E323">
        <v>0</v>
      </c>
      <c r="F323">
        <v>0</v>
      </c>
      <c r="H323">
        <v>43423.25</v>
      </c>
      <c r="I323">
        <v>1</v>
      </c>
      <c r="T323">
        <v>43202.208333333336</v>
      </c>
      <c r="W323" s="39">
        <v>43860.208333333336</v>
      </c>
      <c r="X323">
        <v>0</v>
      </c>
      <c r="Z323" s="39">
        <v>43860.208333333336</v>
      </c>
      <c r="AA323">
        <v>0</v>
      </c>
      <c r="AB323" s="39">
        <v>43860.208333333336</v>
      </c>
      <c r="AC323">
        <v>0</v>
      </c>
      <c r="AD323" s="39">
        <v>43860.208333333336</v>
      </c>
      <c r="AE323">
        <v>0</v>
      </c>
      <c r="AF323" s="39">
        <v>43860.208333333336</v>
      </c>
      <c r="AG323">
        <v>0</v>
      </c>
    </row>
    <row r="324" spans="3:33" x14ac:dyDescent="0.25">
      <c r="C324" s="20">
        <v>43423.291666666664</v>
      </c>
      <c r="D324">
        <v>0</v>
      </c>
      <c r="E324">
        <v>0</v>
      </c>
      <c r="F324">
        <v>0</v>
      </c>
      <c r="H324">
        <v>43423.291666666664</v>
      </c>
      <c r="I324">
        <v>1</v>
      </c>
      <c r="T324">
        <v>43202.25</v>
      </c>
      <c r="W324" s="39">
        <v>43860.25</v>
      </c>
      <c r="X324">
        <v>0</v>
      </c>
      <c r="Z324" s="39">
        <v>43860.25</v>
      </c>
      <c r="AA324">
        <v>0</v>
      </c>
      <c r="AB324" s="39">
        <v>43860.25</v>
      </c>
      <c r="AC324">
        <v>0</v>
      </c>
      <c r="AD324" s="39">
        <v>43860.25</v>
      </c>
      <c r="AE324">
        <v>0</v>
      </c>
      <c r="AF324" s="39">
        <v>43860.25</v>
      </c>
      <c r="AG324">
        <v>0</v>
      </c>
    </row>
    <row r="325" spans="3:33" x14ac:dyDescent="0.25">
      <c r="C325" s="20">
        <v>43423.333333333336</v>
      </c>
      <c r="D325">
        <v>0</v>
      </c>
      <c r="E325">
        <v>0</v>
      </c>
      <c r="F325">
        <v>0</v>
      </c>
      <c r="H325">
        <v>43423.333333333336</v>
      </c>
      <c r="I325">
        <v>1</v>
      </c>
      <c r="T325">
        <v>43202.291666666664</v>
      </c>
      <c r="W325" s="39">
        <v>43860.291666666664</v>
      </c>
      <c r="X325">
        <v>0</v>
      </c>
      <c r="Z325" s="39">
        <v>43860.291666666664</v>
      </c>
      <c r="AA325">
        <v>0</v>
      </c>
      <c r="AB325" s="39">
        <v>43860.291666666664</v>
      </c>
      <c r="AC325">
        <v>0</v>
      </c>
      <c r="AD325" s="39">
        <v>43860.291666666664</v>
      </c>
      <c r="AE325">
        <v>0</v>
      </c>
      <c r="AF325" s="39">
        <v>43860.291666666664</v>
      </c>
      <c r="AG325">
        <v>0</v>
      </c>
    </row>
    <row r="326" spans="3:33" x14ac:dyDescent="0.25">
      <c r="C326" s="20">
        <v>43423.375</v>
      </c>
      <c r="D326">
        <v>0</v>
      </c>
      <c r="E326">
        <v>0</v>
      </c>
      <c r="F326">
        <v>0</v>
      </c>
      <c r="H326">
        <v>43423.375</v>
      </c>
      <c r="I326">
        <v>1</v>
      </c>
      <c r="T326">
        <v>43202.333333333336</v>
      </c>
      <c r="W326" s="39">
        <v>43860.333333333336</v>
      </c>
      <c r="X326">
        <v>0</v>
      </c>
      <c r="Z326" s="39">
        <v>43860.333333333336</v>
      </c>
      <c r="AA326">
        <v>0</v>
      </c>
      <c r="AB326" s="39">
        <v>43860.333333333336</v>
      </c>
      <c r="AC326">
        <v>0</v>
      </c>
      <c r="AD326" s="39">
        <v>43860.333333333336</v>
      </c>
      <c r="AE326">
        <v>0</v>
      </c>
      <c r="AF326" s="39">
        <v>43860.333333333336</v>
      </c>
      <c r="AG326">
        <v>0</v>
      </c>
    </row>
    <row r="327" spans="3:33" x14ac:dyDescent="0.25">
      <c r="C327" s="20">
        <v>43423.416666666664</v>
      </c>
      <c r="D327">
        <v>0</v>
      </c>
      <c r="E327">
        <v>0</v>
      </c>
      <c r="F327">
        <v>0</v>
      </c>
      <c r="H327">
        <v>43423.416666666664</v>
      </c>
      <c r="I327">
        <v>1</v>
      </c>
      <c r="T327">
        <v>43202.375</v>
      </c>
      <c r="W327" s="39">
        <v>43860.375</v>
      </c>
      <c r="X327">
        <v>0</v>
      </c>
      <c r="Z327" s="39">
        <v>43860.375</v>
      </c>
      <c r="AA327">
        <v>0</v>
      </c>
      <c r="AB327" s="39">
        <v>43860.375</v>
      </c>
      <c r="AC327">
        <v>0</v>
      </c>
      <c r="AD327" s="39">
        <v>43860.375</v>
      </c>
      <c r="AE327">
        <v>0</v>
      </c>
      <c r="AF327" s="39">
        <v>43860.375</v>
      </c>
      <c r="AG327">
        <v>0</v>
      </c>
    </row>
    <row r="328" spans="3:33" x14ac:dyDescent="0.25">
      <c r="C328" s="20">
        <v>43423.458333333336</v>
      </c>
      <c r="D328">
        <v>0</v>
      </c>
      <c r="E328">
        <v>0</v>
      </c>
      <c r="F328">
        <v>0</v>
      </c>
      <c r="H328">
        <v>43423.458333333336</v>
      </c>
      <c r="I328">
        <v>1</v>
      </c>
      <c r="T328">
        <v>43202.416666666664</v>
      </c>
      <c r="W328" s="39">
        <v>43860.416666666664</v>
      </c>
      <c r="X328">
        <v>0</v>
      </c>
      <c r="Z328" s="39">
        <v>43860.416666666664</v>
      </c>
      <c r="AA328">
        <v>0</v>
      </c>
      <c r="AB328" s="39">
        <v>43860.416666666664</v>
      </c>
      <c r="AC328">
        <v>0</v>
      </c>
      <c r="AD328" s="39">
        <v>43860.416666666664</v>
      </c>
      <c r="AE328">
        <v>0</v>
      </c>
      <c r="AF328" s="39">
        <v>43860.416666666664</v>
      </c>
      <c r="AG328">
        <v>0</v>
      </c>
    </row>
    <row r="329" spans="3:33" x14ac:dyDescent="0.25">
      <c r="C329" s="20">
        <v>43423.5</v>
      </c>
      <c r="D329">
        <v>0</v>
      </c>
      <c r="E329">
        <v>0</v>
      </c>
      <c r="F329">
        <v>0</v>
      </c>
      <c r="H329">
        <v>43423.5</v>
      </c>
      <c r="I329">
        <v>1</v>
      </c>
      <c r="T329">
        <v>43202.458333333336</v>
      </c>
      <c r="W329" s="39">
        <v>43860.458333333336</v>
      </c>
      <c r="X329">
        <v>0</v>
      </c>
      <c r="Z329" s="39">
        <v>43860.458333333336</v>
      </c>
      <c r="AA329">
        <v>0</v>
      </c>
      <c r="AB329" s="39">
        <v>43860.458333333336</v>
      </c>
      <c r="AC329">
        <v>0</v>
      </c>
      <c r="AD329" s="39">
        <v>43860.458333333336</v>
      </c>
      <c r="AE329">
        <v>0</v>
      </c>
      <c r="AF329" s="39">
        <v>43860.458333333336</v>
      </c>
      <c r="AG329">
        <v>0</v>
      </c>
    </row>
    <row r="330" spans="3:33" x14ac:dyDescent="0.25">
      <c r="C330" s="20">
        <v>43423.541666666664</v>
      </c>
      <c r="D330">
        <v>0</v>
      </c>
      <c r="E330">
        <v>0</v>
      </c>
      <c r="F330">
        <v>0</v>
      </c>
      <c r="H330">
        <v>43423.541666666664</v>
      </c>
      <c r="I330">
        <v>1</v>
      </c>
      <c r="T330">
        <v>43202.5</v>
      </c>
      <c r="W330" s="39">
        <v>43860.5</v>
      </c>
      <c r="X330">
        <v>0</v>
      </c>
      <c r="Z330" s="39">
        <v>43860.5</v>
      </c>
      <c r="AA330">
        <v>0</v>
      </c>
      <c r="AB330" s="39">
        <v>43860.5</v>
      </c>
      <c r="AC330">
        <v>0</v>
      </c>
      <c r="AD330" s="39">
        <v>43860.5</v>
      </c>
      <c r="AE330">
        <v>0</v>
      </c>
      <c r="AF330" s="39">
        <v>43860.5</v>
      </c>
      <c r="AG330">
        <v>0</v>
      </c>
    </row>
    <row r="331" spans="3:33" x14ac:dyDescent="0.25">
      <c r="C331" s="20">
        <v>43423.583333333336</v>
      </c>
      <c r="D331">
        <v>0</v>
      </c>
      <c r="E331">
        <v>0</v>
      </c>
      <c r="F331">
        <v>0</v>
      </c>
      <c r="H331">
        <v>43423.583333333336</v>
      </c>
      <c r="I331">
        <v>1</v>
      </c>
      <c r="T331">
        <v>43202.541666666664</v>
      </c>
      <c r="W331" s="39">
        <v>43860.541666666664</v>
      </c>
      <c r="X331">
        <v>0</v>
      </c>
      <c r="Z331" s="39">
        <v>43860.541666666664</v>
      </c>
      <c r="AA331">
        <v>0</v>
      </c>
      <c r="AB331" s="39">
        <v>43860.541666666664</v>
      </c>
      <c r="AC331">
        <v>0</v>
      </c>
      <c r="AD331" s="39">
        <v>43860.541666666664</v>
      </c>
      <c r="AE331">
        <v>0</v>
      </c>
      <c r="AF331" s="39">
        <v>43860.541666666664</v>
      </c>
      <c r="AG331">
        <v>0</v>
      </c>
    </row>
    <row r="332" spans="3:33" x14ac:dyDescent="0.25">
      <c r="C332" s="20">
        <v>43423.625</v>
      </c>
      <c r="D332">
        <v>0</v>
      </c>
      <c r="E332">
        <v>0</v>
      </c>
      <c r="F332">
        <v>0</v>
      </c>
      <c r="H332">
        <v>43423.625</v>
      </c>
      <c r="I332">
        <v>1</v>
      </c>
      <c r="T332">
        <v>43202.583333333336</v>
      </c>
      <c r="W332" s="39">
        <v>43860.583333333336</v>
      </c>
      <c r="X332">
        <v>0</v>
      </c>
      <c r="Z332" s="39">
        <v>43860.583333333336</v>
      </c>
      <c r="AA332">
        <v>0</v>
      </c>
      <c r="AB332" s="39">
        <v>43860.583333333336</v>
      </c>
      <c r="AC332">
        <v>0</v>
      </c>
      <c r="AD332" s="39">
        <v>43860.583333333336</v>
      </c>
      <c r="AE332">
        <v>0</v>
      </c>
      <c r="AF332" s="39">
        <v>43860.583333333336</v>
      </c>
      <c r="AG332">
        <v>0</v>
      </c>
    </row>
    <row r="333" spans="3:33" x14ac:dyDescent="0.25">
      <c r="C333" s="20">
        <v>43423.666666666664</v>
      </c>
      <c r="D333">
        <v>0</v>
      </c>
      <c r="E333">
        <v>0</v>
      </c>
      <c r="F333">
        <v>0</v>
      </c>
      <c r="H333">
        <v>43423.666666666664</v>
      </c>
      <c r="I333">
        <v>1</v>
      </c>
      <c r="T333">
        <v>43202.625</v>
      </c>
      <c r="W333" s="39">
        <v>43860.625</v>
      </c>
      <c r="X333">
        <v>0</v>
      </c>
      <c r="Z333" s="39">
        <v>43860.625</v>
      </c>
      <c r="AA333">
        <v>0</v>
      </c>
      <c r="AB333" s="39">
        <v>43860.625</v>
      </c>
      <c r="AC333">
        <v>0</v>
      </c>
      <c r="AD333" s="39">
        <v>43860.625</v>
      </c>
      <c r="AE333">
        <v>0</v>
      </c>
      <c r="AF333" s="39">
        <v>43860.625</v>
      </c>
      <c r="AG333">
        <v>0</v>
      </c>
    </row>
    <row r="334" spans="3:33" x14ac:dyDescent="0.25">
      <c r="C334" s="20">
        <v>43423.708333333336</v>
      </c>
      <c r="D334">
        <v>0</v>
      </c>
      <c r="E334">
        <v>0</v>
      </c>
      <c r="F334">
        <v>0</v>
      </c>
      <c r="H334">
        <v>43423.708333333336</v>
      </c>
      <c r="I334">
        <v>1</v>
      </c>
      <c r="T334">
        <v>43202.666666666664</v>
      </c>
      <c r="W334" s="39">
        <v>43860.666666666664</v>
      </c>
      <c r="X334">
        <v>0</v>
      </c>
      <c r="Z334" s="39">
        <v>43860.666666666664</v>
      </c>
      <c r="AA334">
        <v>0</v>
      </c>
      <c r="AB334" s="39">
        <v>43860.666666666664</v>
      </c>
      <c r="AC334">
        <v>0</v>
      </c>
      <c r="AD334" s="39">
        <v>43860.666666666664</v>
      </c>
      <c r="AE334">
        <v>0</v>
      </c>
      <c r="AF334" s="39">
        <v>43860.666666666664</v>
      </c>
      <c r="AG334">
        <v>0</v>
      </c>
    </row>
    <row r="335" spans="3:33" x14ac:dyDescent="0.25">
      <c r="C335" s="20">
        <v>43423.75</v>
      </c>
      <c r="D335">
        <v>0</v>
      </c>
      <c r="E335">
        <v>0</v>
      </c>
      <c r="F335">
        <v>0</v>
      </c>
      <c r="H335">
        <v>43423.75</v>
      </c>
      <c r="I335">
        <v>1</v>
      </c>
      <c r="T335">
        <v>43202.708333333336</v>
      </c>
      <c r="W335" s="39">
        <v>43860.708333333336</v>
      </c>
      <c r="X335">
        <v>0</v>
      </c>
      <c r="Z335" s="39">
        <v>43860.708333333336</v>
      </c>
      <c r="AA335">
        <v>0</v>
      </c>
      <c r="AB335" s="39">
        <v>43860.708333333336</v>
      </c>
      <c r="AC335">
        <v>0</v>
      </c>
      <c r="AD335" s="39">
        <v>43860.708333333336</v>
      </c>
      <c r="AE335">
        <v>0</v>
      </c>
      <c r="AF335" s="39">
        <v>43860.708333333336</v>
      </c>
      <c r="AG335">
        <v>0</v>
      </c>
    </row>
    <row r="336" spans="3:33" x14ac:dyDescent="0.25">
      <c r="C336" s="20">
        <v>43423.791666666664</v>
      </c>
      <c r="D336">
        <v>0</v>
      </c>
      <c r="E336">
        <v>0</v>
      </c>
      <c r="F336">
        <v>0</v>
      </c>
      <c r="H336">
        <v>43423.791666666664</v>
      </c>
      <c r="I336">
        <v>1</v>
      </c>
      <c r="T336">
        <v>43202.75</v>
      </c>
      <c r="W336" s="39">
        <v>43860.75</v>
      </c>
      <c r="X336">
        <v>0</v>
      </c>
      <c r="Z336" s="39">
        <v>43860.75</v>
      </c>
      <c r="AA336">
        <v>0</v>
      </c>
      <c r="AB336" s="39">
        <v>43860.75</v>
      </c>
      <c r="AC336">
        <v>0</v>
      </c>
      <c r="AD336" s="39">
        <v>43860.75</v>
      </c>
      <c r="AE336">
        <v>0</v>
      </c>
      <c r="AF336" s="39">
        <v>43860.75</v>
      </c>
      <c r="AG336">
        <v>0</v>
      </c>
    </row>
    <row r="337" spans="3:33" x14ac:dyDescent="0.25">
      <c r="C337" s="20">
        <v>43423.833333333336</v>
      </c>
      <c r="D337">
        <v>0</v>
      </c>
      <c r="E337">
        <v>0</v>
      </c>
      <c r="F337">
        <v>0</v>
      </c>
      <c r="H337">
        <v>43423.833333333336</v>
      </c>
      <c r="I337">
        <v>1</v>
      </c>
      <c r="T337">
        <v>43202.791666666664</v>
      </c>
      <c r="W337" s="39">
        <v>43860.791666666664</v>
      </c>
      <c r="X337">
        <v>0</v>
      </c>
      <c r="Z337" s="39">
        <v>43860.791666666664</v>
      </c>
      <c r="AA337">
        <v>0</v>
      </c>
      <c r="AB337" s="39">
        <v>43860.791666666664</v>
      </c>
      <c r="AC337">
        <v>0</v>
      </c>
      <c r="AD337" s="39">
        <v>43860.791666666664</v>
      </c>
      <c r="AE337">
        <v>0</v>
      </c>
      <c r="AF337" s="39">
        <v>43860.791666666664</v>
      </c>
      <c r="AG337">
        <v>0</v>
      </c>
    </row>
    <row r="338" spans="3:33" x14ac:dyDescent="0.25">
      <c r="C338" s="20">
        <v>43423.875</v>
      </c>
      <c r="D338">
        <v>0</v>
      </c>
      <c r="E338">
        <v>0</v>
      </c>
      <c r="F338">
        <v>0</v>
      </c>
      <c r="H338">
        <v>43423.875</v>
      </c>
      <c r="I338">
        <v>1</v>
      </c>
      <c r="T338">
        <v>43202.833333333336</v>
      </c>
      <c r="W338" s="39">
        <v>43860.833333333336</v>
      </c>
      <c r="X338">
        <v>0</v>
      </c>
      <c r="Z338" s="39">
        <v>43860.833333333336</v>
      </c>
      <c r="AA338">
        <v>0</v>
      </c>
      <c r="AB338" s="39">
        <v>43860.833333333336</v>
      </c>
      <c r="AC338">
        <v>0</v>
      </c>
      <c r="AD338" s="39">
        <v>43860.833333333336</v>
      </c>
      <c r="AE338">
        <v>0</v>
      </c>
      <c r="AF338" s="39">
        <v>43860.833333333336</v>
      </c>
      <c r="AG338">
        <v>0</v>
      </c>
    </row>
    <row r="339" spans="3:33" x14ac:dyDescent="0.25">
      <c r="C339" s="20">
        <v>43423.916666666664</v>
      </c>
      <c r="D339">
        <v>0</v>
      </c>
      <c r="E339">
        <v>0</v>
      </c>
      <c r="F339">
        <v>0</v>
      </c>
      <c r="H339">
        <v>43423.916666666664</v>
      </c>
      <c r="I339">
        <v>1</v>
      </c>
      <c r="T339">
        <v>43202.875</v>
      </c>
      <c r="W339" s="39">
        <v>43860.875</v>
      </c>
      <c r="X339">
        <v>0</v>
      </c>
      <c r="Z339" s="39">
        <v>43860.875</v>
      </c>
      <c r="AA339">
        <v>0</v>
      </c>
      <c r="AB339" s="39">
        <v>43860.875</v>
      </c>
      <c r="AC339">
        <v>0</v>
      </c>
      <c r="AD339" s="39">
        <v>43860.875</v>
      </c>
      <c r="AE339">
        <v>0</v>
      </c>
      <c r="AF339" s="39">
        <v>43860.875</v>
      </c>
      <c r="AG339">
        <v>0</v>
      </c>
    </row>
    <row r="340" spans="3:33" x14ac:dyDescent="0.25">
      <c r="C340" s="20">
        <v>43423.958333333336</v>
      </c>
      <c r="D340">
        <v>0</v>
      </c>
      <c r="E340">
        <v>0</v>
      </c>
      <c r="F340">
        <v>0</v>
      </c>
      <c r="H340">
        <v>43423.958333333336</v>
      </c>
      <c r="I340">
        <v>1</v>
      </c>
      <c r="T340">
        <v>43202.916666666664</v>
      </c>
      <c r="W340" s="39">
        <v>43860.916666666664</v>
      </c>
      <c r="X340">
        <v>0</v>
      </c>
      <c r="Z340" s="39">
        <v>43860.916666666664</v>
      </c>
      <c r="AA340">
        <v>0</v>
      </c>
      <c r="AB340" s="39">
        <v>43860.916666666664</v>
      </c>
      <c r="AC340">
        <v>0</v>
      </c>
      <c r="AD340" s="39">
        <v>43860.916666666664</v>
      </c>
      <c r="AE340">
        <v>0</v>
      </c>
      <c r="AF340" s="39">
        <v>43860.916666666664</v>
      </c>
      <c r="AG340">
        <v>0</v>
      </c>
    </row>
    <row r="341" spans="3:33" x14ac:dyDescent="0.25">
      <c r="C341" s="20">
        <v>43424</v>
      </c>
      <c r="D341">
        <v>0</v>
      </c>
      <c r="E341">
        <v>0</v>
      </c>
      <c r="F341">
        <v>0</v>
      </c>
      <c r="H341">
        <v>43424</v>
      </c>
      <c r="I341">
        <v>1</v>
      </c>
      <c r="T341">
        <v>43202.958333333336</v>
      </c>
      <c r="W341" s="39">
        <v>43860.958333333336</v>
      </c>
      <c r="X341">
        <v>0</v>
      </c>
      <c r="Z341" s="39">
        <v>43860.958333333336</v>
      </c>
      <c r="AA341">
        <v>0</v>
      </c>
      <c r="AB341" s="39">
        <v>43860.958333333336</v>
      </c>
      <c r="AC341">
        <v>0</v>
      </c>
      <c r="AD341" s="39">
        <v>43860.958333333336</v>
      </c>
      <c r="AE341">
        <v>0</v>
      </c>
      <c r="AF341" s="39">
        <v>43860.958333333336</v>
      </c>
      <c r="AG341">
        <v>0</v>
      </c>
    </row>
    <row r="342" spans="3:33" x14ac:dyDescent="0.25">
      <c r="C342" s="20">
        <v>43424.041666666664</v>
      </c>
      <c r="D342">
        <v>0</v>
      </c>
      <c r="E342">
        <v>0</v>
      </c>
      <c r="F342">
        <v>0</v>
      </c>
      <c r="H342">
        <v>43424.041666666664</v>
      </c>
      <c r="I342">
        <v>1</v>
      </c>
      <c r="T342">
        <v>43203</v>
      </c>
      <c r="W342" s="39">
        <v>43861</v>
      </c>
      <c r="X342">
        <v>0</v>
      </c>
      <c r="Z342" s="39">
        <v>43861</v>
      </c>
      <c r="AA342">
        <v>0</v>
      </c>
      <c r="AB342" s="39">
        <v>43861</v>
      </c>
      <c r="AC342">
        <v>0</v>
      </c>
      <c r="AD342" s="39">
        <v>43861</v>
      </c>
      <c r="AE342">
        <v>0</v>
      </c>
      <c r="AF342" s="39">
        <v>43861</v>
      </c>
      <c r="AG342">
        <v>0</v>
      </c>
    </row>
    <row r="343" spans="3:33" x14ac:dyDescent="0.25">
      <c r="C343" s="20">
        <v>43424.083333333336</v>
      </c>
      <c r="D343">
        <v>0</v>
      </c>
      <c r="E343">
        <v>0</v>
      </c>
      <c r="F343">
        <v>0</v>
      </c>
      <c r="H343">
        <v>43424.083333333336</v>
      </c>
      <c r="I343">
        <v>1</v>
      </c>
      <c r="T343">
        <v>43203.041666666664</v>
      </c>
      <c r="W343" s="39">
        <v>43861.041666666664</v>
      </c>
      <c r="X343">
        <v>0</v>
      </c>
      <c r="Z343" s="39">
        <v>43861.041666666664</v>
      </c>
      <c r="AA343">
        <v>0</v>
      </c>
      <c r="AB343" s="39">
        <v>43861.041666666664</v>
      </c>
      <c r="AC343">
        <v>0</v>
      </c>
      <c r="AD343" s="39">
        <v>43861.041666666664</v>
      </c>
      <c r="AE343">
        <v>0</v>
      </c>
      <c r="AF343" s="39">
        <v>43861.041666666664</v>
      </c>
      <c r="AG343">
        <v>0</v>
      </c>
    </row>
    <row r="344" spans="3:33" x14ac:dyDescent="0.25">
      <c r="C344" s="20">
        <v>43424.125</v>
      </c>
      <c r="D344">
        <v>0</v>
      </c>
      <c r="E344">
        <v>0</v>
      </c>
      <c r="F344">
        <v>0</v>
      </c>
      <c r="H344">
        <v>43424.125</v>
      </c>
      <c r="I344">
        <v>1</v>
      </c>
      <c r="T344">
        <v>43203.083333333336</v>
      </c>
      <c r="W344" s="39">
        <v>43861.083333333336</v>
      </c>
      <c r="X344">
        <v>0</v>
      </c>
      <c r="Z344" s="39">
        <v>43861.083333333336</v>
      </c>
      <c r="AA344">
        <v>0</v>
      </c>
      <c r="AB344" s="39">
        <v>43861.083333333336</v>
      </c>
      <c r="AC344">
        <v>0</v>
      </c>
      <c r="AD344" s="39">
        <v>43861.083333333336</v>
      </c>
      <c r="AE344">
        <v>0</v>
      </c>
      <c r="AF344" s="39">
        <v>43861.083333333336</v>
      </c>
      <c r="AG344">
        <v>0</v>
      </c>
    </row>
    <row r="345" spans="3:33" x14ac:dyDescent="0.25">
      <c r="C345" s="20">
        <v>43424.166666666664</v>
      </c>
      <c r="D345">
        <v>0</v>
      </c>
      <c r="E345">
        <v>0</v>
      </c>
      <c r="F345">
        <v>0</v>
      </c>
      <c r="H345">
        <v>43424.166666666664</v>
      </c>
      <c r="I345">
        <v>1</v>
      </c>
      <c r="T345">
        <v>43203.125</v>
      </c>
      <c r="W345" s="39">
        <v>43861.125</v>
      </c>
      <c r="X345">
        <v>0</v>
      </c>
      <c r="Z345" s="39">
        <v>43861.125</v>
      </c>
      <c r="AA345">
        <v>0</v>
      </c>
      <c r="AB345" s="39">
        <v>43861.125</v>
      </c>
      <c r="AC345">
        <v>0</v>
      </c>
      <c r="AD345" s="39">
        <v>43861.125</v>
      </c>
      <c r="AE345">
        <v>0</v>
      </c>
      <c r="AF345" s="39">
        <v>43861.125</v>
      </c>
      <c r="AG345">
        <v>0</v>
      </c>
    </row>
    <row r="346" spans="3:33" x14ac:dyDescent="0.25">
      <c r="C346" s="20">
        <v>43424.208333333336</v>
      </c>
      <c r="D346">
        <v>0</v>
      </c>
      <c r="E346">
        <v>0</v>
      </c>
      <c r="F346">
        <v>0</v>
      </c>
      <c r="H346">
        <v>43424.208333333336</v>
      </c>
      <c r="I346">
        <v>1</v>
      </c>
      <c r="T346">
        <v>43203.166666666664</v>
      </c>
      <c r="W346" s="39">
        <v>43861.166666666664</v>
      </c>
      <c r="X346">
        <v>0</v>
      </c>
      <c r="Z346" s="39">
        <v>43861.166666666664</v>
      </c>
      <c r="AA346">
        <v>0</v>
      </c>
      <c r="AB346" s="39">
        <v>43861.166666666664</v>
      </c>
      <c r="AC346">
        <v>0</v>
      </c>
      <c r="AD346" s="39">
        <v>43861.166666666664</v>
      </c>
      <c r="AE346">
        <v>0</v>
      </c>
      <c r="AF346" s="39">
        <v>43861.166666666664</v>
      </c>
      <c r="AG346">
        <v>0</v>
      </c>
    </row>
    <row r="347" spans="3:33" x14ac:dyDescent="0.25">
      <c r="C347" s="20">
        <v>43424.25</v>
      </c>
      <c r="D347">
        <v>0</v>
      </c>
      <c r="E347">
        <v>0</v>
      </c>
      <c r="F347">
        <v>0</v>
      </c>
      <c r="H347">
        <v>43424.25</v>
      </c>
      <c r="I347">
        <v>1</v>
      </c>
      <c r="T347">
        <v>43203.208333333336</v>
      </c>
      <c r="W347" s="39">
        <v>43861.208333333336</v>
      </c>
      <c r="X347">
        <v>0</v>
      </c>
      <c r="Z347" s="39">
        <v>43861.208333333336</v>
      </c>
      <c r="AA347">
        <v>0</v>
      </c>
      <c r="AB347" s="39">
        <v>43861.208333333336</v>
      </c>
      <c r="AC347">
        <v>0</v>
      </c>
      <c r="AD347" s="39">
        <v>43861.208333333336</v>
      </c>
      <c r="AE347">
        <v>0</v>
      </c>
      <c r="AF347" s="39">
        <v>43861.208333333336</v>
      </c>
      <c r="AG347">
        <v>0</v>
      </c>
    </row>
    <row r="348" spans="3:33" x14ac:dyDescent="0.25">
      <c r="C348" s="20">
        <v>43424.291666666664</v>
      </c>
      <c r="D348">
        <v>0</v>
      </c>
      <c r="E348">
        <v>0</v>
      </c>
      <c r="F348">
        <v>0</v>
      </c>
      <c r="H348">
        <v>43424.291666666664</v>
      </c>
      <c r="I348">
        <v>1</v>
      </c>
      <c r="T348">
        <v>43203.25</v>
      </c>
      <c r="W348" s="39">
        <v>43861.25</v>
      </c>
      <c r="X348">
        <v>0</v>
      </c>
      <c r="Z348" s="39">
        <v>43861.25</v>
      </c>
      <c r="AA348">
        <v>0</v>
      </c>
      <c r="AB348" s="39">
        <v>43861.25</v>
      </c>
      <c r="AC348">
        <v>0</v>
      </c>
      <c r="AD348" s="39">
        <v>43861.25</v>
      </c>
      <c r="AE348">
        <v>0</v>
      </c>
      <c r="AF348" s="39">
        <v>43861.25</v>
      </c>
      <c r="AG348">
        <v>0</v>
      </c>
    </row>
    <row r="349" spans="3:33" x14ac:dyDescent="0.25">
      <c r="C349" s="20">
        <v>43424.333333333336</v>
      </c>
      <c r="D349">
        <v>0</v>
      </c>
      <c r="E349">
        <v>0</v>
      </c>
      <c r="F349">
        <v>0</v>
      </c>
      <c r="H349">
        <v>43424.333333333336</v>
      </c>
      <c r="I349">
        <v>1</v>
      </c>
      <c r="T349">
        <v>43203.291666666664</v>
      </c>
      <c r="W349" s="39">
        <v>43861.291666666664</v>
      </c>
      <c r="X349">
        <v>0</v>
      </c>
      <c r="Z349" s="39">
        <v>43861.291666666664</v>
      </c>
      <c r="AA349">
        <v>0</v>
      </c>
      <c r="AB349" s="39">
        <v>43861.291666666664</v>
      </c>
      <c r="AC349">
        <v>0</v>
      </c>
      <c r="AD349" s="39">
        <v>43861.291666666664</v>
      </c>
      <c r="AE349">
        <v>0</v>
      </c>
      <c r="AF349" s="39">
        <v>43861.291666666664</v>
      </c>
      <c r="AG349">
        <v>0</v>
      </c>
    </row>
    <row r="350" spans="3:33" x14ac:dyDescent="0.25">
      <c r="C350" s="20">
        <v>43424.375</v>
      </c>
      <c r="D350">
        <v>0</v>
      </c>
      <c r="E350">
        <v>0</v>
      </c>
      <c r="F350">
        <v>104</v>
      </c>
      <c r="H350">
        <v>43424.375</v>
      </c>
      <c r="I350">
        <v>1</v>
      </c>
      <c r="T350">
        <v>43203.333333333336</v>
      </c>
      <c r="W350" s="39">
        <v>43861.333333333336</v>
      </c>
      <c r="X350">
        <v>0</v>
      </c>
      <c r="Z350" s="39">
        <v>43861.333333333336</v>
      </c>
      <c r="AA350">
        <v>0</v>
      </c>
      <c r="AB350" s="39">
        <v>43861.333333333336</v>
      </c>
      <c r="AC350">
        <v>0</v>
      </c>
      <c r="AD350" s="39">
        <v>43861.333333333336</v>
      </c>
      <c r="AE350">
        <v>0</v>
      </c>
      <c r="AF350" s="39">
        <v>43861.333333333336</v>
      </c>
      <c r="AG350">
        <v>0</v>
      </c>
    </row>
    <row r="351" spans="3:33" x14ac:dyDescent="0.25">
      <c r="C351" s="20">
        <v>43424.416666666664</v>
      </c>
      <c r="D351">
        <v>0</v>
      </c>
      <c r="E351">
        <v>0</v>
      </c>
      <c r="F351">
        <v>104</v>
      </c>
      <c r="H351">
        <v>43424.416666666664</v>
      </c>
      <c r="I351">
        <v>1</v>
      </c>
      <c r="T351">
        <v>43203.375</v>
      </c>
      <c r="W351" s="39">
        <v>43861.375</v>
      </c>
      <c r="X351">
        <v>0</v>
      </c>
      <c r="Z351" s="39">
        <v>43861.375</v>
      </c>
      <c r="AA351">
        <v>0</v>
      </c>
      <c r="AB351" s="39">
        <v>43861.375</v>
      </c>
      <c r="AC351">
        <v>0</v>
      </c>
      <c r="AD351" s="39">
        <v>43861.375</v>
      </c>
      <c r="AE351">
        <v>0</v>
      </c>
      <c r="AF351" s="39">
        <v>43861.375</v>
      </c>
      <c r="AG351">
        <v>0</v>
      </c>
    </row>
    <row r="352" spans="3:33" x14ac:dyDescent="0.25">
      <c r="C352" s="20">
        <v>43424.458333333336</v>
      </c>
      <c r="D352">
        <v>0</v>
      </c>
      <c r="E352">
        <v>0</v>
      </c>
      <c r="F352">
        <v>0</v>
      </c>
      <c r="H352">
        <v>43424.458333333336</v>
      </c>
      <c r="I352">
        <v>1</v>
      </c>
      <c r="T352">
        <v>43203.416666666664</v>
      </c>
      <c r="W352" s="39">
        <v>43861.416666666664</v>
      </c>
      <c r="X352">
        <v>0</v>
      </c>
      <c r="Z352" s="39">
        <v>43861.416666666664</v>
      </c>
      <c r="AA352">
        <v>0</v>
      </c>
      <c r="AB352" s="39">
        <v>43861.416666666664</v>
      </c>
      <c r="AC352">
        <v>0</v>
      </c>
      <c r="AD352" s="39">
        <v>43861.416666666664</v>
      </c>
      <c r="AE352">
        <v>0</v>
      </c>
      <c r="AF352" s="39">
        <v>43861.416666666664</v>
      </c>
      <c r="AG352">
        <v>0</v>
      </c>
    </row>
    <row r="353" spans="3:33" x14ac:dyDescent="0.25">
      <c r="C353" s="20">
        <v>43424.5</v>
      </c>
      <c r="D353">
        <v>0</v>
      </c>
      <c r="E353">
        <v>0</v>
      </c>
      <c r="F353">
        <v>0</v>
      </c>
      <c r="H353">
        <v>43424.5</v>
      </c>
      <c r="I353">
        <v>1</v>
      </c>
      <c r="T353">
        <v>43203.458333333336</v>
      </c>
      <c r="W353" s="39">
        <v>43861.458333333336</v>
      </c>
      <c r="X353">
        <v>0</v>
      </c>
      <c r="Z353" s="39">
        <v>43861.458333333336</v>
      </c>
      <c r="AA353">
        <v>0</v>
      </c>
      <c r="AB353" s="39">
        <v>43861.458333333336</v>
      </c>
      <c r="AC353">
        <v>0</v>
      </c>
      <c r="AD353" s="39">
        <v>43861.458333333336</v>
      </c>
      <c r="AE353">
        <v>0</v>
      </c>
      <c r="AF353" s="39">
        <v>43861.458333333336</v>
      </c>
      <c r="AG353">
        <v>0</v>
      </c>
    </row>
    <row r="354" spans="3:33" x14ac:dyDescent="0.25">
      <c r="C354" s="20">
        <v>43424.541666666664</v>
      </c>
      <c r="D354">
        <v>0</v>
      </c>
      <c r="E354">
        <v>0</v>
      </c>
      <c r="F354">
        <v>0</v>
      </c>
      <c r="H354">
        <v>43424.541666666664</v>
      </c>
      <c r="I354">
        <v>1</v>
      </c>
      <c r="T354">
        <v>43203.5</v>
      </c>
      <c r="W354" s="39">
        <v>43861.5</v>
      </c>
      <c r="X354">
        <v>0</v>
      </c>
      <c r="Z354" s="39">
        <v>43861.5</v>
      </c>
      <c r="AA354">
        <v>0</v>
      </c>
      <c r="AB354" s="39">
        <v>43861.5</v>
      </c>
      <c r="AC354">
        <v>0</v>
      </c>
      <c r="AD354" s="39">
        <v>43861.5</v>
      </c>
      <c r="AE354">
        <v>0</v>
      </c>
      <c r="AF354" s="39">
        <v>43861.5</v>
      </c>
      <c r="AG354">
        <v>0</v>
      </c>
    </row>
    <row r="355" spans="3:33" x14ac:dyDescent="0.25">
      <c r="C355" s="20">
        <v>43424.583333333336</v>
      </c>
      <c r="D355">
        <v>0</v>
      </c>
      <c r="E355">
        <v>0</v>
      </c>
      <c r="F355">
        <v>0</v>
      </c>
      <c r="H355">
        <v>43424.583333333336</v>
      </c>
      <c r="I355">
        <v>1</v>
      </c>
      <c r="T355">
        <v>43203.541666666664</v>
      </c>
      <c r="W355" s="39">
        <v>43861.541666666664</v>
      </c>
      <c r="X355">
        <v>0</v>
      </c>
      <c r="Z355" s="39">
        <v>43861.541666666664</v>
      </c>
      <c r="AA355">
        <v>0</v>
      </c>
      <c r="AB355" s="39">
        <v>43861.541666666664</v>
      </c>
      <c r="AC355">
        <v>0</v>
      </c>
      <c r="AD355" s="39">
        <v>43861.541666666664</v>
      </c>
      <c r="AE355">
        <v>0</v>
      </c>
      <c r="AF355" s="39">
        <v>43861.541666666664</v>
      </c>
      <c r="AG355">
        <v>0</v>
      </c>
    </row>
    <row r="356" spans="3:33" x14ac:dyDescent="0.25">
      <c r="C356" s="20">
        <v>43424.625</v>
      </c>
      <c r="D356">
        <v>0</v>
      </c>
      <c r="E356">
        <v>0</v>
      </c>
      <c r="F356">
        <v>0</v>
      </c>
      <c r="H356">
        <v>43424.625</v>
      </c>
      <c r="I356">
        <v>1</v>
      </c>
      <c r="T356">
        <v>43203.583333333336</v>
      </c>
      <c r="W356" s="39">
        <v>43861.583333333336</v>
      </c>
      <c r="X356">
        <v>0</v>
      </c>
      <c r="Z356" s="39">
        <v>43861.583333333336</v>
      </c>
      <c r="AA356">
        <v>0</v>
      </c>
      <c r="AB356" s="39">
        <v>43861.583333333336</v>
      </c>
      <c r="AC356">
        <v>0</v>
      </c>
      <c r="AD356" s="39">
        <v>43861.583333333336</v>
      </c>
      <c r="AE356">
        <v>0</v>
      </c>
      <c r="AF356" s="39">
        <v>43861.583333333336</v>
      </c>
      <c r="AG356">
        <v>0</v>
      </c>
    </row>
    <row r="357" spans="3:33" x14ac:dyDescent="0.25">
      <c r="C357" s="20">
        <v>43424.666666666664</v>
      </c>
      <c r="D357">
        <v>0</v>
      </c>
      <c r="E357">
        <v>0</v>
      </c>
      <c r="F357">
        <v>102</v>
      </c>
      <c r="H357">
        <v>43424.666666666664</v>
      </c>
      <c r="I357">
        <v>1</v>
      </c>
      <c r="T357">
        <v>43203.625</v>
      </c>
      <c r="W357" s="39">
        <v>43861.625</v>
      </c>
      <c r="X357">
        <v>0</v>
      </c>
      <c r="Z357" s="39">
        <v>43861.625</v>
      </c>
      <c r="AA357">
        <v>0</v>
      </c>
      <c r="AB357" s="39">
        <v>43861.625</v>
      </c>
      <c r="AC357">
        <v>0</v>
      </c>
      <c r="AD357" s="39">
        <v>43861.625</v>
      </c>
      <c r="AE357">
        <v>0</v>
      </c>
      <c r="AF357" s="39">
        <v>43861.625</v>
      </c>
      <c r="AG357">
        <v>0</v>
      </c>
    </row>
    <row r="358" spans="3:33" x14ac:dyDescent="0.25">
      <c r="C358" s="20">
        <v>43424.708333333336</v>
      </c>
      <c r="D358">
        <v>125</v>
      </c>
      <c r="E358">
        <v>0</v>
      </c>
      <c r="F358">
        <v>108</v>
      </c>
      <c r="H358">
        <v>43424.708333333336</v>
      </c>
      <c r="I358">
        <v>1</v>
      </c>
      <c r="T358">
        <v>43203.666666666664</v>
      </c>
      <c r="W358" s="39">
        <v>43861.666666666664</v>
      </c>
      <c r="X358">
        <v>0</v>
      </c>
      <c r="Z358" s="39">
        <v>43861.666666666664</v>
      </c>
      <c r="AA358">
        <v>0</v>
      </c>
      <c r="AB358" s="39">
        <v>43861.666666666664</v>
      </c>
      <c r="AC358">
        <v>0</v>
      </c>
      <c r="AD358" s="39">
        <v>43861.666666666664</v>
      </c>
      <c r="AE358">
        <v>0</v>
      </c>
      <c r="AF358" s="39">
        <v>43861.666666666664</v>
      </c>
      <c r="AG358">
        <v>0</v>
      </c>
    </row>
    <row r="359" spans="3:33" x14ac:dyDescent="0.25">
      <c r="C359" s="20">
        <v>43424.75</v>
      </c>
      <c r="D359">
        <v>128</v>
      </c>
      <c r="E359">
        <v>34</v>
      </c>
      <c r="F359">
        <v>110</v>
      </c>
      <c r="H359">
        <v>43424.75</v>
      </c>
      <c r="I359">
        <v>1</v>
      </c>
      <c r="T359">
        <v>43203.708333333336</v>
      </c>
      <c r="W359" s="39">
        <v>43861.708333333336</v>
      </c>
      <c r="X359">
        <v>0</v>
      </c>
      <c r="Z359" s="39">
        <v>43861.708333333336</v>
      </c>
      <c r="AA359">
        <v>0</v>
      </c>
      <c r="AB359" s="39">
        <v>43861.708333333336</v>
      </c>
      <c r="AC359">
        <v>0</v>
      </c>
      <c r="AD359" s="39">
        <v>43861.708333333336</v>
      </c>
      <c r="AE359">
        <v>0</v>
      </c>
      <c r="AF359" s="39">
        <v>43861.708333333336</v>
      </c>
      <c r="AG359">
        <v>0</v>
      </c>
    </row>
    <row r="360" spans="3:33" x14ac:dyDescent="0.25">
      <c r="C360" s="20">
        <v>43424.791666666664</v>
      </c>
      <c r="D360">
        <v>128</v>
      </c>
      <c r="E360">
        <v>0</v>
      </c>
      <c r="F360">
        <v>108</v>
      </c>
      <c r="H360">
        <v>43424.791666666664</v>
      </c>
      <c r="I360">
        <v>1</v>
      </c>
      <c r="T360">
        <v>43203.75</v>
      </c>
      <c r="W360" s="39">
        <v>43861.75</v>
      </c>
      <c r="X360">
        <v>0</v>
      </c>
      <c r="Z360" s="39">
        <v>43861.75</v>
      </c>
      <c r="AA360">
        <v>0</v>
      </c>
      <c r="AB360" s="39">
        <v>43861.75</v>
      </c>
      <c r="AC360">
        <v>0</v>
      </c>
      <c r="AD360" s="39">
        <v>43861.75</v>
      </c>
      <c r="AE360">
        <v>0</v>
      </c>
      <c r="AF360" s="39">
        <v>43861.75</v>
      </c>
      <c r="AG360">
        <v>0</v>
      </c>
    </row>
    <row r="361" spans="3:33" x14ac:dyDescent="0.25">
      <c r="C361" s="20">
        <v>43424.833333333336</v>
      </c>
      <c r="D361">
        <v>0</v>
      </c>
      <c r="E361">
        <v>0</v>
      </c>
      <c r="F361">
        <v>0</v>
      </c>
      <c r="H361">
        <v>43424.833333333336</v>
      </c>
      <c r="I361">
        <v>1</v>
      </c>
      <c r="T361">
        <v>43203.791666666664</v>
      </c>
      <c r="W361" s="39">
        <v>43861.791666666664</v>
      </c>
      <c r="X361">
        <v>0</v>
      </c>
      <c r="Z361" s="39">
        <v>43861.791666666664</v>
      </c>
      <c r="AA361">
        <v>0</v>
      </c>
      <c r="AB361" s="39">
        <v>43861.791666666664</v>
      </c>
      <c r="AC361">
        <v>0</v>
      </c>
      <c r="AD361" s="39">
        <v>43861.791666666664</v>
      </c>
      <c r="AE361">
        <v>0</v>
      </c>
      <c r="AF361" s="39">
        <v>43861.791666666664</v>
      </c>
      <c r="AG361">
        <v>0</v>
      </c>
    </row>
    <row r="362" spans="3:33" x14ac:dyDescent="0.25">
      <c r="C362" s="20">
        <v>43424.875</v>
      </c>
      <c r="D362">
        <v>0</v>
      </c>
      <c r="E362">
        <v>0</v>
      </c>
      <c r="F362">
        <v>0</v>
      </c>
      <c r="H362">
        <v>43424.875</v>
      </c>
      <c r="I362">
        <v>1</v>
      </c>
      <c r="T362">
        <v>43203.833333333336</v>
      </c>
      <c r="W362" s="39">
        <v>43861.833333333336</v>
      </c>
      <c r="X362">
        <v>0</v>
      </c>
      <c r="Z362" s="39">
        <v>43861.833333333336</v>
      </c>
      <c r="AA362">
        <v>0</v>
      </c>
      <c r="AB362" s="39">
        <v>43861.833333333336</v>
      </c>
      <c r="AC362">
        <v>0</v>
      </c>
      <c r="AD362" s="39">
        <v>43861.833333333336</v>
      </c>
      <c r="AE362">
        <v>0</v>
      </c>
      <c r="AF362" s="39">
        <v>43861.833333333336</v>
      </c>
      <c r="AG362">
        <v>0</v>
      </c>
    </row>
    <row r="363" spans="3:33" x14ac:dyDescent="0.25">
      <c r="C363" s="20">
        <v>43424.916666666664</v>
      </c>
      <c r="D363">
        <v>0</v>
      </c>
      <c r="E363">
        <v>0</v>
      </c>
      <c r="F363">
        <v>0</v>
      </c>
      <c r="H363">
        <v>43424.916666666664</v>
      </c>
      <c r="I363">
        <v>1</v>
      </c>
      <c r="T363">
        <v>43203.875</v>
      </c>
      <c r="W363" s="39">
        <v>43861.875</v>
      </c>
      <c r="X363">
        <v>0</v>
      </c>
      <c r="Z363" s="39">
        <v>43861.875</v>
      </c>
      <c r="AA363">
        <v>0</v>
      </c>
      <c r="AB363" s="39">
        <v>43861.875</v>
      </c>
      <c r="AC363">
        <v>0</v>
      </c>
      <c r="AD363" s="39">
        <v>43861.875</v>
      </c>
      <c r="AE363">
        <v>0</v>
      </c>
      <c r="AF363" s="39">
        <v>43861.875</v>
      </c>
      <c r="AG363">
        <v>0</v>
      </c>
    </row>
    <row r="364" spans="3:33" x14ac:dyDescent="0.25">
      <c r="C364" s="20">
        <v>43424.958333333336</v>
      </c>
      <c r="D364">
        <v>0</v>
      </c>
      <c r="E364">
        <v>0</v>
      </c>
      <c r="F364">
        <v>0</v>
      </c>
      <c r="H364">
        <v>43424.958333333336</v>
      </c>
      <c r="I364">
        <v>1</v>
      </c>
      <c r="T364">
        <v>43203.916666666664</v>
      </c>
      <c r="W364" s="39">
        <v>43861.916666666664</v>
      </c>
      <c r="X364">
        <v>0</v>
      </c>
      <c r="Z364" s="39">
        <v>43861.916666666664</v>
      </c>
      <c r="AA364">
        <v>0</v>
      </c>
      <c r="AB364" s="39">
        <v>43861.916666666664</v>
      </c>
      <c r="AC364">
        <v>0</v>
      </c>
      <c r="AD364" s="39">
        <v>43861.916666666664</v>
      </c>
      <c r="AE364">
        <v>0</v>
      </c>
      <c r="AF364" s="39">
        <v>43861.916666666664</v>
      </c>
      <c r="AG364">
        <v>0</v>
      </c>
    </row>
    <row r="365" spans="3:33" x14ac:dyDescent="0.25">
      <c r="C365" s="20"/>
      <c r="H365">
        <v>43425</v>
      </c>
      <c r="I365">
        <v>1</v>
      </c>
      <c r="T365">
        <v>43203.958333333336</v>
      </c>
      <c r="W365" s="39">
        <v>43861.958333333336</v>
      </c>
      <c r="X365">
        <v>0</v>
      </c>
      <c r="Z365" s="39">
        <v>43861.958333333336</v>
      </c>
      <c r="AA365">
        <v>0</v>
      </c>
      <c r="AB365" s="39">
        <v>43861.958333333336</v>
      </c>
      <c r="AC365">
        <v>0</v>
      </c>
      <c r="AD365" s="39">
        <v>43861.958333333336</v>
      </c>
      <c r="AE365">
        <v>0</v>
      </c>
      <c r="AF365" s="39">
        <v>43861.958333333336</v>
      </c>
      <c r="AG365">
        <v>0</v>
      </c>
    </row>
    <row r="366" spans="3:33" x14ac:dyDescent="0.25">
      <c r="C366" s="20"/>
      <c r="T366">
        <v>43204</v>
      </c>
      <c r="W366" s="39">
        <v>43862</v>
      </c>
      <c r="X366">
        <v>0</v>
      </c>
      <c r="Z366" s="39">
        <v>43862</v>
      </c>
      <c r="AA366">
        <v>0</v>
      </c>
      <c r="AB366" s="39">
        <v>43862</v>
      </c>
      <c r="AC366">
        <v>0</v>
      </c>
      <c r="AD366" s="39">
        <v>43862</v>
      </c>
      <c r="AE366">
        <v>0</v>
      </c>
      <c r="AF366" s="39">
        <v>43862</v>
      </c>
      <c r="AG366">
        <v>0</v>
      </c>
    </row>
    <row r="367" spans="3:33" x14ac:dyDescent="0.25">
      <c r="C367" s="20"/>
      <c r="W367" s="39">
        <v>43415</v>
      </c>
      <c r="X367">
        <v>0</v>
      </c>
      <c r="Z367" s="39">
        <v>43415</v>
      </c>
      <c r="AA367">
        <v>0</v>
      </c>
      <c r="AB367" s="39">
        <v>43415</v>
      </c>
      <c r="AC367">
        <v>0</v>
      </c>
      <c r="AD367" s="39">
        <v>43415</v>
      </c>
      <c r="AE367">
        <v>0</v>
      </c>
      <c r="AF367" s="39">
        <v>43415</v>
      </c>
      <c r="AG367">
        <v>0</v>
      </c>
    </row>
    <row r="368" spans="3:33" x14ac:dyDescent="0.25">
      <c r="C368" s="20"/>
    </row>
    <row r="369" spans="3:3" x14ac:dyDescent="0.25">
      <c r="C369" s="20"/>
    </row>
    <row r="370" spans="3:3" x14ac:dyDescent="0.25">
      <c r="C370" s="20"/>
    </row>
    <row r="371" spans="3:3" x14ac:dyDescent="0.25">
      <c r="C371" s="20"/>
    </row>
    <row r="372" spans="3:3" x14ac:dyDescent="0.25">
      <c r="C372" s="20"/>
    </row>
    <row r="373" spans="3:3" x14ac:dyDescent="0.25">
      <c r="C373" s="20"/>
    </row>
    <row r="374" spans="3:3" x14ac:dyDescent="0.25">
      <c r="C374" s="20"/>
    </row>
    <row r="375" spans="3:3" x14ac:dyDescent="0.25">
      <c r="C375" s="20"/>
    </row>
    <row r="376" spans="3:3" x14ac:dyDescent="0.25">
      <c r="C376" s="20"/>
    </row>
    <row r="377" spans="3:3" x14ac:dyDescent="0.25">
      <c r="C377" s="20"/>
    </row>
    <row r="378" spans="3:3" x14ac:dyDescent="0.25">
      <c r="C378" s="20"/>
    </row>
    <row r="379" spans="3:3" x14ac:dyDescent="0.25">
      <c r="C379" s="20"/>
    </row>
    <row r="380" spans="3:3" x14ac:dyDescent="0.25">
      <c r="C380" s="20"/>
    </row>
    <row r="381" spans="3:3" x14ac:dyDescent="0.25">
      <c r="C381" s="20"/>
    </row>
    <row r="382" spans="3:3" x14ac:dyDescent="0.25">
      <c r="C382" s="20"/>
    </row>
    <row r="383" spans="3:3" x14ac:dyDescent="0.25">
      <c r="C383" s="20"/>
    </row>
    <row r="384" spans="3:3" x14ac:dyDescent="0.25">
      <c r="C384" s="20"/>
    </row>
    <row r="385" spans="3:3" x14ac:dyDescent="0.25">
      <c r="C385" s="20"/>
    </row>
    <row r="386" spans="3:3" x14ac:dyDescent="0.25">
      <c r="C386" s="20"/>
    </row>
    <row r="387" spans="3:3" x14ac:dyDescent="0.25">
      <c r="C387" s="20"/>
    </row>
    <row r="388" spans="3:3" x14ac:dyDescent="0.25">
      <c r="C388" s="20"/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D1E-0F60-41E0-9ABC-B55745541191}">
  <sheetPr codeName="Sheet23"/>
  <dimension ref="A1:W58"/>
  <sheetViews>
    <sheetView workbookViewId="0"/>
  </sheetViews>
  <sheetFormatPr defaultRowHeight="15" customHeight="1" x14ac:dyDescent="0.25"/>
  <sheetData>
    <row r="1" spans="1:23" ht="15" customHeight="1" x14ac:dyDescent="0.25">
      <c r="A1" s="215" t="s">
        <v>618</v>
      </c>
    </row>
    <row r="2" spans="1:23" ht="15" customHeight="1" x14ac:dyDescent="0.25">
      <c r="R2" t="s">
        <v>615</v>
      </c>
    </row>
    <row r="3" spans="1:23" ht="15" customHeight="1" x14ac:dyDescent="0.25">
      <c r="R3" t="s">
        <v>616</v>
      </c>
    </row>
    <row r="4" spans="1:23" ht="15" customHeight="1" x14ac:dyDescent="0.25">
      <c r="R4" t="s">
        <v>617</v>
      </c>
    </row>
    <row r="6" spans="1:23" ht="15" customHeight="1" x14ac:dyDescent="0.25">
      <c r="B6" t="s">
        <v>564</v>
      </c>
      <c r="C6" s="58"/>
      <c r="D6" s="58"/>
      <c r="E6" s="58" t="s">
        <v>565</v>
      </c>
      <c r="F6" s="58"/>
      <c r="U6" s="211" t="s">
        <v>614</v>
      </c>
      <c r="V6" s="58"/>
      <c r="W6" s="58"/>
    </row>
    <row r="7" spans="1:23" ht="15" customHeight="1" x14ac:dyDescent="0.25">
      <c r="B7" s="181" t="s">
        <v>566</v>
      </c>
      <c r="C7" s="181"/>
      <c r="D7" s="182"/>
      <c r="E7" s="181" t="s">
        <v>567</v>
      </c>
      <c r="F7" s="181"/>
      <c r="U7" s="181" t="s">
        <v>567</v>
      </c>
      <c r="V7" s="181"/>
      <c r="W7" s="181"/>
    </row>
    <row r="8" spans="1:23" ht="15" customHeight="1" x14ac:dyDescent="0.25">
      <c r="B8" s="183">
        <v>0</v>
      </c>
      <c r="C8" s="184">
        <v>0</v>
      </c>
      <c r="D8" s="58"/>
      <c r="E8" s="183">
        <v>0</v>
      </c>
      <c r="F8" s="185">
        <v>0</v>
      </c>
      <c r="U8">
        <v>0</v>
      </c>
      <c r="V8" s="212">
        <f>VLOOKUP(U8,$E$8:$F$13,2,0)</f>
        <v>0</v>
      </c>
      <c r="W8" s="213">
        <f>V8</f>
        <v>0</v>
      </c>
    </row>
    <row r="9" spans="1:23" ht="15" customHeight="1" x14ac:dyDescent="0.25">
      <c r="B9" s="183">
        <v>0.5</v>
      </c>
      <c r="C9" s="184">
        <v>0.13</v>
      </c>
      <c r="D9" s="58"/>
      <c r="E9" s="183">
        <v>1</v>
      </c>
      <c r="F9" s="185">
        <v>0.45</v>
      </c>
      <c r="U9">
        <f>U8+0.1</f>
        <v>0.1</v>
      </c>
      <c r="V9" s="214">
        <f>(W18-W8)/10+V8</f>
        <v>4.4999999999999998E-2</v>
      </c>
      <c r="W9" s="214">
        <f>MROUND(V9,0.01)</f>
        <v>0.05</v>
      </c>
    </row>
    <row r="10" spans="1:23" ht="15" customHeight="1" x14ac:dyDescent="0.25">
      <c r="B10" s="183">
        <v>1</v>
      </c>
      <c r="C10" s="184">
        <v>0.25</v>
      </c>
      <c r="D10" s="58"/>
      <c r="E10" s="183">
        <v>2</v>
      </c>
      <c r="F10" s="185">
        <v>0.73</v>
      </c>
      <c r="U10">
        <v>0.2</v>
      </c>
      <c r="V10" s="214">
        <f>(W18-W8)/10+V9</f>
        <v>0.09</v>
      </c>
      <c r="W10" s="214">
        <f t="shared" ref="W10:W17" si="0">MROUND(V10,0.01)</f>
        <v>0.09</v>
      </c>
    </row>
    <row r="11" spans="1:23" ht="15" customHeight="1" x14ac:dyDescent="0.25">
      <c r="B11" s="183">
        <v>1.5</v>
      </c>
      <c r="C11" s="184">
        <v>0.35</v>
      </c>
      <c r="D11" s="58"/>
      <c r="E11" s="183">
        <v>3</v>
      </c>
      <c r="F11" s="185">
        <v>0.88</v>
      </c>
      <c r="U11">
        <v>0.3</v>
      </c>
      <c r="V11" s="214">
        <f>(W18-W8)/10+V10</f>
        <v>0.13500000000000001</v>
      </c>
      <c r="W11" s="214">
        <f t="shared" si="0"/>
        <v>0.14000000000000001</v>
      </c>
    </row>
    <row r="12" spans="1:23" ht="15" customHeight="1" x14ac:dyDescent="0.25">
      <c r="B12" s="183">
        <v>2</v>
      </c>
      <c r="C12" s="184">
        <v>0.46</v>
      </c>
      <c r="D12" s="58"/>
      <c r="E12" s="183">
        <v>4</v>
      </c>
      <c r="F12" s="185">
        <v>0.94</v>
      </c>
      <c r="U12">
        <v>0.4</v>
      </c>
      <c r="V12" s="214">
        <f>(W18-W8)/10+V11</f>
        <v>0.18</v>
      </c>
      <c r="W12" s="214">
        <f t="shared" si="0"/>
        <v>0.18</v>
      </c>
    </row>
    <row r="13" spans="1:23" ht="15" customHeight="1" x14ac:dyDescent="0.25">
      <c r="B13" s="183">
        <v>2.5</v>
      </c>
      <c r="C13" s="184">
        <v>0.53</v>
      </c>
      <c r="D13" s="58"/>
      <c r="E13" s="183">
        <v>5</v>
      </c>
      <c r="F13" s="185">
        <v>1</v>
      </c>
      <c r="U13">
        <v>0.5</v>
      </c>
      <c r="V13" s="214">
        <f>(W18-W8)/10+V12</f>
        <v>0.22499999999999998</v>
      </c>
      <c r="W13" s="214">
        <f t="shared" si="0"/>
        <v>0.23</v>
      </c>
    </row>
    <row r="14" spans="1:23" ht="15" customHeight="1" x14ac:dyDescent="0.25">
      <c r="B14" s="183">
        <v>3</v>
      </c>
      <c r="C14" s="184">
        <v>0.59</v>
      </c>
      <c r="D14" s="58"/>
      <c r="E14" s="58"/>
      <c r="F14" s="58"/>
      <c r="U14">
        <v>0.6</v>
      </c>
      <c r="V14" s="214">
        <f>(W18-W8)/10+V13</f>
        <v>0.26999999999999996</v>
      </c>
      <c r="W14" s="214">
        <f t="shared" si="0"/>
        <v>0.27</v>
      </c>
    </row>
    <row r="15" spans="1:23" ht="15" customHeight="1" x14ac:dyDescent="0.25">
      <c r="B15" s="183">
        <v>3.5</v>
      </c>
      <c r="C15" s="184">
        <v>0.65</v>
      </c>
      <c r="D15" s="58"/>
      <c r="E15" s="58"/>
      <c r="F15" s="58"/>
      <c r="U15">
        <v>0.7</v>
      </c>
      <c r="V15" s="214">
        <f>(W18-W8)/10+V14</f>
        <v>0.31499999999999995</v>
      </c>
      <c r="W15" s="214">
        <f t="shared" si="0"/>
        <v>0.31</v>
      </c>
    </row>
    <row r="16" spans="1:23" ht="15" customHeight="1" x14ac:dyDescent="0.25">
      <c r="B16" s="183">
        <v>4</v>
      </c>
      <c r="C16" s="184">
        <v>0.7</v>
      </c>
      <c r="D16" s="58"/>
      <c r="E16" s="58"/>
      <c r="F16" s="58"/>
      <c r="U16">
        <v>0.8</v>
      </c>
      <c r="V16" s="214">
        <f>(W18-W8)/10+V15</f>
        <v>0.35999999999999993</v>
      </c>
      <c r="W16" s="214">
        <f t="shared" si="0"/>
        <v>0.36</v>
      </c>
    </row>
    <row r="17" spans="2:23" ht="15" customHeight="1" x14ac:dyDescent="0.25">
      <c r="B17" s="183">
        <v>4.5</v>
      </c>
      <c r="C17" s="184">
        <v>0.74</v>
      </c>
      <c r="D17" s="58"/>
      <c r="E17" s="58"/>
      <c r="F17" s="58"/>
      <c r="U17">
        <v>0.9</v>
      </c>
      <c r="V17" s="214">
        <f>(W18-W8)/10+V16</f>
        <v>0.40499999999999992</v>
      </c>
      <c r="W17" s="214">
        <f t="shared" si="0"/>
        <v>0.4</v>
      </c>
    </row>
    <row r="18" spans="2:23" ht="15" customHeight="1" x14ac:dyDescent="0.25">
      <c r="B18" s="183">
        <v>5</v>
      </c>
      <c r="C18" s="184">
        <v>0.78</v>
      </c>
      <c r="D18" s="58"/>
      <c r="E18" s="58"/>
      <c r="F18" s="58"/>
      <c r="U18">
        <v>1</v>
      </c>
      <c r="V18" s="212">
        <f>VLOOKUP(U18,$E$8:$F$13,2,0)</f>
        <v>0.45</v>
      </c>
      <c r="W18" s="213">
        <f>V18</f>
        <v>0.45</v>
      </c>
    </row>
    <row r="19" spans="2:23" ht="15" customHeight="1" x14ac:dyDescent="0.25">
      <c r="B19" s="183">
        <v>5.5</v>
      </c>
      <c r="C19" s="184">
        <v>0.82</v>
      </c>
      <c r="U19">
        <v>1.1000000000000001</v>
      </c>
      <c r="V19" s="214">
        <f>(W28-W18)/10+V18</f>
        <v>0.47799999999999998</v>
      </c>
      <c r="W19" s="214">
        <f>MROUND(V19,0.01)</f>
        <v>0.48</v>
      </c>
    </row>
    <row r="20" spans="2:23" ht="15" customHeight="1" x14ac:dyDescent="0.25">
      <c r="B20" s="183">
        <v>6</v>
      </c>
      <c r="C20" s="184">
        <v>0.85</v>
      </c>
      <c r="U20">
        <v>1.2</v>
      </c>
      <c r="V20" s="214">
        <f>(W28-W18)/10+V19</f>
        <v>0.50600000000000001</v>
      </c>
      <c r="W20" s="214">
        <f t="shared" ref="W20:W27" si="1">MROUND(V20,0.01)</f>
        <v>0.51</v>
      </c>
    </row>
    <row r="21" spans="2:23" ht="15" customHeight="1" x14ac:dyDescent="0.25">
      <c r="B21" s="183">
        <v>6.5</v>
      </c>
      <c r="C21" s="184">
        <v>0.88</v>
      </c>
      <c r="U21">
        <v>1.3</v>
      </c>
      <c r="V21" s="214">
        <f>(W28-W18)/10+V20</f>
        <v>0.53400000000000003</v>
      </c>
      <c r="W21" s="214">
        <f t="shared" si="1"/>
        <v>0.53</v>
      </c>
    </row>
    <row r="22" spans="2:23" ht="15" customHeight="1" x14ac:dyDescent="0.25">
      <c r="B22" s="183">
        <v>7</v>
      </c>
      <c r="C22" s="184">
        <v>0.91</v>
      </c>
      <c r="U22">
        <v>1.4</v>
      </c>
      <c r="V22" s="214">
        <f>(W28-W18)/10+V21</f>
        <v>0.56200000000000006</v>
      </c>
      <c r="W22" s="214">
        <f t="shared" si="1"/>
        <v>0.56000000000000005</v>
      </c>
    </row>
    <row r="23" spans="2:23" ht="15" customHeight="1" x14ac:dyDescent="0.25">
      <c r="B23" s="183">
        <v>7.5</v>
      </c>
      <c r="C23" s="184">
        <v>0.93</v>
      </c>
      <c r="U23">
        <v>1.5</v>
      </c>
      <c r="V23" s="214">
        <f>(W28-W18)/10+V22</f>
        <v>0.59000000000000008</v>
      </c>
      <c r="W23" s="214">
        <f t="shared" si="1"/>
        <v>0.59</v>
      </c>
    </row>
    <row r="24" spans="2:23" ht="15" customHeight="1" x14ac:dyDescent="0.25">
      <c r="B24" s="183">
        <v>8</v>
      </c>
      <c r="C24" s="184">
        <v>0.95</v>
      </c>
      <c r="U24">
        <v>1.6</v>
      </c>
      <c r="V24" s="214">
        <f>(W28-W18)/10+V23</f>
        <v>0.6180000000000001</v>
      </c>
      <c r="W24" s="214">
        <f t="shared" si="1"/>
        <v>0.62</v>
      </c>
    </row>
    <row r="25" spans="2:23" ht="15" customHeight="1" x14ac:dyDescent="0.25">
      <c r="B25" s="183">
        <v>8.5</v>
      </c>
      <c r="C25" s="184">
        <v>0.96</v>
      </c>
      <c r="U25">
        <v>1.7</v>
      </c>
      <c r="V25" s="214">
        <f>(W28-W18)/10+V24</f>
        <v>0.64600000000000013</v>
      </c>
      <c r="W25" s="214">
        <f t="shared" si="1"/>
        <v>0.65</v>
      </c>
    </row>
    <row r="26" spans="2:23" ht="15" customHeight="1" x14ac:dyDescent="0.25">
      <c r="B26" s="183">
        <v>9</v>
      </c>
      <c r="C26" s="184">
        <v>0.98</v>
      </c>
      <c r="U26">
        <v>1.8</v>
      </c>
      <c r="V26" s="214">
        <f>(W28-W18)/10+V25</f>
        <v>0.67400000000000015</v>
      </c>
      <c r="W26" s="214">
        <f t="shared" si="1"/>
        <v>0.67</v>
      </c>
    </row>
    <row r="27" spans="2:23" x14ac:dyDescent="0.25">
      <c r="B27" s="183">
        <v>9.5</v>
      </c>
      <c r="C27" s="184">
        <v>0.99</v>
      </c>
      <c r="U27">
        <v>1.9</v>
      </c>
      <c r="V27" s="214">
        <f>(W28-W18)/10+V26</f>
        <v>0.70200000000000018</v>
      </c>
      <c r="W27" s="214">
        <f t="shared" si="1"/>
        <v>0.70000000000000007</v>
      </c>
    </row>
    <row r="28" spans="2:23" x14ac:dyDescent="0.25">
      <c r="B28" s="183">
        <v>10</v>
      </c>
      <c r="C28" s="184">
        <v>1</v>
      </c>
      <c r="U28">
        <v>2</v>
      </c>
      <c r="V28" s="212">
        <f>VLOOKUP(U28,$E$8:$F$13,2,0)</f>
        <v>0.73</v>
      </c>
      <c r="W28" s="213">
        <f>V28</f>
        <v>0.73</v>
      </c>
    </row>
    <row r="29" spans="2:23" ht="15" customHeight="1" x14ac:dyDescent="0.25">
      <c r="U29">
        <v>2.1</v>
      </c>
      <c r="V29" s="214">
        <f>(W38-W28)/10+V28</f>
        <v>0.745</v>
      </c>
      <c r="W29" s="214">
        <f>MROUND(V29,0.01)</f>
        <v>0.75</v>
      </c>
    </row>
    <row r="30" spans="2:23" ht="15" customHeight="1" x14ac:dyDescent="0.25">
      <c r="U30">
        <v>2.2000000000000002</v>
      </c>
      <c r="V30" s="214">
        <f>(W38-W28)/10+V29</f>
        <v>0.76</v>
      </c>
      <c r="W30" s="214">
        <f t="shared" ref="W30:W37" si="2">MROUND(V30,0.01)</f>
        <v>0.76</v>
      </c>
    </row>
    <row r="31" spans="2:23" ht="15" customHeight="1" x14ac:dyDescent="0.25">
      <c r="U31">
        <v>2.2999999999999998</v>
      </c>
      <c r="V31" s="214">
        <f>(W38-W28)/10+V30</f>
        <v>0.77500000000000002</v>
      </c>
      <c r="W31" s="214">
        <f t="shared" si="2"/>
        <v>0.78</v>
      </c>
    </row>
    <row r="32" spans="2:23" ht="15" customHeight="1" x14ac:dyDescent="0.25">
      <c r="U32">
        <v>2.4</v>
      </c>
      <c r="V32" s="214">
        <f>(W38-W28)/10+V31</f>
        <v>0.79</v>
      </c>
      <c r="W32" s="214">
        <f t="shared" si="2"/>
        <v>0.79</v>
      </c>
    </row>
    <row r="33" spans="21:23" ht="15" customHeight="1" x14ac:dyDescent="0.25">
      <c r="U33">
        <v>2.5</v>
      </c>
      <c r="V33" s="214">
        <f>(W38-W28)/10+V32</f>
        <v>0.80500000000000005</v>
      </c>
      <c r="W33" s="214">
        <f t="shared" si="2"/>
        <v>0.81</v>
      </c>
    </row>
    <row r="34" spans="21:23" ht="15" customHeight="1" x14ac:dyDescent="0.25">
      <c r="U34">
        <v>2.6</v>
      </c>
      <c r="V34" s="214">
        <f>(W38-W28)/10+V33</f>
        <v>0.82000000000000006</v>
      </c>
      <c r="W34" s="214">
        <f t="shared" si="2"/>
        <v>0.82000000000000006</v>
      </c>
    </row>
    <row r="35" spans="21:23" ht="15" customHeight="1" x14ac:dyDescent="0.25">
      <c r="U35">
        <v>2.7</v>
      </c>
      <c r="V35" s="214">
        <f>(W38-W28)/10+V34</f>
        <v>0.83500000000000008</v>
      </c>
      <c r="W35" s="214">
        <f t="shared" si="2"/>
        <v>0.84</v>
      </c>
    </row>
    <row r="36" spans="21:23" ht="15" customHeight="1" x14ac:dyDescent="0.25">
      <c r="U36">
        <v>2.8</v>
      </c>
      <c r="V36" s="214">
        <f>(W38-W28)/10+V35</f>
        <v>0.85000000000000009</v>
      </c>
      <c r="W36" s="214">
        <f t="shared" si="2"/>
        <v>0.85</v>
      </c>
    </row>
    <row r="37" spans="21:23" ht="15" customHeight="1" x14ac:dyDescent="0.25">
      <c r="U37">
        <v>2.9</v>
      </c>
      <c r="V37" s="214">
        <f>(W38-W28)/10+V36</f>
        <v>0.8650000000000001</v>
      </c>
      <c r="W37" s="214">
        <f t="shared" si="2"/>
        <v>0.87</v>
      </c>
    </row>
    <row r="38" spans="21:23" ht="15" customHeight="1" x14ac:dyDescent="0.25">
      <c r="U38">
        <v>3</v>
      </c>
      <c r="V38" s="212">
        <f>VLOOKUP(U38,$E$8:$F$13,2,0)</f>
        <v>0.88</v>
      </c>
      <c r="W38" s="213">
        <f>V38</f>
        <v>0.88</v>
      </c>
    </row>
    <row r="39" spans="21:23" ht="15" customHeight="1" x14ac:dyDescent="0.25">
      <c r="U39">
        <v>3.1</v>
      </c>
      <c r="V39" s="214">
        <f>(W48-W38)/10+V38</f>
        <v>0.88600000000000001</v>
      </c>
      <c r="W39" s="214">
        <f>MROUND(V39,0.01)</f>
        <v>0.89</v>
      </c>
    </row>
    <row r="40" spans="21:23" ht="15" customHeight="1" x14ac:dyDescent="0.25">
      <c r="U40">
        <v>3.2</v>
      </c>
      <c r="V40" s="214">
        <f>(W48-W38)/10+V39</f>
        <v>0.89200000000000002</v>
      </c>
      <c r="W40" s="214">
        <f t="shared" ref="W40:W47" si="3">MROUND(V40,0.01)</f>
        <v>0.89</v>
      </c>
    </row>
    <row r="41" spans="21:23" ht="15" customHeight="1" x14ac:dyDescent="0.25">
      <c r="U41">
        <v>3.3</v>
      </c>
      <c r="V41" s="214">
        <f>(W48-W38)/10+V40</f>
        <v>0.89800000000000002</v>
      </c>
      <c r="W41" s="214">
        <f t="shared" si="3"/>
        <v>0.9</v>
      </c>
    </row>
    <row r="42" spans="21:23" ht="15" customHeight="1" x14ac:dyDescent="0.25">
      <c r="U42">
        <v>3.4</v>
      </c>
      <c r="V42" s="214">
        <f>(W48-W38)/10+V41</f>
        <v>0.90400000000000003</v>
      </c>
      <c r="W42" s="214">
        <f t="shared" si="3"/>
        <v>0.9</v>
      </c>
    </row>
    <row r="43" spans="21:23" ht="15" customHeight="1" x14ac:dyDescent="0.25">
      <c r="U43">
        <v>3.5</v>
      </c>
      <c r="V43" s="214">
        <f>(W48-W38)/10+V42</f>
        <v>0.91</v>
      </c>
      <c r="W43" s="214">
        <f t="shared" si="3"/>
        <v>0.91</v>
      </c>
    </row>
    <row r="44" spans="21:23" ht="15" customHeight="1" x14ac:dyDescent="0.25">
      <c r="U44">
        <v>3.6</v>
      </c>
      <c r="V44" s="214">
        <f>(W48-W38)/10+V43</f>
        <v>0.91600000000000004</v>
      </c>
      <c r="W44" s="214">
        <f t="shared" si="3"/>
        <v>0.92</v>
      </c>
    </row>
    <row r="45" spans="21:23" ht="15" customHeight="1" x14ac:dyDescent="0.25">
      <c r="U45">
        <v>3.7</v>
      </c>
      <c r="V45" s="214">
        <f>(W48-W38)/10+V44</f>
        <v>0.92200000000000004</v>
      </c>
      <c r="W45" s="214">
        <f t="shared" si="3"/>
        <v>0.92</v>
      </c>
    </row>
    <row r="46" spans="21:23" ht="15" customHeight="1" x14ac:dyDescent="0.25">
      <c r="U46">
        <v>3.8</v>
      </c>
      <c r="V46" s="214">
        <f>(W48-W38)/10+V45</f>
        <v>0.92800000000000005</v>
      </c>
      <c r="W46" s="214">
        <f t="shared" si="3"/>
        <v>0.93</v>
      </c>
    </row>
    <row r="47" spans="21:23" ht="15" customHeight="1" x14ac:dyDescent="0.25">
      <c r="U47">
        <v>3.9</v>
      </c>
      <c r="V47" s="214">
        <f>(W48-W38)/10+V46</f>
        <v>0.93400000000000005</v>
      </c>
      <c r="W47" s="214">
        <f t="shared" si="3"/>
        <v>0.93</v>
      </c>
    </row>
    <row r="48" spans="21:23" ht="15" customHeight="1" x14ac:dyDescent="0.25">
      <c r="U48">
        <v>4</v>
      </c>
      <c r="V48" s="212">
        <f>VLOOKUP(U48,$E$8:$F$13,2,0)</f>
        <v>0.94</v>
      </c>
      <c r="W48" s="213">
        <f>V48</f>
        <v>0.94</v>
      </c>
    </row>
    <row r="49" spans="21:23" ht="15" customHeight="1" x14ac:dyDescent="0.25">
      <c r="U49">
        <v>4.0999999999999996</v>
      </c>
      <c r="V49" s="214">
        <f>(W58-W48)/10+V48</f>
        <v>0.94599999999999995</v>
      </c>
      <c r="W49" s="214">
        <f>MROUND(V49,0.01)</f>
        <v>0.95000000000000007</v>
      </c>
    </row>
    <row r="50" spans="21:23" ht="15" customHeight="1" x14ac:dyDescent="0.25">
      <c r="U50">
        <v>4.2</v>
      </c>
      <c r="V50" s="214">
        <f>(W58-W48)/10+V49</f>
        <v>0.95199999999999996</v>
      </c>
      <c r="W50" s="214">
        <f t="shared" ref="W50:W57" si="4">MROUND(V50,0.01)</f>
        <v>0.95000000000000007</v>
      </c>
    </row>
    <row r="51" spans="21:23" ht="15" customHeight="1" x14ac:dyDescent="0.25">
      <c r="U51">
        <v>4.3</v>
      </c>
      <c r="V51" s="214">
        <f>(W58-W48)/10+V50</f>
        <v>0.95799999999999996</v>
      </c>
      <c r="W51" s="214">
        <f t="shared" si="4"/>
        <v>0.96</v>
      </c>
    </row>
    <row r="52" spans="21:23" ht="15" customHeight="1" x14ac:dyDescent="0.25">
      <c r="U52">
        <v>4.4000000000000004</v>
      </c>
      <c r="V52" s="214">
        <f>(W58-W48)/10+V51</f>
        <v>0.96399999999999997</v>
      </c>
      <c r="W52" s="214">
        <f t="shared" si="4"/>
        <v>0.96</v>
      </c>
    </row>
    <row r="53" spans="21:23" ht="15" customHeight="1" x14ac:dyDescent="0.25">
      <c r="U53">
        <v>4.5</v>
      </c>
      <c r="V53" s="214">
        <f>(W58-W48)/10+V52</f>
        <v>0.97</v>
      </c>
      <c r="W53" s="214">
        <f t="shared" si="4"/>
        <v>0.97</v>
      </c>
    </row>
    <row r="54" spans="21:23" ht="15" customHeight="1" x14ac:dyDescent="0.25">
      <c r="U54">
        <v>4.5999999999999996</v>
      </c>
      <c r="V54" s="214">
        <f>(W58-W48)/10+V53</f>
        <v>0.97599999999999998</v>
      </c>
      <c r="W54" s="214">
        <f t="shared" si="4"/>
        <v>0.98</v>
      </c>
    </row>
    <row r="55" spans="21:23" ht="15" customHeight="1" x14ac:dyDescent="0.25">
      <c r="U55">
        <v>4.7</v>
      </c>
      <c r="V55" s="214">
        <f>(W58-W48)/10+V54</f>
        <v>0.98199999999999998</v>
      </c>
      <c r="W55" s="214">
        <f t="shared" si="4"/>
        <v>0.98</v>
      </c>
    </row>
    <row r="56" spans="21:23" ht="15" customHeight="1" x14ac:dyDescent="0.25">
      <c r="U56">
        <v>4.8</v>
      </c>
      <c r="V56" s="214">
        <f>(W58-W48)/10+V55</f>
        <v>0.98799999999999999</v>
      </c>
      <c r="W56" s="214">
        <f t="shared" si="4"/>
        <v>0.99</v>
      </c>
    </row>
    <row r="57" spans="21:23" ht="15" customHeight="1" x14ac:dyDescent="0.25">
      <c r="U57">
        <v>4.9000000000000004</v>
      </c>
      <c r="V57" s="214">
        <f>(W58-W48)/10+V56</f>
        <v>0.99399999999999999</v>
      </c>
      <c r="W57" s="214">
        <f t="shared" si="4"/>
        <v>0.99</v>
      </c>
    </row>
    <row r="58" spans="21:23" ht="15" customHeight="1" x14ac:dyDescent="0.25">
      <c r="U58">
        <v>5</v>
      </c>
      <c r="V58" s="212">
        <f>VLOOKUP(U58,$E$8:$F$13,2,0)</f>
        <v>1</v>
      </c>
      <c r="W58" s="213">
        <f>V58</f>
        <v>1</v>
      </c>
    </row>
  </sheetData>
  <pageMargins left="0.7" right="0.7" top="0.75" bottom="0.75" header="0.3" footer="0.3"/>
  <customProperties>
    <customPr name="Guid" r:id="rId1"/>
  </customPropertie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C1:K24"/>
  <sheetViews>
    <sheetView workbookViewId="0">
      <selection activeCell="E7" sqref="E7"/>
    </sheetView>
  </sheetViews>
  <sheetFormatPr defaultColWidth="8.85546875" defaultRowHeight="15" customHeight="1" x14ac:dyDescent="0.25"/>
  <cols>
    <col min="4" max="4" width="40.42578125" customWidth="1"/>
    <col min="5" max="5" width="11.85546875" customWidth="1"/>
    <col min="6" max="6" width="15.7109375" customWidth="1"/>
    <col min="7" max="7" width="12" bestFit="1" customWidth="1"/>
  </cols>
  <sheetData>
    <row r="1" spans="3:11" ht="15" customHeight="1" x14ac:dyDescent="0.25">
      <c r="C1" s="15" t="s">
        <v>257</v>
      </c>
    </row>
    <row r="6" spans="3:11" ht="15" customHeight="1" x14ac:dyDescent="0.25">
      <c r="C6" s="14"/>
      <c r="D6" s="14" t="s">
        <v>46</v>
      </c>
      <c r="E6" s="14" t="s">
        <v>47</v>
      </c>
      <c r="F6" s="14" t="s">
        <v>49</v>
      </c>
      <c r="G6" s="14" t="s">
        <v>50</v>
      </c>
      <c r="J6" s="14">
        <v>1</v>
      </c>
      <c r="K6" s="14" t="s">
        <v>250</v>
      </c>
    </row>
    <row r="7" spans="3:11" ht="15" customHeight="1" x14ac:dyDescent="0.25">
      <c r="C7" s="15" t="s">
        <v>48</v>
      </c>
      <c r="D7" s="14" t="s">
        <v>79</v>
      </c>
      <c r="E7" s="14">
        <v>2.1499999999999999E-4</v>
      </c>
      <c r="F7" s="14">
        <v>5.3316999999999997</v>
      </c>
      <c r="G7" s="14">
        <v>20.00027304</v>
      </c>
      <c r="J7" s="14">
        <v>2</v>
      </c>
      <c r="K7" s="14" t="s">
        <v>251</v>
      </c>
    </row>
    <row r="8" spans="3:11" ht="15" customHeight="1" thickBot="1" x14ac:dyDescent="0.3">
      <c r="J8" s="14">
        <v>3</v>
      </c>
      <c r="K8" s="14" t="s">
        <v>252</v>
      </c>
    </row>
    <row r="9" spans="3:11" ht="15" customHeight="1" thickBot="1" x14ac:dyDescent="0.3">
      <c r="D9" s="264" t="s">
        <v>629</v>
      </c>
      <c r="E9" s="265"/>
      <c r="F9" s="266"/>
      <c r="J9" s="14">
        <v>4</v>
      </c>
      <c r="K9" s="14" t="s">
        <v>253</v>
      </c>
    </row>
    <row r="10" spans="3:11" ht="15" customHeight="1" x14ac:dyDescent="0.25">
      <c r="D10" s="217" t="s">
        <v>622</v>
      </c>
      <c r="E10" s="28" t="s">
        <v>623</v>
      </c>
      <c r="F10" s="218" t="s">
        <v>624</v>
      </c>
      <c r="J10" s="14">
        <v>5</v>
      </c>
      <c r="K10" s="14" t="s">
        <v>254</v>
      </c>
    </row>
    <row r="11" spans="3:11" ht="15" customHeight="1" x14ac:dyDescent="0.25">
      <c r="D11" s="219">
        <v>9</v>
      </c>
      <c r="E11" s="220">
        <v>0</v>
      </c>
      <c r="F11" s="221">
        <f>F12*0.8*E18</f>
        <v>1.728E-4</v>
      </c>
      <c r="J11" s="14">
        <v>6</v>
      </c>
      <c r="K11" s="14" t="s">
        <v>255</v>
      </c>
    </row>
    <row r="12" spans="3:11" ht="15" customHeight="1" x14ac:dyDescent="0.25">
      <c r="D12" s="219">
        <v>18</v>
      </c>
      <c r="E12" s="220">
        <v>15</v>
      </c>
      <c r="F12" s="221">
        <f>E19*E18</f>
        <v>2.1599999999999999E-4</v>
      </c>
      <c r="J12" s="14">
        <v>7</v>
      </c>
      <c r="K12" s="14" t="s">
        <v>256</v>
      </c>
    </row>
    <row r="13" spans="3:11" ht="15" customHeight="1" x14ac:dyDescent="0.25">
      <c r="D13" s="219">
        <v>24</v>
      </c>
      <c r="E13" s="220">
        <v>22</v>
      </c>
      <c r="F13" s="222">
        <f>F12*0.966*E18</f>
        <v>2.0865599999999999E-4</v>
      </c>
    </row>
    <row r="14" spans="3:11" ht="15" customHeight="1" x14ac:dyDescent="0.25">
      <c r="D14" s="219">
        <v>28</v>
      </c>
      <c r="E14" s="220">
        <v>26</v>
      </c>
      <c r="F14" s="222">
        <f>F12*0.933*E18</f>
        <v>2.01528E-4</v>
      </c>
    </row>
    <row r="15" spans="3:11" ht="15" customHeight="1" x14ac:dyDescent="0.25">
      <c r="D15" s="219">
        <v>34</v>
      </c>
      <c r="E15" s="220">
        <v>30</v>
      </c>
      <c r="F15" s="222">
        <f>F12*0.9*E18</f>
        <v>1.9440000000000001E-4</v>
      </c>
    </row>
    <row r="16" spans="3:11" ht="15" customHeight="1" x14ac:dyDescent="0.25">
      <c r="D16" s="219"/>
      <c r="E16" s="220"/>
      <c r="F16" s="222"/>
    </row>
    <row r="17" spans="4:9" ht="15" customHeight="1" x14ac:dyDescent="0.25">
      <c r="D17" s="219"/>
      <c r="E17" s="220"/>
      <c r="F17" s="222"/>
      <c r="I17" s="216"/>
    </row>
    <row r="18" spans="4:9" ht="15" customHeight="1" x14ac:dyDescent="0.25">
      <c r="D18" s="219" t="s">
        <v>625</v>
      </c>
      <c r="E18" s="220">
        <v>1</v>
      </c>
      <c r="F18" s="222"/>
    </row>
    <row r="19" spans="4:9" ht="15" customHeight="1" x14ac:dyDescent="0.25">
      <c r="D19" s="219" t="s">
        <v>626</v>
      </c>
      <c r="E19" s="223">
        <f>0.000216*1</f>
        <v>2.1599999999999999E-4</v>
      </c>
      <c r="F19" s="222"/>
    </row>
    <row r="20" spans="4:9" ht="15" customHeight="1" thickBot="1" x14ac:dyDescent="0.3">
      <c r="D20" s="224" t="s">
        <v>627</v>
      </c>
      <c r="E20" s="31" t="s">
        <v>628</v>
      </c>
      <c r="F20" s="225"/>
    </row>
    <row r="23" spans="4:9" ht="15" customHeight="1" x14ac:dyDescent="0.25">
      <c r="F23" s="216"/>
    </row>
    <row r="24" spans="4:9" ht="15" customHeight="1" x14ac:dyDescent="0.25">
      <c r="F24" s="216"/>
    </row>
  </sheetData>
  <mergeCells count="1">
    <mergeCell ref="D9:F9"/>
  </mergeCells>
  <pageMargins left="0.7" right="0.7" top="0.75" bottom="0.75" header="0.3" footer="0.3"/>
  <customProperties>
    <customPr name="Gu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20"/>
  <sheetViews>
    <sheetView workbookViewId="0">
      <selection activeCell="D22" sqref="D22"/>
    </sheetView>
  </sheetViews>
  <sheetFormatPr defaultColWidth="8.85546875" defaultRowHeight="15" customHeight="1" x14ac:dyDescent="0.25"/>
  <cols>
    <col min="1" max="1" width="51.28515625" bestFit="1" customWidth="1"/>
    <col min="3" max="3" width="11" bestFit="1" customWidth="1"/>
    <col min="4" max="4" width="10.85546875" bestFit="1" customWidth="1"/>
  </cols>
  <sheetData>
    <row r="1" spans="1:4" ht="15" customHeight="1" x14ac:dyDescent="0.25">
      <c r="A1" t="s">
        <v>57</v>
      </c>
    </row>
    <row r="3" spans="1:4" ht="15" customHeight="1" x14ac:dyDescent="0.25">
      <c r="A3" t="s">
        <v>58</v>
      </c>
      <c r="C3" t="s">
        <v>59</v>
      </c>
      <c r="D3" t="s">
        <v>60</v>
      </c>
    </row>
    <row r="5" spans="1:4" ht="15" customHeight="1" x14ac:dyDescent="0.25">
      <c r="A5" t="s">
        <v>61</v>
      </c>
      <c r="B5" t="s">
        <v>62</v>
      </c>
      <c r="C5">
        <v>4090</v>
      </c>
      <c r="D5">
        <v>3020</v>
      </c>
    </row>
    <row r="6" spans="1:4" ht="15" customHeight="1" x14ac:dyDescent="0.25">
      <c r="A6" t="s">
        <v>63</v>
      </c>
      <c r="B6" t="s">
        <v>62</v>
      </c>
      <c r="C6">
        <v>3.15</v>
      </c>
      <c r="D6">
        <v>2.2999999999999998</v>
      </c>
    </row>
    <row r="7" spans="1:4" ht="15" customHeight="1" x14ac:dyDescent="0.25">
      <c r="A7" t="s">
        <v>64</v>
      </c>
      <c r="B7" t="s">
        <v>65</v>
      </c>
      <c r="C7">
        <v>7.8</v>
      </c>
      <c r="D7">
        <v>4.1500000000000004</v>
      </c>
    </row>
    <row r="8" spans="1:4" ht="15" customHeight="1" x14ac:dyDescent="0.25">
      <c r="A8" t="s">
        <v>66</v>
      </c>
      <c r="B8" t="s">
        <v>67</v>
      </c>
      <c r="C8">
        <v>75</v>
      </c>
      <c r="D8">
        <v>75</v>
      </c>
    </row>
    <row r="10" spans="1:4" ht="15" customHeight="1" x14ac:dyDescent="0.25">
      <c r="A10" t="s">
        <v>68</v>
      </c>
      <c r="C10" s="8">
        <v>4.0182400000000002E-6</v>
      </c>
      <c r="D10" s="8">
        <v>2.16185E-5</v>
      </c>
    </row>
    <row r="12" spans="1:4" ht="15" customHeight="1" thickBot="1" x14ac:dyDescent="0.3">
      <c r="A12" t="s">
        <v>69</v>
      </c>
    </row>
    <row r="13" spans="1:4" ht="15" customHeight="1" thickBot="1" x14ac:dyDescent="0.3">
      <c r="B13" s="236" t="s">
        <v>630</v>
      </c>
      <c r="C13" s="235"/>
      <c r="D13" s="237"/>
    </row>
    <row r="14" spans="1:4" ht="15" customHeight="1" x14ac:dyDescent="0.25">
      <c r="B14" s="219" t="s">
        <v>70</v>
      </c>
      <c r="C14" s="220">
        <v>0.01</v>
      </c>
      <c r="D14" s="222"/>
    </row>
    <row r="15" spans="1:4" ht="15" customHeight="1" thickBot="1" x14ac:dyDescent="0.3">
      <c r="B15" s="224" t="s">
        <v>71</v>
      </c>
      <c r="C15" s="31"/>
      <c r="D15" s="225">
        <v>0.03</v>
      </c>
    </row>
    <row r="18" spans="2:4" ht="15" customHeight="1" x14ac:dyDescent="0.25">
      <c r="B18" t="s">
        <v>621</v>
      </c>
    </row>
    <row r="19" spans="2:4" ht="15" customHeight="1" x14ac:dyDescent="0.25">
      <c r="B19" t="s">
        <v>70</v>
      </c>
      <c r="C19">
        <v>1.6473000000000002E-2</v>
      </c>
    </row>
    <row r="20" spans="2:4" ht="15" customHeight="1" x14ac:dyDescent="0.25">
      <c r="B20" t="s">
        <v>71</v>
      </c>
      <c r="D20">
        <v>6.5088999999999994E-2</v>
      </c>
    </row>
  </sheetData>
  <mergeCells count="1">
    <mergeCell ref="B13:D13"/>
  </mergeCells>
  <pageMargins left="0.7" right="0.7" top="0.75" bottom="0.75" header="0.3" footer="0.3"/>
  <customProperties>
    <customPr name="Gu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GT93"/>
  <sheetViews>
    <sheetView topLeftCell="A44" workbookViewId="0">
      <selection sqref="A1:B1"/>
    </sheetView>
  </sheetViews>
  <sheetFormatPr defaultColWidth="8.85546875" defaultRowHeight="15" customHeight="1" x14ac:dyDescent="0.25"/>
  <cols>
    <col min="3" max="3" width="15.140625" bestFit="1" customWidth="1"/>
    <col min="5" max="5" width="10.5703125" bestFit="1" customWidth="1"/>
    <col min="8" max="8" width="11.5703125" bestFit="1" customWidth="1"/>
    <col min="9" max="9" width="15.42578125" customWidth="1"/>
    <col min="11" max="11" width="12" bestFit="1" customWidth="1"/>
    <col min="12" max="12" width="11.5703125" bestFit="1" customWidth="1"/>
    <col min="15" max="15" width="13.28515625" bestFit="1" customWidth="1"/>
  </cols>
  <sheetData>
    <row r="1" spans="1:202" ht="15.75" thickBot="1" x14ac:dyDescent="0.3">
      <c r="A1" s="268" t="s">
        <v>257</v>
      </c>
      <c r="B1" s="268"/>
      <c r="K1" s="238" t="str">
        <f>Horaire!D7</f>
        <v>Vendredi 24/1 J+0</v>
      </c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9"/>
      <c r="AI1" s="236" t="str">
        <f>Horaire!AB7</f>
        <v>Samedi 25/1 J+1</v>
      </c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7"/>
      <c r="BG1" s="238" t="str">
        <f>Horaire!AZ7</f>
        <v>Dimanche 26/1 J+2</v>
      </c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9"/>
      <c r="CE1" s="236" t="str">
        <f>Horaire!BX7</f>
        <v>Lundi 27/1 J+3</v>
      </c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  <c r="CW1" s="235"/>
      <c r="CX1" s="235"/>
      <c r="CY1" s="235"/>
      <c r="CZ1" s="235"/>
      <c r="DA1" s="235"/>
      <c r="DB1" s="237"/>
      <c r="DC1" s="238" t="str">
        <f>Horaire!CV7</f>
        <v>Mardi 28/1 J+4</v>
      </c>
      <c r="DD1" s="235"/>
      <c r="DE1" s="235"/>
      <c r="DF1" s="235"/>
      <c r="DG1" s="235"/>
      <c r="DH1" s="235"/>
      <c r="DI1" s="235"/>
      <c r="DJ1" s="235"/>
      <c r="DK1" s="235"/>
      <c r="DL1" s="235"/>
      <c r="DM1" s="235"/>
      <c r="DN1" s="235"/>
      <c r="DO1" s="235"/>
      <c r="DP1" s="235"/>
      <c r="DQ1" s="235"/>
      <c r="DR1" s="235"/>
      <c r="DS1" s="235"/>
      <c r="DT1" s="235"/>
      <c r="DU1" s="235"/>
      <c r="DV1" s="235"/>
      <c r="DW1" s="235"/>
      <c r="DX1" s="235"/>
      <c r="DY1" s="235"/>
      <c r="DZ1" s="239"/>
      <c r="EA1" s="236" t="str">
        <f>Horaire!DT7</f>
        <v>Mercredi 29/1 J+5</v>
      </c>
      <c r="EB1" s="235"/>
      <c r="EC1" s="235"/>
      <c r="ED1" s="235"/>
      <c r="EE1" s="235"/>
      <c r="EF1" s="235"/>
      <c r="EG1" s="235"/>
      <c r="EH1" s="235"/>
      <c r="EI1" s="235"/>
      <c r="EJ1" s="235"/>
      <c r="EK1" s="235"/>
      <c r="EL1" s="235"/>
      <c r="EM1" s="235"/>
      <c r="EN1" s="235"/>
      <c r="EO1" s="235"/>
      <c r="EP1" s="235"/>
      <c r="EQ1" s="235"/>
      <c r="ER1" s="235"/>
      <c r="ES1" s="235"/>
      <c r="ET1" s="235"/>
      <c r="EU1" s="235"/>
      <c r="EV1" s="235"/>
      <c r="EW1" s="235"/>
      <c r="EX1" s="237"/>
      <c r="EY1" s="238" t="str">
        <f>Horaire!ER7</f>
        <v>Jeudi 30/1 J+6</v>
      </c>
      <c r="EZ1" s="235"/>
      <c r="FA1" s="235"/>
      <c r="FB1" s="235"/>
      <c r="FC1" s="235"/>
      <c r="FD1" s="235"/>
      <c r="FE1" s="235"/>
      <c r="FF1" s="235"/>
      <c r="FG1" s="235"/>
      <c r="FH1" s="235"/>
      <c r="FI1" s="235"/>
      <c r="FJ1" s="235"/>
      <c r="FK1" s="235"/>
      <c r="FL1" s="235"/>
      <c r="FM1" s="235"/>
      <c r="FN1" s="235"/>
      <c r="FO1" s="235"/>
      <c r="FP1" s="235"/>
      <c r="FQ1" s="235"/>
      <c r="FR1" s="235"/>
      <c r="FS1" s="235"/>
      <c r="FT1" s="235"/>
      <c r="FU1" s="235"/>
      <c r="FV1" s="239"/>
      <c r="FW1" s="236" t="str">
        <f>Horaire!FP7</f>
        <v>Vendredi 31/1 J+7</v>
      </c>
      <c r="FX1" s="235"/>
      <c r="FY1" s="235"/>
      <c r="FZ1" s="235"/>
      <c r="GA1" s="235"/>
      <c r="GB1" s="235"/>
      <c r="GC1" s="235"/>
      <c r="GD1" s="235"/>
      <c r="GE1" s="235"/>
      <c r="GF1" s="235"/>
      <c r="GG1" s="235"/>
      <c r="GH1" s="235"/>
      <c r="GI1" s="235"/>
      <c r="GJ1" s="235"/>
      <c r="GK1" s="235"/>
      <c r="GL1" s="235"/>
      <c r="GM1" s="235"/>
      <c r="GN1" s="235"/>
      <c r="GO1" s="235"/>
      <c r="GP1" s="235"/>
      <c r="GQ1" s="235"/>
      <c r="GR1" s="235"/>
      <c r="GS1" s="235"/>
      <c r="GT1" s="237"/>
    </row>
    <row r="2" spans="1:202" x14ac:dyDescent="0.25">
      <c r="C2" s="267" t="s">
        <v>41</v>
      </c>
      <c r="D2" s="267"/>
      <c r="E2" s="267"/>
      <c r="F2" s="267"/>
      <c r="G2" s="267"/>
      <c r="K2" s="87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</v>
      </c>
      <c r="S2" t="s">
        <v>8</v>
      </c>
      <c r="T2" t="s">
        <v>9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A2" t="s">
        <v>16</v>
      </c>
      <c r="AB2" t="s">
        <v>17</v>
      </c>
      <c r="AC2" t="s">
        <v>18</v>
      </c>
      <c r="AD2" t="s">
        <v>19</v>
      </c>
      <c r="AE2" t="s">
        <v>20</v>
      </c>
      <c r="AF2" t="s">
        <v>21</v>
      </c>
      <c r="AG2" t="s">
        <v>22</v>
      </c>
      <c r="AH2" s="88" t="s">
        <v>23</v>
      </c>
      <c r="AI2" t="s">
        <v>86</v>
      </c>
      <c r="AJ2" t="s">
        <v>87</v>
      </c>
      <c r="AK2" t="s">
        <v>88</v>
      </c>
      <c r="AL2" t="s">
        <v>89</v>
      </c>
      <c r="AM2" t="s">
        <v>90</v>
      </c>
      <c r="AN2" t="s">
        <v>91</v>
      </c>
      <c r="AO2" t="s">
        <v>92</v>
      </c>
      <c r="AP2" t="s">
        <v>93</v>
      </c>
      <c r="AQ2" t="s">
        <v>94</v>
      </c>
      <c r="AR2" t="s">
        <v>95</v>
      </c>
      <c r="AS2" t="s">
        <v>96</v>
      </c>
      <c r="AT2" t="s">
        <v>97</v>
      </c>
      <c r="AU2" t="s">
        <v>98</v>
      </c>
      <c r="AV2" t="s">
        <v>99</v>
      </c>
      <c r="AW2" t="s">
        <v>100</v>
      </c>
      <c r="AX2" t="s">
        <v>101</v>
      </c>
      <c r="AY2" t="s">
        <v>102</v>
      </c>
      <c r="AZ2" t="s">
        <v>103</v>
      </c>
      <c r="BA2" t="s">
        <v>104</v>
      </c>
      <c r="BB2" t="s">
        <v>105</v>
      </c>
      <c r="BC2" t="s">
        <v>106</v>
      </c>
      <c r="BD2" t="s">
        <v>107</v>
      </c>
      <c r="BE2" t="s">
        <v>108</v>
      </c>
      <c r="BF2" t="s">
        <v>109</v>
      </c>
      <c r="BG2" s="87" t="s">
        <v>110</v>
      </c>
      <c r="BH2" t="s">
        <v>111</v>
      </c>
      <c r="BI2" t="s">
        <v>112</v>
      </c>
      <c r="BJ2" t="s">
        <v>113</v>
      </c>
      <c r="BK2" t="s">
        <v>114</v>
      </c>
      <c r="BL2" t="s">
        <v>115</v>
      </c>
      <c r="BM2" t="s">
        <v>116</v>
      </c>
      <c r="BN2" t="s">
        <v>117</v>
      </c>
      <c r="BO2" t="s">
        <v>118</v>
      </c>
      <c r="BP2" t="s">
        <v>119</v>
      </c>
      <c r="BQ2" t="s">
        <v>120</v>
      </c>
      <c r="BR2" t="s">
        <v>121</v>
      </c>
      <c r="BS2" t="s">
        <v>122</v>
      </c>
      <c r="BT2" t="s">
        <v>123</v>
      </c>
      <c r="BU2" t="s">
        <v>124</v>
      </c>
      <c r="BV2" t="s">
        <v>125</v>
      </c>
      <c r="BW2" t="s">
        <v>126</v>
      </c>
      <c r="BX2" t="s">
        <v>127</v>
      </c>
      <c r="BY2" t="s">
        <v>128</v>
      </c>
      <c r="BZ2" t="s">
        <v>129</v>
      </c>
      <c r="CA2" t="s">
        <v>130</v>
      </c>
      <c r="CB2" t="s">
        <v>131</v>
      </c>
      <c r="CC2" t="s">
        <v>132</v>
      </c>
      <c r="CD2" s="88" t="s">
        <v>133</v>
      </c>
      <c r="CE2" t="s">
        <v>134</v>
      </c>
      <c r="CF2" t="s">
        <v>135</v>
      </c>
      <c r="CG2" t="s">
        <v>136</v>
      </c>
      <c r="CH2" t="s">
        <v>137</v>
      </c>
      <c r="CI2" t="s">
        <v>138</v>
      </c>
      <c r="CJ2" t="s">
        <v>139</v>
      </c>
      <c r="CK2" t="s">
        <v>140</v>
      </c>
      <c r="CL2" t="s">
        <v>141</v>
      </c>
      <c r="CM2" t="s">
        <v>142</v>
      </c>
      <c r="CN2" t="s">
        <v>143</v>
      </c>
      <c r="CO2" t="s">
        <v>144</v>
      </c>
      <c r="CP2" t="s">
        <v>145</v>
      </c>
      <c r="CQ2" t="s">
        <v>146</v>
      </c>
      <c r="CR2" t="s">
        <v>147</v>
      </c>
      <c r="CS2" t="s">
        <v>148</v>
      </c>
      <c r="CT2" t="s">
        <v>149</v>
      </c>
      <c r="CU2" t="s">
        <v>150</v>
      </c>
      <c r="CV2" t="s">
        <v>151</v>
      </c>
      <c r="CW2" t="s">
        <v>152</v>
      </c>
      <c r="CX2" t="s">
        <v>153</v>
      </c>
      <c r="CY2" t="s">
        <v>154</v>
      </c>
      <c r="CZ2" t="s">
        <v>155</v>
      </c>
      <c r="DA2" t="s">
        <v>156</v>
      </c>
      <c r="DB2" t="s">
        <v>157</v>
      </c>
      <c r="DC2" s="87" t="s">
        <v>158</v>
      </c>
      <c r="DD2" t="s">
        <v>159</v>
      </c>
      <c r="DE2" t="s">
        <v>160</v>
      </c>
      <c r="DF2" t="s">
        <v>161</v>
      </c>
      <c r="DG2" t="s">
        <v>162</v>
      </c>
      <c r="DH2" t="s">
        <v>163</v>
      </c>
      <c r="DI2" t="s">
        <v>164</v>
      </c>
      <c r="DJ2" t="s">
        <v>165</v>
      </c>
      <c r="DK2" t="s">
        <v>166</v>
      </c>
      <c r="DL2" t="s">
        <v>167</v>
      </c>
      <c r="DM2" t="s">
        <v>168</v>
      </c>
      <c r="DN2" t="s">
        <v>169</v>
      </c>
      <c r="DO2" t="s">
        <v>170</v>
      </c>
      <c r="DP2" t="s">
        <v>171</v>
      </c>
      <c r="DQ2" t="s">
        <v>172</v>
      </c>
      <c r="DR2" t="s">
        <v>173</v>
      </c>
      <c r="DS2" t="s">
        <v>174</v>
      </c>
      <c r="DT2" t="s">
        <v>175</v>
      </c>
      <c r="DU2" t="s">
        <v>176</v>
      </c>
      <c r="DV2" t="s">
        <v>177</v>
      </c>
      <c r="DW2" t="s">
        <v>178</v>
      </c>
      <c r="DX2" t="s">
        <v>179</v>
      </c>
      <c r="DY2" t="s">
        <v>180</v>
      </c>
      <c r="DZ2" s="88" t="s">
        <v>181</v>
      </c>
      <c r="EA2" t="s">
        <v>182</v>
      </c>
      <c r="EB2" t="s">
        <v>183</v>
      </c>
      <c r="EC2" t="s">
        <v>184</v>
      </c>
      <c r="ED2" t="s">
        <v>185</v>
      </c>
      <c r="EE2" t="s">
        <v>186</v>
      </c>
      <c r="EF2" t="s">
        <v>187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195</v>
      </c>
      <c r="EO2" t="s">
        <v>196</v>
      </c>
      <c r="EP2" t="s">
        <v>197</v>
      </c>
      <c r="EQ2" t="s">
        <v>198</v>
      </c>
      <c r="ER2" t="s">
        <v>199</v>
      </c>
      <c r="ES2" t="s">
        <v>200</v>
      </c>
      <c r="ET2" t="s">
        <v>201</v>
      </c>
      <c r="EU2" t="s">
        <v>202</v>
      </c>
      <c r="EV2" t="s">
        <v>203</v>
      </c>
      <c r="EW2" t="s">
        <v>204</v>
      </c>
      <c r="EX2" t="s">
        <v>205</v>
      </c>
      <c r="EY2" s="87" t="s">
        <v>206</v>
      </c>
      <c r="EZ2" t="s">
        <v>207</v>
      </c>
      <c r="FA2" t="s">
        <v>208</v>
      </c>
      <c r="FB2" t="s">
        <v>209</v>
      </c>
      <c r="FC2" t="s">
        <v>210</v>
      </c>
      <c r="FD2" t="s">
        <v>211</v>
      </c>
      <c r="FE2" t="s">
        <v>212</v>
      </c>
      <c r="FF2" t="s">
        <v>213</v>
      </c>
      <c r="FG2" t="s">
        <v>214</v>
      </c>
      <c r="FH2" t="s">
        <v>215</v>
      </c>
      <c r="FI2" t="s">
        <v>216</v>
      </c>
      <c r="FJ2" t="s">
        <v>217</v>
      </c>
      <c r="FK2" t="s">
        <v>218</v>
      </c>
      <c r="FL2" t="s">
        <v>219</v>
      </c>
      <c r="FM2" t="s">
        <v>220</v>
      </c>
      <c r="FN2" t="s">
        <v>221</v>
      </c>
      <c r="FO2" t="s">
        <v>222</v>
      </c>
      <c r="FP2" t="s">
        <v>223</v>
      </c>
      <c r="FQ2" t="s">
        <v>224</v>
      </c>
      <c r="FR2" t="s">
        <v>225</v>
      </c>
      <c r="FS2" t="s">
        <v>226</v>
      </c>
      <c r="FT2" t="s">
        <v>227</v>
      </c>
      <c r="FU2" t="s">
        <v>228</v>
      </c>
      <c r="FV2" s="88" t="s">
        <v>229</v>
      </c>
      <c r="FW2" t="s">
        <v>230</v>
      </c>
      <c r="FX2" t="s">
        <v>231</v>
      </c>
      <c r="FY2" t="s">
        <v>232</v>
      </c>
      <c r="FZ2" t="s">
        <v>233</v>
      </c>
      <c r="GA2" t="s">
        <v>234</v>
      </c>
      <c r="GB2" t="s">
        <v>235</v>
      </c>
      <c r="GC2" t="s">
        <v>236</v>
      </c>
      <c r="GD2" t="s">
        <v>237</v>
      </c>
      <c r="GE2" t="s">
        <v>238</v>
      </c>
      <c r="GF2" t="s">
        <v>239</v>
      </c>
      <c r="GG2" t="s">
        <v>240</v>
      </c>
      <c r="GH2" t="s">
        <v>241</v>
      </c>
      <c r="GI2" t="s">
        <v>242</v>
      </c>
      <c r="GJ2" t="s">
        <v>243</v>
      </c>
      <c r="GK2" t="s">
        <v>244</v>
      </c>
      <c r="GL2" t="s">
        <v>245</v>
      </c>
      <c r="GM2" t="s">
        <v>246</v>
      </c>
      <c r="GN2" t="s">
        <v>247</v>
      </c>
      <c r="GO2" t="s">
        <v>248</v>
      </c>
      <c r="GP2" t="s">
        <v>249</v>
      </c>
      <c r="GQ2" t="s">
        <v>552</v>
      </c>
      <c r="GR2" t="s">
        <v>553</v>
      </c>
      <c r="GS2" t="s">
        <v>554</v>
      </c>
      <c r="GT2" t="s">
        <v>555</v>
      </c>
    </row>
    <row r="3" spans="1:202" x14ac:dyDescent="0.25">
      <c r="I3" s="138" t="s">
        <v>33</v>
      </c>
      <c r="J3" t="s">
        <v>40</v>
      </c>
      <c r="K3" s="141">
        <f ca="1">Horaire!D42</f>
        <v>626293.57910157414</v>
      </c>
      <c r="L3" s="1">
        <f ca="1">Horaire!E42</f>
        <v>661997.31445313664</v>
      </c>
      <c r="M3" s="1">
        <f ca="1">Horaire!F42</f>
        <v>699120.45898438874</v>
      </c>
      <c r="N3" s="1">
        <f ca="1">Horaire!G42</f>
        <v>738381.93359376374</v>
      </c>
      <c r="O3" s="1">
        <f ca="1">Horaire!H42</f>
        <v>777643.40820313874</v>
      </c>
      <c r="P3" s="1">
        <f ca="1">Horaire!I42</f>
        <v>819927.83203126374</v>
      </c>
      <c r="Q3" s="1">
        <f ca="1">Horaire!J42</f>
        <v>856166.35742188874</v>
      </c>
      <c r="R3" s="1">
        <f ca="1">Horaire!K42</f>
        <v>886358.98437501374</v>
      </c>
      <c r="S3" s="1">
        <f ca="1">Horaire!L42</f>
        <v>835024.14550782624</v>
      </c>
      <c r="T3" s="1">
        <f ca="1">Horaire!M42</f>
        <v>783689.30664063874</v>
      </c>
      <c r="U3" s="1">
        <f ca="1">Horaire!N42</f>
        <v>729313.08593751374</v>
      </c>
      <c r="V3" s="1">
        <f ca="1">Horaire!O42</f>
        <v>672672.94161241956</v>
      </c>
      <c r="W3" s="1">
        <f ca="1">Horaire!P42</f>
        <v>628048.4219434578</v>
      </c>
      <c r="X3" s="1">
        <f ca="1">Horaire!Q42</f>
        <v>583001.88672159368</v>
      </c>
      <c r="Y3" s="1">
        <f ca="1">Horaire!R42</f>
        <v>537609.66892377171</v>
      </c>
      <c r="Z3" s="1">
        <f ca="1">Horaire!S42</f>
        <v>491928.37815165834</v>
      </c>
      <c r="AA3" s="1">
        <f ca="1">Horaire!T42</f>
        <v>445999.78465355287</v>
      </c>
      <c r="AB3" s="1">
        <f ca="1">Horaire!U42</f>
        <v>399750.64323230274</v>
      </c>
      <c r="AC3" s="1">
        <f ca="1">Horaire!V42</f>
        <v>301869.49518561328</v>
      </c>
      <c r="AD3" s="1">
        <f ca="1">Horaire!W42</f>
        <v>236855.41043419676</v>
      </c>
      <c r="AE3" s="1">
        <f ca="1">Horaire!X42</f>
        <v>188508.16284180619</v>
      </c>
      <c r="AF3" s="1">
        <f ca="1">Horaire!Y42</f>
        <v>141244.31822531472</v>
      </c>
      <c r="AG3" s="1">
        <f ca="1">Horaire!Z42</f>
        <v>132435.77954829318</v>
      </c>
      <c r="AH3" s="142">
        <f ca="1">Horaire!AA42</f>
        <v>124581.20396700251</v>
      </c>
      <c r="AI3" s="1">
        <f ca="1">Horaire!AB42</f>
        <v>128272.15026396594</v>
      </c>
      <c r="AJ3" s="1">
        <f ca="1">Horaire!AC42</f>
        <v>158672.82245551771</v>
      </c>
      <c r="AK3" s="1">
        <f ca="1">Horaire!AD42</f>
        <v>183844.3313896599</v>
      </c>
      <c r="AL3" s="1">
        <f ca="1">Horaire!AE42</f>
        <v>206791.46509982416</v>
      </c>
      <c r="AM3" s="1">
        <f ca="1">Horaire!AF42</f>
        <v>230179.24166422343</v>
      </c>
      <c r="AN3" s="1">
        <f ca="1">Horaire!AG42</f>
        <v>253811.55410993809</v>
      </c>
      <c r="AO3" s="1">
        <f ca="1">Horaire!AH42</f>
        <v>277392.47605272423</v>
      </c>
      <c r="AP3" s="1">
        <f ca="1">Horaire!AI42</f>
        <v>300983.43493726704</v>
      </c>
      <c r="AQ3" s="1">
        <f ca="1">Horaire!AJ42</f>
        <v>324572.40141264786</v>
      </c>
      <c r="AR3" s="1">
        <f ca="1">Horaire!AK42</f>
        <v>231185.59471963032</v>
      </c>
      <c r="AS3" s="1">
        <f ca="1">Horaire!AL42</f>
        <v>168242.27743206109</v>
      </c>
      <c r="AT3" s="1">
        <f ca="1">Horaire!AM42</f>
        <v>157391.44803416124</v>
      </c>
      <c r="AU3" s="1">
        <f ca="1">Horaire!AN42</f>
        <v>155460.06716739756</v>
      </c>
      <c r="AV3" s="1">
        <f ca="1">Horaire!AO42</f>
        <v>179068.15533133631</v>
      </c>
      <c r="AW3" s="1">
        <f ca="1">Horaire!AP42</f>
        <v>202168.25182416308</v>
      </c>
      <c r="AX3" s="1">
        <f ca="1">Horaire!AQ42</f>
        <v>225411.10337191014</v>
      </c>
      <c r="AY3" s="1">
        <f ca="1">Horaire!AR42</f>
        <v>249078.16081796089</v>
      </c>
      <c r="AZ3" s="1">
        <f ca="1">Horaire!AS42</f>
        <v>272652.52896287362</v>
      </c>
      <c r="BA3" s="1">
        <f ca="1">Horaire!AT42</f>
        <v>217254.75748071179</v>
      </c>
      <c r="BB3" s="1">
        <f ca="1">Horaire!AU42</f>
        <v>157350.95925044693</v>
      </c>
      <c r="BC3" s="1">
        <f ca="1">Horaire!AV42</f>
        <v>147697.86886622524</v>
      </c>
      <c r="BD3" s="1">
        <f ca="1">Horaire!AW42</f>
        <v>151947.45654607035</v>
      </c>
      <c r="BE3" s="1">
        <f ca="1">Horaire!AX42</f>
        <v>180650.29244576275</v>
      </c>
      <c r="BF3" s="1">
        <f ca="1">Horaire!AY42</f>
        <v>204743.56281005451</v>
      </c>
      <c r="BG3" s="141">
        <f ca="1">Horaire!AZ42</f>
        <v>227809.85386700457</v>
      </c>
      <c r="BH3" s="1">
        <f ca="1">Horaire!BA42</f>
        <v>250649.88011954632</v>
      </c>
      <c r="BI3" s="1">
        <f ca="1">Horaire!BB42</f>
        <v>272896.23305433634</v>
      </c>
      <c r="BJ3" s="1">
        <f ca="1">Horaire!BC42</f>
        <v>295285.77159919799</v>
      </c>
      <c r="BK3" s="1">
        <f ca="1">Horaire!BD42</f>
        <v>317635.5847317545</v>
      </c>
      <c r="BL3" s="1">
        <f ca="1">Horaire!BE42</f>
        <v>339996.09557977819</v>
      </c>
      <c r="BM3" s="1">
        <f ca="1">Horaire!BF42</f>
        <v>362353.70103596977</v>
      </c>
      <c r="BN3" s="1">
        <f ca="1">Horaire!BG42</f>
        <v>384166.09370218898</v>
      </c>
      <c r="BO3" s="1">
        <f ca="1">Horaire!BH42</f>
        <v>406019.36431821348</v>
      </c>
      <c r="BP3" s="1">
        <f ca="1">Horaire!BI42</f>
        <v>427866.80180318659</v>
      </c>
      <c r="BQ3" s="1">
        <f ca="1">Horaire!BJ42</f>
        <v>449715.05292922509</v>
      </c>
      <c r="BR3" s="1">
        <f ca="1">Horaire!BK42</f>
        <v>471725.79020600254</v>
      </c>
      <c r="BS3" s="1">
        <f ca="1">Horaire!BL42</f>
        <v>493795.97327128303</v>
      </c>
      <c r="BT3" s="1">
        <f ca="1">Horaire!BM42</f>
        <v>515860.8624239217</v>
      </c>
      <c r="BU3" s="1">
        <f ca="1">Horaire!BN42</f>
        <v>537926.19746784423</v>
      </c>
      <c r="BV3" s="1">
        <f ca="1">Horaire!BO42</f>
        <v>559991.49476273754</v>
      </c>
      <c r="BW3" s="1">
        <f ca="1">Horaire!BP42</f>
        <v>582056.79525208275</v>
      </c>
      <c r="BX3" s="1">
        <f ca="1">Horaire!BQ42</f>
        <v>604122.09547109355</v>
      </c>
      <c r="BY3" s="1">
        <f ca="1">Horaire!BR42</f>
        <v>625982.25990004779</v>
      </c>
      <c r="BZ3" s="1">
        <f ca="1">Horaire!BS42</f>
        <v>647740.4253064685</v>
      </c>
      <c r="CA3" s="1">
        <f ca="1">Horaire!BT42</f>
        <v>669500.3702101286</v>
      </c>
      <c r="CB3" s="1">
        <f ca="1">Horaire!BU42</f>
        <v>691260.2671177407</v>
      </c>
      <c r="CC3" s="1">
        <f ca="1">Horaire!BV42</f>
        <v>713043.80546583468</v>
      </c>
      <c r="CD3" s="142">
        <f ca="1">Horaire!BW42</f>
        <v>735197.88534091902</v>
      </c>
      <c r="CE3" s="1">
        <f ca="1">Horaire!BX42</f>
        <v>757362.88634552562</v>
      </c>
      <c r="CF3" s="1">
        <f ca="1">Horaire!BY42</f>
        <v>778729.6387774559</v>
      </c>
      <c r="CG3" s="1">
        <f ca="1">Horaire!BZ42</f>
        <v>799747.06007360946</v>
      </c>
      <c r="CH3" s="1">
        <f ca="1">Horaire!CA42</f>
        <v>820752.04609252734</v>
      </c>
      <c r="CI3" s="1">
        <f ca="1">Horaire!CB42</f>
        <v>841757.01308937359</v>
      </c>
      <c r="CJ3" s="1">
        <f ca="1">Horaire!CC42</f>
        <v>862761.98007946147</v>
      </c>
      <c r="CK3" s="1">
        <f ca="1">Horaire!CD42</f>
        <v>883766.94706954237</v>
      </c>
      <c r="CL3" s="1">
        <f ca="1">Horaire!CE42</f>
        <v>904679.76217880298</v>
      </c>
      <c r="CM3" s="1">
        <f ca="1">Horaire!CF42</f>
        <v>925447.83236316941</v>
      </c>
      <c r="CN3" s="1">
        <f ca="1">Horaire!CG42</f>
        <v>946206.21051860088</v>
      </c>
      <c r="CO3" s="1">
        <f ca="1">Horaire!CH42</f>
        <v>966964.08706574701</v>
      </c>
      <c r="CP3" s="1">
        <f ca="1">Horaire!CI42</f>
        <v>987721.93815660593</v>
      </c>
      <c r="CQ3" s="1">
        <f ca="1">Horaire!CJ42</f>
        <v>1008479.7879569017</v>
      </c>
      <c r="CR3" s="1">
        <f ca="1">Horaire!CK42</f>
        <v>1029438.1624594786</v>
      </c>
      <c r="CS3" s="1">
        <f ca="1">Horaire!CL42</f>
        <v>1050463.1728043878</v>
      </c>
      <c r="CT3" s="1">
        <f ca="1">Horaire!CM42</f>
        <v>1071495.0999113563</v>
      </c>
      <c r="CU3" s="1">
        <f ca="1">Horaire!CN42</f>
        <v>1092527.7921785442</v>
      </c>
      <c r="CV3" s="1">
        <f ca="1">Horaire!CO42</f>
        <v>1113560.5696354154</v>
      </c>
      <c r="CW3" s="1">
        <f ca="1">Horaire!CP42</f>
        <v>1134593.356583656</v>
      </c>
      <c r="CX3" s="1">
        <f ca="1">Horaire!CQ42</f>
        <v>1155626.1445894542</v>
      </c>
      <c r="CY3" s="1">
        <f ca="1">Horaire!CR42</f>
        <v>1176658.9327130942</v>
      </c>
      <c r="CZ3" s="1">
        <f ca="1">Horaire!CS42</f>
        <v>1197691.7208498593</v>
      </c>
      <c r="DA3" s="1">
        <f ca="1">Horaire!CT42</f>
        <v>1218724.5089880927</v>
      </c>
      <c r="DB3" s="1">
        <f ca="1">Horaire!CU42</f>
        <v>1239679.7785120946</v>
      </c>
      <c r="DC3" s="141">
        <f ca="1">Horaire!CV42</f>
        <v>1260606.8997864309</v>
      </c>
      <c r="DD3" s="1">
        <f ca="1">Horaire!CW42</f>
        <v>1277317.1651385934</v>
      </c>
      <c r="DE3" s="1">
        <f ca="1">Horaire!CX42</f>
        <v>1294027.4304907559</v>
      </c>
      <c r="DF3" s="1">
        <f ca="1">Horaire!CY42</f>
        <v>1310737.6958429185</v>
      </c>
      <c r="DG3" s="1">
        <f ca="1">Horaire!CZ42</f>
        <v>1327447.961195081</v>
      </c>
      <c r="DH3" s="1">
        <f ca="1">Horaire!DA42</f>
        <v>1344158.2265472435</v>
      </c>
      <c r="DI3" s="1">
        <f ca="1">Horaire!DB42</f>
        <v>1360868.4918994061</v>
      </c>
      <c r="DJ3" s="1">
        <f ca="1">Horaire!DC42</f>
        <v>1377578.7572515686</v>
      </c>
      <c r="DK3" s="1">
        <f ca="1">Horaire!DD42</f>
        <v>1394289.0226037311</v>
      </c>
      <c r="DL3" s="1">
        <f ca="1">Horaire!DE42</f>
        <v>1410999.2879558937</v>
      </c>
      <c r="DM3" s="1">
        <f ca="1">Horaire!DF42</f>
        <v>1427709.5533080562</v>
      </c>
      <c r="DN3" s="1">
        <f ca="1">Horaire!DG42</f>
        <v>1444419.8186602187</v>
      </c>
      <c r="DO3" s="1">
        <f ca="1">Horaire!DH42</f>
        <v>1461130.0840123813</v>
      </c>
      <c r="DP3" s="1">
        <f ca="1">Horaire!DI42</f>
        <v>1477840.3493645438</v>
      </c>
      <c r="DQ3" s="1">
        <f ca="1">Horaire!DJ42</f>
        <v>1494550.6147167063</v>
      </c>
      <c r="DR3" s="1">
        <f ca="1">Horaire!DK42</f>
        <v>1511260.8800688689</v>
      </c>
      <c r="DS3" s="1">
        <f ca="1">Horaire!DL42</f>
        <v>1527971.1454210314</v>
      </c>
      <c r="DT3" s="1">
        <f ca="1">Horaire!DM42</f>
        <v>1544681.4107731939</v>
      </c>
      <c r="DU3" s="1">
        <f ca="1">Horaire!DN42</f>
        <v>1561391.6761253565</v>
      </c>
      <c r="DV3" s="1">
        <f ca="1">Horaire!DO42</f>
        <v>1578101.941477519</v>
      </c>
      <c r="DW3" s="1">
        <f ca="1">Horaire!DP42</f>
        <v>1594812.2068296815</v>
      </c>
      <c r="DX3" s="1">
        <f ca="1">Horaire!DQ42</f>
        <v>1611522.4721818441</v>
      </c>
      <c r="DY3" s="1">
        <f ca="1">Horaire!DR42</f>
        <v>1628232.7375340066</v>
      </c>
      <c r="DZ3" s="142">
        <f ca="1">Horaire!DS42</f>
        <v>1644943.0028861691</v>
      </c>
      <c r="EA3" s="1">
        <f ca="1">Horaire!DT42</f>
        <v>1661653.2682383317</v>
      </c>
      <c r="EB3" s="1">
        <f ca="1">Horaire!DU42</f>
        <v>1678212.5212419683</v>
      </c>
      <c r="EC3" s="1">
        <f ca="1">Horaire!DV42</f>
        <v>1694771.7742456049</v>
      </c>
      <c r="ED3" s="1">
        <f ca="1">Horaire!DW42</f>
        <v>1711331.0272492415</v>
      </c>
      <c r="EE3" s="1">
        <f ca="1">Horaire!DX42</f>
        <v>1727890.2802528781</v>
      </c>
      <c r="EF3" s="1">
        <f ca="1">Horaire!DY42</f>
        <v>1744449.5332565147</v>
      </c>
      <c r="EG3" s="1">
        <f ca="1">Horaire!DZ42</f>
        <v>1761008.7862601513</v>
      </c>
      <c r="EH3" s="1">
        <f ca="1">Horaire!EA42</f>
        <v>1777568.0392637879</v>
      </c>
      <c r="EI3" s="1">
        <f ca="1">Horaire!EB42</f>
        <v>1794127.2922674245</v>
      </c>
      <c r="EJ3" s="1">
        <f ca="1">Horaire!EC42</f>
        <v>1810686.5452710611</v>
      </c>
      <c r="EK3" s="1">
        <f ca="1">Horaire!ED42</f>
        <v>1827245.7982746977</v>
      </c>
      <c r="EL3" s="1">
        <f ca="1">Horaire!EE42</f>
        <v>1843805.0512783343</v>
      </c>
      <c r="EM3" s="1">
        <f ca="1">Horaire!EF42</f>
        <v>1860364.304281971</v>
      </c>
      <c r="EN3" s="1">
        <f ca="1">Horaire!EG42</f>
        <v>1876923.5572856076</v>
      </c>
      <c r="EO3" s="1">
        <f ca="1">Horaire!EH42</f>
        <v>1893482.8102892442</v>
      </c>
      <c r="EP3" s="1">
        <f ca="1">Horaire!EI42</f>
        <v>1910042.0632928808</v>
      </c>
      <c r="EQ3" s="1">
        <f ca="1">Horaire!EJ42</f>
        <v>1926601.3162965174</v>
      </c>
      <c r="ER3" s="1">
        <f ca="1">Horaire!EK42</f>
        <v>1943160.569300154</v>
      </c>
      <c r="ES3" s="1">
        <f ca="1">Horaire!EL42</f>
        <v>1959719.8223037906</v>
      </c>
      <c r="ET3" s="1">
        <f ca="1">Horaire!EM42</f>
        <v>1976279.0753074272</v>
      </c>
      <c r="EU3" s="1">
        <f ca="1">Horaire!EN42</f>
        <v>1992838.3283110638</v>
      </c>
      <c r="EV3" s="1">
        <f ca="1">Horaire!EO42</f>
        <v>2009397.5813147004</v>
      </c>
      <c r="EW3" s="1">
        <f ca="1">Horaire!EP42</f>
        <v>2025956.834318337</v>
      </c>
      <c r="EX3" s="1">
        <f ca="1">Horaire!EQ42</f>
        <v>2042516.0873219736</v>
      </c>
      <c r="EY3" s="141">
        <f ca="1">Horaire!ER42</f>
        <v>2059075.3403256102</v>
      </c>
      <c r="EZ3" s="1">
        <f ca="1">Horaire!ES42</f>
        <v>2073826.7348278638</v>
      </c>
      <c r="FA3" s="1">
        <f ca="1">Horaire!ET42</f>
        <v>2088578.1293301173</v>
      </c>
      <c r="FB3" s="1">
        <f ca="1">Horaire!EU42</f>
        <v>2103329.5238323705</v>
      </c>
      <c r="FC3" s="1">
        <f ca="1">Horaire!EV42</f>
        <v>2118080.9183346238</v>
      </c>
      <c r="FD3" s="1">
        <f ca="1">Horaire!EW42</f>
        <v>2132832.3128368771</v>
      </c>
      <c r="FE3" s="1">
        <f ca="1">Horaire!EX42</f>
        <v>2147583.7073391303</v>
      </c>
      <c r="FF3" s="1">
        <f ca="1">Horaire!EY42</f>
        <v>2162335.1018413836</v>
      </c>
      <c r="FG3" s="1">
        <f ca="1">Horaire!EZ42</f>
        <v>2177086.4963436369</v>
      </c>
      <c r="FH3" s="1">
        <f ca="1">Horaire!FA42</f>
        <v>2191837.8908458902</v>
      </c>
      <c r="FI3" s="1">
        <f ca="1">Horaire!FB42</f>
        <v>2206589.2853481434</v>
      </c>
      <c r="FJ3" s="1">
        <f ca="1">Horaire!FC42</f>
        <v>2221340.6798503967</v>
      </c>
      <c r="FK3" s="1">
        <f ca="1">Horaire!FD42</f>
        <v>2236092.07435265</v>
      </c>
      <c r="FL3" s="1">
        <f ca="1">Horaire!FE42</f>
        <v>2250843.4688549032</v>
      </c>
      <c r="FM3" s="1">
        <f ca="1">Horaire!FF42</f>
        <v>2265594.8633571565</v>
      </c>
      <c r="FN3" s="1">
        <f ca="1">Horaire!FG42</f>
        <v>2280346.2578594098</v>
      </c>
      <c r="FO3" s="1">
        <f ca="1">Horaire!FH42</f>
        <v>2295097.6523616631</v>
      </c>
      <c r="FP3" s="1">
        <f ca="1">Horaire!FI42</f>
        <v>2309849.0468639163</v>
      </c>
      <c r="FQ3" s="1">
        <f ca="1">Horaire!FJ42</f>
        <v>2324600.4413661696</v>
      </c>
      <c r="FR3" s="1">
        <f ca="1">Horaire!FK42</f>
        <v>2339351.8358684229</v>
      </c>
      <c r="FS3" s="1">
        <f ca="1">Horaire!FL42</f>
        <v>2354103.2303706761</v>
      </c>
      <c r="FT3" s="1">
        <f ca="1">Horaire!FM42</f>
        <v>2368854.6248729294</v>
      </c>
      <c r="FU3" s="1">
        <f ca="1">Horaire!FN42</f>
        <v>2383606.0193751827</v>
      </c>
      <c r="FV3" s="142">
        <f ca="1">Horaire!FO42</f>
        <v>2398357.413877436</v>
      </c>
      <c r="FW3" s="1" t="str">
        <f>Horaire!FP42</f>
        <v/>
      </c>
      <c r="FX3" s="1" t="str">
        <f>Horaire!FQ42</f>
        <v/>
      </c>
      <c r="FY3" s="1" t="str">
        <f>Horaire!FR42</f>
        <v/>
      </c>
      <c r="FZ3" s="1" t="str">
        <f>Horaire!FS42</f>
        <v/>
      </c>
      <c r="GA3" s="1" t="str">
        <f>Horaire!FT42</f>
        <v/>
      </c>
      <c r="GB3" s="1" t="str">
        <f>Horaire!FU42</f>
        <v/>
      </c>
      <c r="GC3" s="1" t="str">
        <f>Horaire!FV42</f>
        <v/>
      </c>
      <c r="GD3" s="1" t="str">
        <f>Horaire!FW42</f>
        <v/>
      </c>
      <c r="GE3" s="1" t="str">
        <f>Horaire!FX42</f>
        <v/>
      </c>
      <c r="GF3" s="1" t="str">
        <f>Horaire!FY42</f>
        <v/>
      </c>
      <c r="GG3" s="1" t="str">
        <f>Horaire!FZ42</f>
        <v/>
      </c>
      <c r="GH3" s="1" t="str">
        <f>Horaire!GA42</f>
        <v/>
      </c>
      <c r="GI3" s="1" t="str">
        <f>Horaire!GB42</f>
        <v/>
      </c>
      <c r="GJ3" s="1" t="str">
        <f>Horaire!GC42</f>
        <v/>
      </c>
      <c r="GK3" s="1" t="str">
        <f>Horaire!GD42</f>
        <v/>
      </c>
      <c r="GL3" s="1" t="str">
        <f>Horaire!GE42</f>
        <v/>
      </c>
      <c r="GM3" s="1" t="str">
        <f>Horaire!GF42</f>
        <v/>
      </c>
      <c r="GN3" s="1" t="str">
        <f>Horaire!GG42</f>
        <v/>
      </c>
      <c r="GO3" s="1" t="str">
        <f>Horaire!GH42</f>
        <v/>
      </c>
      <c r="GP3" s="1" t="str">
        <f>Horaire!GI42</f>
        <v/>
      </c>
      <c r="GQ3" s="1" t="str">
        <f>Horaire!GJ42</f>
        <v/>
      </c>
      <c r="GR3" s="1" t="str">
        <f>Horaire!GK42</f>
        <v/>
      </c>
      <c r="GS3" s="1" t="str">
        <f>Horaire!GL42</f>
        <v/>
      </c>
      <c r="GT3" s="1" t="str">
        <f>Horaire!GM42</f>
        <v/>
      </c>
    </row>
    <row r="4" spans="1:202" x14ac:dyDescent="0.25">
      <c r="B4" s="15" t="s">
        <v>48</v>
      </c>
      <c r="C4" s="14" t="s">
        <v>33</v>
      </c>
      <c r="D4" s="14" t="s">
        <v>448</v>
      </c>
      <c r="E4" s="14" t="s">
        <v>33</v>
      </c>
      <c r="J4" t="s">
        <v>35</v>
      </c>
      <c r="K4" s="87">
        <f ca="1">INDEX($D$5:$D$15,MATCH(K3,$E$5:$E$15,1))</f>
        <v>688.3</v>
      </c>
      <c r="L4">
        <f t="shared" ref="L4:BW4" ca="1" si="0">INDEX($D$5:$D$15,MATCH(L3,$E$5:$E$15,1))</f>
        <v>688.3</v>
      </c>
      <c r="M4">
        <f t="shared" ca="1" si="0"/>
        <v>689.3</v>
      </c>
      <c r="N4">
        <f t="shared" ca="1" si="0"/>
        <v>689.3</v>
      </c>
      <c r="O4">
        <f t="shared" ca="1" si="0"/>
        <v>689.3</v>
      </c>
      <c r="P4">
        <f t="shared" ca="1" si="0"/>
        <v>689.3</v>
      </c>
      <c r="Q4">
        <f t="shared" ca="1" si="0"/>
        <v>689.3</v>
      </c>
      <c r="R4">
        <f t="shared" ca="1" si="0"/>
        <v>689.3</v>
      </c>
      <c r="S4">
        <f t="shared" ca="1" si="0"/>
        <v>689.3</v>
      </c>
      <c r="T4">
        <f t="shared" ca="1" si="0"/>
        <v>689.3</v>
      </c>
      <c r="U4">
        <f t="shared" ca="1" si="0"/>
        <v>689.3</v>
      </c>
      <c r="V4">
        <f t="shared" ca="1" si="0"/>
        <v>688.3</v>
      </c>
      <c r="W4">
        <f t="shared" ca="1" si="0"/>
        <v>688.3</v>
      </c>
      <c r="X4">
        <f t="shared" ca="1" si="0"/>
        <v>688.3</v>
      </c>
      <c r="Y4">
        <f t="shared" ca="1" si="0"/>
        <v>688.3</v>
      </c>
      <c r="Z4">
        <f t="shared" ca="1" si="0"/>
        <v>688.3</v>
      </c>
      <c r="AA4">
        <f t="shared" ca="1" si="0"/>
        <v>688.3</v>
      </c>
      <c r="AB4">
        <f t="shared" ca="1" si="0"/>
        <v>687.3</v>
      </c>
      <c r="AC4">
        <f t="shared" ca="1" si="0"/>
        <v>687.3</v>
      </c>
      <c r="AD4">
        <f t="shared" ca="1" si="0"/>
        <v>687.3</v>
      </c>
      <c r="AE4">
        <f t="shared" ca="1" si="0"/>
        <v>686.28</v>
      </c>
      <c r="AF4">
        <f t="shared" ca="1" si="0"/>
        <v>686.28</v>
      </c>
      <c r="AG4">
        <f t="shared" ca="1" si="0"/>
        <v>686.28</v>
      </c>
      <c r="AH4" s="88">
        <f t="shared" ca="1" si="0"/>
        <v>686.28</v>
      </c>
      <c r="AI4">
        <f t="shared" ca="1" si="0"/>
        <v>686.28</v>
      </c>
      <c r="AJ4">
        <f t="shared" ca="1" si="0"/>
        <v>686.28</v>
      </c>
      <c r="AK4">
        <f t="shared" ca="1" si="0"/>
        <v>686.28</v>
      </c>
      <c r="AL4">
        <f t="shared" ca="1" si="0"/>
        <v>687.3</v>
      </c>
      <c r="AM4">
        <f t="shared" ca="1" si="0"/>
        <v>687.3</v>
      </c>
      <c r="AN4">
        <f t="shared" ca="1" si="0"/>
        <v>687.3</v>
      </c>
      <c r="AO4">
        <f t="shared" ca="1" si="0"/>
        <v>687.3</v>
      </c>
      <c r="AP4">
        <f t="shared" ca="1" si="0"/>
        <v>687.3</v>
      </c>
      <c r="AQ4">
        <f t="shared" ca="1" si="0"/>
        <v>687.3</v>
      </c>
      <c r="AR4">
        <f t="shared" ca="1" si="0"/>
        <v>687.3</v>
      </c>
      <c r="AS4">
        <f t="shared" ca="1" si="0"/>
        <v>686.28</v>
      </c>
      <c r="AT4">
        <f t="shared" ca="1" si="0"/>
        <v>686.28</v>
      </c>
      <c r="AU4">
        <f t="shared" ca="1" si="0"/>
        <v>686.28</v>
      </c>
      <c r="AV4">
        <f t="shared" ca="1" si="0"/>
        <v>686.28</v>
      </c>
      <c r="AW4">
        <f t="shared" ca="1" si="0"/>
        <v>687.3</v>
      </c>
      <c r="AX4">
        <f t="shared" ca="1" si="0"/>
        <v>687.3</v>
      </c>
      <c r="AY4">
        <f t="shared" ca="1" si="0"/>
        <v>687.3</v>
      </c>
      <c r="AZ4">
        <f t="shared" ca="1" si="0"/>
        <v>687.3</v>
      </c>
      <c r="BA4">
        <f t="shared" ca="1" si="0"/>
        <v>687.3</v>
      </c>
      <c r="BB4">
        <f t="shared" ca="1" si="0"/>
        <v>686.28</v>
      </c>
      <c r="BC4">
        <f t="shared" ca="1" si="0"/>
        <v>686.28</v>
      </c>
      <c r="BD4">
        <f t="shared" ca="1" si="0"/>
        <v>686.28</v>
      </c>
      <c r="BE4">
        <f t="shared" ca="1" si="0"/>
        <v>686.28</v>
      </c>
      <c r="BF4">
        <f t="shared" ca="1" si="0"/>
        <v>687.3</v>
      </c>
      <c r="BG4" s="87">
        <f t="shared" ca="1" si="0"/>
        <v>687.3</v>
      </c>
      <c r="BH4">
        <f t="shared" ca="1" si="0"/>
        <v>687.3</v>
      </c>
      <c r="BI4">
        <f t="shared" ca="1" si="0"/>
        <v>687.3</v>
      </c>
      <c r="BJ4">
        <f t="shared" ca="1" si="0"/>
        <v>687.3</v>
      </c>
      <c r="BK4">
        <f t="shared" ca="1" si="0"/>
        <v>687.3</v>
      </c>
      <c r="BL4">
        <f t="shared" ca="1" si="0"/>
        <v>687.3</v>
      </c>
      <c r="BM4">
        <f t="shared" ca="1" si="0"/>
        <v>687.3</v>
      </c>
      <c r="BN4">
        <f t="shared" ca="1" si="0"/>
        <v>687.3</v>
      </c>
      <c r="BO4">
        <f t="shared" ca="1" si="0"/>
        <v>687.3</v>
      </c>
      <c r="BP4">
        <f t="shared" ca="1" si="0"/>
        <v>687.3</v>
      </c>
      <c r="BQ4">
        <f t="shared" ca="1" si="0"/>
        <v>688.3</v>
      </c>
      <c r="BR4">
        <f t="shared" ca="1" si="0"/>
        <v>688.3</v>
      </c>
      <c r="BS4">
        <f t="shared" ca="1" si="0"/>
        <v>688.3</v>
      </c>
      <c r="BT4">
        <f t="shared" ca="1" si="0"/>
        <v>688.3</v>
      </c>
      <c r="BU4">
        <f t="shared" ca="1" si="0"/>
        <v>688.3</v>
      </c>
      <c r="BV4">
        <f t="shared" ca="1" si="0"/>
        <v>688.3</v>
      </c>
      <c r="BW4">
        <f t="shared" ca="1" si="0"/>
        <v>688.3</v>
      </c>
      <c r="BX4">
        <f t="shared" ref="BX4:EI4" ca="1" si="1">INDEX($D$5:$D$15,MATCH(BX3,$E$5:$E$15,1))</f>
        <v>688.3</v>
      </c>
      <c r="BY4">
        <f t="shared" ca="1" si="1"/>
        <v>688.3</v>
      </c>
      <c r="BZ4">
        <f t="shared" ca="1" si="1"/>
        <v>688.3</v>
      </c>
      <c r="CA4">
        <f t="shared" ca="1" si="1"/>
        <v>688.3</v>
      </c>
      <c r="CB4">
        <f t="shared" ca="1" si="1"/>
        <v>689.3</v>
      </c>
      <c r="CC4">
        <f t="shared" ca="1" si="1"/>
        <v>689.3</v>
      </c>
      <c r="CD4" s="88">
        <f t="shared" ca="1" si="1"/>
        <v>689.3</v>
      </c>
      <c r="CE4">
        <f t="shared" ca="1" si="1"/>
        <v>689.3</v>
      </c>
      <c r="CF4">
        <f t="shared" ca="1" si="1"/>
        <v>689.3</v>
      </c>
      <c r="CG4">
        <f t="shared" ca="1" si="1"/>
        <v>689.3</v>
      </c>
      <c r="CH4">
        <f t="shared" ca="1" si="1"/>
        <v>689.3</v>
      </c>
      <c r="CI4">
        <f t="shared" ca="1" si="1"/>
        <v>689.3</v>
      </c>
      <c r="CJ4">
        <f t="shared" ca="1" si="1"/>
        <v>689.3</v>
      </c>
      <c r="CK4">
        <f t="shared" ca="1" si="1"/>
        <v>689.3</v>
      </c>
      <c r="CL4">
        <f t="shared" ca="1" si="1"/>
        <v>689.3</v>
      </c>
      <c r="CM4">
        <f t="shared" ca="1" si="1"/>
        <v>689.3</v>
      </c>
      <c r="CN4">
        <f t="shared" ca="1" si="1"/>
        <v>689.3</v>
      </c>
      <c r="CO4">
        <f t="shared" ca="1" si="1"/>
        <v>689.3</v>
      </c>
      <c r="CP4">
        <f t="shared" ca="1" si="1"/>
        <v>689.3</v>
      </c>
      <c r="CQ4">
        <f t="shared" ca="1" si="1"/>
        <v>690.3</v>
      </c>
      <c r="CR4">
        <f t="shared" ca="1" si="1"/>
        <v>690.3</v>
      </c>
      <c r="CS4">
        <f t="shared" ca="1" si="1"/>
        <v>690.3</v>
      </c>
      <c r="CT4">
        <f t="shared" ca="1" si="1"/>
        <v>690.3</v>
      </c>
      <c r="CU4">
        <f t="shared" ca="1" si="1"/>
        <v>690.3</v>
      </c>
      <c r="CV4">
        <f t="shared" ca="1" si="1"/>
        <v>690.3</v>
      </c>
      <c r="CW4">
        <f t="shared" ca="1" si="1"/>
        <v>690.3</v>
      </c>
      <c r="CX4">
        <f t="shared" ca="1" si="1"/>
        <v>690.3</v>
      </c>
      <c r="CY4">
        <f t="shared" ca="1" si="1"/>
        <v>690.3</v>
      </c>
      <c r="CZ4">
        <f t="shared" ca="1" si="1"/>
        <v>690.3</v>
      </c>
      <c r="DA4">
        <f t="shared" ca="1" si="1"/>
        <v>690.3</v>
      </c>
      <c r="DB4">
        <f t="shared" ca="1" si="1"/>
        <v>690.3</v>
      </c>
      <c r="DC4" s="87">
        <f t="shared" ca="1" si="1"/>
        <v>690.3</v>
      </c>
      <c r="DD4">
        <f t="shared" ca="1" si="1"/>
        <v>690.3</v>
      </c>
      <c r="DE4">
        <f t="shared" ca="1" si="1"/>
        <v>690.3</v>
      </c>
      <c r="DF4">
        <f t="shared" ca="1" si="1"/>
        <v>690.3</v>
      </c>
      <c r="DG4">
        <f t="shared" ca="1" si="1"/>
        <v>690.3</v>
      </c>
      <c r="DH4">
        <f t="shared" ca="1" si="1"/>
        <v>691.3</v>
      </c>
      <c r="DI4">
        <f t="shared" ca="1" si="1"/>
        <v>691.3</v>
      </c>
      <c r="DJ4">
        <f t="shared" ca="1" si="1"/>
        <v>691.3</v>
      </c>
      <c r="DK4">
        <f t="shared" ca="1" si="1"/>
        <v>691.3</v>
      </c>
      <c r="DL4">
        <f t="shared" ca="1" si="1"/>
        <v>691.3</v>
      </c>
      <c r="DM4">
        <f t="shared" ca="1" si="1"/>
        <v>691.3</v>
      </c>
      <c r="DN4">
        <f t="shared" ca="1" si="1"/>
        <v>691.3</v>
      </c>
      <c r="DO4">
        <f t="shared" ca="1" si="1"/>
        <v>691.3</v>
      </c>
      <c r="DP4">
        <f t="shared" ca="1" si="1"/>
        <v>691.3</v>
      </c>
      <c r="DQ4">
        <f t="shared" ca="1" si="1"/>
        <v>691.3</v>
      </c>
      <c r="DR4">
        <f t="shared" ca="1" si="1"/>
        <v>691.3</v>
      </c>
      <c r="DS4">
        <f t="shared" ca="1" si="1"/>
        <v>691.3</v>
      </c>
      <c r="DT4">
        <f t="shared" ca="1" si="1"/>
        <v>691.3</v>
      </c>
      <c r="DU4">
        <f t="shared" ca="1" si="1"/>
        <v>691.3</v>
      </c>
      <c r="DV4">
        <f t="shared" ca="1" si="1"/>
        <v>691.3</v>
      </c>
      <c r="DW4">
        <f t="shared" ca="1" si="1"/>
        <v>692</v>
      </c>
      <c r="DX4">
        <f t="shared" ca="1" si="1"/>
        <v>692</v>
      </c>
      <c r="DY4">
        <f t="shared" ca="1" si="1"/>
        <v>692</v>
      </c>
      <c r="DZ4" s="88">
        <f t="shared" ca="1" si="1"/>
        <v>692</v>
      </c>
      <c r="EA4">
        <f t="shared" ca="1" si="1"/>
        <v>692</v>
      </c>
      <c r="EB4">
        <f t="shared" ca="1" si="1"/>
        <v>692</v>
      </c>
      <c r="EC4">
        <f t="shared" ca="1" si="1"/>
        <v>692</v>
      </c>
      <c r="ED4">
        <f t="shared" ca="1" si="1"/>
        <v>692</v>
      </c>
      <c r="EE4">
        <f t="shared" ca="1" si="1"/>
        <v>692</v>
      </c>
      <c r="EF4">
        <f t="shared" ca="1" si="1"/>
        <v>692</v>
      </c>
      <c r="EG4">
        <f t="shared" ca="1" si="1"/>
        <v>692</v>
      </c>
      <c r="EH4">
        <f t="shared" ca="1" si="1"/>
        <v>692</v>
      </c>
      <c r="EI4">
        <f t="shared" ca="1" si="1"/>
        <v>692</v>
      </c>
      <c r="EJ4">
        <f t="shared" ref="EJ4:EU4" ca="1" si="2">INDEX($D$5:$D$15,MATCH(EJ3,$E$5:$E$15,1))</f>
        <v>692</v>
      </c>
      <c r="EK4">
        <f t="shared" ca="1" si="2"/>
        <v>692</v>
      </c>
      <c r="EL4">
        <f t="shared" ca="1" si="2"/>
        <v>692</v>
      </c>
      <c r="EM4">
        <f t="shared" ca="1" si="2"/>
        <v>692</v>
      </c>
      <c r="EN4">
        <f t="shared" ca="1" si="2"/>
        <v>692</v>
      </c>
      <c r="EO4">
        <f t="shared" ca="1" si="2"/>
        <v>692</v>
      </c>
      <c r="EP4">
        <f t="shared" ca="1" si="2"/>
        <v>692</v>
      </c>
      <c r="EQ4">
        <f t="shared" ca="1" si="2"/>
        <v>692</v>
      </c>
      <c r="ER4">
        <f t="shared" ca="1" si="2"/>
        <v>692</v>
      </c>
      <c r="ES4">
        <f t="shared" ca="1" si="2"/>
        <v>692</v>
      </c>
      <c r="ET4">
        <f t="shared" ca="1" si="2"/>
        <v>692</v>
      </c>
      <c r="EU4">
        <f t="shared" ca="1" si="2"/>
        <v>692</v>
      </c>
      <c r="EV4">
        <f t="shared" ref="EV4:GP4" ca="1" si="3">INDEX($D$5:$D$15,MATCH(EV3,$E$5:$E$15,1))</f>
        <v>692</v>
      </c>
      <c r="EW4">
        <f t="shared" ca="1" si="3"/>
        <v>692</v>
      </c>
      <c r="EX4">
        <f t="shared" ca="1" si="3"/>
        <v>692</v>
      </c>
      <c r="EY4" s="87">
        <f t="shared" ca="1" si="3"/>
        <v>692</v>
      </c>
      <c r="EZ4">
        <f t="shared" ca="1" si="3"/>
        <v>692</v>
      </c>
      <c r="FA4">
        <f t="shared" ca="1" si="3"/>
        <v>692</v>
      </c>
      <c r="FB4">
        <f t="shared" ca="1" si="3"/>
        <v>692</v>
      </c>
      <c r="FC4">
        <f t="shared" ca="1" si="3"/>
        <v>692</v>
      </c>
      <c r="FD4">
        <f t="shared" ca="1" si="3"/>
        <v>692</v>
      </c>
      <c r="FE4">
        <f t="shared" ca="1" si="3"/>
        <v>692</v>
      </c>
      <c r="FF4">
        <f t="shared" ca="1" si="3"/>
        <v>692</v>
      </c>
      <c r="FG4">
        <f t="shared" ca="1" si="3"/>
        <v>692</v>
      </c>
      <c r="FH4">
        <f t="shared" ca="1" si="3"/>
        <v>692</v>
      </c>
      <c r="FI4">
        <f t="shared" ca="1" si="3"/>
        <v>692</v>
      </c>
      <c r="FJ4">
        <f t="shared" ca="1" si="3"/>
        <v>692</v>
      </c>
      <c r="FK4">
        <f t="shared" ca="1" si="3"/>
        <v>692</v>
      </c>
      <c r="FL4">
        <f t="shared" ca="1" si="3"/>
        <v>692</v>
      </c>
      <c r="FM4">
        <f t="shared" ca="1" si="3"/>
        <v>692</v>
      </c>
      <c r="FN4">
        <f t="shared" ca="1" si="3"/>
        <v>692</v>
      </c>
      <c r="FO4">
        <f t="shared" ca="1" si="3"/>
        <v>692</v>
      </c>
      <c r="FP4">
        <f t="shared" ca="1" si="3"/>
        <v>692</v>
      </c>
      <c r="FQ4">
        <f t="shared" ca="1" si="3"/>
        <v>692</v>
      </c>
      <c r="FR4">
        <f t="shared" ca="1" si="3"/>
        <v>692</v>
      </c>
      <c r="FS4">
        <f t="shared" ca="1" si="3"/>
        <v>692</v>
      </c>
      <c r="FT4">
        <f t="shared" ca="1" si="3"/>
        <v>692</v>
      </c>
      <c r="FU4">
        <f t="shared" ca="1" si="3"/>
        <v>692</v>
      </c>
      <c r="FV4" s="88">
        <f t="shared" ca="1" si="3"/>
        <v>692</v>
      </c>
      <c r="FW4" t="e">
        <f t="shared" si="3"/>
        <v>#N/A</v>
      </c>
      <c r="FX4" t="e">
        <f t="shared" si="3"/>
        <v>#N/A</v>
      </c>
      <c r="FY4" t="e">
        <f t="shared" si="3"/>
        <v>#N/A</v>
      </c>
      <c r="FZ4" t="e">
        <f t="shared" si="3"/>
        <v>#N/A</v>
      </c>
      <c r="GA4" t="e">
        <f t="shared" si="3"/>
        <v>#N/A</v>
      </c>
      <c r="GB4" t="e">
        <f t="shared" si="3"/>
        <v>#N/A</v>
      </c>
      <c r="GC4" t="e">
        <f t="shared" si="3"/>
        <v>#N/A</v>
      </c>
      <c r="GD4" t="e">
        <f t="shared" si="3"/>
        <v>#N/A</v>
      </c>
      <c r="GE4" t="e">
        <f t="shared" si="3"/>
        <v>#N/A</v>
      </c>
      <c r="GF4" t="e">
        <f t="shared" si="3"/>
        <v>#N/A</v>
      </c>
      <c r="GG4" t="e">
        <f t="shared" si="3"/>
        <v>#N/A</v>
      </c>
      <c r="GH4" t="e">
        <f t="shared" si="3"/>
        <v>#N/A</v>
      </c>
      <c r="GI4" t="e">
        <f t="shared" si="3"/>
        <v>#N/A</v>
      </c>
      <c r="GJ4" t="e">
        <f t="shared" si="3"/>
        <v>#N/A</v>
      </c>
      <c r="GK4" t="e">
        <f t="shared" si="3"/>
        <v>#N/A</v>
      </c>
      <c r="GL4" t="e">
        <f t="shared" si="3"/>
        <v>#N/A</v>
      </c>
      <c r="GM4" t="e">
        <f t="shared" si="3"/>
        <v>#N/A</v>
      </c>
      <c r="GN4" t="e">
        <f t="shared" si="3"/>
        <v>#N/A</v>
      </c>
      <c r="GO4" t="e">
        <f t="shared" si="3"/>
        <v>#N/A</v>
      </c>
      <c r="GP4" t="e">
        <f t="shared" si="3"/>
        <v>#N/A</v>
      </c>
      <c r="GQ4" t="e">
        <f t="shared" ref="GQ4:GT4" si="4">INDEX($D$5:$D$15,MATCH(GQ3,$E$5:$E$15,1))</f>
        <v>#N/A</v>
      </c>
      <c r="GR4" t="e">
        <f t="shared" si="4"/>
        <v>#N/A</v>
      </c>
      <c r="GS4" t="e">
        <f t="shared" si="4"/>
        <v>#N/A</v>
      </c>
      <c r="GT4" t="e">
        <f t="shared" si="4"/>
        <v>#N/A</v>
      </c>
    </row>
    <row r="5" spans="1:202" x14ac:dyDescent="0.25">
      <c r="C5" s="70">
        <v>-30000000</v>
      </c>
      <c r="D5" s="70">
        <v>600</v>
      </c>
      <c r="E5" s="70">
        <v>-30000000</v>
      </c>
      <c r="J5" t="s">
        <v>36</v>
      </c>
      <c r="K5" s="87">
        <f ca="1">INDEX($E$5:$E$15,MATCH(K3,$E$5:$E$15,1))</f>
        <v>435000</v>
      </c>
      <c r="L5">
        <f t="shared" ref="L5:BW5" ca="1" si="5">INDEX($E$5:$E$15,MATCH(L3,$E$5:$E$15,1))</f>
        <v>435000</v>
      </c>
      <c r="M5">
        <f t="shared" ca="1" si="5"/>
        <v>690000</v>
      </c>
      <c r="N5">
        <f t="shared" ca="1" si="5"/>
        <v>690000</v>
      </c>
      <c r="O5">
        <f t="shared" ca="1" si="5"/>
        <v>690000</v>
      </c>
      <c r="P5">
        <f t="shared" ca="1" si="5"/>
        <v>690000</v>
      </c>
      <c r="Q5">
        <f t="shared" ca="1" si="5"/>
        <v>690000</v>
      </c>
      <c r="R5">
        <f t="shared" ca="1" si="5"/>
        <v>690000</v>
      </c>
      <c r="S5">
        <f t="shared" ca="1" si="5"/>
        <v>690000</v>
      </c>
      <c r="T5">
        <f t="shared" ca="1" si="5"/>
        <v>690000</v>
      </c>
      <c r="U5">
        <f t="shared" ca="1" si="5"/>
        <v>690000</v>
      </c>
      <c r="V5">
        <f t="shared" ca="1" si="5"/>
        <v>435000</v>
      </c>
      <c r="W5">
        <f t="shared" ca="1" si="5"/>
        <v>435000</v>
      </c>
      <c r="X5">
        <f t="shared" ca="1" si="5"/>
        <v>435000</v>
      </c>
      <c r="Y5">
        <f t="shared" ca="1" si="5"/>
        <v>435000</v>
      </c>
      <c r="Z5">
        <f t="shared" ca="1" si="5"/>
        <v>435000</v>
      </c>
      <c r="AA5">
        <f t="shared" ca="1" si="5"/>
        <v>435000</v>
      </c>
      <c r="AB5">
        <f t="shared" ca="1" si="5"/>
        <v>202000</v>
      </c>
      <c r="AC5">
        <f t="shared" ca="1" si="5"/>
        <v>202000</v>
      </c>
      <c r="AD5">
        <f t="shared" ca="1" si="5"/>
        <v>202000</v>
      </c>
      <c r="AE5">
        <f t="shared" ca="1" si="5"/>
        <v>0</v>
      </c>
      <c r="AF5">
        <f t="shared" ca="1" si="5"/>
        <v>0</v>
      </c>
      <c r="AG5">
        <f t="shared" ca="1" si="5"/>
        <v>0</v>
      </c>
      <c r="AH5" s="88">
        <f t="shared" ca="1" si="5"/>
        <v>0</v>
      </c>
      <c r="AI5">
        <f t="shared" ca="1" si="5"/>
        <v>0</v>
      </c>
      <c r="AJ5">
        <f t="shared" ca="1" si="5"/>
        <v>0</v>
      </c>
      <c r="AK5">
        <f t="shared" ca="1" si="5"/>
        <v>0</v>
      </c>
      <c r="AL5">
        <f t="shared" ca="1" si="5"/>
        <v>202000</v>
      </c>
      <c r="AM5">
        <f t="shared" ca="1" si="5"/>
        <v>202000</v>
      </c>
      <c r="AN5">
        <f t="shared" ca="1" si="5"/>
        <v>202000</v>
      </c>
      <c r="AO5">
        <f t="shared" ca="1" si="5"/>
        <v>202000</v>
      </c>
      <c r="AP5">
        <f t="shared" ca="1" si="5"/>
        <v>202000</v>
      </c>
      <c r="AQ5">
        <f t="shared" ca="1" si="5"/>
        <v>202000</v>
      </c>
      <c r="AR5">
        <f t="shared" ca="1" si="5"/>
        <v>202000</v>
      </c>
      <c r="AS5">
        <f t="shared" ca="1" si="5"/>
        <v>0</v>
      </c>
      <c r="AT5">
        <f t="shared" ca="1" si="5"/>
        <v>0</v>
      </c>
      <c r="AU5">
        <f t="shared" ca="1" si="5"/>
        <v>0</v>
      </c>
      <c r="AV5">
        <f t="shared" ca="1" si="5"/>
        <v>0</v>
      </c>
      <c r="AW5">
        <f t="shared" ca="1" si="5"/>
        <v>202000</v>
      </c>
      <c r="AX5">
        <f t="shared" ca="1" si="5"/>
        <v>202000</v>
      </c>
      <c r="AY5">
        <f t="shared" ca="1" si="5"/>
        <v>202000</v>
      </c>
      <c r="AZ5">
        <f t="shared" ca="1" si="5"/>
        <v>202000</v>
      </c>
      <c r="BA5">
        <f t="shared" ca="1" si="5"/>
        <v>202000</v>
      </c>
      <c r="BB5">
        <f t="shared" ca="1" si="5"/>
        <v>0</v>
      </c>
      <c r="BC5">
        <f t="shared" ca="1" si="5"/>
        <v>0</v>
      </c>
      <c r="BD5">
        <f t="shared" ca="1" si="5"/>
        <v>0</v>
      </c>
      <c r="BE5">
        <f t="shared" ca="1" si="5"/>
        <v>0</v>
      </c>
      <c r="BF5">
        <f t="shared" ca="1" si="5"/>
        <v>202000</v>
      </c>
      <c r="BG5" s="87">
        <f t="shared" ca="1" si="5"/>
        <v>202000</v>
      </c>
      <c r="BH5">
        <f t="shared" ca="1" si="5"/>
        <v>202000</v>
      </c>
      <c r="BI5">
        <f t="shared" ca="1" si="5"/>
        <v>202000</v>
      </c>
      <c r="BJ5">
        <f t="shared" ca="1" si="5"/>
        <v>202000</v>
      </c>
      <c r="BK5">
        <f t="shared" ca="1" si="5"/>
        <v>202000</v>
      </c>
      <c r="BL5">
        <f t="shared" ca="1" si="5"/>
        <v>202000</v>
      </c>
      <c r="BM5">
        <f t="shared" ca="1" si="5"/>
        <v>202000</v>
      </c>
      <c r="BN5">
        <f t="shared" ca="1" si="5"/>
        <v>202000</v>
      </c>
      <c r="BO5">
        <f t="shared" ca="1" si="5"/>
        <v>202000</v>
      </c>
      <c r="BP5">
        <f t="shared" ca="1" si="5"/>
        <v>202000</v>
      </c>
      <c r="BQ5">
        <f t="shared" ca="1" si="5"/>
        <v>435000</v>
      </c>
      <c r="BR5">
        <f t="shared" ca="1" si="5"/>
        <v>435000</v>
      </c>
      <c r="BS5">
        <f t="shared" ca="1" si="5"/>
        <v>435000</v>
      </c>
      <c r="BT5">
        <f t="shared" ca="1" si="5"/>
        <v>435000</v>
      </c>
      <c r="BU5">
        <f t="shared" ca="1" si="5"/>
        <v>435000</v>
      </c>
      <c r="BV5">
        <f t="shared" ca="1" si="5"/>
        <v>435000</v>
      </c>
      <c r="BW5">
        <f t="shared" ca="1" si="5"/>
        <v>435000</v>
      </c>
      <c r="BX5">
        <f t="shared" ref="BX5:EI5" ca="1" si="6">INDEX($E$5:$E$15,MATCH(BX3,$E$5:$E$15,1))</f>
        <v>435000</v>
      </c>
      <c r="BY5">
        <f t="shared" ca="1" si="6"/>
        <v>435000</v>
      </c>
      <c r="BZ5">
        <f t="shared" ca="1" si="6"/>
        <v>435000</v>
      </c>
      <c r="CA5">
        <f t="shared" ca="1" si="6"/>
        <v>435000</v>
      </c>
      <c r="CB5">
        <f t="shared" ca="1" si="6"/>
        <v>690000</v>
      </c>
      <c r="CC5">
        <f t="shared" ca="1" si="6"/>
        <v>690000</v>
      </c>
      <c r="CD5" s="88">
        <f t="shared" ca="1" si="6"/>
        <v>690000</v>
      </c>
      <c r="CE5">
        <f t="shared" ca="1" si="6"/>
        <v>690000</v>
      </c>
      <c r="CF5">
        <f t="shared" ca="1" si="6"/>
        <v>690000</v>
      </c>
      <c r="CG5">
        <f t="shared" ca="1" si="6"/>
        <v>690000</v>
      </c>
      <c r="CH5">
        <f t="shared" ca="1" si="6"/>
        <v>690000</v>
      </c>
      <c r="CI5">
        <f t="shared" ca="1" si="6"/>
        <v>690000</v>
      </c>
      <c r="CJ5">
        <f t="shared" ca="1" si="6"/>
        <v>690000</v>
      </c>
      <c r="CK5">
        <f t="shared" ca="1" si="6"/>
        <v>690000</v>
      </c>
      <c r="CL5">
        <f t="shared" ca="1" si="6"/>
        <v>690000</v>
      </c>
      <c r="CM5">
        <f t="shared" ca="1" si="6"/>
        <v>690000</v>
      </c>
      <c r="CN5">
        <f t="shared" ca="1" si="6"/>
        <v>690000</v>
      </c>
      <c r="CO5">
        <f t="shared" ca="1" si="6"/>
        <v>690000</v>
      </c>
      <c r="CP5">
        <f t="shared" ca="1" si="6"/>
        <v>690000</v>
      </c>
      <c r="CQ5">
        <f t="shared" ca="1" si="6"/>
        <v>992000</v>
      </c>
      <c r="CR5">
        <f t="shared" ca="1" si="6"/>
        <v>992000</v>
      </c>
      <c r="CS5">
        <f t="shared" ca="1" si="6"/>
        <v>992000</v>
      </c>
      <c r="CT5">
        <f t="shared" ca="1" si="6"/>
        <v>992000</v>
      </c>
      <c r="CU5">
        <f t="shared" ca="1" si="6"/>
        <v>992000</v>
      </c>
      <c r="CV5">
        <f t="shared" ca="1" si="6"/>
        <v>992000</v>
      </c>
      <c r="CW5">
        <f t="shared" ca="1" si="6"/>
        <v>992000</v>
      </c>
      <c r="CX5">
        <f t="shared" ca="1" si="6"/>
        <v>992000</v>
      </c>
      <c r="CY5">
        <f t="shared" ca="1" si="6"/>
        <v>992000</v>
      </c>
      <c r="CZ5">
        <f t="shared" ca="1" si="6"/>
        <v>992000</v>
      </c>
      <c r="DA5">
        <f t="shared" ca="1" si="6"/>
        <v>992000</v>
      </c>
      <c r="DB5">
        <f t="shared" ca="1" si="6"/>
        <v>992000</v>
      </c>
      <c r="DC5" s="87">
        <f t="shared" ca="1" si="6"/>
        <v>992000</v>
      </c>
      <c r="DD5">
        <f t="shared" ca="1" si="6"/>
        <v>992000</v>
      </c>
      <c r="DE5">
        <f t="shared" ca="1" si="6"/>
        <v>992000</v>
      </c>
      <c r="DF5">
        <f t="shared" ca="1" si="6"/>
        <v>992000</v>
      </c>
      <c r="DG5">
        <f t="shared" ca="1" si="6"/>
        <v>992000</v>
      </c>
      <c r="DH5">
        <f t="shared" ca="1" si="6"/>
        <v>1334000</v>
      </c>
      <c r="DI5">
        <f t="shared" ca="1" si="6"/>
        <v>1334000</v>
      </c>
      <c r="DJ5">
        <f t="shared" ca="1" si="6"/>
        <v>1334000</v>
      </c>
      <c r="DK5">
        <f t="shared" ca="1" si="6"/>
        <v>1334000</v>
      </c>
      <c r="DL5">
        <f t="shared" ca="1" si="6"/>
        <v>1334000</v>
      </c>
      <c r="DM5">
        <f t="shared" ca="1" si="6"/>
        <v>1334000</v>
      </c>
      <c r="DN5">
        <f t="shared" ca="1" si="6"/>
        <v>1334000</v>
      </c>
      <c r="DO5">
        <f t="shared" ca="1" si="6"/>
        <v>1334000</v>
      </c>
      <c r="DP5">
        <f t="shared" ca="1" si="6"/>
        <v>1334000</v>
      </c>
      <c r="DQ5">
        <f t="shared" ca="1" si="6"/>
        <v>1334000</v>
      </c>
      <c r="DR5">
        <f t="shared" ca="1" si="6"/>
        <v>1334000</v>
      </c>
      <c r="DS5">
        <f t="shared" ca="1" si="6"/>
        <v>1334000</v>
      </c>
      <c r="DT5">
        <f t="shared" ca="1" si="6"/>
        <v>1334000</v>
      </c>
      <c r="DU5">
        <f t="shared" ca="1" si="6"/>
        <v>1334000</v>
      </c>
      <c r="DV5">
        <f t="shared" ca="1" si="6"/>
        <v>1334000</v>
      </c>
      <c r="DW5">
        <f t="shared" ca="1" si="6"/>
        <v>1593000</v>
      </c>
      <c r="DX5">
        <f t="shared" ca="1" si="6"/>
        <v>1593000</v>
      </c>
      <c r="DY5">
        <f t="shared" ca="1" si="6"/>
        <v>1593000</v>
      </c>
      <c r="DZ5" s="88">
        <f t="shared" ca="1" si="6"/>
        <v>1593000</v>
      </c>
      <c r="EA5">
        <f t="shared" ca="1" si="6"/>
        <v>1593000</v>
      </c>
      <c r="EB5">
        <f t="shared" ca="1" si="6"/>
        <v>1593000</v>
      </c>
      <c r="EC5">
        <f t="shared" ca="1" si="6"/>
        <v>1593000</v>
      </c>
      <c r="ED5">
        <f t="shared" ca="1" si="6"/>
        <v>1593000</v>
      </c>
      <c r="EE5">
        <f t="shared" ca="1" si="6"/>
        <v>1593000</v>
      </c>
      <c r="EF5">
        <f t="shared" ca="1" si="6"/>
        <v>1593000</v>
      </c>
      <c r="EG5">
        <f t="shared" ca="1" si="6"/>
        <v>1593000</v>
      </c>
      <c r="EH5">
        <f t="shared" ca="1" si="6"/>
        <v>1593000</v>
      </c>
      <c r="EI5">
        <f t="shared" ca="1" si="6"/>
        <v>1593000</v>
      </c>
      <c r="EJ5">
        <f t="shared" ref="EJ5:EU5" ca="1" si="7">INDEX($E$5:$E$15,MATCH(EJ3,$E$5:$E$15,1))</f>
        <v>1593000</v>
      </c>
      <c r="EK5">
        <f t="shared" ca="1" si="7"/>
        <v>1593000</v>
      </c>
      <c r="EL5">
        <f t="shared" ca="1" si="7"/>
        <v>1593000</v>
      </c>
      <c r="EM5">
        <f t="shared" ca="1" si="7"/>
        <v>1593000</v>
      </c>
      <c r="EN5">
        <f t="shared" ca="1" si="7"/>
        <v>1593000</v>
      </c>
      <c r="EO5">
        <f t="shared" ca="1" si="7"/>
        <v>1593000</v>
      </c>
      <c r="EP5">
        <f t="shared" ca="1" si="7"/>
        <v>1593000</v>
      </c>
      <c r="EQ5">
        <f t="shared" ca="1" si="7"/>
        <v>1593000</v>
      </c>
      <c r="ER5">
        <f t="shared" ca="1" si="7"/>
        <v>1593000</v>
      </c>
      <c r="ES5">
        <f t="shared" ca="1" si="7"/>
        <v>1593000</v>
      </c>
      <c r="ET5">
        <f t="shared" ca="1" si="7"/>
        <v>1593000</v>
      </c>
      <c r="EU5">
        <f t="shared" ca="1" si="7"/>
        <v>1593000</v>
      </c>
      <c r="EV5">
        <f t="shared" ref="EV5:GP5" ca="1" si="8">INDEX($E$5:$E$15,MATCH(EV3,$E$5:$E$15,1))</f>
        <v>1593000</v>
      </c>
      <c r="EW5">
        <f t="shared" ca="1" si="8"/>
        <v>1593000</v>
      </c>
      <c r="EX5">
        <f t="shared" ca="1" si="8"/>
        <v>1593000</v>
      </c>
      <c r="EY5" s="87">
        <f t="shared" ca="1" si="8"/>
        <v>1593000</v>
      </c>
      <c r="EZ5">
        <f t="shared" ca="1" si="8"/>
        <v>1593000</v>
      </c>
      <c r="FA5">
        <f t="shared" ca="1" si="8"/>
        <v>1593000</v>
      </c>
      <c r="FB5">
        <f t="shared" ca="1" si="8"/>
        <v>1593000</v>
      </c>
      <c r="FC5">
        <f t="shared" ca="1" si="8"/>
        <v>1593000</v>
      </c>
      <c r="FD5">
        <f t="shared" ca="1" si="8"/>
        <v>1593000</v>
      </c>
      <c r="FE5">
        <f t="shared" ca="1" si="8"/>
        <v>1593000</v>
      </c>
      <c r="FF5">
        <f t="shared" ca="1" si="8"/>
        <v>1593000</v>
      </c>
      <c r="FG5">
        <f t="shared" ca="1" si="8"/>
        <v>1593000</v>
      </c>
      <c r="FH5">
        <f t="shared" ca="1" si="8"/>
        <v>1593000</v>
      </c>
      <c r="FI5">
        <f t="shared" ca="1" si="8"/>
        <v>1593000</v>
      </c>
      <c r="FJ5">
        <f t="shared" ca="1" si="8"/>
        <v>1593000</v>
      </c>
      <c r="FK5">
        <f t="shared" ca="1" si="8"/>
        <v>1593000</v>
      </c>
      <c r="FL5">
        <f t="shared" ca="1" si="8"/>
        <v>1593000</v>
      </c>
      <c r="FM5">
        <f t="shared" ca="1" si="8"/>
        <v>1593000</v>
      </c>
      <c r="FN5">
        <f t="shared" ca="1" si="8"/>
        <v>1593000</v>
      </c>
      <c r="FO5">
        <f t="shared" ca="1" si="8"/>
        <v>1593000</v>
      </c>
      <c r="FP5">
        <f t="shared" ca="1" si="8"/>
        <v>1593000</v>
      </c>
      <c r="FQ5">
        <f t="shared" ca="1" si="8"/>
        <v>1593000</v>
      </c>
      <c r="FR5">
        <f t="shared" ca="1" si="8"/>
        <v>1593000</v>
      </c>
      <c r="FS5">
        <f t="shared" ca="1" si="8"/>
        <v>1593000</v>
      </c>
      <c r="FT5">
        <f t="shared" ca="1" si="8"/>
        <v>1593000</v>
      </c>
      <c r="FU5">
        <f t="shared" ca="1" si="8"/>
        <v>1593000</v>
      </c>
      <c r="FV5" s="88">
        <f t="shared" ca="1" si="8"/>
        <v>1593000</v>
      </c>
      <c r="FW5" t="e">
        <f t="shared" si="8"/>
        <v>#N/A</v>
      </c>
      <c r="FX5" t="e">
        <f t="shared" si="8"/>
        <v>#N/A</v>
      </c>
      <c r="FY5" t="e">
        <f t="shared" si="8"/>
        <v>#N/A</v>
      </c>
      <c r="FZ5" t="e">
        <f t="shared" si="8"/>
        <v>#N/A</v>
      </c>
      <c r="GA5" t="e">
        <f t="shared" si="8"/>
        <v>#N/A</v>
      </c>
      <c r="GB5" t="e">
        <f t="shared" si="8"/>
        <v>#N/A</v>
      </c>
      <c r="GC5" t="e">
        <f t="shared" si="8"/>
        <v>#N/A</v>
      </c>
      <c r="GD5" t="e">
        <f t="shared" si="8"/>
        <v>#N/A</v>
      </c>
      <c r="GE5" t="e">
        <f t="shared" si="8"/>
        <v>#N/A</v>
      </c>
      <c r="GF5" t="e">
        <f t="shared" si="8"/>
        <v>#N/A</v>
      </c>
      <c r="GG5" t="e">
        <f t="shared" si="8"/>
        <v>#N/A</v>
      </c>
      <c r="GH5" t="e">
        <f t="shared" si="8"/>
        <v>#N/A</v>
      </c>
      <c r="GI5" t="e">
        <f t="shared" si="8"/>
        <v>#N/A</v>
      </c>
      <c r="GJ5" t="e">
        <f t="shared" si="8"/>
        <v>#N/A</v>
      </c>
      <c r="GK5" t="e">
        <f t="shared" si="8"/>
        <v>#N/A</v>
      </c>
      <c r="GL5" t="e">
        <f t="shared" si="8"/>
        <v>#N/A</v>
      </c>
      <c r="GM5" t="e">
        <f t="shared" si="8"/>
        <v>#N/A</v>
      </c>
      <c r="GN5" t="e">
        <f t="shared" si="8"/>
        <v>#N/A</v>
      </c>
      <c r="GO5" t="e">
        <f t="shared" si="8"/>
        <v>#N/A</v>
      </c>
      <c r="GP5" t="e">
        <f t="shared" si="8"/>
        <v>#N/A</v>
      </c>
      <c r="GQ5" t="e">
        <f t="shared" ref="GQ5:GT5" si="9">INDEX($E$5:$E$15,MATCH(GQ3,$E$5:$E$15,1))</f>
        <v>#N/A</v>
      </c>
      <c r="GR5" t="e">
        <f t="shared" si="9"/>
        <v>#N/A</v>
      </c>
      <c r="GS5" t="e">
        <f t="shared" si="9"/>
        <v>#N/A</v>
      </c>
      <c r="GT5" t="e">
        <f t="shared" si="9"/>
        <v>#N/A</v>
      </c>
    </row>
    <row r="6" spans="1:202" x14ac:dyDescent="0.25">
      <c r="C6" s="17">
        <v>0</v>
      </c>
      <c r="D6" s="14">
        <v>686.28</v>
      </c>
      <c r="E6" s="17">
        <v>0</v>
      </c>
      <c r="I6" t="s">
        <v>556</v>
      </c>
      <c r="J6" t="s">
        <v>37</v>
      </c>
      <c r="K6" s="87">
        <f ca="1">INDEX($D$5:$D$15,MATCH(K3,$E$5:$E$15,1)+1)</f>
        <v>689.3</v>
      </c>
      <c r="L6">
        <f t="shared" ref="L6:BW6" ca="1" si="10">INDEX($D$5:$D$15,MATCH(L3,$E$5:$E$15,1)+1)</f>
        <v>689.3</v>
      </c>
      <c r="M6">
        <f t="shared" ca="1" si="10"/>
        <v>690.3</v>
      </c>
      <c r="N6">
        <f t="shared" ca="1" si="10"/>
        <v>690.3</v>
      </c>
      <c r="O6">
        <f t="shared" ca="1" si="10"/>
        <v>690.3</v>
      </c>
      <c r="P6">
        <f t="shared" ca="1" si="10"/>
        <v>690.3</v>
      </c>
      <c r="Q6">
        <f t="shared" ca="1" si="10"/>
        <v>690.3</v>
      </c>
      <c r="R6">
        <f t="shared" ca="1" si="10"/>
        <v>690.3</v>
      </c>
      <c r="S6">
        <f t="shared" ca="1" si="10"/>
        <v>690.3</v>
      </c>
      <c r="T6">
        <f t="shared" ca="1" si="10"/>
        <v>690.3</v>
      </c>
      <c r="U6">
        <f t="shared" ca="1" si="10"/>
        <v>690.3</v>
      </c>
      <c r="V6">
        <f t="shared" ca="1" si="10"/>
        <v>689.3</v>
      </c>
      <c r="W6">
        <f t="shared" ca="1" si="10"/>
        <v>689.3</v>
      </c>
      <c r="X6">
        <f t="shared" ca="1" si="10"/>
        <v>689.3</v>
      </c>
      <c r="Y6">
        <f t="shared" ca="1" si="10"/>
        <v>689.3</v>
      </c>
      <c r="Z6">
        <f t="shared" ca="1" si="10"/>
        <v>689.3</v>
      </c>
      <c r="AA6">
        <f t="shared" ca="1" si="10"/>
        <v>689.3</v>
      </c>
      <c r="AB6">
        <f t="shared" ca="1" si="10"/>
        <v>688.3</v>
      </c>
      <c r="AC6">
        <f t="shared" ca="1" si="10"/>
        <v>688.3</v>
      </c>
      <c r="AD6">
        <f t="shared" ca="1" si="10"/>
        <v>688.3</v>
      </c>
      <c r="AE6">
        <f t="shared" ca="1" si="10"/>
        <v>687.3</v>
      </c>
      <c r="AF6">
        <f t="shared" ca="1" si="10"/>
        <v>687.3</v>
      </c>
      <c r="AG6">
        <f t="shared" ca="1" si="10"/>
        <v>687.3</v>
      </c>
      <c r="AH6" s="88">
        <f t="shared" ca="1" si="10"/>
        <v>687.3</v>
      </c>
      <c r="AI6">
        <f t="shared" ca="1" si="10"/>
        <v>687.3</v>
      </c>
      <c r="AJ6">
        <f t="shared" ca="1" si="10"/>
        <v>687.3</v>
      </c>
      <c r="AK6">
        <f t="shared" ca="1" si="10"/>
        <v>687.3</v>
      </c>
      <c r="AL6">
        <f t="shared" ca="1" si="10"/>
        <v>688.3</v>
      </c>
      <c r="AM6">
        <f t="shared" ca="1" si="10"/>
        <v>688.3</v>
      </c>
      <c r="AN6">
        <f t="shared" ca="1" si="10"/>
        <v>688.3</v>
      </c>
      <c r="AO6">
        <f t="shared" ca="1" si="10"/>
        <v>688.3</v>
      </c>
      <c r="AP6">
        <f t="shared" ca="1" si="10"/>
        <v>688.3</v>
      </c>
      <c r="AQ6">
        <f t="shared" ca="1" si="10"/>
        <v>688.3</v>
      </c>
      <c r="AR6">
        <f t="shared" ca="1" si="10"/>
        <v>688.3</v>
      </c>
      <c r="AS6">
        <f t="shared" ca="1" si="10"/>
        <v>687.3</v>
      </c>
      <c r="AT6">
        <f t="shared" ca="1" si="10"/>
        <v>687.3</v>
      </c>
      <c r="AU6">
        <f t="shared" ca="1" si="10"/>
        <v>687.3</v>
      </c>
      <c r="AV6">
        <f t="shared" ca="1" si="10"/>
        <v>687.3</v>
      </c>
      <c r="AW6">
        <f t="shared" ca="1" si="10"/>
        <v>688.3</v>
      </c>
      <c r="AX6">
        <f t="shared" ca="1" si="10"/>
        <v>688.3</v>
      </c>
      <c r="AY6">
        <f t="shared" ca="1" si="10"/>
        <v>688.3</v>
      </c>
      <c r="AZ6">
        <f t="shared" ca="1" si="10"/>
        <v>688.3</v>
      </c>
      <c r="BA6">
        <f t="shared" ca="1" si="10"/>
        <v>688.3</v>
      </c>
      <c r="BB6">
        <f t="shared" ca="1" si="10"/>
        <v>687.3</v>
      </c>
      <c r="BC6">
        <f t="shared" ca="1" si="10"/>
        <v>687.3</v>
      </c>
      <c r="BD6">
        <f t="shared" ca="1" si="10"/>
        <v>687.3</v>
      </c>
      <c r="BE6">
        <f t="shared" ca="1" si="10"/>
        <v>687.3</v>
      </c>
      <c r="BF6">
        <f t="shared" ca="1" si="10"/>
        <v>688.3</v>
      </c>
      <c r="BG6" s="87">
        <f t="shared" ca="1" si="10"/>
        <v>688.3</v>
      </c>
      <c r="BH6">
        <f t="shared" ca="1" si="10"/>
        <v>688.3</v>
      </c>
      <c r="BI6">
        <f t="shared" ca="1" si="10"/>
        <v>688.3</v>
      </c>
      <c r="BJ6">
        <f t="shared" ca="1" si="10"/>
        <v>688.3</v>
      </c>
      <c r="BK6">
        <f t="shared" ca="1" si="10"/>
        <v>688.3</v>
      </c>
      <c r="BL6">
        <f t="shared" ca="1" si="10"/>
        <v>688.3</v>
      </c>
      <c r="BM6">
        <f t="shared" ca="1" si="10"/>
        <v>688.3</v>
      </c>
      <c r="BN6">
        <f t="shared" ca="1" si="10"/>
        <v>688.3</v>
      </c>
      <c r="BO6">
        <f t="shared" ca="1" si="10"/>
        <v>688.3</v>
      </c>
      <c r="BP6">
        <f t="shared" ca="1" si="10"/>
        <v>688.3</v>
      </c>
      <c r="BQ6">
        <f t="shared" ca="1" si="10"/>
        <v>689.3</v>
      </c>
      <c r="BR6">
        <f t="shared" ca="1" si="10"/>
        <v>689.3</v>
      </c>
      <c r="BS6">
        <f t="shared" ca="1" si="10"/>
        <v>689.3</v>
      </c>
      <c r="BT6">
        <f t="shared" ca="1" si="10"/>
        <v>689.3</v>
      </c>
      <c r="BU6">
        <f t="shared" ca="1" si="10"/>
        <v>689.3</v>
      </c>
      <c r="BV6">
        <f t="shared" ca="1" si="10"/>
        <v>689.3</v>
      </c>
      <c r="BW6">
        <f t="shared" ca="1" si="10"/>
        <v>689.3</v>
      </c>
      <c r="BX6">
        <f t="shared" ref="BX6:EI6" ca="1" si="11">INDEX($D$5:$D$15,MATCH(BX3,$E$5:$E$15,1)+1)</f>
        <v>689.3</v>
      </c>
      <c r="BY6">
        <f t="shared" ca="1" si="11"/>
        <v>689.3</v>
      </c>
      <c r="BZ6">
        <f t="shared" ca="1" si="11"/>
        <v>689.3</v>
      </c>
      <c r="CA6">
        <f t="shared" ca="1" si="11"/>
        <v>689.3</v>
      </c>
      <c r="CB6">
        <f t="shared" ca="1" si="11"/>
        <v>690.3</v>
      </c>
      <c r="CC6">
        <f t="shared" ca="1" si="11"/>
        <v>690.3</v>
      </c>
      <c r="CD6" s="88">
        <f t="shared" ca="1" si="11"/>
        <v>690.3</v>
      </c>
      <c r="CE6">
        <f t="shared" ca="1" si="11"/>
        <v>690.3</v>
      </c>
      <c r="CF6">
        <f t="shared" ca="1" si="11"/>
        <v>690.3</v>
      </c>
      <c r="CG6">
        <f t="shared" ca="1" si="11"/>
        <v>690.3</v>
      </c>
      <c r="CH6">
        <f t="shared" ca="1" si="11"/>
        <v>690.3</v>
      </c>
      <c r="CI6">
        <f t="shared" ca="1" si="11"/>
        <v>690.3</v>
      </c>
      <c r="CJ6">
        <f t="shared" ca="1" si="11"/>
        <v>690.3</v>
      </c>
      <c r="CK6">
        <f t="shared" ca="1" si="11"/>
        <v>690.3</v>
      </c>
      <c r="CL6">
        <f t="shared" ca="1" si="11"/>
        <v>690.3</v>
      </c>
      <c r="CM6">
        <f t="shared" ca="1" si="11"/>
        <v>690.3</v>
      </c>
      <c r="CN6">
        <f t="shared" ca="1" si="11"/>
        <v>690.3</v>
      </c>
      <c r="CO6">
        <f t="shared" ca="1" si="11"/>
        <v>690.3</v>
      </c>
      <c r="CP6">
        <f t="shared" ca="1" si="11"/>
        <v>690.3</v>
      </c>
      <c r="CQ6">
        <f t="shared" ca="1" si="11"/>
        <v>691.3</v>
      </c>
      <c r="CR6">
        <f t="shared" ca="1" si="11"/>
        <v>691.3</v>
      </c>
      <c r="CS6">
        <f t="shared" ca="1" si="11"/>
        <v>691.3</v>
      </c>
      <c r="CT6">
        <f t="shared" ca="1" si="11"/>
        <v>691.3</v>
      </c>
      <c r="CU6">
        <f t="shared" ca="1" si="11"/>
        <v>691.3</v>
      </c>
      <c r="CV6">
        <f t="shared" ca="1" si="11"/>
        <v>691.3</v>
      </c>
      <c r="CW6">
        <f t="shared" ca="1" si="11"/>
        <v>691.3</v>
      </c>
      <c r="CX6">
        <f t="shared" ca="1" si="11"/>
        <v>691.3</v>
      </c>
      <c r="CY6">
        <f t="shared" ca="1" si="11"/>
        <v>691.3</v>
      </c>
      <c r="CZ6">
        <f t="shared" ca="1" si="11"/>
        <v>691.3</v>
      </c>
      <c r="DA6">
        <f t="shared" ca="1" si="11"/>
        <v>691.3</v>
      </c>
      <c r="DB6">
        <f t="shared" ca="1" si="11"/>
        <v>691.3</v>
      </c>
      <c r="DC6" s="87">
        <f t="shared" ca="1" si="11"/>
        <v>691.3</v>
      </c>
      <c r="DD6">
        <f t="shared" ca="1" si="11"/>
        <v>691.3</v>
      </c>
      <c r="DE6">
        <f t="shared" ca="1" si="11"/>
        <v>691.3</v>
      </c>
      <c r="DF6">
        <f t="shared" ca="1" si="11"/>
        <v>691.3</v>
      </c>
      <c r="DG6">
        <f t="shared" ca="1" si="11"/>
        <v>691.3</v>
      </c>
      <c r="DH6">
        <f t="shared" ca="1" si="11"/>
        <v>692</v>
      </c>
      <c r="DI6">
        <f t="shared" ca="1" si="11"/>
        <v>692</v>
      </c>
      <c r="DJ6">
        <f t="shared" ca="1" si="11"/>
        <v>692</v>
      </c>
      <c r="DK6">
        <f t="shared" ca="1" si="11"/>
        <v>692</v>
      </c>
      <c r="DL6">
        <f t="shared" ca="1" si="11"/>
        <v>692</v>
      </c>
      <c r="DM6">
        <f t="shared" ca="1" si="11"/>
        <v>692</v>
      </c>
      <c r="DN6">
        <f t="shared" ca="1" si="11"/>
        <v>692</v>
      </c>
      <c r="DO6">
        <f t="shared" ca="1" si="11"/>
        <v>692</v>
      </c>
      <c r="DP6">
        <f t="shared" ca="1" si="11"/>
        <v>692</v>
      </c>
      <c r="DQ6">
        <f t="shared" ca="1" si="11"/>
        <v>692</v>
      </c>
      <c r="DR6">
        <f t="shared" ca="1" si="11"/>
        <v>692</v>
      </c>
      <c r="DS6">
        <f t="shared" ca="1" si="11"/>
        <v>692</v>
      </c>
      <c r="DT6">
        <f t="shared" ca="1" si="11"/>
        <v>692</v>
      </c>
      <c r="DU6">
        <f t="shared" ca="1" si="11"/>
        <v>692</v>
      </c>
      <c r="DV6">
        <f t="shared" ca="1" si="11"/>
        <v>692</v>
      </c>
      <c r="DW6">
        <f t="shared" ca="1" si="11"/>
        <v>700</v>
      </c>
      <c r="DX6">
        <f t="shared" ca="1" si="11"/>
        <v>700</v>
      </c>
      <c r="DY6">
        <f t="shared" ca="1" si="11"/>
        <v>700</v>
      </c>
      <c r="DZ6" s="88">
        <f t="shared" ca="1" si="11"/>
        <v>700</v>
      </c>
      <c r="EA6">
        <f t="shared" ca="1" si="11"/>
        <v>700</v>
      </c>
      <c r="EB6">
        <f t="shared" ca="1" si="11"/>
        <v>700</v>
      </c>
      <c r="EC6">
        <f t="shared" ca="1" si="11"/>
        <v>700</v>
      </c>
      <c r="ED6">
        <f t="shared" ca="1" si="11"/>
        <v>700</v>
      </c>
      <c r="EE6">
        <f t="shared" ca="1" si="11"/>
        <v>700</v>
      </c>
      <c r="EF6">
        <f t="shared" ca="1" si="11"/>
        <v>700</v>
      </c>
      <c r="EG6">
        <f t="shared" ca="1" si="11"/>
        <v>700</v>
      </c>
      <c r="EH6">
        <f t="shared" ca="1" si="11"/>
        <v>700</v>
      </c>
      <c r="EI6">
        <f t="shared" ca="1" si="11"/>
        <v>700</v>
      </c>
      <c r="EJ6">
        <f t="shared" ref="EJ6:EU6" ca="1" si="12">INDEX($D$5:$D$15,MATCH(EJ3,$E$5:$E$15,1)+1)</f>
        <v>700</v>
      </c>
      <c r="EK6">
        <f t="shared" ca="1" si="12"/>
        <v>700</v>
      </c>
      <c r="EL6">
        <f t="shared" ca="1" si="12"/>
        <v>700</v>
      </c>
      <c r="EM6">
        <f t="shared" ca="1" si="12"/>
        <v>700</v>
      </c>
      <c r="EN6">
        <f t="shared" ca="1" si="12"/>
        <v>700</v>
      </c>
      <c r="EO6">
        <f t="shared" ca="1" si="12"/>
        <v>700</v>
      </c>
      <c r="EP6">
        <f t="shared" ca="1" si="12"/>
        <v>700</v>
      </c>
      <c r="EQ6">
        <f t="shared" ca="1" si="12"/>
        <v>700</v>
      </c>
      <c r="ER6">
        <f t="shared" ca="1" si="12"/>
        <v>700</v>
      </c>
      <c r="ES6">
        <f t="shared" ca="1" si="12"/>
        <v>700</v>
      </c>
      <c r="ET6">
        <f t="shared" ca="1" si="12"/>
        <v>700</v>
      </c>
      <c r="EU6">
        <f t="shared" ca="1" si="12"/>
        <v>700</v>
      </c>
      <c r="EV6">
        <f t="shared" ref="EV6:GP6" ca="1" si="13">INDEX($D$5:$D$15,MATCH(EV3,$E$5:$E$15,1)+1)</f>
        <v>700</v>
      </c>
      <c r="EW6">
        <f t="shared" ca="1" si="13"/>
        <v>700</v>
      </c>
      <c r="EX6">
        <f t="shared" ca="1" si="13"/>
        <v>700</v>
      </c>
      <c r="EY6" s="87">
        <f t="shared" ca="1" si="13"/>
        <v>700</v>
      </c>
      <c r="EZ6">
        <f t="shared" ca="1" si="13"/>
        <v>700</v>
      </c>
      <c r="FA6">
        <f t="shared" ca="1" si="13"/>
        <v>700</v>
      </c>
      <c r="FB6">
        <f t="shared" ca="1" si="13"/>
        <v>700</v>
      </c>
      <c r="FC6">
        <f t="shared" ca="1" si="13"/>
        <v>700</v>
      </c>
      <c r="FD6">
        <f t="shared" ca="1" si="13"/>
        <v>700</v>
      </c>
      <c r="FE6">
        <f t="shared" ca="1" si="13"/>
        <v>700</v>
      </c>
      <c r="FF6">
        <f t="shared" ca="1" si="13"/>
        <v>700</v>
      </c>
      <c r="FG6">
        <f t="shared" ca="1" si="13"/>
        <v>700</v>
      </c>
      <c r="FH6">
        <f t="shared" ca="1" si="13"/>
        <v>700</v>
      </c>
      <c r="FI6">
        <f t="shared" ca="1" si="13"/>
        <v>700</v>
      </c>
      <c r="FJ6">
        <f t="shared" ca="1" si="13"/>
        <v>700</v>
      </c>
      <c r="FK6">
        <f t="shared" ca="1" si="13"/>
        <v>700</v>
      </c>
      <c r="FL6">
        <f t="shared" ca="1" si="13"/>
        <v>700</v>
      </c>
      <c r="FM6">
        <f t="shared" ca="1" si="13"/>
        <v>700</v>
      </c>
      <c r="FN6">
        <f t="shared" ca="1" si="13"/>
        <v>700</v>
      </c>
      <c r="FO6">
        <f t="shared" ca="1" si="13"/>
        <v>700</v>
      </c>
      <c r="FP6">
        <f t="shared" ca="1" si="13"/>
        <v>700</v>
      </c>
      <c r="FQ6">
        <f t="shared" ca="1" si="13"/>
        <v>700</v>
      </c>
      <c r="FR6">
        <f t="shared" ca="1" si="13"/>
        <v>700</v>
      </c>
      <c r="FS6">
        <f t="shared" ca="1" si="13"/>
        <v>700</v>
      </c>
      <c r="FT6">
        <f t="shared" ca="1" si="13"/>
        <v>700</v>
      </c>
      <c r="FU6">
        <f t="shared" ca="1" si="13"/>
        <v>700</v>
      </c>
      <c r="FV6" s="88">
        <f t="shared" ca="1" si="13"/>
        <v>700</v>
      </c>
      <c r="FW6" t="e">
        <f t="shared" si="13"/>
        <v>#N/A</v>
      </c>
      <c r="FX6" t="e">
        <f t="shared" si="13"/>
        <v>#N/A</v>
      </c>
      <c r="FY6" t="e">
        <f t="shared" si="13"/>
        <v>#N/A</v>
      </c>
      <c r="FZ6" t="e">
        <f t="shared" si="13"/>
        <v>#N/A</v>
      </c>
      <c r="GA6" t="e">
        <f t="shared" si="13"/>
        <v>#N/A</v>
      </c>
      <c r="GB6" t="e">
        <f t="shared" si="13"/>
        <v>#N/A</v>
      </c>
      <c r="GC6" t="e">
        <f t="shared" si="13"/>
        <v>#N/A</v>
      </c>
      <c r="GD6" t="e">
        <f t="shared" si="13"/>
        <v>#N/A</v>
      </c>
      <c r="GE6" t="e">
        <f t="shared" si="13"/>
        <v>#N/A</v>
      </c>
      <c r="GF6" t="e">
        <f t="shared" si="13"/>
        <v>#N/A</v>
      </c>
      <c r="GG6" t="e">
        <f t="shared" si="13"/>
        <v>#N/A</v>
      </c>
      <c r="GH6" t="e">
        <f t="shared" si="13"/>
        <v>#N/A</v>
      </c>
      <c r="GI6" t="e">
        <f t="shared" si="13"/>
        <v>#N/A</v>
      </c>
      <c r="GJ6" t="e">
        <f t="shared" si="13"/>
        <v>#N/A</v>
      </c>
      <c r="GK6" t="e">
        <f t="shared" si="13"/>
        <v>#N/A</v>
      </c>
      <c r="GL6" t="e">
        <f t="shared" si="13"/>
        <v>#N/A</v>
      </c>
      <c r="GM6" t="e">
        <f t="shared" si="13"/>
        <v>#N/A</v>
      </c>
      <c r="GN6" t="e">
        <f t="shared" si="13"/>
        <v>#N/A</v>
      </c>
      <c r="GO6" t="e">
        <f t="shared" si="13"/>
        <v>#N/A</v>
      </c>
      <c r="GP6" t="e">
        <f t="shared" si="13"/>
        <v>#N/A</v>
      </c>
      <c r="GQ6" t="e">
        <f t="shared" ref="GQ6:GT6" si="14">INDEX($D$5:$D$15,MATCH(GQ3,$E$5:$E$15,1)+1)</f>
        <v>#N/A</v>
      </c>
      <c r="GR6" t="e">
        <f t="shared" si="14"/>
        <v>#N/A</v>
      </c>
      <c r="GS6" t="e">
        <f t="shared" si="14"/>
        <v>#N/A</v>
      </c>
      <c r="GT6" t="e">
        <f t="shared" si="14"/>
        <v>#N/A</v>
      </c>
    </row>
    <row r="7" spans="1:202" x14ac:dyDescent="0.25">
      <c r="C7" s="17">
        <v>202000</v>
      </c>
      <c r="D7" s="14">
        <v>687.3</v>
      </c>
      <c r="E7" s="17">
        <v>202000</v>
      </c>
      <c r="F7">
        <f>D7-D6</f>
        <v>1.0199999999999818</v>
      </c>
      <c r="J7" t="s">
        <v>38</v>
      </c>
      <c r="K7" s="87">
        <f ca="1">INDEX($E$5:$E$14,MATCH(K3,$E$5:$E$14,1)+1)</f>
        <v>690000</v>
      </c>
      <c r="L7">
        <f t="shared" ref="L7:BW7" ca="1" si="15">INDEX($E$5:$E$14,MATCH(L3,$E$5:$E$14,1)+1)</f>
        <v>690000</v>
      </c>
      <c r="M7">
        <f t="shared" ca="1" si="15"/>
        <v>992000</v>
      </c>
      <c r="N7">
        <f t="shared" ca="1" si="15"/>
        <v>992000</v>
      </c>
      <c r="O7">
        <f t="shared" ca="1" si="15"/>
        <v>992000</v>
      </c>
      <c r="P7">
        <f t="shared" ca="1" si="15"/>
        <v>992000</v>
      </c>
      <c r="Q7">
        <f t="shared" ca="1" si="15"/>
        <v>992000</v>
      </c>
      <c r="R7">
        <f t="shared" ca="1" si="15"/>
        <v>992000</v>
      </c>
      <c r="S7">
        <f t="shared" ca="1" si="15"/>
        <v>992000</v>
      </c>
      <c r="T7">
        <f t="shared" ca="1" si="15"/>
        <v>992000</v>
      </c>
      <c r="U7">
        <f t="shared" ca="1" si="15"/>
        <v>992000</v>
      </c>
      <c r="V7">
        <f t="shared" ca="1" si="15"/>
        <v>690000</v>
      </c>
      <c r="W7">
        <f t="shared" ca="1" si="15"/>
        <v>690000</v>
      </c>
      <c r="X7">
        <f t="shared" ca="1" si="15"/>
        <v>690000</v>
      </c>
      <c r="Y7">
        <f t="shared" ca="1" si="15"/>
        <v>690000</v>
      </c>
      <c r="Z7">
        <f t="shared" ca="1" si="15"/>
        <v>690000</v>
      </c>
      <c r="AA7">
        <f t="shared" ca="1" si="15"/>
        <v>690000</v>
      </c>
      <c r="AB7">
        <f t="shared" ca="1" si="15"/>
        <v>435000</v>
      </c>
      <c r="AC7">
        <f t="shared" ca="1" si="15"/>
        <v>435000</v>
      </c>
      <c r="AD7">
        <f t="shared" ca="1" si="15"/>
        <v>435000</v>
      </c>
      <c r="AE7">
        <f t="shared" ca="1" si="15"/>
        <v>202000</v>
      </c>
      <c r="AF7">
        <f t="shared" ca="1" si="15"/>
        <v>202000</v>
      </c>
      <c r="AG7">
        <f t="shared" ca="1" si="15"/>
        <v>202000</v>
      </c>
      <c r="AH7" s="88">
        <f t="shared" ca="1" si="15"/>
        <v>202000</v>
      </c>
      <c r="AI7">
        <f t="shared" ca="1" si="15"/>
        <v>202000</v>
      </c>
      <c r="AJ7">
        <f t="shared" ca="1" si="15"/>
        <v>202000</v>
      </c>
      <c r="AK7">
        <f t="shared" ca="1" si="15"/>
        <v>202000</v>
      </c>
      <c r="AL7">
        <f t="shared" ca="1" si="15"/>
        <v>435000</v>
      </c>
      <c r="AM7">
        <f t="shared" ca="1" si="15"/>
        <v>435000</v>
      </c>
      <c r="AN7">
        <f t="shared" ca="1" si="15"/>
        <v>435000</v>
      </c>
      <c r="AO7">
        <f t="shared" ca="1" si="15"/>
        <v>435000</v>
      </c>
      <c r="AP7">
        <f t="shared" ca="1" si="15"/>
        <v>435000</v>
      </c>
      <c r="AQ7">
        <f t="shared" ca="1" si="15"/>
        <v>435000</v>
      </c>
      <c r="AR7">
        <f t="shared" ca="1" si="15"/>
        <v>435000</v>
      </c>
      <c r="AS7">
        <f t="shared" ca="1" si="15"/>
        <v>202000</v>
      </c>
      <c r="AT7">
        <f t="shared" ca="1" si="15"/>
        <v>202000</v>
      </c>
      <c r="AU7">
        <f t="shared" ca="1" si="15"/>
        <v>202000</v>
      </c>
      <c r="AV7">
        <f t="shared" ca="1" si="15"/>
        <v>202000</v>
      </c>
      <c r="AW7">
        <f t="shared" ca="1" si="15"/>
        <v>435000</v>
      </c>
      <c r="AX7">
        <f t="shared" ca="1" si="15"/>
        <v>435000</v>
      </c>
      <c r="AY7">
        <f t="shared" ca="1" si="15"/>
        <v>435000</v>
      </c>
      <c r="AZ7">
        <f t="shared" ca="1" si="15"/>
        <v>435000</v>
      </c>
      <c r="BA7">
        <f t="shared" ca="1" si="15"/>
        <v>435000</v>
      </c>
      <c r="BB7">
        <f t="shared" ca="1" si="15"/>
        <v>202000</v>
      </c>
      <c r="BC7">
        <f t="shared" ca="1" si="15"/>
        <v>202000</v>
      </c>
      <c r="BD7">
        <f t="shared" ca="1" si="15"/>
        <v>202000</v>
      </c>
      <c r="BE7">
        <f t="shared" ca="1" si="15"/>
        <v>202000</v>
      </c>
      <c r="BF7">
        <f t="shared" ca="1" si="15"/>
        <v>435000</v>
      </c>
      <c r="BG7" s="87">
        <f t="shared" ca="1" si="15"/>
        <v>435000</v>
      </c>
      <c r="BH7">
        <f t="shared" ca="1" si="15"/>
        <v>435000</v>
      </c>
      <c r="BI7">
        <f t="shared" ca="1" si="15"/>
        <v>435000</v>
      </c>
      <c r="BJ7">
        <f t="shared" ca="1" si="15"/>
        <v>435000</v>
      </c>
      <c r="BK7">
        <f t="shared" ca="1" si="15"/>
        <v>435000</v>
      </c>
      <c r="BL7">
        <f t="shared" ca="1" si="15"/>
        <v>435000</v>
      </c>
      <c r="BM7">
        <f t="shared" ca="1" si="15"/>
        <v>435000</v>
      </c>
      <c r="BN7">
        <f t="shared" ca="1" si="15"/>
        <v>435000</v>
      </c>
      <c r="BO7">
        <f t="shared" ca="1" si="15"/>
        <v>435000</v>
      </c>
      <c r="BP7">
        <f t="shared" ca="1" si="15"/>
        <v>435000</v>
      </c>
      <c r="BQ7">
        <f t="shared" ca="1" si="15"/>
        <v>690000</v>
      </c>
      <c r="BR7">
        <f t="shared" ca="1" si="15"/>
        <v>690000</v>
      </c>
      <c r="BS7">
        <f t="shared" ca="1" si="15"/>
        <v>690000</v>
      </c>
      <c r="BT7">
        <f t="shared" ca="1" si="15"/>
        <v>690000</v>
      </c>
      <c r="BU7">
        <f t="shared" ca="1" si="15"/>
        <v>690000</v>
      </c>
      <c r="BV7">
        <f t="shared" ca="1" si="15"/>
        <v>690000</v>
      </c>
      <c r="BW7">
        <f t="shared" ca="1" si="15"/>
        <v>690000</v>
      </c>
      <c r="BX7">
        <f t="shared" ref="BX7:EI7" ca="1" si="16">INDEX($E$5:$E$14,MATCH(BX3,$E$5:$E$14,1)+1)</f>
        <v>690000</v>
      </c>
      <c r="BY7">
        <f t="shared" ca="1" si="16"/>
        <v>690000</v>
      </c>
      <c r="BZ7">
        <f t="shared" ca="1" si="16"/>
        <v>690000</v>
      </c>
      <c r="CA7">
        <f t="shared" ca="1" si="16"/>
        <v>690000</v>
      </c>
      <c r="CB7">
        <f t="shared" ca="1" si="16"/>
        <v>992000</v>
      </c>
      <c r="CC7">
        <f t="shared" ca="1" si="16"/>
        <v>992000</v>
      </c>
      <c r="CD7" s="88">
        <f t="shared" ca="1" si="16"/>
        <v>992000</v>
      </c>
      <c r="CE7">
        <f t="shared" ca="1" si="16"/>
        <v>992000</v>
      </c>
      <c r="CF7">
        <f t="shared" ca="1" si="16"/>
        <v>992000</v>
      </c>
      <c r="CG7">
        <f t="shared" ca="1" si="16"/>
        <v>992000</v>
      </c>
      <c r="CH7">
        <f t="shared" ca="1" si="16"/>
        <v>992000</v>
      </c>
      <c r="CI7">
        <f t="shared" ca="1" si="16"/>
        <v>992000</v>
      </c>
      <c r="CJ7">
        <f t="shared" ca="1" si="16"/>
        <v>992000</v>
      </c>
      <c r="CK7">
        <f t="shared" ca="1" si="16"/>
        <v>992000</v>
      </c>
      <c r="CL7">
        <f t="shared" ca="1" si="16"/>
        <v>992000</v>
      </c>
      <c r="CM7">
        <f t="shared" ca="1" si="16"/>
        <v>992000</v>
      </c>
      <c r="CN7">
        <f t="shared" ca="1" si="16"/>
        <v>992000</v>
      </c>
      <c r="CO7">
        <f t="shared" ca="1" si="16"/>
        <v>992000</v>
      </c>
      <c r="CP7">
        <f t="shared" ca="1" si="16"/>
        <v>992000</v>
      </c>
      <c r="CQ7">
        <f t="shared" ca="1" si="16"/>
        <v>1334000</v>
      </c>
      <c r="CR7">
        <f t="shared" ca="1" si="16"/>
        <v>1334000</v>
      </c>
      <c r="CS7">
        <f t="shared" ca="1" si="16"/>
        <v>1334000</v>
      </c>
      <c r="CT7">
        <f t="shared" ca="1" si="16"/>
        <v>1334000</v>
      </c>
      <c r="CU7">
        <f t="shared" ca="1" si="16"/>
        <v>1334000</v>
      </c>
      <c r="CV7">
        <f t="shared" ca="1" si="16"/>
        <v>1334000</v>
      </c>
      <c r="CW7">
        <f t="shared" ca="1" si="16"/>
        <v>1334000</v>
      </c>
      <c r="CX7">
        <f t="shared" ca="1" si="16"/>
        <v>1334000</v>
      </c>
      <c r="CY7">
        <f t="shared" ca="1" si="16"/>
        <v>1334000</v>
      </c>
      <c r="CZ7">
        <f t="shared" ca="1" si="16"/>
        <v>1334000</v>
      </c>
      <c r="DA7">
        <f t="shared" ca="1" si="16"/>
        <v>1334000</v>
      </c>
      <c r="DB7">
        <f t="shared" ca="1" si="16"/>
        <v>1334000</v>
      </c>
      <c r="DC7" s="87">
        <f t="shared" ca="1" si="16"/>
        <v>1334000</v>
      </c>
      <c r="DD7">
        <f t="shared" ca="1" si="16"/>
        <v>1334000</v>
      </c>
      <c r="DE7">
        <f t="shared" ca="1" si="16"/>
        <v>1334000</v>
      </c>
      <c r="DF7">
        <f t="shared" ca="1" si="16"/>
        <v>1334000</v>
      </c>
      <c r="DG7">
        <f t="shared" ca="1" si="16"/>
        <v>1334000</v>
      </c>
      <c r="DH7">
        <f t="shared" ca="1" si="16"/>
        <v>1593000</v>
      </c>
      <c r="DI7">
        <f t="shared" ca="1" si="16"/>
        <v>1593000</v>
      </c>
      <c r="DJ7">
        <f t="shared" ca="1" si="16"/>
        <v>1593000</v>
      </c>
      <c r="DK7">
        <f t="shared" ca="1" si="16"/>
        <v>1593000</v>
      </c>
      <c r="DL7">
        <f t="shared" ca="1" si="16"/>
        <v>1593000</v>
      </c>
      <c r="DM7">
        <f t="shared" ca="1" si="16"/>
        <v>1593000</v>
      </c>
      <c r="DN7">
        <f t="shared" ca="1" si="16"/>
        <v>1593000</v>
      </c>
      <c r="DO7">
        <f t="shared" ca="1" si="16"/>
        <v>1593000</v>
      </c>
      <c r="DP7">
        <f t="shared" ca="1" si="16"/>
        <v>1593000</v>
      </c>
      <c r="DQ7">
        <f t="shared" ca="1" si="16"/>
        <v>1593000</v>
      </c>
      <c r="DR7">
        <f t="shared" ca="1" si="16"/>
        <v>1593000</v>
      </c>
      <c r="DS7">
        <f t="shared" ca="1" si="16"/>
        <v>1593000</v>
      </c>
      <c r="DT7">
        <f t="shared" ca="1" si="16"/>
        <v>1593000</v>
      </c>
      <c r="DU7">
        <f t="shared" ca="1" si="16"/>
        <v>1593000</v>
      </c>
      <c r="DV7">
        <f t="shared" ca="1" si="16"/>
        <v>1593000</v>
      </c>
      <c r="DW7">
        <f t="shared" ca="1" si="16"/>
        <v>4593000</v>
      </c>
      <c r="DX7">
        <f t="shared" ca="1" si="16"/>
        <v>4593000</v>
      </c>
      <c r="DY7">
        <f t="shared" ca="1" si="16"/>
        <v>4593000</v>
      </c>
      <c r="DZ7" s="88">
        <f t="shared" ca="1" si="16"/>
        <v>4593000</v>
      </c>
      <c r="EA7">
        <f t="shared" ca="1" si="16"/>
        <v>4593000</v>
      </c>
      <c r="EB7">
        <f t="shared" ca="1" si="16"/>
        <v>4593000</v>
      </c>
      <c r="EC7">
        <f t="shared" ca="1" si="16"/>
        <v>4593000</v>
      </c>
      <c r="ED7">
        <f t="shared" ca="1" si="16"/>
        <v>4593000</v>
      </c>
      <c r="EE7">
        <f t="shared" ca="1" si="16"/>
        <v>4593000</v>
      </c>
      <c r="EF7">
        <f t="shared" ca="1" si="16"/>
        <v>4593000</v>
      </c>
      <c r="EG7">
        <f t="shared" ca="1" si="16"/>
        <v>4593000</v>
      </c>
      <c r="EH7">
        <f t="shared" ca="1" si="16"/>
        <v>4593000</v>
      </c>
      <c r="EI7">
        <f t="shared" ca="1" si="16"/>
        <v>4593000</v>
      </c>
      <c r="EJ7">
        <f t="shared" ref="EJ7:EU7" ca="1" si="17">INDEX($E$5:$E$14,MATCH(EJ3,$E$5:$E$14,1)+1)</f>
        <v>4593000</v>
      </c>
      <c r="EK7">
        <f t="shared" ca="1" si="17"/>
        <v>4593000</v>
      </c>
      <c r="EL7">
        <f t="shared" ca="1" si="17"/>
        <v>4593000</v>
      </c>
      <c r="EM7">
        <f t="shared" ca="1" si="17"/>
        <v>4593000</v>
      </c>
      <c r="EN7">
        <f t="shared" ca="1" si="17"/>
        <v>4593000</v>
      </c>
      <c r="EO7">
        <f t="shared" ca="1" si="17"/>
        <v>4593000</v>
      </c>
      <c r="EP7">
        <f t="shared" ca="1" si="17"/>
        <v>4593000</v>
      </c>
      <c r="EQ7">
        <f t="shared" ca="1" si="17"/>
        <v>4593000</v>
      </c>
      <c r="ER7">
        <f t="shared" ca="1" si="17"/>
        <v>4593000</v>
      </c>
      <c r="ES7">
        <f t="shared" ca="1" si="17"/>
        <v>4593000</v>
      </c>
      <c r="ET7">
        <f t="shared" ca="1" si="17"/>
        <v>4593000</v>
      </c>
      <c r="EU7">
        <f t="shared" ca="1" si="17"/>
        <v>4593000</v>
      </c>
      <c r="EV7">
        <f t="shared" ref="EV7:GP7" ca="1" si="18">INDEX($E$5:$E$14,MATCH(EV3,$E$5:$E$14,1)+1)</f>
        <v>4593000</v>
      </c>
      <c r="EW7">
        <f t="shared" ca="1" si="18"/>
        <v>4593000</v>
      </c>
      <c r="EX7">
        <f t="shared" ca="1" si="18"/>
        <v>4593000</v>
      </c>
      <c r="EY7" s="87">
        <f t="shared" ca="1" si="18"/>
        <v>4593000</v>
      </c>
      <c r="EZ7">
        <f t="shared" ca="1" si="18"/>
        <v>4593000</v>
      </c>
      <c r="FA7">
        <f t="shared" ca="1" si="18"/>
        <v>4593000</v>
      </c>
      <c r="FB7">
        <f t="shared" ca="1" si="18"/>
        <v>4593000</v>
      </c>
      <c r="FC7">
        <f t="shared" ca="1" si="18"/>
        <v>4593000</v>
      </c>
      <c r="FD7">
        <f t="shared" ca="1" si="18"/>
        <v>4593000</v>
      </c>
      <c r="FE7">
        <f t="shared" ca="1" si="18"/>
        <v>4593000</v>
      </c>
      <c r="FF7">
        <f t="shared" ca="1" si="18"/>
        <v>4593000</v>
      </c>
      <c r="FG7">
        <f t="shared" ca="1" si="18"/>
        <v>4593000</v>
      </c>
      <c r="FH7">
        <f t="shared" ca="1" si="18"/>
        <v>4593000</v>
      </c>
      <c r="FI7">
        <f t="shared" ca="1" si="18"/>
        <v>4593000</v>
      </c>
      <c r="FJ7">
        <f t="shared" ca="1" si="18"/>
        <v>4593000</v>
      </c>
      <c r="FK7">
        <f t="shared" ca="1" si="18"/>
        <v>4593000</v>
      </c>
      <c r="FL7">
        <f t="shared" ca="1" si="18"/>
        <v>4593000</v>
      </c>
      <c r="FM7">
        <f t="shared" ca="1" si="18"/>
        <v>4593000</v>
      </c>
      <c r="FN7">
        <f t="shared" ca="1" si="18"/>
        <v>4593000</v>
      </c>
      <c r="FO7">
        <f t="shared" ca="1" si="18"/>
        <v>4593000</v>
      </c>
      <c r="FP7">
        <f t="shared" ca="1" si="18"/>
        <v>4593000</v>
      </c>
      <c r="FQ7">
        <f t="shared" ca="1" si="18"/>
        <v>4593000</v>
      </c>
      <c r="FR7">
        <f t="shared" ca="1" si="18"/>
        <v>4593000</v>
      </c>
      <c r="FS7">
        <f t="shared" ca="1" si="18"/>
        <v>4593000</v>
      </c>
      <c r="FT7">
        <f t="shared" ca="1" si="18"/>
        <v>4593000</v>
      </c>
      <c r="FU7">
        <f t="shared" ca="1" si="18"/>
        <v>4593000</v>
      </c>
      <c r="FV7" s="88">
        <f t="shared" ca="1" si="18"/>
        <v>4593000</v>
      </c>
      <c r="FW7" t="e">
        <f t="shared" si="18"/>
        <v>#N/A</v>
      </c>
      <c r="FX7" t="e">
        <f t="shared" si="18"/>
        <v>#N/A</v>
      </c>
      <c r="FY7" t="e">
        <f t="shared" si="18"/>
        <v>#N/A</v>
      </c>
      <c r="FZ7" t="e">
        <f t="shared" si="18"/>
        <v>#N/A</v>
      </c>
      <c r="GA7" t="e">
        <f t="shared" si="18"/>
        <v>#N/A</v>
      </c>
      <c r="GB7" t="e">
        <f t="shared" si="18"/>
        <v>#N/A</v>
      </c>
      <c r="GC7" t="e">
        <f t="shared" si="18"/>
        <v>#N/A</v>
      </c>
      <c r="GD7" t="e">
        <f t="shared" si="18"/>
        <v>#N/A</v>
      </c>
      <c r="GE7" t="e">
        <f t="shared" si="18"/>
        <v>#N/A</v>
      </c>
      <c r="GF7" t="e">
        <f t="shared" si="18"/>
        <v>#N/A</v>
      </c>
      <c r="GG7" t="e">
        <f t="shared" si="18"/>
        <v>#N/A</v>
      </c>
      <c r="GH7" t="e">
        <f t="shared" si="18"/>
        <v>#N/A</v>
      </c>
      <c r="GI7" t="e">
        <f t="shared" si="18"/>
        <v>#N/A</v>
      </c>
      <c r="GJ7" t="e">
        <f t="shared" si="18"/>
        <v>#N/A</v>
      </c>
      <c r="GK7" t="e">
        <f t="shared" si="18"/>
        <v>#N/A</v>
      </c>
      <c r="GL7" t="e">
        <f t="shared" si="18"/>
        <v>#N/A</v>
      </c>
      <c r="GM7" t="e">
        <f t="shared" si="18"/>
        <v>#N/A</v>
      </c>
      <c r="GN7" t="e">
        <f t="shared" si="18"/>
        <v>#N/A</v>
      </c>
      <c r="GO7" t="e">
        <f t="shared" si="18"/>
        <v>#N/A</v>
      </c>
      <c r="GP7" t="e">
        <f t="shared" si="18"/>
        <v>#N/A</v>
      </c>
      <c r="GQ7" t="e">
        <f t="shared" ref="GQ7:GT7" si="19">INDEX($E$5:$E$14,MATCH(GQ3,$E$5:$E$14,1)+1)</f>
        <v>#N/A</v>
      </c>
      <c r="GR7" t="e">
        <f t="shared" si="19"/>
        <v>#N/A</v>
      </c>
      <c r="GS7" t="e">
        <f t="shared" si="19"/>
        <v>#N/A</v>
      </c>
      <c r="GT7" t="e">
        <f t="shared" si="19"/>
        <v>#N/A</v>
      </c>
    </row>
    <row r="8" spans="1:202" x14ac:dyDescent="0.25">
      <c r="C8" s="17">
        <v>435000</v>
      </c>
      <c r="D8" s="14">
        <v>688.3</v>
      </c>
      <c r="E8" s="17">
        <v>435000</v>
      </c>
      <c r="K8" s="87"/>
      <c r="AH8" s="88"/>
      <c r="BG8" s="87"/>
      <c r="CD8" s="88"/>
      <c r="DC8" s="87"/>
      <c r="DZ8" s="88"/>
      <c r="EY8" s="87"/>
      <c r="FV8" s="88"/>
    </row>
    <row r="9" spans="1:202" x14ac:dyDescent="0.25">
      <c r="C9" s="17">
        <v>690000</v>
      </c>
      <c r="D9" s="14">
        <v>689.3</v>
      </c>
      <c r="E9" s="17">
        <v>690000</v>
      </c>
      <c r="G9" s="41"/>
      <c r="I9" s="139" t="s">
        <v>448</v>
      </c>
      <c r="J9" t="s">
        <v>34</v>
      </c>
      <c r="K9" s="87">
        <f ca="1">K4+(K3-K5)*(K6-K4)/(K7-K5)</f>
        <v>689.0501708984375</v>
      </c>
      <c r="L9">
        <f t="shared" ref="L9:BW9" ca="1" si="20">L4+(L3-L5)*(L6-L4)/(L7-L5)</f>
        <v>689.190185546875</v>
      </c>
      <c r="M9">
        <f t="shared" ca="1" si="20"/>
        <v>689.3302001953125</v>
      </c>
      <c r="N9">
        <f t="shared" ca="1" si="20"/>
        <v>689.460205078125</v>
      </c>
      <c r="O9">
        <f t="shared" ca="1" si="20"/>
        <v>689.5902099609375</v>
      </c>
      <c r="P9">
        <f t="shared" ca="1" si="20"/>
        <v>689.730224609375</v>
      </c>
      <c r="Q9">
        <f t="shared" ca="1" si="20"/>
        <v>689.8502197265625</v>
      </c>
      <c r="R9">
        <f t="shared" ca="1" si="20"/>
        <v>689.9501953125</v>
      </c>
      <c r="S9">
        <f t="shared" ca="1" si="20"/>
        <v>689.78021240234375</v>
      </c>
      <c r="T9">
        <f t="shared" ca="1" si="20"/>
        <v>689.6102294921875</v>
      </c>
      <c r="U9">
        <f t="shared" ca="1" si="20"/>
        <v>689.43017578125</v>
      </c>
      <c r="V9">
        <f t="shared" ca="1" si="20"/>
        <v>689.23205075142118</v>
      </c>
      <c r="W9">
        <f t="shared" ca="1" si="20"/>
        <v>689.0570526350723</v>
      </c>
      <c r="X9">
        <f t="shared" ca="1" si="20"/>
        <v>688.88039955577096</v>
      </c>
      <c r="Y9">
        <f t="shared" ca="1" si="20"/>
        <v>688.7023908585245</v>
      </c>
      <c r="Z9">
        <f t="shared" ca="1" si="20"/>
        <v>688.52324854177118</v>
      </c>
      <c r="AA9">
        <f t="shared" ca="1" si="20"/>
        <v>688.34313641040603</v>
      </c>
      <c r="AB9">
        <f t="shared" ca="1" si="20"/>
        <v>688.14871520700558</v>
      </c>
      <c r="AC9">
        <f t="shared" ca="1" si="20"/>
        <v>687.7286244428567</v>
      </c>
      <c r="AD9">
        <f t="shared" ca="1" si="20"/>
        <v>687.44959403619828</v>
      </c>
      <c r="AE9">
        <f t="shared" ca="1" si="20"/>
        <v>687.23187290147837</v>
      </c>
      <c r="AF9">
        <f t="shared" ca="1" si="20"/>
        <v>686.99321388410794</v>
      </c>
      <c r="AG9">
        <f t="shared" ca="1" si="20"/>
        <v>686.94873512445179</v>
      </c>
      <c r="AH9" s="88">
        <f t="shared" ca="1" si="20"/>
        <v>686.90907340617002</v>
      </c>
      <c r="AI9">
        <f t="shared" ca="1" si="20"/>
        <v>686.92771085776849</v>
      </c>
      <c r="AJ9">
        <f t="shared" ca="1" si="20"/>
        <v>687.08121920249812</v>
      </c>
      <c r="AK9">
        <f t="shared" ca="1" si="20"/>
        <v>687.20832286147254</v>
      </c>
      <c r="AL9">
        <f t="shared" ca="1" si="20"/>
        <v>687.32056422789617</v>
      </c>
      <c r="AM9">
        <f t="shared" ca="1" si="20"/>
        <v>687.4209409513486</v>
      </c>
      <c r="AN9">
        <f t="shared" ca="1" si="20"/>
        <v>687.52236718502115</v>
      </c>
      <c r="AO9">
        <f t="shared" ca="1" si="20"/>
        <v>687.62357285859537</v>
      </c>
      <c r="AP9">
        <f t="shared" ca="1" si="20"/>
        <v>687.72482160917275</v>
      </c>
      <c r="AQ9">
        <f t="shared" ca="1" si="20"/>
        <v>687.82606180863797</v>
      </c>
      <c r="AR9">
        <f t="shared" ca="1" si="20"/>
        <v>687.42526006317428</v>
      </c>
      <c r="AS9">
        <f t="shared" ca="1" si="20"/>
        <v>687.12954021277574</v>
      </c>
      <c r="AT9">
        <f t="shared" ca="1" si="20"/>
        <v>687.07474889601406</v>
      </c>
      <c r="AU9">
        <f t="shared" ca="1" si="20"/>
        <v>687.06499637876607</v>
      </c>
      <c r="AV9">
        <f t="shared" ca="1" si="20"/>
        <v>687.18420553682154</v>
      </c>
      <c r="AW9">
        <f t="shared" ca="1" si="20"/>
        <v>687.30072211083325</v>
      </c>
      <c r="AX9">
        <f t="shared" ca="1" si="20"/>
        <v>687.40047683850605</v>
      </c>
      <c r="AY9">
        <f t="shared" ca="1" si="20"/>
        <v>687.5020521923517</v>
      </c>
      <c r="AZ9">
        <f t="shared" ca="1" si="20"/>
        <v>687.60322973803807</v>
      </c>
      <c r="BA9">
        <f t="shared" ca="1" si="20"/>
        <v>687.36547106214891</v>
      </c>
      <c r="BB9">
        <f t="shared" ca="1" si="20"/>
        <v>687.07454444770019</v>
      </c>
      <c r="BC9">
        <f t="shared" ca="1" si="20"/>
        <v>687.02580112001749</v>
      </c>
      <c r="BD9">
        <f t="shared" ca="1" si="20"/>
        <v>687.04725943404446</v>
      </c>
      <c r="BE9">
        <f t="shared" ca="1" si="20"/>
        <v>687.19219454601318</v>
      </c>
      <c r="BF9">
        <f t="shared" ca="1" si="20"/>
        <v>687.31177494768258</v>
      </c>
      <c r="BG9" s="87">
        <f t="shared" ca="1" si="20"/>
        <v>687.41077190500857</v>
      </c>
      <c r="BH9">
        <f t="shared" ca="1" si="20"/>
        <v>687.50879776875342</v>
      </c>
      <c r="BI9">
        <f t="shared" ca="1" si="20"/>
        <v>687.60427567834472</v>
      </c>
      <c r="BJ9">
        <f t="shared" ca="1" si="20"/>
        <v>687.70036811845148</v>
      </c>
      <c r="BK9">
        <f t="shared" ca="1" si="20"/>
        <v>687.79629006322637</v>
      </c>
      <c r="BL9">
        <f t="shared" ca="1" si="20"/>
        <v>687.89225792094317</v>
      </c>
      <c r="BM9">
        <f t="shared" ca="1" si="20"/>
        <v>687.98821330916724</v>
      </c>
      <c r="BN9">
        <f t="shared" ca="1" si="20"/>
        <v>688.08182872833549</v>
      </c>
      <c r="BO9">
        <f t="shared" ca="1" si="20"/>
        <v>688.17561958934846</v>
      </c>
      <c r="BP9">
        <f t="shared" ca="1" si="20"/>
        <v>688.26938541546428</v>
      </c>
      <c r="BQ9">
        <f t="shared" ca="1" si="20"/>
        <v>688.35770608991845</v>
      </c>
      <c r="BR9">
        <f t="shared" ca="1" si="20"/>
        <v>688.44402270669013</v>
      </c>
      <c r="BS9">
        <f t="shared" ca="1" si="20"/>
        <v>688.53057244420108</v>
      </c>
      <c r="BT9">
        <f t="shared" ca="1" si="20"/>
        <v>688.61710142127026</v>
      </c>
      <c r="BU9">
        <f t="shared" ca="1" si="20"/>
        <v>688.7036321469327</v>
      </c>
      <c r="BV9">
        <f t="shared" ca="1" si="20"/>
        <v>688.79016272455976</v>
      </c>
      <c r="BW9">
        <f t="shared" ca="1" si="20"/>
        <v>688.87669331471398</v>
      </c>
      <c r="BX9">
        <f t="shared" ref="BX9:EI9" ca="1" si="21">BX4+(BX3-BX5)*(BX6-BX4)/(BX7-BX5)</f>
        <v>688.96322390380817</v>
      </c>
      <c r="BY9">
        <f t="shared" ca="1" si="21"/>
        <v>689.0489500388237</v>
      </c>
      <c r="BZ9">
        <f t="shared" ca="1" si="21"/>
        <v>689.1342761776724</v>
      </c>
      <c r="CA9">
        <f t="shared" ca="1" si="21"/>
        <v>689.21960929494162</v>
      </c>
      <c r="CB9">
        <f t="shared" ca="1" si="21"/>
        <v>689.30417306992626</v>
      </c>
      <c r="CC9">
        <f t="shared" ca="1" si="21"/>
        <v>689.37630399160867</v>
      </c>
      <c r="CD9" s="88">
        <f t="shared" ca="1" si="21"/>
        <v>689.44966187198975</v>
      </c>
      <c r="CE9">
        <f t="shared" ca="1" si="21"/>
        <v>689.52305591505137</v>
      </c>
      <c r="CF9">
        <f t="shared" ca="1" si="21"/>
        <v>689.5938067509187</v>
      </c>
      <c r="CG9">
        <f t="shared" ca="1" si="21"/>
        <v>689.66340086117089</v>
      </c>
      <c r="CH9">
        <f t="shared" ca="1" si="21"/>
        <v>689.73295379500837</v>
      </c>
      <c r="CI9">
        <f t="shared" ca="1" si="21"/>
        <v>689.8025066658588</v>
      </c>
      <c r="CJ9">
        <f t="shared" ca="1" si="21"/>
        <v>689.87205953668695</v>
      </c>
      <c r="CK9">
        <f t="shared" ca="1" si="21"/>
        <v>689.94161240751498</v>
      </c>
      <c r="CL9">
        <f t="shared" ca="1" si="21"/>
        <v>690.01086013966483</v>
      </c>
      <c r="CM9">
        <f t="shared" ca="1" si="21"/>
        <v>690.079628583984</v>
      </c>
      <c r="CN9">
        <f t="shared" ca="1" si="21"/>
        <v>690.14836493549205</v>
      </c>
      <c r="CO9">
        <f t="shared" ca="1" si="21"/>
        <v>690.21709962604552</v>
      </c>
      <c r="CP9">
        <f t="shared" ca="1" si="21"/>
        <v>690.28583423230657</v>
      </c>
      <c r="CQ9">
        <f t="shared" ca="1" si="21"/>
        <v>690.34818651449382</v>
      </c>
      <c r="CR9">
        <f t="shared" ca="1" si="21"/>
        <v>690.40946831128497</v>
      </c>
      <c r="CS9">
        <f t="shared" ca="1" si="21"/>
        <v>690.47094494972043</v>
      </c>
      <c r="CT9">
        <f t="shared" ca="1" si="21"/>
        <v>690.53244181260629</v>
      </c>
      <c r="CU9">
        <f t="shared" ca="1" si="21"/>
        <v>690.59394091280274</v>
      </c>
      <c r="CV9">
        <f t="shared" ca="1" si="21"/>
        <v>690.65544026209182</v>
      </c>
      <c r="CW9">
        <f t="shared" ca="1" si="21"/>
        <v>690.71693963913344</v>
      </c>
      <c r="CX9">
        <f t="shared" ca="1" si="21"/>
        <v>690.77843901926735</v>
      </c>
      <c r="CY9">
        <f t="shared" ca="1" si="21"/>
        <v>690.83993839974585</v>
      </c>
      <c r="CZ9">
        <f t="shared" ca="1" si="21"/>
        <v>690.90143778026265</v>
      </c>
      <c r="DA9">
        <f t="shared" ca="1" si="21"/>
        <v>690.96293716078389</v>
      </c>
      <c r="DB9">
        <f t="shared" ca="1" si="21"/>
        <v>691.02420987869027</v>
      </c>
      <c r="DC9" s="87">
        <f t="shared" ca="1" si="21"/>
        <v>691.08540029177311</v>
      </c>
      <c r="DD9">
        <f t="shared" ca="1" si="21"/>
        <v>691.13426071677952</v>
      </c>
      <c r="DE9">
        <f t="shared" ca="1" si="21"/>
        <v>691.18312114178582</v>
      </c>
      <c r="DF9">
        <f t="shared" ca="1" si="21"/>
        <v>691.23198156679211</v>
      </c>
      <c r="DG9">
        <f t="shared" ca="1" si="21"/>
        <v>691.28084199179841</v>
      </c>
      <c r="DH9">
        <f t="shared" ca="1" si="21"/>
        <v>691.3274546663439</v>
      </c>
      <c r="DI9">
        <f t="shared" ca="1" si="21"/>
        <v>691.37261754567407</v>
      </c>
      <c r="DJ9">
        <f t="shared" ca="1" si="21"/>
        <v>691.41778042500425</v>
      </c>
      <c r="DK9">
        <f t="shared" ca="1" si="21"/>
        <v>691.46294330433432</v>
      </c>
      <c r="DL9">
        <f t="shared" ca="1" si="21"/>
        <v>691.50810618366449</v>
      </c>
      <c r="DM9">
        <f t="shared" ca="1" si="21"/>
        <v>691.55326906299467</v>
      </c>
      <c r="DN9">
        <f t="shared" ca="1" si="21"/>
        <v>691.59843194232485</v>
      </c>
      <c r="DO9">
        <f t="shared" ca="1" si="21"/>
        <v>691.64359482165503</v>
      </c>
      <c r="DP9">
        <f t="shared" ca="1" si="21"/>
        <v>691.68875770098521</v>
      </c>
      <c r="DQ9">
        <f t="shared" ca="1" si="21"/>
        <v>691.73392058031538</v>
      </c>
      <c r="DR9">
        <f t="shared" ca="1" si="21"/>
        <v>691.77908345964556</v>
      </c>
      <c r="DS9">
        <f t="shared" ca="1" si="21"/>
        <v>691.82424633897574</v>
      </c>
      <c r="DT9">
        <f t="shared" ca="1" si="21"/>
        <v>691.86940921830592</v>
      </c>
      <c r="DU9">
        <f t="shared" ca="1" si="21"/>
        <v>691.9145720976361</v>
      </c>
      <c r="DV9">
        <f t="shared" ca="1" si="21"/>
        <v>691.95973497696627</v>
      </c>
      <c r="DW9">
        <f t="shared" ca="1" si="21"/>
        <v>692.00483255154586</v>
      </c>
      <c r="DX9">
        <f t="shared" ca="1" si="21"/>
        <v>692.04939325915154</v>
      </c>
      <c r="DY9">
        <f t="shared" ca="1" si="21"/>
        <v>692.09395396675734</v>
      </c>
      <c r="DZ9" s="88">
        <f t="shared" ca="1" si="21"/>
        <v>692.13851467436314</v>
      </c>
      <c r="EA9">
        <f t="shared" ca="1" si="21"/>
        <v>692.18307538196893</v>
      </c>
      <c r="EB9">
        <f t="shared" ca="1" si="21"/>
        <v>692.22723338997855</v>
      </c>
      <c r="EC9">
        <f t="shared" ca="1" si="21"/>
        <v>692.27139139798828</v>
      </c>
      <c r="ED9">
        <f t="shared" ca="1" si="21"/>
        <v>692.31554940599801</v>
      </c>
      <c r="EE9">
        <f t="shared" ca="1" si="21"/>
        <v>692.35970741400763</v>
      </c>
      <c r="EF9">
        <f t="shared" ca="1" si="21"/>
        <v>692.40386542201736</v>
      </c>
      <c r="EG9">
        <f t="shared" ca="1" si="21"/>
        <v>692.44802343002709</v>
      </c>
      <c r="EH9">
        <f t="shared" ca="1" si="21"/>
        <v>692.49218143803682</v>
      </c>
      <c r="EI9">
        <f t="shared" ca="1" si="21"/>
        <v>692.53633944604644</v>
      </c>
      <c r="EJ9">
        <f t="shared" ref="EJ9:GP9" ca="1" si="22">EJ4+(EJ3-EJ5)*(EJ6-EJ4)/(EJ7-EJ5)</f>
        <v>692.58049745405617</v>
      </c>
      <c r="EK9">
        <f t="shared" ca="1" si="22"/>
        <v>692.6246554620659</v>
      </c>
      <c r="EL9">
        <f t="shared" ca="1" si="22"/>
        <v>692.66881347007552</v>
      </c>
      <c r="EM9">
        <f t="shared" ca="1" si="22"/>
        <v>692.71297147808525</v>
      </c>
      <c r="EN9">
        <f t="shared" ca="1" si="22"/>
        <v>692.75712948609498</v>
      </c>
      <c r="EO9">
        <f t="shared" ca="1" si="22"/>
        <v>692.8012874941046</v>
      </c>
      <c r="EP9">
        <f t="shared" ca="1" si="22"/>
        <v>692.84544550211433</v>
      </c>
      <c r="EQ9">
        <f t="shared" ca="1" si="22"/>
        <v>692.88960351012406</v>
      </c>
      <c r="ER9">
        <f t="shared" ca="1" si="22"/>
        <v>692.93376151813379</v>
      </c>
      <c r="ES9">
        <f t="shared" ca="1" si="22"/>
        <v>692.97791952614341</v>
      </c>
      <c r="ET9">
        <f t="shared" ca="1" si="22"/>
        <v>693.02207753415314</v>
      </c>
      <c r="EU9">
        <f t="shared" ca="1" si="22"/>
        <v>693.06623554216287</v>
      </c>
      <c r="EV9">
        <f t="shared" ca="1" si="22"/>
        <v>693.11039355017249</v>
      </c>
      <c r="EW9">
        <f t="shared" ca="1" si="22"/>
        <v>693.15455155818222</v>
      </c>
      <c r="EX9">
        <f t="shared" ca="1" si="22"/>
        <v>693.19870956619195</v>
      </c>
      <c r="EY9" s="87">
        <f t="shared" ca="1" si="22"/>
        <v>693.24286757420168</v>
      </c>
      <c r="EZ9">
        <f t="shared" ca="1" si="22"/>
        <v>693.28220462620766</v>
      </c>
      <c r="FA9">
        <f t="shared" ca="1" si="22"/>
        <v>693.32154167821363</v>
      </c>
      <c r="FB9">
        <f t="shared" ca="1" si="22"/>
        <v>693.36087873021961</v>
      </c>
      <c r="FC9">
        <f t="shared" ca="1" si="22"/>
        <v>693.4002157822257</v>
      </c>
      <c r="FD9">
        <f t="shared" ca="1" si="22"/>
        <v>693.43955283423168</v>
      </c>
      <c r="FE9">
        <f t="shared" ca="1" si="22"/>
        <v>693.47888988623765</v>
      </c>
      <c r="FF9">
        <f t="shared" ca="1" si="22"/>
        <v>693.51822693824374</v>
      </c>
      <c r="FG9">
        <f t="shared" ca="1" si="22"/>
        <v>693.55756399024972</v>
      </c>
      <c r="FH9">
        <f t="shared" ca="1" si="22"/>
        <v>693.59690104225569</v>
      </c>
      <c r="FI9">
        <f t="shared" ca="1" si="22"/>
        <v>693.63623809426167</v>
      </c>
      <c r="FJ9">
        <f t="shared" ca="1" si="22"/>
        <v>693.67557514626776</v>
      </c>
      <c r="FK9">
        <f t="shared" ca="1" si="22"/>
        <v>693.71491219827374</v>
      </c>
      <c r="FL9">
        <f t="shared" ca="1" si="22"/>
        <v>693.75424925027971</v>
      </c>
      <c r="FM9">
        <f t="shared" ca="1" si="22"/>
        <v>693.7935863022858</v>
      </c>
      <c r="FN9">
        <f t="shared" ca="1" si="22"/>
        <v>693.83292335429178</v>
      </c>
      <c r="FO9">
        <f t="shared" ca="1" si="22"/>
        <v>693.87226040629776</v>
      </c>
      <c r="FP9">
        <f t="shared" ca="1" si="22"/>
        <v>693.91159745830373</v>
      </c>
      <c r="FQ9">
        <f t="shared" ca="1" si="22"/>
        <v>693.95093451030982</v>
      </c>
      <c r="FR9">
        <f t="shared" ca="1" si="22"/>
        <v>693.9902715623158</v>
      </c>
      <c r="FS9">
        <f t="shared" ca="1" si="22"/>
        <v>694.02960861432177</v>
      </c>
      <c r="FT9">
        <f t="shared" ca="1" si="22"/>
        <v>694.06894566632786</v>
      </c>
      <c r="FU9">
        <f t="shared" ca="1" si="22"/>
        <v>694.10828271833384</v>
      </c>
      <c r="FV9" s="88">
        <f t="shared" ca="1" si="22"/>
        <v>694.14761977033982</v>
      </c>
      <c r="FW9" t="e">
        <f t="shared" si="22"/>
        <v>#N/A</v>
      </c>
      <c r="FX9" t="e">
        <f t="shared" si="22"/>
        <v>#N/A</v>
      </c>
      <c r="FY9" t="e">
        <f t="shared" si="22"/>
        <v>#N/A</v>
      </c>
      <c r="FZ9" t="e">
        <f t="shared" si="22"/>
        <v>#N/A</v>
      </c>
      <c r="GA9" t="e">
        <f t="shared" si="22"/>
        <v>#N/A</v>
      </c>
      <c r="GB9" t="e">
        <f t="shared" si="22"/>
        <v>#N/A</v>
      </c>
      <c r="GC9" t="e">
        <f t="shared" si="22"/>
        <v>#N/A</v>
      </c>
      <c r="GD9" t="e">
        <f t="shared" si="22"/>
        <v>#N/A</v>
      </c>
      <c r="GE9" t="e">
        <f t="shared" si="22"/>
        <v>#N/A</v>
      </c>
      <c r="GF9" t="e">
        <f t="shared" si="22"/>
        <v>#N/A</v>
      </c>
      <c r="GG9" t="e">
        <f t="shared" si="22"/>
        <v>#N/A</v>
      </c>
      <c r="GH9" t="e">
        <f t="shared" si="22"/>
        <v>#N/A</v>
      </c>
      <c r="GI9" t="e">
        <f t="shared" si="22"/>
        <v>#N/A</v>
      </c>
      <c r="GJ9" t="e">
        <f t="shared" si="22"/>
        <v>#N/A</v>
      </c>
      <c r="GK9" t="e">
        <f t="shared" si="22"/>
        <v>#N/A</v>
      </c>
      <c r="GL9" t="e">
        <f t="shared" si="22"/>
        <v>#N/A</v>
      </c>
      <c r="GM9" t="e">
        <f t="shared" si="22"/>
        <v>#N/A</v>
      </c>
      <c r="GN9" t="e">
        <f t="shared" si="22"/>
        <v>#N/A</v>
      </c>
      <c r="GO9" t="e">
        <f t="shared" si="22"/>
        <v>#N/A</v>
      </c>
      <c r="GP9" t="e">
        <f t="shared" si="22"/>
        <v>#N/A</v>
      </c>
      <c r="GQ9" t="e">
        <f t="shared" ref="GQ9:GT9" si="23">GQ4+(GQ3-GQ5)*(GQ6-GQ4)/(GQ7-GQ5)</f>
        <v>#N/A</v>
      </c>
      <c r="GR9" t="e">
        <f t="shared" si="23"/>
        <v>#N/A</v>
      </c>
      <c r="GS9" t="e">
        <f t="shared" si="23"/>
        <v>#N/A</v>
      </c>
      <c r="GT9" t="e">
        <f t="shared" si="23"/>
        <v>#N/A</v>
      </c>
    </row>
    <row r="10" spans="1:202" x14ac:dyDescent="0.25">
      <c r="C10" s="17">
        <v>992000</v>
      </c>
      <c r="D10" s="14">
        <v>690.3</v>
      </c>
      <c r="E10" s="17">
        <v>992000</v>
      </c>
      <c r="G10" s="41"/>
      <c r="K10" s="87"/>
      <c r="AH10" s="88"/>
      <c r="BG10" s="87"/>
      <c r="CD10" s="88"/>
      <c r="DC10" s="87"/>
      <c r="DZ10" s="88"/>
      <c r="EY10" s="87"/>
      <c r="FV10" s="88"/>
    </row>
    <row r="11" spans="1:202" x14ac:dyDescent="0.25">
      <c r="C11" s="17">
        <v>1334000</v>
      </c>
      <c r="D11" s="14">
        <v>691.3</v>
      </c>
      <c r="E11" s="17">
        <v>1334000</v>
      </c>
      <c r="I11" s="138" t="s">
        <v>557</v>
      </c>
      <c r="J11" t="s">
        <v>34</v>
      </c>
      <c r="K11" s="110">
        <f ca="1">Horaire!D28</f>
        <v>689.0501708984375</v>
      </c>
      <c r="L11" s="4">
        <f ca="1">Horaire!E28</f>
        <v>689.190185546875</v>
      </c>
      <c r="M11" s="4">
        <f ca="1">Horaire!F28</f>
        <v>689.3302001953125</v>
      </c>
      <c r="N11" s="4">
        <f ca="1">Horaire!G28</f>
        <v>689.460205078125</v>
      </c>
      <c r="O11" s="4">
        <f ca="1">Horaire!H28</f>
        <v>689.5902099609375</v>
      </c>
      <c r="P11" s="4">
        <f ca="1">Horaire!I28</f>
        <v>689.730224609375</v>
      </c>
      <c r="Q11" s="4">
        <f ca="1">Horaire!J28</f>
        <v>689.8502197265625</v>
      </c>
      <c r="R11" s="4">
        <f ca="1">Horaire!K28</f>
        <v>689.9501953125</v>
      </c>
      <c r="S11" s="4">
        <f ca="1">Horaire!L28</f>
        <v>689.78021240234375</v>
      </c>
      <c r="T11" s="4">
        <f ca="1">Horaire!M28</f>
        <v>689.6102294921875</v>
      </c>
      <c r="U11" s="4">
        <f ca="1">Horaire!N28</f>
        <v>689.43017578125</v>
      </c>
      <c r="V11" s="4" t="str">
        <f ca="1">Horaire!O28</f>
        <v/>
      </c>
      <c r="W11" s="4" t="str">
        <f ca="1">Horaire!P28</f>
        <v/>
      </c>
      <c r="X11" s="4" t="str">
        <f ca="1">Horaire!Q28</f>
        <v/>
      </c>
      <c r="Y11" s="4" t="str">
        <f ca="1">Horaire!R28</f>
        <v/>
      </c>
      <c r="Z11" s="4" t="str">
        <f ca="1">Horaire!S28</f>
        <v/>
      </c>
      <c r="AA11" s="4" t="str">
        <f ca="1">Horaire!T28</f>
        <v/>
      </c>
      <c r="AB11" s="4" t="str">
        <f ca="1">Horaire!U28</f>
        <v/>
      </c>
      <c r="AC11" s="4" t="str">
        <f ca="1">Horaire!V28</f>
        <v/>
      </c>
      <c r="AD11" s="4" t="str">
        <f ca="1">Horaire!W28</f>
        <v/>
      </c>
      <c r="AE11" s="4" t="str">
        <f ca="1">Horaire!X28</f>
        <v/>
      </c>
      <c r="AF11" s="4" t="str">
        <f ca="1">Horaire!Y28</f>
        <v/>
      </c>
      <c r="AG11" s="4" t="str">
        <f ca="1">Horaire!Z28</f>
        <v/>
      </c>
      <c r="AH11" s="156" t="str">
        <f ca="1">Horaire!AA28</f>
        <v/>
      </c>
      <c r="AI11" s="4" t="str">
        <f ca="1">Horaire!AB28</f>
        <v/>
      </c>
      <c r="AJ11" s="4" t="str">
        <f ca="1">Horaire!AC28</f>
        <v/>
      </c>
      <c r="AK11" s="4" t="str">
        <f ca="1">Horaire!AD28</f>
        <v/>
      </c>
      <c r="AL11" s="4" t="str">
        <f ca="1">Horaire!AE28</f>
        <v/>
      </c>
      <c r="AM11" s="4" t="str">
        <f ca="1">Horaire!AF28</f>
        <v/>
      </c>
      <c r="AN11" s="4" t="str">
        <f ca="1">Horaire!AG28</f>
        <v/>
      </c>
      <c r="AO11" s="4" t="str">
        <f ca="1">Horaire!AH28</f>
        <v/>
      </c>
      <c r="AP11" s="4" t="str">
        <f ca="1">Horaire!AI28</f>
        <v/>
      </c>
      <c r="AQ11" s="4" t="str">
        <f ca="1">Horaire!AJ28</f>
        <v/>
      </c>
      <c r="AR11" s="4" t="str">
        <f ca="1">Horaire!AK28</f>
        <v/>
      </c>
      <c r="AS11" s="4" t="str">
        <f ca="1">Horaire!AL28</f>
        <v/>
      </c>
      <c r="AT11" s="4" t="str">
        <f ca="1">Horaire!AM28</f>
        <v/>
      </c>
      <c r="AU11" s="4" t="str">
        <f ca="1">Horaire!AN28</f>
        <v/>
      </c>
      <c r="AV11" s="4" t="str">
        <f ca="1">Horaire!AO28</f>
        <v/>
      </c>
      <c r="AW11" s="4" t="str">
        <f ca="1">Horaire!AP28</f>
        <v/>
      </c>
      <c r="AX11" s="4" t="str">
        <f ca="1">Horaire!AQ28</f>
        <v/>
      </c>
      <c r="AY11" s="4" t="str">
        <f ca="1">Horaire!AR28</f>
        <v/>
      </c>
      <c r="AZ11" s="4" t="str">
        <f ca="1">Horaire!AS28</f>
        <v/>
      </c>
      <c r="BA11" s="4" t="str">
        <f ca="1">Horaire!AT28</f>
        <v/>
      </c>
      <c r="BB11" s="4" t="str">
        <f ca="1">Horaire!AU28</f>
        <v/>
      </c>
      <c r="BC11" s="4" t="str">
        <f ca="1">Horaire!AV28</f>
        <v/>
      </c>
      <c r="BD11" s="4" t="str">
        <f ca="1">Horaire!AW28</f>
        <v/>
      </c>
      <c r="BE11" s="4" t="str">
        <f ca="1">Horaire!AX28</f>
        <v/>
      </c>
      <c r="BF11" s="4" t="str">
        <f ca="1">Horaire!AY28</f>
        <v/>
      </c>
      <c r="BG11" s="110" t="str">
        <f ca="1">Horaire!AZ28</f>
        <v/>
      </c>
      <c r="BH11" s="4" t="str">
        <f ca="1">Horaire!BA28</f>
        <v/>
      </c>
      <c r="BI11" s="4" t="str">
        <f ca="1">Horaire!BB28</f>
        <v/>
      </c>
      <c r="BJ11" s="4" t="str">
        <f ca="1">Horaire!BC28</f>
        <v/>
      </c>
      <c r="BK11" s="4" t="str">
        <f ca="1">Horaire!BD28</f>
        <v/>
      </c>
      <c r="BL11" s="4" t="str">
        <f ca="1">Horaire!BE28</f>
        <v/>
      </c>
      <c r="BM11" s="4" t="str">
        <f ca="1">Horaire!BF28</f>
        <v/>
      </c>
      <c r="BN11" s="4" t="str">
        <f ca="1">Horaire!BG28</f>
        <v/>
      </c>
      <c r="BO11" s="4" t="str">
        <f ca="1">Horaire!BH28</f>
        <v/>
      </c>
      <c r="BP11" s="4" t="str">
        <f ca="1">Horaire!BI28</f>
        <v/>
      </c>
      <c r="BQ11" s="4" t="str">
        <f ca="1">Horaire!BJ28</f>
        <v/>
      </c>
      <c r="BR11" s="4" t="str">
        <f ca="1">Horaire!BK28</f>
        <v/>
      </c>
      <c r="BS11" s="4" t="str">
        <f ca="1">Horaire!BL28</f>
        <v/>
      </c>
      <c r="BT11" s="4" t="str">
        <f ca="1">Horaire!BM28</f>
        <v/>
      </c>
      <c r="BU11" s="4" t="str">
        <f ca="1">Horaire!BN28</f>
        <v/>
      </c>
      <c r="BV11" s="4" t="str">
        <f ca="1">Horaire!BO28</f>
        <v/>
      </c>
      <c r="BW11" s="4" t="str">
        <f ca="1">Horaire!BP28</f>
        <v/>
      </c>
      <c r="BX11" s="4" t="str">
        <f ca="1">Horaire!BQ28</f>
        <v/>
      </c>
      <c r="BY11" s="4" t="str">
        <f ca="1">Horaire!BR28</f>
        <v/>
      </c>
      <c r="BZ11" s="4" t="str">
        <f ca="1">Horaire!BS28</f>
        <v/>
      </c>
      <c r="CA11" s="4" t="str">
        <f ca="1">Horaire!BT28</f>
        <v/>
      </c>
      <c r="CB11" s="4" t="str">
        <f ca="1">Horaire!BU28</f>
        <v/>
      </c>
      <c r="CC11" s="4" t="str">
        <f ca="1">Horaire!BV28</f>
        <v/>
      </c>
      <c r="CD11" s="156" t="str">
        <f ca="1">Horaire!BW28</f>
        <v/>
      </c>
      <c r="CE11" s="4" t="str">
        <f ca="1">Horaire!BX28</f>
        <v/>
      </c>
      <c r="CF11" s="4" t="str">
        <f ca="1">Horaire!BY28</f>
        <v/>
      </c>
      <c r="CG11" s="4" t="str">
        <f ca="1">Horaire!BZ28</f>
        <v/>
      </c>
      <c r="CH11" s="4" t="str">
        <f ca="1">Horaire!CA28</f>
        <v/>
      </c>
      <c r="CI11" s="4" t="str">
        <f ca="1">Horaire!CB28</f>
        <v/>
      </c>
      <c r="CJ11" s="4" t="str">
        <f ca="1">Horaire!CC28</f>
        <v/>
      </c>
      <c r="CK11" s="4" t="str">
        <f ca="1">Horaire!CD28</f>
        <v/>
      </c>
      <c r="CL11" s="4" t="str">
        <f ca="1">Horaire!CE28</f>
        <v/>
      </c>
      <c r="CM11" s="4" t="str">
        <f ca="1">Horaire!CF28</f>
        <v/>
      </c>
      <c r="CN11" s="4" t="str">
        <f ca="1">Horaire!CG28</f>
        <v/>
      </c>
      <c r="CO11" s="4" t="str">
        <f ca="1">Horaire!CH28</f>
        <v/>
      </c>
      <c r="CP11" s="4" t="str">
        <f ca="1">Horaire!CI28</f>
        <v/>
      </c>
      <c r="CQ11" s="4" t="str">
        <f ca="1">Horaire!CJ28</f>
        <v/>
      </c>
      <c r="CR11" s="4" t="str">
        <f ca="1">Horaire!CK28</f>
        <v/>
      </c>
      <c r="CS11" s="4" t="str">
        <f ca="1">Horaire!CL28</f>
        <v/>
      </c>
      <c r="CT11" s="4" t="str">
        <f ca="1">Horaire!CM28</f>
        <v/>
      </c>
      <c r="CU11" s="4" t="str">
        <f ca="1">Horaire!CN28</f>
        <v/>
      </c>
      <c r="CV11" s="4" t="str">
        <f ca="1">Horaire!CO28</f>
        <v/>
      </c>
      <c r="CW11" s="4" t="str">
        <f ca="1">Horaire!CP28</f>
        <v/>
      </c>
      <c r="CX11" s="4" t="str">
        <f ca="1">Horaire!CQ28</f>
        <v/>
      </c>
      <c r="CY11" s="4" t="str">
        <f ca="1">Horaire!CR28</f>
        <v/>
      </c>
      <c r="CZ11" s="4" t="str">
        <f ca="1">Horaire!CS28</f>
        <v/>
      </c>
      <c r="DA11" s="4" t="str">
        <f ca="1">Horaire!CT28</f>
        <v/>
      </c>
      <c r="DB11" s="4" t="str">
        <f ca="1">Horaire!CU28</f>
        <v/>
      </c>
      <c r="DC11" s="110" t="str">
        <f ca="1">Horaire!CV28</f>
        <v/>
      </c>
      <c r="DD11" s="4" t="str">
        <f ca="1">Horaire!CW28</f>
        <v/>
      </c>
      <c r="DE11" s="4" t="str">
        <f ca="1">Horaire!CX28</f>
        <v/>
      </c>
      <c r="DF11" s="4" t="str">
        <f ca="1">Horaire!CY28</f>
        <v/>
      </c>
      <c r="DG11" s="4" t="str">
        <f ca="1">Horaire!CZ28</f>
        <v/>
      </c>
      <c r="DH11" s="4" t="str">
        <f ca="1">Horaire!DA28</f>
        <v/>
      </c>
      <c r="DI11" s="4" t="str">
        <f ca="1">Horaire!DB28</f>
        <v/>
      </c>
      <c r="DJ11" s="4" t="str">
        <f ca="1">Horaire!DC28</f>
        <v/>
      </c>
      <c r="DK11" s="4" t="str">
        <f ca="1">Horaire!DD28</f>
        <v/>
      </c>
      <c r="DL11" s="4" t="str">
        <f ca="1">Horaire!DE28</f>
        <v/>
      </c>
      <c r="DM11" s="4" t="str">
        <f ca="1">Horaire!DF28</f>
        <v/>
      </c>
      <c r="DN11" s="4" t="str">
        <f ca="1">Horaire!DG28</f>
        <v/>
      </c>
      <c r="DO11" s="4" t="str">
        <f ca="1">Horaire!DH28</f>
        <v/>
      </c>
      <c r="DP11" s="4" t="str">
        <f ca="1">Horaire!DI28</f>
        <v/>
      </c>
      <c r="DQ11" s="4" t="str">
        <f ca="1">Horaire!DJ28</f>
        <v/>
      </c>
      <c r="DR11" s="4" t="str">
        <f ca="1">Horaire!DK28</f>
        <v/>
      </c>
      <c r="DS11" s="4" t="str">
        <f ca="1">Horaire!DL28</f>
        <v/>
      </c>
      <c r="DT11" s="4" t="str">
        <f ca="1">Horaire!DM28</f>
        <v/>
      </c>
      <c r="DU11" s="4" t="str">
        <f ca="1">Horaire!DN28</f>
        <v/>
      </c>
      <c r="DV11" s="4" t="str">
        <f ca="1">Horaire!DO28</f>
        <v/>
      </c>
      <c r="DW11" s="4" t="str">
        <f ca="1">Horaire!DP28</f>
        <v/>
      </c>
      <c r="DX11" s="4" t="str">
        <f ca="1">Horaire!DQ28</f>
        <v/>
      </c>
      <c r="DY11" s="4" t="str">
        <f ca="1">Horaire!DR28</f>
        <v/>
      </c>
      <c r="DZ11" s="156" t="str">
        <f ca="1">Horaire!DS28</f>
        <v/>
      </c>
      <c r="EA11" s="4" t="str">
        <f ca="1">Horaire!DT28</f>
        <v/>
      </c>
      <c r="EB11" s="4" t="str">
        <f ca="1">Horaire!DU28</f>
        <v/>
      </c>
      <c r="EC11" s="4" t="str">
        <f ca="1">Horaire!DV28</f>
        <v/>
      </c>
      <c r="ED11" s="4" t="str">
        <f ca="1">Horaire!DW28</f>
        <v/>
      </c>
      <c r="EE11" s="4" t="str">
        <f ca="1">Horaire!DX28</f>
        <v/>
      </c>
      <c r="EF11" s="4" t="str">
        <f ca="1">Horaire!DY28</f>
        <v/>
      </c>
      <c r="EG11" s="4" t="str">
        <f ca="1">Horaire!DZ28</f>
        <v/>
      </c>
      <c r="EH11" s="4" t="str">
        <f ca="1">Horaire!EA28</f>
        <v/>
      </c>
      <c r="EI11" s="4" t="str">
        <f ca="1">Horaire!EB28</f>
        <v/>
      </c>
      <c r="EJ11" s="4" t="str">
        <f ca="1">Horaire!EC28</f>
        <v/>
      </c>
      <c r="EK11" s="4" t="str">
        <f ca="1">Horaire!ED28</f>
        <v/>
      </c>
      <c r="EL11" s="4" t="str">
        <f ca="1">Horaire!EE28</f>
        <v/>
      </c>
      <c r="EM11" s="4" t="str">
        <f ca="1">Horaire!EF28</f>
        <v/>
      </c>
      <c r="EN11" s="4" t="str">
        <f ca="1">Horaire!EG28</f>
        <v/>
      </c>
      <c r="EO11" s="4" t="str">
        <f ca="1">Horaire!EH28</f>
        <v/>
      </c>
      <c r="EP11" s="4" t="str">
        <f ca="1">Horaire!EI28</f>
        <v/>
      </c>
      <c r="EQ11" s="4" t="str">
        <f ca="1">Horaire!EJ28</f>
        <v/>
      </c>
      <c r="ER11" s="4" t="str">
        <f ca="1">Horaire!EK28</f>
        <v/>
      </c>
      <c r="ES11" s="4" t="str">
        <f ca="1">Horaire!EL28</f>
        <v/>
      </c>
      <c r="ET11" s="4" t="str">
        <f ca="1">Horaire!EM28</f>
        <v/>
      </c>
      <c r="EU11" s="4" t="str">
        <f ca="1">Horaire!EN28</f>
        <v/>
      </c>
      <c r="EV11" s="4" t="str">
        <f ca="1">Horaire!EO28</f>
        <v/>
      </c>
      <c r="EW11" s="4" t="str">
        <f ca="1">Horaire!EP28</f>
        <v/>
      </c>
      <c r="EX11" s="4" t="str">
        <f ca="1">Horaire!EQ28</f>
        <v/>
      </c>
      <c r="EY11" s="110" t="str">
        <f ca="1">Horaire!ER28</f>
        <v/>
      </c>
      <c r="EZ11" s="4" t="str">
        <f ca="1">Horaire!ES28</f>
        <v/>
      </c>
      <c r="FA11" s="4" t="str">
        <f ca="1">Horaire!ET28</f>
        <v/>
      </c>
      <c r="FB11" s="4" t="str">
        <f ca="1">Horaire!EU28</f>
        <v/>
      </c>
      <c r="FC11" s="4" t="str">
        <f ca="1">Horaire!EV28</f>
        <v/>
      </c>
      <c r="FD11" s="4" t="str">
        <f ca="1">Horaire!EW28</f>
        <v/>
      </c>
      <c r="FE11" s="4" t="str">
        <f ca="1">Horaire!EX28</f>
        <v/>
      </c>
      <c r="FF11" s="4" t="str">
        <f ca="1">Horaire!EY28</f>
        <v/>
      </c>
      <c r="FG11" s="4" t="str">
        <f ca="1">Horaire!EZ28</f>
        <v/>
      </c>
      <c r="FH11" s="4" t="str">
        <f ca="1">Horaire!FA28</f>
        <v/>
      </c>
      <c r="FI11" s="4" t="str">
        <f ca="1">Horaire!FB28</f>
        <v/>
      </c>
      <c r="FJ11" s="4" t="str">
        <f ca="1">Horaire!FC28</f>
        <v/>
      </c>
      <c r="FK11" s="4" t="str">
        <f ca="1">Horaire!FD28</f>
        <v/>
      </c>
      <c r="FL11" s="4" t="str">
        <f ca="1">Horaire!FE28</f>
        <v/>
      </c>
      <c r="FM11" s="4" t="str">
        <f ca="1">Horaire!FF28</f>
        <v/>
      </c>
      <c r="FN11" s="4" t="str">
        <f ca="1">Horaire!FG28</f>
        <v/>
      </c>
      <c r="FO11" s="4" t="str">
        <f ca="1">Horaire!FH28</f>
        <v/>
      </c>
      <c r="FP11" s="4" t="str">
        <f ca="1">Horaire!FI28</f>
        <v/>
      </c>
      <c r="FQ11" s="4" t="str">
        <f ca="1">Horaire!FJ28</f>
        <v/>
      </c>
      <c r="FR11" s="4" t="str">
        <f ca="1">Horaire!FK28</f>
        <v/>
      </c>
      <c r="FS11" s="4" t="str">
        <f ca="1">Horaire!FL28</f>
        <v/>
      </c>
      <c r="FT11" s="4" t="str">
        <f ca="1">Horaire!FM28</f>
        <v/>
      </c>
      <c r="FU11" s="4" t="str">
        <f ca="1">Horaire!FN28</f>
        <v/>
      </c>
      <c r="FV11" s="156" t="str">
        <f ca="1">Horaire!FO28</f>
        <v/>
      </c>
      <c r="FW11" s="4" t="str">
        <f ca="1">Horaire!FP28</f>
        <v/>
      </c>
      <c r="FX11" s="4" t="str">
        <f ca="1">Horaire!FQ28</f>
        <v/>
      </c>
      <c r="FY11" s="4" t="str">
        <f ca="1">Horaire!FR28</f>
        <v/>
      </c>
      <c r="FZ11" s="4" t="str">
        <f ca="1">Horaire!FS28</f>
        <v/>
      </c>
      <c r="GA11" s="4" t="str">
        <f ca="1">Horaire!FT28</f>
        <v/>
      </c>
      <c r="GB11" s="4" t="str">
        <f ca="1">Horaire!FU28</f>
        <v/>
      </c>
      <c r="GC11" s="4" t="str">
        <f ca="1">Horaire!FV28</f>
        <v/>
      </c>
      <c r="GD11" s="4" t="str">
        <f ca="1">Horaire!FW28</f>
        <v/>
      </c>
      <c r="GE11" s="4" t="str">
        <f ca="1">Horaire!FX28</f>
        <v/>
      </c>
      <c r="GF11" s="4" t="str">
        <f ca="1">Horaire!FY28</f>
        <v/>
      </c>
      <c r="GG11" s="4" t="str">
        <f ca="1">Horaire!FZ28</f>
        <v/>
      </c>
      <c r="GH11" s="4" t="str">
        <f ca="1">Horaire!GA28</f>
        <v/>
      </c>
      <c r="GI11" s="4" t="str">
        <f ca="1">Horaire!GB28</f>
        <v/>
      </c>
      <c r="GJ11" s="4" t="str">
        <f ca="1">Horaire!GC28</f>
        <v/>
      </c>
      <c r="GK11" s="4" t="str">
        <f ca="1">Horaire!GD28</f>
        <v/>
      </c>
      <c r="GL11" s="4" t="str">
        <f ca="1">Horaire!GE28</f>
        <v/>
      </c>
      <c r="GM11" s="4" t="str">
        <f ca="1">Horaire!GF28</f>
        <v/>
      </c>
      <c r="GN11" s="4" t="str">
        <f ca="1">Horaire!GG28</f>
        <v/>
      </c>
      <c r="GO11" s="4" t="str">
        <f ca="1">Horaire!GH28</f>
        <v/>
      </c>
      <c r="GP11" s="4" t="str">
        <f ca="1">Horaire!GI28</f>
        <v/>
      </c>
      <c r="GQ11" s="4" t="str">
        <f ca="1">Horaire!GJ28</f>
        <v/>
      </c>
      <c r="GR11" s="4" t="str">
        <f ca="1">Horaire!GK28</f>
        <v/>
      </c>
      <c r="GS11" s="4" t="str">
        <f ca="1">Horaire!GL28</f>
        <v/>
      </c>
      <c r="GT11" s="4" t="str">
        <f ca="1">Horaire!GM28</f>
        <v/>
      </c>
    </row>
    <row r="12" spans="1:202" x14ac:dyDescent="0.25">
      <c r="C12" s="17">
        <v>1593000</v>
      </c>
      <c r="D12" s="14">
        <v>692</v>
      </c>
      <c r="E12" s="17">
        <v>1593000</v>
      </c>
      <c r="J12" t="s">
        <v>35</v>
      </c>
      <c r="K12" s="87">
        <f ca="1">INDEX($D$5:$D$15,MATCH(K11,$D$5:$D$15,1))</f>
        <v>688.3</v>
      </c>
      <c r="L12">
        <f t="shared" ref="L12:BW12" ca="1" si="24">INDEX($D$5:$D$15,MATCH(L11,$D$5:$D$15,1))</f>
        <v>688.3</v>
      </c>
      <c r="M12">
        <f t="shared" ca="1" si="24"/>
        <v>689.3</v>
      </c>
      <c r="N12">
        <f t="shared" ca="1" si="24"/>
        <v>689.3</v>
      </c>
      <c r="O12">
        <f t="shared" ca="1" si="24"/>
        <v>689.3</v>
      </c>
      <c r="P12">
        <f t="shared" ca="1" si="24"/>
        <v>689.3</v>
      </c>
      <c r="Q12">
        <f t="shared" ca="1" si="24"/>
        <v>689.3</v>
      </c>
      <c r="R12">
        <f t="shared" ca="1" si="24"/>
        <v>689.3</v>
      </c>
      <c r="S12">
        <f t="shared" ca="1" si="24"/>
        <v>689.3</v>
      </c>
      <c r="T12">
        <f t="shared" ca="1" si="24"/>
        <v>689.3</v>
      </c>
      <c r="U12">
        <f t="shared" ca="1" si="24"/>
        <v>689.3</v>
      </c>
      <c r="V12" t="e">
        <f t="shared" ca="1" si="24"/>
        <v>#N/A</v>
      </c>
      <c r="W12" t="e">
        <f t="shared" ca="1" si="24"/>
        <v>#N/A</v>
      </c>
      <c r="X12" t="e">
        <f t="shared" ca="1" si="24"/>
        <v>#N/A</v>
      </c>
      <c r="Y12" t="e">
        <f t="shared" ca="1" si="24"/>
        <v>#N/A</v>
      </c>
      <c r="Z12" t="e">
        <f t="shared" ca="1" si="24"/>
        <v>#N/A</v>
      </c>
      <c r="AA12" t="e">
        <f t="shared" ca="1" si="24"/>
        <v>#N/A</v>
      </c>
      <c r="AB12" t="e">
        <f t="shared" ca="1" si="24"/>
        <v>#N/A</v>
      </c>
      <c r="AC12" t="e">
        <f t="shared" ca="1" si="24"/>
        <v>#N/A</v>
      </c>
      <c r="AD12" t="e">
        <f t="shared" ca="1" si="24"/>
        <v>#N/A</v>
      </c>
      <c r="AE12" t="e">
        <f t="shared" ca="1" si="24"/>
        <v>#N/A</v>
      </c>
      <c r="AF12" t="e">
        <f t="shared" ca="1" si="24"/>
        <v>#N/A</v>
      </c>
      <c r="AG12" t="e">
        <f t="shared" ca="1" si="24"/>
        <v>#N/A</v>
      </c>
      <c r="AH12" s="88" t="e">
        <f t="shared" ca="1" si="24"/>
        <v>#N/A</v>
      </c>
      <c r="AI12" t="e">
        <f t="shared" ca="1" si="24"/>
        <v>#N/A</v>
      </c>
      <c r="AJ12" t="e">
        <f t="shared" ca="1" si="24"/>
        <v>#N/A</v>
      </c>
      <c r="AK12" t="e">
        <f t="shared" ca="1" si="24"/>
        <v>#N/A</v>
      </c>
      <c r="AL12" t="e">
        <f t="shared" ca="1" si="24"/>
        <v>#N/A</v>
      </c>
      <c r="AM12" t="e">
        <f t="shared" ca="1" si="24"/>
        <v>#N/A</v>
      </c>
      <c r="AN12" t="e">
        <f t="shared" ca="1" si="24"/>
        <v>#N/A</v>
      </c>
      <c r="AO12" t="e">
        <f t="shared" ca="1" si="24"/>
        <v>#N/A</v>
      </c>
      <c r="AP12" t="e">
        <f t="shared" ca="1" si="24"/>
        <v>#N/A</v>
      </c>
      <c r="AQ12" t="e">
        <f t="shared" ca="1" si="24"/>
        <v>#N/A</v>
      </c>
      <c r="AR12" t="e">
        <f t="shared" ca="1" si="24"/>
        <v>#N/A</v>
      </c>
      <c r="AS12" t="e">
        <f t="shared" ca="1" si="24"/>
        <v>#N/A</v>
      </c>
      <c r="AT12" t="e">
        <f t="shared" ca="1" si="24"/>
        <v>#N/A</v>
      </c>
      <c r="AU12" t="e">
        <f t="shared" ca="1" si="24"/>
        <v>#N/A</v>
      </c>
      <c r="AV12" t="e">
        <f t="shared" ca="1" si="24"/>
        <v>#N/A</v>
      </c>
      <c r="AW12" t="e">
        <f t="shared" ca="1" si="24"/>
        <v>#N/A</v>
      </c>
      <c r="AX12" t="e">
        <f t="shared" ca="1" si="24"/>
        <v>#N/A</v>
      </c>
      <c r="AY12" t="e">
        <f t="shared" ca="1" si="24"/>
        <v>#N/A</v>
      </c>
      <c r="AZ12" t="e">
        <f t="shared" ca="1" si="24"/>
        <v>#N/A</v>
      </c>
      <c r="BA12" t="e">
        <f t="shared" ca="1" si="24"/>
        <v>#N/A</v>
      </c>
      <c r="BB12" t="e">
        <f t="shared" ca="1" si="24"/>
        <v>#N/A</v>
      </c>
      <c r="BC12" t="e">
        <f t="shared" ca="1" si="24"/>
        <v>#N/A</v>
      </c>
      <c r="BD12" t="e">
        <f t="shared" ca="1" si="24"/>
        <v>#N/A</v>
      </c>
      <c r="BE12" t="e">
        <f t="shared" ca="1" si="24"/>
        <v>#N/A</v>
      </c>
      <c r="BF12" t="e">
        <f t="shared" ca="1" si="24"/>
        <v>#N/A</v>
      </c>
      <c r="BG12" s="87" t="e">
        <f t="shared" ca="1" si="24"/>
        <v>#N/A</v>
      </c>
      <c r="BH12" t="e">
        <f t="shared" ca="1" si="24"/>
        <v>#N/A</v>
      </c>
      <c r="BI12" t="e">
        <f t="shared" ca="1" si="24"/>
        <v>#N/A</v>
      </c>
      <c r="BJ12" t="e">
        <f t="shared" ca="1" si="24"/>
        <v>#N/A</v>
      </c>
      <c r="BK12" t="e">
        <f t="shared" ca="1" si="24"/>
        <v>#N/A</v>
      </c>
      <c r="BL12" t="e">
        <f t="shared" ca="1" si="24"/>
        <v>#N/A</v>
      </c>
      <c r="BM12" t="e">
        <f t="shared" ca="1" si="24"/>
        <v>#N/A</v>
      </c>
      <c r="BN12" t="e">
        <f t="shared" ca="1" si="24"/>
        <v>#N/A</v>
      </c>
      <c r="BO12" t="e">
        <f t="shared" ca="1" si="24"/>
        <v>#N/A</v>
      </c>
      <c r="BP12" t="e">
        <f t="shared" ca="1" si="24"/>
        <v>#N/A</v>
      </c>
      <c r="BQ12" t="e">
        <f t="shared" ca="1" si="24"/>
        <v>#N/A</v>
      </c>
      <c r="BR12" t="e">
        <f t="shared" ca="1" si="24"/>
        <v>#N/A</v>
      </c>
      <c r="BS12" t="e">
        <f t="shared" ca="1" si="24"/>
        <v>#N/A</v>
      </c>
      <c r="BT12" t="e">
        <f t="shared" ca="1" si="24"/>
        <v>#N/A</v>
      </c>
      <c r="BU12" t="e">
        <f t="shared" ca="1" si="24"/>
        <v>#N/A</v>
      </c>
      <c r="BV12" t="e">
        <f t="shared" ca="1" si="24"/>
        <v>#N/A</v>
      </c>
      <c r="BW12" t="e">
        <f t="shared" ca="1" si="24"/>
        <v>#N/A</v>
      </c>
      <c r="BX12" t="e">
        <f t="shared" ref="BX12:EI12" ca="1" si="25">INDEX($D$5:$D$15,MATCH(BX11,$D$5:$D$15,1))</f>
        <v>#N/A</v>
      </c>
      <c r="BY12" t="e">
        <f t="shared" ca="1" si="25"/>
        <v>#N/A</v>
      </c>
      <c r="BZ12" t="e">
        <f t="shared" ca="1" si="25"/>
        <v>#N/A</v>
      </c>
      <c r="CA12" t="e">
        <f t="shared" ca="1" si="25"/>
        <v>#N/A</v>
      </c>
      <c r="CB12" t="e">
        <f t="shared" ca="1" si="25"/>
        <v>#N/A</v>
      </c>
      <c r="CC12" t="e">
        <f t="shared" ca="1" si="25"/>
        <v>#N/A</v>
      </c>
      <c r="CD12" s="88" t="e">
        <f t="shared" ca="1" si="25"/>
        <v>#N/A</v>
      </c>
      <c r="CE12" t="e">
        <f t="shared" ca="1" si="25"/>
        <v>#N/A</v>
      </c>
      <c r="CF12" t="e">
        <f t="shared" ca="1" si="25"/>
        <v>#N/A</v>
      </c>
      <c r="CG12" t="e">
        <f t="shared" ca="1" si="25"/>
        <v>#N/A</v>
      </c>
      <c r="CH12" t="e">
        <f t="shared" ca="1" si="25"/>
        <v>#N/A</v>
      </c>
      <c r="CI12" t="e">
        <f t="shared" ca="1" si="25"/>
        <v>#N/A</v>
      </c>
      <c r="CJ12" t="e">
        <f t="shared" ca="1" si="25"/>
        <v>#N/A</v>
      </c>
      <c r="CK12" t="e">
        <f t="shared" ca="1" si="25"/>
        <v>#N/A</v>
      </c>
      <c r="CL12" t="e">
        <f t="shared" ca="1" si="25"/>
        <v>#N/A</v>
      </c>
      <c r="CM12" t="e">
        <f t="shared" ca="1" si="25"/>
        <v>#N/A</v>
      </c>
      <c r="CN12" t="e">
        <f t="shared" ca="1" si="25"/>
        <v>#N/A</v>
      </c>
      <c r="CO12" t="e">
        <f t="shared" ca="1" si="25"/>
        <v>#N/A</v>
      </c>
      <c r="CP12" t="e">
        <f t="shared" ca="1" si="25"/>
        <v>#N/A</v>
      </c>
      <c r="CQ12" t="e">
        <f t="shared" ca="1" si="25"/>
        <v>#N/A</v>
      </c>
      <c r="CR12" t="e">
        <f t="shared" ca="1" si="25"/>
        <v>#N/A</v>
      </c>
      <c r="CS12" t="e">
        <f t="shared" ca="1" si="25"/>
        <v>#N/A</v>
      </c>
      <c r="CT12" t="e">
        <f t="shared" ca="1" si="25"/>
        <v>#N/A</v>
      </c>
      <c r="CU12" t="e">
        <f t="shared" ca="1" si="25"/>
        <v>#N/A</v>
      </c>
      <c r="CV12" t="e">
        <f t="shared" ca="1" si="25"/>
        <v>#N/A</v>
      </c>
      <c r="CW12" t="e">
        <f t="shared" ca="1" si="25"/>
        <v>#N/A</v>
      </c>
      <c r="CX12" t="e">
        <f t="shared" ca="1" si="25"/>
        <v>#N/A</v>
      </c>
      <c r="CY12" t="e">
        <f t="shared" ca="1" si="25"/>
        <v>#N/A</v>
      </c>
      <c r="CZ12" t="e">
        <f t="shared" ca="1" si="25"/>
        <v>#N/A</v>
      </c>
      <c r="DA12" t="e">
        <f t="shared" ca="1" si="25"/>
        <v>#N/A</v>
      </c>
      <c r="DB12" t="e">
        <f t="shared" ca="1" si="25"/>
        <v>#N/A</v>
      </c>
      <c r="DC12" s="87" t="e">
        <f t="shared" ca="1" si="25"/>
        <v>#N/A</v>
      </c>
      <c r="DD12" t="e">
        <f t="shared" ca="1" si="25"/>
        <v>#N/A</v>
      </c>
      <c r="DE12" t="e">
        <f t="shared" ca="1" si="25"/>
        <v>#N/A</v>
      </c>
      <c r="DF12" t="e">
        <f t="shared" ca="1" si="25"/>
        <v>#N/A</v>
      </c>
      <c r="DG12" t="e">
        <f t="shared" ca="1" si="25"/>
        <v>#N/A</v>
      </c>
      <c r="DH12" t="e">
        <f t="shared" ca="1" si="25"/>
        <v>#N/A</v>
      </c>
      <c r="DI12" t="e">
        <f t="shared" ca="1" si="25"/>
        <v>#N/A</v>
      </c>
      <c r="DJ12" t="e">
        <f t="shared" ca="1" si="25"/>
        <v>#N/A</v>
      </c>
      <c r="DK12" t="e">
        <f t="shared" ca="1" si="25"/>
        <v>#N/A</v>
      </c>
      <c r="DL12" t="e">
        <f t="shared" ca="1" si="25"/>
        <v>#N/A</v>
      </c>
      <c r="DM12" t="e">
        <f t="shared" ca="1" si="25"/>
        <v>#N/A</v>
      </c>
      <c r="DN12" t="e">
        <f t="shared" ca="1" si="25"/>
        <v>#N/A</v>
      </c>
      <c r="DO12" t="e">
        <f t="shared" ca="1" si="25"/>
        <v>#N/A</v>
      </c>
      <c r="DP12" t="e">
        <f t="shared" ca="1" si="25"/>
        <v>#N/A</v>
      </c>
      <c r="DQ12" t="e">
        <f t="shared" ca="1" si="25"/>
        <v>#N/A</v>
      </c>
      <c r="DR12" t="e">
        <f t="shared" ca="1" si="25"/>
        <v>#N/A</v>
      </c>
      <c r="DS12" t="e">
        <f t="shared" ca="1" si="25"/>
        <v>#N/A</v>
      </c>
      <c r="DT12" t="e">
        <f t="shared" ca="1" si="25"/>
        <v>#N/A</v>
      </c>
      <c r="DU12" t="e">
        <f t="shared" ca="1" si="25"/>
        <v>#N/A</v>
      </c>
      <c r="DV12" t="e">
        <f t="shared" ca="1" si="25"/>
        <v>#N/A</v>
      </c>
      <c r="DW12" t="e">
        <f t="shared" ca="1" si="25"/>
        <v>#N/A</v>
      </c>
      <c r="DX12" t="e">
        <f t="shared" ca="1" si="25"/>
        <v>#N/A</v>
      </c>
      <c r="DY12" t="e">
        <f t="shared" ca="1" si="25"/>
        <v>#N/A</v>
      </c>
      <c r="DZ12" s="88" t="e">
        <f t="shared" ca="1" si="25"/>
        <v>#N/A</v>
      </c>
      <c r="EA12" t="e">
        <f t="shared" ca="1" si="25"/>
        <v>#N/A</v>
      </c>
      <c r="EB12" t="e">
        <f t="shared" ca="1" si="25"/>
        <v>#N/A</v>
      </c>
      <c r="EC12" t="e">
        <f t="shared" ca="1" si="25"/>
        <v>#N/A</v>
      </c>
      <c r="ED12" t="e">
        <f t="shared" ca="1" si="25"/>
        <v>#N/A</v>
      </c>
      <c r="EE12" t="e">
        <f t="shared" ca="1" si="25"/>
        <v>#N/A</v>
      </c>
      <c r="EF12" t="e">
        <f t="shared" ca="1" si="25"/>
        <v>#N/A</v>
      </c>
      <c r="EG12" t="e">
        <f t="shared" ca="1" si="25"/>
        <v>#N/A</v>
      </c>
      <c r="EH12" t="e">
        <f t="shared" ca="1" si="25"/>
        <v>#N/A</v>
      </c>
      <c r="EI12" t="e">
        <f t="shared" ca="1" si="25"/>
        <v>#N/A</v>
      </c>
      <c r="EJ12" t="e">
        <f t="shared" ref="EJ12:GP12" ca="1" si="26">INDEX($D$5:$D$15,MATCH(EJ11,$D$5:$D$15,1))</f>
        <v>#N/A</v>
      </c>
      <c r="EK12" t="e">
        <f t="shared" ca="1" si="26"/>
        <v>#N/A</v>
      </c>
      <c r="EL12" t="e">
        <f t="shared" ca="1" si="26"/>
        <v>#N/A</v>
      </c>
      <c r="EM12" t="e">
        <f t="shared" ca="1" si="26"/>
        <v>#N/A</v>
      </c>
      <c r="EN12" t="e">
        <f t="shared" ca="1" si="26"/>
        <v>#N/A</v>
      </c>
      <c r="EO12" t="e">
        <f t="shared" ca="1" si="26"/>
        <v>#N/A</v>
      </c>
      <c r="EP12" t="e">
        <f t="shared" ca="1" si="26"/>
        <v>#N/A</v>
      </c>
      <c r="EQ12" t="e">
        <f t="shared" ca="1" si="26"/>
        <v>#N/A</v>
      </c>
      <c r="ER12" t="e">
        <f t="shared" ca="1" si="26"/>
        <v>#N/A</v>
      </c>
      <c r="ES12" t="e">
        <f t="shared" ca="1" si="26"/>
        <v>#N/A</v>
      </c>
      <c r="ET12" t="e">
        <f t="shared" ca="1" si="26"/>
        <v>#N/A</v>
      </c>
      <c r="EU12" t="e">
        <f t="shared" ca="1" si="26"/>
        <v>#N/A</v>
      </c>
      <c r="EV12" t="e">
        <f t="shared" ca="1" si="26"/>
        <v>#N/A</v>
      </c>
      <c r="EW12" t="e">
        <f t="shared" ca="1" si="26"/>
        <v>#N/A</v>
      </c>
      <c r="EX12" t="e">
        <f t="shared" ca="1" si="26"/>
        <v>#N/A</v>
      </c>
      <c r="EY12" s="87" t="e">
        <f t="shared" ca="1" si="26"/>
        <v>#N/A</v>
      </c>
      <c r="EZ12" t="e">
        <f t="shared" ca="1" si="26"/>
        <v>#N/A</v>
      </c>
      <c r="FA12" t="e">
        <f t="shared" ca="1" si="26"/>
        <v>#N/A</v>
      </c>
      <c r="FB12" t="e">
        <f t="shared" ca="1" si="26"/>
        <v>#N/A</v>
      </c>
      <c r="FC12" t="e">
        <f t="shared" ca="1" si="26"/>
        <v>#N/A</v>
      </c>
      <c r="FD12" t="e">
        <f t="shared" ca="1" si="26"/>
        <v>#N/A</v>
      </c>
      <c r="FE12" t="e">
        <f t="shared" ca="1" si="26"/>
        <v>#N/A</v>
      </c>
      <c r="FF12" t="e">
        <f t="shared" ca="1" si="26"/>
        <v>#N/A</v>
      </c>
      <c r="FG12" t="e">
        <f t="shared" ca="1" si="26"/>
        <v>#N/A</v>
      </c>
      <c r="FH12" t="e">
        <f t="shared" ca="1" si="26"/>
        <v>#N/A</v>
      </c>
      <c r="FI12" t="e">
        <f t="shared" ca="1" si="26"/>
        <v>#N/A</v>
      </c>
      <c r="FJ12" t="e">
        <f t="shared" ca="1" si="26"/>
        <v>#N/A</v>
      </c>
      <c r="FK12" t="e">
        <f t="shared" ca="1" si="26"/>
        <v>#N/A</v>
      </c>
      <c r="FL12" t="e">
        <f t="shared" ca="1" si="26"/>
        <v>#N/A</v>
      </c>
      <c r="FM12" t="e">
        <f t="shared" ca="1" si="26"/>
        <v>#N/A</v>
      </c>
      <c r="FN12" t="e">
        <f t="shared" ca="1" si="26"/>
        <v>#N/A</v>
      </c>
      <c r="FO12" t="e">
        <f t="shared" ca="1" si="26"/>
        <v>#N/A</v>
      </c>
      <c r="FP12" t="e">
        <f t="shared" ca="1" si="26"/>
        <v>#N/A</v>
      </c>
      <c r="FQ12" t="e">
        <f t="shared" ca="1" si="26"/>
        <v>#N/A</v>
      </c>
      <c r="FR12" t="e">
        <f t="shared" ca="1" si="26"/>
        <v>#N/A</v>
      </c>
      <c r="FS12" t="e">
        <f t="shared" ca="1" si="26"/>
        <v>#N/A</v>
      </c>
      <c r="FT12" t="e">
        <f t="shared" ca="1" si="26"/>
        <v>#N/A</v>
      </c>
      <c r="FU12" t="e">
        <f t="shared" ca="1" si="26"/>
        <v>#N/A</v>
      </c>
      <c r="FV12" s="88" t="e">
        <f t="shared" ca="1" si="26"/>
        <v>#N/A</v>
      </c>
      <c r="FW12" t="e">
        <f t="shared" ca="1" si="26"/>
        <v>#N/A</v>
      </c>
      <c r="FX12" t="e">
        <f t="shared" ca="1" si="26"/>
        <v>#N/A</v>
      </c>
      <c r="FY12" t="e">
        <f t="shared" ca="1" si="26"/>
        <v>#N/A</v>
      </c>
      <c r="FZ12" t="e">
        <f t="shared" ca="1" si="26"/>
        <v>#N/A</v>
      </c>
      <c r="GA12" t="e">
        <f t="shared" ca="1" si="26"/>
        <v>#N/A</v>
      </c>
      <c r="GB12" t="e">
        <f t="shared" ca="1" si="26"/>
        <v>#N/A</v>
      </c>
      <c r="GC12" t="e">
        <f t="shared" ca="1" si="26"/>
        <v>#N/A</v>
      </c>
      <c r="GD12" t="e">
        <f t="shared" ca="1" si="26"/>
        <v>#N/A</v>
      </c>
      <c r="GE12" t="e">
        <f t="shared" ca="1" si="26"/>
        <v>#N/A</v>
      </c>
      <c r="GF12" t="e">
        <f t="shared" ca="1" si="26"/>
        <v>#N/A</v>
      </c>
      <c r="GG12" t="e">
        <f t="shared" ca="1" si="26"/>
        <v>#N/A</v>
      </c>
      <c r="GH12" t="e">
        <f t="shared" ca="1" si="26"/>
        <v>#N/A</v>
      </c>
      <c r="GI12" t="e">
        <f t="shared" ca="1" si="26"/>
        <v>#N/A</v>
      </c>
      <c r="GJ12" t="e">
        <f t="shared" ca="1" si="26"/>
        <v>#N/A</v>
      </c>
      <c r="GK12" t="e">
        <f t="shared" ca="1" si="26"/>
        <v>#N/A</v>
      </c>
      <c r="GL12" t="e">
        <f t="shared" ca="1" si="26"/>
        <v>#N/A</v>
      </c>
      <c r="GM12" t="e">
        <f t="shared" ca="1" si="26"/>
        <v>#N/A</v>
      </c>
      <c r="GN12" t="e">
        <f t="shared" ca="1" si="26"/>
        <v>#N/A</v>
      </c>
      <c r="GO12" t="e">
        <f t="shared" ca="1" si="26"/>
        <v>#N/A</v>
      </c>
      <c r="GP12" t="e">
        <f t="shared" ca="1" si="26"/>
        <v>#N/A</v>
      </c>
      <c r="GQ12" t="e">
        <f t="shared" ref="GQ12:GT12" ca="1" si="27">INDEX($D$5:$D$15,MATCH(GQ11,$D$5:$D$15,1))</f>
        <v>#N/A</v>
      </c>
      <c r="GR12" t="e">
        <f t="shared" ca="1" si="27"/>
        <v>#N/A</v>
      </c>
      <c r="GS12" t="e">
        <f t="shared" ca="1" si="27"/>
        <v>#N/A</v>
      </c>
      <c r="GT12" t="e">
        <f t="shared" ca="1" si="27"/>
        <v>#N/A</v>
      </c>
    </row>
    <row r="13" spans="1:202" x14ac:dyDescent="0.25">
      <c r="C13" s="71">
        <f>C12+3000000</f>
        <v>4593000</v>
      </c>
      <c r="D13" s="70">
        <v>700</v>
      </c>
      <c r="E13" s="71">
        <f>E12+3000000</f>
        <v>4593000</v>
      </c>
      <c r="J13" t="s">
        <v>36</v>
      </c>
      <c r="K13" s="167">
        <f ca="1">INDEX($E$5:$E$15,MATCH(K11,$D$5:$D$15,1))</f>
        <v>435000</v>
      </c>
      <c r="L13" s="2">
        <f t="shared" ref="L13:BW13" ca="1" si="28">INDEX($E$5:$E$15,MATCH(L11,$D$5:$D$15,1))</f>
        <v>435000</v>
      </c>
      <c r="M13" s="2">
        <f t="shared" ca="1" si="28"/>
        <v>690000</v>
      </c>
      <c r="N13" s="2">
        <f t="shared" ca="1" si="28"/>
        <v>690000</v>
      </c>
      <c r="O13" s="2">
        <f t="shared" ca="1" si="28"/>
        <v>690000</v>
      </c>
      <c r="P13" s="2">
        <f t="shared" ca="1" si="28"/>
        <v>690000</v>
      </c>
      <c r="Q13" s="2">
        <f t="shared" ca="1" si="28"/>
        <v>690000</v>
      </c>
      <c r="R13" s="2">
        <f t="shared" ca="1" si="28"/>
        <v>690000</v>
      </c>
      <c r="S13" s="2">
        <f t="shared" ca="1" si="28"/>
        <v>690000</v>
      </c>
      <c r="T13" s="2">
        <f t="shared" ca="1" si="28"/>
        <v>690000</v>
      </c>
      <c r="U13" s="2">
        <f t="shared" ca="1" si="28"/>
        <v>690000</v>
      </c>
      <c r="V13" s="2" t="e">
        <f t="shared" ca="1" si="28"/>
        <v>#N/A</v>
      </c>
      <c r="W13" s="2" t="e">
        <f t="shared" ca="1" si="28"/>
        <v>#N/A</v>
      </c>
      <c r="X13" s="2" t="e">
        <f t="shared" ca="1" si="28"/>
        <v>#N/A</v>
      </c>
      <c r="Y13" s="2" t="e">
        <f t="shared" ca="1" si="28"/>
        <v>#N/A</v>
      </c>
      <c r="Z13" s="2" t="e">
        <f t="shared" ca="1" si="28"/>
        <v>#N/A</v>
      </c>
      <c r="AA13" s="2" t="e">
        <f t="shared" ca="1" si="28"/>
        <v>#N/A</v>
      </c>
      <c r="AB13" s="2" t="e">
        <f t="shared" ca="1" si="28"/>
        <v>#N/A</v>
      </c>
      <c r="AC13" s="2" t="e">
        <f t="shared" ca="1" si="28"/>
        <v>#N/A</v>
      </c>
      <c r="AD13" s="2" t="e">
        <f t="shared" ca="1" si="28"/>
        <v>#N/A</v>
      </c>
      <c r="AE13" s="2" t="e">
        <f t="shared" ca="1" si="28"/>
        <v>#N/A</v>
      </c>
      <c r="AF13" s="2" t="e">
        <f t="shared" ca="1" si="28"/>
        <v>#N/A</v>
      </c>
      <c r="AG13" s="2" t="e">
        <f t="shared" ca="1" si="28"/>
        <v>#N/A</v>
      </c>
      <c r="AH13" s="168" t="e">
        <f t="shared" ca="1" si="28"/>
        <v>#N/A</v>
      </c>
      <c r="AI13" s="2" t="e">
        <f t="shared" ca="1" si="28"/>
        <v>#N/A</v>
      </c>
      <c r="AJ13" s="2" t="e">
        <f t="shared" ca="1" si="28"/>
        <v>#N/A</v>
      </c>
      <c r="AK13" s="2" t="e">
        <f t="shared" ca="1" si="28"/>
        <v>#N/A</v>
      </c>
      <c r="AL13" s="2" t="e">
        <f t="shared" ca="1" si="28"/>
        <v>#N/A</v>
      </c>
      <c r="AM13" s="2" t="e">
        <f t="shared" ca="1" si="28"/>
        <v>#N/A</v>
      </c>
      <c r="AN13" s="2" t="e">
        <f t="shared" ca="1" si="28"/>
        <v>#N/A</v>
      </c>
      <c r="AO13" s="2" t="e">
        <f t="shared" ca="1" si="28"/>
        <v>#N/A</v>
      </c>
      <c r="AP13" s="2" t="e">
        <f t="shared" ca="1" si="28"/>
        <v>#N/A</v>
      </c>
      <c r="AQ13" s="2" t="e">
        <f t="shared" ca="1" si="28"/>
        <v>#N/A</v>
      </c>
      <c r="AR13" s="2" t="e">
        <f t="shared" ca="1" si="28"/>
        <v>#N/A</v>
      </c>
      <c r="AS13" s="2" t="e">
        <f t="shared" ca="1" si="28"/>
        <v>#N/A</v>
      </c>
      <c r="AT13" s="2" t="e">
        <f t="shared" ca="1" si="28"/>
        <v>#N/A</v>
      </c>
      <c r="AU13" s="2" t="e">
        <f t="shared" ca="1" si="28"/>
        <v>#N/A</v>
      </c>
      <c r="AV13" s="2" t="e">
        <f t="shared" ca="1" si="28"/>
        <v>#N/A</v>
      </c>
      <c r="AW13" s="2" t="e">
        <f t="shared" ca="1" si="28"/>
        <v>#N/A</v>
      </c>
      <c r="AX13" s="2" t="e">
        <f t="shared" ca="1" si="28"/>
        <v>#N/A</v>
      </c>
      <c r="AY13" s="2" t="e">
        <f t="shared" ca="1" si="28"/>
        <v>#N/A</v>
      </c>
      <c r="AZ13" s="2" t="e">
        <f t="shared" ca="1" si="28"/>
        <v>#N/A</v>
      </c>
      <c r="BA13" s="2" t="e">
        <f t="shared" ca="1" si="28"/>
        <v>#N/A</v>
      </c>
      <c r="BB13" s="2" t="e">
        <f t="shared" ca="1" si="28"/>
        <v>#N/A</v>
      </c>
      <c r="BC13" s="2" t="e">
        <f t="shared" ca="1" si="28"/>
        <v>#N/A</v>
      </c>
      <c r="BD13" s="2" t="e">
        <f t="shared" ca="1" si="28"/>
        <v>#N/A</v>
      </c>
      <c r="BE13" s="2" t="e">
        <f t="shared" ca="1" si="28"/>
        <v>#N/A</v>
      </c>
      <c r="BF13" s="2" t="e">
        <f t="shared" ca="1" si="28"/>
        <v>#N/A</v>
      </c>
      <c r="BG13" s="167" t="e">
        <f t="shared" ca="1" si="28"/>
        <v>#N/A</v>
      </c>
      <c r="BH13" s="2" t="e">
        <f t="shared" ca="1" si="28"/>
        <v>#N/A</v>
      </c>
      <c r="BI13" s="2" t="e">
        <f t="shared" ca="1" si="28"/>
        <v>#N/A</v>
      </c>
      <c r="BJ13" s="2" t="e">
        <f t="shared" ca="1" si="28"/>
        <v>#N/A</v>
      </c>
      <c r="BK13" s="2" t="e">
        <f t="shared" ca="1" si="28"/>
        <v>#N/A</v>
      </c>
      <c r="BL13" s="2" t="e">
        <f t="shared" ca="1" si="28"/>
        <v>#N/A</v>
      </c>
      <c r="BM13" s="2" t="e">
        <f t="shared" ca="1" si="28"/>
        <v>#N/A</v>
      </c>
      <c r="BN13" s="2" t="e">
        <f t="shared" ca="1" si="28"/>
        <v>#N/A</v>
      </c>
      <c r="BO13" s="2" t="e">
        <f t="shared" ca="1" si="28"/>
        <v>#N/A</v>
      </c>
      <c r="BP13" s="2" t="e">
        <f t="shared" ca="1" si="28"/>
        <v>#N/A</v>
      </c>
      <c r="BQ13" s="2" t="e">
        <f t="shared" ca="1" si="28"/>
        <v>#N/A</v>
      </c>
      <c r="BR13" s="2" t="e">
        <f t="shared" ca="1" si="28"/>
        <v>#N/A</v>
      </c>
      <c r="BS13" s="2" t="e">
        <f t="shared" ca="1" si="28"/>
        <v>#N/A</v>
      </c>
      <c r="BT13" s="2" t="e">
        <f t="shared" ca="1" si="28"/>
        <v>#N/A</v>
      </c>
      <c r="BU13" s="2" t="e">
        <f t="shared" ca="1" si="28"/>
        <v>#N/A</v>
      </c>
      <c r="BV13" s="2" t="e">
        <f t="shared" ca="1" si="28"/>
        <v>#N/A</v>
      </c>
      <c r="BW13" s="2" t="e">
        <f t="shared" ca="1" si="28"/>
        <v>#N/A</v>
      </c>
      <c r="BX13" s="2" t="e">
        <f t="shared" ref="BX13:EI13" ca="1" si="29">INDEX($E$5:$E$15,MATCH(BX11,$D$5:$D$15,1))</f>
        <v>#N/A</v>
      </c>
      <c r="BY13" s="2" t="e">
        <f t="shared" ca="1" si="29"/>
        <v>#N/A</v>
      </c>
      <c r="BZ13" s="2" t="e">
        <f t="shared" ca="1" si="29"/>
        <v>#N/A</v>
      </c>
      <c r="CA13" s="2" t="e">
        <f t="shared" ca="1" si="29"/>
        <v>#N/A</v>
      </c>
      <c r="CB13" s="2" t="e">
        <f t="shared" ca="1" si="29"/>
        <v>#N/A</v>
      </c>
      <c r="CC13" s="2" t="e">
        <f t="shared" ca="1" si="29"/>
        <v>#N/A</v>
      </c>
      <c r="CD13" s="168" t="e">
        <f t="shared" ca="1" si="29"/>
        <v>#N/A</v>
      </c>
      <c r="CE13" s="2" t="e">
        <f t="shared" ca="1" si="29"/>
        <v>#N/A</v>
      </c>
      <c r="CF13" s="2" t="e">
        <f t="shared" ca="1" si="29"/>
        <v>#N/A</v>
      </c>
      <c r="CG13" s="2" t="e">
        <f t="shared" ca="1" si="29"/>
        <v>#N/A</v>
      </c>
      <c r="CH13" s="2" t="e">
        <f t="shared" ca="1" si="29"/>
        <v>#N/A</v>
      </c>
      <c r="CI13" s="2" t="e">
        <f t="shared" ca="1" si="29"/>
        <v>#N/A</v>
      </c>
      <c r="CJ13" s="2" t="e">
        <f t="shared" ca="1" si="29"/>
        <v>#N/A</v>
      </c>
      <c r="CK13" s="2" t="e">
        <f t="shared" ca="1" si="29"/>
        <v>#N/A</v>
      </c>
      <c r="CL13" s="2" t="e">
        <f t="shared" ca="1" si="29"/>
        <v>#N/A</v>
      </c>
      <c r="CM13" s="2" t="e">
        <f t="shared" ca="1" si="29"/>
        <v>#N/A</v>
      </c>
      <c r="CN13" s="2" t="e">
        <f t="shared" ca="1" si="29"/>
        <v>#N/A</v>
      </c>
      <c r="CO13" s="2" t="e">
        <f t="shared" ca="1" si="29"/>
        <v>#N/A</v>
      </c>
      <c r="CP13" s="2" t="e">
        <f t="shared" ca="1" si="29"/>
        <v>#N/A</v>
      </c>
      <c r="CQ13" s="2" t="e">
        <f t="shared" ca="1" si="29"/>
        <v>#N/A</v>
      </c>
      <c r="CR13" s="2" t="e">
        <f t="shared" ca="1" si="29"/>
        <v>#N/A</v>
      </c>
      <c r="CS13" s="2" t="e">
        <f t="shared" ca="1" si="29"/>
        <v>#N/A</v>
      </c>
      <c r="CT13" s="2" t="e">
        <f t="shared" ca="1" si="29"/>
        <v>#N/A</v>
      </c>
      <c r="CU13" s="2" t="e">
        <f t="shared" ca="1" si="29"/>
        <v>#N/A</v>
      </c>
      <c r="CV13" s="2" t="e">
        <f t="shared" ca="1" si="29"/>
        <v>#N/A</v>
      </c>
      <c r="CW13" s="2" t="e">
        <f t="shared" ca="1" si="29"/>
        <v>#N/A</v>
      </c>
      <c r="CX13" s="2" t="e">
        <f t="shared" ca="1" si="29"/>
        <v>#N/A</v>
      </c>
      <c r="CY13" s="2" t="e">
        <f t="shared" ca="1" si="29"/>
        <v>#N/A</v>
      </c>
      <c r="CZ13" s="2" t="e">
        <f t="shared" ca="1" si="29"/>
        <v>#N/A</v>
      </c>
      <c r="DA13" s="2" t="e">
        <f t="shared" ca="1" si="29"/>
        <v>#N/A</v>
      </c>
      <c r="DB13" s="2" t="e">
        <f t="shared" ca="1" si="29"/>
        <v>#N/A</v>
      </c>
      <c r="DC13" s="167" t="e">
        <f t="shared" ca="1" si="29"/>
        <v>#N/A</v>
      </c>
      <c r="DD13" s="2" t="e">
        <f t="shared" ca="1" si="29"/>
        <v>#N/A</v>
      </c>
      <c r="DE13" s="2" t="e">
        <f t="shared" ca="1" si="29"/>
        <v>#N/A</v>
      </c>
      <c r="DF13" s="2" t="e">
        <f t="shared" ca="1" si="29"/>
        <v>#N/A</v>
      </c>
      <c r="DG13" s="2" t="e">
        <f t="shared" ca="1" si="29"/>
        <v>#N/A</v>
      </c>
      <c r="DH13" s="2" t="e">
        <f t="shared" ca="1" si="29"/>
        <v>#N/A</v>
      </c>
      <c r="DI13" s="2" t="e">
        <f t="shared" ca="1" si="29"/>
        <v>#N/A</v>
      </c>
      <c r="DJ13" s="2" t="e">
        <f t="shared" ca="1" si="29"/>
        <v>#N/A</v>
      </c>
      <c r="DK13" s="2" t="e">
        <f t="shared" ca="1" si="29"/>
        <v>#N/A</v>
      </c>
      <c r="DL13" s="2" t="e">
        <f t="shared" ca="1" si="29"/>
        <v>#N/A</v>
      </c>
      <c r="DM13" s="2" t="e">
        <f t="shared" ca="1" si="29"/>
        <v>#N/A</v>
      </c>
      <c r="DN13" s="2" t="e">
        <f t="shared" ca="1" si="29"/>
        <v>#N/A</v>
      </c>
      <c r="DO13" s="2" t="e">
        <f t="shared" ca="1" si="29"/>
        <v>#N/A</v>
      </c>
      <c r="DP13" s="2" t="e">
        <f t="shared" ca="1" si="29"/>
        <v>#N/A</v>
      </c>
      <c r="DQ13" s="2" t="e">
        <f t="shared" ca="1" si="29"/>
        <v>#N/A</v>
      </c>
      <c r="DR13" s="2" t="e">
        <f t="shared" ca="1" si="29"/>
        <v>#N/A</v>
      </c>
      <c r="DS13" s="2" t="e">
        <f t="shared" ca="1" si="29"/>
        <v>#N/A</v>
      </c>
      <c r="DT13" s="2" t="e">
        <f t="shared" ca="1" si="29"/>
        <v>#N/A</v>
      </c>
      <c r="DU13" s="2" t="e">
        <f t="shared" ca="1" si="29"/>
        <v>#N/A</v>
      </c>
      <c r="DV13" s="2" t="e">
        <f t="shared" ca="1" si="29"/>
        <v>#N/A</v>
      </c>
      <c r="DW13" s="2" t="e">
        <f t="shared" ca="1" si="29"/>
        <v>#N/A</v>
      </c>
      <c r="DX13" s="2" t="e">
        <f t="shared" ca="1" si="29"/>
        <v>#N/A</v>
      </c>
      <c r="DY13" s="2" t="e">
        <f t="shared" ca="1" si="29"/>
        <v>#N/A</v>
      </c>
      <c r="DZ13" s="168" t="e">
        <f t="shared" ca="1" si="29"/>
        <v>#N/A</v>
      </c>
      <c r="EA13" s="2" t="e">
        <f t="shared" ca="1" si="29"/>
        <v>#N/A</v>
      </c>
      <c r="EB13" s="2" t="e">
        <f t="shared" ca="1" si="29"/>
        <v>#N/A</v>
      </c>
      <c r="EC13" s="2" t="e">
        <f t="shared" ca="1" si="29"/>
        <v>#N/A</v>
      </c>
      <c r="ED13" s="2" t="e">
        <f t="shared" ca="1" si="29"/>
        <v>#N/A</v>
      </c>
      <c r="EE13" s="2" t="e">
        <f t="shared" ca="1" si="29"/>
        <v>#N/A</v>
      </c>
      <c r="EF13" s="2" t="e">
        <f t="shared" ca="1" si="29"/>
        <v>#N/A</v>
      </c>
      <c r="EG13" s="2" t="e">
        <f t="shared" ca="1" si="29"/>
        <v>#N/A</v>
      </c>
      <c r="EH13" s="2" t="e">
        <f t="shared" ca="1" si="29"/>
        <v>#N/A</v>
      </c>
      <c r="EI13" s="2" t="e">
        <f t="shared" ca="1" si="29"/>
        <v>#N/A</v>
      </c>
      <c r="EJ13" s="2" t="e">
        <f t="shared" ref="EJ13:GP13" ca="1" si="30">INDEX($E$5:$E$15,MATCH(EJ11,$D$5:$D$15,1))</f>
        <v>#N/A</v>
      </c>
      <c r="EK13" s="2" t="e">
        <f t="shared" ca="1" si="30"/>
        <v>#N/A</v>
      </c>
      <c r="EL13" s="2" t="e">
        <f t="shared" ca="1" si="30"/>
        <v>#N/A</v>
      </c>
      <c r="EM13" s="2" t="e">
        <f t="shared" ca="1" si="30"/>
        <v>#N/A</v>
      </c>
      <c r="EN13" s="2" t="e">
        <f t="shared" ca="1" si="30"/>
        <v>#N/A</v>
      </c>
      <c r="EO13" s="2" t="e">
        <f t="shared" ca="1" si="30"/>
        <v>#N/A</v>
      </c>
      <c r="EP13" s="2" t="e">
        <f t="shared" ca="1" si="30"/>
        <v>#N/A</v>
      </c>
      <c r="EQ13" s="2" t="e">
        <f t="shared" ca="1" si="30"/>
        <v>#N/A</v>
      </c>
      <c r="ER13" s="2" t="e">
        <f t="shared" ca="1" si="30"/>
        <v>#N/A</v>
      </c>
      <c r="ES13" s="2" t="e">
        <f t="shared" ca="1" si="30"/>
        <v>#N/A</v>
      </c>
      <c r="ET13" s="2" t="e">
        <f t="shared" ca="1" si="30"/>
        <v>#N/A</v>
      </c>
      <c r="EU13" s="2" t="e">
        <f t="shared" ca="1" si="30"/>
        <v>#N/A</v>
      </c>
      <c r="EV13" s="2" t="e">
        <f t="shared" ca="1" si="30"/>
        <v>#N/A</v>
      </c>
      <c r="EW13" s="2" t="e">
        <f t="shared" ca="1" si="30"/>
        <v>#N/A</v>
      </c>
      <c r="EX13" s="2" t="e">
        <f t="shared" ca="1" si="30"/>
        <v>#N/A</v>
      </c>
      <c r="EY13" s="167" t="e">
        <f t="shared" ca="1" si="30"/>
        <v>#N/A</v>
      </c>
      <c r="EZ13" s="2" t="e">
        <f t="shared" ca="1" si="30"/>
        <v>#N/A</v>
      </c>
      <c r="FA13" s="2" t="e">
        <f t="shared" ca="1" si="30"/>
        <v>#N/A</v>
      </c>
      <c r="FB13" s="2" t="e">
        <f t="shared" ca="1" si="30"/>
        <v>#N/A</v>
      </c>
      <c r="FC13" s="2" t="e">
        <f t="shared" ca="1" si="30"/>
        <v>#N/A</v>
      </c>
      <c r="FD13" s="2" t="e">
        <f t="shared" ca="1" si="30"/>
        <v>#N/A</v>
      </c>
      <c r="FE13" s="2" t="e">
        <f t="shared" ca="1" si="30"/>
        <v>#N/A</v>
      </c>
      <c r="FF13" s="2" t="e">
        <f t="shared" ca="1" si="30"/>
        <v>#N/A</v>
      </c>
      <c r="FG13" s="2" t="e">
        <f t="shared" ca="1" si="30"/>
        <v>#N/A</v>
      </c>
      <c r="FH13" s="2" t="e">
        <f t="shared" ca="1" si="30"/>
        <v>#N/A</v>
      </c>
      <c r="FI13" s="2" t="e">
        <f t="shared" ca="1" si="30"/>
        <v>#N/A</v>
      </c>
      <c r="FJ13" s="2" t="e">
        <f t="shared" ca="1" si="30"/>
        <v>#N/A</v>
      </c>
      <c r="FK13" s="2" t="e">
        <f t="shared" ca="1" si="30"/>
        <v>#N/A</v>
      </c>
      <c r="FL13" s="2" t="e">
        <f t="shared" ca="1" si="30"/>
        <v>#N/A</v>
      </c>
      <c r="FM13" s="2" t="e">
        <f t="shared" ca="1" si="30"/>
        <v>#N/A</v>
      </c>
      <c r="FN13" s="2" t="e">
        <f t="shared" ca="1" si="30"/>
        <v>#N/A</v>
      </c>
      <c r="FO13" s="2" t="e">
        <f t="shared" ca="1" si="30"/>
        <v>#N/A</v>
      </c>
      <c r="FP13" s="2" t="e">
        <f t="shared" ca="1" si="30"/>
        <v>#N/A</v>
      </c>
      <c r="FQ13" s="2" t="e">
        <f t="shared" ca="1" si="30"/>
        <v>#N/A</v>
      </c>
      <c r="FR13" s="2" t="e">
        <f t="shared" ca="1" si="30"/>
        <v>#N/A</v>
      </c>
      <c r="FS13" s="2" t="e">
        <f t="shared" ca="1" si="30"/>
        <v>#N/A</v>
      </c>
      <c r="FT13" s="2" t="e">
        <f t="shared" ca="1" si="30"/>
        <v>#N/A</v>
      </c>
      <c r="FU13" s="2" t="e">
        <f t="shared" ca="1" si="30"/>
        <v>#N/A</v>
      </c>
      <c r="FV13" s="168" t="e">
        <f t="shared" ca="1" si="30"/>
        <v>#N/A</v>
      </c>
      <c r="FW13" s="2" t="e">
        <f t="shared" ca="1" si="30"/>
        <v>#N/A</v>
      </c>
      <c r="FX13" s="2" t="e">
        <f t="shared" ca="1" si="30"/>
        <v>#N/A</v>
      </c>
      <c r="FY13" s="2" t="e">
        <f t="shared" ca="1" si="30"/>
        <v>#N/A</v>
      </c>
      <c r="FZ13" s="2" t="e">
        <f t="shared" ca="1" si="30"/>
        <v>#N/A</v>
      </c>
      <c r="GA13" s="2" t="e">
        <f t="shared" ca="1" si="30"/>
        <v>#N/A</v>
      </c>
      <c r="GB13" s="2" t="e">
        <f t="shared" ca="1" si="30"/>
        <v>#N/A</v>
      </c>
      <c r="GC13" s="2" t="e">
        <f t="shared" ca="1" si="30"/>
        <v>#N/A</v>
      </c>
      <c r="GD13" s="2" t="e">
        <f t="shared" ca="1" si="30"/>
        <v>#N/A</v>
      </c>
      <c r="GE13" s="2" t="e">
        <f t="shared" ca="1" si="30"/>
        <v>#N/A</v>
      </c>
      <c r="GF13" s="2" t="e">
        <f t="shared" ca="1" si="30"/>
        <v>#N/A</v>
      </c>
      <c r="GG13" s="2" t="e">
        <f t="shared" ca="1" si="30"/>
        <v>#N/A</v>
      </c>
      <c r="GH13" s="2" t="e">
        <f t="shared" ca="1" si="30"/>
        <v>#N/A</v>
      </c>
      <c r="GI13" s="2" t="e">
        <f t="shared" ca="1" si="30"/>
        <v>#N/A</v>
      </c>
      <c r="GJ13" s="2" t="e">
        <f t="shared" ca="1" si="30"/>
        <v>#N/A</v>
      </c>
      <c r="GK13" s="2" t="e">
        <f t="shared" ca="1" si="30"/>
        <v>#N/A</v>
      </c>
      <c r="GL13" s="2" t="e">
        <f t="shared" ca="1" si="30"/>
        <v>#N/A</v>
      </c>
      <c r="GM13" s="2" t="e">
        <f t="shared" ca="1" si="30"/>
        <v>#N/A</v>
      </c>
      <c r="GN13" s="2" t="e">
        <f t="shared" ca="1" si="30"/>
        <v>#N/A</v>
      </c>
      <c r="GO13" s="2" t="e">
        <f t="shared" ca="1" si="30"/>
        <v>#N/A</v>
      </c>
      <c r="GP13" s="2" t="e">
        <f t="shared" ca="1" si="30"/>
        <v>#N/A</v>
      </c>
      <c r="GQ13" s="2" t="e">
        <f t="shared" ref="GQ13:GT13" ca="1" si="31">INDEX($E$5:$E$15,MATCH(GQ11,$D$5:$D$15,1))</f>
        <v>#N/A</v>
      </c>
      <c r="GR13" s="2" t="e">
        <f t="shared" ca="1" si="31"/>
        <v>#N/A</v>
      </c>
      <c r="GS13" s="2" t="e">
        <f t="shared" ca="1" si="31"/>
        <v>#N/A</v>
      </c>
      <c r="GT13" s="2" t="e">
        <f t="shared" ca="1" si="31"/>
        <v>#N/A</v>
      </c>
    </row>
    <row r="14" spans="1:202" x14ac:dyDescent="0.25">
      <c r="E14" s="2"/>
      <c r="J14" t="s">
        <v>37</v>
      </c>
      <c r="K14" s="87">
        <f ca="1">INDEX($D$5:$D$15,MATCH(K11,$D$5:$D$15,1)+1)</f>
        <v>689.3</v>
      </c>
      <c r="L14">
        <f t="shared" ref="L14:BW14" ca="1" si="32">INDEX($D$5:$D$15,MATCH(L11,$D$5:$D$15,1)+1)</f>
        <v>689.3</v>
      </c>
      <c r="M14">
        <f t="shared" ca="1" si="32"/>
        <v>690.3</v>
      </c>
      <c r="N14">
        <f t="shared" ca="1" si="32"/>
        <v>690.3</v>
      </c>
      <c r="O14">
        <f t="shared" ca="1" si="32"/>
        <v>690.3</v>
      </c>
      <c r="P14">
        <f t="shared" ca="1" si="32"/>
        <v>690.3</v>
      </c>
      <c r="Q14">
        <f t="shared" ca="1" si="32"/>
        <v>690.3</v>
      </c>
      <c r="R14">
        <f t="shared" ca="1" si="32"/>
        <v>690.3</v>
      </c>
      <c r="S14">
        <f t="shared" ca="1" si="32"/>
        <v>690.3</v>
      </c>
      <c r="T14">
        <f t="shared" ca="1" si="32"/>
        <v>690.3</v>
      </c>
      <c r="U14">
        <f t="shared" ca="1" si="32"/>
        <v>690.3</v>
      </c>
      <c r="V14" t="e">
        <f t="shared" ca="1" si="32"/>
        <v>#N/A</v>
      </c>
      <c r="W14" t="e">
        <f t="shared" ca="1" si="32"/>
        <v>#N/A</v>
      </c>
      <c r="X14" t="e">
        <f t="shared" ca="1" si="32"/>
        <v>#N/A</v>
      </c>
      <c r="Y14" t="e">
        <f t="shared" ca="1" si="32"/>
        <v>#N/A</v>
      </c>
      <c r="Z14" t="e">
        <f t="shared" ca="1" si="32"/>
        <v>#N/A</v>
      </c>
      <c r="AA14" t="e">
        <f t="shared" ca="1" si="32"/>
        <v>#N/A</v>
      </c>
      <c r="AB14" t="e">
        <f t="shared" ca="1" si="32"/>
        <v>#N/A</v>
      </c>
      <c r="AC14" t="e">
        <f t="shared" ca="1" si="32"/>
        <v>#N/A</v>
      </c>
      <c r="AD14" t="e">
        <f t="shared" ca="1" si="32"/>
        <v>#N/A</v>
      </c>
      <c r="AE14" t="e">
        <f t="shared" ca="1" si="32"/>
        <v>#N/A</v>
      </c>
      <c r="AF14" t="e">
        <f t="shared" ca="1" si="32"/>
        <v>#N/A</v>
      </c>
      <c r="AG14" t="e">
        <f t="shared" ca="1" si="32"/>
        <v>#N/A</v>
      </c>
      <c r="AH14" s="88" t="e">
        <f t="shared" ca="1" si="32"/>
        <v>#N/A</v>
      </c>
      <c r="AI14" t="e">
        <f t="shared" ca="1" si="32"/>
        <v>#N/A</v>
      </c>
      <c r="AJ14" t="e">
        <f t="shared" ca="1" si="32"/>
        <v>#N/A</v>
      </c>
      <c r="AK14" t="e">
        <f t="shared" ca="1" si="32"/>
        <v>#N/A</v>
      </c>
      <c r="AL14" t="e">
        <f t="shared" ca="1" si="32"/>
        <v>#N/A</v>
      </c>
      <c r="AM14" t="e">
        <f t="shared" ca="1" si="32"/>
        <v>#N/A</v>
      </c>
      <c r="AN14" t="e">
        <f t="shared" ca="1" si="32"/>
        <v>#N/A</v>
      </c>
      <c r="AO14" t="e">
        <f t="shared" ca="1" si="32"/>
        <v>#N/A</v>
      </c>
      <c r="AP14" t="e">
        <f t="shared" ca="1" si="32"/>
        <v>#N/A</v>
      </c>
      <c r="AQ14" t="e">
        <f t="shared" ca="1" si="32"/>
        <v>#N/A</v>
      </c>
      <c r="AR14" t="e">
        <f t="shared" ca="1" si="32"/>
        <v>#N/A</v>
      </c>
      <c r="AS14" t="e">
        <f t="shared" ca="1" si="32"/>
        <v>#N/A</v>
      </c>
      <c r="AT14" t="e">
        <f t="shared" ca="1" si="32"/>
        <v>#N/A</v>
      </c>
      <c r="AU14" t="e">
        <f t="shared" ca="1" si="32"/>
        <v>#N/A</v>
      </c>
      <c r="AV14" t="e">
        <f t="shared" ca="1" si="32"/>
        <v>#N/A</v>
      </c>
      <c r="AW14" t="e">
        <f t="shared" ca="1" si="32"/>
        <v>#N/A</v>
      </c>
      <c r="AX14" t="e">
        <f t="shared" ca="1" si="32"/>
        <v>#N/A</v>
      </c>
      <c r="AY14" t="e">
        <f t="shared" ca="1" si="32"/>
        <v>#N/A</v>
      </c>
      <c r="AZ14" t="e">
        <f t="shared" ca="1" si="32"/>
        <v>#N/A</v>
      </c>
      <c r="BA14" t="e">
        <f t="shared" ca="1" si="32"/>
        <v>#N/A</v>
      </c>
      <c r="BB14" t="e">
        <f t="shared" ca="1" si="32"/>
        <v>#N/A</v>
      </c>
      <c r="BC14" t="e">
        <f t="shared" ca="1" si="32"/>
        <v>#N/A</v>
      </c>
      <c r="BD14" t="e">
        <f t="shared" ca="1" si="32"/>
        <v>#N/A</v>
      </c>
      <c r="BE14" t="e">
        <f t="shared" ca="1" si="32"/>
        <v>#N/A</v>
      </c>
      <c r="BF14" t="e">
        <f t="shared" ca="1" si="32"/>
        <v>#N/A</v>
      </c>
      <c r="BG14" s="87" t="e">
        <f t="shared" ca="1" si="32"/>
        <v>#N/A</v>
      </c>
      <c r="BH14" t="e">
        <f t="shared" ca="1" si="32"/>
        <v>#N/A</v>
      </c>
      <c r="BI14" t="e">
        <f t="shared" ca="1" si="32"/>
        <v>#N/A</v>
      </c>
      <c r="BJ14" t="e">
        <f t="shared" ca="1" si="32"/>
        <v>#N/A</v>
      </c>
      <c r="BK14" t="e">
        <f t="shared" ca="1" si="32"/>
        <v>#N/A</v>
      </c>
      <c r="BL14" t="e">
        <f t="shared" ca="1" si="32"/>
        <v>#N/A</v>
      </c>
      <c r="BM14" t="e">
        <f t="shared" ca="1" si="32"/>
        <v>#N/A</v>
      </c>
      <c r="BN14" t="e">
        <f t="shared" ca="1" si="32"/>
        <v>#N/A</v>
      </c>
      <c r="BO14" t="e">
        <f t="shared" ca="1" si="32"/>
        <v>#N/A</v>
      </c>
      <c r="BP14" t="e">
        <f t="shared" ca="1" si="32"/>
        <v>#N/A</v>
      </c>
      <c r="BQ14" t="e">
        <f t="shared" ca="1" si="32"/>
        <v>#N/A</v>
      </c>
      <c r="BR14" t="e">
        <f t="shared" ca="1" si="32"/>
        <v>#N/A</v>
      </c>
      <c r="BS14" t="e">
        <f t="shared" ca="1" si="32"/>
        <v>#N/A</v>
      </c>
      <c r="BT14" t="e">
        <f t="shared" ca="1" si="32"/>
        <v>#N/A</v>
      </c>
      <c r="BU14" t="e">
        <f t="shared" ca="1" si="32"/>
        <v>#N/A</v>
      </c>
      <c r="BV14" t="e">
        <f t="shared" ca="1" si="32"/>
        <v>#N/A</v>
      </c>
      <c r="BW14" t="e">
        <f t="shared" ca="1" si="32"/>
        <v>#N/A</v>
      </c>
      <c r="BX14" t="e">
        <f t="shared" ref="BX14:EI14" ca="1" si="33">INDEX($D$5:$D$15,MATCH(BX11,$D$5:$D$15,1)+1)</f>
        <v>#N/A</v>
      </c>
      <c r="BY14" t="e">
        <f t="shared" ca="1" si="33"/>
        <v>#N/A</v>
      </c>
      <c r="BZ14" t="e">
        <f t="shared" ca="1" si="33"/>
        <v>#N/A</v>
      </c>
      <c r="CA14" t="e">
        <f t="shared" ca="1" si="33"/>
        <v>#N/A</v>
      </c>
      <c r="CB14" t="e">
        <f t="shared" ca="1" si="33"/>
        <v>#N/A</v>
      </c>
      <c r="CC14" t="e">
        <f t="shared" ca="1" si="33"/>
        <v>#N/A</v>
      </c>
      <c r="CD14" s="88" t="e">
        <f t="shared" ca="1" si="33"/>
        <v>#N/A</v>
      </c>
      <c r="CE14" t="e">
        <f t="shared" ca="1" si="33"/>
        <v>#N/A</v>
      </c>
      <c r="CF14" t="e">
        <f t="shared" ca="1" si="33"/>
        <v>#N/A</v>
      </c>
      <c r="CG14" t="e">
        <f t="shared" ca="1" si="33"/>
        <v>#N/A</v>
      </c>
      <c r="CH14" t="e">
        <f t="shared" ca="1" si="33"/>
        <v>#N/A</v>
      </c>
      <c r="CI14" t="e">
        <f t="shared" ca="1" si="33"/>
        <v>#N/A</v>
      </c>
      <c r="CJ14" t="e">
        <f t="shared" ca="1" si="33"/>
        <v>#N/A</v>
      </c>
      <c r="CK14" t="e">
        <f t="shared" ca="1" si="33"/>
        <v>#N/A</v>
      </c>
      <c r="CL14" t="e">
        <f t="shared" ca="1" si="33"/>
        <v>#N/A</v>
      </c>
      <c r="CM14" t="e">
        <f t="shared" ca="1" si="33"/>
        <v>#N/A</v>
      </c>
      <c r="CN14" t="e">
        <f t="shared" ca="1" si="33"/>
        <v>#N/A</v>
      </c>
      <c r="CO14" t="e">
        <f t="shared" ca="1" si="33"/>
        <v>#N/A</v>
      </c>
      <c r="CP14" t="e">
        <f t="shared" ca="1" si="33"/>
        <v>#N/A</v>
      </c>
      <c r="CQ14" t="e">
        <f t="shared" ca="1" si="33"/>
        <v>#N/A</v>
      </c>
      <c r="CR14" t="e">
        <f t="shared" ca="1" si="33"/>
        <v>#N/A</v>
      </c>
      <c r="CS14" t="e">
        <f t="shared" ca="1" si="33"/>
        <v>#N/A</v>
      </c>
      <c r="CT14" t="e">
        <f t="shared" ca="1" si="33"/>
        <v>#N/A</v>
      </c>
      <c r="CU14" t="e">
        <f t="shared" ca="1" si="33"/>
        <v>#N/A</v>
      </c>
      <c r="CV14" t="e">
        <f t="shared" ca="1" si="33"/>
        <v>#N/A</v>
      </c>
      <c r="CW14" t="e">
        <f t="shared" ca="1" si="33"/>
        <v>#N/A</v>
      </c>
      <c r="CX14" t="e">
        <f t="shared" ca="1" si="33"/>
        <v>#N/A</v>
      </c>
      <c r="CY14" t="e">
        <f t="shared" ca="1" si="33"/>
        <v>#N/A</v>
      </c>
      <c r="CZ14" t="e">
        <f t="shared" ca="1" si="33"/>
        <v>#N/A</v>
      </c>
      <c r="DA14" t="e">
        <f t="shared" ca="1" si="33"/>
        <v>#N/A</v>
      </c>
      <c r="DB14" t="e">
        <f t="shared" ca="1" si="33"/>
        <v>#N/A</v>
      </c>
      <c r="DC14" s="87" t="e">
        <f t="shared" ca="1" si="33"/>
        <v>#N/A</v>
      </c>
      <c r="DD14" t="e">
        <f t="shared" ca="1" si="33"/>
        <v>#N/A</v>
      </c>
      <c r="DE14" t="e">
        <f t="shared" ca="1" si="33"/>
        <v>#N/A</v>
      </c>
      <c r="DF14" t="e">
        <f t="shared" ca="1" si="33"/>
        <v>#N/A</v>
      </c>
      <c r="DG14" t="e">
        <f t="shared" ca="1" si="33"/>
        <v>#N/A</v>
      </c>
      <c r="DH14" t="e">
        <f t="shared" ca="1" si="33"/>
        <v>#N/A</v>
      </c>
      <c r="DI14" t="e">
        <f t="shared" ca="1" si="33"/>
        <v>#N/A</v>
      </c>
      <c r="DJ14" t="e">
        <f t="shared" ca="1" si="33"/>
        <v>#N/A</v>
      </c>
      <c r="DK14" t="e">
        <f t="shared" ca="1" si="33"/>
        <v>#N/A</v>
      </c>
      <c r="DL14" t="e">
        <f t="shared" ca="1" si="33"/>
        <v>#N/A</v>
      </c>
      <c r="DM14" t="e">
        <f t="shared" ca="1" si="33"/>
        <v>#N/A</v>
      </c>
      <c r="DN14" t="e">
        <f t="shared" ca="1" si="33"/>
        <v>#N/A</v>
      </c>
      <c r="DO14" t="e">
        <f t="shared" ca="1" si="33"/>
        <v>#N/A</v>
      </c>
      <c r="DP14" t="e">
        <f t="shared" ca="1" si="33"/>
        <v>#N/A</v>
      </c>
      <c r="DQ14" t="e">
        <f t="shared" ca="1" si="33"/>
        <v>#N/A</v>
      </c>
      <c r="DR14" t="e">
        <f t="shared" ca="1" si="33"/>
        <v>#N/A</v>
      </c>
      <c r="DS14" t="e">
        <f t="shared" ca="1" si="33"/>
        <v>#N/A</v>
      </c>
      <c r="DT14" t="e">
        <f t="shared" ca="1" si="33"/>
        <v>#N/A</v>
      </c>
      <c r="DU14" t="e">
        <f t="shared" ca="1" si="33"/>
        <v>#N/A</v>
      </c>
      <c r="DV14" t="e">
        <f t="shared" ca="1" si="33"/>
        <v>#N/A</v>
      </c>
      <c r="DW14" t="e">
        <f t="shared" ca="1" si="33"/>
        <v>#N/A</v>
      </c>
      <c r="DX14" t="e">
        <f t="shared" ca="1" si="33"/>
        <v>#N/A</v>
      </c>
      <c r="DY14" t="e">
        <f t="shared" ca="1" si="33"/>
        <v>#N/A</v>
      </c>
      <c r="DZ14" s="88" t="e">
        <f t="shared" ca="1" si="33"/>
        <v>#N/A</v>
      </c>
      <c r="EA14" t="e">
        <f t="shared" ca="1" si="33"/>
        <v>#N/A</v>
      </c>
      <c r="EB14" t="e">
        <f t="shared" ca="1" si="33"/>
        <v>#N/A</v>
      </c>
      <c r="EC14" t="e">
        <f t="shared" ca="1" si="33"/>
        <v>#N/A</v>
      </c>
      <c r="ED14" t="e">
        <f t="shared" ca="1" si="33"/>
        <v>#N/A</v>
      </c>
      <c r="EE14" t="e">
        <f t="shared" ca="1" si="33"/>
        <v>#N/A</v>
      </c>
      <c r="EF14" t="e">
        <f t="shared" ca="1" si="33"/>
        <v>#N/A</v>
      </c>
      <c r="EG14" t="e">
        <f t="shared" ca="1" si="33"/>
        <v>#N/A</v>
      </c>
      <c r="EH14" t="e">
        <f t="shared" ca="1" si="33"/>
        <v>#N/A</v>
      </c>
      <c r="EI14" t="e">
        <f t="shared" ca="1" si="33"/>
        <v>#N/A</v>
      </c>
      <c r="EJ14" t="e">
        <f t="shared" ref="EJ14:GP14" ca="1" si="34">INDEX($D$5:$D$15,MATCH(EJ11,$D$5:$D$15,1)+1)</f>
        <v>#N/A</v>
      </c>
      <c r="EK14" t="e">
        <f t="shared" ca="1" si="34"/>
        <v>#N/A</v>
      </c>
      <c r="EL14" t="e">
        <f t="shared" ca="1" si="34"/>
        <v>#N/A</v>
      </c>
      <c r="EM14" t="e">
        <f t="shared" ca="1" si="34"/>
        <v>#N/A</v>
      </c>
      <c r="EN14" t="e">
        <f t="shared" ca="1" si="34"/>
        <v>#N/A</v>
      </c>
      <c r="EO14" t="e">
        <f t="shared" ca="1" si="34"/>
        <v>#N/A</v>
      </c>
      <c r="EP14" t="e">
        <f t="shared" ca="1" si="34"/>
        <v>#N/A</v>
      </c>
      <c r="EQ14" t="e">
        <f t="shared" ca="1" si="34"/>
        <v>#N/A</v>
      </c>
      <c r="ER14" t="e">
        <f t="shared" ca="1" si="34"/>
        <v>#N/A</v>
      </c>
      <c r="ES14" t="e">
        <f t="shared" ca="1" si="34"/>
        <v>#N/A</v>
      </c>
      <c r="ET14" t="e">
        <f t="shared" ca="1" si="34"/>
        <v>#N/A</v>
      </c>
      <c r="EU14" t="e">
        <f t="shared" ca="1" si="34"/>
        <v>#N/A</v>
      </c>
      <c r="EV14" t="e">
        <f t="shared" ca="1" si="34"/>
        <v>#N/A</v>
      </c>
      <c r="EW14" t="e">
        <f t="shared" ca="1" si="34"/>
        <v>#N/A</v>
      </c>
      <c r="EX14" t="e">
        <f t="shared" ca="1" si="34"/>
        <v>#N/A</v>
      </c>
      <c r="EY14" s="87" t="e">
        <f t="shared" ca="1" si="34"/>
        <v>#N/A</v>
      </c>
      <c r="EZ14" t="e">
        <f t="shared" ca="1" si="34"/>
        <v>#N/A</v>
      </c>
      <c r="FA14" t="e">
        <f t="shared" ca="1" si="34"/>
        <v>#N/A</v>
      </c>
      <c r="FB14" t="e">
        <f t="shared" ca="1" si="34"/>
        <v>#N/A</v>
      </c>
      <c r="FC14" t="e">
        <f t="shared" ca="1" si="34"/>
        <v>#N/A</v>
      </c>
      <c r="FD14" t="e">
        <f t="shared" ca="1" si="34"/>
        <v>#N/A</v>
      </c>
      <c r="FE14" t="e">
        <f t="shared" ca="1" si="34"/>
        <v>#N/A</v>
      </c>
      <c r="FF14" t="e">
        <f t="shared" ca="1" si="34"/>
        <v>#N/A</v>
      </c>
      <c r="FG14" t="e">
        <f t="shared" ca="1" si="34"/>
        <v>#N/A</v>
      </c>
      <c r="FH14" t="e">
        <f t="shared" ca="1" si="34"/>
        <v>#N/A</v>
      </c>
      <c r="FI14" t="e">
        <f t="shared" ca="1" si="34"/>
        <v>#N/A</v>
      </c>
      <c r="FJ14" t="e">
        <f t="shared" ca="1" si="34"/>
        <v>#N/A</v>
      </c>
      <c r="FK14" t="e">
        <f t="shared" ca="1" si="34"/>
        <v>#N/A</v>
      </c>
      <c r="FL14" t="e">
        <f t="shared" ca="1" si="34"/>
        <v>#N/A</v>
      </c>
      <c r="FM14" t="e">
        <f t="shared" ca="1" si="34"/>
        <v>#N/A</v>
      </c>
      <c r="FN14" t="e">
        <f t="shared" ca="1" si="34"/>
        <v>#N/A</v>
      </c>
      <c r="FO14" t="e">
        <f t="shared" ca="1" si="34"/>
        <v>#N/A</v>
      </c>
      <c r="FP14" t="e">
        <f t="shared" ca="1" si="34"/>
        <v>#N/A</v>
      </c>
      <c r="FQ14" t="e">
        <f t="shared" ca="1" si="34"/>
        <v>#N/A</v>
      </c>
      <c r="FR14" t="e">
        <f t="shared" ca="1" si="34"/>
        <v>#N/A</v>
      </c>
      <c r="FS14" t="e">
        <f t="shared" ca="1" si="34"/>
        <v>#N/A</v>
      </c>
      <c r="FT14" t="e">
        <f t="shared" ca="1" si="34"/>
        <v>#N/A</v>
      </c>
      <c r="FU14" t="e">
        <f t="shared" ca="1" si="34"/>
        <v>#N/A</v>
      </c>
      <c r="FV14" s="88" t="e">
        <f t="shared" ca="1" si="34"/>
        <v>#N/A</v>
      </c>
      <c r="FW14" t="e">
        <f t="shared" ca="1" si="34"/>
        <v>#N/A</v>
      </c>
      <c r="FX14" t="e">
        <f t="shared" ca="1" si="34"/>
        <v>#N/A</v>
      </c>
      <c r="FY14" t="e">
        <f t="shared" ca="1" si="34"/>
        <v>#N/A</v>
      </c>
      <c r="FZ14" t="e">
        <f t="shared" ca="1" si="34"/>
        <v>#N/A</v>
      </c>
      <c r="GA14" t="e">
        <f t="shared" ca="1" si="34"/>
        <v>#N/A</v>
      </c>
      <c r="GB14" t="e">
        <f t="shared" ca="1" si="34"/>
        <v>#N/A</v>
      </c>
      <c r="GC14" t="e">
        <f t="shared" ca="1" si="34"/>
        <v>#N/A</v>
      </c>
      <c r="GD14" t="e">
        <f t="shared" ca="1" si="34"/>
        <v>#N/A</v>
      </c>
      <c r="GE14" t="e">
        <f t="shared" ca="1" si="34"/>
        <v>#N/A</v>
      </c>
      <c r="GF14" t="e">
        <f t="shared" ca="1" si="34"/>
        <v>#N/A</v>
      </c>
      <c r="GG14" t="e">
        <f t="shared" ca="1" si="34"/>
        <v>#N/A</v>
      </c>
      <c r="GH14" t="e">
        <f t="shared" ca="1" si="34"/>
        <v>#N/A</v>
      </c>
      <c r="GI14" t="e">
        <f t="shared" ca="1" si="34"/>
        <v>#N/A</v>
      </c>
      <c r="GJ14" t="e">
        <f t="shared" ca="1" si="34"/>
        <v>#N/A</v>
      </c>
      <c r="GK14" t="e">
        <f t="shared" ca="1" si="34"/>
        <v>#N/A</v>
      </c>
      <c r="GL14" t="e">
        <f t="shared" ca="1" si="34"/>
        <v>#N/A</v>
      </c>
      <c r="GM14" t="e">
        <f t="shared" ca="1" si="34"/>
        <v>#N/A</v>
      </c>
      <c r="GN14" t="e">
        <f t="shared" ca="1" si="34"/>
        <v>#N/A</v>
      </c>
      <c r="GO14" t="e">
        <f t="shared" ca="1" si="34"/>
        <v>#N/A</v>
      </c>
      <c r="GP14" t="e">
        <f t="shared" ca="1" si="34"/>
        <v>#N/A</v>
      </c>
      <c r="GQ14" t="e">
        <f t="shared" ref="GQ14:GT14" ca="1" si="35">INDEX($D$5:$D$15,MATCH(GQ11,$D$5:$D$15,1)+1)</f>
        <v>#N/A</v>
      </c>
      <c r="GR14" t="e">
        <f t="shared" ca="1" si="35"/>
        <v>#N/A</v>
      </c>
      <c r="GS14" t="e">
        <f t="shared" ca="1" si="35"/>
        <v>#N/A</v>
      </c>
      <c r="GT14" t="e">
        <f t="shared" ca="1" si="35"/>
        <v>#N/A</v>
      </c>
    </row>
    <row r="15" spans="1:202" x14ac:dyDescent="0.25">
      <c r="E15" s="2"/>
      <c r="J15" t="s">
        <v>38</v>
      </c>
      <c r="K15" s="87">
        <f ca="1">INDEX($E$5:$E$15,MATCH(K11,$D$5:$D$15,1)+1)</f>
        <v>690000</v>
      </c>
      <c r="L15">
        <f t="shared" ref="L15:BW15" ca="1" si="36">INDEX($E$5:$E$15,MATCH(L11,$D$5:$D$15,1)+1)</f>
        <v>690000</v>
      </c>
      <c r="M15">
        <f t="shared" ca="1" si="36"/>
        <v>992000</v>
      </c>
      <c r="N15">
        <f t="shared" ca="1" si="36"/>
        <v>992000</v>
      </c>
      <c r="O15">
        <f t="shared" ca="1" si="36"/>
        <v>992000</v>
      </c>
      <c r="P15">
        <f t="shared" ca="1" si="36"/>
        <v>992000</v>
      </c>
      <c r="Q15">
        <f t="shared" ca="1" si="36"/>
        <v>992000</v>
      </c>
      <c r="R15">
        <f t="shared" ca="1" si="36"/>
        <v>992000</v>
      </c>
      <c r="S15">
        <f t="shared" ca="1" si="36"/>
        <v>992000</v>
      </c>
      <c r="T15">
        <f t="shared" ca="1" si="36"/>
        <v>992000</v>
      </c>
      <c r="U15">
        <f t="shared" ca="1" si="36"/>
        <v>992000</v>
      </c>
      <c r="V15" t="e">
        <f t="shared" ca="1" si="36"/>
        <v>#N/A</v>
      </c>
      <c r="W15" t="e">
        <f t="shared" ca="1" si="36"/>
        <v>#N/A</v>
      </c>
      <c r="X15" t="e">
        <f t="shared" ca="1" si="36"/>
        <v>#N/A</v>
      </c>
      <c r="Y15" t="e">
        <f t="shared" ca="1" si="36"/>
        <v>#N/A</v>
      </c>
      <c r="Z15" t="e">
        <f t="shared" ca="1" si="36"/>
        <v>#N/A</v>
      </c>
      <c r="AA15" t="e">
        <f t="shared" ca="1" si="36"/>
        <v>#N/A</v>
      </c>
      <c r="AB15" t="e">
        <f t="shared" ca="1" si="36"/>
        <v>#N/A</v>
      </c>
      <c r="AC15" t="e">
        <f t="shared" ca="1" si="36"/>
        <v>#N/A</v>
      </c>
      <c r="AD15" t="e">
        <f t="shared" ca="1" si="36"/>
        <v>#N/A</v>
      </c>
      <c r="AE15" t="e">
        <f t="shared" ca="1" si="36"/>
        <v>#N/A</v>
      </c>
      <c r="AF15" t="e">
        <f t="shared" ca="1" si="36"/>
        <v>#N/A</v>
      </c>
      <c r="AG15" t="e">
        <f t="shared" ca="1" si="36"/>
        <v>#N/A</v>
      </c>
      <c r="AH15" s="88" t="e">
        <f t="shared" ca="1" si="36"/>
        <v>#N/A</v>
      </c>
      <c r="AI15" t="e">
        <f t="shared" ca="1" si="36"/>
        <v>#N/A</v>
      </c>
      <c r="AJ15" t="e">
        <f t="shared" ca="1" si="36"/>
        <v>#N/A</v>
      </c>
      <c r="AK15" t="e">
        <f t="shared" ca="1" si="36"/>
        <v>#N/A</v>
      </c>
      <c r="AL15" t="e">
        <f t="shared" ca="1" si="36"/>
        <v>#N/A</v>
      </c>
      <c r="AM15" t="e">
        <f t="shared" ca="1" si="36"/>
        <v>#N/A</v>
      </c>
      <c r="AN15" t="e">
        <f t="shared" ca="1" si="36"/>
        <v>#N/A</v>
      </c>
      <c r="AO15" t="e">
        <f t="shared" ca="1" si="36"/>
        <v>#N/A</v>
      </c>
      <c r="AP15" t="e">
        <f t="shared" ca="1" si="36"/>
        <v>#N/A</v>
      </c>
      <c r="AQ15" t="e">
        <f t="shared" ca="1" si="36"/>
        <v>#N/A</v>
      </c>
      <c r="AR15" t="e">
        <f t="shared" ca="1" si="36"/>
        <v>#N/A</v>
      </c>
      <c r="AS15" t="e">
        <f t="shared" ca="1" si="36"/>
        <v>#N/A</v>
      </c>
      <c r="AT15" t="e">
        <f t="shared" ca="1" si="36"/>
        <v>#N/A</v>
      </c>
      <c r="AU15" t="e">
        <f t="shared" ca="1" si="36"/>
        <v>#N/A</v>
      </c>
      <c r="AV15" t="e">
        <f t="shared" ca="1" si="36"/>
        <v>#N/A</v>
      </c>
      <c r="AW15" t="e">
        <f t="shared" ca="1" si="36"/>
        <v>#N/A</v>
      </c>
      <c r="AX15" t="e">
        <f t="shared" ca="1" si="36"/>
        <v>#N/A</v>
      </c>
      <c r="AY15" t="e">
        <f t="shared" ca="1" si="36"/>
        <v>#N/A</v>
      </c>
      <c r="AZ15" t="e">
        <f t="shared" ca="1" si="36"/>
        <v>#N/A</v>
      </c>
      <c r="BA15" t="e">
        <f t="shared" ca="1" si="36"/>
        <v>#N/A</v>
      </c>
      <c r="BB15" t="e">
        <f t="shared" ca="1" si="36"/>
        <v>#N/A</v>
      </c>
      <c r="BC15" t="e">
        <f t="shared" ca="1" si="36"/>
        <v>#N/A</v>
      </c>
      <c r="BD15" t="e">
        <f t="shared" ca="1" si="36"/>
        <v>#N/A</v>
      </c>
      <c r="BE15" t="e">
        <f t="shared" ca="1" si="36"/>
        <v>#N/A</v>
      </c>
      <c r="BF15" t="e">
        <f t="shared" ca="1" si="36"/>
        <v>#N/A</v>
      </c>
      <c r="BG15" s="87" t="e">
        <f t="shared" ca="1" si="36"/>
        <v>#N/A</v>
      </c>
      <c r="BH15" t="e">
        <f t="shared" ca="1" si="36"/>
        <v>#N/A</v>
      </c>
      <c r="BI15" t="e">
        <f t="shared" ca="1" si="36"/>
        <v>#N/A</v>
      </c>
      <c r="BJ15" t="e">
        <f t="shared" ca="1" si="36"/>
        <v>#N/A</v>
      </c>
      <c r="BK15" t="e">
        <f t="shared" ca="1" si="36"/>
        <v>#N/A</v>
      </c>
      <c r="BL15" t="e">
        <f t="shared" ca="1" si="36"/>
        <v>#N/A</v>
      </c>
      <c r="BM15" t="e">
        <f t="shared" ca="1" si="36"/>
        <v>#N/A</v>
      </c>
      <c r="BN15" t="e">
        <f t="shared" ca="1" si="36"/>
        <v>#N/A</v>
      </c>
      <c r="BO15" t="e">
        <f t="shared" ca="1" si="36"/>
        <v>#N/A</v>
      </c>
      <c r="BP15" t="e">
        <f t="shared" ca="1" si="36"/>
        <v>#N/A</v>
      </c>
      <c r="BQ15" t="e">
        <f t="shared" ca="1" si="36"/>
        <v>#N/A</v>
      </c>
      <c r="BR15" t="e">
        <f t="shared" ca="1" si="36"/>
        <v>#N/A</v>
      </c>
      <c r="BS15" t="e">
        <f t="shared" ca="1" si="36"/>
        <v>#N/A</v>
      </c>
      <c r="BT15" t="e">
        <f t="shared" ca="1" si="36"/>
        <v>#N/A</v>
      </c>
      <c r="BU15" t="e">
        <f t="shared" ca="1" si="36"/>
        <v>#N/A</v>
      </c>
      <c r="BV15" t="e">
        <f t="shared" ca="1" si="36"/>
        <v>#N/A</v>
      </c>
      <c r="BW15" t="e">
        <f t="shared" ca="1" si="36"/>
        <v>#N/A</v>
      </c>
      <c r="BX15" t="e">
        <f t="shared" ref="BX15:EI15" ca="1" si="37">INDEX($E$5:$E$15,MATCH(BX11,$D$5:$D$15,1)+1)</f>
        <v>#N/A</v>
      </c>
      <c r="BY15" t="e">
        <f t="shared" ca="1" si="37"/>
        <v>#N/A</v>
      </c>
      <c r="BZ15" t="e">
        <f t="shared" ca="1" si="37"/>
        <v>#N/A</v>
      </c>
      <c r="CA15" t="e">
        <f t="shared" ca="1" si="37"/>
        <v>#N/A</v>
      </c>
      <c r="CB15" t="e">
        <f t="shared" ca="1" si="37"/>
        <v>#N/A</v>
      </c>
      <c r="CC15" t="e">
        <f t="shared" ca="1" si="37"/>
        <v>#N/A</v>
      </c>
      <c r="CD15" s="88" t="e">
        <f t="shared" ca="1" si="37"/>
        <v>#N/A</v>
      </c>
      <c r="CE15" t="e">
        <f t="shared" ca="1" si="37"/>
        <v>#N/A</v>
      </c>
      <c r="CF15" t="e">
        <f t="shared" ca="1" si="37"/>
        <v>#N/A</v>
      </c>
      <c r="CG15" t="e">
        <f t="shared" ca="1" si="37"/>
        <v>#N/A</v>
      </c>
      <c r="CH15" t="e">
        <f t="shared" ca="1" si="37"/>
        <v>#N/A</v>
      </c>
      <c r="CI15" t="e">
        <f t="shared" ca="1" si="37"/>
        <v>#N/A</v>
      </c>
      <c r="CJ15" t="e">
        <f t="shared" ca="1" si="37"/>
        <v>#N/A</v>
      </c>
      <c r="CK15" t="e">
        <f t="shared" ca="1" si="37"/>
        <v>#N/A</v>
      </c>
      <c r="CL15" t="e">
        <f t="shared" ca="1" si="37"/>
        <v>#N/A</v>
      </c>
      <c r="CM15" t="e">
        <f t="shared" ca="1" si="37"/>
        <v>#N/A</v>
      </c>
      <c r="CN15" t="e">
        <f t="shared" ca="1" si="37"/>
        <v>#N/A</v>
      </c>
      <c r="CO15" t="e">
        <f t="shared" ca="1" si="37"/>
        <v>#N/A</v>
      </c>
      <c r="CP15" t="e">
        <f t="shared" ca="1" si="37"/>
        <v>#N/A</v>
      </c>
      <c r="CQ15" t="e">
        <f t="shared" ca="1" si="37"/>
        <v>#N/A</v>
      </c>
      <c r="CR15" t="e">
        <f t="shared" ca="1" si="37"/>
        <v>#N/A</v>
      </c>
      <c r="CS15" t="e">
        <f t="shared" ca="1" si="37"/>
        <v>#N/A</v>
      </c>
      <c r="CT15" t="e">
        <f t="shared" ca="1" si="37"/>
        <v>#N/A</v>
      </c>
      <c r="CU15" t="e">
        <f t="shared" ca="1" si="37"/>
        <v>#N/A</v>
      </c>
      <c r="CV15" t="e">
        <f t="shared" ca="1" si="37"/>
        <v>#N/A</v>
      </c>
      <c r="CW15" t="e">
        <f t="shared" ca="1" si="37"/>
        <v>#N/A</v>
      </c>
      <c r="CX15" t="e">
        <f t="shared" ca="1" si="37"/>
        <v>#N/A</v>
      </c>
      <c r="CY15" t="e">
        <f t="shared" ca="1" si="37"/>
        <v>#N/A</v>
      </c>
      <c r="CZ15" t="e">
        <f t="shared" ca="1" si="37"/>
        <v>#N/A</v>
      </c>
      <c r="DA15" t="e">
        <f t="shared" ca="1" si="37"/>
        <v>#N/A</v>
      </c>
      <c r="DB15" t="e">
        <f t="shared" ca="1" si="37"/>
        <v>#N/A</v>
      </c>
      <c r="DC15" s="87" t="e">
        <f t="shared" ca="1" si="37"/>
        <v>#N/A</v>
      </c>
      <c r="DD15" t="e">
        <f t="shared" ca="1" si="37"/>
        <v>#N/A</v>
      </c>
      <c r="DE15" t="e">
        <f t="shared" ca="1" si="37"/>
        <v>#N/A</v>
      </c>
      <c r="DF15" t="e">
        <f t="shared" ca="1" si="37"/>
        <v>#N/A</v>
      </c>
      <c r="DG15" t="e">
        <f t="shared" ca="1" si="37"/>
        <v>#N/A</v>
      </c>
      <c r="DH15" t="e">
        <f t="shared" ca="1" si="37"/>
        <v>#N/A</v>
      </c>
      <c r="DI15" t="e">
        <f t="shared" ca="1" si="37"/>
        <v>#N/A</v>
      </c>
      <c r="DJ15" t="e">
        <f t="shared" ca="1" si="37"/>
        <v>#N/A</v>
      </c>
      <c r="DK15" t="e">
        <f t="shared" ca="1" si="37"/>
        <v>#N/A</v>
      </c>
      <c r="DL15" t="e">
        <f t="shared" ca="1" si="37"/>
        <v>#N/A</v>
      </c>
      <c r="DM15" t="e">
        <f t="shared" ca="1" si="37"/>
        <v>#N/A</v>
      </c>
      <c r="DN15" t="e">
        <f t="shared" ca="1" si="37"/>
        <v>#N/A</v>
      </c>
      <c r="DO15" t="e">
        <f t="shared" ca="1" si="37"/>
        <v>#N/A</v>
      </c>
      <c r="DP15" t="e">
        <f t="shared" ca="1" si="37"/>
        <v>#N/A</v>
      </c>
      <c r="DQ15" t="e">
        <f t="shared" ca="1" si="37"/>
        <v>#N/A</v>
      </c>
      <c r="DR15" t="e">
        <f t="shared" ca="1" si="37"/>
        <v>#N/A</v>
      </c>
      <c r="DS15" t="e">
        <f t="shared" ca="1" si="37"/>
        <v>#N/A</v>
      </c>
      <c r="DT15" t="e">
        <f t="shared" ca="1" si="37"/>
        <v>#N/A</v>
      </c>
      <c r="DU15" t="e">
        <f t="shared" ca="1" si="37"/>
        <v>#N/A</v>
      </c>
      <c r="DV15" t="e">
        <f t="shared" ca="1" si="37"/>
        <v>#N/A</v>
      </c>
      <c r="DW15" t="e">
        <f t="shared" ca="1" si="37"/>
        <v>#N/A</v>
      </c>
      <c r="DX15" t="e">
        <f t="shared" ca="1" si="37"/>
        <v>#N/A</v>
      </c>
      <c r="DY15" t="e">
        <f t="shared" ca="1" si="37"/>
        <v>#N/A</v>
      </c>
      <c r="DZ15" s="88" t="e">
        <f t="shared" ca="1" si="37"/>
        <v>#N/A</v>
      </c>
      <c r="EA15" t="e">
        <f t="shared" ca="1" si="37"/>
        <v>#N/A</v>
      </c>
      <c r="EB15" t="e">
        <f t="shared" ca="1" si="37"/>
        <v>#N/A</v>
      </c>
      <c r="EC15" t="e">
        <f t="shared" ca="1" si="37"/>
        <v>#N/A</v>
      </c>
      <c r="ED15" t="e">
        <f t="shared" ca="1" si="37"/>
        <v>#N/A</v>
      </c>
      <c r="EE15" t="e">
        <f t="shared" ca="1" si="37"/>
        <v>#N/A</v>
      </c>
      <c r="EF15" t="e">
        <f t="shared" ca="1" si="37"/>
        <v>#N/A</v>
      </c>
      <c r="EG15" t="e">
        <f t="shared" ca="1" si="37"/>
        <v>#N/A</v>
      </c>
      <c r="EH15" t="e">
        <f t="shared" ca="1" si="37"/>
        <v>#N/A</v>
      </c>
      <c r="EI15" t="e">
        <f t="shared" ca="1" si="37"/>
        <v>#N/A</v>
      </c>
      <c r="EJ15" t="e">
        <f t="shared" ref="EJ15:GP15" ca="1" si="38">INDEX($E$5:$E$15,MATCH(EJ11,$D$5:$D$15,1)+1)</f>
        <v>#N/A</v>
      </c>
      <c r="EK15" t="e">
        <f t="shared" ca="1" si="38"/>
        <v>#N/A</v>
      </c>
      <c r="EL15" t="e">
        <f t="shared" ca="1" si="38"/>
        <v>#N/A</v>
      </c>
      <c r="EM15" t="e">
        <f t="shared" ca="1" si="38"/>
        <v>#N/A</v>
      </c>
      <c r="EN15" t="e">
        <f t="shared" ca="1" si="38"/>
        <v>#N/A</v>
      </c>
      <c r="EO15" t="e">
        <f t="shared" ca="1" si="38"/>
        <v>#N/A</v>
      </c>
      <c r="EP15" t="e">
        <f t="shared" ca="1" si="38"/>
        <v>#N/A</v>
      </c>
      <c r="EQ15" t="e">
        <f t="shared" ca="1" si="38"/>
        <v>#N/A</v>
      </c>
      <c r="ER15" t="e">
        <f t="shared" ca="1" si="38"/>
        <v>#N/A</v>
      </c>
      <c r="ES15" t="e">
        <f t="shared" ca="1" si="38"/>
        <v>#N/A</v>
      </c>
      <c r="ET15" t="e">
        <f t="shared" ca="1" si="38"/>
        <v>#N/A</v>
      </c>
      <c r="EU15" t="e">
        <f t="shared" ca="1" si="38"/>
        <v>#N/A</v>
      </c>
      <c r="EV15" t="e">
        <f t="shared" ca="1" si="38"/>
        <v>#N/A</v>
      </c>
      <c r="EW15" t="e">
        <f t="shared" ca="1" si="38"/>
        <v>#N/A</v>
      </c>
      <c r="EX15" t="e">
        <f t="shared" ca="1" si="38"/>
        <v>#N/A</v>
      </c>
      <c r="EY15" s="87" t="e">
        <f t="shared" ca="1" si="38"/>
        <v>#N/A</v>
      </c>
      <c r="EZ15" t="e">
        <f t="shared" ca="1" si="38"/>
        <v>#N/A</v>
      </c>
      <c r="FA15" t="e">
        <f t="shared" ca="1" si="38"/>
        <v>#N/A</v>
      </c>
      <c r="FB15" t="e">
        <f t="shared" ca="1" si="38"/>
        <v>#N/A</v>
      </c>
      <c r="FC15" t="e">
        <f t="shared" ca="1" si="38"/>
        <v>#N/A</v>
      </c>
      <c r="FD15" t="e">
        <f t="shared" ca="1" si="38"/>
        <v>#N/A</v>
      </c>
      <c r="FE15" t="e">
        <f t="shared" ca="1" si="38"/>
        <v>#N/A</v>
      </c>
      <c r="FF15" t="e">
        <f t="shared" ca="1" si="38"/>
        <v>#N/A</v>
      </c>
      <c r="FG15" t="e">
        <f t="shared" ca="1" si="38"/>
        <v>#N/A</v>
      </c>
      <c r="FH15" t="e">
        <f t="shared" ca="1" si="38"/>
        <v>#N/A</v>
      </c>
      <c r="FI15" t="e">
        <f t="shared" ca="1" si="38"/>
        <v>#N/A</v>
      </c>
      <c r="FJ15" t="e">
        <f t="shared" ca="1" si="38"/>
        <v>#N/A</v>
      </c>
      <c r="FK15" t="e">
        <f t="shared" ca="1" si="38"/>
        <v>#N/A</v>
      </c>
      <c r="FL15" t="e">
        <f t="shared" ca="1" si="38"/>
        <v>#N/A</v>
      </c>
      <c r="FM15" t="e">
        <f t="shared" ca="1" si="38"/>
        <v>#N/A</v>
      </c>
      <c r="FN15" t="e">
        <f t="shared" ca="1" si="38"/>
        <v>#N/A</v>
      </c>
      <c r="FO15" t="e">
        <f t="shared" ca="1" si="38"/>
        <v>#N/A</v>
      </c>
      <c r="FP15" t="e">
        <f t="shared" ca="1" si="38"/>
        <v>#N/A</v>
      </c>
      <c r="FQ15" t="e">
        <f t="shared" ca="1" si="38"/>
        <v>#N/A</v>
      </c>
      <c r="FR15" t="e">
        <f t="shared" ca="1" si="38"/>
        <v>#N/A</v>
      </c>
      <c r="FS15" t="e">
        <f t="shared" ca="1" si="38"/>
        <v>#N/A</v>
      </c>
      <c r="FT15" t="e">
        <f t="shared" ca="1" si="38"/>
        <v>#N/A</v>
      </c>
      <c r="FU15" t="e">
        <f t="shared" ca="1" si="38"/>
        <v>#N/A</v>
      </c>
      <c r="FV15" s="88" t="e">
        <f t="shared" ca="1" si="38"/>
        <v>#N/A</v>
      </c>
      <c r="FW15" t="e">
        <f t="shared" ca="1" si="38"/>
        <v>#N/A</v>
      </c>
      <c r="FX15" t="e">
        <f t="shared" ca="1" si="38"/>
        <v>#N/A</v>
      </c>
      <c r="FY15" t="e">
        <f t="shared" ca="1" si="38"/>
        <v>#N/A</v>
      </c>
      <c r="FZ15" t="e">
        <f t="shared" ca="1" si="38"/>
        <v>#N/A</v>
      </c>
      <c r="GA15" t="e">
        <f t="shared" ca="1" si="38"/>
        <v>#N/A</v>
      </c>
      <c r="GB15" t="e">
        <f t="shared" ca="1" si="38"/>
        <v>#N/A</v>
      </c>
      <c r="GC15" t="e">
        <f t="shared" ca="1" si="38"/>
        <v>#N/A</v>
      </c>
      <c r="GD15" t="e">
        <f t="shared" ca="1" si="38"/>
        <v>#N/A</v>
      </c>
      <c r="GE15" t="e">
        <f t="shared" ca="1" si="38"/>
        <v>#N/A</v>
      </c>
      <c r="GF15" t="e">
        <f t="shared" ca="1" si="38"/>
        <v>#N/A</v>
      </c>
      <c r="GG15" t="e">
        <f t="shared" ca="1" si="38"/>
        <v>#N/A</v>
      </c>
      <c r="GH15" t="e">
        <f t="shared" ca="1" si="38"/>
        <v>#N/A</v>
      </c>
      <c r="GI15" t="e">
        <f t="shared" ca="1" si="38"/>
        <v>#N/A</v>
      </c>
      <c r="GJ15" t="e">
        <f t="shared" ca="1" si="38"/>
        <v>#N/A</v>
      </c>
      <c r="GK15" t="e">
        <f t="shared" ca="1" si="38"/>
        <v>#N/A</v>
      </c>
      <c r="GL15" t="e">
        <f t="shared" ca="1" si="38"/>
        <v>#N/A</v>
      </c>
      <c r="GM15" t="e">
        <f t="shared" ca="1" si="38"/>
        <v>#N/A</v>
      </c>
      <c r="GN15" t="e">
        <f t="shared" ca="1" si="38"/>
        <v>#N/A</v>
      </c>
      <c r="GO15" t="e">
        <f t="shared" ca="1" si="38"/>
        <v>#N/A</v>
      </c>
      <c r="GP15" t="e">
        <f t="shared" ca="1" si="38"/>
        <v>#N/A</v>
      </c>
      <c r="GQ15" t="e">
        <f t="shared" ref="GQ15:GT15" ca="1" si="39">INDEX($E$5:$E$15,MATCH(GQ11,$D$5:$D$15,1)+1)</f>
        <v>#N/A</v>
      </c>
      <c r="GR15" t="e">
        <f t="shared" ca="1" si="39"/>
        <v>#N/A</v>
      </c>
      <c r="GS15" t="e">
        <f t="shared" ca="1" si="39"/>
        <v>#N/A</v>
      </c>
      <c r="GT15" t="e">
        <f t="shared" ca="1" si="39"/>
        <v>#N/A</v>
      </c>
    </row>
    <row r="16" spans="1:202" x14ac:dyDescent="0.25">
      <c r="E16" s="2"/>
      <c r="K16" s="87"/>
      <c r="AH16" s="88"/>
      <c r="BG16" s="87"/>
      <c r="CD16" s="88"/>
      <c r="DC16" s="87"/>
      <c r="DZ16" s="88"/>
      <c r="EY16" s="87"/>
      <c r="FV16" s="88"/>
    </row>
    <row r="17" spans="2:202" x14ac:dyDescent="0.25">
      <c r="E17" s="2"/>
      <c r="I17" s="139" t="s">
        <v>558</v>
      </c>
      <c r="J17" t="s">
        <v>39</v>
      </c>
      <c r="K17" s="169">
        <f ca="1">K13+(K11-K12)*(K15-K13)/(K14-K12)</f>
        <v>626293.57910157414</v>
      </c>
      <c r="L17" s="41">
        <f t="shared" ref="L17:BW17" ca="1" si="40">L13+(L11-L12)*(L15-L13)/(L14-L12)</f>
        <v>661997.31445313664</v>
      </c>
      <c r="M17" s="41">
        <f t="shared" ca="1" si="40"/>
        <v>699120.45898438874</v>
      </c>
      <c r="N17" s="41">
        <f t="shared" ca="1" si="40"/>
        <v>738381.93359376374</v>
      </c>
      <c r="O17" s="41">
        <f t="shared" ca="1" si="40"/>
        <v>777643.40820313874</v>
      </c>
      <c r="P17" s="41">
        <f t="shared" ca="1" si="40"/>
        <v>819927.83203126374</v>
      </c>
      <c r="Q17" s="41">
        <f t="shared" ca="1" si="40"/>
        <v>856166.35742188874</v>
      </c>
      <c r="R17" s="41">
        <f t="shared" ca="1" si="40"/>
        <v>886358.98437501374</v>
      </c>
      <c r="S17" s="41">
        <f t="shared" ca="1" si="40"/>
        <v>835024.14550782624</v>
      </c>
      <c r="T17" s="41">
        <f t="shared" ca="1" si="40"/>
        <v>783689.30664063874</v>
      </c>
      <c r="U17" s="41">
        <f t="shared" ca="1" si="40"/>
        <v>729313.08593751374</v>
      </c>
      <c r="V17" s="41" t="e">
        <f t="shared" ca="1" si="40"/>
        <v>#N/A</v>
      </c>
      <c r="W17" s="41" t="e">
        <f t="shared" ca="1" si="40"/>
        <v>#N/A</v>
      </c>
      <c r="X17" s="41" t="e">
        <f t="shared" ca="1" si="40"/>
        <v>#N/A</v>
      </c>
      <c r="Y17" s="41" t="e">
        <f t="shared" ca="1" si="40"/>
        <v>#N/A</v>
      </c>
      <c r="Z17" s="41" t="e">
        <f t="shared" ca="1" si="40"/>
        <v>#N/A</v>
      </c>
      <c r="AA17" s="41" t="e">
        <f t="shared" ca="1" si="40"/>
        <v>#N/A</v>
      </c>
      <c r="AB17" s="41" t="e">
        <f t="shared" ca="1" si="40"/>
        <v>#N/A</v>
      </c>
      <c r="AC17" s="41" t="e">
        <f t="shared" ca="1" si="40"/>
        <v>#N/A</v>
      </c>
      <c r="AD17" s="41" t="e">
        <f t="shared" ca="1" si="40"/>
        <v>#N/A</v>
      </c>
      <c r="AE17" s="41" t="e">
        <f t="shared" ca="1" si="40"/>
        <v>#N/A</v>
      </c>
      <c r="AF17" s="41" t="e">
        <f t="shared" ca="1" si="40"/>
        <v>#N/A</v>
      </c>
      <c r="AG17" s="41" t="e">
        <f t="shared" ca="1" si="40"/>
        <v>#N/A</v>
      </c>
      <c r="AH17" s="170" t="e">
        <f t="shared" ca="1" si="40"/>
        <v>#N/A</v>
      </c>
      <c r="AI17" s="41" t="e">
        <f t="shared" ca="1" si="40"/>
        <v>#N/A</v>
      </c>
      <c r="AJ17" s="41" t="e">
        <f t="shared" ca="1" si="40"/>
        <v>#N/A</v>
      </c>
      <c r="AK17" s="41" t="e">
        <f t="shared" ca="1" si="40"/>
        <v>#N/A</v>
      </c>
      <c r="AL17" s="41" t="e">
        <f t="shared" ca="1" si="40"/>
        <v>#N/A</v>
      </c>
      <c r="AM17" s="41" t="e">
        <f t="shared" ca="1" si="40"/>
        <v>#N/A</v>
      </c>
      <c r="AN17" s="41" t="e">
        <f t="shared" ca="1" si="40"/>
        <v>#N/A</v>
      </c>
      <c r="AO17" s="41" t="e">
        <f t="shared" ca="1" si="40"/>
        <v>#N/A</v>
      </c>
      <c r="AP17" s="41" t="e">
        <f t="shared" ca="1" si="40"/>
        <v>#N/A</v>
      </c>
      <c r="AQ17" s="41" t="e">
        <f t="shared" ca="1" si="40"/>
        <v>#N/A</v>
      </c>
      <c r="AR17" s="41" t="e">
        <f t="shared" ca="1" si="40"/>
        <v>#N/A</v>
      </c>
      <c r="AS17" s="41" t="e">
        <f t="shared" ca="1" si="40"/>
        <v>#N/A</v>
      </c>
      <c r="AT17" s="41" t="e">
        <f t="shared" ca="1" si="40"/>
        <v>#N/A</v>
      </c>
      <c r="AU17" s="41" t="e">
        <f t="shared" ca="1" si="40"/>
        <v>#N/A</v>
      </c>
      <c r="AV17" s="41" t="e">
        <f t="shared" ca="1" si="40"/>
        <v>#N/A</v>
      </c>
      <c r="AW17" s="41" t="e">
        <f t="shared" ca="1" si="40"/>
        <v>#N/A</v>
      </c>
      <c r="AX17" s="41" t="e">
        <f t="shared" ca="1" si="40"/>
        <v>#N/A</v>
      </c>
      <c r="AY17" s="41" t="e">
        <f t="shared" ca="1" si="40"/>
        <v>#N/A</v>
      </c>
      <c r="AZ17" s="41" t="e">
        <f t="shared" ca="1" si="40"/>
        <v>#N/A</v>
      </c>
      <c r="BA17" s="41" t="e">
        <f t="shared" ca="1" si="40"/>
        <v>#N/A</v>
      </c>
      <c r="BB17" s="41" t="e">
        <f t="shared" ca="1" si="40"/>
        <v>#N/A</v>
      </c>
      <c r="BC17" s="41" t="e">
        <f t="shared" ca="1" si="40"/>
        <v>#N/A</v>
      </c>
      <c r="BD17" s="41" t="e">
        <f t="shared" ca="1" si="40"/>
        <v>#N/A</v>
      </c>
      <c r="BE17" s="41" t="e">
        <f t="shared" ca="1" si="40"/>
        <v>#N/A</v>
      </c>
      <c r="BF17" s="41" t="e">
        <f t="shared" ca="1" si="40"/>
        <v>#N/A</v>
      </c>
      <c r="BG17" s="169" t="e">
        <f t="shared" ca="1" si="40"/>
        <v>#N/A</v>
      </c>
      <c r="BH17" s="41" t="e">
        <f t="shared" ca="1" si="40"/>
        <v>#N/A</v>
      </c>
      <c r="BI17" s="41" t="e">
        <f t="shared" ca="1" si="40"/>
        <v>#N/A</v>
      </c>
      <c r="BJ17" s="41" t="e">
        <f t="shared" ca="1" si="40"/>
        <v>#N/A</v>
      </c>
      <c r="BK17" s="41" t="e">
        <f t="shared" ca="1" si="40"/>
        <v>#N/A</v>
      </c>
      <c r="BL17" s="41" t="e">
        <f t="shared" ca="1" si="40"/>
        <v>#N/A</v>
      </c>
      <c r="BM17" s="41" t="e">
        <f t="shared" ca="1" si="40"/>
        <v>#N/A</v>
      </c>
      <c r="BN17" s="41" t="e">
        <f t="shared" ca="1" si="40"/>
        <v>#N/A</v>
      </c>
      <c r="BO17" s="41" t="e">
        <f t="shared" ca="1" si="40"/>
        <v>#N/A</v>
      </c>
      <c r="BP17" s="41" t="e">
        <f t="shared" ca="1" si="40"/>
        <v>#N/A</v>
      </c>
      <c r="BQ17" s="41" t="e">
        <f t="shared" ca="1" si="40"/>
        <v>#N/A</v>
      </c>
      <c r="BR17" s="41" t="e">
        <f t="shared" ca="1" si="40"/>
        <v>#N/A</v>
      </c>
      <c r="BS17" s="41" t="e">
        <f t="shared" ca="1" si="40"/>
        <v>#N/A</v>
      </c>
      <c r="BT17" s="41" t="e">
        <f t="shared" ca="1" si="40"/>
        <v>#N/A</v>
      </c>
      <c r="BU17" s="41" t="e">
        <f t="shared" ca="1" si="40"/>
        <v>#N/A</v>
      </c>
      <c r="BV17" s="41" t="e">
        <f t="shared" ca="1" si="40"/>
        <v>#N/A</v>
      </c>
      <c r="BW17" s="41" t="e">
        <f t="shared" ca="1" si="40"/>
        <v>#N/A</v>
      </c>
      <c r="BX17" s="41" t="e">
        <f t="shared" ref="BX17:EI17" ca="1" si="41">BX13+(BX11-BX12)*(BX15-BX13)/(BX14-BX12)</f>
        <v>#N/A</v>
      </c>
      <c r="BY17" s="41" t="e">
        <f t="shared" ca="1" si="41"/>
        <v>#N/A</v>
      </c>
      <c r="BZ17" s="41" t="e">
        <f t="shared" ca="1" si="41"/>
        <v>#N/A</v>
      </c>
      <c r="CA17" s="41" t="e">
        <f t="shared" ca="1" si="41"/>
        <v>#N/A</v>
      </c>
      <c r="CB17" s="41" t="e">
        <f t="shared" ca="1" si="41"/>
        <v>#N/A</v>
      </c>
      <c r="CC17" s="41" t="e">
        <f t="shared" ca="1" si="41"/>
        <v>#N/A</v>
      </c>
      <c r="CD17" s="170" t="e">
        <f t="shared" ca="1" si="41"/>
        <v>#N/A</v>
      </c>
      <c r="CE17" s="41" t="e">
        <f t="shared" ca="1" si="41"/>
        <v>#N/A</v>
      </c>
      <c r="CF17" s="41" t="e">
        <f t="shared" ca="1" si="41"/>
        <v>#N/A</v>
      </c>
      <c r="CG17" s="41" t="e">
        <f t="shared" ca="1" si="41"/>
        <v>#N/A</v>
      </c>
      <c r="CH17" s="41" t="e">
        <f t="shared" ca="1" si="41"/>
        <v>#N/A</v>
      </c>
      <c r="CI17" s="41" t="e">
        <f t="shared" ca="1" si="41"/>
        <v>#N/A</v>
      </c>
      <c r="CJ17" s="41" t="e">
        <f t="shared" ca="1" si="41"/>
        <v>#N/A</v>
      </c>
      <c r="CK17" s="41" t="e">
        <f t="shared" ca="1" si="41"/>
        <v>#N/A</v>
      </c>
      <c r="CL17" s="41" t="e">
        <f t="shared" ca="1" si="41"/>
        <v>#N/A</v>
      </c>
      <c r="CM17" s="41" t="e">
        <f t="shared" ca="1" si="41"/>
        <v>#N/A</v>
      </c>
      <c r="CN17" s="41" t="e">
        <f t="shared" ca="1" si="41"/>
        <v>#N/A</v>
      </c>
      <c r="CO17" s="41" t="e">
        <f t="shared" ca="1" si="41"/>
        <v>#N/A</v>
      </c>
      <c r="CP17" s="41" t="e">
        <f t="shared" ca="1" si="41"/>
        <v>#N/A</v>
      </c>
      <c r="CQ17" s="41" t="e">
        <f t="shared" ca="1" si="41"/>
        <v>#N/A</v>
      </c>
      <c r="CR17" s="41" t="e">
        <f t="shared" ca="1" si="41"/>
        <v>#N/A</v>
      </c>
      <c r="CS17" s="41" t="e">
        <f t="shared" ca="1" si="41"/>
        <v>#N/A</v>
      </c>
      <c r="CT17" s="41" t="e">
        <f t="shared" ca="1" si="41"/>
        <v>#N/A</v>
      </c>
      <c r="CU17" s="41" t="e">
        <f t="shared" ca="1" si="41"/>
        <v>#N/A</v>
      </c>
      <c r="CV17" s="41" t="e">
        <f t="shared" ca="1" si="41"/>
        <v>#N/A</v>
      </c>
      <c r="CW17" s="41" t="e">
        <f t="shared" ca="1" si="41"/>
        <v>#N/A</v>
      </c>
      <c r="CX17" s="41" t="e">
        <f t="shared" ca="1" si="41"/>
        <v>#N/A</v>
      </c>
      <c r="CY17" s="41" t="e">
        <f t="shared" ca="1" si="41"/>
        <v>#N/A</v>
      </c>
      <c r="CZ17" s="41" t="e">
        <f t="shared" ca="1" si="41"/>
        <v>#N/A</v>
      </c>
      <c r="DA17" s="41" t="e">
        <f t="shared" ca="1" si="41"/>
        <v>#N/A</v>
      </c>
      <c r="DB17" s="41" t="e">
        <f t="shared" ca="1" si="41"/>
        <v>#N/A</v>
      </c>
      <c r="DC17" s="169" t="e">
        <f t="shared" ca="1" si="41"/>
        <v>#N/A</v>
      </c>
      <c r="DD17" s="41" t="e">
        <f t="shared" ca="1" si="41"/>
        <v>#N/A</v>
      </c>
      <c r="DE17" s="41" t="e">
        <f t="shared" ca="1" si="41"/>
        <v>#N/A</v>
      </c>
      <c r="DF17" s="41" t="e">
        <f t="shared" ca="1" si="41"/>
        <v>#N/A</v>
      </c>
      <c r="DG17" s="41" t="e">
        <f t="shared" ca="1" si="41"/>
        <v>#N/A</v>
      </c>
      <c r="DH17" s="41" t="e">
        <f t="shared" ca="1" si="41"/>
        <v>#N/A</v>
      </c>
      <c r="DI17" s="41" t="e">
        <f t="shared" ca="1" si="41"/>
        <v>#N/A</v>
      </c>
      <c r="DJ17" s="41" t="e">
        <f t="shared" ca="1" si="41"/>
        <v>#N/A</v>
      </c>
      <c r="DK17" s="41" t="e">
        <f t="shared" ca="1" si="41"/>
        <v>#N/A</v>
      </c>
      <c r="DL17" s="41" t="e">
        <f t="shared" ca="1" si="41"/>
        <v>#N/A</v>
      </c>
      <c r="DM17" s="41" t="e">
        <f t="shared" ca="1" si="41"/>
        <v>#N/A</v>
      </c>
      <c r="DN17" s="41" t="e">
        <f t="shared" ca="1" si="41"/>
        <v>#N/A</v>
      </c>
      <c r="DO17" s="41" t="e">
        <f t="shared" ca="1" si="41"/>
        <v>#N/A</v>
      </c>
      <c r="DP17" s="41" t="e">
        <f t="shared" ca="1" si="41"/>
        <v>#N/A</v>
      </c>
      <c r="DQ17" s="41" t="e">
        <f t="shared" ca="1" si="41"/>
        <v>#N/A</v>
      </c>
      <c r="DR17" s="41" t="e">
        <f t="shared" ca="1" si="41"/>
        <v>#N/A</v>
      </c>
      <c r="DS17" s="41" t="e">
        <f t="shared" ca="1" si="41"/>
        <v>#N/A</v>
      </c>
      <c r="DT17" s="41" t="e">
        <f t="shared" ca="1" si="41"/>
        <v>#N/A</v>
      </c>
      <c r="DU17" s="41" t="e">
        <f t="shared" ca="1" si="41"/>
        <v>#N/A</v>
      </c>
      <c r="DV17" s="41" t="e">
        <f t="shared" ca="1" si="41"/>
        <v>#N/A</v>
      </c>
      <c r="DW17" s="41" t="e">
        <f t="shared" ca="1" si="41"/>
        <v>#N/A</v>
      </c>
      <c r="DX17" s="41" t="e">
        <f t="shared" ca="1" si="41"/>
        <v>#N/A</v>
      </c>
      <c r="DY17" s="41" t="e">
        <f t="shared" ca="1" si="41"/>
        <v>#N/A</v>
      </c>
      <c r="DZ17" s="170" t="e">
        <f t="shared" ca="1" si="41"/>
        <v>#N/A</v>
      </c>
      <c r="EA17" s="41" t="e">
        <f t="shared" ca="1" si="41"/>
        <v>#N/A</v>
      </c>
      <c r="EB17" s="41" t="e">
        <f t="shared" ca="1" si="41"/>
        <v>#N/A</v>
      </c>
      <c r="EC17" s="41" t="e">
        <f t="shared" ca="1" si="41"/>
        <v>#N/A</v>
      </c>
      <c r="ED17" s="41" t="e">
        <f t="shared" ca="1" si="41"/>
        <v>#N/A</v>
      </c>
      <c r="EE17" s="41" t="e">
        <f t="shared" ca="1" si="41"/>
        <v>#N/A</v>
      </c>
      <c r="EF17" s="41" t="e">
        <f t="shared" ca="1" si="41"/>
        <v>#N/A</v>
      </c>
      <c r="EG17" s="41" t="e">
        <f t="shared" ca="1" si="41"/>
        <v>#N/A</v>
      </c>
      <c r="EH17" s="41" t="e">
        <f t="shared" ca="1" si="41"/>
        <v>#N/A</v>
      </c>
      <c r="EI17" s="41" t="e">
        <f t="shared" ca="1" si="41"/>
        <v>#N/A</v>
      </c>
      <c r="EJ17" s="41" t="e">
        <f t="shared" ref="EJ17:GP17" ca="1" si="42">EJ13+(EJ11-EJ12)*(EJ15-EJ13)/(EJ14-EJ12)</f>
        <v>#N/A</v>
      </c>
      <c r="EK17" s="41" t="e">
        <f t="shared" ca="1" si="42"/>
        <v>#N/A</v>
      </c>
      <c r="EL17" s="41" t="e">
        <f t="shared" ca="1" si="42"/>
        <v>#N/A</v>
      </c>
      <c r="EM17" s="41" t="e">
        <f t="shared" ca="1" si="42"/>
        <v>#N/A</v>
      </c>
      <c r="EN17" s="41" t="e">
        <f t="shared" ca="1" si="42"/>
        <v>#N/A</v>
      </c>
      <c r="EO17" s="41" t="e">
        <f t="shared" ca="1" si="42"/>
        <v>#N/A</v>
      </c>
      <c r="EP17" s="41" t="e">
        <f t="shared" ca="1" si="42"/>
        <v>#N/A</v>
      </c>
      <c r="EQ17" s="41" t="e">
        <f t="shared" ca="1" si="42"/>
        <v>#N/A</v>
      </c>
      <c r="ER17" s="41" t="e">
        <f t="shared" ca="1" si="42"/>
        <v>#N/A</v>
      </c>
      <c r="ES17" s="41" t="e">
        <f t="shared" ca="1" si="42"/>
        <v>#N/A</v>
      </c>
      <c r="ET17" s="41" t="e">
        <f t="shared" ca="1" si="42"/>
        <v>#N/A</v>
      </c>
      <c r="EU17" s="41" t="e">
        <f t="shared" ca="1" si="42"/>
        <v>#N/A</v>
      </c>
      <c r="EV17" s="41" t="e">
        <f t="shared" ca="1" si="42"/>
        <v>#N/A</v>
      </c>
      <c r="EW17" s="41" t="e">
        <f t="shared" ca="1" si="42"/>
        <v>#N/A</v>
      </c>
      <c r="EX17" s="41" t="e">
        <f t="shared" ca="1" si="42"/>
        <v>#N/A</v>
      </c>
      <c r="EY17" s="169" t="e">
        <f t="shared" ca="1" si="42"/>
        <v>#N/A</v>
      </c>
      <c r="EZ17" s="41" t="e">
        <f t="shared" ca="1" si="42"/>
        <v>#N/A</v>
      </c>
      <c r="FA17" s="41" t="e">
        <f t="shared" ca="1" si="42"/>
        <v>#N/A</v>
      </c>
      <c r="FB17" s="41" t="e">
        <f t="shared" ca="1" si="42"/>
        <v>#N/A</v>
      </c>
      <c r="FC17" s="41" t="e">
        <f t="shared" ca="1" si="42"/>
        <v>#N/A</v>
      </c>
      <c r="FD17" s="41" t="e">
        <f t="shared" ca="1" si="42"/>
        <v>#N/A</v>
      </c>
      <c r="FE17" s="41" t="e">
        <f t="shared" ca="1" si="42"/>
        <v>#N/A</v>
      </c>
      <c r="FF17" s="41" t="e">
        <f t="shared" ca="1" si="42"/>
        <v>#N/A</v>
      </c>
      <c r="FG17" s="41" t="e">
        <f t="shared" ca="1" si="42"/>
        <v>#N/A</v>
      </c>
      <c r="FH17" s="41" t="e">
        <f t="shared" ca="1" si="42"/>
        <v>#N/A</v>
      </c>
      <c r="FI17" s="41" t="e">
        <f t="shared" ca="1" si="42"/>
        <v>#N/A</v>
      </c>
      <c r="FJ17" s="41" t="e">
        <f t="shared" ca="1" si="42"/>
        <v>#N/A</v>
      </c>
      <c r="FK17" s="41" t="e">
        <f t="shared" ca="1" si="42"/>
        <v>#N/A</v>
      </c>
      <c r="FL17" s="41" t="e">
        <f t="shared" ca="1" si="42"/>
        <v>#N/A</v>
      </c>
      <c r="FM17" s="41" t="e">
        <f t="shared" ca="1" si="42"/>
        <v>#N/A</v>
      </c>
      <c r="FN17" s="41" t="e">
        <f t="shared" ca="1" si="42"/>
        <v>#N/A</v>
      </c>
      <c r="FO17" s="41" t="e">
        <f t="shared" ca="1" si="42"/>
        <v>#N/A</v>
      </c>
      <c r="FP17" s="41" t="e">
        <f t="shared" ca="1" si="42"/>
        <v>#N/A</v>
      </c>
      <c r="FQ17" s="41" t="e">
        <f t="shared" ca="1" si="42"/>
        <v>#N/A</v>
      </c>
      <c r="FR17" s="41" t="e">
        <f t="shared" ca="1" si="42"/>
        <v>#N/A</v>
      </c>
      <c r="FS17" s="41" t="e">
        <f t="shared" ca="1" si="42"/>
        <v>#N/A</v>
      </c>
      <c r="FT17" s="41" t="e">
        <f t="shared" ca="1" si="42"/>
        <v>#N/A</v>
      </c>
      <c r="FU17" s="41" t="e">
        <f t="shared" ca="1" si="42"/>
        <v>#N/A</v>
      </c>
      <c r="FV17" s="170" t="e">
        <f t="shared" ca="1" si="42"/>
        <v>#N/A</v>
      </c>
      <c r="FW17" s="41" t="e">
        <f t="shared" ca="1" si="42"/>
        <v>#N/A</v>
      </c>
      <c r="FX17" s="41" t="e">
        <f t="shared" ca="1" si="42"/>
        <v>#N/A</v>
      </c>
      <c r="FY17" s="41" t="e">
        <f t="shared" ca="1" si="42"/>
        <v>#N/A</v>
      </c>
      <c r="FZ17" s="41" t="e">
        <f t="shared" ca="1" si="42"/>
        <v>#N/A</v>
      </c>
      <c r="GA17" s="41" t="e">
        <f t="shared" ca="1" si="42"/>
        <v>#N/A</v>
      </c>
      <c r="GB17" s="41" t="e">
        <f t="shared" ca="1" si="42"/>
        <v>#N/A</v>
      </c>
      <c r="GC17" s="41" t="e">
        <f t="shared" ca="1" si="42"/>
        <v>#N/A</v>
      </c>
      <c r="GD17" s="41" t="e">
        <f t="shared" ca="1" si="42"/>
        <v>#N/A</v>
      </c>
      <c r="GE17" s="41" t="e">
        <f t="shared" ca="1" si="42"/>
        <v>#N/A</v>
      </c>
      <c r="GF17" s="41" t="e">
        <f t="shared" ca="1" si="42"/>
        <v>#N/A</v>
      </c>
      <c r="GG17" s="41" t="e">
        <f t="shared" ca="1" si="42"/>
        <v>#N/A</v>
      </c>
      <c r="GH17" s="41" t="e">
        <f t="shared" ca="1" si="42"/>
        <v>#N/A</v>
      </c>
      <c r="GI17" s="41" t="e">
        <f t="shared" ca="1" si="42"/>
        <v>#N/A</v>
      </c>
      <c r="GJ17" s="41" t="e">
        <f t="shared" ca="1" si="42"/>
        <v>#N/A</v>
      </c>
      <c r="GK17" s="41" t="e">
        <f t="shared" ca="1" si="42"/>
        <v>#N/A</v>
      </c>
      <c r="GL17" s="41" t="e">
        <f t="shared" ca="1" si="42"/>
        <v>#N/A</v>
      </c>
      <c r="GM17" s="41" t="e">
        <f t="shared" ca="1" si="42"/>
        <v>#N/A</v>
      </c>
      <c r="GN17" s="41" t="e">
        <f t="shared" ca="1" si="42"/>
        <v>#N/A</v>
      </c>
      <c r="GO17" s="41" t="e">
        <f t="shared" ca="1" si="42"/>
        <v>#N/A</v>
      </c>
      <c r="GP17" s="41" t="e">
        <f t="shared" ca="1" si="42"/>
        <v>#N/A</v>
      </c>
      <c r="GQ17" s="41" t="e">
        <f t="shared" ref="GQ17:GT17" ca="1" si="43">GQ13+(GQ11-GQ12)*(GQ15-GQ13)/(GQ14-GQ12)</f>
        <v>#N/A</v>
      </c>
      <c r="GR17" s="41" t="e">
        <f t="shared" ca="1" si="43"/>
        <v>#N/A</v>
      </c>
      <c r="GS17" s="41" t="e">
        <f t="shared" ca="1" si="43"/>
        <v>#N/A</v>
      </c>
      <c r="GT17" s="41" t="e">
        <f t="shared" ca="1" si="43"/>
        <v>#N/A</v>
      </c>
    </row>
    <row r="18" spans="2:202" x14ac:dyDescent="0.25">
      <c r="K18" s="87"/>
      <c r="AH18" s="88"/>
      <c r="BG18" s="87"/>
      <c r="CD18" s="88"/>
      <c r="DC18" s="87"/>
      <c r="DZ18" s="88"/>
      <c r="EY18" s="87"/>
      <c r="FV18" s="88"/>
    </row>
    <row r="19" spans="2:202" x14ac:dyDescent="0.25">
      <c r="K19" s="87"/>
      <c r="AH19" s="88"/>
      <c r="BG19" s="87"/>
      <c r="CD19" s="88"/>
      <c r="DC19" s="87"/>
      <c r="DZ19" s="88"/>
      <c r="EY19" s="87"/>
      <c r="FV19" s="88"/>
    </row>
    <row r="20" spans="2:202" x14ac:dyDescent="0.25">
      <c r="K20" s="87"/>
      <c r="AH20" s="88"/>
      <c r="BG20" s="87"/>
      <c r="CD20" s="88"/>
      <c r="DC20" s="87"/>
      <c r="DZ20" s="88"/>
      <c r="EY20" s="87"/>
      <c r="FV20" s="88"/>
    </row>
    <row r="21" spans="2:202" x14ac:dyDescent="0.25">
      <c r="K21" s="87"/>
      <c r="AH21" s="88"/>
      <c r="BG21" s="87"/>
      <c r="CD21" s="88"/>
      <c r="DC21" s="87"/>
      <c r="DZ21" s="88"/>
      <c r="EY21" s="87"/>
      <c r="FV21" s="88"/>
    </row>
    <row r="22" spans="2:202" x14ac:dyDescent="0.25">
      <c r="C22" s="267" t="s">
        <v>42</v>
      </c>
      <c r="D22" s="267"/>
      <c r="E22" s="267"/>
      <c r="F22" s="267"/>
      <c r="G22" s="267"/>
      <c r="K22" s="87" t="s">
        <v>0</v>
      </c>
      <c r="L22" t="s">
        <v>1</v>
      </c>
      <c r="M22" t="s">
        <v>2</v>
      </c>
      <c r="N22" t="s">
        <v>3</v>
      </c>
      <c r="O22" t="s">
        <v>4</v>
      </c>
      <c r="P22" t="s">
        <v>5</v>
      </c>
      <c r="Q22" t="s">
        <v>6</v>
      </c>
      <c r="R22" t="s">
        <v>7</v>
      </c>
      <c r="S22" t="s">
        <v>8</v>
      </c>
      <c r="T22" t="s">
        <v>9</v>
      </c>
      <c r="U22" t="s">
        <v>10</v>
      </c>
      <c r="V22" t="s">
        <v>11</v>
      </c>
      <c r="W22" t="s">
        <v>12</v>
      </c>
      <c r="X22" t="s">
        <v>13</v>
      </c>
      <c r="Y22" t="s">
        <v>14</v>
      </c>
      <c r="Z22" t="s">
        <v>15</v>
      </c>
      <c r="AA22" t="s">
        <v>16</v>
      </c>
      <c r="AB22" t="s">
        <v>17</v>
      </c>
      <c r="AC22" t="s">
        <v>18</v>
      </c>
      <c r="AD22" t="s">
        <v>19</v>
      </c>
      <c r="AE22" t="s">
        <v>20</v>
      </c>
      <c r="AF22" t="s">
        <v>21</v>
      </c>
      <c r="AG22" t="s">
        <v>22</v>
      </c>
      <c r="AH22" s="88" t="s">
        <v>23</v>
      </c>
      <c r="AI22" t="s">
        <v>86</v>
      </c>
      <c r="AJ22" t="s">
        <v>87</v>
      </c>
      <c r="AK22" t="s">
        <v>88</v>
      </c>
      <c r="AL22" t="s">
        <v>89</v>
      </c>
      <c r="AM22" t="s">
        <v>90</v>
      </c>
      <c r="AN22" t="s">
        <v>91</v>
      </c>
      <c r="AO22" t="s">
        <v>92</v>
      </c>
      <c r="AP22" t="s">
        <v>93</v>
      </c>
      <c r="AQ22" t="s">
        <v>94</v>
      </c>
      <c r="AR22" t="s">
        <v>95</v>
      </c>
      <c r="AS22" t="s">
        <v>96</v>
      </c>
      <c r="AT22" t="s">
        <v>97</v>
      </c>
      <c r="AU22" t="s">
        <v>98</v>
      </c>
      <c r="AV22" t="s">
        <v>99</v>
      </c>
      <c r="AW22" t="s">
        <v>100</v>
      </c>
      <c r="AX22" t="s">
        <v>101</v>
      </c>
      <c r="AY22" t="s">
        <v>102</v>
      </c>
      <c r="AZ22" t="s">
        <v>103</v>
      </c>
      <c r="BA22" t="s">
        <v>104</v>
      </c>
      <c r="BB22" t="s">
        <v>105</v>
      </c>
      <c r="BC22" t="s">
        <v>106</v>
      </c>
      <c r="BD22" t="s">
        <v>107</v>
      </c>
      <c r="BE22" t="s">
        <v>108</v>
      </c>
      <c r="BF22" t="s">
        <v>109</v>
      </c>
      <c r="BG22" s="87" t="s">
        <v>110</v>
      </c>
      <c r="BH22" t="s">
        <v>111</v>
      </c>
      <c r="BI22" t="s">
        <v>112</v>
      </c>
      <c r="BJ22" t="s">
        <v>113</v>
      </c>
      <c r="BK22" t="s">
        <v>114</v>
      </c>
      <c r="BL22" t="s">
        <v>115</v>
      </c>
      <c r="BM22" t="s">
        <v>116</v>
      </c>
      <c r="BN22" t="s">
        <v>117</v>
      </c>
      <c r="BO22" t="s">
        <v>118</v>
      </c>
      <c r="BP22" t="s">
        <v>119</v>
      </c>
      <c r="BQ22" t="s">
        <v>120</v>
      </c>
      <c r="BR22" t="s">
        <v>121</v>
      </c>
      <c r="BS22" t="s">
        <v>122</v>
      </c>
      <c r="BT22" t="s">
        <v>123</v>
      </c>
      <c r="BU22" t="s">
        <v>124</v>
      </c>
      <c r="BV22" t="s">
        <v>125</v>
      </c>
      <c r="BW22" t="s">
        <v>126</v>
      </c>
      <c r="BX22" t="s">
        <v>127</v>
      </c>
      <c r="BY22" t="s">
        <v>128</v>
      </c>
      <c r="BZ22" t="s">
        <v>129</v>
      </c>
      <c r="CA22" t="s">
        <v>130</v>
      </c>
      <c r="CB22" t="s">
        <v>131</v>
      </c>
      <c r="CC22" t="s">
        <v>132</v>
      </c>
      <c r="CD22" s="88" t="s">
        <v>133</v>
      </c>
      <c r="CE22" t="s">
        <v>134</v>
      </c>
      <c r="CF22" t="s">
        <v>135</v>
      </c>
      <c r="CG22" t="s">
        <v>136</v>
      </c>
      <c r="CH22" t="s">
        <v>137</v>
      </c>
      <c r="CI22" t="s">
        <v>138</v>
      </c>
      <c r="CJ22" t="s">
        <v>139</v>
      </c>
      <c r="CK22" t="s">
        <v>140</v>
      </c>
      <c r="CL22" t="s">
        <v>141</v>
      </c>
      <c r="CM22" t="s">
        <v>142</v>
      </c>
      <c r="CN22" t="s">
        <v>143</v>
      </c>
      <c r="CO22" t="s">
        <v>144</v>
      </c>
      <c r="CP22" t="s">
        <v>145</v>
      </c>
      <c r="CQ22" t="s">
        <v>146</v>
      </c>
      <c r="CR22" t="s">
        <v>147</v>
      </c>
      <c r="CS22" t="s">
        <v>148</v>
      </c>
      <c r="CT22" t="s">
        <v>149</v>
      </c>
      <c r="CU22" t="s">
        <v>150</v>
      </c>
      <c r="CV22" t="s">
        <v>151</v>
      </c>
      <c r="CW22" t="s">
        <v>152</v>
      </c>
      <c r="CX22" t="s">
        <v>153</v>
      </c>
      <c r="CY22" t="s">
        <v>154</v>
      </c>
      <c r="CZ22" t="s">
        <v>155</v>
      </c>
      <c r="DA22" t="s">
        <v>156</v>
      </c>
      <c r="DB22" t="s">
        <v>157</v>
      </c>
      <c r="DC22" s="87" t="s">
        <v>158</v>
      </c>
      <c r="DD22" t="s">
        <v>159</v>
      </c>
      <c r="DE22" t="s">
        <v>160</v>
      </c>
      <c r="DF22" t="s">
        <v>161</v>
      </c>
      <c r="DG22" t="s">
        <v>162</v>
      </c>
      <c r="DH22" t="s">
        <v>163</v>
      </c>
      <c r="DI22" t="s">
        <v>164</v>
      </c>
      <c r="DJ22" t="s">
        <v>165</v>
      </c>
      <c r="DK22" t="s">
        <v>166</v>
      </c>
      <c r="DL22" t="s">
        <v>167</v>
      </c>
      <c r="DM22" t="s">
        <v>168</v>
      </c>
      <c r="DN22" t="s">
        <v>169</v>
      </c>
      <c r="DO22" t="s">
        <v>170</v>
      </c>
      <c r="DP22" t="s">
        <v>171</v>
      </c>
      <c r="DQ22" t="s">
        <v>172</v>
      </c>
      <c r="DR22" t="s">
        <v>173</v>
      </c>
      <c r="DS22" t="s">
        <v>174</v>
      </c>
      <c r="DT22" t="s">
        <v>175</v>
      </c>
      <c r="DU22" t="s">
        <v>176</v>
      </c>
      <c r="DV22" t="s">
        <v>177</v>
      </c>
      <c r="DW22" t="s">
        <v>178</v>
      </c>
      <c r="DX22" t="s">
        <v>179</v>
      </c>
      <c r="DY22" t="s">
        <v>180</v>
      </c>
      <c r="DZ22" s="88" t="s">
        <v>181</v>
      </c>
      <c r="EA22" t="s">
        <v>182</v>
      </c>
      <c r="EB22" t="s">
        <v>183</v>
      </c>
      <c r="EC22" t="s">
        <v>184</v>
      </c>
      <c r="ED22" t="s">
        <v>185</v>
      </c>
      <c r="EE22" t="s">
        <v>186</v>
      </c>
      <c r="EF22" t="s">
        <v>187</v>
      </c>
      <c r="EG22" t="s">
        <v>188</v>
      </c>
      <c r="EH22" t="s">
        <v>189</v>
      </c>
      <c r="EI22" t="s">
        <v>190</v>
      </c>
      <c r="EJ22" t="s">
        <v>191</v>
      </c>
      <c r="EK22" t="s">
        <v>192</v>
      </c>
      <c r="EL22" t="s">
        <v>193</v>
      </c>
      <c r="EM22" t="s">
        <v>194</v>
      </c>
      <c r="EN22" t="s">
        <v>195</v>
      </c>
      <c r="EO22" t="s">
        <v>196</v>
      </c>
      <c r="EP22" t="s">
        <v>197</v>
      </c>
      <c r="EQ22" t="s">
        <v>198</v>
      </c>
      <c r="ER22" t="s">
        <v>199</v>
      </c>
      <c r="ES22" t="s">
        <v>200</v>
      </c>
      <c r="ET22" t="s">
        <v>201</v>
      </c>
      <c r="EU22" t="s">
        <v>202</v>
      </c>
      <c r="EV22" t="s">
        <v>203</v>
      </c>
      <c r="EW22" t="s">
        <v>204</v>
      </c>
      <c r="EX22" t="s">
        <v>205</v>
      </c>
      <c r="EY22" s="87" t="s">
        <v>206</v>
      </c>
      <c r="EZ22" t="s">
        <v>207</v>
      </c>
      <c r="FA22" t="s">
        <v>208</v>
      </c>
      <c r="FB22" t="s">
        <v>209</v>
      </c>
      <c r="FC22" t="s">
        <v>210</v>
      </c>
      <c r="FD22" t="s">
        <v>211</v>
      </c>
      <c r="FE22" t="s">
        <v>212</v>
      </c>
      <c r="FF22" t="s">
        <v>213</v>
      </c>
      <c r="FG22" t="s">
        <v>214</v>
      </c>
      <c r="FH22" t="s">
        <v>215</v>
      </c>
      <c r="FI22" t="s">
        <v>216</v>
      </c>
      <c r="FJ22" t="s">
        <v>217</v>
      </c>
      <c r="FK22" t="s">
        <v>218</v>
      </c>
      <c r="FL22" t="s">
        <v>219</v>
      </c>
      <c r="FM22" t="s">
        <v>220</v>
      </c>
      <c r="FN22" t="s">
        <v>221</v>
      </c>
      <c r="FO22" t="s">
        <v>222</v>
      </c>
      <c r="FP22" t="s">
        <v>223</v>
      </c>
      <c r="FQ22" t="s">
        <v>224</v>
      </c>
      <c r="FR22" t="s">
        <v>225</v>
      </c>
      <c r="FS22" t="s">
        <v>226</v>
      </c>
      <c r="FT22" t="s">
        <v>227</v>
      </c>
      <c r="FU22" t="s">
        <v>228</v>
      </c>
      <c r="FV22" s="88" t="s">
        <v>229</v>
      </c>
      <c r="FW22" t="s">
        <v>230</v>
      </c>
      <c r="FX22" t="s">
        <v>231</v>
      </c>
      <c r="FY22" t="s">
        <v>232</v>
      </c>
      <c r="FZ22" t="s">
        <v>233</v>
      </c>
      <c r="GA22" t="s">
        <v>234</v>
      </c>
      <c r="GB22" t="s">
        <v>235</v>
      </c>
      <c r="GC22" t="s">
        <v>236</v>
      </c>
      <c r="GD22" t="s">
        <v>237</v>
      </c>
      <c r="GE22" t="s">
        <v>238</v>
      </c>
      <c r="GF22" t="s">
        <v>239</v>
      </c>
      <c r="GG22" t="s">
        <v>240</v>
      </c>
      <c r="GH22" t="s">
        <v>241</v>
      </c>
      <c r="GI22" t="s">
        <v>242</v>
      </c>
      <c r="GJ22" t="s">
        <v>243</v>
      </c>
      <c r="GK22" t="s">
        <v>244</v>
      </c>
      <c r="GL22" t="s">
        <v>245</v>
      </c>
      <c r="GM22" t="s">
        <v>246</v>
      </c>
      <c r="GN22" t="s">
        <v>247</v>
      </c>
      <c r="GO22" t="s">
        <v>248</v>
      </c>
      <c r="GP22" t="s">
        <v>249</v>
      </c>
      <c r="GQ22" t="s">
        <v>552</v>
      </c>
      <c r="GR22" t="s">
        <v>553</v>
      </c>
      <c r="GS22" t="s">
        <v>554</v>
      </c>
      <c r="GT22" t="s">
        <v>555</v>
      </c>
    </row>
    <row r="23" spans="2:202" x14ac:dyDescent="0.25">
      <c r="I23" s="138" t="s">
        <v>33</v>
      </c>
      <c r="J23" t="s">
        <v>40</v>
      </c>
      <c r="K23" s="141">
        <f ca="1">Horaire!D46</f>
        <v>115228.8818359375</v>
      </c>
      <c r="L23" s="1">
        <f ca="1">Horaire!E46</f>
        <v>121010.3759765625</v>
      </c>
      <c r="M23" s="1">
        <f ca="1">Horaire!F46</f>
        <v>126109.130859375</v>
      </c>
      <c r="N23" s="1">
        <f ca="1">Horaire!G46</f>
        <v>130869.62890625</v>
      </c>
      <c r="O23" s="1">
        <f ca="1">Horaire!H46</f>
        <v>135630.126953125</v>
      </c>
      <c r="P23" s="1">
        <f ca="1">Horaire!I46</f>
        <v>140291.50390625</v>
      </c>
      <c r="Q23" s="1">
        <f ca="1">Horaire!J46</f>
        <v>145231.689453125</v>
      </c>
      <c r="R23" s="1">
        <f ca="1">Horaire!K46</f>
        <v>145992.431640625</v>
      </c>
      <c r="S23" s="1">
        <f ca="1">Horaire!L46</f>
        <v>118970.458984375</v>
      </c>
      <c r="T23" s="1">
        <f ca="1">Horaire!M46</f>
        <v>92907.470703125</v>
      </c>
      <c r="U23" s="1">
        <f ca="1">Horaire!N46</f>
        <v>69445.80078125</v>
      </c>
      <c r="V23" s="1">
        <f ca="1">Horaire!O46</f>
        <v>48249.761721171264</v>
      </c>
      <c r="W23" s="1">
        <f ca="1">Horaire!P46</f>
        <v>42953.100930000917</v>
      </c>
      <c r="X23" s="1">
        <f ca="1">Horaire!Q46</f>
        <v>37930.255274233808</v>
      </c>
      <c r="Y23" s="1">
        <f ca="1">Horaire!R46</f>
        <v>33106.665722878366</v>
      </c>
      <c r="Z23" s="1">
        <f ca="1">Horaire!S46</f>
        <v>28426.812002288581</v>
      </c>
      <c r="AA23" s="1">
        <f ca="1">Horaire!T46</f>
        <v>23849.49916638073</v>
      </c>
      <c r="AB23" s="1">
        <f ca="1">Horaire!U46</f>
        <v>19443.35458397627</v>
      </c>
      <c r="AC23" s="1">
        <f ca="1">Horaire!V46</f>
        <v>-25645.06659765197</v>
      </c>
      <c r="AD23" s="1">
        <f ca="1">Horaire!W46</f>
        <v>-43969.871211106911</v>
      </c>
      <c r="AE23" s="1">
        <f ca="1">Horaire!X46</f>
        <v>-47050.526985113218</v>
      </c>
      <c r="AF23" s="1">
        <f ca="1">Horaire!Y46</f>
        <v>-51330.040061783788</v>
      </c>
      <c r="AG23" s="1">
        <f ca="1">Horaire!Z46</f>
        <v>-9457.5203553758256</v>
      </c>
      <c r="AH23" s="142">
        <f ca="1">Horaire!AA46</f>
        <v>31461.03625530126</v>
      </c>
      <c r="AI23" s="1">
        <f ca="1">Horaire!AB46</f>
        <v>60834.070987724248</v>
      </c>
      <c r="AJ23" s="1">
        <f ca="1">Horaire!AC46</f>
        <v>56452.493060292822</v>
      </c>
      <c r="AK23" s="1">
        <f ca="1">Horaire!AD46</f>
        <v>57300.078390270974</v>
      </c>
      <c r="AL23" s="1">
        <f ca="1">Horaire!AE46</f>
        <v>60372.038944227053</v>
      </c>
      <c r="AM23" s="1">
        <f ca="1">Horaire!AF46</f>
        <v>63003.356643948093</v>
      </c>
      <c r="AN23" s="1">
        <f ca="1">Horaire!AG46</f>
        <v>65390.138462353774</v>
      </c>
      <c r="AO23" s="1">
        <f ca="1">Horaire!AH46</f>
        <v>67828.310783687964</v>
      </c>
      <c r="AP23" s="1">
        <f ca="1">Horaire!AI46</f>
        <v>70256.4461632655</v>
      </c>
      <c r="AQ23" s="1">
        <f ca="1">Horaire!AJ46</f>
        <v>72686.573952005027</v>
      </c>
      <c r="AR23" s="1">
        <f ca="1">Horaire!AK46</f>
        <v>16981.719135889281</v>
      </c>
      <c r="AS23" s="1">
        <f ca="1">Horaire!AL46</f>
        <v>-10382.126416708456</v>
      </c>
      <c r="AT23" s="1">
        <f ca="1">Horaire!AM46</f>
        <v>26487.797245311744</v>
      </c>
      <c r="AU23" s="1">
        <f ca="1">Horaire!AN46</f>
        <v>54438.272376195753</v>
      </c>
      <c r="AV23" s="1">
        <f ca="1">Horaire!AO46</f>
        <v>56849.278476377331</v>
      </c>
      <c r="AW23" s="1">
        <f ca="1">Horaire!AP46</f>
        <v>59768.276247670896</v>
      </c>
      <c r="AX23" s="1">
        <f ca="1">Horaire!AQ46</f>
        <v>62544.518964044153</v>
      </c>
      <c r="AY23" s="1">
        <f ca="1">Horaire!AR46</f>
        <v>64896.555782113734</v>
      </c>
      <c r="AZ23" s="1">
        <f ca="1">Horaire!AS46</f>
        <v>67341.28190132133</v>
      </c>
      <c r="BA23" s="1">
        <f ca="1">Horaire!AT46</f>
        <v>33361.784350496404</v>
      </c>
      <c r="BB23" s="1">
        <f ca="1">Horaire!AU46</f>
        <v>3198.580395400375</v>
      </c>
      <c r="BC23" s="1">
        <f ca="1">Horaire!AV46</f>
        <v>38870.765043742402</v>
      </c>
      <c r="BD23" s="1">
        <f ca="1">Horaire!AW46</f>
        <v>60640.271628017625</v>
      </c>
      <c r="BE23" s="1">
        <f ca="1">Horaire!AX46</f>
        <v>57956.529992445554</v>
      </c>
      <c r="BF23" s="1">
        <f ca="1">Horaire!AY46</f>
        <v>59882.353892274114</v>
      </c>
      <c r="BG23" s="141">
        <f ca="1">Horaire!AZ46</f>
        <v>62835.157099444397</v>
      </c>
      <c r="BH23" s="1">
        <f ca="1">Horaire!BA46</f>
        <v>64656.348762309412</v>
      </c>
      <c r="BI23" s="1">
        <f ca="1">Horaire!BB46</f>
        <v>67071.213742926135</v>
      </c>
      <c r="BJ23" s="1">
        <f ca="1">Horaire!BC46</f>
        <v>69342.893113471262</v>
      </c>
      <c r="BK23" s="1">
        <f ca="1">Horaire!BD46</f>
        <v>71654.297896321514</v>
      </c>
      <c r="BL23" s="1">
        <f ca="1">Horaire!BE46</f>
        <v>73955.004963704574</v>
      </c>
      <c r="BM23" s="1">
        <f ca="1">Horaire!BF46</f>
        <v>76258.617422919779</v>
      </c>
      <c r="BN23" s="1">
        <f ca="1">Horaire!BG46</f>
        <v>79107.44267210731</v>
      </c>
      <c r="BO23" s="1">
        <f ca="1">Horaire!BH46</f>
        <v>81915.389971489582</v>
      </c>
      <c r="BP23" s="1">
        <f ca="1">Horaire!BI46</f>
        <v>84729.170401923257</v>
      </c>
      <c r="BQ23" s="1">
        <f ca="1">Horaire!BJ46</f>
        <v>87542.137191291506</v>
      </c>
      <c r="BR23" s="1">
        <f ca="1">Horaire!BK46</f>
        <v>90192.617829920782</v>
      </c>
      <c r="BS23" s="1">
        <f ca="1">Horaire!BL46</f>
        <v>92783.652680047016</v>
      </c>
      <c r="BT23" s="1">
        <f ca="1">Horaire!BM46</f>
        <v>95379.981442815115</v>
      </c>
      <c r="BU23" s="1">
        <f ca="1">Horaire!BN46</f>
        <v>97975.864314299382</v>
      </c>
      <c r="BV23" s="1">
        <f ca="1">Horaire!BO46</f>
        <v>100571.78493481281</v>
      </c>
      <c r="BW23" s="1">
        <f ca="1">Horaire!BP46</f>
        <v>103167.70236087436</v>
      </c>
      <c r="BX23" s="1">
        <f ca="1">Horaire!BQ46</f>
        <v>105763.62005727029</v>
      </c>
      <c r="BY23" s="1">
        <f ca="1">Horaire!BR46</f>
        <v>108564.67354372286</v>
      </c>
      <c r="BZ23" s="1">
        <f ca="1">Horaire!BS46</f>
        <v>111467.72605270888</v>
      </c>
      <c r="CA23" s="1">
        <f ca="1">Horaire!BT46</f>
        <v>114368.99906445558</v>
      </c>
      <c r="CB23" s="1">
        <f ca="1">Horaire!BU46</f>
        <v>117270.32007225021</v>
      </c>
      <c r="CC23" s="1">
        <f ca="1">Horaire!BV46</f>
        <v>120147.99963956294</v>
      </c>
      <c r="CD23" s="142">
        <f ca="1">Horaire!BW46</f>
        <v>122655.13767988537</v>
      </c>
      <c r="CE23" s="1">
        <f ca="1">Horaire!BX46</f>
        <v>125151.35459068553</v>
      </c>
      <c r="CF23" s="1">
        <f ca="1">Horaire!BY46</f>
        <v>127154.36675699241</v>
      </c>
      <c r="CG23" s="1">
        <f ca="1">Horaire!BZ46</f>
        <v>129506.71005907605</v>
      </c>
      <c r="CH23" s="1">
        <f ca="1">Horaire!CA46</f>
        <v>131871.48863839533</v>
      </c>
      <c r="CI23" s="1">
        <f ca="1">Horaire!CB46</f>
        <v>134236.28623978622</v>
      </c>
      <c r="CJ23" s="1">
        <f ca="1">Horaire!CC46</f>
        <v>136601.08384793554</v>
      </c>
      <c r="CK23" s="1">
        <f ca="1">Horaire!CD46</f>
        <v>138965.8814560918</v>
      </c>
      <c r="CL23" s="1">
        <f ca="1">Horaire!CE46</f>
        <v>141422.83094506839</v>
      </c>
      <c r="CM23" s="1">
        <f ca="1">Horaire!CF46</f>
        <v>144024.52535893911</v>
      </c>
      <c r="CN23" s="1">
        <f ca="1">Horaire!CG46</f>
        <v>146635.91180174475</v>
      </c>
      <c r="CO23" s="1">
        <f ca="1">Horaire!CH46</f>
        <v>149247.79985283574</v>
      </c>
      <c r="CP23" s="1">
        <f ca="1">Horaire!CI46</f>
        <v>151859.71336021402</v>
      </c>
      <c r="CQ23" s="1">
        <f ca="1">Horaire!CJ46</f>
        <v>154471.62815815542</v>
      </c>
      <c r="CR23" s="1">
        <f ca="1">Horaire!CK46</f>
        <v>156883.01825381565</v>
      </c>
      <c r="CS23" s="1">
        <f ca="1">Horaire!CL46</f>
        <v>159227.77250714361</v>
      </c>
      <c r="CT23" s="1">
        <f ca="1">Horaire!CM46</f>
        <v>161565.6099984122</v>
      </c>
      <c r="CU23" s="1">
        <f ca="1">Horaire!CN46</f>
        <v>163902.68232946153</v>
      </c>
      <c r="CV23" s="1">
        <f ca="1">Horaire!CO46</f>
        <v>166239.66947082736</v>
      </c>
      <c r="CW23" s="1">
        <f ca="1">Horaire!CP46</f>
        <v>168576.64712082385</v>
      </c>
      <c r="CX23" s="1">
        <f ca="1">Horaire!CQ46</f>
        <v>170913.62371326284</v>
      </c>
      <c r="CY23" s="1">
        <f ca="1">Horaire!CR46</f>
        <v>173250.60018785993</v>
      </c>
      <c r="CZ23" s="1">
        <f ca="1">Horaire!CS46</f>
        <v>175587.57664933201</v>
      </c>
      <c r="DA23" s="1">
        <f ca="1">Horaire!CT46</f>
        <v>177924.55310933577</v>
      </c>
      <c r="DB23" s="1">
        <f ca="1">Horaire!CU46</f>
        <v>180339.04818357088</v>
      </c>
      <c r="DC23" s="141">
        <f ca="1">Horaire!CV46</f>
        <v>182781.69150747175</v>
      </c>
      <c r="DD23" s="1">
        <f ca="1">Horaire!CW46</f>
        <v>190262.64766004155</v>
      </c>
      <c r="DE23" s="1">
        <f ca="1">Horaire!CX46</f>
        <v>197743.60381261134</v>
      </c>
      <c r="DF23" s="1">
        <f ca="1">Horaire!CY46</f>
        <v>205224.55996518114</v>
      </c>
      <c r="DG23" s="1">
        <f ca="1">Horaire!CZ46</f>
        <v>212705.51611775093</v>
      </c>
      <c r="DH23" s="1">
        <f ca="1">Horaire!DA46</f>
        <v>220186.47227032072</v>
      </c>
      <c r="DI23" s="1">
        <f ca="1">Horaire!DB46</f>
        <v>227667.42842289052</v>
      </c>
      <c r="DJ23" s="1">
        <f ca="1">Horaire!DC46</f>
        <v>235148.38457546031</v>
      </c>
      <c r="DK23" s="1">
        <f ca="1">Horaire!DD46</f>
        <v>242629.3407280301</v>
      </c>
      <c r="DL23" s="1">
        <f ca="1">Horaire!DE46</f>
        <v>250110.2968805999</v>
      </c>
      <c r="DM23" s="1">
        <f ca="1">Horaire!DF46</f>
        <v>257591.25303316969</v>
      </c>
      <c r="DN23" s="1">
        <f ca="1">Horaire!DG46</f>
        <v>265072.20918573946</v>
      </c>
      <c r="DO23" s="1">
        <f ca="1">Horaire!DH46</f>
        <v>272553.16533830925</v>
      </c>
      <c r="DP23" s="1">
        <f ca="1">Horaire!DI46</f>
        <v>280034.12149087904</v>
      </c>
      <c r="DQ23" s="1">
        <f ca="1">Horaire!DJ46</f>
        <v>287515.07764344884</v>
      </c>
      <c r="DR23" s="1">
        <f ca="1">Horaire!DK46</f>
        <v>294996.03379601863</v>
      </c>
      <c r="DS23" s="1">
        <f ca="1">Horaire!DL46</f>
        <v>302476.98994858842</v>
      </c>
      <c r="DT23" s="1">
        <f ca="1">Horaire!DM46</f>
        <v>309957.94610115822</v>
      </c>
      <c r="DU23" s="1">
        <f ca="1">Horaire!DN46</f>
        <v>317438.90225372801</v>
      </c>
      <c r="DV23" s="1">
        <f ca="1">Horaire!DO46</f>
        <v>324919.8584062978</v>
      </c>
      <c r="DW23" s="1">
        <f ca="1">Horaire!DP46</f>
        <v>332400.8145588676</v>
      </c>
      <c r="DX23" s="1">
        <f ca="1">Horaire!DQ46</f>
        <v>339881.77071143739</v>
      </c>
      <c r="DY23" s="1">
        <f ca="1">Horaire!DR46</f>
        <v>347362.72686400719</v>
      </c>
      <c r="DZ23" s="142">
        <f ca="1">Horaire!DS46</f>
        <v>354843.68301657698</v>
      </c>
      <c r="EA23" s="1">
        <f ca="1">Horaire!DT46</f>
        <v>362324.63916914677</v>
      </c>
      <c r="EB23" s="1">
        <f ca="1">Horaire!DU46</f>
        <v>369442.30371292977</v>
      </c>
      <c r="EC23" s="1">
        <f ca="1">Horaire!DV46</f>
        <v>376559.96825671277</v>
      </c>
      <c r="ED23" s="1">
        <f ca="1">Horaire!DW46</f>
        <v>383677.63280049578</v>
      </c>
      <c r="EE23" s="1">
        <f ca="1">Horaire!DX46</f>
        <v>390795.29734427878</v>
      </c>
      <c r="EF23" s="1">
        <f ca="1">Horaire!DY46</f>
        <v>397912.96188806178</v>
      </c>
      <c r="EG23" s="1">
        <f ca="1">Horaire!DZ46</f>
        <v>405030.62643184478</v>
      </c>
      <c r="EH23" s="1">
        <f ca="1">Horaire!EA46</f>
        <v>412148.29097562778</v>
      </c>
      <c r="EI23" s="1">
        <f ca="1">Horaire!EB46</f>
        <v>419265.95551941078</v>
      </c>
      <c r="EJ23" s="1">
        <f ca="1">Horaire!EC46</f>
        <v>426383.62006319378</v>
      </c>
      <c r="EK23" s="1">
        <f ca="1">Horaire!ED46</f>
        <v>433501.28460697678</v>
      </c>
      <c r="EL23" s="1">
        <f ca="1">Horaire!EE46</f>
        <v>440618.94915075978</v>
      </c>
      <c r="EM23" s="1">
        <f ca="1">Horaire!EF46</f>
        <v>447736.61369454279</v>
      </c>
      <c r="EN23" s="1">
        <f ca="1">Horaire!EG46</f>
        <v>454854.27823832579</v>
      </c>
      <c r="EO23" s="1">
        <f ca="1">Horaire!EH46</f>
        <v>461971.94278210879</v>
      </c>
      <c r="EP23" s="1">
        <f ca="1">Horaire!EI46</f>
        <v>469089.60732589179</v>
      </c>
      <c r="EQ23" s="1">
        <f ca="1">Horaire!EJ46</f>
        <v>476207.27186967479</v>
      </c>
      <c r="ER23" s="1">
        <f ca="1">Horaire!EK46</f>
        <v>483324.93641345779</v>
      </c>
      <c r="ES23" s="1">
        <f ca="1">Horaire!EL46</f>
        <v>490442.60095724079</v>
      </c>
      <c r="ET23" s="1">
        <f ca="1">Horaire!EM46</f>
        <v>497560.26550102379</v>
      </c>
      <c r="EU23" s="1">
        <f ca="1">Horaire!EN46</f>
        <v>504677.9300448068</v>
      </c>
      <c r="EV23" s="1">
        <f ca="1">Horaire!EO46</f>
        <v>511795.5945885898</v>
      </c>
      <c r="EW23" s="1">
        <f ca="1">Horaire!EP46</f>
        <v>518913.2591323728</v>
      </c>
      <c r="EX23" s="1">
        <f ca="1">Horaire!EQ46</f>
        <v>526030.92367615586</v>
      </c>
      <c r="EY23" s="141">
        <f ca="1">Horaire!ER46</f>
        <v>533148.58821993892</v>
      </c>
      <c r="EZ23" s="1">
        <f ca="1">Horaire!ES46</f>
        <v>539868.01414436405</v>
      </c>
      <c r="FA23" s="1">
        <f ca="1">Horaire!ET46</f>
        <v>546587.44006878918</v>
      </c>
      <c r="FB23" s="1">
        <f ca="1">Horaire!EU46</f>
        <v>553306.86599321431</v>
      </c>
      <c r="FC23" s="1">
        <f ca="1">Horaire!EV46</f>
        <v>560026.29191763944</v>
      </c>
      <c r="FD23" s="1">
        <f ca="1">Horaire!EW46</f>
        <v>566745.71784206457</v>
      </c>
      <c r="FE23" s="1">
        <f ca="1">Horaire!EX46</f>
        <v>573465.14376648969</v>
      </c>
      <c r="FF23" s="1">
        <f ca="1">Horaire!EY46</f>
        <v>580184.56969091482</v>
      </c>
      <c r="FG23" s="1">
        <f ca="1">Horaire!EZ46</f>
        <v>586903.99561533995</v>
      </c>
      <c r="FH23" s="1">
        <f ca="1">Horaire!FA46</f>
        <v>593623.42153976508</v>
      </c>
      <c r="FI23" s="1">
        <f ca="1">Horaire!FB46</f>
        <v>600342.84746419021</v>
      </c>
      <c r="FJ23" s="1">
        <f ca="1">Horaire!FC46</f>
        <v>607062.27338861534</v>
      </c>
      <c r="FK23" s="1">
        <f ca="1">Horaire!FD46</f>
        <v>613781.69931304047</v>
      </c>
      <c r="FL23" s="1">
        <f ca="1">Horaire!FE46</f>
        <v>620501.1252374656</v>
      </c>
      <c r="FM23" s="1">
        <f ca="1">Horaire!FF46</f>
        <v>627220.55116189073</v>
      </c>
      <c r="FN23" s="1">
        <f ca="1">Horaire!FG46</f>
        <v>633939.97708631586</v>
      </c>
      <c r="FO23" s="1">
        <f ca="1">Horaire!FH46</f>
        <v>640659.40301074099</v>
      </c>
      <c r="FP23" s="1">
        <f ca="1">Horaire!FI46</f>
        <v>647378.82893516612</v>
      </c>
      <c r="FQ23" s="1">
        <f ca="1">Horaire!FJ46</f>
        <v>654098.25485959125</v>
      </c>
      <c r="FR23" s="1">
        <f ca="1">Horaire!FK46</f>
        <v>660817.68078401638</v>
      </c>
      <c r="FS23" s="1">
        <f ca="1">Horaire!FL46</f>
        <v>667537.10670844151</v>
      </c>
      <c r="FT23" s="1">
        <f ca="1">Horaire!FM46</f>
        <v>674256.53263286664</v>
      </c>
      <c r="FU23" s="1">
        <f ca="1">Horaire!FN46</f>
        <v>680975.95855729177</v>
      </c>
      <c r="FV23" s="142">
        <f ca="1">Horaire!FO46</f>
        <v>687695.3844817169</v>
      </c>
      <c r="FW23" s="1" t="str">
        <f>Horaire!FP46</f>
        <v/>
      </c>
      <c r="FX23" s="1" t="str">
        <f>Horaire!FQ46</f>
        <v/>
      </c>
      <c r="FY23" s="1" t="str">
        <f>Horaire!FR46</f>
        <v/>
      </c>
      <c r="FZ23" s="1" t="str">
        <f>Horaire!FS46</f>
        <v/>
      </c>
      <c r="GA23" s="1" t="str">
        <f>Horaire!FT46</f>
        <v/>
      </c>
      <c r="GB23" s="1" t="str">
        <f>Horaire!FU46</f>
        <v/>
      </c>
      <c r="GC23" s="1" t="str">
        <f>Horaire!FV46</f>
        <v/>
      </c>
      <c r="GD23" s="1" t="str">
        <f>Horaire!FW46</f>
        <v/>
      </c>
      <c r="GE23" s="1" t="str">
        <f>Horaire!FX46</f>
        <v/>
      </c>
      <c r="GF23" s="1" t="str">
        <f>Horaire!FY46</f>
        <v/>
      </c>
      <c r="GG23" s="1" t="str">
        <f>Horaire!FZ46</f>
        <v/>
      </c>
      <c r="GH23" s="1" t="str">
        <f>Horaire!GA46</f>
        <v/>
      </c>
      <c r="GI23" s="1" t="str">
        <f>Horaire!GB46</f>
        <v/>
      </c>
      <c r="GJ23" s="1" t="str">
        <f>Horaire!GC46</f>
        <v/>
      </c>
      <c r="GK23" s="1" t="str">
        <f>Horaire!GD46</f>
        <v/>
      </c>
      <c r="GL23" s="1" t="str">
        <f>Horaire!GE46</f>
        <v/>
      </c>
      <c r="GM23" s="1" t="str">
        <f>Horaire!GF46</f>
        <v/>
      </c>
      <c r="GN23" s="1" t="str">
        <f>Horaire!GG46</f>
        <v/>
      </c>
      <c r="GO23" s="1" t="str">
        <f>Horaire!GH46</f>
        <v/>
      </c>
      <c r="GP23" s="1" t="str">
        <f>Horaire!GI46</f>
        <v/>
      </c>
      <c r="GQ23" s="1" t="str">
        <f>Horaire!GJ46</f>
        <v/>
      </c>
      <c r="GR23" s="1" t="str">
        <f>Horaire!GK46</f>
        <v/>
      </c>
      <c r="GS23" s="1" t="str">
        <f>Horaire!GL46</f>
        <v/>
      </c>
      <c r="GT23" s="1" t="str">
        <f>Horaire!GM46</f>
        <v/>
      </c>
    </row>
    <row r="24" spans="2:202" x14ac:dyDescent="0.25">
      <c r="C24" s="14" t="s">
        <v>33</v>
      </c>
      <c r="D24" s="14" t="s">
        <v>448</v>
      </c>
      <c r="E24" s="14" t="s">
        <v>33</v>
      </c>
      <c r="J24" t="s">
        <v>35</v>
      </c>
      <c r="K24" s="87">
        <f ca="1">INDEX($D$25:$D$36,MATCH(K23,$E$25:$E$36,1))</f>
        <v>689</v>
      </c>
      <c r="L24">
        <f t="shared" ref="L24:BW24" ca="1" si="44">INDEX($D$25:$D$36,MATCH(L23,$E$25:$E$36,1))</f>
        <v>689</v>
      </c>
      <c r="M24">
        <f t="shared" ca="1" si="44"/>
        <v>689</v>
      </c>
      <c r="N24">
        <f t="shared" ca="1" si="44"/>
        <v>689</v>
      </c>
      <c r="O24">
        <f t="shared" ca="1" si="44"/>
        <v>689</v>
      </c>
      <c r="P24">
        <f t="shared" ca="1" si="44"/>
        <v>690</v>
      </c>
      <c r="Q24">
        <f t="shared" ca="1" si="44"/>
        <v>690</v>
      </c>
      <c r="R24">
        <f t="shared" ca="1" si="44"/>
        <v>690</v>
      </c>
      <c r="S24">
        <f t="shared" ca="1" si="44"/>
        <v>689</v>
      </c>
      <c r="T24">
        <f t="shared" ca="1" si="44"/>
        <v>688</v>
      </c>
      <c r="U24">
        <f t="shared" ca="1" si="44"/>
        <v>687</v>
      </c>
      <c r="V24">
        <f t="shared" ca="1" si="44"/>
        <v>686</v>
      </c>
      <c r="W24">
        <f t="shared" ca="1" si="44"/>
        <v>686</v>
      </c>
      <c r="X24">
        <f t="shared" ca="1" si="44"/>
        <v>686</v>
      </c>
      <c r="Y24">
        <f t="shared" ca="1" si="44"/>
        <v>686</v>
      </c>
      <c r="Z24">
        <f t="shared" ca="1" si="44"/>
        <v>686</v>
      </c>
      <c r="AA24">
        <f t="shared" ca="1" si="44"/>
        <v>685</v>
      </c>
      <c r="AB24">
        <f t="shared" ca="1" si="44"/>
        <v>685</v>
      </c>
      <c r="AC24">
        <f t="shared" ca="1" si="44"/>
        <v>600</v>
      </c>
      <c r="AD24">
        <f t="shared" ca="1" si="44"/>
        <v>600</v>
      </c>
      <c r="AE24">
        <f t="shared" ca="1" si="44"/>
        <v>600</v>
      </c>
      <c r="AF24">
        <f t="shared" ca="1" si="44"/>
        <v>600</v>
      </c>
      <c r="AG24">
        <f t="shared" ca="1" si="44"/>
        <v>600</v>
      </c>
      <c r="AH24" s="88">
        <f t="shared" ca="1" si="44"/>
        <v>686</v>
      </c>
      <c r="AI24">
        <f t="shared" ca="1" si="44"/>
        <v>687</v>
      </c>
      <c r="AJ24">
        <f t="shared" ca="1" si="44"/>
        <v>687</v>
      </c>
      <c r="AK24">
        <f t="shared" ca="1" si="44"/>
        <v>687</v>
      </c>
      <c r="AL24">
        <f t="shared" ca="1" si="44"/>
        <v>687</v>
      </c>
      <c r="AM24">
        <f t="shared" ca="1" si="44"/>
        <v>687</v>
      </c>
      <c r="AN24">
        <f t="shared" ca="1" si="44"/>
        <v>687</v>
      </c>
      <c r="AO24">
        <f t="shared" ca="1" si="44"/>
        <v>687</v>
      </c>
      <c r="AP24">
        <f t="shared" ca="1" si="44"/>
        <v>687</v>
      </c>
      <c r="AQ24">
        <f t="shared" ca="1" si="44"/>
        <v>687</v>
      </c>
      <c r="AR24">
        <f t="shared" ca="1" si="44"/>
        <v>685</v>
      </c>
      <c r="AS24">
        <f t="shared" ca="1" si="44"/>
        <v>600</v>
      </c>
      <c r="AT24">
        <f t="shared" ca="1" si="44"/>
        <v>685</v>
      </c>
      <c r="AU24">
        <f t="shared" ca="1" si="44"/>
        <v>687</v>
      </c>
      <c r="AV24">
        <f t="shared" ca="1" si="44"/>
        <v>687</v>
      </c>
      <c r="AW24">
        <f t="shared" ca="1" si="44"/>
        <v>687</v>
      </c>
      <c r="AX24">
        <f t="shared" ca="1" si="44"/>
        <v>687</v>
      </c>
      <c r="AY24">
        <f t="shared" ca="1" si="44"/>
        <v>687</v>
      </c>
      <c r="AZ24">
        <f t="shared" ca="1" si="44"/>
        <v>687</v>
      </c>
      <c r="BA24">
        <f t="shared" ca="1" si="44"/>
        <v>686</v>
      </c>
      <c r="BB24">
        <f t="shared" ca="1" si="44"/>
        <v>684.7</v>
      </c>
      <c r="BC24">
        <f t="shared" ca="1" si="44"/>
        <v>686</v>
      </c>
      <c r="BD24">
        <f t="shared" ca="1" si="44"/>
        <v>687</v>
      </c>
      <c r="BE24">
        <f t="shared" ca="1" si="44"/>
        <v>687</v>
      </c>
      <c r="BF24">
        <f t="shared" ca="1" si="44"/>
        <v>687</v>
      </c>
      <c r="BG24" s="87">
        <f t="shared" ca="1" si="44"/>
        <v>687</v>
      </c>
      <c r="BH24">
        <f t="shared" ca="1" si="44"/>
        <v>687</v>
      </c>
      <c r="BI24">
        <f t="shared" ca="1" si="44"/>
        <v>687</v>
      </c>
      <c r="BJ24">
        <f t="shared" ca="1" si="44"/>
        <v>687</v>
      </c>
      <c r="BK24">
        <f t="shared" ca="1" si="44"/>
        <v>687</v>
      </c>
      <c r="BL24">
        <f t="shared" ca="1" si="44"/>
        <v>687</v>
      </c>
      <c r="BM24">
        <f t="shared" ca="1" si="44"/>
        <v>688</v>
      </c>
      <c r="BN24">
        <f t="shared" ca="1" si="44"/>
        <v>688</v>
      </c>
      <c r="BO24">
        <f t="shared" ca="1" si="44"/>
        <v>688</v>
      </c>
      <c r="BP24">
        <f t="shared" ca="1" si="44"/>
        <v>688</v>
      </c>
      <c r="BQ24">
        <f t="shared" ca="1" si="44"/>
        <v>688</v>
      </c>
      <c r="BR24">
        <f t="shared" ca="1" si="44"/>
        <v>688</v>
      </c>
      <c r="BS24">
        <f t="shared" ca="1" si="44"/>
        <v>688</v>
      </c>
      <c r="BT24">
        <f t="shared" ca="1" si="44"/>
        <v>688</v>
      </c>
      <c r="BU24">
        <f t="shared" ca="1" si="44"/>
        <v>688</v>
      </c>
      <c r="BV24">
        <f t="shared" ca="1" si="44"/>
        <v>688</v>
      </c>
      <c r="BW24">
        <f t="shared" ca="1" si="44"/>
        <v>688</v>
      </c>
      <c r="BX24">
        <f t="shared" ref="BX24:EI24" ca="1" si="45">INDEX($D$25:$D$36,MATCH(BX23,$E$25:$E$36,1))</f>
        <v>689</v>
      </c>
      <c r="BY24">
        <f t="shared" ca="1" si="45"/>
        <v>689</v>
      </c>
      <c r="BZ24">
        <f t="shared" ca="1" si="45"/>
        <v>689</v>
      </c>
      <c r="CA24">
        <f t="shared" ca="1" si="45"/>
        <v>689</v>
      </c>
      <c r="CB24">
        <f t="shared" ca="1" si="45"/>
        <v>689</v>
      </c>
      <c r="CC24">
        <f t="shared" ca="1" si="45"/>
        <v>689</v>
      </c>
      <c r="CD24" s="88">
        <f t="shared" ca="1" si="45"/>
        <v>689</v>
      </c>
      <c r="CE24">
        <f t="shared" ca="1" si="45"/>
        <v>689</v>
      </c>
      <c r="CF24">
        <f t="shared" ca="1" si="45"/>
        <v>689</v>
      </c>
      <c r="CG24">
        <f t="shared" ca="1" si="45"/>
        <v>689</v>
      </c>
      <c r="CH24">
        <f t="shared" ca="1" si="45"/>
        <v>689</v>
      </c>
      <c r="CI24">
        <f t="shared" ca="1" si="45"/>
        <v>689</v>
      </c>
      <c r="CJ24">
        <f t="shared" ca="1" si="45"/>
        <v>689</v>
      </c>
      <c r="CK24">
        <f t="shared" ca="1" si="45"/>
        <v>690</v>
      </c>
      <c r="CL24">
        <f t="shared" ca="1" si="45"/>
        <v>690</v>
      </c>
      <c r="CM24">
        <f t="shared" ca="1" si="45"/>
        <v>690</v>
      </c>
      <c r="CN24">
        <f t="shared" ca="1" si="45"/>
        <v>690</v>
      </c>
      <c r="CO24">
        <f t="shared" ca="1" si="45"/>
        <v>690</v>
      </c>
      <c r="CP24">
        <f t="shared" ca="1" si="45"/>
        <v>690</v>
      </c>
      <c r="CQ24">
        <f t="shared" ca="1" si="45"/>
        <v>690</v>
      </c>
      <c r="CR24">
        <f t="shared" ca="1" si="45"/>
        <v>690</v>
      </c>
      <c r="CS24">
        <f t="shared" ca="1" si="45"/>
        <v>690</v>
      </c>
      <c r="CT24">
        <f t="shared" ca="1" si="45"/>
        <v>690</v>
      </c>
      <c r="CU24">
        <f t="shared" ca="1" si="45"/>
        <v>690</v>
      </c>
      <c r="CV24">
        <f t="shared" ca="1" si="45"/>
        <v>690</v>
      </c>
      <c r="CW24">
        <f t="shared" ca="1" si="45"/>
        <v>690</v>
      </c>
      <c r="CX24">
        <f t="shared" ca="1" si="45"/>
        <v>690</v>
      </c>
      <c r="CY24">
        <f t="shared" ca="1" si="45"/>
        <v>690</v>
      </c>
      <c r="CZ24">
        <f t="shared" ca="1" si="45"/>
        <v>690</v>
      </c>
      <c r="DA24">
        <f t="shared" ca="1" si="45"/>
        <v>691</v>
      </c>
      <c r="DB24">
        <f t="shared" ca="1" si="45"/>
        <v>691</v>
      </c>
      <c r="DC24" s="87">
        <f t="shared" ca="1" si="45"/>
        <v>691</v>
      </c>
      <c r="DD24">
        <f t="shared" ca="1" si="45"/>
        <v>691</v>
      </c>
      <c r="DE24">
        <f t="shared" ca="1" si="45"/>
        <v>691</v>
      </c>
      <c r="DF24">
        <f t="shared" ca="1" si="45"/>
        <v>691</v>
      </c>
      <c r="DG24">
        <f t="shared" ca="1" si="45"/>
        <v>691</v>
      </c>
      <c r="DH24">
        <f t="shared" ca="1" si="45"/>
        <v>692</v>
      </c>
      <c r="DI24">
        <f t="shared" ca="1" si="45"/>
        <v>692</v>
      </c>
      <c r="DJ24">
        <f t="shared" ca="1" si="45"/>
        <v>692</v>
      </c>
      <c r="DK24">
        <f t="shared" ca="1" si="45"/>
        <v>692</v>
      </c>
      <c r="DL24">
        <f t="shared" ca="1" si="45"/>
        <v>692</v>
      </c>
      <c r="DM24">
        <f t="shared" ca="1" si="45"/>
        <v>692</v>
      </c>
      <c r="DN24">
        <f t="shared" ca="1" si="45"/>
        <v>693</v>
      </c>
      <c r="DO24">
        <f t="shared" ca="1" si="45"/>
        <v>693</v>
      </c>
      <c r="DP24">
        <f t="shared" ca="1" si="45"/>
        <v>693</v>
      </c>
      <c r="DQ24">
        <f t="shared" ca="1" si="45"/>
        <v>693</v>
      </c>
      <c r="DR24">
        <f t="shared" ca="1" si="45"/>
        <v>693</v>
      </c>
      <c r="DS24">
        <f t="shared" ca="1" si="45"/>
        <v>693</v>
      </c>
      <c r="DT24">
        <f t="shared" ca="1" si="45"/>
        <v>693</v>
      </c>
      <c r="DU24">
        <f t="shared" ca="1" si="45"/>
        <v>693</v>
      </c>
      <c r="DV24">
        <f t="shared" ca="1" si="45"/>
        <v>693</v>
      </c>
      <c r="DW24">
        <f t="shared" ca="1" si="45"/>
        <v>693</v>
      </c>
      <c r="DX24">
        <f t="shared" ca="1" si="45"/>
        <v>693</v>
      </c>
      <c r="DY24">
        <f t="shared" ca="1" si="45"/>
        <v>693</v>
      </c>
      <c r="DZ24" s="88">
        <f t="shared" ca="1" si="45"/>
        <v>693</v>
      </c>
      <c r="EA24">
        <f t="shared" ca="1" si="45"/>
        <v>693</v>
      </c>
      <c r="EB24">
        <f t="shared" ca="1" si="45"/>
        <v>693</v>
      </c>
      <c r="EC24">
        <f t="shared" ca="1" si="45"/>
        <v>693</v>
      </c>
      <c r="ED24">
        <f t="shared" ca="1" si="45"/>
        <v>693</v>
      </c>
      <c r="EE24">
        <f t="shared" ca="1" si="45"/>
        <v>693</v>
      </c>
      <c r="EF24">
        <f t="shared" ca="1" si="45"/>
        <v>693</v>
      </c>
      <c r="EG24">
        <f t="shared" ca="1" si="45"/>
        <v>693</v>
      </c>
      <c r="EH24">
        <f t="shared" ca="1" si="45"/>
        <v>693</v>
      </c>
      <c r="EI24">
        <f t="shared" ca="1" si="45"/>
        <v>693</v>
      </c>
      <c r="EJ24">
        <f t="shared" ref="EJ24:EU24" ca="1" si="46">INDEX($D$25:$D$36,MATCH(EJ23,$E$25:$E$36,1))</f>
        <v>693</v>
      </c>
      <c r="EK24">
        <f t="shared" ca="1" si="46"/>
        <v>693</v>
      </c>
      <c r="EL24">
        <f t="shared" ca="1" si="46"/>
        <v>693</v>
      </c>
      <c r="EM24">
        <f t="shared" ca="1" si="46"/>
        <v>693</v>
      </c>
      <c r="EN24">
        <f t="shared" ca="1" si="46"/>
        <v>693</v>
      </c>
      <c r="EO24">
        <f t="shared" ca="1" si="46"/>
        <v>693</v>
      </c>
      <c r="EP24">
        <f t="shared" ca="1" si="46"/>
        <v>693</v>
      </c>
      <c r="EQ24">
        <f t="shared" ca="1" si="46"/>
        <v>693</v>
      </c>
      <c r="ER24">
        <f t="shared" ca="1" si="46"/>
        <v>693</v>
      </c>
      <c r="ES24">
        <f t="shared" ca="1" si="46"/>
        <v>693</v>
      </c>
      <c r="ET24">
        <f t="shared" ca="1" si="46"/>
        <v>693</v>
      </c>
      <c r="EU24">
        <f t="shared" ca="1" si="46"/>
        <v>693</v>
      </c>
      <c r="EV24">
        <f t="shared" ref="EV24:GP24" ca="1" si="47">INDEX($D$25:$D$36,MATCH(EV23,$E$25:$E$36,1))</f>
        <v>693</v>
      </c>
      <c r="EW24">
        <f t="shared" ca="1" si="47"/>
        <v>693</v>
      </c>
      <c r="EX24">
        <f t="shared" ca="1" si="47"/>
        <v>693</v>
      </c>
      <c r="EY24" s="87">
        <f t="shared" ca="1" si="47"/>
        <v>693</v>
      </c>
      <c r="EZ24">
        <f t="shared" ca="1" si="47"/>
        <v>693</v>
      </c>
      <c r="FA24">
        <f t="shared" ca="1" si="47"/>
        <v>693</v>
      </c>
      <c r="FB24">
        <f t="shared" ca="1" si="47"/>
        <v>693</v>
      </c>
      <c r="FC24">
        <f t="shared" ca="1" si="47"/>
        <v>693</v>
      </c>
      <c r="FD24">
        <f t="shared" ca="1" si="47"/>
        <v>693</v>
      </c>
      <c r="FE24">
        <f t="shared" ca="1" si="47"/>
        <v>693</v>
      </c>
      <c r="FF24">
        <f t="shared" ca="1" si="47"/>
        <v>693</v>
      </c>
      <c r="FG24">
        <f t="shared" ca="1" si="47"/>
        <v>693</v>
      </c>
      <c r="FH24">
        <f t="shared" ca="1" si="47"/>
        <v>693</v>
      </c>
      <c r="FI24">
        <f t="shared" ca="1" si="47"/>
        <v>693</v>
      </c>
      <c r="FJ24">
        <f t="shared" ca="1" si="47"/>
        <v>693</v>
      </c>
      <c r="FK24">
        <f t="shared" ca="1" si="47"/>
        <v>693</v>
      </c>
      <c r="FL24">
        <f t="shared" ca="1" si="47"/>
        <v>693</v>
      </c>
      <c r="FM24">
        <f t="shared" ca="1" si="47"/>
        <v>693</v>
      </c>
      <c r="FN24">
        <f t="shared" ca="1" si="47"/>
        <v>693</v>
      </c>
      <c r="FO24">
        <f t="shared" ca="1" si="47"/>
        <v>693</v>
      </c>
      <c r="FP24">
        <f t="shared" ca="1" si="47"/>
        <v>693</v>
      </c>
      <c r="FQ24">
        <f t="shared" ca="1" si="47"/>
        <v>693</v>
      </c>
      <c r="FR24">
        <f t="shared" ca="1" si="47"/>
        <v>693</v>
      </c>
      <c r="FS24">
        <f t="shared" ca="1" si="47"/>
        <v>693</v>
      </c>
      <c r="FT24">
        <f t="shared" ca="1" si="47"/>
        <v>693</v>
      </c>
      <c r="FU24">
        <f t="shared" ca="1" si="47"/>
        <v>693</v>
      </c>
      <c r="FV24" s="88">
        <f t="shared" ca="1" si="47"/>
        <v>693</v>
      </c>
      <c r="FW24" t="e">
        <f t="shared" si="47"/>
        <v>#N/A</v>
      </c>
      <c r="FX24" t="e">
        <f t="shared" si="47"/>
        <v>#N/A</v>
      </c>
      <c r="FY24" t="e">
        <f t="shared" si="47"/>
        <v>#N/A</v>
      </c>
      <c r="FZ24" t="e">
        <f t="shared" si="47"/>
        <v>#N/A</v>
      </c>
      <c r="GA24" t="e">
        <f t="shared" si="47"/>
        <v>#N/A</v>
      </c>
      <c r="GB24" t="e">
        <f t="shared" si="47"/>
        <v>#N/A</v>
      </c>
      <c r="GC24" t="e">
        <f t="shared" si="47"/>
        <v>#N/A</v>
      </c>
      <c r="GD24" t="e">
        <f t="shared" si="47"/>
        <v>#N/A</v>
      </c>
      <c r="GE24" t="e">
        <f t="shared" si="47"/>
        <v>#N/A</v>
      </c>
      <c r="GF24" t="e">
        <f t="shared" si="47"/>
        <v>#N/A</v>
      </c>
      <c r="GG24" t="e">
        <f t="shared" si="47"/>
        <v>#N/A</v>
      </c>
      <c r="GH24" t="e">
        <f t="shared" si="47"/>
        <v>#N/A</v>
      </c>
      <c r="GI24" t="e">
        <f t="shared" si="47"/>
        <v>#N/A</v>
      </c>
      <c r="GJ24" t="e">
        <f t="shared" si="47"/>
        <v>#N/A</v>
      </c>
      <c r="GK24" t="e">
        <f t="shared" si="47"/>
        <v>#N/A</v>
      </c>
      <c r="GL24" t="e">
        <f t="shared" si="47"/>
        <v>#N/A</v>
      </c>
      <c r="GM24" t="e">
        <f t="shared" si="47"/>
        <v>#N/A</v>
      </c>
      <c r="GN24" t="e">
        <f t="shared" si="47"/>
        <v>#N/A</v>
      </c>
      <c r="GO24" t="e">
        <f t="shared" si="47"/>
        <v>#N/A</v>
      </c>
      <c r="GP24" t="e">
        <f t="shared" si="47"/>
        <v>#N/A</v>
      </c>
      <c r="GQ24" t="e">
        <f t="shared" ref="GQ24:GT24" si="48">INDEX($D$25:$D$36,MATCH(GQ23,$E$25:$E$36,1))</f>
        <v>#N/A</v>
      </c>
      <c r="GR24" t="e">
        <f t="shared" si="48"/>
        <v>#N/A</v>
      </c>
      <c r="GS24" t="e">
        <f t="shared" si="48"/>
        <v>#N/A</v>
      </c>
      <c r="GT24" t="e">
        <f t="shared" si="48"/>
        <v>#N/A</v>
      </c>
    </row>
    <row r="25" spans="2:202" x14ac:dyDescent="0.25">
      <c r="B25" s="15" t="s">
        <v>48</v>
      </c>
      <c r="C25" s="70">
        <v>-30000000</v>
      </c>
      <c r="D25" s="70">
        <v>600</v>
      </c>
      <c r="E25" s="70">
        <v>-30000000</v>
      </c>
      <c r="J25" t="s">
        <v>36</v>
      </c>
      <c r="K25" s="87">
        <f ca="1">INDEX($E$25:$E$36,MATCH(K23,$E$25:$E$36,1))</f>
        <v>104000</v>
      </c>
      <c r="L25">
        <f t="shared" ref="L25:BW25" ca="1" si="49">INDEX($E$25:$E$36,MATCH(L23,$E$25:$E$36,1))</f>
        <v>104000</v>
      </c>
      <c r="M25">
        <f t="shared" ca="1" si="49"/>
        <v>104000</v>
      </c>
      <c r="N25">
        <f t="shared" ca="1" si="49"/>
        <v>104000</v>
      </c>
      <c r="O25">
        <f t="shared" ca="1" si="49"/>
        <v>104000</v>
      </c>
      <c r="P25">
        <f t="shared" ca="1" si="49"/>
        <v>138000</v>
      </c>
      <c r="Q25">
        <f t="shared" ca="1" si="49"/>
        <v>138000</v>
      </c>
      <c r="R25">
        <f t="shared" ca="1" si="49"/>
        <v>138000</v>
      </c>
      <c r="S25">
        <f t="shared" ca="1" si="49"/>
        <v>104000</v>
      </c>
      <c r="T25">
        <f t="shared" ca="1" si="49"/>
        <v>74000</v>
      </c>
      <c r="U25">
        <f t="shared" ca="1" si="49"/>
        <v>50000</v>
      </c>
      <c r="V25">
        <f t="shared" ca="1" si="49"/>
        <v>28000</v>
      </c>
      <c r="W25">
        <f t="shared" ca="1" si="49"/>
        <v>28000</v>
      </c>
      <c r="X25">
        <f t="shared" ca="1" si="49"/>
        <v>28000</v>
      </c>
      <c r="Y25">
        <f t="shared" ca="1" si="49"/>
        <v>28000</v>
      </c>
      <c r="Z25">
        <f t="shared" ca="1" si="49"/>
        <v>28000</v>
      </c>
      <c r="AA25">
        <f t="shared" ca="1" si="49"/>
        <v>8000</v>
      </c>
      <c r="AB25">
        <f t="shared" ca="1" si="49"/>
        <v>8000</v>
      </c>
      <c r="AC25">
        <f t="shared" ca="1" si="49"/>
        <v>-30000000</v>
      </c>
      <c r="AD25">
        <f t="shared" ca="1" si="49"/>
        <v>-30000000</v>
      </c>
      <c r="AE25">
        <f t="shared" ca="1" si="49"/>
        <v>-30000000</v>
      </c>
      <c r="AF25">
        <f t="shared" ca="1" si="49"/>
        <v>-30000000</v>
      </c>
      <c r="AG25">
        <f t="shared" ca="1" si="49"/>
        <v>-30000000</v>
      </c>
      <c r="AH25" s="88">
        <f t="shared" ca="1" si="49"/>
        <v>28000</v>
      </c>
      <c r="AI25">
        <f t="shared" ca="1" si="49"/>
        <v>50000</v>
      </c>
      <c r="AJ25">
        <f t="shared" ca="1" si="49"/>
        <v>50000</v>
      </c>
      <c r="AK25">
        <f t="shared" ca="1" si="49"/>
        <v>50000</v>
      </c>
      <c r="AL25">
        <f t="shared" ca="1" si="49"/>
        <v>50000</v>
      </c>
      <c r="AM25">
        <f t="shared" ca="1" si="49"/>
        <v>50000</v>
      </c>
      <c r="AN25">
        <f t="shared" ca="1" si="49"/>
        <v>50000</v>
      </c>
      <c r="AO25">
        <f t="shared" ca="1" si="49"/>
        <v>50000</v>
      </c>
      <c r="AP25">
        <f t="shared" ca="1" si="49"/>
        <v>50000</v>
      </c>
      <c r="AQ25">
        <f t="shared" ca="1" si="49"/>
        <v>50000</v>
      </c>
      <c r="AR25">
        <f t="shared" ca="1" si="49"/>
        <v>8000</v>
      </c>
      <c r="AS25">
        <f t="shared" ca="1" si="49"/>
        <v>-30000000</v>
      </c>
      <c r="AT25">
        <f t="shared" ca="1" si="49"/>
        <v>8000</v>
      </c>
      <c r="AU25">
        <f t="shared" ca="1" si="49"/>
        <v>50000</v>
      </c>
      <c r="AV25">
        <f t="shared" ca="1" si="49"/>
        <v>50000</v>
      </c>
      <c r="AW25">
        <f t="shared" ca="1" si="49"/>
        <v>50000</v>
      </c>
      <c r="AX25">
        <f t="shared" ca="1" si="49"/>
        <v>50000</v>
      </c>
      <c r="AY25">
        <f t="shared" ca="1" si="49"/>
        <v>50000</v>
      </c>
      <c r="AZ25">
        <f t="shared" ca="1" si="49"/>
        <v>50000</v>
      </c>
      <c r="BA25">
        <f t="shared" ca="1" si="49"/>
        <v>28000</v>
      </c>
      <c r="BB25">
        <f t="shared" ca="1" si="49"/>
        <v>0</v>
      </c>
      <c r="BC25">
        <f t="shared" ca="1" si="49"/>
        <v>28000</v>
      </c>
      <c r="BD25">
        <f t="shared" ca="1" si="49"/>
        <v>50000</v>
      </c>
      <c r="BE25">
        <f t="shared" ca="1" si="49"/>
        <v>50000</v>
      </c>
      <c r="BF25">
        <f t="shared" ca="1" si="49"/>
        <v>50000</v>
      </c>
      <c r="BG25" s="87">
        <f t="shared" ca="1" si="49"/>
        <v>50000</v>
      </c>
      <c r="BH25">
        <f t="shared" ca="1" si="49"/>
        <v>50000</v>
      </c>
      <c r="BI25">
        <f t="shared" ca="1" si="49"/>
        <v>50000</v>
      </c>
      <c r="BJ25">
        <f t="shared" ca="1" si="49"/>
        <v>50000</v>
      </c>
      <c r="BK25">
        <f t="shared" ca="1" si="49"/>
        <v>50000</v>
      </c>
      <c r="BL25">
        <f t="shared" ca="1" si="49"/>
        <v>50000</v>
      </c>
      <c r="BM25">
        <f t="shared" ca="1" si="49"/>
        <v>74000</v>
      </c>
      <c r="BN25">
        <f t="shared" ca="1" si="49"/>
        <v>74000</v>
      </c>
      <c r="BO25">
        <f t="shared" ca="1" si="49"/>
        <v>74000</v>
      </c>
      <c r="BP25">
        <f t="shared" ca="1" si="49"/>
        <v>74000</v>
      </c>
      <c r="BQ25">
        <f t="shared" ca="1" si="49"/>
        <v>74000</v>
      </c>
      <c r="BR25">
        <f t="shared" ca="1" si="49"/>
        <v>74000</v>
      </c>
      <c r="BS25">
        <f t="shared" ca="1" si="49"/>
        <v>74000</v>
      </c>
      <c r="BT25">
        <f t="shared" ca="1" si="49"/>
        <v>74000</v>
      </c>
      <c r="BU25">
        <f t="shared" ca="1" si="49"/>
        <v>74000</v>
      </c>
      <c r="BV25">
        <f t="shared" ca="1" si="49"/>
        <v>74000</v>
      </c>
      <c r="BW25">
        <f t="shared" ca="1" si="49"/>
        <v>74000</v>
      </c>
      <c r="BX25">
        <f t="shared" ref="BX25:EI25" ca="1" si="50">INDEX($E$25:$E$36,MATCH(BX23,$E$25:$E$36,1))</f>
        <v>104000</v>
      </c>
      <c r="BY25">
        <f t="shared" ca="1" si="50"/>
        <v>104000</v>
      </c>
      <c r="BZ25">
        <f t="shared" ca="1" si="50"/>
        <v>104000</v>
      </c>
      <c r="CA25">
        <f t="shared" ca="1" si="50"/>
        <v>104000</v>
      </c>
      <c r="CB25">
        <f t="shared" ca="1" si="50"/>
        <v>104000</v>
      </c>
      <c r="CC25">
        <f t="shared" ca="1" si="50"/>
        <v>104000</v>
      </c>
      <c r="CD25" s="88">
        <f t="shared" ca="1" si="50"/>
        <v>104000</v>
      </c>
      <c r="CE25">
        <f t="shared" ca="1" si="50"/>
        <v>104000</v>
      </c>
      <c r="CF25">
        <f t="shared" ca="1" si="50"/>
        <v>104000</v>
      </c>
      <c r="CG25">
        <f t="shared" ca="1" si="50"/>
        <v>104000</v>
      </c>
      <c r="CH25">
        <f t="shared" ca="1" si="50"/>
        <v>104000</v>
      </c>
      <c r="CI25">
        <f t="shared" ca="1" si="50"/>
        <v>104000</v>
      </c>
      <c r="CJ25">
        <f t="shared" ca="1" si="50"/>
        <v>104000</v>
      </c>
      <c r="CK25">
        <f t="shared" ca="1" si="50"/>
        <v>138000</v>
      </c>
      <c r="CL25">
        <f t="shared" ca="1" si="50"/>
        <v>138000</v>
      </c>
      <c r="CM25">
        <f t="shared" ca="1" si="50"/>
        <v>138000</v>
      </c>
      <c r="CN25">
        <f t="shared" ca="1" si="50"/>
        <v>138000</v>
      </c>
      <c r="CO25">
        <f t="shared" ca="1" si="50"/>
        <v>138000</v>
      </c>
      <c r="CP25">
        <f t="shared" ca="1" si="50"/>
        <v>138000</v>
      </c>
      <c r="CQ25">
        <f t="shared" ca="1" si="50"/>
        <v>138000</v>
      </c>
      <c r="CR25">
        <f t="shared" ca="1" si="50"/>
        <v>138000</v>
      </c>
      <c r="CS25">
        <f t="shared" ca="1" si="50"/>
        <v>138000</v>
      </c>
      <c r="CT25">
        <f t="shared" ca="1" si="50"/>
        <v>138000</v>
      </c>
      <c r="CU25">
        <f t="shared" ca="1" si="50"/>
        <v>138000</v>
      </c>
      <c r="CV25">
        <f t="shared" ca="1" si="50"/>
        <v>138000</v>
      </c>
      <c r="CW25">
        <f t="shared" ca="1" si="50"/>
        <v>138000</v>
      </c>
      <c r="CX25">
        <f t="shared" ca="1" si="50"/>
        <v>138000</v>
      </c>
      <c r="CY25">
        <f t="shared" ca="1" si="50"/>
        <v>138000</v>
      </c>
      <c r="CZ25">
        <f t="shared" ca="1" si="50"/>
        <v>138000</v>
      </c>
      <c r="DA25">
        <f t="shared" ca="1" si="50"/>
        <v>176000</v>
      </c>
      <c r="DB25">
        <f t="shared" ca="1" si="50"/>
        <v>176000</v>
      </c>
      <c r="DC25" s="87">
        <f t="shared" ca="1" si="50"/>
        <v>176000</v>
      </c>
      <c r="DD25">
        <f t="shared" ca="1" si="50"/>
        <v>176000</v>
      </c>
      <c r="DE25">
        <f t="shared" ca="1" si="50"/>
        <v>176000</v>
      </c>
      <c r="DF25">
        <f t="shared" ca="1" si="50"/>
        <v>176000</v>
      </c>
      <c r="DG25">
        <f t="shared" ca="1" si="50"/>
        <v>176000</v>
      </c>
      <c r="DH25">
        <f t="shared" ca="1" si="50"/>
        <v>216000</v>
      </c>
      <c r="DI25">
        <f t="shared" ca="1" si="50"/>
        <v>216000</v>
      </c>
      <c r="DJ25">
        <f t="shared" ca="1" si="50"/>
        <v>216000</v>
      </c>
      <c r="DK25">
        <f t="shared" ca="1" si="50"/>
        <v>216000</v>
      </c>
      <c r="DL25">
        <f t="shared" ca="1" si="50"/>
        <v>216000</v>
      </c>
      <c r="DM25">
        <f t="shared" ca="1" si="50"/>
        <v>216000</v>
      </c>
      <c r="DN25">
        <f t="shared" ca="1" si="50"/>
        <v>264000</v>
      </c>
      <c r="DO25">
        <f t="shared" ca="1" si="50"/>
        <v>264000</v>
      </c>
      <c r="DP25">
        <f t="shared" ca="1" si="50"/>
        <v>264000</v>
      </c>
      <c r="DQ25">
        <f t="shared" ca="1" si="50"/>
        <v>264000</v>
      </c>
      <c r="DR25">
        <f t="shared" ca="1" si="50"/>
        <v>264000</v>
      </c>
      <c r="DS25">
        <f t="shared" ca="1" si="50"/>
        <v>264000</v>
      </c>
      <c r="DT25">
        <f t="shared" ca="1" si="50"/>
        <v>264000</v>
      </c>
      <c r="DU25">
        <f t="shared" ca="1" si="50"/>
        <v>264000</v>
      </c>
      <c r="DV25">
        <f t="shared" ca="1" si="50"/>
        <v>264000</v>
      </c>
      <c r="DW25">
        <f t="shared" ca="1" si="50"/>
        <v>264000</v>
      </c>
      <c r="DX25">
        <f t="shared" ca="1" si="50"/>
        <v>264000</v>
      </c>
      <c r="DY25">
        <f t="shared" ca="1" si="50"/>
        <v>264000</v>
      </c>
      <c r="DZ25" s="88">
        <f t="shared" ca="1" si="50"/>
        <v>264000</v>
      </c>
      <c r="EA25">
        <f t="shared" ca="1" si="50"/>
        <v>264000</v>
      </c>
      <c r="EB25">
        <f t="shared" ca="1" si="50"/>
        <v>264000</v>
      </c>
      <c r="EC25">
        <f t="shared" ca="1" si="50"/>
        <v>264000</v>
      </c>
      <c r="ED25">
        <f t="shared" ca="1" si="50"/>
        <v>264000</v>
      </c>
      <c r="EE25">
        <f t="shared" ca="1" si="50"/>
        <v>264000</v>
      </c>
      <c r="EF25">
        <f t="shared" ca="1" si="50"/>
        <v>264000</v>
      </c>
      <c r="EG25">
        <f t="shared" ca="1" si="50"/>
        <v>264000</v>
      </c>
      <c r="EH25">
        <f t="shared" ca="1" si="50"/>
        <v>264000</v>
      </c>
      <c r="EI25">
        <f t="shared" ca="1" si="50"/>
        <v>264000</v>
      </c>
      <c r="EJ25">
        <f t="shared" ref="EJ25:EU25" ca="1" si="51">INDEX($E$25:$E$36,MATCH(EJ23,$E$25:$E$36,1))</f>
        <v>264000</v>
      </c>
      <c r="EK25">
        <f t="shared" ca="1" si="51"/>
        <v>264000</v>
      </c>
      <c r="EL25">
        <f t="shared" ca="1" si="51"/>
        <v>264000</v>
      </c>
      <c r="EM25">
        <f t="shared" ca="1" si="51"/>
        <v>264000</v>
      </c>
      <c r="EN25">
        <f t="shared" ca="1" si="51"/>
        <v>264000</v>
      </c>
      <c r="EO25">
        <f t="shared" ca="1" si="51"/>
        <v>264000</v>
      </c>
      <c r="EP25">
        <f t="shared" ca="1" si="51"/>
        <v>264000</v>
      </c>
      <c r="EQ25">
        <f t="shared" ca="1" si="51"/>
        <v>264000</v>
      </c>
      <c r="ER25">
        <f t="shared" ca="1" si="51"/>
        <v>264000</v>
      </c>
      <c r="ES25">
        <f t="shared" ca="1" si="51"/>
        <v>264000</v>
      </c>
      <c r="ET25">
        <f t="shared" ca="1" si="51"/>
        <v>264000</v>
      </c>
      <c r="EU25">
        <f t="shared" ca="1" si="51"/>
        <v>264000</v>
      </c>
      <c r="EV25">
        <f t="shared" ref="EV25:GP25" ca="1" si="52">INDEX($E$25:$E$36,MATCH(EV23,$E$25:$E$36,1))</f>
        <v>264000</v>
      </c>
      <c r="EW25">
        <f t="shared" ca="1" si="52"/>
        <v>264000</v>
      </c>
      <c r="EX25">
        <f t="shared" ca="1" si="52"/>
        <v>264000</v>
      </c>
      <c r="EY25" s="87">
        <f t="shared" ca="1" si="52"/>
        <v>264000</v>
      </c>
      <c r="EZ25">
        <f t="shared" ca="1" si="52"/>
        <v>264000</v>
      </c>
      <c r="FA25">
        <f t="shared" ca="1" si="52"/>
        <v>264000</v>
      </c>
      <c r="FB25">
        <f t="shared" ca="1" si="52"/>
        <v>264000</v>
      </c>
      <c r="FC25">
        <f t="shared" ca="1" si="52"/>
        <v>264000</v>
      </c>
      <c r="FD25">
        <f t="shared" ca="1" si="52"/>
        <v>264000</v>
      </c>
      <c r="FE25">
        <f t="shared" ca="1" si="52"/>
        <v>264000</v>
      </c>
      <c r="FF25">
        <f t="shared" ca="1" si="52"/>
        <v>264000</v>
      </c>
      <c r="FG25">
        <f t="shared" ca="1" si="52"/>
        <v>264000</v>
      </c>
      <c r="FH25">
        <f t="shared" ca="1" si="52"/>
        <v>264000</v>
      </c>
      <c r="FI25">
        <f t="shared" ca="1" si="52"/>
        <v>264000</v>
      </c>
      <c r="FJ25">
        <f t="shared" ca="1" si="52"/>
        <v>264000</v>
      </c>
      <c r="FK25">
        <f t="shared" ca="1" si="52"/>
        <v>264000</v>
      </c>
      <c r="FL25">
        <f t="shared" ca="1" si="52"/>
        <v>264000</v>
      </c>
      <c r="FM25">
        <f t="shared" ca="1" si="52"/>
        <v>264000</v>
      </c>
      <c r="FN25">
        <f t="shared" ca="1" si="52"/>
        <v>264000</v>
      </c>
      <c r="FO25">
        <f t="shared" ca="1" si="52"/>
        <v>264000</v>
      </c>
      <c r="FP25">
        <f t="shared" ca="1" si="52"/>
        <v>264000</v>
      </c>
      <c r="FQ25">
        <f t="shared" ca="1" si="52"/>
        <v>264000</v>
      </c>
      <c r="FR25">
        <f t="shared" ca="1" si="52"/>
        <v>264000</v>
      </c>
      <c r="FS25">
        <f t="shared" ca="1" si="52"/>
        <v>264000</v>
      </c>
      <c r="FT25">
        <f t="shared" ca="1" si="52"/>
        <v>264000</v>
      </c>
      <c r="FU25">
        <f t="shared" ca="1" si="52"/>
        <v>264000</v>
      </c>
      <c r="FV25" s="88">
        <f t="shared" ca="1" si="52"/>
        <v>264000</v>
      </c>
      <c r="FW25" t="e">
        <f t="shared" si="52"/>
        <v>#N/A</v>
      </c>
      <c r="FX25" t="e">
        <f t="shared" si="52"/>
        <v>#N/A</v>
      </c>
      <c r="FY25" t="e">
        <f t="shared" si="52"/>
        <v>#N/A</v>
      </c>
      <c r="FZ25" t="e">
        <f t="shared" si="52"/>
        <v>#N/A</v>
      </c>
      <c r="GA25" t="e">
        <f t="shared" si="52"/>
        <v>#N/A</v>
      </c>
      <c r="GB25" t="e">
        <f t="shared" si="52"/>
        <v>#N/A</v>
      </c>
      <c r="GC25" t="e">
        <f t="shared" si="52"/>
        <v>#N/A</v>
      </c>
      <c r="GD25" t="e">
        <f t="shared" si="52"/>
        <v>#N/A</v>
      </c>
      <c r="GE25" t="e">
        <f t="shared" si="52"/>
        <v>#N/A</v>
      </c>
      <c r="GF25" t="e">
        <f t="shared" si="52"/>
        <v>#N/A</v>
      </c>
      <c r="GG25" t="e">
        <f t="shared" si="52"/>
        <v>#N/A</v>
      </c>
      <c r="GH25" t="e">
        <f t="shared" si="52"/>
        <v>#N/A</v>
      </c>
      <c r="GI25" t="e">
        <f t="shared" si="52"/>
        <v>#N/A</v>
      </c>
      <c r="GJ25" t="e">
        <f t="shared" si="52"/>
        <v>#N/A</v>
      </c>
      <c r="GK25" t="e">
        <f t="shared" si="52"/>
        <v>#N/A</v>
      </c>
      <c r="GL25" t="e">
        <f t="shared" si="52"/>
        <v>#N/A</v>
      </c>
      <c r="GM25" t="e">
        <f t="shared" si="52"/>
        <v>#N/A</v>
      </c>
      <c r="GN25" t="e">
        <f t="shared" si="52"/>
        <v>#N/A</v>
      </c>
      <c r="GO25" t="e">
        <f t="shared" si="52"/>
        <v>#N/A</v>
      </c>
      <c r="GP25" t="e">
        <f t="shared" si="52"/>
        <v>#N/A</v>
      </c>
      <c r="GQ25" t="e">
        <f t="shared" ref="GQ25:GT25" si="53">INDEX($E$25:$E$36,MATCH(GQ23,$E$25:$E$36,1))</f>
        <v>#N/A</v>
      </c>
      <c r="GR25" t="e">
        <f t="shared" si="53"/>
        <v>#N/A</v>
      </c>
      <c r="GS25" t="e">
        <f t="shared" si="53"/>
        <v>#N/A</v>
      </c>
      <c r="GT25" t="e">
        <f t="shared" si="53"/>
        <v>#N/A</v>
      </c>
    </row>
    <row r="26" spans="2:202" x14ac:dyDescent="0.25">
      <c r="C26" s="17">
        <v>0</v>
      </c>
      <c r="D26" s="18">
        <v>684.7</v>
      </c>
      <c r="E26" s="17">
        <v>0</v>
      </c>
      <c r="I26" t="s">
        <v>556</v>
      </c>
      <c r="J26" t="s">
        <v>37</v>
      </c>
      <c r="K26" s="87">
        <f ca="1">INDEX($D$25:$D$36,MATCH(K23,$E$25:$E$36,1)+1)</f>
        <v>690</v>
      </c>
      <c r="L26">
        <f t="shared" ref="L26:BW26" ca="1" si="54">INDEX($D$25:$D$36,MATCH(L23,$E$25:$E$36,1)+1)</f>
        <v>690</v>
      </c>
      <c r="M26">
        <f t="shared" ca="1" si="54"/>
        <v>690</v>
      </c>
      <c r="N26">
        <f t="shared" ca="1" si="54"/>
        <v>690</v>
      </c>
      <c r="O26">
        <f t="shared" ca="1" si="54"/>
        <v>690</v>
      </c>
      <c r="P26">
        <f t="shared" ca="1" si="54"/>
        <v>691</v>
      </c>
      <c r="Q26">
        <f t="shared" ca="1" si="54"/>
        <v>691</v>
      </c>
      <c r="R26">
        <f t="shared" ca="1" si="54"/>
        <v>691</v>
      </c>
      <c r="S26">
        <f t="shared" ca="1" si="54"/>
        <v>690</v>
      </c>
      <c r="T26">
        <f t="shared" ca="1" si="54"/>
        <v>689</v>
      </c>
      <c r="U26">
        <f t="shared" ca="1" si="54"/>
        <v>688</v>
      </c>
      <c r="V26">
        <f t="shared" ca="1" si="54"/>
        <v>687</v>
      </c>
      <c r="W26">
        <f t="shared" ca="1" si="54"/>
        <v>687</v>
      </c>
      <c r="X26">
        <f t="shared" ca="1" si="54"/>
        <v>687</v>
      </c>
      <c r="Y26">
        <f t="shared" ca="1" si="54"/>
        <v>687</v>
      </c>
      <c r="Z26">
        <f t="shared" ca="1" si="54"/>
        <v>687</v>
      </c>
      <c r="AA26">
        <f t="shared" ca="1" si="54"/>
        <v>686</v>
      </c>
      <c r="AB26">
        <f t="shared" ca="1" si="54"/>
        <v>686</v>
      </c>
      <c r="AC26">
        <f t="shared" ca="1" si="54"/>
        <v>684.7</v>
      </c>
      <c r="AD26">
        <f t="shared" ca="1" si="54"/>
        <v>684.7</v>
      </c>
      <c r="AE26">
        <f t="shared" ca="1" si="54"/>
        <v>684.7</v>
      </c>
      <c r="AF26">
        <f t="shared" ca="1" si="54"/>
        <v>684.7</v>
      </c>
      <c r="AG26">
        <f t="shared" ca="1" si="54"/>
        <v>684.7</v>
      </c>
      <c r="AH26" s="88">
        <f t="shared" ca="1" si="54"/>
        <v>687</v>
      </c>
      <c r="AI26">
        <f t="shared" ca="1" si="54"/>
        <v>688</v>
      </c>
      <c r="AJ26">
        <f t="shared" ca="1" si="54"/>
        <v>688</v>
      </c>
      <c r="AK26">
        <f t="shared" ca="1" si="54"/>
        <v>688</v>
      </c>
      <c r="AL26">
        <f t="shared" ca="1" si="54"/>
        <v>688</v>
      </c>
      <c r="AM26">
        <f t="shared" ca="1" si="54"/>
        <v>688</v>
      </c>
      <c r="AN26">
        <f t="shared" ca="1" si="54"/>
        <v>688</v>
      </c>
      <c r="AO26">
        <f t="shared" ca="1" si="54"/>
        <v>688</v>
      </c>
      <c r="AP26">
        <f t="shared" ca="1" si="54"/>
        <v>688</v>
      </c>
      <c r="AQ26">
        <f t="shared" ca="1" si="54"/>
        <v>688</v>
      </c>
      <c r="AR26">
        <f t="shared" ca="1" si="54"/>
        <v>686</v>
      </c>
      <c r="AS26">
        <f t="shared" ca="1" si="54"/>
        <v>684.7</v>
      </c>
      <c r="AT26">
        <f t="shared" ca="1" si="54"/>
        <v>686</v>
      </c>
      <c r="AU26">
        <f t="shared" ca="1" si="54"/>
        <v>688</v>
      </c>
      <c r="AV26">
        <f t="shared" ca="1" si="54"/>
        <v>688</v>
      </c>
      <c r="AW26">
        <f t="shared" ca="1" si="54"/>
        <v>688</v>
      </c>
      <c r="AX26">
        <f t="shared" ca="1" si="54"/>
        <v>688</v>
      </c>
      <c r="AY26">
        <f t="shared" ca="1" si="54"/>
        <v>688</v>
      </c>
      <c r="AZ26">
        <f t="shared" ca="1" si="54"/>
        <v>688</v>
      </c>
      <c r="BA26">
        <f t="shared" ca="1" si="54"/>
        <v>687</v>
      </c>
      <c r="BB26">
        <f t="shared" ca="1" si="54"/>
        <v>685</v>
      </c>
      <c r="BC26">
        <f t="shared" ca="1" si="54"/>
        <v>687</v>
      </c>
      <c r="BD26">
        <f t="shared" ca="1" si="54"/>
        <v>688</v>
      </c>
      <c r="BE26">
        <f t="shared" ca="1" si="54"/>
        <v>688</v>
      </c>
      <c r="BF26">
        <f t="shared" ca="1" si="54"/>
        <v>688</v>
      </c>
      <c r="BG26" s="87">
        <f t="shared" ca="1" si="54"/>
        <v>688</v>
      </c>
      <c r="BH26">
        <f t="shared" ca="1" si="54"/>
        <v>688</v>
      </c>
      <c r="BI26">
        <f t="shared" ca="1" si="54"/>
        <v>688</v>
      </c>
      <c r="BJ26">
        <f t="shared" ca="1" si="54"/>
        <v>688</v>
      </c>
      <c r="BK26">
        <f t="shared" ca="1" si="54"/>
        <v>688</v>
      </c>
      <c r="BL26">
        <f t="shared" ca="1" si="54"/>
        <v>688</v>
      </c>
      <c r="BM26">
        <f t="shared" ca="1" si="54"/>
        <v>689</v>
      </c>
      <c r="BN26">
        <f t="shared" ca="1" si="54"/>
        <v>689</v>
      </c>
      <c r="BO26">
        <f t="shared" ca="1" si="54"/>
        <v>689</v>
      </c>
      <c r="BP26">
        <f t="shared" ca="1" si="54"/>
        <v>689</v>
      </c>
      <c r="BQ26">
        <f t="shared" ca="1" si="54"/>
        <v>689</v>
      </c>
      <c r="BR26">
        <f t="shared" ca="1" si="54"/>
        <v>689</v>
      </c>
      <c r="BS26">
        <f t="shared" ca="1" si="54"/>
        <v>689</v>
      </c>
      <c r="BT26">
        <f t="shared" ca="1" si="54"/>
        <v>689</v>
      </c>
      <c r="BU26">
        <f t="shared" ca="1" si="54"/>
        <v>689</v>
      </c>
      <c r="BV26">
        <f t="shared" ca="1" si="54"/>
        <v>689</v>
      </c>
      <c r="BW26">
        <f t="shared" ca="1" si="54"/>
        <v>689</v>
      </c>
      <c r="BX26">
        <f t="shared" ref="BX26:EI26" ca="1" si="55">INDEX($D$25:$D$36,MATCH(BX23,$E$25:$E$36,1)+1)</f>
        <v>690</v>
      </c>
      <c r="BY26">
        <f t="shared" ca="1" si="55"/>
        <v>690</v>
      </c>
      <c r="BZ26">
        <f t="shared" ca="1" si="55"/>
        <v>690</v>
      </c>
      <c r="CA26">
        <f t="shared" ca="1" si="55"/>
        <v>690</v>
      </c>
      <c r="CB26">
        <f t="shared" ca="1" si="55"/>
        <v>690</v>
      </c>
      <c r="CC26">
        <f t="shared" ca="1" si="55"/>
        <v>690</v>
      </c>
      <c r="CD26" s="88">
        <f t="shared" ca="1" si="55"/>
        <v>690</v>
      </c>
      <c r="CE26">
        <f t="shared" ca="1" si="55"/>
        <v>690</v>
      </c>
      <c r="CF26">
        <f t="shared" ca="1" si="55"/>
        <v>690</v>
      </c>
      <c r="CG26">
        <f t="shared" ca="1" si="55"/>
        <v>690</v>
      </c>
      <c r="CH26">
        <f t="shared" ca="1" si="55"/>
        <v>690</v>
      </c>
      <c r="CI26">
        <f t="shared" ca="1" si="55"/>
        <v>690</v>
      </c>
      <c r="CJ26">
        <f t="shared" ca="1" si="55"/>
        <v>690</v>
      </c>
      <c r="CK26">
        <f t="shared" ca="1" si="55"/>
        <v>691</v>
      </c>
      <c r="CL26">
        <f t="shared" ca="1" si="55"/>
        <v>691</v>
      </c>
      <c r="CM26">
        <f t="shared" ca="1" si="55"/>
        <v>691</v>
      </c>
      <c r="CN26">
        <f t="shared" ca="1" si="55"/>
        <v>691</v>
      </c>
      <c r="CO26">
        <f t="shared" ca="1" si="55"/>
        <v>691</v>
      </c>
      <c r="CP26">
        <f t="shared" ca="1" si="55"/>
        <v>691</v>
      </c>
      <c r="CQ26">
        <f t="shared" ca="1" si="55"/>
        <v>691</v>
      </c>
      <c r="CR26">
        <f t="shared" ca="1" si="55"/>
        <v>691</v>
      </c>
      <c r="CS26">
        <f t="shared" ca="1" si="55"/>
        <v>691</v>
      </c>
      <c r="CT26">
        <f t="shared" ca="1" si="55"/>
        <v>691</v>
      </c>
      <c r="CU26">
        <f t="shared" ca="1" si="55"/>
        <v>691</v>
      </c>
      <c r="CV26">
        <f t="shared" ca="1" si="55"/>
        <v>691</v>
      </c>
      <c r="CW26">
        <f t="shared" ca="1" si="55"/>
        <v>691</v>
      </c>
      <c r="CX26">
        <f t="shared" ca="1" si="55"/>
        <v>691</v>
      </c>
      <c r="CY26">
        <f t="shared" ca="1" si="55"/>
        <v>691</v>
      </c>
      <c r="CZ26">
        <f t="shared" ca="1" si="55"/>
        <v>691</v>
      </c>
      <c r="DA26">
        <f t="shared" ca="1" si="55"/>
        <v>692</v>
      </c>
      <c r="DB26">
        <f t="shared" ca="1" si="55"/>
        <v>692</v>
      </c>
      <c r="DC26" s="87">
        <f t="shared" ca="1" si="55"/>
        <v>692</v>
      </c>
      <c r="DD26">
        <f t="shared" ca="1" si="55"/>
        <v>692</v>
      </c>
      <c r="DE26">
        <f t="shared" ca="1" si="55"/>
        <v>692</v>
      </c>
      <c r="DF26">
        <f t="shared" ca="1" si="55"/>
        <v>692</v>
      </c>
      <c r="DG26">
        <f t="shared" ca="1" si="55"/>
        <v>692</v>
      </c>
      <c r="DH26">
        <f t="shared" ca="1" si="55"/>
        <v>693</v>
      </c>
      <c r="DI26">
        <f t="shared" ca="1" si="55"/>
        <v>693</v>
      </c>
      <c r="DJ26">
        <f t="shared" ca="1" si="55"/>
        <v>693</v>
      </c>
      <c r="DK26">
        <f t="shared" ca="1" si="55"/>
        <v>693</v>
      </c>
      <c r="DL26">
        <f t="shared" ca="1" si="55"/>
        <v>693</v>
      </c>
      <c r="DM26">
        <f t="shared" ca="1" si="55"/>
        <v>693</v>
      </c>
      <c r="DN26">
        <f t="shared" ca="1" si="55"/>
        <v>700</v>
      </c>
      <c r="DO26">
        <f t="shared" ca="1" si="55"/>
        <v>700</v>
      </c>
      <c r="DP26">
        <f t="shared" ca="1" si="55"/>
        <v>700</v>
      </c>
      <c r="DQ26">
        <f t="shared" ca="1" si="55"/>
        <v>700</v>
      </c>
      <c r="DR26">
        <f t="shared" ca="1" si="55"/>
        <v>700</v>
      </c>
      <c r="DS26">
        <f t="shared" ca="1" si="55"/>
        <v>700</v>
      </c>
      <c r="DT26">
        <f t="shared" ca="1" si="55"/>
        <v>700</v>
      </c>
      <c r="DU26">
        <f t="shared" ca="1" si="55"/>
        <v>700</v>
      </c>
      <c r="DV26">
        <f t="shared" ca="1" si="55"/>
        <v>700</v>
      </c>
      <c r="DW26">
        <f t="shared" ca="1" si="55"/>
        <v>700</v>
      </c>
      <c r="DX26">
        <f t="shared" ca="1" si="55"/>
        <v>700</v>
      </c>
      <c r="DY26">
        <f t="shared" ca="1" si="55"/>
        <v>700</v>
      </c>
      <c r="DZ26" s="88">
        <f t="shared" ca="1" si="55"/>
        <v>700</v>
      </c>
      <c r="EA26">
        <f t="shared" ca="1" si="55"/>
        <v>700</v>
      </c>
      <c r="EB26">
        <f t="shared" ca="1" si="55"/>
        <v>700</v>
      </c>
      <c r="EC26">
        <f t="shared" ca="1" si="55"/>
        <v>700</v>
      </c>
      <c r="ED26">
        <f t="shared" ca="1" si="55"/>
        <v>700</v>
      </c>
      <c r="EE26">
        <f t="shared" ca="1" si="55"/>
        <v>700</v>
      </c>
      <c r="EF26">
        <f t="shared" ca="1" si="55"/>
        <v>700</v>
      </c>
      <c r="EG26">
        <f t="shared" ca="1" si="55"/>
        <v>700</v>
      </c>
      <c r="EH26">
        <f t="shared" ca="1" si="55"/>
        <v>700</v>
      </c>
      <c r="EI26">
        <f t="shared" ca="1" si="55"/>
        <v>700</v>
      </c>
      <c r="EJ26">
        <f t="shared" ref="EJ26:EU26" ca="1" si="56">INDEX($D$25:$D$36,MATCH(EJ23,$E$25:$E$36,1)+1)</f>
        <v>700</v>
      </c>
      <c r="EK26">
        <f t="shared" ca="1" si="56"/>
        <v>700</v>
      </c>
      <c r="EL26">
        <f t="shared" ca="1" si="56"/>
        <v>700</v>
      </c>
      <c r="EM26">
        <f t="shared" ca="1" si="56"/>
        <v>700</v>
      </c>
      <c r="EN26">
        <f t="shared" ca="1" si="56"/>
        <v>700</v>
      </c>
      <c r="EO26">
        <f t="shared" ca="1" si="56"/>
        <v>700</v>
      </c>
      <c r="EP26">
        <f t="shared" ca="1" si="56"/>
        <v>700</v>
      </c>
      <c r="EQ26">
        <f t="shared" ca="1" si="56"/>
        <v>700</v>
      </c>
      <c r="ER26">
        <f t="shared" ca="1" si="56"/>
        <v>700</v>
      </c>
      <c r="ES26">
        <f t="shared" ca="1" si="56"/>
        <v>700</v>
      </c>
      <c r="ET26">
        <f t="shared" ca="1" si="56"/>
        <v>700</v>
      </c>
      <c r="EU26">
        <f t="shared" ca="1" si="56"/>
        <v>700</v>
      </c>
      <c r="EV26">
        <f t="shared" ref="EV26:GP26" ca="1" si="57">INDEX($D$25:$D$36,MATCH(EV23,$E$25:$E$36,1)+1)</f>
        <v>700</v>
      </c>
      <c r="EW26">
        <f t="shared" ca="1" si="57"/>
        <v>700</v>
      </c>
      <c r="EX26">
        <f t="shared" ca="1" si="57"/>
        <v>700</v>
      </c>
      <c r="EY26" s="87">
        <f t="shared" ca="1" si="57"/>
        <v>700</v>
      </c>
      <c r="EZ26">
        <f t="shared" ca="1" si="57"/>
        <v>700</v>
      </c>
      <c r="FA26">
        <f t="shared" ca="1" si="57"/>
        <v>700</v>
      </c>
      <c r="FB26">
        <f t="shared" ca="1" si="57"/>
        <v>700</v>
      </c>
      <c r="FC26">
        <f t="shared" ca="1" si="57"/>
        <v>700</v>
      </c>
      <c r="FD26">
        <f t="shared" ca="1" si="57"/>
        <v>700</v>
      </c>
      <c r="FE26">
        <f t="shared" ca="1" si="57"/>
        <v>700</v>
      </c>
      <c r="FF26">
        <f t="shared" ca="1" si="57"/>
        <v>700</v>
      </c>
      <c r="FG26">
        <f t="shared" ca="1" si="57"/>
        <v>700</v>
      </c>
      <c r="FH26">
        <f t="shared" ca="1" si="57"/>
        <v>700</v>
      </c>
      <c r="FI26">
        <f t="shared" ca="1" si="57"/>
        <v>700</v>
      </c>
      <c r="FJ26">
        <f t="shared" ca="1" si="57"/>
        <v>700</v>
      </c>
      <c r="FK26">
        <f t="shared" ca="1" si="57"/>
        <v>700</v>
      </c>
      <c r="FL26">
        <f t="shared" ca="1" si="57"/>
        <v>700</v>
      </c>
      <c r="FM26">
        <f t="shared" ca="1" si="57"/>
        <v>700</v>
      </c>
      <c r="FN26">
        <f t="shared" ca="1" si="57"/>
        <v>700</v>
      </c>
      <c r="FO26">
        <f t="shared" ca="1" si="57"/>
        <v>700</v>
      </c>
      <c r="FP26">
        <f t="shared" ca="1" si="57"/>
        <v>700</v>
      </c>
      <c r="FQ26">
        <f t="shared" ca="1" si="57"/>
        <v>700</v>
      </c>
      <c r="FR26">
        <f t="shared" ca="1" si="57"/>
        <v>700</v>
      </c>
      <c r="FS26">
        <f t="shared" ca="1" si="57"/>
        <v>700</v>
      </c>
      <c r="FT26">
        <f t="shared" ca="1" si="57"/>
        <v>700</v>
      </c>
      <c r="FU26">
        <f t="shared" ca="1" si="57"/>
        <v>700</v>
      </c>
      <c r="FV26" s="88">
        <f t="shared" ca="1" si="57"/>
        <v>700</v>
      </c>
      <c r="FW26" t="e">
        <f t="shared" si="57"/>
        <v>#N/A</v>
      </c>
      <c r="FX26" t="e">
        <f t="shared" si="57"/>
        <v>#N/A</v>
      </c>
      <c r="FY26" t="e">
        <f t="shared" si="57"/>
        <v>#N/A</v>
      </c>
      <c r="FZ26" t="e">
        <f t="shared" si="57"/>
        <v>#N/A</v>
      </c>
      <c r="GA26" t="e">
        <f t="shared" si="57"/>
        <v>#N/A</v>
      </c>
      <c r="GB26" t="e">
        <f t="shared" si="57"/>
        <v>#N/A</v>
      </c>
      <c r="GC26" t="e">
        <f t="shared" si="57"/>
        <v>#N/A</v>
      </c>
      <c r="GD26" t="e">
        <f t="shared" si="57"/>
        <v>#N/A</v>
      </c>
      <c r="GE26" t="e">
        <f t="shared" si="57"/>
        <v>#N/A</v>
      </c>
      <c r="GF26" t="e">
        <f t="shared" si="57"/>
        <v>#N/A</v>
      </c>
      <c r="GG26" t="e">
        <f t="shared" si="57"/>
        <v>#N/A</v>
      </c>
      <c r="GH26" t="e">
        <f t="shared" si="57"/>
        <v>#N/A</v>
      </c>
      <c r="GI26" t="e">
        <f t="shared" si="57"/>
        <v>#N/A</v>
      </c>
      <c r="GJ26" t="e">
        <f t="shared" si="57"/>
        <v>#N/A</v>
      </c>
      <c r="GK26" t="e">
        <f t="shared" si="57"/>
        <v>#N/A</v>
      </c>
      <c r="GL26" t="e">
        <f t="shared" si="57"/>
        <v>#N/A</v>
      </c>
      <c r="GM26" t="e">
        <f t="shared" si="57"/>
        <v>#N/A</v>
      </c>
      <c r="GN26" t="e">
        <f t="shared" si="57"/>
        <v>#N/A</v>
      </c>
      <c r="GO26" t="e">
        <f t="shared" si="57"/>
        <v>#N/A</v>
      </c>
      <c r="GP26" t="e">
        <f t="shared" si="57"/>
        <v>#N/A</v>
      </c>
      <c r="GQ26" t="e">
        <f t="shared" ref="GQ26:GT26" si="58">INDEX($D$25:$D$36,MATCH(GQ23,$E$25:$E$36,1)+1)</f>
        <v>#N/A</v>
      </c>
      <c r="GR26" t="e">
        <f t="shared" si="58"/>
        <v>#N/A</v>
      </c>
      <c r="GS26" t="e">
        <f t="shared" si="58"/>
        <v>#N/A</v>
      </c>
      <c r="GT26" t="e">
        <f t="shared" si="58"/>
        <v>#N/A</v>
      </c>
    </row>
    <row r="27" spans="2:202" x14ac:dyDescent="0.25">
      <c r="C27" s="17">
        <v>8000</v>
      </c>
      <c r="D27" s="18">
        <v>685</v>
      </c>
      <c r="E27" s="17">
        <v>8000</v>
      </c>
      <c r="J27" t="s">
        <v>38</v>
      </c>
      <c r="K27" s="87">
        <f ca="1">INDEX($E$25:$E$36,MATCH(K23,$E$25:$E$36,1)+1)</f>
        <v>138000</v>
      </c>
      <c r="L27">
        <f t="shared" ref="L27:BW27" ca="1" si="59">INDEX($E$25:$E$36,MATCH(L23,$E$25:$E$36,1)+1)</f>
        <v>138000</v>
      </c>
      <c r="M27">
        <f t="shared" ca="1" si="59"/>
        <v>138000</v>
      </c>
      <c r="N27">
        <f t="shared" ca="1" si="59"/>
        <v>138000</v>
      </c>
      <c r="O27">
        <f t="shared" ca="1" si="59"/>
        <v>138000</v>
      </c>
      <c r="P27">
        <f t="shared" ca="1" si="59"/>
        <v>176000</v>
      </c>
      <c r="Q27">
        <f t="shared" ca="1" si="59"/>
        <v>176000</v>
      </c>
      <c r="R27">
        <f t="shared" ca="1" si="59"/>
        <v>176000</v>
      </c>
      <c r="S27">
        <f t="shared" ca="1" si="59"/>
        <v>138000</v>
      </c>
      <c r="T27">
        <f t="shared" ca="1" si="59"/>
        <v>104000</v>
      </c>
      <c r="U27">
        <f t="shared" ca="1" si="59"/>
        <v>74000</v>
      </c>
      <c r="V27">
        <f t="shared" ca="1" si="59"/>
        <v>50000</v>
      </c>
      <c r="W27">
        <f t="shared" ca="1" si="59"/>
        <v>50000</v>
      </c>
      <c r="X27">
        <f t="shared" ca="1" si="59"/>
        <v>50000</v>
      </c>
      <c r="Y27">
        <f t="shared" ca="1" si="59"/>
        <v>50000</v>
      </c>
      <c r="Z27">
        <f t="shared" ca="1" si="59"/>
        <v>50000</v>
      </c>
      <c r="AA27">
        <f t="shared" ca="1" si="59"/>
        <v>28000</v>
      </c>
      <c r="AB27">
        <f t="shared" ca="1" si="59"/>
        <v>28000</v>
      </c>
      <c r="AC27">
        <f t="shared" ca="1" si="59"/>
        <v>0</v>
      </c>
      <c r="AD27">
        <f t="shared" ca="1" si="59"/>
        <v>0</v>
      </c>
      <c r="AE27">
        <f t="shared" ca="1" si="59"/>
        <v>0</v>
      </c>
      <c r="AF27">
        <f t="shared" ca="1" si="59"/>
        <v>0</v>
      </c>
      <c r="AG27">
        <f t="shared" ca="1" si="59"/>
        <v>0</v>
      </c>
      <c r="AH27" s="88">
        <f t="shared" ca="1" si="59"/>
        <v>50000</v>
      </c>
      <c r="AI27">
        <f t="shared" ca="1" si="59"/>
        <v>74000</v>
      </c>
      <c r="AJ27">
        <f t="shared" ca="1" si="59"/>
        <v>74000</v>
      </c>
      <c r="AK27">
        <f t="shared" ca="1" si="59"/>
        <v>74000</v>
      </c>
      <c r="AL27">
        <f t="shared" ca="1" si="59"/>
        <v>74000</v>
      </c>
      <c r="AM27">
        <f t="shared" ca="1" si="59"/>
        <v>74000</v>
      </c>
      <c r="AN27">
        <f t="shared" ca="1" si="59"/>
        <v>74000</v>
      </c>
      <c r="AO27">
        <f t="shared" ca="1" si="59"/>
        <v>74000</v>
      </c>
      <c r="AP27">
        <f t="shared" ca="1" si="59"/>
        <v>74000</v>
      </c>
      <c r="AQ27">
        <f t="shared" ca="1" si="59"/>
        <v>74000</v>
      </c>
      <c r="AR27">
        <f t="shared" ca="1" si="59"/>
        <v>28000</v>
      </c>
      <c r="AS27">
        <f t="shared" ca="1" si="59"/>
        <v>0</v>
      </c>
      <c r="AT27">
        <f t="shared" ca="1" si="59"/>
        <v>28000</v>
      </c>
      <c r="AU27">
        <f t="shared" ca="1" si="59"/>
        <v>74000</v>
      </c>
      <c r="AV27">
        <f t="shared" ca="1" si="59"/>
        <v>74000</v>
      </c>
      <c r="AW27">
        <f t="shared" ca="1" si="59"/>
        <v>74000</v>
      </c>
      <c r="AX27">
        <f t="shared" ca="1" si="59"/>
        <v>74000</v>
      </c>
      <c r="AY27">
        <f t="shared" ca="1" si="59"/>
        <v>74000</v>
      </c>
      <c r="AZ27">
        <f t="shared" ca="1" si="59"/>
        <v>74000</v>
      </c>
      <c r="BA27">
        <f t="shared" ca="1" si="59"/>
        <v>50000</v>
      </c>
      <c r="BB27">
        <f t="shared" ca="1" si="59"/>
        <v>8000</v>
      </c>
      <c r="BC27">
        <f t="shared" ca="1" si="59"/>
        <v>50000</v>
      </c>
      <c r="BD27">
        <f t="shared" ca="1" si="59"/>
        <v>74000</v>
      </c>
      <c r="BE27">
        <f t="shared" ca="1" si="59"/>
        <v>74000</v>
      </c>
      <c r="BF27">
        <f t="shared" ca="1" si="59"/>
        <v>74000</v>
      </c>
      <c r="BG27" s="87">
        <f t="shared" ca="1" si="59"/>
        <v>74000</v>
      </c>
      <c r="BH27">
        <f t="shared" ca="1" si="59"/>
        <v>74000</v>
      </c>
      <c r="BI27">
        <f t="shared" ca="1" si="59"/>
        <v>74000</v>
      </c>
      <c r="BJ27">
        <f t="shared" ca="1" si="59"/>
        <v>74000</v>
      </c>
      <c r="BK27">
        <f t="shared" ca="1" si="59"/>
        <v>74000</v>
      </c>
      <c r="BL27">
        <f t="shared" ca="1" si="59"/>
        <v>74000</v>
      </c>
      <c r="BM27">
        <f t="shared" ca="1" si="59"/>
        <v>104000</v>
      </c>
      <c r="BN27">
        <f t="shared" ca="1" si="59"/>
        <v>104000</v>
      </c>
      <c r="BO27">
        <f t="shared" ca="1" si="59"/>
        <v>104000</v>
      </c>
      <c r="BP27">
        <f t="shared" ca="1" si="59"/>
        <v>104000</v>
      </c>
      <c r="BQ27">
        <f t="shared" ca="1" si="59"/>
        <v>104000</v>
      </c>
      <c r="BR27">
        <f t="shared" ca="1" si="59"/>
        <v>104000</v>
      </c>
      <c r="BS27">
        <f t="shared" ca="1" si="59"/>
        <v>104000</v>
      </c>
      <c r="BT27">
        <f t="shared" ca="1" si="59"/>
        <v>104000</v>
      </c>
      <c r="BU27">
        <f t="shared" ca="1" si="59"/>
        <v>104000</v>
      </c>
      <c r="BV27">
        <f t="shared" ca="1" si="59"/>
        <v>104000</v>
      </c>
      <c r="BW27">
        <f t="shared" ca="1" si="59"/>
        <v>104000</v>
      </c>
      <c r="BX27">
        <f t="shared" ref="BX27:EI27" ca="1" si="60">INDEX($E$25:$E$36,MATCH(BX23,$E$25:$E$36,1)+1)</f>
        <v>138000</v>
      </c>
      <c r="BY27">
        <f t="shared" ca="1" si="60"/>
        <v>138000</v>
      </c>
      <c r="BZ27">
        <f t="shared" ca="1" si="60"/>
        <v>138000</v>
      </c>
      <c r="CA27">
        <f t="shared" ca="1" si="60"/>
        <v>138000</v>
      </c>
      <c r="CB27">
        <f t="shared" ca="1" si="60"/>
        <v>138000</v>
      </c>
      <c r="CC27">
        <f t="shared" ca="1" si="60"/>
        <v>138000</v>
      </c>
      <c r="CD27" s="88">
        <f t="shared" ca="1" si="60"/>
        <v>138000</v>
      </c>
      <c r="CE27">
        <f t="shared" ca="1" si="60"/>
        <v>138000</v>
      </c>
      <c r="CF27">
        <f t="shared" ca="1" si="60"/>
        <v>138000</v>
      </c>
      <c r="CG27">
        <f t="shared" ca="1" si="60"/>
        <v>138000</v>
      </c>
      <c r="CH27">
        <f t="shared" ca="1" si="60"/>
        <v>138000</v>
      </c>
      <c r="CI27">
        <f t="shared" ca="1" si="60"/>
        <v>138000</v>
      </c>
      <c r="CJ27">
        <f t="shared" ca="1" si="60"/>
        <v>138000</v>
      </c>
      <c r="CK27">
        <f t="shared" ca="1" si="60"/>
        <v>176000</v>
      </c>
      <c r="CL27">
        <f t="shared" ca="1" si="60"/>
        <v>176000</v>
      </c>
      <c r="CM27">
        <f t="shared" ca="1" si="60"/>
        <v>176000</v>
      </c>
      <c r="CN27">
        <f t="shared" ca="1" si="60"/>
        <v>176000</v>
      </c>
      <c r="CO27">
        <f t="shared" ca="1" si="60"/>
        <v>176000</v>
      </c>
      <c r="CP27">
        <f t="shared" ca="1" si="60"/>
        <v>176000</v>
      </c>
      <c r="CQ27">
        <f t="shared" ca="1" si="60"/>
        <v>176000</v>
      </c>
      <c r="CR27">
        <f t="shared" ca="1" si="60"/>
        <v>176000</v>
      </c>
      <c r="CS27">
        <f t="shared" ca="1" si="60"/>
        <v>176000</v>
      </c>
      <c r="CT27">
        <f t="shared" ca="1" si="60"/>
        <v>176000</v>
      </c>
      <c r="CU27">
        <f t="shared" ca="1" si="60"/>
        <v>176000</v>
      </c>
      <c r="CV27">
        <f t="shared" ca="1" si="60"/>
        <v>176000</v>
      </c>
      <c r="CW27">
        <f t="shared" ca="1" si="60"/>
        <v>176000</v>
      </c>
      <c r="CX27">
        <f t="shared" ca="1" si="60"/>
        <v>176000</v>
      </c>
      <c r="CY27">
        <f t="shared" ca="1" si="60"/>
        <v>176000</v>
      </c>
      <c r="CZ27">
        <f t="shared" ca="1" si="60"/>
        <v>176000</v>
      </c>
      <c r="DA27">
        <f t="shared" ca="1" si="60"/>
        <v>216000</v>
      </c>
      <c r="DB27">
        <f t="shared" ca="1" si="60"/>
        <v>216000</v>
      </c>
      <c r="DC27" s="87">
        <f t="shared" ca="1" si="60"/>
        <v>216000</v>
      </c>
      <c r="DD27">
        <f t="shared" ca="1" si="60"/>
        <v>216000</v>
      </c>
      <c r="DE27">
        <f t="shared" ca="1" si="60"/>
        <v>216000</v>
      </c>
      <c r="DF27">
        <f t="shared" ca="1" si="60"/>
        <v>216000</v>
      </c>
      <c r="DG27">
        <f t="shared" ca="1" si="60"/>
        <v>216000</v>
      </c>
      <c r="DH27">
        <f t="shared" ca="1" si="60"/>
        <v>264000</v>
      </c>
      <c r="DI27">
        <f t="shared" ca="1" si="60"/>
        <v>264000</v>
      </c>
      <c r="DJ27">
        <f t="shared" ca="1" si="60"/>
        <v>264000</v>
      </c>
      <c r="DK27">
        <f t="shared" ca="1" si="60"/>
        <v>264000</v>
      </c>
      <c r="DL27">
        <f t="shared" ca="1" si="60"/>
        <v>264000</v>
      </c>
      <c r="DM27">
        <f t="shared" ca="1" si="60"/>
        <v>264000</v>
      </c>
      <c r="DN27">
        <f t="shared" ca="1" si="60"/>
        <v>3264000</v>
      </c>
      <c r="DO27">
        <f t="shared" ca="1" si="60"/>
        <v>3264000</v>
      </c>
      <c r="DP27">
        <f t="shared" ca="1" si="60"/>
        <v>3264000</v>
      </c>
      <c r="DQ27">
        <f t="shared" ca="1" si="60"/>
        <v>3264000</v>
      </c>
      <c r="DR27">
        <f t="shared" ca="1" si="60"/>
        <v>3264000</v>
      </c>
      <c r="DS27">
        <f t="shared" ca="1" si="60"/>
        <v>3264000</v>
      </c>
      <c r="DT27">
        <f t="shared" ca="1" si="60"/>
        <v>3264000</v>
      </c>
      <c r="DU27">
        <f t="shared" ca="1" si="60"/>
        <v>3264000</v>
      </c>
      <c r="DV27">
        <f t="shared" ca="1" si="60"/>
        <v>3264000</v>
      </c>
      <c r="DW27">
        <f t="shared" ca="1" si="60"/>
        <v>3264000</v>
      </c>
      <c r="DX27">
        <f t="shared" ca="1" si="60"/>
        <v>3264000</v>
      </c>
      <c r="DY27">
        <f t="shared" ca="1" si="60"/>
        <v>3264000</v>
      </c>
      <c r="DZ27" s="88">
        <f t="shared" ca="1" si="60"/>
        <v>3264000</v>
      </c>
      <c r="EA27">
        <f t="shared" ca="1" si="60"/>
        <v>3264000</v>
      </c>
      <c r="EB27">
        <f t="shared" ca="1" si="60"/>
        <v>3264000</v>
      </c>
      <c r="EC27">
        <f t="shared" ca="1" si="60"/>
        <v>3264000</v>
      </c>
      <c r="ED27">
        <f t="shared" ca="1" si="60"/>
        <v>3264000</v>
      </c>
      <c r="EE27">
        <f t="shared" ca="1" si="60"/>
        <v>3264000</v>
      </c>
      <c r="EF27">
        <f t="shared" ca="1" si="60"/>
        <v>3264000</v>
      </c>
      <c r="EG27">
        <f t="shared" ca="1" si="60"/>
        <v>3264000</v>
      </c>
      <c r="EH27">
        <f t="shared" ca="1" si="60"/>
        <v>3264000</v>
      </c>
      <c r="EI27">
        <f t="shared" ca="1" si="60"/>
        <v>3264000</v>
      </c>
      <c r="EJ27">
        <f t="shared" ref="EJ27:EU27" ca="1" si="61">INDEX($E$25:$E$36,MATCH(EJ23,$E$25:$E$36,1)+1)</f>
        <v>3264000</v>
      </c>
      <c r="EK27">
        <f t="shared" ca="1" si="61"/>
        <v>3264000</v>
      </c>
      <c r="EL27">
        <f t="shared" ca="1" si="61"/>
        <v>3264000</v>
      </c>
      <c r="EM27">
        <f t="shared" ca="1" si="61"/>
        <v>3264000</v>
      </c>
      <c r="EN27">
        <f t="shared" ca="1" si="61"/>
        <v>3264000</v>
      </c>
      <c r="EO27">
        <f t="shared" ca="1" si="61"/>
        <v>3264000</v>
      </c>
      <c r="EP27">
        <f t="shared" ca="1" si="61"/>
        <v>3264000</v>
      </c>
      <c r="EQ27">
        <f t="shared" ca="1" si="61"/>
        <v>3264000</v>
      </c>
      <c r="ER27">
        <f t="shared" ca="1" si="61"/>
        <v>3264000</v>
      </c>
      <c r="ES27">
        <f t="shared" ca="1" si="61"/>
        <v>3264000</v>
      </c>
      <c r="ET27">
        <f t="shared" ca="1" si="61"/>
        <v>3264000</v>
      </c>
      <c r="EU27">
        <f t="shared" ca="1" si="61"/>
        <v>3264000</v>
      </c>
      <c r="EV27">
        <f t="shared" ref="EV27:GP27" ca="1" si="62">INDEX($E$25:$E$36,MATCH(EV23,$E$25:$E$36,1)+1)</f>
        <v>3264000</v>
      </c>
      <c r="EW27">
        <f t="shared" ca="1" si="62"/>
        <v>3264000</v>
      </c>
      <c r="EX27">
        <f t="shared" ca="1" si="62"/>
        <v>3264000</v>
      </c>
      <c r="EY27" s="87">
        <f t="shared" ca="1" si="62"/>
        <v>3264000</v>
      </c>
      <c r="EZ27">
        <f t="shared" ca="1" si="62"/>
        <v>3264000</v>
      </c>
      <c r="FA27">
        <f t="shared" ca="1" si="62"/>
        <v>3264000</v>
      </c>
      <c r="FB27">
        <f t="shared" ca="1" si="62"/>
        <v>3264000</v>
      </c>
      <c r="FC27">
        <f t="shared" ca="1" si="62"/>
        <v>3264000</v>
      </c>
      <c r="FD27">
        <f t="shared" ca="1" si="62"/>
        <v>3264000</v>
      </c>
      <c r="FE27">
        <f t="shared" ca="1" si="62"/>
        <v>3264000</v>
      </c>
      <c r="FF27">
        <f t="shared" ca="1" si="62"/>
        <v>3264000</v>
      </c>
      <c r="FG27">
        <f t="shared" ca="1" si="62"/>
        <v>3264000</v>
      </c>
      <c r="FH27">
        <f t="shared" ca="1" si="62"/>
        <v>3264000</v>
      </c>
      <c r="FI27">
        <f t="shared" ca="1" si="62"/>
        <v>3264000</v>
      </c>
      <c r="FJ27">
        <f t="shared" ca="1" si="62"/>
        <v>3264000</v>
      </c>
      <c r="FK27">
        <f t="shared" ca="1" si="62"/>
        <v>3264000</v>
      </c>
      <c r="FL27">
        <f t="shared" ca="1" si="62"/>
        <v>3264000</v>
      </c>
      <c r="FM27">
        <f t="shared" ca="1" si="62"/>
        <v>3264000</v>
      </c>
      <c r="FN27">
        <f t="shared" ca="1" si="62"/>
        <v>3264000</v>
      </c>
      <c r="FO27">
        <f t="shared" ca="1" si="62"/>
        <v>3264000</v>
      </c>
      <c r="FP27">
        <f t="shared" ca="1" si="62"/>
        <v>3264000</v>
      </c>
      <c r="FQ27">
        <f t="shared" ca="1" si="62"/>
        <v>3264000</v>
      </c>
      <c r="FR27">
        <f t="shared" ca="1" si="62"/>
        <v>3264000</v>
      </c>
      <c r="FS27">
        <f t="shared" ca="1" si="62"/>
        <v>3264000</v>
      </c>
      <c r="FT27">
        <f t="shared" ca="1" si="62"/>
        <v>3264000</v>
      </c>
      <c r="FU27">
        <f t="shared" ca="1" si="62"/>
        <v>3264000</v>
      </c>
      <c r="FV27" s="88">
        <f t="shared" ca="1" si="62"/>
        <v>3264000</v>
      </c>
      <c r="FW27" t="e">
        <f t="shared" si="62"/>
        <v>#N/A</v>
      </c>
      <c r="FX27" t="e">
        <f t="shared" si="62"/>
        <v>#N/A</v>
      </c>
      <c r="FY27" t="e">
        <f t="shared" si="62"/>
        <v>#N/A</v>
      </c>
      <c r="FZ27" t="e">
        <f t="shared" si="62"/>
        <v>#N/A</v>
      </c>
      <c r="GA27" t="e">
        <f t="shared" si="62"/>
        <v>#N/A</v>
      </c>
      <c r="GB27" t="e">
        <f t="shared" si="62"/>
        <v>#N/A</v>
      </c>
      <c r="GC27" t="e">
        <f t="shared" si="62"/>
        <v>#N/A</v>
      </c>
      <c r="GD27" t="e">
        <f t="shared" si="62"/>
        <v>#N/A</v>
      </c>
      <c r="GE27" t="e">
        <f t="shared" si="62"/>
        <v>#N/A</v>
      </c>
      <c r="GF27" t="e">
        <f t="shared" si="62"/>
        <v>#N/A</v>
      </c>
      <c r="GG27" t="e">
        <f t="shared" si="62"/>
        <v>#N/A</v>
      </c>
      <c r="GH27" t="e">
        <f t="shared" si="62"/>
        <v>#N/A</v>
      </c>
      <c r="GI27" t="e">
        <f t="shared" si="62"/>
        <v>#N/A</v>
      </c>
      <c r="GJ27" t="e">
        <f t="shared" si="62"/>
        <v>#N/A</v>
      </c>
      <c r="GK27" t="e">
        <f t="shared" si="62"/>
        <v>#N/A</v>
      </c>
      <c r="GL27" t="e">
        <f t="shared" si="62"/>
        <v>#N/A</v>
      </c>
      <c r="GM27" t="e">
        <f t="shared" si="62"/>
        <v>#N/A</v>
      </c>
      <c r="GN27" t="e">
        <f t="shared" si="62"/>
        <v>#N/A</v>
      </c>
      <c r="GO27" t="e">
        <f t="shared" si="62"/>
        <v>#N/A</v>
      </c>
      <c r="GP27" t="e">
        <f t="shared" si="62"/>
        <v>#N/A</v>
      </c>
      <c r="GQ27" t="e">
        <f t="shared" ref="GQ27:GT27" si="63">INDEX($E$25:$E$36,MATCH(GQ23,$E$25:$E$36,1)+1)</f>
        <v>#N/A</v>
      </c>
      <c r="GR27" t="e">
        <f t="shared" si="63"/>
        <v>#N/A</v>
      </c>
      <c r="GS27" t="e">
        <f t="shared" si="63"/>
        <v>#N/A</v>
      </c>
      <c r="GT27" t="e">
        <f t="shared" si="63"/>
        <v>#N/A</v>
      </c>
    </row>
    <row r="28" spans="2:202" x14ac:dyDescent="0.25">
      <c r="C28" s="17">
        <v>28000</v>
      </c>
      <c r="D28" s="18">
        <v>686</v>
      </c>
      <c r="E28" s="17">
        <v>28000</v>
      </c>
      <c r="K28" s="87"/>
      <c r="AH28" s="88"/>
      <c r="BG28" s="87"/>
      <c r="CD28" s="88"/>
      <c r="DC28" s="87"/>
      <c r="DZ28" s="88"/>
      <c r="EY28" s="87"/>
      <c r="FV28" s="88"/>
    </row>
    <row r="29" spans="2:202" x14ac:dyDescent="0.25">
      <c r="C29" s="17">
        <v>50000</v>
      </c>
      <c r="D29" s="18">
        <v>687</v>
      </c>
      <c r="E29" s="17">
        <v>50000</v>
      </c>
      <c r="I29" s="139" t="s">
        <v>448</v>
      </c>
      <c r="J29" t="s">
        <v>34</v>
      </c>
      <c r="K29" s="87">
        <f ca="1">K24+(K23-K25)*(K26-K24)/(K27-K25)</f>
        <v>689.33026123046875</v>
      </c>
      <c r="L29">
        <f t="shared" ref="L29:BW29" ca="1" si="64">L24+(L23-L25)*(L26-L24)/(L27-L25)</f>
        <v>689.50030517578125</v>
      </c>
      <c r="M29">
        <f t="shared" ca="1" si="64"/>
        <v>689.6502685546875</v>
      </c>
      <c r="N29">
        <f t="shared" ca="1" si="64"/>
        <v>689.790283203125</v>
      </c>
      <c r="O29">
        <f t="shared" ca="1" si="64"/>
        <v>689.9302978515625</v>
      </c>
      <c r="P29">
        <f t="shared" ca="1" si="64"/>
        <v>690.060302734375</v>
      </c>
      <c r="Q29">
        <f t="shared" ca="1" si="64"/>
        <v>690.1903076171875</v>
      </c>
      <c r="R29">
        <f t="shared" ca="1" si="64"/>
        <v>690.2103271484375</v>
      </c>
      <c r="S29">
        <f t="shared" ca="1" si="64"/>
        <v>689.4403076171875</v>
      </c>
      <c r="T29">
        <f t="shared" ca="1" si="64"/>
        <v>688.6302490234375</v>
      </c>
      <c r="U29">
        <f t="shared" ca="1" si="64"/>
        <v>687.81024169921875</v>
      </c>
      <c r="V29">
        <f t="shared" ca="1" si="64"/>
        <v>686.92044371459872</v>
      </c>
      <c r="W29">
        <f t="shared" ca="1" si="64"/>
        <v>686.67968640590914</v>
      </c>
      <c r="X29">
        <f t="shared" ca="1" si="64"/>
        <v>686.4513752397379</v>
      </c>
      <c r="Y29">
        <f t="shared" ca="1" si="64"/>
        <v>686.23212116922173</v>
      </c>
      <c r="Z29">
        <f t="shared" ca="1" si="64"/>
        <v>686.0194005455586</v>
      </c>
      <c r="AA29">
        <f t="shared" ca="1" si="64"/>
        <v>685.79247495831908</v>
      </c>
      <c r="AB29">
        <f t="shared" ca="1" si="64"/>
        <v>685.57216772919878</v>
      </c>
      <c r="AC29">
        <f t="shared" ca="1" si="64"/>
        <v>684.62759542863932</v>
      </c>
      <c r="AD29">
        <f t="shared" ca="1" si="64"/>
        <v>684.5758583969473</v>
      </c>
      <c r="AE29">
        <f t="shared" ca="1" si="64"/>
        <v>684.56716067881212</v>
      </c>
      <c r="AF29">
        <f t="shared" ca="1" si="64"/>
        <v>684.55507818689227</v>
      </c>
      <c r="AG29">
        <f t="shared" ca="1" si="64"/>
        <v>684.67329826753007</v>
      </c>
      <c r="AH29" s="88">
        <f t="shared" ca="1" si="64"/>
        <v>686.15731982978639</v>
      </c>
      <c r="AI29">
        <f t="shared" ca="1" si="64"/>
        <v>687.45141962448849</v>
      </c>
      <c r="AJ29">
        <f t="shared" ca="1" si="64"/>
        <v>687.26885387751224</v>
      </c>
      <c r="AK29">
        <f t="shared" ca="1" si="64"/>
        <v>687.30416993292795</v>
      </c>
      <c r="AL29">
        <f t="shared" ca="1" si="64"/>
        <v>687.43216828934283</v>
      </c>
      <c r="AM29">
        <f t="shared" ca="1" si="64"/>
        <v>687.54180652683112</v>
      </c>
      <c r="AN29">
        <f t="shared" ca="1" si="64"/>
        <v>687.64125576926472</v>
      </c>
      <c r="AO29">
        <f t="shared" ca="1" si="64"/>
        <v>687.74284628265366</v>
      </c>
      <c r="AP29">
        <f t="shared" ca="1" si="64"/>
        <v>687.8440185901361</v>
      </c>
      <c r="AQ29">
        <f t="shared" ca="1" si="64"/>
        <v>687.94527391466693</v>
      </c>
      <c r="AR29">
        <f t="shared" ca="1" si="64"/>
        <v>685.44908595679442</v>
      </c>
      <c r="AS29">
        <f t="shared" ca="1" si="64"/>
        <v>684.67068779641681</v>
      </c>
      <c r="AT29">
        <f t="shared" ca="1" si="64"/>
        <v>685.92438986226557</v>
      </c>
      <c r="AU29">
        <f t="shared" ca="1" si="64"/>
        <v>687.18492801567481</v>
      </c>
      <c r="AV29">
        <f t="shared" ca="1" si="64"/>
        <v>687.28538660318236</v>
      </c>
      <c r="AW29">
        <f t="shared" ca="1" si="64"/>
        <v>687.40701151031965</v>
      </c>
      <c r="AX29">
        <f t="shared" ca="1" si="64"/>
        <v>687.5226882901685</v>
      </c>
      <c r="AY29">
        <f t="shared" ca="1" si="64"/>
        <v>687.62068982425478</v>
      </c>
      <c r="AZ29">
        <f t="shared" ca="1" si="64"/>
        <v>687.72255341255504</v>
      </c>
      <c r="BA29">
        <f t="shared" ca="1" si="64"/>
        <v>686.24371747047712</v>
      </c>
      <c r="BB29">
        <f t="shared" ca="1" si="64"/>
        <v>684.81994676482759</v>
      </c>
      <c r="BC29">
        <f t="shared" ca="1" si="64"/>
        <v>686.49412568380649</v>
      </c>
      <c r="BD29">
        <f t="shared" ca="1" si="64"/>
        <v>687.44334465116742</v>
      </c>
      <c r="BE29">
        <f t="shared" ca="1" si="64"/>
        <v>687.33152208301851</v>
      </c>
      <c r="BF29">
        <f t="shared" ca="1" si="64"/>
        <v>687.41176474551139</v>
      </c>
      <c r="BG29" s="87">
        <f t="shared" ca="1" si="64"/>
        <v>687.53479821247686</v>
      </c>
      <c r="BH29">
        <f t="shared" ca="1" si="64"/>
        <v>687.61068119842957</v>
      </c>
      <c r="BI29">
        <f t="shared" ca="1" si="64"/>
        <v>687.71130057262189</v>
      </c>
      <c r="BJ29">
        <f t="shared" ca="1" si="64"/>
        <v>687.80595387972801</v>
      </c>
      <c r="BK29">
        <f t="shared" ca="1" si="64"/>
        <v>687.90226241234677</v>
      </c>
      <c r="BL29">
        <f t="shared" ca="1" si="64"/>
        <v>687.99812520682099</v>
      </c>
      <c r="BM29">
        <f t="shared" ca="1" si="64"/>
        <v>688.07528724743065</v>
      </c>
      <c r="BN29">
        <f t="shared" ca="1" si="64"/>
        <v>688.17024808907024</v>
      </c>
      <c r="BO29">
        <f t="shared" ca="1" si="64"/>
        <v>688.26384633238297</v>
      </c>
      <c r="BP29">
        <f t="shared" ca="1" si="64"/>
        <v>688.35763901339749</v>
      </c>
      <c r="BQ29">
        <f t="shared" ca="1" si="64"/>
        <v>688.45140457304308</v>
      </c>
      <c r="BR29">
        <f t="shared" ca="1" si="64"/>
        <v>688.53975392766404</v>
      </c>
      <c r="BS29">
        <f t="shared" ca="1" si="64"/>
        <v>688.62612175600157</v>
      </c>
      <c r="BT29">
        <f t="shared" ca="1" si="64"/>
        <v>688.71266604809387</v>
      </c>
      <c r="BU29">
        <f t="shared" ca="1" si="64"/>
        <v>688.79919547714326</v>
      </c>
      <c r="BV29">
        <f t="shared" ca="1" si="64"/>
        <v>688.8857261644938</v>
      </c>
      <c r="BW29">
        <f t="shared" ca="1" si="64"/>
        <v>688.97225674536253</v>
      </c>
      <c r="BX29">
        <f t="shared" ref="BX29:EI29" ca="1" si="65">BX24+(BX23-BX25)*(BX26-BX24)/(BX27-BX25)</f>
        <v>689.05187117815501</v>
      </c>
      <c r="BY29">
        <f t="shared" ca="1" si="65"/>
        <v>689.13425510422712</v>
      </c>
      <c r="BZ29">
        <f t="shared" ca="1" si="65"/>
        <v>689.21963900155026</v>
      </c>
      <c r="CA29">
        <f t="shared" ca="1" si="65"/>
        <v>689.30497056071931</v>
      </c>
      <c r="CB29">
        <f t="shared" ca="1" si="65"/>
        <v>689.3903035315368</v>
      </c>
      <c r="CC29">
        <f t="shared" ca="1" si="65"/>
        <v>689.4749411658695</v>
      </c>
      <c r="CD29" s="88">
        <f t="shared" ca="1" si="65"/>
        <v>689.54868051999665</v>
      </c>
      <c r="CE29">
        <f t="shared" ca="1" si="65"/>
        <v>689.62209866443197</v>
      </c>
      <c r="CF29">
        <f t="shared" ca="1" si="65"/>
        <v>689.68101078697032</v>
      </c>
      <c r="CG29">
        <f t="shared" ca="1" si="65"/>
        <v>689.75019735467868</v>
      </c>
      <c r="CH29">
        <f t="shared" ca="1" si="65"/>
        <v>689.81974966583516</v>
      </c>
      <c r="CI29">
        <f t="shared" ca="1" si="65"/>
        <v>689.88930253646436</v>
      </c>
      <c r="CJ29">
        <f t="shared" ca="1" si="65"/>
        <v>689.95885540729228</v>
      </c>
      <c r="CK29">
        <f t="shared" ca="1" si="65"/>
        <v>690.025417933055</v>
      </c>
      <c r="CL29">
        <f t="shared" ca="1" si="65"/>
        <v>690.09007449855449</v>
      </c>
      <c r="CM29">
        <f t="shared" ca="1" si="65"/>
        <v>690.15854014102467</v>
      </c>
      <c r="CN29">
        <f t="shared" ca="1" si="65"/>
        <v>690.22726083688804</v>
      </c>
      <c r="CO29">
        <f t="shared" ca="1" si="65"/>
        <v>690.29599473296935</v>
      </c>
      <c r="CP29">
        <f t="shared" ca="1" si="65"/>
        <v>690.36472929895297</v>
      </c>
      <c r="CQ29">
        <f t="shared" ca="1" si="65"/>
        <v>690.43346389889882</v>
      </c>
      <c r="CR29">
        <f t="shared" ca="1" si="65"/>
        <v>690.4969215329952</v>
      </c>
      <c r="CS29">
        <f t="shared" ca="1" si="65"/>
        <v>690.5586255922932</v>
      </c>
      <c r="CT29">
        <f t="shared" ca="1" si="65"/>
        <v>690.62014763153718</v>
      </c>
      <c r="CU29">
        <f t="shared" ca="1" si="65"/>
        <v>690.68164953498581</v>
      </c>
      <c r="CV29">
        <f t="shared" ca="1" si="65"/>
        <v>690.74314919660071</v>
      </c>
      <c r="CW29">
        <f t="shared" ca="1" si="65"/>
        <v>690.80464860844268</v>
      </c>
      <c r="CX29">
        <f t="shared" ca="1" si="65"/>
        <v>690.86614799245433</v>
      </c>
      <c r="CY29">
        <f t="shared" ca="1" si="65"/>
        <v>690.92764737336472</v>
      </c>
      <c r="CZ29">
        <f t="shared" ca="1" si="65"/>
        <v>690.98914675392984</v>
      </c>
      <c r="DA29">
        <f t="shared" ca="1" si="65"/>
        <v>691.04811382773335</v>
      </c>
      <c r="DB29">
        <f t="shared" ca="1" si="65"/>
        <v>691.10847620458924</v>
      </c>
      <c r="DC29" s="87">
        <f t="shared" ca="1" si="65"/>
        <v>691.1695422876868</v>
      </c>
      <c r="DD29">
        <f t="shared" ca="1" si="65"/>
        <v>691.35656619150109</v>
      </c>
      <c r="DE29">
        <f t="shared" ca="1" si="65"/>
        <v>691.54359009531527</v>
      </c>
      <c r="DF29">
        <f t="shared" ca="1" si="65"/>
        <v>691.73061399912956</v>
      </c>
      <c r="DG29">
        <f t="shared" ca="1" si="65"/>
        <v>691.91763790294374</v>
      </c>
      <c r="DH29">
        <f t="shared" ca="1" si="65"/>
        <v>692.08721817229832</v>
      </c>
      <c r="DI29">
        <f t="shared" ca="1" si="65"/>
        <v>692.24307142547684</v>
      </c>
      <c r="DJ29">
        <f t="shared" ca="1" si="65"/>
        <v>692.39892467865548</v>
      </c>
      <c r="DK29">
        <f t="shared" ca="1" si="65"/>
        <v>692.554777931834</v>
      </c>
      <c r="DL29">
        <f t="shared" ca="1" si="65"/>
        <v>692.71063118501252</v>
      </c>
      <c r="DM29">
        <f t="shared" ca="1" si="65"/>
        <v>692.86648443819104</v>
      </c>
      <c r="DN29">
        <f t="shared" ca="1" si="65"/>
        <v>693.00250182143338</v>
      </c>
      <c r="DO29">
        <f t="shared" ca="1" si="65"/>
        <v>693.01995738578944</v>
      </c>
      <c r="DP29">
        <f t="shared" ca="1" si="65"/>
        <v>693.03741295014538</v>
      </c>
      <c r="DQ29">
        <f t="shared" ca="1" si="65"/>
        <v>693.05486851450144</v>
      </c>
      <c r="DR29">
        <f t="shared" ca="1" si="65"/>
        <v>693.07232407885738</v>
      </c>
      <c r="DS29">
        <f t="shared" ca="1" si="65"/>
        <v>693.08977964321332</v>
      </c>
      <c r="DT29">
        <f t="shared" ca="1" si="65"/>
        <v>693.10723520756937</v>
      </c>
      <c r="DU29">
        <f t="shared" ca="1" si="65"/>
        <v>693.12469077192532</v>
      </c>
      <c r="DV29">
        <f t="shared" ca="1" si="65"/>
        <v>693.14214633628137</v>
      </c>
      <c r="DW29">
        <f t="shared" ca="1" si="65"/>
        <v>693.15960190063731</v>
      </c>
      <c r="DX29">
        <f t="shared" ca="1" si="65"/>
        <v>693.17705746499337</v>
      </c>
      <c r="DY29">
        <f t="shared" ca="1" si="65"/>
        <v>693.19451302934931</v>
      </c>
      <c r="DZ29" s="88">
        <f t="shared" ca="1" si="65"/>
        <v>693.21196859370536</v>
      </c>
      <c r="EA29">
        <f t="shared" ca="1" si="65"/>
        <v>693.22942415806131</v>
      </c>
      <c r="EB29">
        <f t="shared" ca="1" si="65"/>
        <v>693.24603204199684</v>
      </c>
      <c r="EC29">
        <f t="shared" ca="1" si="65"/>
        <v>693.26263992593238</v>
      </c>
      <c r="ED29">
        <f t="shared" ca="1" si="65"/>
        <v>693.2792478098678</v>
      </c>
      <c r="EE29">
        <f t="shared" ca="1" si="65"/>
        <v>693.29585569380333</v>
      </c>
      <c r="EF29">
        <f t="shared" ca="1" si="65"/>
        <v>693.31246357773887</v>
      </c>
      <c r="EG29">
        <f t="shared" ca="1" si="65"/>
        <v>693.32907146167429</v>
      </c>
      <c r="EH29">
        <f t="shared" ca="1" si="65"/>
        <v>693.34567934560982</v>
      </c>
      <c r="EI29">
        <f t="shared" ca="1" si="65"/>
        <v>693.36228722954525</v>
      </c>
      <c r="EJ29">
        <f t="shared" ref="EJ29:EU29" ca="1" si="66">EJ24+(EJ23-EJ25)*(EJ26-EJ24)/(EJ27-EJ25)</f>
        <v>693.37889511348078</v>
      </c>
      <c r="EK29">
        <f t="shared" ca="1" si="66"/>
        <v>693.39550299741632</v>
      </c>
      <c r="EL29">
        <f t="shared" ca="1" si="66"/>
        <v>693.41211088135174</v>
      </c>
      <c r="EM29">
        <f t="shared" ca="1" si="66"/>
        <v>693.42871876528727</v>
      </c>
      <c r="EN29">
        <f t="shared" ca="1" si="66"/>
        <v>693.44532664922281</v>
      </c>
      <c r="EO29">
        <f t="shared" ca="1" si="66"/>
        <v>693.46193453315823</v>
      </c>
      <c r="EP29">
        <f t="shared" ca="1" si="66"/>
        <v>693.47854241709376</v>
      </c>
      <c r="EQ29">
        <f t="shared" ca="1" si="66"/>
        <v>693.49515030102918</v>
      </c>
      <c r="ER29">
        <f t="shared" ca="1" si="66"/>
        <v>693.51175818496472</v>
      </c>
      <c r="ES29">
        <f t="shared" ca="1" si="66"/>
        <v>693.52836606890025</v>
      </c>
      <c r="ET29">
        <f t="shared" ca="1" si="66"/>
        <v>693.54497395283568</v>
      </c>
      <c r="EU29">
        <f t="shared" ca="1" si="66"/>
        <v>693.56158183677121</v>
      </c>
      <c r="EV29">
        <f t="shared" ref="EV29:GP29" ca="1" si="67">EV24+(EV23-EV25)*(EV26-EV24)/(EV27-EV25)</f>
        <v>693.57818972070675</v>
      </c>
      <c r="EW29">
        <f t="shared" ca="1" si="67"/>
        <v>693.59479760464217</v>
      </c>
      <c r="EX29">
        <f t="shared" ca="1" si="67"/>
        <v>693.6114054885777</v>
      </c>
      <c r="EY29" s="87">
        <f t="shared" ca="1" si="67"/>
        <v>693.62801337251324</v>
      </c>
      <c r="EZ29">
        <f t="shared" ca="1" si="67"/>
        <v>693.6436920330035</v>
      </c>
      <c r="FA29">
        <f t="shared" ca="1" si="67"/>
        <v>693.65937069349388</v>
      </c>
      <c r="FB29">
        <f t="shared" ca="1" si="67"/>
        <v>693.67504935398415</v>
      </c>
      <c r="FC29">
        <f t="shared" ca="1" si="67"/>
        <v>693.69072801447453</v>
      </c>
      <c r="FD29">
        <f t="shared" ca="1" si="67"/>
        <v>693.7064066749648</v>
      </c>
      <c r="FE29">
        <f t="shared" ca="1" si="67"/>
        <v>693.72208533545518</v>
      </c>
      <c r="FF29">
        <f t="shared" ca="1" si="67"/>
        <v>693.73776399594544</v>
      </c>
      <c r="FG29">
        <f t="shared" ca="1" si="67"/>
        <v>693.75344265643582</v>
      </c>
      <c r="FH29">
        <f t="shared" ca="1" si="67"/>
        <v>693.76912131692609</v>
      </c>
      <c r="FI29">
        <f t="shared" ca="1" si="67"/>
        <v>693.78479997741647</v>
      </c>
      <c r="FJ29">
        <f t="shared" ca="1" si="67"/>
        <v>693.80047863790674</v>
      </c>
      <c r="FK29">
        <f t="shared" ca="1" si="67"/>
        <v>693.81615729839712</v>
      </c>
      <c r="FL29">
        <f t="shared" ca="1" si="67"/>
        <v>693.83183595888738</v>
      </c>
      <c r="FM29">
        <f t="shared" ca="1" si="67"/>
        <v>693.84751461937776</v>
      </c>
      <c r="FN29">
        <f t="shared" ca="1" si="67"/>
        <v>693.86319327986803</v>
      </c>
      <c r="FO29">
        <f t="shared" ca="1" si="67"/>
        <v>693.87887194035841</v>
      </c>
      <c r="FP29">
        <f t="shared" ca="1" si="67"/>
        <v>693.89455060084867</v>
      </c>
      <c r="FQ29">
        <f t="shared" ca="1" si="67"/>
        <v>693.91022926133905</v>
      </c>
      <c r="FR29">
        <f t="shared" ca="1" si="67"/>
        <v>693.92590792182932</v>
      </c>
      <c r="FS29">
        <f t="shared" ca="1" si="67"/>
        <v>693.9415865823197</v>
      </c>
      <c r="FT29">
        <f t="shared" ca="1" si="67"/>
        <v>693.95726524280997</v>
      </c>
      <c r="FU29">
        <f t="shared" ca="1" si="67"/>
        <v>693.97294390330035</v>
      </c>
      <c r="FV29" s="88">
        <f t="shared" ca="1" si="67"/>
        <v>693.98862256379073</v>
      </c>
      <c r="FW29" t="e">
        <f t="shared" si="67"/>
        <v>#N/A</v>
      </c>
      <c r="FX29" t="e">
        <f t="shared" si="67"/>
        <v>#N/A</v>
      </c>
      <c r="FY29" t="e">
        <f t="shared" si="67"/>
        <v>#N/A</v>
      </c>
      <c r="FZ29" t="e">
        <f t="shared" si="67"/>
        <v>#N/A</v>
      </c>
      <c r="GA29" t="e">
        <f t="shared" si="67"/>
        <v>#N/A</v>
      </c>
      <c r="GB29" t="e">
        <f t="shared" si="67"/>
        <v>#N/A</v>
      </c>
      <c r="GC29" t="e">
        <f t="shared" si="67"/>
        <v>#N/A</v>
      </c>
      <c r="GD29" t="e">
        <f t="shared" si="67"/>
        <v>#N/A</v>
      </c>
      <c r="GE29" t="e">
        <f t="shared" si="67"/>
        <v>#N/A</v>
      </c>
      <c r="GF29" t="e">
        <f t="shared" si="67"/>
        <v>#N/A</v>
      </c>
      <c r="GG29" t="e">
        <f t="shared" si="67"/>
        <v>#N/A</v>
      </c>
      <c r="GH29" t="e">
        <f t="shared" si="67"/>
        <v>#N/A</v>
      </c>
      <c r="GI29" t="e">
        <f t="shared" si="67"/>
        <v>#N/A</v>
      </c>
      <c r="GJ29" t="e">
        <f t="shared" si="67"/>
        <v>#N/A</v>
      </c>
      <c r="GK29" t="e">
        <f t="shared" si="67"/>
        <v>#N/A</v>
      </c>
      <c r="GL29" t="e">
        <f t="shared" si="67"/>
        <v>#N/A</v>
      </c>
      <c r="GM29" t="e">
        <f t="shared" si="67"/>
        <v>#N/A</v>
      </c>
      <c r="GN29" t="e">
        <f t="shared" si="67"/>
        <v>#N/A</v>
      </c>
      <c r="GO29" t="e">
        <f t="shared" si="67"/>
        <v>#N/A</v>
      </c>
      <c r="GP29" t="e">
        <f t="shared" si="67"/>
        <v>#N/A</v>
      </c>
      <c r="GQ29" t="e">
        <f t="shared" ref="GQ29:GT29" si="68">GQ24+(GQ23-GQ25)*(GQ26-GQ24)/(GQ27-GQ25)</f>
        <v>#N/A</v>
      </c>
      <c r="GR29" t="e">
        <f t="shared" si="68"/>
        <v>#N/A</v>
      </c>
      <c r="GS29" t="e">
        <f t="shared" si="68"/>
        <v>#N/A</v>
      </c>
      <c r="GT29" t="e">
        <f t="shared" si="68"/>
        <v>#N/A</v>
      </c>
    </row>
    <row r="30" spans="2:202" x14ac:dyDescent="0.25">
      <c r="C30" s="17">
        <v>74000</v>
      </c>
      <c r="D30" s="18">
        <v>688</v>
      </c>
      <c r="E30" s="17">
        <v>74000</v>
      </c>
      <c r="K30" s="87"/>
      <c r="AH30" s="88"/>
      <c r="BG30" s="87"/>
      <c r="CD30" s="88"/>
      <c r="DC30" s="87"/>
      <c r="DZ30" s="88"/>
      <c r="EY30" s="87"/>
      <c r="FV30" s="88"/>
    </row>
    <row r="31" spans="2:202" x14ac:dyDescent="0.25">
      <c r="C31" s="17">
        <v>104000</v>
      </c>
      <c r="D31" s="18">
        <v>689</v>
      </c>
      <c r="E31" s="17">
        <v>104000</v>
      </c>
      <c r="K31" s="87"/>
      <c r="AH31" s="88"/>
      <c r="BG31" s="87"/>
      <c r="CD31" s="88"/>
      <c r="DC31" s="87"/>
      <c r="DZ31" s="88"/>
      <c r="EY31" s="87"/>
      <c r="FV31" s="88"/>
    </row>
    <row r="32" spans="2:202" x14ac:dyDescent="0.25">
      <c r="C32" s="17">
        <v>138000</v>
      </c>
      <c r="D32" s="18">
        <v>690</v>
      </c>
      <c r="E32" s="17">
        <v>138000</v>
      </c>
      <c r="I32" s="138" t="s">
        <v>557</v>
      </c>
      <c r="J32" t="s">
        <v>34</v>
      </c>
      <c r="K32" s="110">
        <f ca="1">Horaire!D33</f>
        <v>689.33026123046875</v>
      </c>
      <c r="L32" s="4">
        <f ca="1">Horaire!E33</f>
        <v>689.50030517578125</v>
      </c>
      <c r="M32" s="4">
        <f ca="1">Horaire!F33</f>
        <v>689.6502685546875</v>
      </c>
      <c r="N32" s="4">
        <f ca="1">Horaire!G33</f>
        <v>689.790283203125</v>
      </c>
      <c r="O32" s="4">
        <f ca="1">Horaire!H33</f>
        <v>689.9302978515625</v>
      </c>
      <c r="P32" s="4">
        <f ca="1">Horaire!I33</f>
        <v>690.060302734375</v>
      </c>
      <c r="Q32" s="4">
        <f ca="1">Horaire!J33</f>
        <v>690.1903076171875</v>
      </c>
      <c r="R32" s="4">
        <f ca="1">Horaire!K33</f>
        <v>690.2103271484375</v>
      </c>
      <c r="S32" s="4">
        <f ca="1">Horaire!L33</f>
        <v>689.4403076171875</v>
      </c>
      <c r="T32" s="4">
        <f ca="1">Horaire!M33</f>
        <v>688.6302490234375</v>
      </c>
      <c r="U32" s="4">
        <f ca="1">Horaire!N33</f>
        <v>687.81024169921875</v>
      </c>
      <c r="V32" s="4" t="str">
        <f ca="1">Horaire!O33</f>
        <v/>
      </c>
      <c r="W32" s="4" t="str">
        <f ca="1">Horaire!P33</f>
        <v/>
      </c>
      <c r="X32" s="4" t="str">
        <f ca="1">Horaire!Q33</f>
        <v/>
      </c>
      <c r="Y32" s="4" t="str">
        <f ca="1">Horaire!R33</f>
        <v/>
      </c>
      <c r="Z32" s="4" t="str">
        <f ca="1">Horaire!S33</f>
        <v/>
      </c>
      <c r="AA32" s="4" t="str">
        <f ca="1">Horaire!T33</f>
        <v/>
      </c>
      <c r="AB32" s="4" t="str">
        <f ca="1">Horaire!U33</f>
        <v/>
      </c>
      <c r="AC32" s="4" t="str">
        <f ca="1">Horaire!V33</f>
        <v/>
      </c>
      <c r="AD32" s="4" t="str">
        <f ca="1">Horaire!W33</f>
        <v/>
      </c>
      <c r="AE32" s="4" t="str">
        <f ca="1">Horaire!X33</f>
        <v/>
      </c>
      <c r="AF32" s="4" t="str">
        <f ca="1">Horaire!Y33</f>
        <v/>
      </c>
      <c r="AG32" s="4" t="str">
        <f ca="1">Horaire!Z33</f>
        <v/>
      </c>
      <c r="AH32" s="156" t="str">
        <f ca="1">Horaire!AA33</f>
        <v/>
      </c>
      <c r="AI32" s="4" t="str">
        <f ca="1">Horaire!AB33</f>
        <v/>
      </c>
      <c r="AJ32" s="4" t="str">
        <f ca="1">Horaire!AC33</f>
        <v/>
      </c>
      <c r="AK32" s="4" t="str">
        <f ca="1">Horaire!AD33</f>
        <v/>
      </c>
      <c r="AL32" s="4" t="str">
        <f ca="1">Horaire!AE33</f>
        <v/>
      </c>
      <c r="AM32" s="4" t="str">
        <f ca="1">Horaire!AF33</f>
        <v/>
      </c>
      <c r="AN32" s="4" t="str">
        <f ca="1">Horaire!AG33</f>
        <v/>
      </c>
      <c r="AO32" s="4" t="str">
        <f ca="1">Horaire!AH33</f>
        <v/>
      </c>
      <c r="AP32" s="4" t="str">
        <f ca="1">Horaire!AI33</f>
        <v/>
      </c>
      <c r="AQ32" s="4" t="str">
        <f ca="1">Horaire!AJ33</f>
        <v/>
      </c>
      <c r="AR32" s="4" t="str">
        <f ca="1">Horaire!AK33</f>
        <v/>
      </c>
      <c r="AS32" s="4" t="str">
        <f ca="1">Horaire!AL33</f>
        <v/>
      </c>
      <c r="AT32" s="4" t="str">
        <f ca="1">Horaire!AM33</f>
        <v/>
      </c>
      <c r="AU32" s="4" t="str">
        <f ca="1">Horaire!AN33</f>
        <v/>
      </c>
      <c r="AV32" s="4" t="str">
        <f ca="1">Horaire!AO33</f>
        <v/>
      </c>
      <c r="AW32" s="4" t="str">
        <f ca="1">Horaire!AP33</f>
        <v/>
      </c>
      <c r="AX32" s="4" t="str">
        <f ca="1">Horaire!AQ33</f>
        <v/>
      </c>
      <c r="AY32" s="4" t="str">
        <f ca="1">Horaire!AR33</f>
        <v/>
      </c>
      <c r="AZ32" s="4" t="str">
        <f ca="1">Horaire!AS33</f>
        <v/>
      </c>
      <c r="BA32" s="4" t="str">
        <f ca="1">Horaire!AT33</f>
        <v/>
      </c>
      <c r="BB32" s="4" t="str">
        <f ca="1">Horaire!AU33</f>
        <v/>
      </c>
      <c r="BC32" s="4" t="str">
        <f ca="1">Horaire!AV33</f>
        <v/>
      </c>
      <c r="BD32" s="4" t="str">
        <f ca="1">Horaire!AW33</f>
        <v/>
      </c>
      <c r="BE32" s="4" t="str">
        <f ca="1">Horaire!AX33</f>
        <v/>
      </c>
      <c r="BF32" s="4" t="str">
        <f ca="1">Horaire!AY33</f>
        <v/>
      </c>
      <c r="BG32" s="110" t="str">
        <f ca="1">Horaire!AZ33</f>
        <v/>
      </c>
      <c r="BH32" s="4" t="str">
        <f ca="1">Horaire!BA33</f>
        <v/>
      </c>
      <c r="BI32" s="4" t="str">
        <f ca="1">Horaire!BB33</f>
        <v/>
      </c>
      <c r="BJ32" s="4" t="str">
        <f ca="1">Horaire!BC33</f>
        <v/>
      </c>
      <c r="BK32" s="4" t="str">
        <f ca="1">Horaire!BD33</f>
        <v/>
      </c>
      <c r="BL32" s="4" t="str">
        <f ca="1">Horaire!BE33</f>
        <v/>
      </c>
      <c r="BM32" s="4" t="str">
        <f ca="1">Horaire!BF33</f>
        <v/>
      </c>
      <c r="BN32" s="4" t="str">
        <f ca="1">Horaire!BG33</f>
        <v/>
      </c>
      <c r="BO32" s="4" t="str">
        <f ca="1">Horaire!BH33</f>
        <v/>
      </c>
      <c r="BP32" s="4" t="str">
        <f ca="1">Horaire!BI33</f>
        <v/>
      </c>
      <c r="BQ32" s="4" t="str">
        <f ca="1">Horaire!BJ33</f>
        <v/>
      </c>
      <c r="BR32" s="4" t="str">
        <f ca="1">Horaire!BK33</f>
        <v/>
      </c>
      <c r="BS32" s="4" t="str">
        <f ca="1">Horaire!BL33</f>
        <v/>
      </c>
      <c r="BT32" s="4" t="str">
        <f ca="1">Horaire!BM33</f>
        <v/>
      </c>
      <c r="BU32" s="4" t="str">
        <f ca="1">Horaire!BN33</f>
        <v/>
      </c>
      <c r="BV32" s="4" t="str">
        <f ca="1">Horaire!BO33</f>
        <v/>
      </c>
      <c r="BW32" s="4" t="str">
        <f ca="1">Horaire!BP33</f>
        <v/>
      </c>
      <c r="BX32" s="4" t="str">
        <f ca="1">Horaire!BQ33</f>
        <v/>
      </c>
      <c r="BY32" s="4" t="str">
        <f ca="1">Horaire!BR33</f>
        <v/>
      </c>
      <c r="BZ32" s="4" t="str">
        <f ca="1">Horaire!BS33</f>
        <v/>
      </c>
      <c r="CA32" s="4" t="str">
        <f ca="1">Horaire!BT33</f>
        <v/>
      </c>
      <c r="CB32" s="4" t="str">
        <f ca="1">Horaire!BU33</f>
        <v/>
      </c>
      <c r="CC32" s="4" t="str">
        <f ca="1">Horaire!BV33</f>
        <v/>
      </c>
      <c r="CD32" s="156" t="str">
        <f ca="1">Horaire!BW33</f>
        <v/>
      </c>
      <c r="CE32" s="4" t="str">
        <f ca="1">Horaire!BX33</f>
        <v/>
      </c>
      <c r="CF32" s="4" t="str">
        <f ca="1">Horaire!BY33</f>
        <v/>
      </c>
      <c r="CG32" s="4" t="str">
        <f ca="1">Horaire!BZ33</f>
        <v/>
      </c>
      <c r="CH32" s="4" t="str">
        <f ca="1">Horaire!CA33</f>
        <v/>
      </c>
      <c r="CI32" s="4" t="str">
        <f ca="1">Horaire!CB33</f>
        <v/>
      </c>
      <c r="CJ32" s="4" t="str">
        <f ca="1">Horaire!CC33</f>
        <v/>
      </c>
      <c r="CK32" s="4" t="str">
        <f ca="1">Horaire!CD33</f>
        <v/>
      </c>
      <c r="CL32" s="4" t="str">
        <f ca="1">Horaire!CE33</f>
        <v/>
      </c>
      <c r="CM32" s="4" t="str">
        <f ca="1">Horaire!CF33</f>
        <v/>
      </c>
      <c r="CN32" s="4" t="str">
        <f ca="1">Horaire!CG33</f>
        <v/>
      </c>
      <c r="CO32" s="4" t="str">
        <f ca="1">Horaire!CH33</f>
        <v/>
      </c>
      <c r="CP32" s="4" t="str">
        <f ca="1">Horaire!CI33</f>
        <v/>
      </c>
      <c r="CQ32" s="4" t="str">
        <f ca="1">Horaire!CJ33</f>
        <v/>
      </c>
      <c r="CR32" s="4" t="str">
        <f ca="1">Horaire!CK33</f>
        <v/>
      </c>
      <c r="CS32" s="4" t="str">
        <f ca="1">Horaire!CL33</f>
        <v/>
      </c>
      <c r="CT32" s="4" t="str">
        <f ca="1">Horaire!CM33</f>
        <v/>
      </c>
      <c r="CU32" s="4" t="str">
        <f ca="1">Horaire!CN33</f>
        <v/>
      </c>
      <c r="CV32" s="4" t="str">
        <f ca="1">Horaire!CO33</f>
        <v/>
      </c>
      <c r="CW32" s="4" t="str">
        <f ca="1">Horaire!CP33</f>
        <v/>
      </c>
      <c r="CX32" s="4" t="str">
        <f ca="1">Horaire!CQ33</f>
        <v/>
      </c>
      <c r="CY32" s="4" t="str">
        <f ca="1">Horaire!CR33</f>
        <v/>
      </c>
      <c r="CZ32" s="4" t="str">
        <f ca="1">Horaire!CS33</f>
        <v/>
      </c>
      <c r="DA32" s="4" t="str">
        <f ca="1">Horaire!CT33</f>
        <v/>
      </c>
      <c r="DB32" s="4" t="str">
        <f ca="1">Horaire!CU33</f>
        <v/>
      </c>
      <c r="DC32" s="110" t="str">
        <f ca="1">Horaire!CV33</f>
        <v/>
      </c>
      <c r="DD32" s="4" t="str">
        <f ca="1">Horaire!CW33</f>
        <v/>
      </c>
      <c r="DE32" s="4" t="str">
        <f ca="1">Horaire!CX33</f>
        <v/>
      </c>
      <c r="DF32" s="4" t="str">
        <f ca="1">Horaire!CY33</f>
        <v/>
      </c>
      <c r="DG32" s="4" t="str">
        <f ca="1">Horaire!CZ33</f>
        <v/>
      </c>
      <c r="DH32" s="4" t="str">
        <f ca="1">Horaire!DA33</f>
        <v/>
      </c>
      <c r="DI32" s="4" t="str">
        <f ca="1">Horaire!DB33</f>
        <v/>
      </c>
      <c r="DJ32" s="4" t="str">
        <f ca="1">Horaire!DC33</f>
        <v/>
      </c>
      <c r="DK32" s="4" t="str">
        <f ca="1">Horaire!DD33</f>
        <v/>
      </c>
      <c r="DL32" s="4" t="str">
        <f ca="1">Horaire!DE33</f>
        <v/>
      </c>
      <c r="DM32" s="4" t="str">
        <f ca="1">Horaire!DF33</f>
        <v/>
      </c>
      <c r="DN32" s="4" t="str">
        <f ca="1">Horaire!DG33</f>
        <v/>
      </c>
      <c r="DO32" s="4" t="str">
        <f ca="1">Horaire!DH33</f>
        <v/>
      </c>
      <c r="DP32" s="4" t="str">
        <f ca="1">Horaire!DI33</f>
        <v/>
      </c>
      <c r="DQ32" s="4" t="str">
        <f ca="1">Horaire!DJ33</f>
        <v/>
      </c>
      <c r="DR32" s="4" t="str">
        <f ca="1">Horaire!DK33</f>
        <v/>
      </c>
      <c r="DS32" s="4" t="str">
        <f ca="1">Horaire!DL33</f>
        <v/>
      </c>
      <c r="DT32" s="4" t="str">
        <f ca="1">Horaire!DM33</f>
        <v/>
      </c>
      <c r="DU32" s="4" t="str">
        <f ca="1">Horaire!DN33</f>
        <v/>
      </c>
      <c r="DV32" s="4" t="str">
        <f ca="1">Horaire!DO33</f>
        <v/>
      </c>
      <c r="DW32" s="4" t="str">
        <f ca="1">Horaire!DP33</f>
        <v/>
      </c>
      <c r="DX32" s="4" t="str">
        <f ca="1">Horaire!DQ33</f>
        <v/>
      </c>
      <c r="DY32" s="4" t="str">
        <f ca="1">Horaire!DR33</f>
        <v/>
      </c>
      <c r="DZ32" s="156" t="str">
        <f ca="1">Horaire!DS33</f>
        <v/>
      </c>
      <c r="EA32" s="4" t="str">
        <f ca="1">Horaire!DT33</f>
        <v/>
      </c>
      <c r="EB32" s="4" t="str">
        <f ca="1">Horaire!DU33</f>
        <v/>
      </c>
      <c r="EC32" s="4" t="str">
        <f ca="1">Horaire!DV33</f>
        <v/>
      </c>
      <c r="ED32" s="4" t="str">
        <f ca="1">Horaire!DW33</f>
        <v/>
      </c>
      <c r="EE32" s="4" t="str">
        <f ca="1">Horaire!DX33</f>
        <v/>
      </c>
      <c r="EF32" s="4" t="str">
        <f ca="1">Horaire!DY33</f>
        <v/>
      </c>
      <c r="EG32" s="4" t="str">
        <f ca="1">Horaire!DZ33</f>
        <v/>
      </c>
      <c r="EH32" s="4" t="str">
        <f ca="1">Horaire!EA33</f>
        <v/>
      </c>
      <c r="EI32" s="4" t="str">
        <f ca="1">Horaire!EB33</f>
        <v/>
      </c>
      <c r="EJ32" s="4" t="str">
        <f ca="1">Horaire!EC33</f>
        <v/>
      </c>
      <c r="EK32" s="4" t="str">
        <f ca="1">Horaire!ED33</f>
        <v/>
      </c>
      <c r="EL32" s="4" t="str">
        <f ca="1">Horaire!EE33</f>
        <v/>
      </c>
      <c r="EM32" s="4" t="str">
        <f ca="1">Horaire!EF33</f>
        <v/>
      </c>
      <c r="EN32" s="4" t="str">
        <f ca="1">Horaire!EG33</f>
        <v/>
      </c>
      <c r="EO32" s="4" t="str">
        <f ca="1">Horaire!EH33</f>
        <v/>
      </c>
      <c r="EP32" s="4" t="str">
        <f ca="1">Horaire!EI33</f>
        <v/>
      </c>
      <c r="EQ32" s="4" t="str">
        <f ca="1">Horaire!EJ33</f>
        <v/>
      </c>
      <c r="ER32" s="4" t="str">
        <f ca="1">Horaire!EK33</f>
        <v/>
      </c>
      <c r="ES32" s="4" t="str">
        <f ca="1">Horaire!EL33</f>
        <v/>
      </c>
      <c r="ET32" s="4" t="str">
        <f ca="1">Horaire!EM33</f>
        <v/>
      </c>
      <c r="EU32" s="4" t="str">
        <f ca="1">Horaire!EN33</f>
        <v/>
      </c>
      <c r="EV32" s="4" t="str">
        <f ca="1">Horaire!EO33</f>
        <v/>
      </c>
      <c r="EW32" s="4" t="str">
        <f ca="1">Horaire!EP33</f>
        <v/>
      </c>
      <c r="EX32" s="4" t="str">
        <f ca="1">Horaire!EQ33</f>
        <v/>
      </c>
      <c r="EY32" s="110" t="str">
        <f ca="1">Horaire!ER33</f>
        <v/>
      </c>
      <c r="EZ32" s="4" t="str">
        <f ca="1">Horaire!ES33</f>
        <v/>
      </c>
      <c r="FA32" s="4" t="str">
        <f ca="1">Horaire!ET33</f>
        <v/>
      </c>
      <c r="FB32" s="4" t="str">
        <f ca="1">Horaire!EU33</f>
        <v/>
      </c>
      <c r="FC32" s="4" t="str">
        <f ca="1">Horaire!EV33</f>
        <v/>
      </c>
      <c r="FD32" s="4" t="str">
        <f ca="1">Horaire!EW33</f>
        <v/>
      </c>
      <c r="FE32" s="4" t="str">
        <f ca="1">Horaire!EX33</f>
        <v/>
      </c>
      <c r="FF32" s="4" t="str">
        <f ca="1">Horaire!EY33</f>
        <v/>
      </c>
      <c r="FG32" s="4" t="str">
        <f ca="1">Horaire!EZ33</f>
        <v/>
      </c>
      <c r="FH32" s="4" t="str">
        <f ca="1">Horaire!FA33</f>
        <v/>
      </c>
      <c r="FI32" s="4" t="str">
        <f ca="1">Horaire!FB33</f>
        <v/>
      </c>
      <c r="FJ32" s="4" t="str">
        <f ca="1">Horaire!FC33</f>
        <v/>
      </c>
      <c r="FK32" s="4" t="str">
        <f ca="1">Horaire!FD33</f>
        <v/>
      </c>
      <c r="FL32" s="4" t="str">
        <f ca="1">Horaire!FE33</f>
        <v/>
      </c>
      <c r="FM32" s="4" t="str">
        <f ca="1">Horaire!FF33</f>
        <v/>
      </c>
      <c r="FN32" s="4" t="str">
        <f ca="1">Horaire!FG33</f>
        <v/>
      </c>
      <c r="FO32" s="4" t="str">
        <f ca="1">Horaire!FH33</f>
        <v/>
      </c>
      <c r="FP32" s="4" t="str">
        <f ca="1">Horaire!FI33</f>
        <v/>
      </c>
      <c r="FQ32" s="4" t="str">
        <f ca="1">Horaire!FJ33</f>
        <v/>
      </c>
      <c r="FR32" s="4" t="str">
        <f ca="1">Horaire!FK33</f>
        <v/>
      </c>
      <c r="FS32" s="4" t="str">
        <f ca="1">Horaire!FL33</f>
        <v/>
      </c>
      <c r="FT32" s="4" t="str">
        <f ca="1">Horaire!FM33</f>
        <v/>
      </c>
      <c r="FU32" s="4" t="str">
        <f ca="1">Horaire!FN33</f>
        <v/>
      </c>
      <c r="FV32" s="156" t="str">
        <f ca="1">Horaire!FO33</f>
        <v/>
      </c>
      <c r="FW32" s="4" t="str">
        <f ca="1">Horaire!FP33</f>
        <v/>
      </c>
      <c r="FX32" s="4" t="str">
        <f ca="1">Horaire!FQ33</f>
        <v/>
      </c>
      <c r="FY32" s="4" t="str">
        <f ca="1">Horaire!FR33</f>
        <v/>
      </c>
      <c r="FZ32" s="4" t="str">
        <f ca="1">Horaire!FS33</f>
        <v/>
      </c>
      <c r="GA32" s="4" t="str">
        <f ca="1">Horaire!FT33</f>
        <v/>
      </c>
      <c r="GB32" s="4" t="str">
        <f ca="1">Horaire!FU33</f>
        <v/>
      </c>
      <c r="GC32" s="4" t="str">
        <f ca="1">Horaire!FV33</f>
        <v/>
      </c>
      <c r="GD32" s="4" t="str">
        <f ca="1">Horaire!FW33</f>
        <v/>
      </c>
      <c r="GE32" s="4" t="str">
        <f ca="1">Horaire!FX33</f>
        <v/>
      </c>
      <c r="GF32" s="4" t="str">
        <f ca="1">Horaire!FY33</f>
        <v/>
      </c>
      <c r="GG32" s="4" t="str">
        <f ca="1">Horaire!FZ33</f>
        <v/>
      </c>
      <c r="GH32" s="4" t="str">
        <f ca="1">Horaire!GA33</f>
        <v/>
      </c>
      <c r="GI32" s="4" t="str">
        <f ca="1">Horaire!GB33</f>
        <v/>
      </c>
      <c r="GJ32" s="4" t="str">
        <f ca="1">Horaire!GC33</f>
        <v/>
      </c>
      <c r="GK32" s="4" t="str">
        <f ca="1">Horaire!GD33</f>
        <v/>
      </c>
      <c r="GL32" s="4" t="str">
        <f ca="1">Horaire!GE33</f>
        <v/>
      </c>
      <c r="GM32" s="4" t="str">
        <f ca="1">Horaire!GF33</f>
        <v/>
      </c>
      <c r="GN32" s="4" t="str">
        <f ca="1">Horaire!GG33</f>
        <v/>
      </c>
      <c r="GO32" s="4" t="str">
        <f ca="1">Horaire!GH33</f>
        <v/>
      </c>
      <c r="GP32" s="4" t="str">
        <f ca="1">Horaire!GI33</f>
        <v/>
      </c>
      <c r="GQ32" s="4" t="str">
        <f ca="1">Horaire!GJ33</f>
        <v/>
      </c>
      <c r="GR32" s="4" t="str">
        <f ca="1">Horaire!GK33</f>
        <v/>
      </c>
      <c r="GS32" s="4" t="str">
        <f ca="1">Horaire!GL33</f>
        <v/>
      </c>
      <c r="GT32" s="4" t="str">
        <f ca="1">Horaire!GM33</f>
        <v/>
      </c>
    </row>
    <row r="33" spans="2:202" x14ac:dyDescent="0.25">
      <c r="C33" s="17">
        <v>176000</v>
      </c>
      <c r="D33" s="18">
        <v>691</v>
      </c>
      <c r="E33" s="17">
        <v>176000</v>
      </c>
      <c r="J33" t="s">
        <v>35</v>
      </c>
      <c r="K33" s="87">
        <f ca="1">INDEX($D$25:$D$39,MATCH(K32,$D$25:$D$39,1))</f>
        <v>689</v>
      </c>
      <c r="L33">
        <f t="shared" ref="L33:BW33" ca="1" si="69">INDEX($D$25:$D$39,MATCH(L32,$D$25:$D$39,1))</f>
        <v>689</v>
      </c>
      <c r="M33">
        <f t="shared" ca="1" si="69"/>
        <v>689</v>
      </c>
      <c r="N33">
        <f t="shared" ca="1" si="69"/>
        <v>689</v>
      </c>
      <c r="O33">
        <f t="shared" ca="1" si="69"/>
        <v>689</v>
      </c>
      <c r="P33">
        <f t="shared" ca="1" si="69"/>
        <v>690</v>
      </c>
      <c r="Q33">
        <f t="shared" ca="1" si="69"/>
        <v>690</v>
      </c>
      <c r="R33">
        <f t="shared" ca="1" si="69"/>
        <v>690</v>
      </c>
      <c r="S33">
        <f t="shared" ca="1" si="69"/>
        <v>689</v>
      </c>
      <c r="T33">
        <f t="shared" ca="1" si="69"/>
        <v>688</v>
      </c>
      <c r="U33">
        <f t="shared" ca="1" si="69"/>
        <v>687</v>
      </c>
      <c r="V33" t="e">
        <f t="shared" ca="1" si="69"/>
        <v>#N/A</v>
      </c>
      <c r="W33" t="e">
        <f t="shared" ca="1" si="69"/>
        <v>#N/A</v>
      </c>
      <c r="X33" t="e">
        <f t="shared" ca="1" si="69"/>
        <v>#N/A</v>
      </c>
      <c r="Y33" t="e">
        <f t="shared" ca="1" si="69"/>
        <v>#N/A</v>
      </c>
      <c r="Z33" t="e">
        <f t="shared" ca="1" si="69"/>
        <v>#N/A</v>
      </c>
      <c r="AA33" t="e">
        <f t="shared" ca="1" si="69"/>
        <v>#N/A</v>
      </c>
      <c r="AB33" t="e">
        <f t="shared" ca="1" si="69"/>
        <v>#N/A</v>
      </c>
      <c r="AC33" t="e">
        <f t="shared" ca="1" si="69"/>
        <v>#N/A</v>
      </c>
      <c r="AD33" t="e">
        <f t="shared" ca="1" si="69"/>
        <v>#N/A</v>
      </c>
      <c r="AE33" t="e">
        <f t="shared" ca="1" si="69"/>
        <v>#N/A</v>
      </c>
      <c r="AF33" t="e">
        <f t="shared" ca="1" si="69"/>
        <v>#N/A</v>
      </c>
      <c r="AG33" t="e">
        <f t="shared" ca="1" si="69"/>
        <v>#N/A</v>
      </c>
      <c r="AH33" s="88" t="e">
        <f t="shared" ca="1" si="69"/>
        <v>#N/A</v>
      </c>
      <c r="AI33" t="e">
        <f t="shared" ca="1" si="69"/>
        <v>#N/A</v>
      </c>
      <c r="AJ33" t="e">
        <f t="shared" ca="1" si="69"/>
        <v>#N/A</v>
      </c>
      <c r="AK33" t="e">
        <f t="shared" ca="1" si="69"/>
        <v>#N/A</v>
      </c>
      <c r="AL33" t="e">
        <f t="shared" ca="1" si="69"/>
        <v>#N/A</v>
      </c>
      <c r="AM33" t="e">
        <f t="shared" ca="1" si="69"/>
        <v>#N/A</v>
      </c>
      <c r="AN33" t="e">
        <f t="shared" ca="1" si="69"/>
        <v>#N/A</v>
      </c>
      <c r="AO33" t="e">
        <f t="shared" ca="1" si="69"/>
        <v>#N/A</v>
      </c>
      <c r="AP33" t="e">
        <f t="shared" ca="1" si="69"/>
        <v>#N/A</v>
      </c>
      <c r="AQ33" t="e">
        <f t="shared" ca="1" si="69"/>
        <v>#N/A</v>
      </c>
      <c r="AR33" t="e">
        <f t="shared" ca="1" si="69"/>
        <v>#N/A</v>
      </c>
      <c r="AS33" t="e">
        <f t="shared" ca="1" si="69"/>
        <v>#N/A</v>
      </c>
      <c r="AT33" t="e">
        <f t="shared" ca="1" si="69"/>
        <v>#N/A</v>
      </c>
      <c r="AU33" t="e">
        <f t="shared" ca="1" si="69"/>
        <v>#N/A</v>
      </c>
      <c r="AV33" t="e">
        <f t="shared" ca="1" si="69"/>
        <v>#N/A</v>
      </c>
      <c r="AW33" t="e">
        <f t="shared" ca="1" si="69"/>
        <v>#N/A</v>
      </c>
      <c r="AX33" t="e">
        <f t="shared" ca="1" si="69"/>
        <v>#N/A</v>
      </c>
      <c r="AY33" t="e">
        <f t="shared" ca="1" si="69"/>
        <v>#N/A</v>
      </c>
      <c r="AZ33" t="e">
        <f t="shared" ca="1" si="69"/>
        <v>#N/A</v>
      </c>
      <c r="BA33" t="e">
        <f t="shared" ca="1" si="69"/>
        <v>#N/A</v>
      </c>
      <c r="BB33" t="e">
        <f t="shared" ca="1" si="69"/>
        <v>#N/A</v>
      </c>
      <c r="BC33" t="e">
        <f t="shared" ca="1" si="69"/>
        <v>#N/A</v>
      </c>
      <c r="BD33" t="e">
        <f t="shared" ca="1" si="69"/>
        <v>#N/A</v>
      </c>
      <c r="BE33" t="e">
        <f t="shared" ca="1" si="69"/>
        <v>#N/A</v>
      </c>
      <c r="BF33" t="e">
        <f t="shared" ca="1" si="69"/>
        <v>#N/A</v>
      </c>
      <c r="BG33" s="87" t="e">
        <f t="shared" ca="1" si="69"/>
        <v>#N/A</v>
      </c>
      <c r="BH33" t="e">
        <f t="shared" ca="1" si="69"/>
        <v>#N/A</v>
      </c>
      <c r="BI33" t="e">
        <f t="shared" ca="1" si="69"/>
        <v>#N/A</v>
      </c>
      <c r="BJ33" t="e">
        <f t="shared" ca="1" si="69"/>
        <v>#N/A</v>
      </c>
      <c r="BK33" t="e">
        <f t="shared" ca="1" si="69"/>
        <v>#N/A</v>
      </c>
      <c r="BL33" t="e">
        <f t="shared" ca="1" si="69"/>
        <v>#N/A</v>
      </c>
      <c r="BM33" t="e">
        <f t="shared" ca="1" si="69"/>
        <v>#N/A</v>
      </c>
      <c r="BN33" t="e">
        <f t="shared" ca="1" si="69"/>
        <v>#N/A</v>
      </c>
      <c r="BO33" t="e">
        <f t="shared" ca="1" si="69"/>
        <v>#N/A</v>
      </c>
      <c r="BP33" t="e">
        <f t="shared" ca="1" si="69"/>
        <v>#N/A</v>
      </c>
      <c r="BQ33" t="e">
        <f t="shared" ca="1" si="69"/>
        <v>#N/A</v>
      </c>
      <c r="BR33" t="e">
        <f t="shared" ca="1" si="69"/>
        <v>#N/A</v>
      </c>
      <c r="BS33" t="e">
        <f t="shared" ca="1" si="69"/>
        <v>#N/A</v>
      </c>
      <c r="BT33" t="e">
        <f t="shared" ca="1" si="69"/>
        <v>#N/A</v>
      </c>
      <c r="BU33" t="e">
        <f t="shared" ca="1" si="69"/>
        <v>#N/A</v>
      </c>
      <c r="BV33" t="e">
        <f t="shared" ca="1" si="69"/>
        <v>#N/A</v>
      </c>
      <c r="BW33" t="e">
        <f t="shared" ca="1" si="69"/>
        <v>#N/A</v>
      </c>
      <c r="BX33" t="e">
        <f t="shared" ref="BX33:EI33" ca="1" si="70">INDEX($D$25:$D$39,MATCH(BX32,$D$25:$D$39,1))</f>
        <v>#N/A</v>
      </c>
      <c r="BY33" t="e">
        <f t="shared" ca="1" si="70"/>
        <v>#N/A</v>
      </c>
      <c r="BZ33" t="e">
        <f t="shared" ca="1" si="70"/>
        <v>#N/A</v>
      </c>
      <c r="CA33" t="e">
        <f t="shared" ca="1" si="70"/>
        <v>#N/A</v>
      </c>
      <c r="CB33" t="e">
        <f t="shared" ca="1" si="70"/>
        <v>#N/A</v>
      </c>
      <c r="CC33" t="e">
        <f t="shared" ca="1" si="70"/>
        <v>#N/A</v>
      </c>
      <c r="CD33" s="88" t="e">
        <f t="shared" ca="1" si="70"/>
        <v>#N/A</v>
      </c>
      <c r="CE33" t="e">
        <f t="shared" ca="1" si="70"/>
        <v>#N/A</v>
      </c>
      <c r="CF33" t="e">
        <f t="shared" ca="1" si="70"/>
        <v>#N/A</v>
      </c>
      <c r="CG33" t="e">
        <f t="shared" ca="1" si="70"/>
        <v>#N/A</v>
      </c>
      <c r="CH33" t="e">
        <f t="shared" ca="1" si="70"/>
        <v>#N/A</v>
      </c>
      <c r="CI33" t="e">
        <f t="shared" ca="1" si="70"/>
        <v>#N/A</v>
      </c>
      <c r="CJ33" t="e">
        <f t="shared" ca="1" si="70"/>
        <v>#N/A</v>
      </c>
      <c r="CK33" t="e">
        <f t="shared" ca="1" si="70"/>
        <v>#N/A</v>
      </c>
      <c r="CL33" t="e">
        <f t="shared" ca="1" si="70"/>
        <v>#N/A</v>
      </c>
      <c r="CM33" t="e">
        <f t="shared" ca="1" si="70"/>
        <v>#N/A</v>
      </c>
      <c r="CN33" t="e">
        <f t="shared" ca="1" si="70"/>
        <v>#N/A</v>
      </c>
      <c r="CO33" t="e">
        <f t="shared" ca="1" si="70"/>
        <v>#N/A</v>
      </c>
      <c r="CP33" t="e">
        <f t="shared" ca="1" si="70"/>
        <v>#N/A</v>
      </c>
      <c r="CQ33" t="e">
        <f t="shared" ca="1" si="70"/>
        <v>#N/A</v>
      </c>
      <c r="CR33" t="e">
        <f t="shared" ca="1" si="70"/>
        <v>#N/A</v>
      </c>
      <c r="CS33" t="e">
        <f t="shared" ca="1" si="70"/>
        <v>#N/A</v>
      </c>
      <c r="CT33" t="e">
        <f t="shared" ca="1" si="70"/>
        <v>#N/A</v>
      </c>
      <c r="CU33" t="e">
        <f t="shared" ca="1" si="70"/>
        <v>#N/A</v>
      </c>
      <c r="CV33" t="e">
        <f t="shared" ca="1" si="70"/>
        <v>#N/A</v>
      </c>
      <c r="CW33" t="e">
        <f t="shared" ca="1" si="70"/>
        <v>#N/A</v>
      </c>
      <c r="CX33" t="e">
        <f t="shared" ca="1" si="70"/>
        <v>#N/A</v>
      </c>
      <c r="CY33" t="e">
        <f t="shared" ca="1" si="70"/>
        <v>#N/A</v>
      </c>
      <c r="CZ33" t="e">
        <f t="shared" ca="1" si="70"/>
        <v>#N/A</v>
      </c>
      <c r="DA33" t="e">
        <f t="shared" ca="1" si="70"/>
        <v>#N/A</v>
      </c>
      <c r="DB33" t="e">
        <f t="shared" ca="1" si="70"/>
        <v>#N/A</v>
      </c>
      <c r="DC33" s="87" t="e">
        <f t="shared" ca="1" si="70"/>
        <v>#N/A</v>
      </c>
      <c r="DD33" t="e">
        <f t="shared" ca="1" si="70"/>
        <v>#N/A</v>
      </c>
      <c r="DE33" t="e">
        <f t="shared" ca="1" si="70"/>
        <v>#N/A</v>
      </c>
      <c r="DF33" t="e">
        <f t="shared" ca="1" si="70"/>
        <v>#N/A</v>
      </c>
      <c r="DG33" t="e">
        <f t="shared" ca="1" si="70"/>
        <v>#N/A</v>
      </c>
      <c r="DH33" t="e">
        <f t="shared" ca="1" si="70"/>
        <v>#N/A</v>
      </c>
      <c r="DI33" t="e">
        <f t="shared" ca="1" si="70"/>
        <v>#N/A</v>
      </c>
      <c r="DJ33" t="e">
        <f t="shared" ca="1" si="70"/>
        <v>#N/A</v>
      </c>
      <c r="DK33" t="e">
        <f t="shared" ca="1" si="70"/>
        <v>#N/A</v>
      </c>
      <c r="DL33" t="e">
        <f t="shared" ca="1" si="70"/>
        <v>#N/A</v>
      </c>
      <c r="DM33" t="e">
        <f t="shared" ca="1" si="70"/>
        <v>#N/A</v>
      </c>
      <c r="DN33" t="e">
        <f t="shared" ca="1" si="70"/>
        <v>#N/A</v>
      </c>
      <c r="DO33" t="e">
        <f t="shared" ca="1" si="70"/>
        <v>#N/A</v>
      </c>
      <c r="DP33" t="e">
        <f t="shared" ca="1" si="70"/>
        <v>#N/A</v>
      </c>
      <c r="DQ33" t="e">
        <f t="shared" ca="1" si="70"/>
        <v>#N/A</v>
      </c>
      <c r="DR33" t="e">
        <f t="shared" ca="1" si="70"/>
        <v>#N/A</v>
      </c>
      <c r="DS33" t="e">
        <f t="shared" ca="1" si="70"/>
        <v>#N/A</v>
      </c>
      <c r="DT33" t="e">
        <f t="shared" ca="1" si="70"/>
        <v>#N/A</v>
      </c>
      <c r="DU33" t="e">
        <f t="shared" ca="1" si="70"/>
        <v>#N/A</v>
      </c>
      <c r="DV33" t="e">
        <f t="shared" ca="1" si="70"/>
        <v>#N/A</v>
      </c>
      <c r="DW33" t="e">
        <f t="shared" ca="1" si="70"/>
        <v>#N/A</v>
      </c>
      <c r="DX33" t="e">
        <f t="shared" ca="1" si="70"/>
        <v>#N/A</v>
      </c>
      <c r="DY33" t="e">
        <f t="shared" ca="1" si="70"/>
        <v>#N/A</v>
      </c>
      <c r="DZ33" s="88" t="e">
        <f t="shared" ca="1" si="70"/>
        <v>#N/A</v>
      </c>
      <c r="EA33" t="e">
        <f t="shared" ca="1" si="70"/>
        <v>#N/A</v>
      </c>
      <c r="EB33" t="e">
        <f t="shared" ca="1" si="70"/>
        <v>#N/A</v>
      </c>
      <c r="EC33" t="e">
        <f t="shared" ca="1" si="70"/>
        <v>#N/A</v>
      </c>
      <c r="ED33" t="e">
        <f t="shared" ca="1" si="70"/>
        <v>#N/A</v>
      </c>
      <c r="EE33" t="e">
        <f t="shared" ca="1" si="70"/>
        <v>#N/A</v>
      </c>
      <c r="EF33" t="e">
        <f t="shared" ca="1" si="70"/>
        <v>#N/A</v>
      </c>
      <c r="EG33" t="e">
        <f t="shared" ca="1" si="70"/>
        <v>#N/A</v>
      </c>
      <c r="EH33" t="e">
        <f t="shared" ca="1" si="70"/>
        <v>#N/A</v>
      </c>
      <c r="EI33" t="e">
        <f t="shared" ca="1" si="70"/>
        <v>#N/A</v>
      </c>
      <c r="EJ33" t="e">
        <f t="shared" ref="EJ33:GP33" ca="1" si="71">INDEX($D$25:$D$39,MATCH(EJ32,$D$25:$D$39,1))</f>
        <v>#N/A</v>
      </c>
      <c r="EK33" t="e">
        <f t="shared" ca="1" si="71"/>
        <v>#N/A</v>
      </c>
      <c r="EL33" t="e">
        <f t="shared" ca="1" si="71"/>
        <v>#N/A</v>
      </c>
      <c r="EM33" t="e">
        <f t="shared" ca="1" si="71"/>
        <v>#N/A</v>
      </c>
      <c r="EN33" t="e">
        <f t="shared" ca="1" si="71"/>
        <v>#N/A</v>
      </c>
      <c r="EO33" t="e">
        <f t="shared" ca="1" si="71"/>
        <v>#N/A</v>
      </c>
      <c r="EP33" t="e">
        <f t="shared" ca="1" si="71"/>
        <v>#N/A</v>
      </c>
      <c r="EQ33" t="e">
        <f t="shared" ca="1" si="71"/>
        <v>#N/A</v>
      </c>
      <c r="ER33" t="e">
        <f t="shared" ca="1" si="71"/>
        <v>#N/A</v>
      </c>
      <c r="ES33" t="e">
        <f t="shared" ca="1" si="71"/>
        <v>#N/A</v>
      </c>
      <c r="ET33" t="e">
        <f t="shared" ca="1" si="71"/>
        <v>#N/A</v>
      </c>
      <c r="EU33" t="e">
        <f t="shared" ca="1" si="71"/>
        <v>#N/A</v>
      </c>
      <c r="EV33" t="e">
        <f t="shared" ca="1" si="71"/>
        <v>#N/A</v>
      </c>
      <c r="EW33" t="e">
        <f t="shared" ca="1" si="71"/>
        <v>#N/A</v>
      </c>
      <c r="EX33" t="e">
        <f t="shared" ca="1" si="71"/>
        <v>#N/A</v>
      </c>
      <c r="EY33" s="87" t="e">
        <f t="shared" ca="1" si="71"/>
        <v>#N/A</v>
      </c>
      <c r="EZ33" t="e">
        <f t="shared" ca="1" si="71"/>
        <v>#N/A</v>
      </c>
      <c r="FA33" t="e">
        <f t="shared" ca="1" si="71"/>
        <v>#N/A</v>
      </c>
      <c r="FB33" t="e">
        <f t="shared" ca="1" si="71"/>
        <v>#N/A</v>
      </c>
      <c r="FC33" t="e">
        <f t="shared" ca="1" si="71"/>
        <v>#N/A</v>
      </c>
      <c r="FD33" t="e">
        <f t="shared" ca="1" si="71"/>
        <v>#N/A</v>
      </c>
      <c r="FE33" t="e">
        <f t="shared" ca="1" si="71"/>
        <v>#N/A</v>
      </c>
      <c r="FF33" t="e">
        <f t="shared" ca="1" si="71"/>
        <v>#N/A</v>
      </c>
      <c r="FG33" t="e">
        <f t="shared" ca="1" si="71"/>
        <v>#N/A</v>
      </c>
      <c r="FH33" t="e">
        <f t="shared" ca="1" si="71"/>
        <v>#N/A</v>
      </c>
      <c r="FI33" t="e">
        <f t="shared" ca="1" si="71"/>
        <v>#N/A</v>
      </c>
      <c r="FJ33" t="e">
        <f t="shared" ca="1" si="71"/>
        <v>#N/A</v>
      </c>
      <c r="FK33" t="e">
        <f t="shared" ca="1" si="71"/>
        <v>#N/A</v>
      </c>
      <c r="FL33" t="e">
        <f t="shared" ca="1" si="71"/>
        <v>#N/A</v>
      </c>
      <c r="FM33" t="e">
        <f t="shared" ca="1" si="71"/>
        <v>#N/A</v>
      </c>
      <c r="FN33" t="e">
        <f t="shared" ca="1" si="71"/>
        <v>#N/A</v>
      </c>
      <c r="FO33" t="e">
        <f t="shared" ca="1" si="71"/>
        <v>#N/A</v>
      </c>
      <c r="FP33" t="e">
        <f t="shared" ca="1" si="71"/>
        <v>#N/A</v>
      </c>
      <c r="FQ33" t="e">
        <f t="shared" ca="1" si="71"/>
        <v>#N/A</v>
      </c>
      <c r="FR33" t="e">
        <f t="shared" ca="1" si="71"/>
        <v>#N/A</v>
      </c>
      <c r="FS33" t="e">
        <f t="shared" ca="1" si="71"/>
        <v>#N/A</v>
      </c>
      <c r="FT33" t="e">
        <f t="shared" ca="1" si="71"/>
        <v>#N/A</v>
      </c>
      <c r="FU33" t="e">
        <f t="shared" ca="1" si="71"/>
        <v>#N/A</v>
      </c>
      <c r="FV33" s="88" t="e">
        <f t="shared" ca="1" si="71"/>
        <v>#N/A</v>
      </c>
      <c r="FW33" t="e">
        <f t="shared" ca="1" si="71"/>
        <v>#N/A</v>
      </c>
      <c r="FX33" t="e">
        <f t="shared" ca="1" si="71"/>
        <v>#N/A</v>
      </c>
      <c r="FY33" t="e">
        <f t="shared" ca="1" si="71"/>
        <v>#N/A</v>
      </c>
      <c r="FZ33" t="e">
        <f t="shared" ca="1" si="71"/>
        <v>#N/A</v>
      </c>
      <c r="GA33" t="e">
        <f t="shared" ca="1" si="71"/>
        <v>#N/A</v>
      </c>
      <c r="GB33" t="e">
        <f t="shared" ca="1" si="71"/>
        <v>#N/A</v>
      </c>
      <c r="GC33" t="e">
        <f t="shared" ca="1" si="71"/>
        <v>#N/A</v>
      </c>
      <c r="GD33" t="e">
        <f t="shared" ca="1" si="71"/>
        <v>#N/A</v>
      </c>
      <c r="GE33" t="e">
        <f t="shared" ca="1" si="71"/>
        <v>#N/A</v>
      </c>
      <c r="GF33" t="e">
        <f t="shared" ca="1" si="71"/>
        <v>#N/A</v>
      </c>
      <c r="GG33" t="e">
        <f t="shared" ca="1" si="71"/>
        <v>#N/A</v>
      </c>
      <c r="GH33" t="e">
        <f t="shared" ca="1" si="71"/>
        <v>#N/A</v>
      </c>
      <c r="GI33" t="e">
        <f t="shared" ca="1" si="71"/>
        <v>#N/A</v>
      </c>
      <c r="GJ33" t="e">
        <f t="shared" ca="1" si="71"/>
        <v>#N/A</v>
      </c>
      <c r="GK33" t="e">
        <f t="shared" ca="1" si="71"/>
        <v>#N/A</v>
      </c>
      <c r="GL33" t="e">
        <f t="shared" ca="1" si="71"/>
        <v>#N/A</v>
      </c>
      <c r="GM33" t="e">
        <f t="shared" ca="1" si="71"/>
        <v>#N/A</v>
      </c>
      <c r="GN33" t="e">
        <f t="shared" ca="1" si="71"/>
        <v>#N/A</v>
      </c>
      <c r="GO33" t="e">
        <f t="shared" ca="1" si="71"/>
        <v>#N/A</v>
      </c>
      <c r="GP33" t="e">
        <f t="shared" ca="1" si="71"/>
        <v>#N/A</v>
      </c>
      <c r="GQ33" t="e">
        <f t="shared" ref="GQ33:GT33" ca="1" si="72">INDEX($D$25:$D$39,MATCH(GQ32,$D$25:$D$39,1))</f>
        <v>#N/A</v>
      </c>
      <c r="GR33" t="e">
        <f t="shared" ca="1" si="72"/>
        <v>#N/A</v>
      </c>
      <c r="GS33" t="e">
        <f t="shared" ca="1" si="72"/>
        <v>#N/A</v>
      </c>
      <c r="GT33" t="e">
        <f t="shared" ca="1" si="72"/>
        <v>#N/A</v>
      </c>
    </row>
    <row r="34" spans="2:202" x14ac:dyDescent="0.25">
      <c r="C34" s="17">
        <v>216000</v>
      </c>
      <c r="D34" s="18">
        <v>692</v>
      </c>
      <c r="E34" s="17">
        <v>216000</v>
      </c>
      <c r="J34" t="s">
        <v>36</v>
      </c>
      <c r="K34" s="167">
        <f ca="1">INDEX($E$25:$E$38,MATCH(K32,$D$25:$D$38,1))</f>
        <v>104000</v>
      </c>
      <c r="L34" s="2">
        <f t="shared" ref="L34:BW34" ca="1" si="73">INDEX($E$25:$E$38,MATCH(L32,$D$25:$D$38,1))</f>
        <v>104000</v>
      </c>
      <c r="M34" s="2">
        <f t="shared" ca="1" si="73"/>
        <v>104000</v>
      </c>
      <c r="N34" s="2">
        <f t="shared" ca="1" si="73"/>
        <v>104000</v>
      </c>
      <c r="O34" s="2">
        <f t="shared" ca="1" si="73"/>
        <v>104000</v>
      </c>
      <c r="P34" s="2">
        <f t="shared" ca="1" si="73"/>
        <v>138000</v>
      </c>
      <c r="Q34" s="2">
        <f t="shared" ca="1" si="73"/>
        <v>138000</v>
      </c>
      <c r="R34" s="2">
        <f t="shared" ca="1" si="73"/>
        <v>138000</v>
      </c>
      <c r="S34" s="2">
        <f t="shared" ca="1" si="73"/>
        <v>104000</v>
      </c>
      <c r="T34" s="2">
        <f t="shared" ca="1" si="73"/>
        <v>74000</v>
      </c>
      <c r="U34" s="2">
        <f t="shared" ca="1" si="73"/>
        <v>50000</v>
      </c>
      <c r="V34" s="2" t="e">
        <f t="shared" ca="1" si="73"/>
        <v>#N/A</v>
      </c>
      <c r="W34" s="2" t="e">
        <f t="shared" ca="1" si="73"/>
        <v>#N/A</v>
      </c>
      <c r="X34" s="2" t="e">
        <f t="shared" ca="1" si="73"/>
        <v>#N/A</v>
      </c>
      <c r="Y34" s="2" t="e">
        <f t="shared" ca="1" si="73"/>
        <v>#N/A</v>
      </c>
      <c r="Z34" s="2" t="e">
        <f t="shared" ca="1" si="73"/>
        <v>#N/A</v>
      </c>
      <c r="AA34" s="2" t="e">
        <f t="shared" ca="1" si="73"/>
        <v>#N/A</v>
      </c>
      <c r="AB34" s="2" t="e">
        <f t="shared" ca="1" si="73"/>
        <v>#N/A</v>
      </c>
      <c r="AC34" s="2" t="e">
        <f t="shared" ca="1" si="73"/>
        <v>#N/A</v>
      </c>
      <c r="AD34" s="2" t="e">
        <f t="shared" ca="1" si="73"/>
        <v>#N/A</v>
      </c>
      <c r="AE34" s="2" t="e">
        <f t="shared" ca="1" si="73"/>
        <v>#N/A</v>
      </c>
      <c r="AF34" s="2" t="e">
        <f t="shared" ca="1" si="73"/>
        <v>#N/A</v>
      </c>
      <c r="AG34" s="2" t="e">
        <f t="shared" ca="1" si="73"/>
        <v>#N/A</v>
      </c>
      <c r="AH34" s="168" t="e">
        <f t="shared" ca="1" si="73"/>
        <v>#N/A</v>
      </c>
      <c r="AI34" s="2" t="e">
        <f t="shared" ca="1" si="73"/>
        <v>#N/A</v>
      </c>
      <c r="AJ34" s="2" t="e">
        <f t="shared" ca="1" si="73"/>
        <v>#N/A</v>
      </c>
      <c r="AK34" s="2" t="e">
        <f t="shared" ca="1" si="73"/>
        <v>#N/A</v>
      </c>
      <c r="AL34" s="2" t="e">
        <f t="shared" ca="1" si="73"/>
        <v>#N/A</v>
      </c>
      <c r="AM34" s="2" t="e">
        <f t="shared" ca="1" si="73"/>
        <v>#N/A</v>
      </c>
      <c r="AN34" s="2" t="e">
        <f t="shared" ca="1" si="73"/>
        <v>#N/A</v>
      </c>
      <c r="AO34" s="2" t="e">
        <f t="shared" ca="1" si="73"/>
        <v>#N/A</v>
      </c>
      <c r="AP34" s="2" t="e">
        <f t="shared" ca="1" si="73"/>
        <v>#N/A</v>
      </c>
      <c r="AQ34" s="2" t="e">
        <f t="shared" ca="1" si="73"/>
        <v>#N/A</v>
      </c>
      <c r="AR34" s="2" t="e">
        <f t="shared" ca="1" si="73"/>
        <v>#N/A</v>
      </c>
      <c r="AS34" s="2" t="e">
        <f t="shared" ca="1" si="73"/>
        <v>#N/A</v>
      </c>
      <c r="AT34" s="2" t="e">
        <f t="shared" ca="1" si="73"/>
        <v>#N/A</v>
      </c>
      <c r="AU34" s="2" t="e">
        <f t="shared" ca="1" si="73"/>
        <v>#N/A</v>
      </c>
      <c r="AV34" s="2" t="e">
        <f t="shared" ca="1" si="73"/>
        <v>#N/A</v>
      </c>
      <c r="AW34" s="2" t="e">
        <f t="shared" ca="1" si="73"/>
        <v>#N/A</v>
      </c>
      <c r="AX34" s="2" t="e">
        <f t="shared" ca="1" si="73"/>
        <v>#N/A</v>
      </c>
      <c r="AY34" s="2" t="e">
        <f t="shared" ca="1" si="73"/>
        <v>#N/A</v>
      </c>
      <c r="AZ34" s="2" t="e">
        <f t="shared" ca="1" si="73"/>
        <v>#N/A</v>
      </c>
      <c r="BA34" s="2" t="e">
        <f t="shared" ca="1" si="73"/>
        <v>#N/A</v>
      </c>
      <c r="BB34" s="2" t="e">
        <f t="shared" ca="1" si="73"/>
        <v>#N/A</v>
      </c>
      <c r="BC34" s="2" t="e">
        <f t="shared" ca="1" si="73"/>
        <v>#N/A</v>
      </c>
      <c r="BD34" s="2" t="e">
        <f t="shared" ca="1" si="73"/>
        <v>#N/A</v>
      </c>
      <c r="BE34" s="2" t="e">
        <f t="shared" ca="1" si="73"/>
        <v>#N/A</v>
      </c>
      <c r="BF34" s="2" t="e">
        <f t="shared" ca="1" si="73"/>
        <v>#N/A</v>
      </c>
      <c r="BG34" s="167" t="e">
        <f t="shared" ca="1" si="73"/>
        <v>#N/A</v>
      </c>
      <c r="BH34" s="2" t="e">
        <f t="shared" ca="1" si="73"/>
        <v>#N/A</v>
      </c>
      <c r="BI34" s="2" t="e">
        <f t="shared" ca="1" si="73"/>
        <v>#N/A</v>
      </c>
      <c r="BJ34" s="2" t="e">
        <f t="shared" ca="1" si="73"/>
        <v>#N/A</v>
      </c>
      <c r="BK34" s="2" t="e">
        <f t="shared" ca="1" si="73"/>
        <v>#N/A</v>
      </c>
      <c r="BL34" s="2" t="e">
        <f t="shared" ca="1" si="73"/>
        <v>#N/A</v>
      </c>
      <c r="BM34" s="2" t="e">
        <f t="shared" ca="1" si="73"/>
        <v>#N/A</v>
      </c>
      <c r="BN34" s="2" t="e">
        <f t="shared" ca="1" si="73"/>
        <v>#N/A</v>
      </c>
      <c r="BO34" s="2" t="e">
        <f t="shared" ca="1" si="73"/>
        <v>#N/A</v>
      </c>
      <c r="BP34" s="2" t="e">
        <f t="shared" ca="1" si="73"/>
        <v>#N/A</v>
      </c>
      <c r="BQ34" s="2" t="e">
        <f t="shared" ca="1" si="73"/>
        <v>#N/A</v>
      </c>
      <c r="BR34" s="2" t="e">
        <f t="shared" ca="1" si="73"/>
        <v>#N/A</v>
      </c>
      <c r="BS34" s="2" t="e">
        <f t="shared" ca="1" si="73"/>
        <v>#N/A</v>
      </c>
      <c r="BT34" s="2" t="e">
        <f t="shared" ca="1" si="73"/>
        <v>#N/A</v>
      </c>
      <c r="BU34" s="2" t="e">
        <f t="shared" ca="1" si="73"/>
        <v>#N/A</v>
      </c>
      <c r="BV34" s="2" t="e">
        <f t="shared" ca="1" si="73"/>
        <v>#N/A</v>
      </c>
      <c r="BW34" s="2" t="e">
        <f t="shared" ca="1" si="73"/>
        <v>#N/A</v>
      </c>
      <c r="BX34" s="2" t="e">
        <f t="shared" ref="BX34:EI34" ca="1" si="74">INDEX($E$25:$E$38,MATCH(BX32,$D$25:$D$38,1))</f>
        <v>#N/A</v>
      </c>
      <c r="BY34" s="2" t="e">
        <f t="shared" ca="1" si="74"/>
        <v>#N/A</v>
      </c>
      <c r="BZ34" s="2" t="e">
        <f t="shared" ca="1" si="74"/>
        <v>#N/A</v>
      </c>
      <c r="CA34" s="2" t="e">
        <f t="shared" ca="1" si="74"/>
        <v>#N/A</v>
      </c>
      <c r="CB34" s="2" t="e">
        <f t="shared" ca="1" si="74"/>
        <v>#N/A</v>
      </c>
      <c r="CC34" s="2" t="e">
        <f t="shared" ca="1" si="74"/>
        <v>#N/A</v>
      </c>
      <c r="CD34" s="168" t="e">
        <f t="shared" ca="1" si="74"/>
        <v>#N/A</v>
      </c>
      <c r="CE34" s="2" t="e">
        <f t="shared" ca="1" si="74"/>
        <v>#N/A</v>
      </c>
      <c r="CF34" s="2" t="e">
        <f t="shared" ca="1" si="74"/>
        <v>#N/A</v>
      </c>
      <c r="CG34" s="2" t="e">
        <f t="shared" ca="1" si="74"/>
        <v>#N/A</v>
      </c>
      <c r="CH34" s="2" t="e">
        <f t="shared" ca="1" si="74"/>
        <v>#N/A</v>
      </c>
      <c r="CI34" s="2" t="e">
        <f t="shared" ca="1" si="74"/>
        <v>#N/A</v>
      </c>
      <c r="CJ34" s="2" t="e">
        <f t="shared" ca="1" si="74"/>
        <v>#N/A</v>
      </c>
      <c r="CK34" s="2" t="e">
        <f t="shared" ca="1" si="74"/>
        <v>#N/A</v>
      </c>
      <c r="CL34" s="2" t="e">
        <f t="shared" ca="1" si="74"/>
        <v>#N/A</v>
      </c>
      <c r="CM34" s="2" t="e">
        <f t="shared" ca="1" si="74"/>
        <v>#N/A</v>
      </c>
      <c r="CN34" s="2" t="e">
        <f t="shared" ca="1" si="74"/>
        <v>#N/A</v>
      </c>
      <c r="CO34" s="2" t="e">
        <f t="shared" ca="1" si="74"/>
        <v>#N/A</v>
      </c>
      <c r="CP34" s="2" t="e">
        <f t="shared" ca="1" si="74"/>
        <v>#N/A</v>
      </c>
      <c r="CQ34" s="2" t="e">
        <f t="shared" ca="1" si="74"/>
        <v>#N/A</v>
      </c>
      <c r="CR34" s="2" t="e">
        <f t="shared" ca="1" si="74"/>
        <v>#N/A</v>
      </c>
      <c r="CS34" s="2" t="e">
        <f t="shared" ca="1" si="74"/>
        <v>#N/A</v>
      </c>
      <c r="CT34" s="2" t="e">
        <f t="shared" ca="1" si="74"/>
        <v>#N/A</v>
      </c>
      <c r="CU34" s="2" t="e">
        <f t="shared" ca="1" si="74"/>
        <v>#N/A</v>
      </c>
      <c r="CV34" s="2" t="e">
        <f t="shared" ca="1" si="74"/>
        <v>#N/A</v>
      </c>
      <c r="CW34" s="2" t="e">
        <f t="shared" ca="1" si="74"/>
        <v>#N/A</v>
      </c>
      <c r="CX34" s="2" t="e">
        <f t="shared" ca="1" si="74"/>
        <v>#N/A</v>
      </c>
      <c r="CY34" s="2" t="e">
        <f t="shared" ca="1" si="74"/>
        <v>#N/A</v>
      </c>
      <c r="CZ34" s="2" t="e">
        <f t="shared" ca="1" si="74"/>
        <v>#N/A</v>
      </c>
      <c r="DA34" s="2" t="e">
        <f t="shared" ca="1" si="74"/>
        <v>#N/A</v>
      </c>
      <c r="DB34" s="2" t="e">
        <f t="shared" ca="1" si="74"/>
        <v>#N/A</v>
      </c>
      <c r="DC34" s="167" t="e">
        <f t="shared" ca="1" si="74"/>
        <v>#N/A</v>
      </c>
      <c r="DD34" s="2" t="e">
        <f t="shared" ca="1" si="74"/>
        <v>#N/A</v>
      </c>
      <c r="DE34" s="2" t="e">
        <f t="shared" ca="1" si="74"/>
        <v>#N/A</v>
      </c>
      <c r="DF34" s="2" t="e">
        <f t="shared" ca="1" si="74"/>
        <v>#N/A</v>
      </c>
      <c r="DG34" s="2" t="e">
        <f t="shared" ca="1" si="74"/>
        <v>#N/A</v>
      </c>
      <c r="DH34" s="2" t="e">
        <f t="shared" ca="1" si="74"/>
        <v>#N/A</v>
      </c>
      <c r="DI34" s="2" t="e">
        <f t="shared" ca="1" si="74"/>
        <v>#N/A</v>
      </c>
      <c r="DJ34" s="2" t="e">
        <f t="shared" ca="1" si="74"/>
        <v>#N/A</v>
      </c>
      <c r="DK34" s="2" t="e">
        <f t="shared" ca="1" si="74"/>
        <v>#N/A</v>
      </c>
      <c r="DL34" s="2" t="e">
        <f t="shared" ca="1" si="74"/>
        <v>#N/A</v>
      </c>
      <c r="DM34" s="2" t="e">
        <f t="shared" ca="1" si="74"/>
        <v>#N/A</v>
      </c>
      <c r="DN34" s="2" t="e">
        <f t="shared" ca="1" si="74"/>
        <v>#N/A</v>
      </c>
      <c r="DO34" s="2" t="e">
        <f t="shared" ca="1" si="74"/>
        <v>#N/A</v>
      </c>
      <c r="DP34" s="2" t="e">
        <f t="shared" ca="1" si="74"/>
        <v>#N/A</v>
      </c>
      <c r="DQ34" s="2" t="e">
        <f t="shared" ca="1" si="74"/>
        <v>#N/A</v>
      </c>
      <c r="DR34" s="2" t="e">
        <f t="shared" ca="1" si="74"/>
        <v>#N/A</v>
      </c>
      <c r="DS34" s="2" t="e">
        <f t="shared" ca="1" si="74"/>
        <v>#N/A</v>
      </c>
      <c r="DT34" s="2" t="e">
        <f t="shared" ca="1" si="74"/>
        <v>#N/A</v>
      </c>
      <c r="DU34" s="2" t="e">
        <f t="shared" ca="1" si="74"/>
        <v>#N/A</v>
      </c>
      <c r="DV34" s="2" t="e">
        <f t="shared" ca="1" si="74"/>
        <v>#N/A</v>
      </c>
      <c r="DW34" s="2" t="e">
        <f t="shared" ca="1" si="74"/>
        <v>#N/A</v>
      </c>
      <c r="DX34" s="2" t="e">
        <f t="shared" ca="1" si="74"/>
        <v>#N/A</v>
      </c>
      <c r="DY34" s="2" t="e">
        <f t="shared" ca="1" si="74"/>
        <v>#N/A</v>
      </c>
      <c r="DZ34" s="168" t="e">
        <f t="shared" ca="1" si="74"/>
        <v>#N/A</v>
      </c>
      <c r="EA34" s="2" t="e">
        <f t="shared" ca="1" si="74"/>
        <v>#N/A</v>
      </c>
      <c r="EB34" s="2" t="e">
        <f t="shared" ca="1" si="74"/>
        <v>#N/A</v>
      </c>
      <c r="EC34" s="2" t="e">
        <f t="shared" ca="1" si="74"/>
        <v>#N/A</v>
      </c>
      <c r="ED34" s="2" t="e">
        <f t="shared" ca="1" si="74"/>
        <v>#N/A</v>
      </c>
      <c r="EE34" s="2" t="e">
        <f t="shared" ca="1" si="74"/>
        <v>#N/A</v>
      </c>
      <c r="EF34" s="2" t="e">
        <f t="shared" ca="1" si="74"/>
        <v>#N/A</v>
      </c>
      <c r="EG34" s="2" t="e">
        <f t="shared" ca="1" si="74"/>
        <v>#N/A</v>
      </c>
      <c r="EH34" s="2" t="e">
        <f t="shared" ca="1" si="74"/>
        <v>#N/A</v>
      </c>
      <c r="EI34" s="2" t="e">
        <f t="shared" ca="1" si="74"/>
        <v>#N/A</v>
      </c>
      <c r="EJ34" s="2" t="e">
        <f t="shared" ref="EJ34:GP34" ca="1" si="75">INDEX($E$25:$E$38,MATCH(EJ32,$D$25:$D$38,1))</f>
        <v>#N/A</v>
      </c>
      <c r="EK34" s="2" t="e">
        <f t="shared" ca="1" si="75"/>
        <v>#N/A</v>
      </c>
      <c r="EL34" s="2" t="e">
        <f t="shared" ca="1" si="75"/>
        <v>#N/A</v>
      </c>
      <c r="EM34" s="2" t="e">
        <f t="shared" ca="1" si="75"/>
        <v>#N/A</v>
      </c>
      <c r="EN34" s="2" t="e">
        <f t="shared" ca="1" si="75"/>
        <v>#N/A</v>
      </c>
      <c r="EO34" s="2" t="e">
        <f t="shared" ca="1" si="75"/>
        <v>#N/A</v>
      </c>
      <c r="EP34" s="2" t="e">
        <f t="shared" ca="1" si="75"/>
        <v>#N/A</v>
      </c>
      <c r="EQ34" s="2" t="e">
        <f t="shared" ca="1" si="75"/>
        <v>#N/A</v>
      </c>
      <c r="ER34" s="2" t="e">
        <f t="shared" ca="1" si="75"/>
        <v>#N/A</v>
      </c>
      <c r="ES34" s="2" t="e">
        <f t="shared" ca="1" si="75"/>
        <v>#N/A</v>
      </c>
      <c r="ET34" s="2" t="e">
        <f t="shared" ca="1" si="75"/>
        <v>#N/A</v>
      </c>
      <c r="EU34" s="2" t="e">
        <f t="shared" ca="1" si="75"/>
        <v>#N/A</v>
      </c>
      <c r="EV34" s="2" t="e">
        <f t="shared" ca="1" si="75"/>
        <v>#N/A</v>
      </c>
      <c r="EW34" s="2" t="e">
        <f t="shared" ca="1" si="75"/>
        <v>#N/A</v>
      </c>
      <c r="EX34" s="2" t="e">
        <f t="shared" ca="1" si="75"/>
        <v>#N/A</v>
      </c>
      <c r="EY34" s="167" t="e">
        <f t="shared" ca="1" si="75"/>
        <v>#N/A</v>
      </c>
      <c r="EZ34" s="2" t="e">
        <f t="shared" ca="1" si="75"/>
        <v>#N/A</v>
      </c>
      <c r="FA34" s="2" t="e">
        <f t="shared" ca="1" si="75"/>
        <v>#N/A</v>
      </c>
      <c r="FB34" s="2" t="e">
        <f t="shared" ca="1" si="75"/>
        <v>#N/A</v>
      </c>
      <c r="FC34" s="2" t="e">
        <f t="shared" ca="1" si="75"/>
        <v>#N/A</v>
      </c>
      <c r="FD34" s="2" t="e">
        <f t="shared" ca="1" si="75"/>
        <v>#N/A</v>
      </c>
      <c r="FE34" s="2" t="e">
        <f t="shared" ca="1" si="75"/>
        <v>#N/A</v>
      </c>
      <c r="FF34" s="2" t="e">
        <f t="shared" ca="1" si="75"/>
        <v>#N/A</v>
      </c>
      <c r="FG34" s="2" t="e">
        <f t="shared" ca="1" si="75"/>
        <v>#N/A</v>
      </c>
      <c r="FH34" s="2" t="e">
        <f t="shared" ca="1" si="75"/>
        <v>#N/A</v>
      </c>
      <c r="FI34" s="2" t="e">
        <f t="shared" ca="1" si="75"/>
        <v>#N/A</v>
      </c>
      <c r="FJ34" s="2" t="e">
        <f t="shared" ca="1" si="75"/>
        <v>#N/A</v>
      </c>
      <c r="FK34" s="2" t="e">
        <f t="shared" ca="1" si="75"/>
        <v>#N/A</v>
      </c>
      <c r="FL34" s="2" t="e">
        <f t="shared" ca="1" si="75"/>
        <v>#N/A</v>
      </c>
      <c r="FM34" s="2" t="e">
        <f t="shared" ca="1" si="75"/>
        <v>#N/A</v>
      </c>
      <c r="FN34" s="2" t="e">
        <f t="shared" ca="1" si="75"/>
        <v>#N/A</v>
      </c>
      <c r="FO34" s="2" t="e">
        <f t="shared" ca="1" si="75"/>
        <v>#N/A</v>
      </c>
      <c r="FP34" s="2" t="e">
        <f t="shared" ca="1" si="75"/>
        <v>#N/A</v>
      </c>
      <c r="FQ34" s="2" t="e">
        <f t="shared" ca="1" si="75"/>
        <v>#N/A</v>
      </c>
      <c r="FR34" s="2" t="e">
        <f t="shared" ca="1" si="75"/>
        <v>#N/A</v>
      </c>
      <c r="FS34" s="2" t="e">
        <f t="shared" ca="1" si="75"/>
        <v>#N/A</v>
      </c>
      <c r="FT34" s="2" t="e">
        <f t="shared" ca="1" si="75"/>
        <v>#N/A</v>
      </c>
      <c r="FU34" s="2" t="e">
        <f t="shared" ca="1" si="75"/>
        <v>#N/A</v>
      </c>
      <c r="FV34" s="168" t="e">
        <f t="shared" ca="1" si="75"/>
        <v>#N/A</v>
      </c>
      <c r="FW34" s="2" t="e">
        <f t="shared" ca="1" si="75"/>
        <v>#N/A</v>
      </c>
      <c r="FX34" s="2" t="e">
        <f t="shared" ca="1" si="75"/>
        <v>#N/A</v>
      </c>
      <c r="FY34" s="2" t="e">
        <f t="shared" ca="1" si="75"/>
        <v>#N/A</v>
      </c>
      <c r="FZ34" s="2" t="e">
        <f t="shared" ca="1" si="75"/>
        <v>#N/A</v>
      </c>
      <c r="GA34" s="2" t="e">
        <f t="shared" ca="1" si="75"/>
        <v>#N/A</v>
      </c>
      <c r="GB34" s="2" t="e">
        <f t="shared" ca="1" si="75"/>
        <v>#N/A</v>
      </c>
      <c r="GC34" s="2" t="e">
        <f t="shared" ca="1" si="75"/>
        <v>#N/A</v>
      </c>
      <c r="GD34" s="2" t="e">
        <f t="shared" ca="1" si="75"/>
        <v>#N/A</v>
      </c>
      <c r="GE34" s="2" t="e">
        <f t="shared" ca="1" si="75"/>
        <v>#N/A</v>
      </c>
      <c r="GF34" s="2" t="e">
        <f t="shared" ca="1" si="75"/>
        <v>#N/A</v>
      </c>
      <c r="GG34" s="2" t="e">
        <f t="shared" ca="1" si="75"/>
        <v>#N/A</v>
      </c>
      <c r="GH34" s="2" t="e">
        <f t="shared" ca="1" si="75"/>
        <v>#N/A</v>
      </c>
      <c r="GI34" s="2" t="e">
        <f t="shared" ca="1" si="75"/>
        <v>#N/A</v>
      </c>
      <c r="GJ34" s="2" t="e">
        <f t="shared" ca="1" si="75"/>
        <v>#N/A</v>
      </c>
      <c r="GK34" s="2" t="e">
        <f t="shared" ca="1" si="75"/>
        <v>#N/A</v>
      </c>
      <c r="GL34" s="2" t="e">
        <f t="shared" ca="1" si="75"/>
        <v>#N/A</v>
      </c>
      <c r="GM34" s="2" t="e">
        <f t="shared" ca="1" si="75"/>
        <v>#N/A</v>
      </c>
      <c r="GN34" s="2" t="e">
        <f t="shared" ca="1" si="75"/>
        <v>#N/A</v>
      </c>
      <c r="GO34" s="2" t="e">
        <f t="shared" ca="1" si="75"/>
        <v>#N/A</v>
      </c>
      <c r="GP34" s="2" t="e">
        <f t="shared" ca="1" si="75"/>
        <v>#N/A</v>
      </c>
      <c r="GQ34" s="2" t="e">
        <f t="shared" ref="GQ34:GT34" ca="1" si="76">INDEX($E$25:$E$38,MATCH(GQ32,$D$25:$D$38,1))</f>
        <v>#N/A</v>
      </c>
      <c r="GR34" s="2" t="e">
        <f t="shared" ca="1" si="76"/>
        <v>#N/A</v>
      </c>
      <c r="GS34" s="2" t="e">
        <f t="shared" ca="1" si="76"/>
        <v>#N/A</v>
      </c>
      <c r="GT34" s="2" t="e">
        <f t="shared" ca="1" si="76"/>
        <v>#N/A</v>
      </c>
    </row>
    <row r="35" spans="2:202" x14ac:dyDescent="0.25">
      <c r="C35" s="17">
        <v>264000</v>
      </c>
      <c r="D35" s="18">
        <v>693</v>
      </c>
      <c r="E35" s="17">
        <v>264000</v>
      </c>
      <c r="J35" t="s">
        <v>37</v>
      </c>
      <c r="K35" s="87">
        <f ca="1">INDEX($D$25:$D$38,MATCH(K32,$D$25:$D$38,1)+1)</f>
        <v>690</v>
      </c>
      <c r="L35">
        <f t="shared" ref="L35:BW35" ca="1" si="77">INDEX($D$25:$D$38,MATCH(L32,$D$25:$D$38,1)+1)</f>
        <v>690</v>
      </c>
      <c r="M35">
        <f t="shared" ca="1" si="77"/>
        <v>690</v>
      </c>
      <c r="N35">
        <f t="shared" ca="1" si="77"/>
        <v>690</v>
      </c>
      <c r="O35">
        <f t="shared" ca="1" si="77"/>
        <v>690</v>
      </c>
      <c r="P35">
        <f t="shared" ca="1" si="77"/>
        <v>691</v>
      </c>
      <c r="Q35">
        <f t="shared" ca="1" si="77"/>
        <v>691</v>
      </c>
      <c r="R35">
        <f t="shared" ca="1" si="77"/>
        <v>691</v>
      </c>
      <c r="S35">
        <f t="shared" ca="1" si="77"/>
        <v>690</v>
      </c>
      <c r="T35">
        <f t="shared" ca="1" si="77"/>
        <v>689</v>
      </c>
      <c r="U35">
        <f t="shared" ca="1" si="77"/>
        <v>688</v>
      </c>
      <c r="V35" t="e">
        <f t="shared" ca="1" si="77"/>
        <v>#N/A</v>
      </c>
      <c r="W35" t="e">
        <f t="shared" ca="1" si="77"/>
        <v>#N/A</v>
      </c>
      <c r="X35" t="e">
        <f t="shared" ca="1" si="77"/>
        <v>#N/A</v>
      </c>
      <c r="Y35" t="e">
        <f t="shared" ca="1" si="77"/>
        <v>#N/A</v>
      </c>
      <c r="Z35" t="e">
        <f t="shared" ca="1" si="77"/>
        <v>#N/A</v>
      </c>
      <c r="AA35" t="e">
        <f t="shared" ca="1" si="77"/>
        <v>#N/A</v>
      </c>
      <c r="AB35" t="e">
        <f t="shared" ca="1" si="77"/>
        <v>#N/A</v>
      </c>
      <c r="AC35" t="e">
        <f t="shared" ca="1" si="77"/>
        <v>#N/A</v>
      </c>
      <c r="AD35" t="e">
        <f t="shared" ca="1" si="77"/>
        <v>#N/A</v>
      </c>
      <c r="AE35" t="e">
        <f t="shared" ca="1" si="77"/>
        <v>#N/A</v>
      </c>
      <c r="AF35" t="e">
        <f t="shared" ca="1" si="77"/>
        <v>#N/A</v>
      </c>
      <c r="AG35" t="e">
        <f t="shared" ca="1" si="77"/>
        <v>#N/A</v>
      </c>
      <c r="AH35" s="88" t="e">
        <f t="shared" ca="1" si="77"/>
        <v>#N/A</v>
      </c>
      <c r="AI35" t="e">
        <f t="shared" ca="1" si="77"/>
        <v>#N/A</v>
      </c>
      <c r="AJ35" t="e">
        <f t="shared" ca="1" si="77"/>
        <v>#N/A</v>
      </c>
      <c r="AK35" t="e">
        <f t="shared" ca="1" si="77"/>
        <v>#N/A</v>
      </c>
      <c r="AL35" t="e">
        <f t="shared" ca="1" si="77"/>
        <v>#N/A</v>
      </c>
      <c r="AM35" t="e">
        <f t="shared" ca="1" si="77"/>
        <v>#N/A</v>
      </c>
      <c r="AN35" t="e">
        <f t="shared" ca="1" si="77"/>
        <v>#N/A</v>
      </c>
      <c r="AO35" t="e">
        <f t="shared" ca="1" si="77"/>
        <v>#N/A</v>
      </c>
      <c r="AP35" t="e">
        <f t="shared" ca="1" si="77"/>
        <v>#N/A</v>
      </c>
      <c r="AQ35" t="e">
        <f t="shared" ca="1" si="77"/>
        <v>#N/A</v>
      </c>
      <c r="AR35" t="e">
        <f t="shared" ca="1" si="77"/>
        <v>#N/A</v>
      </c>
      <c r="AS35" t="e">
        <f t="shared" ca="1" si="77"/>
        <v>#N/A</v>
      </c>
      <c r="AT35" t="e">
        <f t="shared" ca="1" si="77"/>
        <v>#N/A</v>
      </c>
      <c r="AU35" t="e">
        <f t="shared" ca="1" si="77"/>
        <v>#N/A</v>
      </c>
      <c r="AV35" t="e">
        <f t="shared" ca="1" si="77"/>
        <v>#N/A</v>
      </c>
      <c r="AW35" t="e">
        <f t="shared" ca="1" si="77"/>
        <v>#N/A</v>
      </c>
      <c r="AX35" t="e">
        <f t="shared" ca="1" si="77"/>
        <v>#N/A</v>
      </c>
      <c r="AY35" t="e">
        <f t="shared" ca="1" si="77"/>
        <v>#N/A</v>
      </c>
      <c r="AZ35" t="e">
        <f t="shared" ca="1" si="77"/>
        <v>#N/A</v>
      </c>
      <c r="BA35" t="e">
        <f t="shared" ca="1" si="77"/>
        <v>#N/A</v>
      </c>
      <c r="BB35" t="e">
        <f t="shared" ca="1" si="77"/>
        <v>#N/A</v>
      </c>
      <c r="BC35" t="e">
        <f t="shared" ca="1" si="77"/>
        <v>#N/A</v>
      </c>
      <c r="BD35" t="e">
        <f t="shared" ca="1" si="77"/>
        <v>#N/A</v>
      </c>
      <c r="BE35" t="e">
        <f t="shared" ca="1" si="77"/>
        <v>#N/A</v>
      </c>
      <c r="BF35" t="e">
        <f t="shared" ca="1" si="77"/>
        <v>#N/A</v>
      </c>
      <c r="BG35" s="87" t="e">
        <f t="shared" ca="1" si="77"/>
        <v>#N/A</v>
      </c>
      <c r="BH35" t="e">
        <f t="shared" ca="1" si="77"/>
        <v>#N/A</v>
      </c>
      <c r="BI35" t="e">
        <f t="shared" ca="1" si="77"/>
        <v>#N/A</v>
      </c>
      <c r="BJ35" t="e">
        <f t="shared" ca="1" si="77"/>
        <v>#N/A</v>
      </c>
      <c r="BK35" t="e">
        <f t="shared" ca="1" si="77"/>
        <v>#N/A</v>
      </c>
      <c r="BL35" t="e">
        <f t="shared" ca="1" si="77"/>
        <v>#N/A</v>
      </c>
      <c r="BM35" t="e">
        <f t="shared" ca="1" si="77"/>
        <v>#N/A</v>
      </c>
      <c r="BN35" t="e">
        <f t="shared" ca="1" si="77"/>
        <v>#N/A</v>
      </c>
      <c r="BO35" t="e">
        <f t="shared" ca="1" si="77"/>
        <v>#N/A</v>
      </c>
      <c r="BP35" t="e">
        <f t="shared" ca="1" si="77"/>
        <v>#N/A</v>
      </c>
      <c r="BQ35" t="e">
        <f t="shared" ca="1" si="77"/>
        <v>#N/A</v>
      </c>
      <c r="BR35" t="e">
        <f t="shared" ca="1" si="77"/>
        <v>#N/A</v>
      </c>
      <c r="BS35" t="e">
        <f t="shared" ca="1" si="77"/>
        <v>#N/A</v>
      </c>
      <c r="BT35" t="e">
        <f t="shared" ca="1" si="77"/>
        <v>#N/A</v>
      </c>
      <c r="BU35" t="e">
        <f t="shared" ca="1" si="77"/>
        <v>#N/A</v>
      </c>
      <c r="BV35" t="e">
        <f t="shared" ca="1" si="77"/>
        <v>#N/A</v>
      </c>
      <c r="BW35" t="e">
        <f t="shared" ca="1" si="77"/>
        <v>#N/A</v>
      </c>
      <c r="BX35" t="e">
        <f t="shared" ref="BX35:EI35" ca="1" si="78">INDEX($D$25:$D$38,MATCH(BX32,$D$25:$D$38,1)+1)</f>
        <v>#N/A</v>
      </c>
      <c r="BY35" t="e">
        <f t="shared" ca="1" si="78"/>
        <v>#N/A</v>
      </c>
      <c r="BZ35" t="e">
        <f t="shared" ca="1" si="78"/>
        <v>#N/A</v>
      </c>
      <c r="CA35" t="e">
        <f t="shared" ca="1" si="78"/>
        <v>#N/A</v>
      </c>
      <c r="CB35" t="e">
        <f t="shared" ca="1" si="78"/>
        <v>#N/A</v>
      </c>
      <c r="CC35" t="e">
        <f t="shared" ca="1" si="78"/>
        <v>#N/A</v>
      </c>
      <c r="CD35" s="88" t="e">
        <f t="shared" ca="1" si="78"/>
        <v>#N/A</v>
      </c>
      <c r="CE35" t="e">
        <f t="shared" ca="1" si="78"/>
        <v>#N/A</v>
      </c>
      <c r="CF35" t="e">
        <f t="shared" ca="1" si="78"/>
        <v>#N/A</v>
      </c>
      <c r="CG35" t="e">
        <f t="shared" ca="1" si="78"/>
        <v>#N/A</v>
      </c>
      <c r="CH35" t="e">
        <f t="shared" ca="1" si="78"/>
        <v>#N/A</v>
      </c>
      <c r="CI35" t="e">
        <f t="shared" ca="1" si="78"/>
        <v>#N/A</v>
      </c>
      <c r="CJ35" t="e">
        <f t="shared" ca="1" si="78"/>
        <v>#N/A</v>
      </c>
      <c r="CK35" t="e">
        <f t="shared" ca="1" si="78"/>
        <v>#N/A</v>
      </c>
      <c r="CL35" t="e">
        <f t="shared" ca="1" si="78"/>
        <v>#N/A</v>
      </c>
      <c r="CM35" t="e">
        <f t="shared" ca="1" si="78"/>
        <v>#N/A</v>
      </c>
      <c r="CN35" t="e">
        <f t="shared" ca="1" si="78"/>
        <v>#N/A</v>
      </c>
      <c r="CO35" t="e">
        <f t="shared" ca="1" si="78"/>
        <v>#N/A</v>
      </c>
      <c r="CP35" t="e">
        <f t="shared" ca="1" si="78"/>
        <v>#N/A</v>
      </c>
      <c r="CQ35" t="e">
        <f t="shared" ca="1" si="78"/>
        <v>#N/A</v>
      </c>
      <c r="CR35" t="e">
        <f t="shared" ca="1" si="78"/>
        <v>#N/A</v>
      </c>
      <c r="CS35" t="e">
        <f t="shared" ca="1" si="78"/>
        <v>#N/A</v>
      </c>
      <c r="CT35" t="e">
        <f t="shared" ca="1" si="78"/>
        <v>#N/A</v>
      </c>
      <c r="CU35" t="e">
        <f t="shared" ca="1" si="78"/>
        <v>#N/A</v>
      </c>
      <c r="CV35" t="e">
        <f t="shared" ca="1" si="78"/>
        <v>#N/A</v>
      </c>
      <c r="CW35" t="e">
        <f t="shared" ca="1" si="78"/>
        <v>#N/A</v>
      </c>
      <c r="CX35" t="e">
        <f t="shared" ca="1" si="78"/>
        <v>#N/A</v>
      </c>
      <c r="CY35" t="e">
        <f t="shared" ca="1" si="78"/>
        <v>#N/A</v>
      </c>
      <c r="CZ35" t="e">
        <f t="shared" ca="1" si="78"/>
        <v>#N/A</v>
      </c>
      <c r="DA35" t="e">
        <f t="shared" ca="1" si="78"/>
        <v>#N/A</v>
      </c>
      <c r="DB35" t="e">
        <f t="shared" ca="1" si="78"/>
        <v>#N/A</v>
      </c>
      <c r="DC35" s="87" t="e">
        <f t="shared" ca="1" si="78"/>
        <v>#N/A</v>
      </c>
      <c r="DD35" t="e">
        <f t="shared" ca="1" si="78"/>
        <v>#N/A</v>
      </c>
      <c r="DE35" t="e">
        <f t="shared" ca="1" si="78"/>
        <v>#N/A</v>
      </c>
      <c r="DF35" t="e">
        <f t="shared" ca="1" si="78"/>
        <v>#N/A</v>
      </c>
      <c r="DG35" t="e">
        <f t="shared" ca="1" si="78"/>
        <v>#N/A</v>
      </c>
      <c r="DH35" t="e">
        <f t="shared" ca="1" si="78"/>
        <v>#N/A</v>
      </c>
      <c r="DI35" t="e">
        <f t="shared" ca="1" si="78"/>
        <v>#N/A</v>
      </c>
      <c r="DJ35" t="e">
        <f t="shared" ca="1" si="78"/>
        <v>#N/A</v>
      </c>
      <c r="DK35" t="e">
        <f t="shared" ca="1" si="78"/>
        <v>#N/A</v>
      </c>
      <c r="DL35" t="e">
        <f t="shared" ca="1" si="78"/>
        <v>#N/A</v>
      </c>
      <c r="DM35" t="e">
        <f t="shared" ca="1" si="78"/>
        <v>#N/A</v>
      </c>
      <c r="DN35" t="e">
        <f t="shared" ca="1" si="78"/>
        <v>#N/A</v>
      </c>
      <c r="DO35" t="e">
        <f t="shared" ca="1" si="78"/>
        <v>#N/A</v>
      </c>
      <c r="DP35" t="e">
        <f t="shared" ca="1" si="78"/>
        <v>#N/A</v>
      </c>
      <c r="DQ35" t="e">
        <f t="shared" ca="1" si="78"/>
        <v>#N/A</v>
      </c>
      <c r="DR35" t="e">
        <f t="shared" ca="1" si="78"/>
        <v>#N/A</v>
      </c>
      <c r="DS35" t="e">
        <f t="shared" ca="1" si="78"/>
        <v>#N/A</v>
      </c>
      <c r="DT35" t="e">
        <f t="shared" ca="1" si="78"/>
        <v>#N/A</v>
      </c>
      <c r="DU35" t="e">
        <f t="shared" ca="1" si="78"/>
        <v>#N/A</v>
      </c>
      <c r="DV35" t="e">
        <f t="shared" ca="1" si="78"/>
        <v>#N/A</v>
      </c>
      <c r="DW35" t="e">
        <f t="shared" ca="1" si="78"/>
        <v>#N/A</v>
      </c>
      <c r="DX35" t="e">
        <f t="shared" ca="1" si="78"/>
        <v>#N/A</v>
      </c>
      <c r="DY35" t="e">
        <f t="shared" ca="1" si="78"/>
        <v>#N/A</v>
      </c>
      <c r="DZ35" s="88" t="e">
        <f t="shared" ca="1" si="78"/>
        <v>#N/A</v>
      </c>
      <c r="EA35" t="e">
        <f t="shared" ca="1" si="78"/>
        <v>#N/A</v>
      </c>
      <c r="EB35" t="e">
        <f t="shared" ca="1" si="78"/>
        <v>#N/A</v>
      </c>
      <c r="EC35" t="e">
        <f t="shared" ca="1" si="78"/>
        <v>#N/A</v>
      </c>
      <c r="ED35" t="e">
        <f t="shared" ca="1" si="78"/>
        <v>#N/A</v>
      </c>
      <c r="EE35" t="e">
        <f t="shared" ca="1" si="78"/>
        <v>#N/A</v>
      </c>
      <c r="EF35" t="e">
        <f t="shared" ca="1" si="78"/>
        <v>#N/A</v>
      </c>
      <c r="EG35" t="e">
        <f t="shared" ca="1" si="78"/>
        <v>#N/A</v>
      </c>
      <c r="EH35" t="e">
        <f t="shared" ca="1" si="78"/>
        <v>#N/A</v>
      </c>
      <c r="EI35" t="e">
        <f t="shared" ca="1" si="78"/>
        <v>#N/A</v>
      </c>
      <c r="EJ35" t="e">
        <f t="shared" ref="EJ35:GP35" ca="1" si="79">INDEX($D$25:$D$38,MATCH(EJ32,$D$25:$D$38,1)+1)</f>
        <v>#N/A</v>
      </c>
      <c r="EK35" t="e">
        <f t="shared" ca="1" si="79"/>
        <v>#N/A</v>
      </c>
      <c r="EL35" t="e">
        <f t="shared" ca="1" si="79"/>
        <v>#N/A</v>
      </c>
      <c r="EM35" t="e">
        <f t="shared" ca="1" si="79"/>
        <v>#N/A</v>
      </c>
      <c r="EN35" t="e">
        <f t="shared" ca="1" si="79"/>
        <v>#N/A</v>
      </c>
      <c r="EO35" t="e">
        <f t="shared" ca="1" si="79"/>
        <v>#N/A</v>
      </c>
      <c r="EP35" t="e">
        <f t="shared" ca="1" si="79"/>
        <v>#N/A</v>
      </c>
      <c r="EQ35" t="e">
        <f t="shared" ca="1" si="79"/>
        <v>#N/A</v>
      </c>
      <c r="ER35" t="e">
        <f t="shared" ca="1" si="79"/>
        <v>#N/A</v>
      </c>
      <c r="ES35" t="e">
        <f t="shared" ca="1" si="79"/>
        <v>#N/A</v>
      </c>
      <c r="ET35" t="e">
        <f t="shared" ca="1" si="79"/>
        <v>#N/A</v>
      </c>
      <c r="EU35" t="e">
        <f t="shared" ca="1" si="79"/>
        <v>#N/A</v>
      </c>
      <c r="EV35" t="e">
        <f t="shared" ca="1" si="79"/>
        <v>#N/A</v>
      </c>
      <c r="EW35" t="e">
        <f t="shared" ca="1" si="79"/>
        <v>#N/A</v>
      </c>
      <c r="EX35" t="e">
        <f t="shared" ca="1" si="79"/>
        <v>#N/A</v>
      </c>
      <c r="EY35" s="87" t="e">
        <f t="shared" ca="1" si="79"/>
        <v>#N/A</v>
      </c>
      <c r="EZ35" t="e">
        <f t="shared" ca="1" si="79"/>
        <v>#N/A</v>
      </c>
      <c r="FA35" t="e">
        <f t="shared" ca="1" si="79"/>
        <v>#N/A</v>
      </c>
      <c r="FB35" t="e">
        <f t="shared" ca="1" si="79"/>
        <v>#N/A</v>
      </c>
      <c r="FC35" t="e">
        <f t="shared" ca="1" si="79"/>
        <v>#N/A</v>
      </c>
      <c r="FD35" t="e">
        <f t="shared" ca="1" si="79"/>
        <v>#N/A</v>
      </c>
      <c r="FE35" t="e">
        <f t="shared" ca="1" si="79"/>
        <v>#N/A</v>
      </c>
      <c r="FF35" t="e">
        <f t="shared" ca="1" si="79"/>
        <v>#N/A</v>
      </c>
      <c r="FG35" t="e">
        <f t="shared" ca="1" si="79"/>
        <v>#N/A</v>
      </c>
      <c r="FH35" t="e">
        <f t="shared" ca="1" si="79"/>
        <v>#N/A</v>
      </c>
      <c r="FI35" t="e">
        <f t="shared" ca="1" si="79"/>
        <v>#N/A</v>
      </c>
      <c r="FJ35" t="e">
        <f t="shared" ca="1" si="79"/>
        <v>#N/A</v>
      </c>
      <c r="FK35" t="e">
        <f t="shared" ca="1" si="79"/>
        <v>#N/A</v>
      </c>
      <c r="FL35" t="e">
        <f t="shared" ca="1" si="79"/>
        <v>#N/A</v>
      </c>
      <c r="FM35" t="e">
        <f t="shared" ca="1" si="79"/>
        <v>#N/A</v>
      </c>
      <c r="FN35" t="e">
        <f t="shared" ca="1" si="79"/>
        <v>#N/A</v>
      </c>
      <c r="FO35" t="e">
        <f t="shared" ca="1" si="79"/>
        <v>#N/A</v>
      </c>
      <c r="FP35" t="e">
        <f t="shared" ca="1" si="79"/>
        <v>#N/A</v>
      </c>
      <c r="FQ35" t="e">
        <f t="shared" ca="1" si="79"/>
        <v>#N/A</v>
      </c>
      <c r="FR35" t="e">
        <f t="shared" ca="1" si="79"/>
        <v>#N/A</v>
      </c>
      <c r="FS35" t="e">
        <f t="shared" ca="1" si="79"/>
        <v>#N/A</v>
      </c>
      <c r="FT35" t="e">
        <f t="shared" ca="1" si="79"/>
        <v>#N/A</v>
      </c>
      <c r="FU35" t="e">
        <f t="shared" ca="1" si="79"/>
        <v>#N/A</v>
      </c>
      <c r="FV35" s="88" t="e">
        <f t="shared" ca="1" si="79"/>
        <v>#N/A</v>
      </c>
      <c r="FW35" t="e">
        <f t="shared" ca="1" si="79"/>
        <v>#N/A</v>
      </c>
      <c r="FX35" t="e">
        <f t="shared" ca="1" si="79"/>
        <v>#N/A</v>
      </c>
      <c r="FY35" t="e">
        <f t="shared" ca="1" si="79"/>
        <v>#N/A</v>
      </c>
      <c r="FZ35" t="e">
        <f t="shared" ca="1" si="79"/>
        <v>#N/A</v>
      </c>
      <c r="GA35" t="e">
        <f t="shared" ca="1" si="79"/>
        <v>#N/A</v>
      </c>
      <c r="GB35" t="e">
        <f t="shared" ca="1" si="79"/>
        <v>#N/A</v>
      </c>
      <c r="GC35" t="e">
        <f t="shared" ca="1" si="79"/>
        <v>#N/A</v>
      </c>
      <c r="GD35" t="e">
        <f t="shared" ca="1" si="79"/>
        <v>#N/A</v>
      </c>
      <c r="GE35" t="e">
        <f t="shared" ca="1" si="79"/>
        <v>#N/A</v>
      </c>
      <c r="GF35" t="e">
        <f t="shared" ca="1" si="79"/>
        <v>#N/A</v>
      </c>
      <c r="GG35" t="e">
        <f t="shared" ca="1" si="79"/>
        <v>#N/A</v>
      </c>
      <c r="GH35" t="e">
        <f t="shared" ca="1" si="79"/>
        <v>#N/A</v>
      </c>
      <c r="GI35" t="e">
        <f t="shared" ca="1" si="79"/>
        <v>#N/A</v>
      </c>
      <c r="GJ35" t="e">
        <f t="shared" ca="1" si="79"/>
        <v>#N/A</v>
      </c>
      <c r="GK35" t="e">
        <f t="shared" ca="1" si="79"/>
        <v>#N/A</v>
      </c>
      <c r="GL35" t="e">
        <f t="shared" ca="1" si="79"/>
        <v>#N/A</v>
      </c>
      <c r="GM35" t="e">
        <f t="shared" ca="1" si="79"/>
        <v>#N/A</v>
      </c>
      <c r="GN35" t="e">
        <f t="shared" ca="1" si="79"/>
        <v>#N/A</v>
      </c>
      <c r="GO35" t="e">
        <f t="shared" ca="1" si="79"/>
        <v>#N/A</v>
      </c>
      <c r="GP35" t="e">
        <f t="shared" ca="1" si="79"/>
        <v>#N/A</v>
      </c>
      <c r="GQ35" t="e">
        <f t="shared" ref="GQ35:GT35" ca="1" si="80">INDEX($D$25:$D$38,MATCH(GQ32,$D$25:$D$38,1)+1)</f>
        <v>#N/A</v>
      </c>
      <c r="GR35" t="e">
        <f t="shared" ca="1" si="80"/>
        <v>#N/A</v>
      </c>
      <c r="GS35" t="e">
        <f t="shared" ca="1" si="80"/>
        <v>#N/A</v>
      </c>
      <c r="GT35" t="e">
        <f t="shared" ca="1" si="80"/>
        <v>#N/A</v>
      </c>
    </row>
    <row r="36" spans="2:202" x14ac:dyDescent="0.25">
      <c r="C36" s="71">
        <f>C35+3000000</f>
        <v>3264000</v>
      </c>
      <c r="D36" s="70">
        <v>700</v>
      </c>
      <c r="E36" s="71">
        <f>E35+3000000</f>
        <v>3264000</v>
      </c>
      <c r="J36" t="s">
        <v>38</v>
      </c>
      <c r="K36" s="87">
        <f ca="1">INDEX($E$25:$E$38,MATCH(K32,$D$25:$D$38,1)+1)</f>
        <v>138000</v>
      </c>
      <c r="L36">
        <f t="shared" ref="L36:BW36" ca="1" si="81">INDEX($E$25:$E$38,MATCH(L32,$D$25:$D$38,1)+1)</f>
        <v>138000</v>
      </c>
      <c r="M36">
        <f t="shared" ca="1" si="81"/>
        <v>138000</v>
      </c>
      <c r="N36">
        <f t="shared" ca="1" si="81"/>
        <v>138000</v>
      </c>
      <c r="O36">
        <f t="shared" ca="1" si="81"/>
        <v>138000</v>
      </c>
      <c r="P36">
        <f t="shared" ca="1" si="81"/>
        <v>176000</v>
      </c>
      <c r="Q36">
        <f t="shared" ca="1" si="81"/>
        <v>176000</v>
      </c>
      <c r="R36">
        <f t="shared" ca="1" si="81"/>
        <v>176000</v>
      </c>
      <c r="S36">
        <f t="shared" ca="1" si="81"/>
        <v>138000</v>
      </c>
      <c r="T36">
        <f t="shared" ca="1" si="81"/>
        <v>104000</v>
      </c>
      <c r="U36">
        <f t="shared" ca="1" si="81"/>
        <v>74000</v>
      </c>
      <c r="V36" t="e">
        <f t="shared" ca="1" si="81"/>
        <v>#N/A</v>
      </c>
      <c r="W36" t="e">
        <f t="shared" ca="1" si="81"/>
        <v>#N/A</v>
      </c>
      <c r="X36" t="e">
        <f t="shared" ca="1" si="81"/>
        <v>#N/A</v>
      </c>
      <c r="Y36" t="e">
        <f t="shared" ca="1" si="81"/>
        <v>#N/A</v>
      </c>
      <c r="Z36" t="e">
        <f t="shared" ca="1" si="81"/>
        <v>#N/A</v>
      </c>
      <c r="AA36" t="e">
        <f t="shared" ca="1" si="81"/>
        <v>#N/A</v>
      </c>
      <c r="AB36" t="e">
        <f t="shared" ca="1" si="81"/>
        <v>#N/A</v>
      </c>
      <c r="AC36" t="e">
        <f t="shared" ca="1" si="81"/>
        <v>#N/A</v>
      </c>
      <c r="AD36" t="e">
        <f t="shared" ca="1" si="81"/>
        <v>#N/A</v>
      </c>
      <c r="AE36" t="e">
        <f t="shared" ca="1" si="81"/>
        <v>#N/A</v>
      </c>
      <c r="AF36" t="e">
        <f t="shared" ca="1" si="81"/>
        <v>#N/A</v>
      </c>
      <c r="AG36" t="e">
        <f t="shared" ca="1" si="81"/>
        <v>#N/A</v>
      </c>
      <c r="AH36" s="88" t="e">
        <f t="shared" ca="1" si="81"/>
        <v>#N/A</v>
      </c>
      <c r="AI36" t="e">
        <f t="shared" ca="1" si="81"/>
        <v>#N/A</v>
      </c>
      <c r="AJ36" t="e">
        <f t="shared" ca="1" si="81"/>
        <v>#N/A</v>
      </c>
      <c r="AK36" t="e">
        <f t="shared" ca="1" si="81"/>
        <v>#N/A</v>
      </c>
      <c r="AL36" t="e">
        <f t="shared" ca="1" si="81"/>
        <v>#N/A</v>
      </c>
      <c r="AM36" t="e">
        <f t="shared" ca="1" si="81"/>
        <v>#N/A</v>
      </c>
      <c r="AN36" t="e">
        <f t="shared" ca="1" si="81"/>
        <v>#N/A</v>
      </c>
      <c r="AO36" t="e">
        <f t="shared" ca="1" si="81"/>
        <v>#N/A</v>
      </c>
      <c r="AP36" t="e">
        <f t="shared" ca="1" si="81"/>
        <v>#N/A</v>
      </c>
      <c r="AQ36" t="e">
        <f t="shared" ca="1" si="81"/>
        <v>#N/A</v>
      </c>
      <c r="AR36" t="e">
        <f t="shared" ca="1" si="81"/>
        <v>#N/A</v>
      </c>
      <c r="AS36" t="e">
        <f t="shared" ca="1" si="81"/>
        <v>#N/A</v>
      </c>
      <c r="AT36" t="e">
        <f t="shared" ca="1" si="81"/>
        <v>#N/A</v>
      </c>
      <c r="AU36" t="e">
        <f t="shared" ca="1" si="81"/>
        <v>#N/A</v>
      </c>
      <c r="AV36" t="e">
        <f t="shared" ca="1" si="81"/>
        <v>#N/A</v>
      </c>
      <c r="AW36" t="e">
        <f t="shared" ca="1" si="81"/>
        <v>#N/A</v>
      </c>
      <c r="AX36" t="e">
        <f t="shared" ca="1" si="81"/>
        <v>#N/A</v>
      </c>
      <c r="AY36" t="e">
        <f t="shared" ca="1" si="81"/>
        <v>#N/A</v>
      </c>
      <c r="AZ36" t="e">
        <f t="shared" ca="1" si="81"/>
        <v>#N/A</v>
      </c>
      <c r="BA36" t="e">
        <f t="shared" ca="1" si="81"/>
        <v>#N/A</v>
      </c>
      <c r="BB36" t="e">
        <f t="shared" ca="1" si="81"/>
        <v>#N/A</v>
      </c>
      <c r="BC36" t="e">
        <f t="shared" ca="1" si="81"/>
        <v>#N/A</v>
      </c>
      <c r="BD36" t="e">
        <f t="shared" ca="1" si="81"/>
        <v>#N/A</v>
      </c>
      <c r="BE36" t="e">
        <f t="shared" ca="1" si="81"/>
        <v>#N/A</v>
      </c>
      <c r="BF36" t="e">
        <f t="shared" ca="1" si="81"/>
        <v>#N/A</v>
      </c>
      <c r="BG36" s="87" t="e">
        <f t="shared" ca="1" si="81"/>
        <v>#N/A</v>
      </c>
      <c r="BH36" t="e">
        <f t="shared" ca="1" si="81"/>
        <v>#N/A</v>
      </c>
      <c r="BI36" t="e">
        <f t="shared" ca="1" si="81"/>
        <v>#N/A</v>
      </c>
      <c r="BJ36" t="e">
        <f t="shared" ca="1" si="81"/>
        <v>#N/A</v>
      </c>
      <c r="BK36" t="e">
        <f t="shared" ca="1" si="81"/>
        <v>#N/A</v>
      </c>
      <c r="BL36" t="e">
        <f t="shared" ca="1" si="81"/>
        <v>#N/A</v>
      </c>
      <c r="BM36" t="e">
        <f t="shared" ca="1" si="81"/>
        <v>#N/A</v>
      </c>
      <c r="BN36" t="e">
        <f t="shared" ca="1" si="81"/>
        <v>#N/A</v>
      </c>
      <c r="BO36" t="e">
        <f t="shared" ca="1" si="81"/>
        <v>#N/A</v>
      </c>
      <c r="BP36" t="e">
        <f t="shared" ca="1" si="81"/>
        <v>#N/A</v>
      </c>
      <c r="BQ36" t="e">
        <f t="shared" ca="1" si="81"/>
        <v>#N/A</v>
      </c>
      <c r="BR36" t="e">
        <f t="shared" ca="1" si="81"/>
        <v>#N/A</v>
      </c>
      <c r="BS36" t="e">
        <f t="shared" ca="1" si="81"/>
        <v>#N/A</v>
      </c>
      <c r="BT36" t="e">
        <f t="shared" ca="1" si="81"/>
        <v>#N/A</v>
      </c>
      <c r="BU36" t="e">
        <f t="shared" ca="1" si="81"/>
        <v>#N/A</v>
      </c>
      <c r="BV36" t="e">
        <f t="shared" ca="1" si="81"/>
        <v>#N/A</v>
      </c>
      <c r="BW36" t="e">
        <f t="shared" ca="1" si="81"/>
        <v>#N/A</v>
      </c>
      <c r="BX36" t="e">
        <f t="shared" ref="BX36:EI36" ca="1" si="82">INDEX($E$25:$E$38,MATCH(BX32,$D$25:$D$38,1)+1)</f>
        <v>#N/A</v>
      </c>
      <c r="BY36" t="e">
        <f t="shared" ca="1" si="82"/>
        <v>#N/A</v>
      </c>
      <c r="BZ36" t="e">
        <f t="shared" ca="1" si="82"/>
        <v>#N/A</v>
      </c>
      <c r="CA36" t="e">
        <f t="shared" ca="1" si="82"/>
        <v>#N/A</v>
      </c>
      <c r="CB36" t="e">
        <f t="shared" ca="1" si="82"/>
        <v>#N/A</v>
      </c>
      <c r="CC36" t="e">
        <f t="shared" ca="1" si="82"/>
        <v>#N/A</v>
      </c>
      <c r="CD36" s="88" t="e">
        <f t="shared" ca="1" si="82"/>
        <v>#N/A</v>
      </c>
      <c r="CE36" t="e">
        <f t="shared" ca="1" si="82"/>
        <v>#N/A</v>
      </c>
      <c r="CF36" t="e">
        <f t="shared" ca="1" si="82"/>
        <v>#N/A</v>
      </c>
      <c r="CG36" t="e">
        <f t="shared" ca="1" si="82"/>
        <v>#N/A</v>
      </c>
      <c r="CH36" t="e">
        <f t="shared" ca="1" si="82"/>
        <v>#N/A</v>
      </c>
      <c r="CI36" t="e">
        <f t="shared" ca="1" si="82"/>
        <v>#N/A</v>
      </c>
      <c r="CJ36" t="e">
        <f t="shared" ca="1" si="82"/>
        <v>#N/A</v>
      </c>
      <c r="CK36" t="e">
        <f t="shared" ca="1" si="82"/>
        <v>#N/A</v>
      </c>
      <c r="CL36" t="e">
        <f t="shared" ca="1" si="82"/>
        <v>#N/A</v>
      </c>
      <c r="CM36" t="e">
        <f t="shared" ca="1" si="82"/>
        <v>#N/A</v>
      </c>
      <c r="CN36" t="e">
        <f t="shared" ca="1" si="82"/>
        <v>#N/A</v>
      </c>
      <c r="CO36" t="e">
        <f t="shared" ca="1" si="82"/>
        <v>#N/A</v>
      </c>
      <c r="CP36" t="e">
        <f t="shared" ca="1" si="82"/>
        <v>#N/A</v>
      </c>
      <c r="CQ36" t="e">
        <f t="shared" ca="1" si="82"/>
        <v>#N/A</v>
      </c>
      <c r="CR36" t="e">
        <f t="shared" ca="1" si="82"/>
        <v>#N/A</v>
      </c>
      <c r="CS36" t="e">
        <f t="shared" ca="1" si="82"/>
        <v>#N/A</v>
      </c>
      <c r="CT36" t="e">
        <f t="shared" ca="1" si="82"/>
        <v>#N/A</v>
      </c>
      <c r="CU36" t="e">
        <f t="shared" ca="1" si="82"/>
        <v>#N/A</v>
      </c>
      <c r="CV36" t="e">
        <f t="shared" ca="1" si="82"/>
        <v>#N/A</v>
      </c>
      <c r="CW36" t="e">
        <f t="shared" ca="1" si="82"/>
        <v>#N/A</v>
      </c>
      <c r="CX36" t="e">
        <f t="shared" ca="1" si="82"/>
        <v>#N/A</v>
      </c>
      <c r="CY36" t="e">
        <f t="shared" ca="1" si="82"/>
        <v>#N/A</v>
      </c>
      <c r="CZ36" t="e">
        <f t="shared" ca="1" si="82"/>
        <v>#N/A</v>
      </c>
      <c r="DA36" t="e">
        <f t="shared" ca="1" si="82"/>
        <v>#N/A</v>
      </c>
      <c r="DB36" t="e">
        <f t="shared" ca="1" si="82"/>
        <v>#N/A</v>
      </c>
      <c r="DC36" s="87" t="e">
        <f t="shared" ca="1" si="82"/>
        <v>#N/A</v>
      </c>
      <c r="DD36" t="e">
        <f t="shared" ca="1" si="82"/>
        <v>#N/A</v>
      </c>
      <c r="DE36" t="e">
        <f t="shared" ca="1" si="82"/>
        <v>#N/A</v>
      </c>
      <c r="DF36" t="e">
        <f t="shared" ca="1" si="82"/>
        <v>#N/A</v>
      </c>
      <c r="DG36" t="e">
        <f t="shared" ca="1" si="82"/>
        <v>#N/A</v>
      </c>
      <c r="DH36" t="e">
        <f t="shared" ca="1" si="82"/>
        <v>#N/A</v>
      </c>
      <c r="DI36" t="e">
        <f t="shared" ca="1" si="82"/>
        <v>#N/A</v>
      </c>
      <c r="DJ36" t="e">
        <f t="shared" ca="1" si="82"/>
        <v>#N/A</v>
      </c>
      <c r="DK36" t="e">
        <f t="shared" ca="1" si="82"/>
        <v>#N/A</v>
      </c>
      <c r="DL36" t="e">
        <f t="shared" ca="1" si="82"/>
        <v>#N/A</v>
      </c>
      <c r="DM36" t="e">
        <f t="shared" ca="1" si="82"/>
        <v>#N/A</v>
      </c>
      <c r="DN36" t="e">
        <f t="shared" ca="1" si="82"/>
        <v>#N/A</v>
      </c>
      <c r="DO36" t="e">
        <f t="shared" ca="1" si="82"/>
        <v>#N/A</v>
      </c>
      <c r="DP36" t="e">
        <f t="shared" ca="1" si="82"/>
        <v>#N/A</v>
      </c>
      <c r="DQ36" t="e">
        <f t="shared" ca="1" si="82"/>
        <v>#N/A</v>
      </c>
      <c r="DR36" t="e">
        <f t="shared" ca="1" si="82"/>
        <v>#N/A</v>
      </c>
      <c r="DS36" t="e">
        <f t="shared" ca="1" si="82"/>
        <v>#N/A</v>
      </c>
      <c r="DT36" t="e">
        <f t="shared" ca="1" si="82"/>
        <v>#N/A</v>
      </c>
      <c r="DU36" t="e">
        <f t="shared" ca="1" si="82"/>
        <v>#N/A</v>
      </c>
      <c r="DV36" t="e">
        <f t="shared" ca="1" si="82"/>
        <v>#N/A</v>
      </c>
      <c r="DW36" t="e">
        <f t="shared" ca="1" si="82"/>
        <v>#N/A</v>
      </c>
      <c r="DX36" t="e">
        <f t="shared" ca="1" si="82"/>
        <v>#N/A</v>
      </c>
      <c r="DY36" t="e">
        <f t="shared" ca="1" si="82"/>
        <v>#N/A</v>
      </c>
      <c r="DZ36" s="88" t="e">
        <f t="shared" ca="1" si="82"/>
        <v>#N/A</v>
      </c>
      <c r="EA36" t="e">
        <f t="shared" ca="1" si="82"/>
        <v>#N/A</v>
      </c>
      <c r="EB36" t="e">
        <f t="shared" ca="1" si="82"/>
        <v>#N/A</v>
      </c>
      <c r="EC36" t="e">
        <f t="shared" ca="1" si="82"/>
        <v>#N/A</v>
      </c>
      <c r="ED36" t="e">
        <f t="shared" ca="1" si="82"/>
        <v>#N/A</v>
      </c>
      <c r="EE36" t="e">
        <f t="shared" ca="1" si="82"/>
        <v>#N/A</v>
      </c>
      <c r="EF36" t="e">
        <f t="shared" ca="1" si="82"/>
        <v>#N/A</v>
      </c>
      <c r="EG36" t="e">
        <f t="shared" ca="1" si="82"/>
        <v>#N/A</v>
      </c>
      <c r="EH36" t="e">
        <f t="shared" ca="1" si="82"/>
        <v>#N/A</v>
      </c>
      <c r="EI36" t="e">
        <f t="shared" ca="1" si="82"/>
        <v>#N/A</v>
      </c>
      <c r="EJ36" t="e">
        <f t="shared" ref="EJ36:GP36" ca="1" si="83">INDEX($E$25:$E$38,MATCH(EJ32,$D$25:$D$38,1)+1)</f>
        <v>#N/A</v>
      </c>
      <c r="EK36" t="e">
        <f t="shared" ca="1" si="83"/>
        <v>#N/A</v>
      </c>
      <c r="EL36" t="e">
        <f t="shared" ca="1" si="83"/>
        <v>#N/A</v>
      </c>
      <c r="EM36" t="e">
        <f t="shared" ca="1" si="83"/>
        <v>#N/A</v>
      </c>
      <c r="EN36" t="e">
        <f t="shared" ca="1" si="83"/>
        <v>#N/A</v>
      </c>
      <c r="EO36" t="e">
        <f t="shared" ca="1" si="83"/>
        <v>#N/A</v>
      </c>
      <c r="EP36" t="e">
        <f t="shared" ca="1" si="83"/>
        <v>#N/A</v>
      </c>
      <c r="EQ36" t="e">
        <f t="shared" ca="1" si="83"/>
        <v>#N/A</v>
      </c>
      <c r="ER36" t="e">
        <f t="shared" ca="1" si="83"/>
        <v>#N/A</v>
      </c>
      <c r="ES36" t="e">
        <f t="shared" ca="1" si="83"/>
        <v>#N/A</v>
      </c>
      <c r="ET36" t="e">
        <f t="shared" ca="1" si="83"/>
        <v>#N/A</v>
      </c>
      <c r="EU36" t="e">
        <f t="shared" ca="1" si="83"/>
        <v>#N/A</v>
      </c>
      <c r="EV36" t="e">
        <f t="shared" ca="1" si="83"/>
        <v>#N/A</v>
      </c>
      <c r="EW36" t="e">
        <f t="shared" ca="1" si="83"/>
        <v>#N/A</v>
      </c>
      <c r="EX36" t="e">
        <f t="shared" ca="1" si="83"/>
        <v>#N/A</v>
      </c>
      <c r="EY36" s="87" t="e">
        <f t="shared" ca="1" si="83"/>
        <v>#N/A</v>
      </c>
      <c r="EZ36" t="e">
        <f t="shared" ca="1" si="83"/>
        <v>#N/A</v>
      </c>
      <c r="FA36" t="e">
        <f t="shared" ca="1" si="83"/>
        <v>#N/A</v>
      </c>
      <c r="FB36" t="e">
        <f t="shared" ca="1" si="83"/>
        <v>#N/A</v>
      </c>
      <c r="FC36" t="e">
        <f t="shared" ca="1" si="83"/>
        <v>#N/A</v>
      </c>
      <c r="FD36" t="e">
        <f t="shared" ca="1" si="83"/>
        <v>#N/A</v>
      </c>
      <c r="FE36" t="e">
        <f t="shared" ca="1" si="83"/>
        <v>#N/A</v>
      </c>
      <c r="FF36" t="e">
        <f t="shared" ca="1" si="83"/>
        <v>#N/A</v>
      </c>
      <c r="FG36" t="e">
        <f t="shared" ca="1" si="83"/>
        <v>#N/A</v>
      </c>
      <c r="FH36" t="e">
        <f t="shared" ca="1" si="83"/>
        <v>#N/A</v>
      </c>
      <c r="FI36" t="e">
        <f t="shared" ca="1" si="83"/>
        <v>#N/A</v>
      </c>
      <c r="FJ36" t="e">
        <f t="shared" ca="1" si="83"/>
        <v>#N/A</v>
      </c>
      <c r="FK36" t="e">
        <f t="shared" ca="1" si="83"/>
        <v>#N/A</v>
      </c>
      <c r="FL36" t="e">
        <f t="shared" ca="1" si="83"/>
        <v>#N/A</v>
      </c>
      <c r="FM36" t="e">
        <f t="shared" ca="1" si="83"/>
        <v>#N/A</v>
      </c>
      <c r="FN36" t="e">
        <f t="shared" ca="1" si="83"/>
        <v>#N/A</v>
      </c>
      <c r="FO36" t="e">
        <f t="shared" ca="1" si="83"/>
        <v>#N/A</v>
      </c>
      <c r="FP36" t="e">
        <f t="shared" ca="1" si="83"/>
        <v>#N/A</v>
      </c>
      <c r="FQ36" t="e">
        <f t="shared" ca="1" si="83"/>
        <v>#N/A</v>
      </c>
      <c r="FR36" t="e">
        <f t="shared" ca="1" si="83"/>
        <v>#N/A</v>
      </c>
      <c r="FS36" t="e">
        <f t="shared" ca="1" si="83"/>
        <v>#N/A</v>
      </c>
      <c r="FT36" t="e">
        <f t="shared" ca="1" si="83"/>
        <v>#N/A</v>
      </c>
      <c r="FU36" t="e">
        <f t="shared" ca="1" si="83"/>
        <v>#N/A</v>
      </c>
      <c r="FV36" s="88" t="e">
        <f t="shared" ca="1" si="83"/>
        <v>#N/A</v>
      </c>
      <c r="FW36" t="e">
        <f t="shared" ca="1" si="83"/>
        <v>#N/A</v>
      </c>
      <c r="FX36" t="e">
        <f t="shared" ca="1" si="83"/>
        <v>#N/A</v>
      </c>
      <c r="FY36" t="e">
        <f t="shared" ca="1" si="83"/>
        <v>#N/A</v>
      </c>
      <c r="FZ36" t="e">
        <f t="shared" ca="1" si="83"/>
        <v>#N/A</v>
      </c>
      <c r="GA36" t="e">
        <f t="shared" ca="1" si="83"/>
        <v>#N/A</v>
      </c>
      <c r="GB36" t="e">
        <f t="shared" ca="1" si="83"/>
        <v>#N/A</v>
      </c>
      <c r="GC36" t="e">
        <f t="shared" ca="1" si="83"/>
        <v>#N/A</v>
      </c>
      <c r="GD36" t="e">
        <f t="shared" ca="1" si="83"/>
        <v>#N/A</v>
      </c>
      <c r="GE36" t="e">
        <f t="shared" ca="1" si="83"/>
        <v>#N/A</v>
      </c>
      <c r="GF36" t="e">
        <f t="shared" ca="1" si="83"/>
        <v>#N/A</v>
      </c>
      <c r="GG36" t="e">
        <f t="shared" ca="1" si="83"/>
        <v>#N/A</v>
      </c>
      <c r="GH36" t="e">
        <f t="shared" ca="1" si="83"/>
        <v>#N/A</v>
      </c>
      <c r="GI36" t="e">
        <f t="shared" ca="1" si="83"/>
        <v>#N/A</v>
      </c>
      <c r="GJ36" t="e">
        <f t="shared" ca="1" si="83"/>
        <v>#N/A</v>
      </c>
      <c r="GK36" t="e">
        <f t="shared" ca="1" si="83"/>
        <v>#N/A</v>
      </c>
      <c r="GL36" t="e">
        <f t="shared" ca="1" si="83"/>
        <v>#N/A</v>
      </c>
      <c r="GM36" t="e">
        <f t="shared" ca="1" si="83"/>
        <v>#N/A</v>
      </c>
      <c r="GN36" t="e">
        <f t="shared" ca="1" si="83"/>
        <v>#N/A</v>
      </c>
      <c r="GO36" t="e">
        <f t="shared" ca="1" si="83"/>
        <v>#N/A</v>
      </c>
      <c r="GP36" t="e">
        <f t="shared" ca="1" si="83"/>
        <v>#N/A</v>
      </c>
      <c r="GQ36" t="e">
        <f t="shared" ref="GQ36:GT36" ca="1" si="84">INDEX($E$25:$E$38,MATCH(GQ32,$D$25:$D$38,1)+1)</f>
        <v>#N/A</v>
      </c>
      <c r="GR36" t="e">
        <f t="shared" ca="1" si="84"/>
        <v>#N/A</v>
      </c>
      <c r="GS36" t="e">
        <f t="shared" ca="1" si="84"/>
        <v>#N/A</v>
      </c>
      <c r="GT36" t="e">
        <f t="shared" ca="1" si="84"/>
        <v>#N/A</v>
      </c>
    </row>
    <row r="37" spans="2:202" x14ac:dyDescent="0.25">
      <c r="K37" s="87"/>
      <c r="AH37" s="88"/>
      <c r="BG37" s="87"/>
      <c r="CD37" s="88"/>
      <c r="DC37" s="87"/>
      <c r="DZ37" s="88"/>
      <c r="EY37" s="87"/>
      <c r="FV37" s="88"/>
    </row>
    <row r="38" spans="2:202" x14ac:dyDescent="0.25">
      <c r="I38" s="139" t="s">
        <v>558</v>
      </c>
      <c r="J38" t="s">
        <v>39</v>
      </c>
      <c r="K38" s="171">
        <f ca="1">K34+(K32-K33)*(K36-K34)/(K35-K33)</f>
        <v>115228.8818359375</v>
      </c>
      <c r="L38" s="6">
        <f t="shared" ref="L38:BW38" ca="1" si="85">L34+(L32-L33)*(L36-L34)/(L35-L33)</f>
        <v>121010.3759765625</v>
      </c>
      <c r="M38" s="6">
        <f t="shared" ca="1" si="85"/>
        <v>126109.130859375</v>
      </c>
      <c r="N38" s="6">
        <f t="shared" ca="1" si="85"/>
        <v>130869.62890625</v>
      </c>
      <c r="O38" s="6">
        <f t="shared" ca="1" si="85"/>
        <v>135630.126953125</v>
      </c>
      <c r="P38" s="6">
        <f t="shared" ca="1" si="85"/>
        <v>140291.50390625</v>
      </c>
      <c r="Q38" s="6">
        <f t="shared" ca="1" si="85"/>
        <v>145231.689453125</v>
      </c>
      <c r="R38" s="6">
        <f t="shared" ca="1" si="85"/>
        <v>145992.431640625</v>
      </c>
      <c r="S38" s="6">
        <f t="shared" ca="1" si="85"/>
        <v>118970.458984375</v>
      </c>
      <c r="T38" s="6">
        <f t="shared" ca="1" si="85"/>
        <v>92907.470703125</v>
      </c>
      <c r="U38" s="6">
        <f t="shared" ca="1" si="85"/>
        <v>69445.80078125</v>
      </c>
      <c r="V38" s="6" t="e">
        <f t="shared" ca="1" si="85"/>
        <v>#N/A</v>
      </c>
      <c r="W38" s="6" t="e">
        <f t="shared" ca="1" si="85"/>
        <v>#N/A</v>
      </c>
      <c r="X38" s="6" t="e">
        <f t="shared" ca="1" si="85"/>
        <v>#N/A</v>
      </c>
      <c r="Y38" s="6" t="e">
        <f t="shared" ca="1" si="85"/>
        <v>#N/A</v>
      </c>
      <c r="Z38" s="6" t="e">
        <f t="shared" ca="1" si="85"/>
        <v>#N/A</v>
      </c>
      <c r="AA38" s="6" t="e">
        <f t="shared" ca="1" si="85"/>
        <v>#N/A</v>
      </c>
      <c r="AB38" s="6" t="e">
        <f t="shared" ca="1" si="85"/>
        <v>#N/A</v>
      </c>
      <c r="AC38" s="6" t="e">
        <f t="shared" ca="1" si="85"/>
        <v>#N/A</v>
      </c>
      <c r="AD38" s="6" t="e">
        <f t="shared" ca="1" si="85"/>
        <v>#N/A</v>
      </c>
      <c r="AE38" s="6" t="e">
        <f t="shared" ca="1" si="85"/>
        <v>#N/A</v>
      </c>
      <c r="AF38" s="6" t="e">
        <f t="shared" ca="1" si="85"/>
        <v>#N/A</v>
      </c>
      <c r="AG38" s="6" t="e">
        <f t="shared" ca="1" si="85"/>
        <v>#N/A</v>
      </c>
      <c r="AH38" s="172" t="e">
        <f t="shared" ca="1" si="85"/>
        <v>#N/A</v>
      </c>
      <c r="AI38" s="6" t="e">
        <f t="shared" ca="1" si="85"/>
        <v>#N/A</v>
      </c>
      <c r="AJ38" s="6" t="e">
        <f t="shared" ca="1" si="85"/>
        <v>#N/A</v>
      </c>
      <c r="AK38" s="6" t="e">
        <f t="shared" ca="1" si="85"/>
        <v>#N/A</v>
      </c>
      <c r="AL38" s="6" t="e">
        <f t="shared" ca="1" si="85"/>
        <v>#N/A</v>
      </c>
      <c r="AM38" s="6" t="e">
        <f t="shared" ca="1" si="85"/>
        <v>#N/A</v>
      </c>
      <c r="AN38" s="6" t="e">
        <f t="shared" ca="1" si="85"/>
        <v>#N/A</v>
      </c>
      <c r="AO38" s="6" t="e">
        <f t="shared" ca="1" si="85"/>
        <v>#N/A</v>
      </c>
      <c r="AP38" s="6" t="e">
        <f t="shared" ca="1" si="85"/>
        <v>#N/A</v>
      </c>
      <c r="AQ38" s="6" t="e">
        <f t="shared" ca="1" si="85"/>
        <v>#N/A</v>
      </c>
      <c r="AR38" s="6" t="e">
        <f t="shared" ca="1" si="85"/>
        <v>#N/A</v>
      </c>
      <c r="AS38" s="6" t="e">
        <f t="shared" ca="1" si="85"/>
        <v>#N/A</v>
      </c>
      <c r="AT38" s="6" t="e">
        <f t="shared" ca="1" si="85"/>
        <v>#N/A</v>
      </c>
      <c r="AU38" s="6" t="e">
        <f t="shared" ca="1" si="85"/>
        <v>#N/A</v>
      </c>
      <c r="AV38" s="6" t="e">
        <f t="shared" ca="1" si="85"/>
        <v>#N/A</v>
      </c>
      <c r="AW38" s="6" t="e">
        <f t="shared" ca="1" si="85"/>
        <v>#N/A</v>
      </c>
      <c r="AX38" s="6" t="e">
        <f t="shared" ca="1" si="85"/>
        <v>#N/A</v>
      </c>
      <c r="AY38" s="6" t="e">
        <f t="shared" ca="1" si="85"/>
        <v>#N/A</v>
      </c>
      <c r="AZ38" s="6" t="e">
        <f t="shared" ca="1" si="85"/>
        <v>#N/A</v>
      </c>
      <c r="BA38" s="6" t="e">
        <f t="shared" ca="1" si="85"/>
        <v>#N/A</v>
      </c>
      <c r="BB38" s="6" t="e">
        <f t="shared" ca="1" si="85"/>
        <v>#N/A</v>
      </c>
      <c r="BC38" s="6" t="e">
        <f t="shared" ca="1" si="85"/>
        <v>#N/A</v>
      </c>
      <c r="BD38" s="6" t="e">
        <f t="shared" ca="1" si="85"/>
        <v>#N/A</v>
      </c>
      <c r="BE38" s="6" t="e">
        <f t="shared" ca="1" si="85"/>
        <v>#N/A</v>
      </c>
      <c r="BF38" s="6" t="e">
        <f t="shared" ca="1" si="85"/>
        <v>#N/A</v>
      </c>
      <c r="BG38" s="171" t="e">
        <f t="shared" ca="1" si="85"/>
        <v>#N/A</v>
      </c>
      <c r="BH38" s="6" t="e">
        <f t="shared" ca="1" si="85"/>
        <v>#N/A</v>
      </c>
      <c r="BI38" s="6" t="e">
        <f t="shared" ca="1" si="85"/>
        <v>#N/A</v>
      </c>
      <c r="BJ38" s="6" t="e">
        <f t="shared" ca="1" si="85"/>
        <v>#N/A</v>
      </c>
      <c r="BK38" s="6" t="e">
        <f t="shared" ca="1" si="85"/>
        <v>#N/A</v>
      </c>
      <c r="BL38" s="6" t="e">
        <f t="shared" ca="1" si="85"/>
        <v>#N/A</v>
      </c>
      <c r="BM38" s="6" t="e">
        <f t="shared" ca="1" si="85"/>
        <v>#N/A</v>
      </c>
      <c r="BN38" s="6" t="e">
        <f t="shared" ca="1" si="85"/>
        <v>#N/A</v>
      </c>
      <c r="BO38" s="6" t="e">
        <f t="shared" ca="1" si="85"/>
        <v>#N/A</v>
      </c>
      <c r="BP38" s="6" t="e">
        <f t="shared" ca="1" si="85"/>
        <v>#N/A</v>
      </c>
      <c r="BQ38" s="6" t="e">
        <f t="shared" ca="1" si="85"/>
        <v>#N/A</v>
      </c>
      <c r="BR38" s="6" t="e">
        <f t="shared" ca="1" si="85"/>
        <v>#N/A</v>
      </c>
      <c r="BS38" s="6" t="e">
        <f t="shared" ca="1" si="85"/>
        <v>#N/A</v>
      </c>
      <c r="BT38" s="6" t="e">
        <f t="shared" ca="1" si="85"/>
        <v>#N/A</v>
      </c>
      <c r="BU38" s="6" t="e">
        <f t="shared" ca="1" si="85"/>
        <v>#N/A</v>
      </c>
      <c r="BV38" s="6" t="e">
        <f t="shared" ca="1" si="85"/>
        <v>#N/A</v>
      </c>
      <c r="BW38" s="6" t="e">
        <f t="shared" ca="1" si="85"/>
        <v>#N/A</v>
      </c>
      <c r="BX38" s="6" t="e">
        <f t="shared" ref="BX38:EI38" ca="1" si="86">BX34+(BX32-BX33)*(BX36-BX34)/(BX35-BX33)</f>
        <v>#N/A</v>
      </c>
      <c r="BY38" s="6" t="e">
        <f t="shared" ca="1" si="86"/>
        <v>#N/A</v>
      </c>
      <c r="BZ38" s="6" t="e">
        <f t="shared" ca="1" si="86"/>
        <v>#N/A</v>
      </c>
      <c r="CA38" s="6" t="e">
        <f t="shared" ca="1" si="86"/>
        <v>#N/A</v>
      </c>
      <c r="CB38" s="6" t="e">
        <f t="shared" ca="1" si="86"/>
        <v>#N/A</v>
      </c>
      <c r="CC38" s="6" t="e">
        <f t="shared" ca="1" si="86"/>
        <v>#N/A</v>
      </c>
      <c r="CD38" s="172" t="e">
        <f t="shared" ca="1" si="86"/>
        <v>#N/A</v>
      </c>
      <c r="CE38" s="6" t="e">
        <f t="shared" ca="1" si="86"/>
        <v>#N/A</v>
      </c>
      <c r="CF38" s="6" t="e">
        <f t="shared" ca="1" si="86"/>
        <v>#N/A</v>
      </c>
      <c r="CG38" s="6" t="e">
        <f t="shared" ca="1" si="86"/>
        <v>#N/A</v>
      </c>
      <c r="CH38" s="6" t="e">
        <f t="shared" ca="1" si="86"/>
        <v>#N/A</v>
      </c>
      <c r="CI38" s="6" t="e">
        <f t="shared" ca="1" si="86"/>
        <v>#N/A</v>
      </c>
      <c r="CJ38" s="6" t="e">
        <f t="shared" ca="1" si="86"/>
        <v>#N/A</v>
      </c>
      <c r="CK38" s="6" t="e">
        <f t="shared" ca="1" si="86"/>
        <v>#N/A</v>
      </c>
      <c r="CL38" s="6" t="e">
        <f t="shared" ca="1" si="86"/>
        <v>#N/A</v>
      </c>
      <c r="CM38" s="6" t="e">
        <f t="shared" ca="1" si="86"/>
        <v>#N/A</v>
      </c>
      <c r="CN38" s="6" t="e">
        <f t="shared" ca="1" si="86"/>
        <v>#N/A</v>
      </c>
      <c r="CO38" s="6" t="e">
        <f t="shared" ca="1" si="86"/>
        <v>#N/A</v>
      </c>
      <c r="CP38" s="6" t="e">
        <f t="shared" ca="1" si="86"/>
        <v>#N/A</v>
      </c>
      <c r="CQ38" s="6" t="e">
        <f t="shared" ca="1" si="86"/>
        <v>#N/A</v>
      </c>
      <c r="CR38" s="6" t="e">
        <f t="shared" ca="1" si="86"/>
        <v>#N/A</v>
      </c>
      <c r="CS38" s="6" t="e">
        <f t="shared" ca="1" si="86"/>
        <v>#N/A</v>
      </c>
      <c r="CT38" s="6" t="e">
        <f t="shared" ca="1" si="86"/>
        <v>#N/A</v>
      </c>
      <c r="CU38" s="6" t="e">
        <f t="shared" ca="1" si="86"/>
        <v>#N/A</v>
      </c>
      <c r="CV38" s="6" t="e">
        <f t="shared" ca="1" si="86"/>
        <v>#N/A</v>
      </c>
      <c r="CW38" s="6" t="e">
        <f t="shared" ca="1" si="86"/>
        <v>#N/A</v>
      </c>
      <c r="CX38" s="6" t="e">
        <f t="shared" ca="1" si="86"/>
        <v>#N/A</v>
      </c>
      <c r="CY38" s="6" t="e">
        <f t="shared" ca="1" si="86"/>
        <v>#N/A</v>
      </c>
      <c r="CZ38" s="6" t="e">
        <f t="shared" ca="1" si="86"/>
        <v>#N/A</v>
      </c>
      <c r="DA38" s="6" t="e">
        <f t="shared" ca="1" si="86"/>
        <v>#N/A</v>
      </c>
      <c r="DB38" s="6" t="e">
        <f t="shared" ca="1" si="86"/>
        <v>#N/A</v>
      </c>
      <c r="DC38" s="171" t="e">
        <f t="shared" ca="1" si="86"/>
        <v>#N/A</v>
      </c>
      <c r="DD38" s="6" t="e">
        <f t="shared" ca="1" si="86"/>
        <v>#N/A</v>
      </c>
      <c r="DE38" s="6" t="e">
        <f t="shared" ca="1" si="86"/>
        <v>#N/A</v>
      </c>
      <c r="DF38" s="6" t="e">
        <f t="shared" ca="1" si="86"/>
        <v>#N/A</v>
      </c>
      <c r="DG38" s="6" t="e">
        <f t="shared" ca="1" si="86"/>
        <v>#N/A</v>
      </c>
      <c r="DH38" s="6" t="e">
        <f t="shared" ca="1" si="86"/>
        <v>#N/A</v>
      </c>
      <c r="DI38" s="6" t="e">
        <f t="shared" ca="1" si="86"/>
        <v>#N/A</v>
      </c>
      <c r="DJ38" s="6" t="e">
        <f t="shared" ca="1" si="86"/>
        <v>#N/A</v>
      </c>
      <c r="DK38" s="6" t="e">
        <f t="shared" ca="1" si="86"/>
        <v>#N/A</v>
      </c>
      <c r="DL38" s="6" t="e">
        <f t="shared" ca="1" si="86"/>
        <v>#N/A</v>
      </c>
      <c r="DM38" s="6" t="e">
        <f t="shared" ca="1" si="86"/>
        <v>#N/A</v>
      </c>
      <c r="DN38" s="6" t="e">
        <f t="shared" ca="1" si="86"/>
        <v>#N/A</v>
      </c>
      <c r="DO38" s="6" t="e">
        <f t="shared" ca="1" si="86"/>
        <v>#N/A</v>
      </c>
      <c r="DP38" s="6" t="e">
        <f t="shared" ca="1" si="86"/>
        <v>#N/A</v>
      </c>
      <c r="DQ38" s="6" t="e">
        <f t="shared" ca="1" si="86"/>
        <v>#N/A</v>
      </c>
      <c r="DR38" s="6" t="e">
        <f t="shared" ca="1" si="86"/>
        <v>#N/A</v>
      </c>
      <c r="DS38" s="6" t="e">
        <f t="shared" ca="1" si="86"/>
        <v>#N/A</v>
      </c>
      <c r="DT38" s="6" t="e">
        <f t="shared" ca="1" si="86"/>
        <v>#N/A</v>
      </c>
      <c r="DU38" s="6" t="e">
        <f t="shared" ca="1" si="86"/>
        <v>#N/A</v>
      </c>
      <c r="DV38" s="6" t="e">
        <f t="shared" ca="1" si="86"/>
        <v>#N/A</v>
      </c>
      <c r="DW38" s="6" t="e">
        <f t="shared" ca="1" si="86"/>
        <v>#N/A</v>
      </c>
      <c r="DX38" s="6" t="e">
        <f t="shared" ca="1" si="86"/>
        <v>#N/A</v>
      </c>
      <c r="DY38" s="6" t="e">
        <f t="shared" ca="1" si="86"/>
        <v>#N/A</v>
      </c>
      <c r="DZ38" s="172" t="e">
        <f t="shared" ca="1" si="86"/>
        <v>#N/A</v>
      </c>
      <c r="EA38" s="6" t="e">
        <f t="shared" ca="1" si="86"/>
        <v>#N/A</v>
      </c>
      <c r="EB38" s="6" t="e">
        <f t="shared" ca="1" si="86"/>
        <v>#N/A</v>
      </c>
      <c r="EC38" s="6" t="e">
        <f t="shared" ca="1" si="86"/>
        <v>#N/A</v>
      </c>
      <c r="ED38" s="6" t="e">
        <f t="shared" ca="1" si="86"/>
        <v>#N/A</v>
      </c>
      <c r="EE38" s="6" t="e">
        <f t="shared" ca="1" si="86"/>
        <v>#N/A</v>
      </c>
      <c r="EF38" s="6" t="e">
        <f t="shared" ca="1" si="86"/>
        <v>#N/A</v>
      </c>
      <c r="EG38" s="6" t="e">
        <f t="shared" ca="1" si="86"/>
        <v>#N/A</v>
      </c>
      <c r="EH38" s="6" t="e">
        <f t="shared" ca="1" si="86"/>
        <v>#N/A</v>
      </c>
      <c r="EI38" s="6" t="e">
        <f t="shared" ca="1" si="86"/>
        <v>#N/A</v>
      </c>
      <c r="EJ38" s="6" t="e">
        <f t="shared" ref="EJ38:GP38" ca="1" si="87">EJ34+(EJ32-EJ33)*(EJ36-EJ34)/(EJ35-EJ33)</f>
        <v>#N/A</v>
      </c>
      <c r="EK38" s="6" t="e">
        <f t="shared" ca="1" si="87"/>
        <v>#N/A</v>
      </c>
      <c r="EL38" s="6" t="e">
        <f t="shared" ca="1" si="87"/>
        <v>#N/A</v>
      </c>
      <c r="EM38" s="6" t="e">
        <f t="shared" ca="1" si="87"/>
        <v>#N/A</v>
      </c>
      <c r="EN38" s="6" t="e">
        <f t="shared" ca="1" si="87"/>
        <v>#N/A</v>
      </c>
      <c r="EO38" s="6" t="e">
        <f t="shared" ca="1" si="87"/>
        <v>#N/A</v>
      </c>
      <c r="EP38" s="6" t="e">
        <f t="shared" ca="1" si="87"/>
        <v>#N/A</v>
      </c>
      <c r="EQ38" s="6" t="e">
        <f t="shared" ca="1" si="87"/>
        <v>#N/A</v>
      </c>
      <c r="ER38" s="6" t="e">
        <f t="shared" ca="1" si="87"/>
        <v>#N/A</v>
      </c>
      <c r="ES38" s="6" t="e">
        <f t="shared" ca="1" si="87"/>
        <v>#N/A</v>
      </c>
      <c r="ET38" s="6" t="e">
        <f t="shared" ca="1" si="87"/>
        <v>#N/A</v>
      </c>
      <c r="EU38" s="6" t="e">
        <f t="shared" ca="1" si="87"/>
        <v>#N/A</v>
      </c>
      <c r="EV38" s="6" t="e">
        <f t="shared" ca="1" si="87"/>
        <v>#N/A</v>
      </c>
      <c r="EW38" s="6" t="e">
        <f t="shared" ca="1" si="87"/>
        <v>#N/A</v>
      </c>
      <c r="EX38" s="6" t="e">
        <f t="shared" ca="1" si="87"/>
        <v>#N/A</v>
      </c>
      <c r="EY38" s="171" t="e">
        <f t="shared" ca="1" si="87"/>
        <v>#N/A</v>
      </c>
      <c r="EZ38" s="6" t="e">
        <f t="shared" ca="1" si="87"/>
        <v>#N/A</v>
      </c>
      <c r="FA38" s="6" t="e">
        <f t="shared" ca="1" si="87"/>
        <v>#N/A</v>
      </c>
      <c r="FB38" s="6" t="e">
        <f t="shared" ca="1" si="87"/>
        <v>#N/A</v>
      </c>
      <c r="FC38" s="6" t="e">
        <f t="shared" ca="1" si="87"/>
        <v>#N/A</v>
      </c>
      <c r="FD38" s="6" t="e">
        <f t="shared" ca="1" si="87"/>
        <v>#N/A</v>
      </c>
      <c r="FE38" s="6" t="e">
        <f t="shared" ca="1" si="87"/>
        <v>#N/A</v>
      </c>
      <c r="FF38" s="6" t="e">
        <f t="shared" ca="1" si="87"/>
        <v>#N/A</v>
      </c>
      <c r="FG38" s="6" t="e">
        <f t="shared" ca="1" si="87"/>
        <v>#N/A</v>
      </c>
      <c r="FH38" s="6" t="e">
        <f t="shared" ca="1" si="87"/>
        <v>#N/A</v>
      </c>
      <c r="FI38" s="6" t="e">
        <f t="shared" ca="1" si="87"/>
        <v>#N/A</v>
      </c>
      <c r="FJ38" s="6" t="e">
        <f t="shared" ca="1" si="87"/>
        <v>#N/A</v>
      </c>
      <c r="FK38" s="6" t="e">
        <f t="shared" ca="1" si="87"/>
        <v>#N/A</v>
      </c>
      <c r="FL38" s="6" t="e">
        <f t="shared" ca="1" si="87"/>
        <v>#N/A</v>
      </c>
      <c r="FM38" s="6" t="e">
        <f t="shared" ca="1" si="87"/>
        <v>#N/A</v>
      </c>
      <c r="FN38" s="6" t="e">
        <f t="shared" ca="1" si="87"/>
        <v>#N/A</v>
      </c>
      <c r="FO38" s="6" t="e">
        <f t="shared" ca="1" si="87"/>
        <v>#N/A</v>
      </c>
      <c r="FP38" s="6" t="e">
        <f t="shared" ca="1" si="87"/>
        <v>#N/A</v>
      </c>
      <c r="FQ38" s="6" t="e">
        <f t="shared" ca="1" si="87"/>
        <v>#N/A</v>
      </c>
      <c r="FR38" s="6" t="e">
        <f t="shared" ca="1" si="87"/>
        <v>#N/A</v>
      </c>
      <c r="FS38" s="6" t="e">
        <f t="shared" ca="1" si="87"/>
        <v>#N/A</v>
      </c>
      <c r="FT38" s="6" t="e">
        <f t="shared" ca="1" si="87"/>
        <v>#N/A</v>
      </c>
      <c r="FU38" s="6" t="e">
        <f t="shared" ca="1" si="87"/>
        <v>#N/A</v>
      </c>
      <c r="FV38" s="172" t="e">
        <f t="shared" ca="1" si="87"/>
        <v>#N/A</v>
      </c>
      <c r="FW38" s="6" t="e">
        <f t="shared" ca="1" si="87"/>
        <v>#N/A</v>
      </c>
      <c r="FX38" s="6" t="e">
        <f t="shared" ca="1" si="87"/>
        <v>#N/A</v>
      </c>
      <c r="FY38" s="6" t="e">
        <f t="shared" ca="1" si="87"/>
        <v>#N/A</v>
      </c>
      <c r="FZ38" s="6" t="e">
        <f t="shared" ca="1" si="87"/>
        <v>#N/A</v>
      </c>
      <c r="GA38" s="6" t="e">
        <f t="shared" ca="1" si="87"/>
        <v>#N/A</v>
      </c>
      <c r="GB38" s="6" t="e">
        <f t="shared" ca="1" si="87"/>
        <v>#N/A</v>
      </c>
      <c r="GC38" s="6" t="e">
        <f t="shared" ca="1" si="87"/>
        <v>#N/A</v>
      </c>
      <c r="GD38" s="6" t="e">
        <f t="shared" ca="1" si="87"/>
        <v>#N/A</v>
      </c>
      <c r="GE38" s="6" t="e">
        <f t="shared" ca="1" si="87"/>
        <v>#N/A</v>
      </c>
      <c r="GF38" s="6" t="e">
        <f t="shared" ca="1" si="87"/>
        <v>#N/A</v>
      </c>
      <c r="GG38" s="6" t="e">
        <f t="shared" ca="1" si="87"/>
        <v>#N/A</v>
      </c>
      <c r="GH38" s="6" t="e">
        <f t="shared" ca="1" si="87"/>
        <v>#N/A</v>
      </c>
      <c r="GI38" s="6" t="e">
        <f t="shared" ca="1" si="87"/>
        <v>#N/A</v>
      </c>
      <c r="GJ38" s="6" t="e">
        <f t="shared" ca="1" si="87"/>
        <v>#N/A</v>
      </c>
      <c r="GK38" s="6" t="e">
        <f t="shared" ca="1" si="87"/>
        <v>#N/A</v>
      </c>
      <c r="GL38" s="6" t="e">
        <f t="shared" ca="1" si="87"/>
        <v>#N/A</v>
      </c>
      <c r="GM38" s="6" t="e">
        <f t="shared" ca="1" si="87"/>
        <v>#N/A</v>
      </c>
      <c r="GN38" s="6" t="e">
        <f t="shared" ca="1" si="87"/>
        <v>#N/A</v>
      </c>
      <c r="GO38" s="6" t="e">
        <f t="shared" ca="1" si="87"/>
        <v>#N/A</v>
      </c>
      <c r="GP38" s="6" t="e">
        <f t="shared" ca="1" si="87"/>
        <v>#N/A</v>
      </c>
      <c r="GQ38" s="6" t="e">
        <f t="shared" ref="GQ38:GT38" ca="1" si="88">GQ34+(GQ32-GQ33)*(GQ36-GQ34)/(GQ35-GQ33)</f>
        <v>#N/A</v>
      </c>
      <c r="GR38" s="6" t="e">
        <f t="shared" ca="1" si="88"/>
        <v>#N/A</v>
      </c>
      <c r="GS38" s="6" t="e">
        <f t="shared" ca="1" si="88"/>
        <v>#N/A</v>
      </c>
      <c r="GT38" s="6" t="e">
        <f t="shared" ca="1" si="88"/>
        <v>#N/A</v>
      </c>
    </row>
    <row r="39" spans="2:202" x14ac:dyDescent="0.25">
      <c r="K39" s="87"/>
      <c r="AH39" s="88"/>
      <c r="BG39" s="87"/>
      <c r="CD39" s="88"/>
      <c r="DC39" s="87"/>
      <c r="DZ39" s="88"/>
      <c r="EY39" s="87"/>
      <c r="FV39" s="88"/>
    </row>
    <row r="40" spans="2:202" x14ac:dyDescent="0.25">
      <c r="K40" s="87"/>
      <c r="AH40" s="88"/>
      <c r="BG40" s="87"/>
      <c r="CD40" s="88"/>
      <c r="DC40" s="87"/>
      <c r="DZ40" s="88"/>
      <c r="EY40" s="87"/>
      <c r="FV40" s="88"/>
    </row>
    <row r="41" spans="2:202" x14ac:dyDescent="0.25">
      <c r="K41" s="87"/>
      <c r="AH41" s="88"/>
      <c r="BG41" s="87"/>
      <c r="CD41" s="88"/>
      <c r="DC41" s="87"/>
      <c r="DZ41" s="88"/>
      <c r="EY41" s="87"/>
      <c r="FV41" s="88"/>
    </row>
    <row r="42" spans="2:202" x14ac:dyDescent="0.25">
      <c r="C42" s="267" t="s">
        <v>284</v>
      </c>
      <c r="D42" s="267"/>
      <c r="E42" s="267"/>
      <c r="F42" s="267"/>
      <c r="G42" s="267"/>
      <c r="K42" s="173" t="s">
        <v>500</v>
      </c>
      <c r="L42" s="174"/>
      <c r="M42" s="174"/>
      <c r="N42" s="174"/>
      <c r="O42" s="174"/>
      <c r="AH42" s="88"/>
      <c r="BG42" s="87"/>
      <c r="CD42" s="88"/>
      <c r="DC42" s="87"/>
      <c r="DZ42" s="88"/>
      <c r="EY42" s="87"/>
      <c r="FV42" s="88"/>
    </row>
    <row r="43" spans="2:202" x14ac:dyDescent="0.25">
      <c r="K43" s="87"/>
      <c r="AH43" s="88"/>
      <c r="BG43" s="87"/>
      <c r="CD43" s="88"/>
      <c r="DC43" s="87"/>
      <c r="DZ43" s="88"/>
      <c r="EY43" s="87"/>
      <c r="FV43" s="88"/>
    </row>
    <row r="44" spans="2:202" x14ac:dyDescent="0.25">
      <c r="K44" s="87" t="s">
        <v>492</v>
      </c>
      <c r="N44" t="s">
        <v>505</v>
      </c>
      <c r="AH44" s="88"/>
      <c r="BG44" s="87"/>
      <c r="CD44" s="88"/>
      <c r="DC44" s="87"/>
      <c r="DZ44" s="88"/>
      <c r="EY44" s="87"/>
      <c r="FV44" s="88"/>
    </row>
    <row r="45" spans="2:202" x14ac:dyDescent="0.25">
      <c r="B45" t="s">
        <v>289</v>
      </c>
      <c r="K45" s="87" t="s">
        <v>34</v>
      </c>
      <c r="L45" s="4">
        <f ca="1">Horaire!AH106</f>
        <v>687.28</v>
      </c>
      <c r="N45" t="s">
        <v>34</v>
      </c>
      <c r="O45" s="4">
        <f ca="1">Horaire!AS106</f>
        <v>691</v>
      </c>
      <c r="AH45" s="88"/>
      <c r="BG45" s="87"/>
      <c r="CD45" s="88"/>
      <c r="DC45" s="87"/>
      <c r="DZ45" s="88"/>
      <c r="EY45" s="87"/>
      <c r="FV45" s="88"/>
    </row>
    <row r="46" spans="2:202" x14ac:dyDescent="0.25">
      <c r="K46" s="87" t="s">
        <v>35</v>
      </c>
      <c r="L46">
        <f ca="1">INDEX($D$5:$D$15,MATCH(L45,$D$5:$D$15,1))</f>
        <v>686.28</v>
      </c>
      <c r="N46" t="s">
        <v>35</v>
      </c>
      <c r="O46">
        <f ca="1">INDEX($D$5:$D$15,MATCH(O45,$D$5:$D$15,1))</f>
        <v>690.3</v>
      </c>
      <c r="AH46" s="88"/>
      <c r="BG46" s="87"/>
      <c r="CD46" s="88"/>
      <c r="DC46" s="87"/>
      <c r="DZ46" s="88"/>
      <c r="EY46" s="87"/>
      <c r="FV46" s="88"/>
    </row>
    <row r="47" spans="2:202" x14ac:dyDescent="0.25">
      <c r="B47" s="14" t="s">
        <v>286</v>
      </c>
      <c r="C47" s="14" t="s">
        <v>287</v>
      </c>
      <c r="K47" s="87" t="s">
        <v>36</v>
      </c>
      <c r="L47" s="2">
        <f ca="1">INDEX($E$5:$E$15,MATCH(L45,$D$5:$D$15,1))</f>
        <v>0</v>
      </c>
      <c r="N47" t="s">
        <v>36</v>
      </c>
      <c r="O47" s="2">
        <f ca="1">INDEX($E$5:$E$15,MATCH(O45,$D$5:$D$15,1))</f>
        <v>992000</v>
      </c>
      <c r="AH47" s="88"/>
      <c r="BG47" s="87"/>
      <c r="CD47" s="88"/>
      <c r="DC47" s="87"/>
      <c r="DZ47" s="88"/>
      <c r="EY47" s="87"/>
      <c r="FV47" s="88"/>
    </row>
    <row r="48" spans="2:202" x14ac:dyDescent="0.25">
      <c r="B48" s="14">
        <v>692.2</v>
      </c>
      <c r="C48" s="14">
        <v>4</v>
      </c>
      <c r="K48" s="87" t="s">
        <v>37</v>
      </c>
      <c r="L48">
        <f ca="1">INDEX($D$5:$D$15,MATCH(L45,$D$5:$D$15,1)+1)</f>
        <v>687.3</v>
      </c>
      <c r="N48" t="s">
        <v>37</v>
      </c>
      <c r="O48">
        <f ca="1">INDEX($D$5:$D$15,MATCH(O45,$D$5:$D$15,1)+1)</f>
        <v>691.3</v>
      </c>
      <c r="AH48" s="88"/>
      <c r="BG48" s="87"/>
      <c r="CD48" s="88"/>
      <c r="DC48" s="87"/>
      <c r="DZ48" s="88"/>
      <c r="EY48" s="87"/>
      <c r="FV48" s="88"/>
    </row>
    <row r="49" spans="2:202" x14ac:dyDescent="0.25">
      <c r="B49" s="14">
        <v>692.3</v>
      </c>
      <c r="C49" s="14">
        <v>8</v>
      </c>
      <c r="K49" s="87" t="s">
        <v>38</v>
      </c>
      <c r="L49">
        <f ca="1">INDEX($E$5:$E$15,MATCH(L45,$D$5:$D$15,1)+1)</f>
        <v>202000</v>
      </c>
      <c r="N49" t="s">
        <v>38</v>
      </c>
      <c r="O49">
        <f ca="1">INDEX($E$5:$E$15,MATCH(O45,$D$5:$D$15,1)+1)</f>
        <v>1334000</v>
      </c>
      <c r="AH49" s="88"/>
      <c r="BG49" s="87"/>
      <c r="CD49" s="88"/>
      <c r="DC49" s="87"/>
      <c r="DZ49" s="88"/>
      <c r="EY49" s="87"/>
      <c r="FV49" s="88"/>
    </row>
    <row r="50" spans="2:202" x14ac:dyDescent="0.25">
      <c r="B50" s="14">
        <v>692.4</v>
      </c>
      <c r="C50" s="14">
        <v>24</v>
      </c>
      <c r="K50" s="87"/>
      <c r="AH50" s="88"/>
      <c r="BG50" s="87"/>
      <c r="CD50" s="88"/>
      <c r="DC50" s="87"/>
      <c r="DZ50" s="88"/>
      <c r="EY50" s="87"/>
      <c r="FV50" s="88"/>
    </row>
    <row r="51" spans="2:202" x14ac:dyDescent="0.25">
      <c r="B51" s="14">
        <v>692.5</v>
      </c>
      <c r="C51" s="14">
        <f ca="1">Horaire!D20</f>
        <v>36</v>
      </c>
      <c r="K51" s="87" t="s">
        <v>39</v>
      </c>
      <c r="L51" s="41">
        <f ca="1">L47+(L45-L46)*(L49-L47)/(L48-L46)</f>
        <v>198039.21568627804</v>
      </c>
      <c r="N51" t="s">
        <v>39</v>
      </c>
      <c r="O51" s="41">
        <f ca="1">O47+(O45-O46)*(O49-O47)/(O48-O46)</f>
        <v>1231400.0000000156</v>
      </c>
      <c r="AH51" s="88"/>
      <c r="BG51" s="87"/>
      <c r="CD51" s="88"/>
      <c r="DC51" s="87"/>
      <c r="DZ51" s="88"/>
      <c r="EY51" s="87"/>
      <c r="FV51" s="88"/>
    </row>
    <row r="52" spans="2:202" x14ac:dyDescent="0.25">
      <c r="K52" s="87"/>
      <c r="AH52" s="88"/>
      <c r="BG52" s="87"/>
      <c r="CD52" s="88"/>
      <c r="DC52" s="87"/>
      <c r="DZ52" s="88"/>
      <c r="EY52" s="87"/>
      <c r="FV52" s="88"/>
    </row>
    <row r="53" spans="2:202" x14ac:dyDescent="0.25">
      <c r="K53" s="87"/>
      <c r="AH53" s="88"/>
      <c r="BG53" s="87"/>
      <c r="CD53" s="88"/>
      <c r="DC53" s="87"/>
      <c r="DZ53" s="88"/>
      <c r="EY53" s="87"/>
      <c r="FV53" s="88"/>
    </row>
    <row r="54" spans="2:202" x14ac:dyDescent="0.25">
      <c r="B54" t="s">
        <v>290</v>
      </c>
      <c r="K54" s="87"/>
      <c r="L54" s="166"/>
      <c r="AH54" s="88"/>
      <c r="BG54" s="87"/>
      <c r="CD54" s="88"/>
      <c r="DC54" s="87"/>
      <c r="DZ54" s="88"/>
      <c r="EY54" s="87"/>
      <c r="FV54" s="88"/>
    </row>
    <row r="55" spans="2:202" x14ac:dyDescent="0.25">
      <c r="K55" s="141">
        <f ca="1">K3</f>
        <v>626293.57910157414</v>
      </c>
      <c r="L55" s="1">
        <f t="shared" ref="L55:AT55" ca="1" si="89">L3</f>
        <v>661997.31445313664</v>
      </c>
      <c r="M55" s="1">
        <f t="shared" ca="1" si="89"/>
        <v>699120.45898438874</v>
      </c>
      <c r="N55" s="1">
        <f t="shared" ca="1" si="89"/>
        <v>738381.93359376374</v>
      </c>
      <c r="O55" s="1">
        <f t="shared" ca="1" si="89"/>
        <v>777643.40820313874</v>
      </c>
      <c r="P55" s="1">
        <f t="shared" ca="1" si="89"/>
        <v>819927.83203126374</v>
      </c>
      <c r="Q55" s="1">
        <f t="shared" ca="1" si="89"/>
        <v>856166.35742188874</v>
      </c>
      <c r="R55" s="1">
        <f t="shared" ca="1" si="89"/>
        <v>886358.98437501374</v>
      </c>
      <c r="S55" s="1">
        <f t="shared" ca="1" si="89"/>
        <v>835024.14550782624</v>
      </c>
      <c r="T55" s="1">
        <f t="shared" ca="1" si="89"/>
        <v>783689.30664063874</v>
      </c>
      <c r="U55" s="1">
        <f t="shared" ca="1" si="89"/>
        <v>729313.08593751374</v>
      </c>
      <c r="V55" s="1">
        <f t="shared" ca="1" si="89"/>
        <v>672672.94161241956</v>
      </c>
      <c r="W55" s="1">
        <f t="shared" ca="1" si="89"/>
        <v>628048.4219434578</v>
      </c>
      <c r="X55" s="1">
        <f t="shared" ca="1" si="89"/>
        <v>583001.88672159368</v>
      </c>
      <c r="Y55" s="1">
        <f t="shared" ca="1" si="89"/>
        <v>537609.66892377171</v>
      </c>
      <c r="Z55" s="1">
        <f t="shared" ca="1" si="89"/>
        <v>491928.37815165834</v>
      </c>
      <c r="AA55" s="1">
        <f t="shared" ca="1" si="89"/>
        <v>445999.78465355287</v>
      </c>
      <c r="AB55" s="1">
        <f t="shared" ca="1" si="89"/>
        <v>399750.64323230274</v>
      </c>
      <c r="AC55" s="1">
        <f t="shared" ca="1" si="89"/>
        <v>301869.49518561328</v>
      </c>
      <c r="AD55" s="1">
        <f t="shared" ca="1" si="89"/>
        <v>236855.41043419676</v>
      </c>
      <c r="AE55" s="1">
        <f t="shared" ca="1" si="89"/>
        <v>188508.16284180619</v>
      </c>
      <c r="AF55" s="1">
        <f t="shared" ca="1" si="89"/>
        <v>141244.31822531472</v>
      </c>
      <c r="AG55" s="1">
        <f t="shared" ca="1" si="89"/>
        <v>132435.77954829318</v>
      </c>
      <c r="AH55" s="142">
        <f t="shared" ca="1" si="89"/>
        <v>124581.20396700251</v>
      </c>
      <c r="AI55" s="1">
        <f t="shared" ca="1" si="89"/>
        <v>128272.15026396594</v>
      </c>
      <c r="AJ55" s="1">
        <f t="shared" ca="1" si="89"/>
        <v>158672.82245551771</v>
      </c>
      <c r="AK55" s="1">
        <f t="shared" ca="1" si="89"/>
        <v>183844.3313896599</v>
      </c>
      <c r="AL55" s="1">
        <f t="shared" ca="1" si="89"/>
        <v>206791.46509982416</v>
      </c>
      <c r="AM55" s="1">
        <f ca="1">AM3</f>
        <v>230179.24166422343</v>
      </c>
      <c r="AN55" s="1">
        <f t="shared" ca="1" si="89"/>
        <v>253811.55410993809</v>
      </c>
      <c r="AO55" s="1">
        <f t="shared" ca="1" si="89"/>
        <v>277392.47605272423</v>
      </c>
      <c r="AP55" s="1">
        <f t="shared" ca="1" si="89"/>
        <v>300983.43493726704</v>
      </c>
      <c r="AQ55" s="1">
        <f t="shared" ca="1" si="89"/>
        <v>324572.40141264786</v>
      </c>
      <c r="AR55" s="1">
        <f t="shared" ca="1" si="89"/>
        <v>231185.59471963032</v>
      </c>
      <c r="AS55" s="1">
        <f t="shared" ca="1" si="89"/>
        <v>168242.27743206109</v>
      </c>
      <c r="AT55" s="1">
        <f t="shared" ca="1" si="89"/>
        <v>157391.44803416124</v>
      </c>
      <c r="AU55" s="1"/>
      <c r="AV55" s="1"/>
      <c r="AW55" s="1"/>
      <c r="AX55" s="1"/>
      <c r="AY55" s="1"/>
      <c r="AZ55" s="1"/>
      <c r="BA55" s="1"/>
      <c r="BB55" s="1"/>
      <c r="BC55" s="1"/>
      <c r="BD55" s="1"/>
      <c r="BG55" s="87"/>
      <c r="CD55" s="88"/>
      <c r="DC55" s="87"/>
      <c r="DZ55" s="88"/>
      <c r="EY55" s="87"/>
      <c r="FV55" s="88"/>
    </row>
    <row r="56" spans="2:202" x14ac:dyDescent="0.25">
      <c r="B56" s="14" t="s">
        <v>286</v>
      </c>
      <c r="C56" s="14" t="s">
        <v>291</v>
      </c>
      <c r="I56" s="138" t="s">
        <v>559</v>
      </c>
      <c r="J56" t="s">
        <v>34</v>
      </c>
      <c r="K56" s="141">
        <f ca="1">Horaire!D175</f>
        <v>626293.57910157414</v>
      </c>
      <c r="L56" s="1">
        <f ca="1">Horaire!E175</f>
        <v>661997.31445313664</v>
      </c>
      <c r="M56" s="1">
        <f ca="1">Horaire!F175</f>
        <v>699120.45898438874</v>
      </c>
      <c r="N56" s="1">
        <f ca="1">Horaire!G175</f>
        <v>738381.93359376374</v>
      </c>
      <c r="O56" s="1">
        <f ca="1">Horaire!H175</f>
        <v>777643.40820313874</v>
      </c>
      <c r="P56" s="1">
        <f ca="1">Horaire!I175</f>
        <v>819927.83203126374</v>
      </c>
      <c r="Q56" s="1">
        <f ca="1">Horaire!J175</f>
        <v>856166.35742188874</v>
      </c>
      <c r="R56" s="1">
        <f ca="1">Horaire!K175</f>
        <v>886358.98437501374</v>
      </c>
      <c r="S56" s="1">
        <f ca="1">Horaire!L175</f>
        <v>835024.14550782624</v>
      </c>
      <c r="T56" s="1">
        <f ca="1">Horaire!M175</f>
        <v>783689.30664063874</v>
      </c>
      <c r="U56" s="1">
        <f ca="1">Horaire!N175</f>
        <v>729313.08593751374</v>
      </c>
      <c r="V56" s="1">
        <f ca="1">Horaire!O175</f>
        <v>672672.94161241956</v>
      </c>
      <c r="W56" s="1">
        <f ca="1">Horaire!P175</f>
        <v>628048.4219434578</v>
      </c>
      <c r="X56" s="1">
        <f ca="1">Horaire!Q175</f>
        <v>583001.88672159368</v>
      </c>
      <c r="Y56" s="1">
        <f ca="1">Horaire!R175</f>
        <v>537609.66892377171</v>
      </c>
      <c r="Z56" s="1">
        <f ca="1">Horaire!S175</f>
        <v>491928.37815165834</v>
      </c>
      <c r="AA56" s="1">
        <f ca="1">Horaire!T175</f>
        <v>445999.78465355287</v>
      </c>
      <c r="AB56" s="1">
        <f ca="1">Horaire!U175</f>
        <v>399750.64323230274</v>
      </c>
      <c r="AC56" s="1">
        <f ca="1">Horaire!V175</f>
        <v>301869.49518561328</v>
      </c>
      <c r="AD56" s="1">
        <f ca="1">Horaire!W175</f>
        <v>236855.41043419676</v>
      </c>
      <c r="AE56" s="1">
        <f ca="1">Horaire!X175</f>
        <v>188508.16284180619</v>
      </c>
      <c r="AF56" s="1">
        <f ca="1">Horaire!Y175</f>
        <v>141244.31822531472</v>
      </c>
      <c r="AG56" s="1">
        <f ca="1">Horaire!Z175</f>
        <v>132435.77954829318</v>
      </c>
      <c r="AH56" s="142">
        <f ca="1">Horaire!AA175</f>
        <v>124581.20396700251</v>
      </c>
      <c r="AI56" s="1">
        <f ca="1">Horaire!AB175</f>
        <v>128272.15026396594</v>
      </c>
      <c r="AJ56" s="1">
        <f ca="1">Horaire!AC175</f>
        <v>158672.82245551771</v>
      </c>
      <c r="AK56" s="1">
        <f ca="1">Horaire!AD175</f>
        <v>183844.3313896599</v>
      </c>
      <c r="AL56" s="1">
        <f ca="1">Horaire!AE175</f>
        <v>206791.46509982416</v>
      </c>
      <c r="AM56" s="1">
        <f ca="1">Horaire!AF175</f>
        <v>230179.24166422343</v>
      </c>
      <c r="AN56" s="1">
        <f ca="1">Horaire!AG175</f>
        <v>253811.55410993809</v>
      </c>
      <c r="AO56" s="1">
        <f ca="1">Horaire!AH175</f>
        <v>277392.47605272423</v>
      </c>
      <c r="AP56" s="1">
        <f ca="1">Horaire!AI175</f>
        <v>300983.43493726704</v>
      </c>
      <c r="AQ56" s="1">
        <f ca="1">Horaire!AJ175</f>
        <v>265811.68578755239</v>
      </c>
      <c r="AR56" s="1">
        <f ca="1">Horaire!AK175</f>
        <v>227017.01072475454</v>
      </c>
      <c r="AS56" s="1">
        <f ca="1">Horaire!AL175</f>
        <v>184908.88316548732</v>
      </c>
      <c r="AT56" s="1">
        <f ca="1">Horaire!AM175</f>
        <v>139882.06904197365</v>
      </c>
      <c r="AU56" s="1">
        <f ca="1">Horaire!AN175</f>
        <v>93227.789605341895</v>
      </c>
      <c r="AV56" s="1">
        <f ca="1">Horaire!AO175</f>
        <v>84639.862405188003</v>
      </c>
      <c r="AW56" s="1">
        <f ca="1">Horaire!AP175</f>
        <v>84920.097918437488</v>
      </c>
      <c r="AX56" s="1">
        <f ca="1">Horaire!AQ175</f>
        <v>111892.52064700698</v>
      </c>
      <c r="AY56" s="1">
        <f ca="1">Horaire!AR175</f>
        <v>135093.88765438239</v>
      </c>
      <c r="AZ56" s="1">
        <f ca="1">Horaire!AS175</f>
        <v>158417.24510416226</v>
      </c>
      <c r="BA56" s="1">
        <f ca="1">Horaire!AT175</f>
        <v>181590.31570270529</v>
      </c>
      <c r="BB56" s="1">
        <f ca="1">Horaire!AU175</f>
        <v>146357.10549679867</v>
      </c>
      <c r="BC56" s="1">
        <f ca="1">Horaire!AV175</f>
        <v>107406.61175055594</v>
      </c>
      <c r="BD56" s="1">
        <f ca="1">Horaire!AW175</f>
        <v>103327.07876281934</v>
      </c>
      <c r="BE56" s="1">
        <f ca="1">Horaire!AX175</f>
        <v>123401.82575207477</v>
      </c>
      <c r="BF56" s="1">
        <f ca="1">Horaire!AY175</f>
        <v>148486.18122387648</v>
      </c>
      <c r="BG56" s="141">
        <f ca="1">Horaire!AZ175</f>
        <v>171430.41413557585</v>
      </c>
      <c r="BH56" s="1">
        <f ca="1">Horaire!BA175</f>
        <v>193846.97825505491</v>
      </c>
      <c r="BI56" s="1">
        <f ca="1">Horaire!BB175</f>
        <v>215697.97374125384</v>
      </c>
      <c r="BJ56" s="1">
        <f ca="1">Horaire!BC175</f>
        <v>238044.81521701498</v>
      </c>
      <c r="BK56" s="1">
        <f ca="1">Horaire!BD175</f>
        <v>260406.13634715334</v>
      </c>
      <c r="BL56" s="1">
        <f ca="1">Horaire!BE175</f>
        <v>282763.52247626462</v>
      </c>
      <c r="BM56" s="1">
        <f ca="1">Horaire!BF175</f>
        <v>305121.97470373684</v>
      </c>
      <c r="BN56" s="1">
        <f ca="1">Horaire!BG175</f>
        <v>327480.13785436156</v>
      </c>
      <c r="BO56" s="1">
        <f ca="1">Horaire!BH175</f>
        <v>291375.75160620693</v>
      </c>
      <c r="BP56" s="1">
        <f ca="1">Horaire!BI175</f>
        <v>251616.39226318983</v>
      </c>
      <c r="BQ56" s="1">
        <f ca="1">Horaire!BJ175</f>
        <v>208471.56374094106</v>
      </c>
      <c r="BR56" s="1">
        <f ca="1">Horaire!BK175</f>
        <v>162311.34527756952</v>
      </c>
      <c r="BS56" s="1">
        <f ca="1">Horaire!BL175</f>
        <v>114392.52241033292</v>
      </c>
      <c r="BT56" s="1">
        <f ca="1">Horaire!BM175</f>
        <v>104288.87935079641</v>
      </c>
      <c r="BU56" s="1">
        <f ca="1">Horaire!BN175</f>
        <v>63356.392140204705</v>
      </c>
      <c r="BV56" s="1">
        <f ca="1">Horaire!BO175</f>
        <v>56848.749692446618</v>
      </c>
      <c r="BW56" s="1">
        <f ca="1">Horaire!BP175</f>
        <v>67640.283156606805</v>
      </c>
      <c r="BX56" s="1">
        <f ca="1">Horaire!BQ175</f>
        <v>96445.423640017296</v>
      </c>
      <c r="BY56" s="1">
        <f ca="1">Horaire!BR175</f>
        <v>119717.98181215735</v>
      </c>
      <c r="BZ56" s="1">
        <f ca="1">Horaire!BS175</f>
        <v>83530.277584192285</v>
      </c>
      <c r="CA56" s="1">
        <f ca="1">Horaire!BT175</f>
        <v>84168.995758362333</v>
      </c>
      <c r="CB56" s="1">
        <f ca="1">Horaire!BU175</f>
        <v>110803.41909920124</v>
      </c>
      <c r="CC56" s="1">
        <f ca="1">Horaire!BV175</f>
        <v>132845.07231752033</v>
      </c>
      <c r="CD56" s="142">
        <f ca="1">Horaire!BW175</f>
        <v>154983.18420379009</v>
      </c>
      <c r="CE56" s="1">
        <f ca="1">Horaire!BX175</f>
        <v>176926.62602740503</v>
      </c>
      <c r="CF56" s="1">
        <f ca="1">Horaire!BY175</f>
        <v>198143.19593802412</v>
      </c>
      <c r="CG56" s="1">
        <f ca="1">Horaire!BZ175</f>
        <v>218821.89181398338</v>
      </c>
      <c r="CH56" s="1">
        <f ca="1">Horaire!CA175</f>
        <v>240127.03223239424</v>
      </c>
      <c r="CI56" s="1">
        <f ca="1">Horaire!CB175</f>
        <v>261273.44118786513</v>
      </c>
      <c r="CJ56" s="1">
        <f ca="1">Horaire!CC175</f>
        <v>282475.58472605131</v>
      </c>
      <c r="CK56" s="1">
        <f ca="1">Horaire!CD175</f>
        <v>303657.69929911173</v>
      </c>
      <c r="CL56" s="1">
        <f ca="1">Horaire!CE175</f>
        <v>324846.95479955443</v>
      </c>
      <c r="CM56" s="1">
        <f ca="1">Horaire!CF175</f>
        <v>287885.69729249703</v>
      </c>
      <c r="CN56" s="1">
        <f ca="1">Horaire!CG175</f>
        <v>247180.79888428279</v>
      </c>
      <c r="CO56" s="1">
        <f ca="1">Horaire!CH175</f>
        <v>203025.405678123</v>
      </c>
      <c r="CP56" s="1">
        <f ca="1">Horaire!CI175</f>
        <v>155762.17134018123</v>
      </c>
      <c r="CQ56" s="1">
        <f ca="1">Horaire!CJ175</f>
        <v>143769.89921195235</v>
      </c>
      <c r="CR56" s="1">
        <f ca="1">Horaire!CK175</f>
        <v>103279.73396394557</v>
      </c>
      <c r="CS56" s="1">
        <f ca="1">Horaire!CL175</f>
        <v>59163.85650902435</v>
      </c>
      <c r="CT56" s="1">
        <f ca="1">Horaire!CM175</f>
        <v>50175.666639578943</v>
      </c>
      <c r="CU56" s="1">
        <f ca="1">Horaire!CN175</f>
        <v>54789.610792123589</v>
      </c>
      <c r="CV56" s="1">
        <f ca="1">Horaire!CO175</f>
        <v>82556.207238046132</v>
      </c>
      <c r="CW56" s="1">
        <f ca="1">Horaire!CP175</f>
        <v>104220.44688292526</v>
      </c>
      <c r="CX56" s="1">
        <f ca="1">Horaire!CQ175</f>
        <v>67192.516477470897</v>
      </c>
      <c r="CY56" s="1">
        <f ca="1">Horaire!CR175</f>
        <v>66665.210239305583</v>
      </c>
      <c r="CZ56" s="1">
        <f ca="1">Horaire!CS175</f>
        <v>92119.906197889606</v>
      </c>
      <c r="DA56" s="1">
        <f ca="1">Horaire!CT175</f>
        <v>112593.19677099751</v>
      </c>
      <c r="DB56" s="1">
        <f ca="1">Horaire!CU175</f>
        <v>133945.61229633563</v>
      </c>
      <c r="DC56" s="141">
        <f ca="1">Horaire!CV175</f>
        <v>154712.87065967312</v>
      </c>
      <c r="DD56" s="1">
        <f ca="1">Horaire!CW175</f>
        <v>171423.13601183565</v>
      </c>
      <c r="DE56" s="1">
        <f ca="1">Horaire!CX175</f>
        <v>188133.40136399819</v>
      </c>
      <c r="DF56" s="1">
        <f ca="1">Horaire!CY175</f>
        <v>204843.66671616072</v>
      </c>
      <c r="DG56" s="1">
        <f ca="1">Horaire!CZ175</f>
        <v>221553.93206832325</v>
      </c>
      <c r="DH56" s="1">
        <f ca="1">Horaire!DA175</f>
        <v>238264.19742048578</v>
      </c>
      <c r="DI56" s="1">
        <f ca="1">Horaire!DB175</f>
        <v>254974.46277264832</v>
      </c>
      <c r="DJ56" s="1">
        <f ca="1">Horaire!DC175</f>
        <v>271684.72812481085</v>
      </c>
      <c r="DK56" s="1">
        <f ca="1">Horaire!DD175</f>
        <v>204674.06324441524</v>
      </c>
      <c r="DL56" s="1">
        <f ca="1">Horaire!DE175</f>
        <v>137663.39836401964</v>
      </c>
      <c r="DM56" s="1">
        <f ca="1">Horaire!DF175</f>
        <v>70652.733483624033</v>
      </c>
      <c r="DN56" s="1">
        <f ca="1">Horaire!DG175</f>
        <v>87362.998835786551</v>
      </c>
      <c r="DO56" s="1">
        <f ca="1">Horaire!DH175</f>
        <v>104073.26418794907</v>
      </c>
      <c r="DP56" s="1">
        <f ca="1">Horaire!DI175</f>
        <v>37062.599307553464</v>
      </c>
      <c r="DQ56" s="1">
        <f ca="1">Horaire!DJ175</f>
        <v>53772.864659715982</v>
      </c>
      <c r="DR56" s="1">
        <f ca="1">Horaire!DK175</f>
        <v>70483.1300118785</v>
      </c>
      <c r="DS56" s="1">
        <f ca="1">Horaire!DL175</f>
        <v>87193.395364041018</v>
      </c>
      <c r="DT56" s="1">
        <f ca="1">Horaire!DM175</f>
        <v>103903.66071620354</v>
      </c>
      <c r="DU56" s="1">
        <f ca="1">Horaire!DN175</f>
        <v>120613.92606836605</v>
      </c>
      <c r="DV56" s="1">
        <f ca="1">Horaire!DO175</f>
        <v>53603.261187970449</v>
      </c>
      <c r="DW56" s="1">
        <f ca="1">Horaire!DP175</f>
        <v>70313.526540132967</v>
      </c>
      <c r="DX56" s="1">
        <f ca="1">Horaire!DQ175</f>
        <v>87023.791892295485</v>
      </c>
      <c r="DY56" s="1">
        <f ca="1">Horaire!DR175</f>
        <v>103734.057244458</v>
      </c>
      <c r="DZ56" s="142">
        <f ca="1">Horaire!DS175</f>
        <v>120444.32259662052</v>
      </c>
      <c r="EA56" s="1">
        <f ca="1">Horaire!DT175</f>
        <v>137154.58794878304</v>
      </c>
      <c r="EB56" s="1">
        <f ca="1">Horaire!DU175</f>
        <v>153713.84095241965</v>
      </c>
      <c r="EC56" s="1">
        <f ca="1">Horaire!DV175</f>
        <v>170273.09395605625</v>
      </c>
      <c r="ED56" s="1">
        <f ca="1">Horaire!DW175</f>
        <v>186832.34695969286</v>
      </c>
      <c r="EE56" s="1">
        <f ca="1">Horaire!DX175</f>
        <v>203391.59996332947</v>
      </c>
      <c r="EF56" s="1">
        <f ca="1">Horaire!DY175</f>
        <v>219950.85296696608</v>
      </c>
      <c r="EG56" s="1">
        <f ca="1">Horaire!DZ175</f>
        <v>236510.10597060269</v>
      </c>
      <c r="EH56" s="1">
        <f ca="1">Horaire!EA175</f>
        <v>253069.35897423929</v>
      </c>
      <c r="EI56" s="1">
        <f ca="1">Horaire!EB175</f>
        <v>185907.68174531776</v>
      </c>
      <c r="EJ56" s="1">
        <f ca="1">Horaire!EC175</f>
        <v>118746.00451639625</v>
      </c>
      <c r="EK56" s="1">
        <f ca="1">Horaire!ED175</f>
        <v>51584.327287474734</v>
      </c>
      <c r="EL56" s="1">
        <f ca="1">Horaire!EE175</f>
        <v>68143.580291111342</v>
      </c>
      <c r="EM56" s="1">
        <f ca="1">Horaire!EF175</f>
        <v>84702.83329474795</v>
      </c>
      <c r="EN56" s="1">
        <f ca="1">Horaire!EG175</f>
        <v>101262.08629838456</v>
      </c>
      <c r="EO56" s="1">
        <f ca="1">Horaire!EH175</f>
        <v>34100.409069463043</v>
      </c>
      <c r="EP56" s="1">
        <f ca="1">Horaire!EI175</f>
        <v>50659.662073099651</v>
      </c>
      <c r="EQ56" s="1">
        <f ca="1">Horaire!EJ175</f>
        <v>67218.915076736259</v>
      </c>
      <c r="ER56" s="1">
        <f ca="1">Horaire!EK175</f>
        <v>83778.168080372867</v>
      </c>
      <c r="ES56" s="1">
        <f ca="1">Horaire!EL175</f>
        <v>100337.42108400947</v>
      </c>
      <c r="ET56" s="1">
        <f ca="1">Horaire!EM175</f>
        <v>33175.74385508796</v>
      </c>
      <c r="EU56" s="1">
        <f ca="1">Horaire!EN175</f>
        <v>49734.996858724568</v>
      </c>
      <c r="EV56" s="1">
        <f ca="1">Horaire!EO175</f>
        <v>66294.249862361175</v>
      </c>
      <c r="EW56" s="1">
        <f ca="1">Horaire!EP175</f>
        <v>82853.502865997783</v>
      </c>
      <c r="EX56" s="1">
        <f ca="1">Horaire!EQ175</f>
        <v>99412.755869634391</v>
      </c>
      <c r="EY56" s="141">
        <f ca="1">Horaire!ER175</f>
        <v>115972.008873271</v>
      </c>
      <c r="EZ56" s="1">
        <f ca="1">Horaire!ES175</f>
        <v>130723.40337552447</v>
      </c>
      <c r="FA56" s="1">
        <f ca="1">Horaire!ET175</f>
        <v>145474.79787777795</v>
      </c>
      <c r="FB56" s="1">
        <f ca="1">Horaire!EU175</f>
        <v>160226.19238003143</v>
      </c>
      <c r="FC56" s="1">
        <f ca="1">Horaire!EV175</f>
        <v>174977.5868822849</v>
      </c>
      <c r="FD56" s="1">
        <f ca="1">Horaire!EW175</f>
        <v>189728.98138453838</v>
      </c>
      <c r="FE56" s="1">
        <f ca="1">Horaire!EX175</f>
        <v>204480.37588679185</v>
      </c>
      <c r="FF56" s="1">
        <f ca="1">Horaire!EY175</f>
        <v>219231.77038904533</v>
      </c>
      <c r="FG56" s="1">
        <f ca="1">Horaire!EZ175</f>
        <v>150262.23465874069</v>
      </c>
      <c r="FH56" s="1">
        <f ca="1">Horaire!FA175</f>
        <v>81292.698928436046</v>
      </c>
      <c r="FI56" s="1">
        <f ca="1">Horaire!FB175</f>
        <v>96044.093430689521</v>
      </c>
      <c r="FJ56" s="1">
        <f ca="1">Horaire!FC175</f>
        <v>27074.557700384874</v>
      </c>
      <c r="FK56" s="1">
        <f ca="1">Horaire!FD175</f>
        <v>41825.952202638349</v>
      </c>
      <c r="FL56" s="1">
        <f ca="1">Horaire!FE175</f>
        <v>56577.346704891825</v>
      </c>
      <c r="FM56" s="1">
        <f ca="1">Horaire!FF175</f>
        <v>71328.7412071453</v>
      </c>
      <c r="FN56" s="1">
        <f ca="1">Horaire!FG175</f>
        <v>86080.135709398775</v>
      </c>
      <c r="FO56" s="1">
        <f ca="1">Horaire!FH175</f>
        <v>100831.53021165225</v>
      </c>
      <c r="FP56" s="1">
        <f ca="1">Horaire!FI175</f>
        <v>115582.92471390573</v>
      </c>
      <c r="FQ56" s="1">
        <f ca="1">Horaire!FJ175</f>
        <v>130334.3192161592</v>
      </c>
      <c r="FR56" s="1">
        <f ca="1">Horaire!FK175</f>
        <v>61364.783485854554</v>
      </c>
      <c r="FS56" s="1">
        <f ca="1">Horaire!FL175</f>
        <v>76116.177988108029</v>
      </c>
      <c r="FT56" s="1">
        <f ca="1">Horaire!FM175</f>
        <v>90867.572490361505</v>
      </c>
      <c r="FU56" s="1">
        <f ca="1">Horaire!FN175</f>
        <v>105618.96699261498</v>
      </c>
      <c r="FV56" s="142">
        <f ca="1">Horaire!FO175</f>
        <v>120370.36149486846</v>
      </c>
      <c r="FW56" s="1" t="b">
        <f>Horaire!FP175</f>
        <v>0</v>
      </c>
      <c r="FX56" s="1" t="b">
        <f>Horaire!FQ175</f>
        <v>0</v>
      </c>
      <c r="FY56" s="1" t="b">
        <f>Horaire!FR175</f>
        <v>0</v>
      </c>
      <c r="FZ56" s="1" t="b">
        <f>Horaire!FS175</f>
        <v>0</v>
      </c>
      <c r="GA56" s="1" t="b">
        <f>Horaire!FT175</f>
        <v>0</v>
      </c>
      <c r="GB56" s="1" t="b">
        <f>Horaire!FU175</f>
        <v>0</v>
      </c>
      <c r="GC56" s="1" t="b">
        <f>Horaire!FV175</f>
        <v>0</v>
      </c>
      <c r="GD56" s="1" t="b">
        <f>Horaire!FW175</f>
        <v>0</v>
      </c>
      <c r="GE56" s="1" t="b">
        <f>Horaire!FX175</f>
        <v>0</v>
      </c>
      <c r="GF56" s="1" t="b">
        <f>Horaire!FY175</f>
        <v>0</v>
      </c>
      <c r="GG56" s="1" t="b">
        <f>Horaire!FZ175</f>
        <v>0</v>
      </c>
      <c r="GH56" s="1" t="b">
        <f>Horaire!GA175</f>
        <v>0</v>
      </c>
      <c r="GI56" s="1" t="b">
        <f>Horaire!GB175</f>
        <v>0</v>
      </c>
      <c r="GJ56" s="1" t="b">
        <f>Horaire!GC175</f>
        <v>0</v>
      </c>
      <c r="GK56" s="1" t="b">
        <f>Horaire!GD175</f>
        <v>0</v>
      </c>
      <c r="GL56" s="1" t="b">
        <f>Horaire!GE175</f>
        <v>0</v>
      </c>
      <c r="GM56" s="1" t="b">
        <f>Horaire!GF175</f>
        <v>0</v>
      </c>
      <c r="GN56" s="1" t="b">
        <f>Horaire!GG175</f>
        <v>0</v>
      </c>
      <c r="GO56" s="1" t="b">
        <f>Horaire!GH175</f>
        <v>0</v>
      </c>
      <c r="GP56" s="1" t="b">
        <f>Horaire!GI175</f>
        <v>0</v>
      </c>
      <c r="GQ56" s="1" t="b">
        <f>Horaire!GJ175</f>
        <v>0</v>
      </c>
      <c r="GR56" s="1" t="b">
        <f>Horaire!GK175</f>
        <v>0</v>
      </c>
      <c r="GS56" s="1" t="b">
        <f>Horaire!GL175</f>
        <v>0</v>
      </c>
      <c r="GT56" s="1" t="b">
        <f>Horaire!GM175</f>
        <v>0</v>
      </c>
    </row>
    <row r="57" spans="2:202" x14ac:dyDescent="0.25">
      <c r="B57" s="14">
        <v>686</v>
      </c>
      <c r="C57" s="14">
        <v>19</v>
      </c>
      <c r="J57" t="s">
        <v>35</v>
      </c>
      <c r="K57" s="87">
        <f ca="1">INDEX($D$5:$D$15,MATCH(K56,$E$5:$E$15,1))</f>
        <v>688.3</v>
      </c>
      <c r="L57">
        <f t="shared" ref="L57:BW57" ca="1" si="90">INDEX($D$5:$D$15,MATCH(L56,$E$5:$E$15,1))</f>
        <v>688.3</v>
      </c>
      <c r="M57">
        <f t="shared" ca="1" si="90"/>
        <v>689.3</v>
      </c>
      <c r="N57">
        <f t="shared" ca="1" si="90"/>
        <v>689.3</v>
      </c>
      <c r="O57">
        <f t="shared" ca="1" si="90"/>
        <v>689.3</v>
      </c>
      <c r="P57">
        <f t="shared" ca="1" si="90"/>
        <v>689.3</v>
      </c>
      <c r="Q57">
        <f t="shared" ca="1" si="90"/>
        <v>689.3</v>
      </c>
      <c r="R57">
        <f t="shared" ca="1" si="90"/>
        <v>689.3</v>
      </c>
      <c r="S57">
        <f t="shared" ca="1" si="90"/>
        <v>689.3</v>
      </c>
      <c r="T57">
        <f t="shared" ca="1" si="90"/>
        <v>689.3</v>
      </c>
      <c r="U57">
        <f t="shared" ca="1" si="90"/>
        <v>689.3</v>
      </c>
      <c r="V57">
        <f t="shared" ca="1" si="90"/>
        <v>688.3</v>
      </c>
      <c r="W57">
        <f t="shared" ca="1" si="90"/>
        <v>688.3</v>
      </c>
      <c r="X57">
        <f t="shared" ca="1" si="90"/>
        <v>688.3</v>
      </c>
      <c r="Y57">
        <f t="shared" ca="1" si="90"/>
        <v>688.3</v>
      </c>
      <c r="Z57">
        <f t="shared" ca="1" si="90"/>
        <v>688.3</v>
      </c>
      <c r="AA57">
        <f t="shared" ca="1" si="90"/>
        <v>688.3</v>
      </c>
      <c r="AB57">
        <f t="shared" ca="1" si="90"/>
        <v>687.3</v>
      </c>
      <c r="AC57">
        <f t="shared" ca="1" si="90"/>
        <v>687.3</v>
      </c>
      <c r="AD57">
        <f t="shared" ca="1" si="90"/>
        <v>687.3</v>
      </c>
      <c r="AE57">
        <f t="shared" ca="1" si="90"/>
        <v>686.28</v>
      </c>
      <c r="AF57">
        <f t="shared" ca="1" si="90"/>
        <v>686.28</v>
      </c>
      <c r="AG57">
        <f t="shared" ca="1" si="90"/>
        <v>686.28</v>
      </c>
      <c r="AH57" s="88">
        <f t="shared" ca="1" si="90"/>
        <v>686.28</v>
      </c>
      <c r="AI57">
        <f t="shared" ca="1" si="90"/>
        <v>686.28</v>
      </c>
      <c r="AJ57">
        <f t="shared" ca="1" si="90"/>
        <v>686.28</v>
      </c>
      <c r="AK57">
        <f t="shared" ca="1" si="90"/>
        <v>686.28</v>
      </c>
      <c r="AL57">
        <f t="shared" ca="1" si="90"/>
        <v>687.3</v>
      </c>
      <c r="AM57">
        <f t="shared" ca="1" si="90"/>
        <v>687.3</v>
      </c>
      <c r="AN57">
        <f t="shared" ca="1" si="90"/>
        <v>687.3</v>
      </c>
      <c r="AO57">
        <f t="shared" ca="1" si="90"/>
        <v>687.3</v>
      </c>
      <c r="AP57">
        <f t="shared" ca="1" si="90"/>
        <v>687.3</v>
      </c>
      <c r="AQ57">
        <f t="shared" ca="1" si="90"/>
        <v>687.3</v>
      </c>
      <c r="AR57">
        <f t="shared" ca="1" si="90"/>
        <v>687.3</v>
      </c>
      <c r="AS57">
        <f t="shared" ca="1" si="90"/>
        <v>686.28</v>
      </c>
      <c r="AT57">
        <f t="shared" ca="1" si="90"/>
        <v>686.28</v>
      </c>
      <c r="AU57">
        <f t="shared" ca="1" si="90"/>
        <v>686.28</v>
      </c>
      <c r="AV57">
        <f t="shared" ca="1" si="90"/>
        <v>686.28</v>
      </c>
      <c r="AW57">
        <f t="shared" ca="1" si="90"/>
        <v>686.28</v>
      </c>
      <c r="AX57">
        <f t="shared" ca="1" si="90"/>
        <v>686.28</v>
      </c>
      <c r="AY57">
        <f t="shared" ca="1" si="90"/>
        <v>686.28</v>
      </c>
      <c r="AZ57">
        <f t="shared" ca="1" si="90"/>
        <v>686.28</v>
      </c>
      <c r="BA57">
        <f t="shared" ca="1" si="90"/>
        <v>686.28</v>
      </c>
      <c r="BB57">
        <f t="shared" ca="1" si="90"/>
        <v>686.28</v>
      </c>
      <c r="BC57">
        <f t="shared" ca="1" si="90"/>
        <v>686.28</v>
      </c>
      <c r="BD57">
        <f t="shared" ca="1" si="90"/>
        <v>686.28</v>
      </c>
      <c r="BE57">
        <f t="shared" ca="1" si="90"/>
        <v>686.28</v>
      </c>
      <c r="BF57">
        <f t="shared" ca="1" si="90"/>
        <v>686.28</v>
      </c>
      <c r="BG57" s="87">
        <f t="shared" ca="1" si="90"/>
        <v>686.28</v>
      </c>
      <c r="BH57">
        <f t="shared" ca="1" si="90"/>
        <v>686.28</v>
      </c>
      <c r="BI57">
        <f t="shared" ca="1" si="90"/>
        <v>687.3</v>
      </c>
      <c r="BJ57">
        <f t="shared" ca="1" si="90"/>
        <v>687.3</v>
      </c>
      <c r="BK57">
        <f t="shared" ca="1" si="90"/>
        <v>687.3</v>
      </c>
      <c r="BL57">
        <f t="shared" ca="1" si="90"/>
        <v>687.3</v>
      </c>
      <c r="BM57">
        <f t="shared" ca="1" si="90"/>
        <v>687.3</v>
      </c>
      <c r="BN57">
        <f t="shared" ca="1" si="90"/>
        <v>687.3</v>
      </c>
      <c r="BO57">
        <f t="shared" ca="1" si="90"/>
        <v>687.3</v>
      </c>
      <c r="BP57">
        <f t="shared" ca="1" si="90"/>
        <v>687.3</v>
      </c>
      <c r="BQ57">
        <f t="shared" ca="1" si="90"/>
        <v>687.3</v>
      </c>
      <c r="BR57">
        <f t="shared" ca="1" si="90"/>
        <v>686.28</v>
      </c>
      <c r="BS57">
        <f t="shared" ca="1" si="90"/>
        <v>686.28</v>
      </c>
      <c r="BT57">
        <f t="shared" ca="1" si="90"/>
        <v>686.28</v>
      </c>
      <c r="BU57">
        <f t="shared" ca="1" si="90"/>
        <v>686.28</v>
      </c>
      <c r="BV57">
        <f t="shared" ca="1" si="90"/>
        <v>686.28</v>
      </c>
      <c r="BW57">
        <f t="shared" ca="1" si="90"/>
        <v>686.28</v>
      </c>
      <c r="BX57">
        <f t="shared" ref="BX57:EI57" ca="1" si="91">INDEX($D$5:$D$15,MATCH(BX56,$E$5:$E$15,1))</f>
        <v>686.28</v>
      </c>
      <c r="BY57">
        <f t="shared" ca="1" si="91"/>
        <v>686.28</v>
      </c>
      <c r="BZ57">
        <f t="shared" ca="1" si="91"/>
        <v>686.28</v>
      </c>
      <c r="CA57">
        <f t="shared" ca="1" si="91"/>
        <v>686.28</v>
      </c>
      <c r="CB57">
        <f t="shared" ca="1" si="91"/>
        <v>686.28</v>
      </c>
      <c r="CC57">
        <f t="shared" ca="1" si="91"/>
        <v>686.28</v>
      </c>
      <c r="CD57" s="88">
        <f t="shared" ca="1" si="91"/>
        <v>686.28</v>
      </c>
      <c r="CE57">
        <f t="shared" ca="1" si="91"/>
        <v>686.28</v>
      </c>
      <c r="CF57">
        <f t="shared" ca="1" si="91"/>
        <v>686.28</v>
      </c>
      <c r="CG57">
        <f t="shared" ca="1" si="91"/>
        <v>687.3</v>
      </c>
      <c r="CH57">
        <f t="shared" ca="1" si="91"/>
        <v>687.3</v>
      </c>
      <c r="CI57">
        <f t="shared" ca="1" si="91"/>
        <v>687.3</v>
      </c>
      <c r="CJ57">
        <f t="shared" ca="1" si="91"/>
        <v>687.3</v>
      </c>
      <c r="CK57">
        <f t="shared" ca="1" si="91"/>
        <v>687.3</v>
      </c>
      <c r="CL57">
        <f t="shared" ca="1" si="91"/>
        <v>687.3</v>
      </c>
      <c r="CM57">
        <f t="shared" ca="1" si="91"/>
        <v>687.3</v>
      </c>
      <c r="CN57">
        <f t="shared" ca="1" si="91"/>
        <v>687.3</v>
      </c>
      <c r="CO57">
        <f t="shared" ca="1" si="91"/>
        <v>687.3</v>
      </c>
      <c r="CP57">
        <f t="shared" ca="1" si="91"/>
        <v>686.28</v>
      </c>
      <c r="CQ57">
        <f t="shared" ca="1" si="91"/>
        <v>686.28</v>
      </c>
      <c r="CR57">
        <f t="shared" ca="1" si="91"/>
        <v>686.28</v>
      </c>
      <c r="CS57">
        <f t="shared" ca="1" si="91"/>
        <v>686.28</v>
      </c>
      <c r="CT57">
        <f t="shared" ca="1" si="91"/>
        <v>686.28</v>
      </c>
      <c r="CU57">
        <f t="shared" ca="1" si="91"/>
        <v>686.28</v>
      </c>
      <c r="CV57">
        <f t="shared" ca="1" si="91"/>
        <v>686.28</v>
      </c>
      <c r="CW57">
        <f t="shared" ca="1" si="91"/>
        <v>686.28</v>
      </c>
      <c r="CX57">
        <f t="shared" ca="1" si="91"/>
        <v>686.28</v>
      </c>
      <c r="CY57">
        <f t="shared" ca="1" si="91"/>
        <v>686.28</v>
      </c>
      <c r="CZ57">
        <f t="shared" ca="1" si="91"/>
        <v>686.28</v>
      </c>
      <c r="DA57">
        <f t="shared" ca="1" si="91"/>
        <v>686.28</v>
      </c>
      <c r="DB57">
        <f t="shared" ca="1" si="91"/>
        <v>686.28</v>
      </c>
      <c r="DC57" s="87">
        <f t="shared" ca="1" si="91"/>
        <v>686.28</v>
      </c>
      <c r="DD57">
        <f t="shared" ca="1" si="91"/>
        <v>686.28</v>
      </c>
      <c r="DE57">
        <f t="shared" ca="1" si="91"/>
        <v>686.28</v>
      </c>
      <c r="DF57">
        <f t="shared" ca="1" si="91"/>
        <v>687.3</v>
      </c>
      <c r="DG57">
        <f t="shared" ca="1" si="91"/>
        <v>687.3</v>
      </c>
      <c r="DH57">
        <f t="shared" ca="1" si="91"/>
        <v>687.3</v>
      </c>
      <c r="DI57">
        <f t="shared" ca="1" si="91"/>
        <v>687.3</v>
      </c>
      <c r="DJ57">
        <f t="shared" ca="1" si="91"/>
        <v>687.3</v>
      </c>
      <c r="DK57">
        <f t="shared" ca="1" si="91"/>
        <v>687.3</v>
      </c>
      <c r="DL57">
        <f t="shared" ca="1" si="91"/>
        <v>686.28</v>
      </c>
      <c r="DM57">
        <f t="shared" ca="1" si="91"/>
        <v>686.28</v>
      </c>
      <c r="DN57">
        <f t="shared" ca="1" si="91"/>
        <v>686.28</v>
      </c>
      <c r="DO57">
        <f t="shared" ca="1" si="91"/>
        <v>686.28</v>
      </c>
      <c r="DP57">
        <f t="shared" ca="1" si="91"/>
        <v>686.28</v>
      </c>
      <c r="DQ57">
        <f t="shared" ca="1" si="91"/>
        <v>686.28</v>
      </c>
      <c r="DR57">
        <f t="shared" ca="1" si="91"/>
        <v>686.28</v>
      </c>
      <c r="DS57">
        <f t="shared" ca="1" si="91"/>
        <v>686.28</v>
      </c>
      <c r="DT57">
        <f t="shared" ca="1" si="91"/>
        <v>686.28</v>
      </c>
      <c r="DU57">
        <f t="shared" ca="1" si="91"/>
        <v>686.28</v>
      </c>
      <c r="DV57">
        <f t="shared" ca="1" si="91"/>
        <v>686.28</v>
      </c>
      <c r="DW57">
        <f t="shared" ca="1" si="91"/>
        <v>686.28</v>
      </c>
      <c r="DX57">
        <f t="shared" ca="1" si="91"/>
        <v>686.28</v>
      </c>
      <c r="DY57">
        <f t="shared" ca="1" si="91"/>
        <v>686.28</v>
      </c>
      <c r="DZ57" s="88">
        <f t="shared" ca="1" si="91"/>
        <v>686.28</v>
      </c>
      <c r="EA57">
        <f t="shared" ca="1" si="91"/>
        <v>686.28</v>
      </c>
      <c r="EB57">
        <f t="shared" ca="1" si="91"/>
        <v>686.28</v>
      </c>
      <c r="EC57">
        <f t="shared" ca="1" si="91"/>
        <v>686.28</v>
      </c>
      <c r="ED57">
        <f t="shared" ca="1" si="91"/>
        <v>686.28</v>
      </c>
      <c r="EE57">
        <f t="shared" ca="1" si="91"/>
        <v>687.3</v>
      </c>
      <c r="EF57">
        <f t="shared" ca="1" si="91"/>
        <v>687.3</v>
      </c>
      <c r="EG57">
        <f t="shared" ca="1" si="91"/>
        <v>687.3</v>
      </c>
      <c r="EH57">
        <f t="shared" ca="1" si="91"/>
        <v>687.3</v>
      </c>
      <c r="EI57">
        <f t="shared" ca="1" si="91"/>
        <v>686.28</v>
      </c>
      <c r="EJ57">
        <f t="shared" ref="EJ57:GP57" ca="1" si="92">INDEX($D$5:$D$15,MATCH(EJ56,$E$5:$E$15,1))</f>
        <v>686.28</v>
      </c>
      <c r="EK57">
        <f t="shared" ca="1" si="92"/>
        <v>686.28</v>
      </c>
      <c r="EL57">
        <f t="shared" ca="1" si="92"/>
        <v>686.28</v>
      </c>
      <c r="EM57">
        <f t="shared" ca="1" si="92"/>
        <v>686.28</v>
      </c>
      <c r="EN57">
        <f t="shared" ca="1" si="92"/>
        <v>686.28</v>
      </c>
      <c r="EO57">
        <f t="shared" ca="1" si="92"/>
        <v>686.28</v>
      </c>
      <c r="EP57">
        <f t="shared" ca="1" si="92"/>
        <v>686.28</v>
      </c>
      <c r="EQ57">
        <f t="shared" ca="1" si="92"/>
        <v>686.28</v>
      </c>
      <c r="ER57">
        <f t="shared" ca="1" si="92"/>
        <v>686.28</v>
      </c>
      <c r="ES57">
        <f t="shared" ca="1" si="92"/>
        <v>686.28</v>
      </c>
      <c r="ET57">
        <f t="shared" ca="1" si="92"/>
        <v>686.28</v>
      </c>
      <c r="EU57">
        <f t="shared" ca="1" si="92"/>
        <v>686.28</v>
      </c>
      <c r="EV57">
        <f t="shared" ca="1" si="92"/>
        <v>686.28</v>
      </c>
      <c r="EW57">
        <f t="shared" ca="1" si="92"/>
        <v>686.28</v>
      </c>
      <c r="EX57">
        <f t="shared" ca="1" si="92"/>
        <v>686.28</v>
      </c>
      <c r="EY57" s="87">
        <f t="shared" ca="1" si="92"/>
        <v>686.28</v>
      </c>
      <c r="EZ57">
        <f t="shared" ca="1" si="92"/>
        <v>686.28</v>
      </c>
      <c r="FA57">
        <f t="shared" ca="1" si="92"/>
        <v>686.28</v>
      </c>
      <c r="FB57">
        <f t="shared" ca="1" si="92"/>
        <v>686.28</v>
      </c>
      <c r="FC57">
        <f t="shared" ca="1" si="92"/>
        <v>686.28</v>
      </c>
      <c r="FD57">
        <f t="shared" ca="1" si="92"/>
        <v>686.28</v>
      </c>
      <c r="FE57">
        <f t="shared" ca="1" si="92"/>
        <v>687.3</v>
      </c>
      <c r="FF57">
        <f t="shared" ca="1" si="92"/>
        <v>687.3</v>
      </c>
      <c r="FG57">
        <f t="shared" ca="1" si="92"/>
        <v>686.28</v>
      </c>
      <c r="FH57">
        <f t="shared" ca="1" si="92"/>
        <v>686.28</v>
      </c>
      <c r="FI57">
        <f t="shared" ca="1" si="92"/>
        <v>686.28</v>
      </c>
      <c r="FJ57">
        <f t="shared" ca="1" si="92"/>
        <v>686.28</v>
      </c>
      <c r="FK57">
        <f t="shared" ca="1" si="92"/>
        <v>686.28</v>
      </c>
      <c r="FL57">
        <f t="shared" ca="1" si="92"/>
        <v>686.28</v>
      </c>
      <c r="FM57">
        <f t="shared" ca="1" si="92"/>
        <v>686.28</v>
      </c>
      <c r="FN57">
        <f t="shared" ca="1" si="92"/>
        <v>686.28</v>
      </c>
      <c r="FO57">
        <f t="shared" ca="1" si="92"/>
        <v>686.28</v>
      </c>
      <c r="FP57">
        <f t="shared" ca="1" si="92"/>
        <v>686.28</v>
      </c>
      <c r="FQ57">
        <f t="shared" ca="1" si="92"/>
        <v>686.28</v>
      </c>
      <c r="FR57">
        <f t="shared" ca="1" si="92"/>
        <v>686.28</v>
      </c>
      <c r="FS57">
        <f t="shared" ca="1" si="92"/>
        <v>686.28</v>
      </c>
      <c r="FT57">
        <f t="shared" ca="1" si="92"/>
        <v>686.28</v>
      </c>
      <c r="FU57">
        <f t="shared" ca="1" si="92"/>
        <v>686.28</v>
      </c>
      <c r="FV57" s="88">
        <f t="shared" ca="1" si="92"/>
        <v>686.28</v>
      </c>
      <c r="FW57" t="e">
        <f t="shared" si="92"/>
        <v>#N/A</v>
      </c>
      <c r="FX57" t="e">
        <f t="shared" si="92"/>
        <v>#N/A</v>
      </c>
      <c r="FY57" t="e">
        <f t="shared" si="92"/>
        <v>#N/A</v>
      </c>
      <c r="FZ57" t="e">
        <f t="shared" si="92"/>
        <v>#N/A</v>
      </c>
      <c r="GA57" t="e">
        <f t="shared" si="92"/>
        <v>#N/A</v>
      </c>
      <c r="GB57" t="e">
        <f t="shared" si="92"/>
        <v>#N/A</v>
      </c>
      <c r="GC57" t="e">
        <f t="shared" si="92"/>
        <v>#N/A</v>
      </c>
      <c r="GD57" t="e">
        <f t="shared" si="92"/>
        <v>#N/A</v>
      </c>
      <c r="GE57" t="e">
        <f t="shared" si="92"/>
        <v>#N/A</v>
      </c>
      <c r="GF57" t="e">
        <f t="shared" si="92"/>
        <v>#N/A</v>
      </c>
      <c r="GG57" t="e">
        <f t="shared" si="92"/>
        <v>#N/A</v>
      </c>
      <c r="GH57" t="e">
        <f t="shared" si="92"/>
        <v>#N/A</v>
      </c>
      <c r="GI57" t="e">
        <f t="shared" si="92"/>
        <v>#N/A</v>
      </c>
      <c r="GJ57" t="e">
        <f t="shared" si="92"/>
        <v>#N/A</v>
      </c>
      <c r="GK57" t="e">
        <f t="shared" si="92"/>
        <v>#N/A</v>
      </c>
      <c r="GL57" t="e">
        <f t="shared" si="92"/>
        <v>#N/A</v>
      </c>
      <c r="GM57" t="e">
        <f t="shared" si="92"/>
        <v>#N/A</v>
      </c>
      <c r="GN57" t="e">
        <f t="shared" si="92"/>
        <v>#N/A</v>
      </c>
      <c r="GO57" t="e">
        <f t="shared" si="92"/>
        <v>#N/A</v>
      </c>
      <c r="GP57" t="e">
        <f t="shared" si="92"/>
        <v>#N/A</v>
      </c>
      <c r="GQ57" t="e">
        <f t="shared" ref="GQ57" si="93">INDEX($D$5:$D$15,MATCH(GQ56,$E$5:$E$15,1))</f>
        <v>#N/A</v>
      </c>
      <c r="GR57" t="e">
        <f t="shared" ref="GR57" si="94">INDEX($D$5:$D$15,MATCH(GR56,$E$5:$E$15,1))</f>
        <v>#N/A</v>
      </c>
      <c r="GS57" t="e">
        <f t="shared" ref="GS57" si="95">INDEX($D$5:$D$15,MATCH(GS56,$E$5:$E$15,1))</f>
        <v>#N/A</v>
      </c>
      <c r="GT57" t="e">
        <f t="shared" ref="GT57" si="96">INDEX($D$5:$D$15,MATCH(GT56,$E$5:$E$15,1))</f>
        <v>#N/A</v>
      </c>
    </row>
    <row r="58" spans="2:202" x14ac:dyDescent="0.25">
      <c r="B58" s="14">
        <v>687</v>
      </c>
      <c r="C58" s="14">
        <v>25</v>
      </c>
      <c r="J58" t="s">
        <v>36</v>
      </c>
      <c r="K58" s="87">
        <f ca="1">INDEX($E$5:$E$15,MATCH(K56,$E$5:$E$15,1))</f>
        <v>435000</v>
      </c>
      <c r="L58">
        <f t="shared" ref="L58:BW58" ca="1" si="97">INDEX($E$5:$E$15,MATCH(L56,$E$5:$E$15,1))</f>
        <v>435000</v>
      </c>
      <c r="M58">
        <f t="shared" ca="1" si="97"/>
        <v>690000</v>
      </c>
      <c r="N58">
        <f t="shared" ca="1" si="97"/>
        <v>690000</v>
      </c>
      <c r="O58">
        <f t="shared" ca="1" si="97"/>
        <v>690000</v>
      </c>
      <c r="P58">
        <f t="shared" ca="1" si="97"/>
        <v>690000</v>
      </c>
      <c r="Q58">
        <f t="shared" ca="1" si="97"/>
        <v>690000</v>
      </c>
      <c r="R58">
        <f t="shared" ca="1" si="97"/>
        <v>690000</v>
      </c>
      <c r="S58">
        <f t="shared" ca="1" si="97"/>
        <v>690000</v>
      </c>
      <c r="T58">
        <f t="shared" ca="1" si="97"/>
        <v>690000</v>
      </c>
      <c r="U58">
        <f t="shared" ca="1" si="97"/>
        <v>690000</v>
      </c>
      <c r="V58">
        <f t="shared" ca="1" si="97"/>
        <v>435000</v>
      </c>
      <c r="W58">
        <f t="shared" ca="1" si="97"/>
        <v>435000</v>
      </c>
      <c r="X58">
        <f t="shared" ca="1" si="97"/>
        <v>435000</v>
      </c>
      <c r="Y58">
        <f t="shared" ca="1" si="97"/>
        <v>435000</v>
      </c>
      <c r="Z58">
        <f t="shared" ca="1" si="97"/>
        <v>435000</v>
      </c>
      <c r="AA58">
        <f t="shared" ca="1" si="97"/>
        <v>435000</v>
      </c>
      <c r="AB58">
        <f t="shared" ca="1" si="97"/>
        <v>202000</v>
      </c>
      <c r="AC58">
        <f t="shared" ca="1" si="97"/>
        <v>202000</v>
      </c>
      <c r="AD58">
        <f t="shared" ca="1" si="97"/>
        <v>202000</v>
      </c>
      <c r="AE58">
        <f t="shared" ca="1" si="97"/>
        <v>0</v>
      </c>
      <c r="AF58">
        <f t="shared" ca="1" si="97"/>
        <v>0</v>
      </c>
      <c r="AG58">
        <f t="shared" ca="1" si="97"/>
        <v>0</v>
      </c>
      <c r="AH58" s="88">
        <f t="shared" ca="1" si="97"/>
        <v>0</v>
      </c>
      <c r="AI58">
        <f t="shared" ca="1" si="97"/>
        <v>0</v>
      </c>
      <c r="AJ58">
        <f t="shared" ca="1" si="97"/>
        <v>0</v>
      </c>
      <c r="AK58">
        <f t="shared" ca="1" si="97"/>
        <v>0</v>
      </c>
      <c r="AL58">
        <f t="shared" ca="1" si="97"/>
        <v>202000</v>
      </c>
      <c r="AM58">
        <f t="shared" ca="1" si="97"/>
        <v>202000</v>
      </c>
      <c r="AN58">
        <f t="shared" ca="1" si="97"/>
        <v>202000</v>
      </c>
      <c r="AO58">
        <f t="shared" ca="1" si="97"/>
        <v>202000</v>
      </c>
      <c r="AP58">
        <f t="shared" ca="1" si="97"/>
        <v>202000</v>
      </c>
      <c r="AQ58">
        <f t="shared" ca="1" si="97"/>
        <v>202000</v>
      </c>
      <c r="AR58">
        <f t="shared" ca="1" si="97"/>
        <v>202000</v>
      </c>
      <c r="AS58">
        <f t="shared" ca="1" si="97"/>
        <v>0</v>
      </c>
      <c r="AT58">
        <f t="shared" ca="1" si="97"/>
        <v>0</v>
      </c>
      <c r="AU58">
        <f t="shared" ca="1" si="97"/>
        <v>0</v>
      </c>
      <c r="AV58">
        <f t="shared" ca="1" si="97"/>
        <v>0</v>
      </c>
      <c r="AW58">
        <f t="shared" ca="1" si="97"/>
        <v>0</v>
      </c>
      <c r="AX58">
        <f t="shared" ca="1" si="97"/>
        <v>0</v>
      </c>
      <c r="AY58">
        <f t="shared" ca="1" si="97"/>
        <v>0</v>
      </c>
      <c r="AZ58">
        <f t="shared" ca="1" si="97"/>
        <v>0</v>
      </c>
      <c r="BA58">
        <f t="shared" ca="1" si="97"/>
        <v>0</v>
      </c>
      <c r="BB58">
        <f t="shared" ca="1" si="97"/>
        <v>0</v>
      </c>
      <c r="BC58">
        <f t="shared" ca="1" si="97"/>
        <v>0</v>
      </c>
      <c r="BD58">
        <f t="shared" ca="1" si="97"/>
        <v>0</v>
      </c>
      <c r="BE58">
        <f t="shared" ca="1" si="97"/>
        <v>0</v>
      </c>
      <c r="BF58">
        <f t="shared" ca="1" si="97"/>
        <v>0</v>
      </c>
      <c r="BG58" s="87">
        <f t="shared" ca="1" si="97"/>
        <v>0</v>
      </c>
      <c r="BH58">
        <f t="shared" ca="1" si="97"/>
        <v>0</v>
      </c>
      <c r="BI58">
        <f t="shared" ca="1" si="97"/>
        <v>202000</v>
      </c>
      <c r="BJ58">
        <f t="shared" ca="1" si="97"/>
        <v>202000</v>
      </c>
      <c r="BK58">
        <f t="shared" ca="1" si="97"/>
        <v>202000</v>
      </c>
      <c r="BL58">
        <f t="shared" ca="1" si="97"/>
        <v>202000</v>
      </c>
      <c r="BM58">
        <f t="shared" ca="1" si="97"/>
        <v>202000</v>
      </c>
      <c r="BN58">
        <f t="shared" ca="1" si="97"/>
        <v>202000</v>
      </c>
      <c r="BO58">
        <f t="shared" ca="1" si="97"/>
        <v>202000</v>
      </c>
      <c r="BP58">
        <f t="shared" ca="1" si="97"/>
        <v>202000</v>
      </c>
      <c r="BQ58">
        <f t="shared" ca="1" si="97"/>
        <v>202000</v>
      </c>
      <c r="BR58">
        <f t="shared" ca="1" si="97"/>
        <v>0</v>
      </c>
      <c r="BS58">
        <f t="shared" ca="1" si="97"/>
        <v>0</v>
      </c>
      <c r="BT58">
        <f t="shared" ca="1" si="97"/>
        <v>0</v>
      </c>
      <c r="BU58">
        <f t="shared" ca="1" si="97"/>
        <v>0</v>
      </c>
      <c r="BV58">
        <f t="shared" ca="1" si="97"/>
        <v>0</v>
      </c>
      <c r="BW58">
        <f t="shared" ca="1" si="97"/>
        <v>0</v>
      </c>
      <c r="BX58">
        <f t="shared" ref="BX58:EI58" ca="1" si="98">INDEX($E$5:$E$15,MATCH(BX56,$E$5:$E$15,1))</f>
        <v>0</v>
      </c>
      <c r="BY58">
        <f t="shared" ca="1" si="98"/>
        <v>0</v>
      </c>
      <c r="BZ58">
        <f t="shared" ca="1" si="98"/>
        <v>0</v>
      </c>
      <c r="CA58">
        <f t="shared" ca="1" si="98"/>
        <v>0</v>
      </c>
      <c r="CB58">
        <f t="shared" ca="1" si="98"/>
        <v>0</v>
      </c>
      <c r="CC58">
        <f t="shared" ca="1" si="98"/>
        <v>0</v>
      </c>
      <c r="CD58" s="88">
        <f t="shared" ca="1" si="98"/>
        <v>0</v>
      </c>
      <c r="CE58">
        <f t="shared" ca="1" si="98"/>
        <v>0</v>
      </c>
      <c r="CF58">
        <f t="shared" ca="1" si="98"/>
        <v>0</v>
      </c>
      <c r="CG58">
        <f t="shared" ca="1" si="98"/>
        <v>202000</v>
      </c>
      <c r="CH58">
        <f t="shared" ca="1" si="98"/>
        <v>202000</v>
      </c>
      <c r="CI58">
        <f t="shared" ca="1" si="98"/>
        <v>202000</v>
      </c>
      <c r="CJ58">
        <f t="shared" ca="1" si="98"/>
        <v>202000</v>
      </c>
      <c r="CK58">
        <f t="shared" ca="1" si="98"/>
        <v>202000</v>
      </c>
      <c r="CL58">
        <f t="shared" ca="1" si="98"/>
        <v>202000</v>
      </c>
      <c r="CM58">
        <f t="shared" ca="1" si="98"/>
        <v>202000</v>
      </c>
      <c r="CN58">
        <f t="shared" ca="1" si="98"/>
        <v>202000</v>
      </c>
      <c r="CO58">
        <f t="shared" ca="1" si="98"/>
        <v>202000</v>
      </c>
      <c r="CP58">
        <f t="shared" ca="1" si="98"/>
        <v>0</v>
      </c>
      <c r="CQ58">
        <f t="shared" ca="1" si="98"/>
        <v>0</v>
      </c>
      <c r="CR58">
        <f t="shared" ca="1" si="98"/>
        <v>0</v>
      </c>
      <c r="CS58">
        <f t="shared" ca="1" si="98"/>
        <v>0</v>
      </c>
      <c r="CT58">
        <f t="shared" ca="1" si="98"/>
        <v>0</v>
      </c>
      <c r="CU58">
        <f t="shared" ca="1" si="98"/>
        <v>0</v>
      </c>
      <c r="CV58">
        <f t="shared" ca="1" si="98"/>
        <v>0</v>
      </c>
      <c r="CW58">
        <f t="shared" ca="1" si="98"/>
        <v>0</v>
      </c>
      <c r="CX58">
        <f t="shared" ca="1" si="98"/>
        <v>0</v>
      </c>
      <c r="CY58">
        <f t="shared" ca="1" si="98"/>
        <v>0</v>
      </c>
      <c r="CZ58">
        <f t="shared" ca="1" si="98"/>
        <v>0</v>
      </c>
      <c r="DA58">
        <f t="shared" ca="1" si="98"/>
        <v>0</v>
      </c>
      <c r="DB58">
        <f t="shared" ca="1" si="98"/>
        <v>0</v>
      </c>
      <c r="DC58" s="87">
        <f t="shared" ca="1" si="98"/>
        <v>0</v>
      </c>
      <c r="DD58">
        <f t="shared" ca="1" si="98"/>
        <v>0</v>
      </c>
      <c r="DE58">
        <f t="shared" ca="1" si="98"/>
        <v>0</v>
      </c>
      <c r="DF58">
        <f t="shared" ca="1" si="98"/>
        <v>202000</v>
      </c>
      <c r="DG58">
        <f t="shared" ca="1" si="98"/>
        <v>202000</v>
      </c>
      <c r="DH58">
        <f t="shared" ca="1" si="98"/>
        <v>202000</v>
      </c>
      <c r="DI58">
        <f t="shared" ca="1" si="98"/>
        <v>202000</v>
      </c>
      <c r="DJ58">
        <f t="shared" ca="1" si="98"/>
        <v>202000</v>
      </c>
      <c r="DK58">
        <f t="shared" ca="1" si="98"/>
        <v>202000</v>
      </c>
      <c r="DL58">
        <f t="shared" ca="1" si="98"/>
        <v>0</v>
      </c>
      <c r="DM58">
        <f t="shared" ca="1" si="98"/>
        <v>0</v>
      </c>
      <c r="DN58">
        <f t="shared" ca="1" si="98"/>
        <v>0</v>
      </c>
      <c r="DO58">
        <f t="shared" ca="1" si="98"/>
        <v>0</v>
      </c>
      <c r="DP58">
        <f t="shared" ca="1" si="98"/>
        <v>0</v>
      </c>
      <c r="DQ58">
        <f t="shared" ca="1" si="98"/>
        <v>0</v>
      </c>
      <c r="DR58">
        <f t="shared" ca="1" si="98"/>
        <v>0</v>
      </c>
      <c r="DS58">
        <f t="shared" ca="1" si="98"/>
        <v>0</v>
      </c>
      <c r="DT58">
        <f t="shared" ca="1" si="98"/>
        <v>0</v>
      </c>
      <c r="DU58">
        <f t="shared" ca="1" si="98"/>
        <v>0</v>
      </c>
      <c r="DV58">
        <f t="shared" ca="1" si="98"/>
        <v>0</v>
      </c>
      <c r="DW58">
        <f t="shared" ca="1" si="98"/>
        <v>0</v>
      </c>
      <c r="DX58">
        <f t="shared" ca="1" si="98"/>
        <v>0</v>
      </c>
      <c r="DY58">
        <f t="shared" ca="1" si="98"/>
        <v>0</v>
      </c>
      <c r="DZ58" s="88">
        <f t="shared" ca="1" si="98"/>
        <v>0</v>
      </c>
      <c r="EA58">
        <f t="shared" ca="1" si="98"/>
        <v>0</v>
      </c>
      <c r="EB58">
        <f t="shared" ca="1" si="98"/>
        <v>0</v>
      </c>
      <c r="EC58">
        <f t="shared" ca="1" si="98"/>
        <v>0</v>
      </c>
      <c r="ED58">
        <f t="shared" ca="1" si="98"/>
        <v>0</v>
      </c>
      <c r="EE58">
        <f t="shared" ca="1" si="98"/>
        <v>202000</v>
      </c>
      <c r="EF58">
        <f t="shared" ca="1" si="98"/>
        <v>202000</v>
      </c>
      <c r="EG58">
        <f t="shared" ca="1" si="98"/>
        <v>202000</v>
      </c>
      <c r="EH58">
        <f t="shared" ca="1" si="98"/>
        <v>202000</v>
      </c>
      <c r="EI58">
        <f t="shared" ca="1" si="98"/>
        <v>0</v>
      </c>
      <c r="EJ58">
        <f t="shared" ref="EJ58:GP58" ca="1" si="99">INDEX($E$5:$E$15,MATCH(EJ56,$E$5:$E$15,1))</f>
        <v>0</v>
      </c>
      <c r="EK58">
        <f t="shared" ca="1" si="99"/>
        <v>0</v>
      </c>
      <c r="EL58">
        <f t="shared" ca="1" si="99"/>
        <v>0</v>
      </c>
      <c r="EM58">
        <f t="shared" ca="1" si="99"/>
        <v>0</v>
      </c>
      <c r="EN58">
        <f t="shared" ca="1" si="99"/>
        <v>0</v>
      </c>
      <c r="EO58">
        <f t="shared" ca="1" si="99"/>
        <v>0</v>
      </c>
      <c r="EP58">
        <f t="shared" ca="1" si="99"/>
        <v>0</v>
      </c>
      <c r="EQ58">
        <f t="shared" ca="1" si="99"/>
        <v>0</v>
      </c>
      <c r="ER58">
        <f t="shared" ca="1" si="99"/>
        <v>0</v>
      </c>
      <c r="ES58">
        <f t="shared" ca="1" si="99"/>
        <v>0</v>
      </c>
      <c r="ET58">
        <f t="shared" ca="1" si="99"/>
        <v>0</v>
      </c>
      <c r="EU58">
        <f t="shared" ca="1" si="99"/>
        <v>0</v>
      </c>
      <c r="EV58">
        <f t="shared" ca="1" si="99"/>
        <v>0</v>
      </c>
      <c r="EW58">
        <f t="shared" ca="1" si="99"/>
        <v>0</v>
      </c>
      <c r="EX58">
        <f t="shared" ca="1" si="99"/>
        <v>0</v>
      </c>
      <c r="EY58" s="87">
        <f t="shared" ca="1" si="99"/>
        <v>0</v>
      </c>
      <c r="EZ58">
        <f t="shared" ca="1" si="99"/>
        <v>0</v>
      </c>
      <c r="FA58">
        <f t="shared" ca="1" si="99"/>
        <v>0</v>
      </c>
      <c r="FB58">
        <f t="shared" ca="1" si="99"/>
        <v>0</v>
      </c>
      <c r="FC58">
        <f t="shared" ca="1" si="99"/>
        <v>0</v>
      </c>
      <c r="FD58">
        <f t="shared" ca="1" si="99"/>
        <v>0</v>
      </c>
      <c r="FE58">
        <f t="shared" ca="1" si="99"/>
        <v>202000</v>
      </c>
      <c r="FF58">
        <f t="shared" ca="1" si="99"/>
        <v>202000</v>
      </c>
      <c r="FG58">
        <f t="shared" ca="1" si="99"/>
        <v>0</v>
      </c>
      <c r="FH58">
        <f t="shared" ca="1" si="99"/>
        <v>0</v>
      </c>
      <c r="FI58">
        <f t="shared" ca="1" si="99"/>
        <v>0</v>
      </c>
      <c r="FJ58">
        <f t="shared" ca="1" si="99"/>
        <v>0</v>
      </c>
      <c r="FK58">
        <f t="shared" ca="1" si="99"/>
        <v>0</v>
      </c>
      <c r="FL58">
        <f t="shared" ca="1" si="99"/>
        <v>0</v>
      </c>
      <c r="FM58">
        <f t="shared" ca="1" si="99"/>
        <v>0</v>
      </c>
      <c r="FN58">
        <f t="shared" ca="1" si="99"/>
        <v>0</v>
      </c>
      <c r="FO58">
        <f t="shared" ca="1" si="99"/>
        <v>0</v>
      </c>
      <c r="FP58">
        <f t="shared" ca="1" si="99"/>
        <v>0</v>
      </c>
      <c r="FQ58">
        <f t="shared" ca="1" si="99"/>
        <v>0</v>
      </c>
      <c r="FR58">
        <f t="shared" ca="1" si="99"/>
        <v>0</v>
      </c>
      <c r="FS58">
        <f t="shared" ca="1" si="99"/>
        <v>0</v>
      </c>
      <c r="FT58">
        <f t="shared" ca="1" si="99"/>
        <v>0</v>
      </c>
      <c r="FU58">
        <f t="shared" ca="1" si="99"/>
        <v>0</v>
      </c>
      <c r="FV58" s="88">
        <f t="shared" ca="1" si="99"/>
        <v>0</v>
      </c>
      <c r="FW58" t="e">
        <f t="shared" si="99"/>
        <v>#N/A</v>
      </c>
      <c r="FX58" t="e">
        <f t="shared" si="99"/>
        <v>#N/A</v>
      </c>
      <c r="FY58" t="e">
        <f t="shared" si="99"/>
        <v>#N/A</v>
      </c>
      <c r="FZ58" t="e">
        <f t="shared" si="99"/>
        <v>#N/A</v>
      </c>
      <c r="GA58" t="e">
        <f t="shared" si="99"/>
        <v>#N/A</v>
      </c>
      <c r="GB58" t="e">
        <f t="shared" si="99"/>
        <v>#N/A</v>
      </c>
      <c r="GC58" t="e">
        <f t="shared" si="99"/>
        <v>#N/A</v>
      </c>
      <c r="GD58" t="e">
        <f t="shared" si="99"/>
        <v>#N/A</v>
      </c>
      <c r="GE58" t="e">
        <f t="shared" si="99"/>
        <v>#N/A</v>
      </c>
      <c r="GF58" t="e">
        <f t="shared" si="99"/>
        <v>#N/A</v>
      </c>
      <c r="GG58" t="e">
        <f t="shared" si="99"/>
        <v>#N/A</v>
      </c>
      <c r="GH58" t="e">
        <f t="shared" si="99"/>
        <v>#N/A</v>
      </c>
      <c r="GI58" t="e">
        <f t="shared" si="99"/>
        <v>#N/A</v>
      </c>
      <c r="GJ58" t="e">
        <f t="shared" si="99"/>
        <v>#N/A</v>
      </c>
      <c r="GK58" t="e">
        <f t="shared" si="99"/>
        <v>#N/A</v>
      </c>
      <c r="GL58" t="e">
        <f t="shared" si="99"/>
        <v>#N/A</v>
      </c>
      <c r="GM58" t="e">
        <f t="shared" si="99"/>
        <v>#N/A</v>
      </c>
      <c r="GN58" t="e">
        <f t="shared" si="99"/>
        <v>#N/A</v>
      </c>
      <c r="GO58" t="e">
        <f t="shared" si="99"/>
        <v>#N/A</v>
      </c>
      <c r="GP58" t="e">
        <f t="shared" si="99"/>
        <v>#N/A</v>
      </c>
      <c r="GQ58" t="e">
        <f t="shared" ref="GQ58:GT58" si="100">INDEX($E$5:$E$15,MATCH(GQ56,$E$5:$E$15,1))</f>
        <v>#N/A</v>
      </c>
      <c r="GR58" t="e">
        <f t="shared" si="100"/>
        <v>#N/A</v>
      </c>
      <c r="GS58" t="e">
        <f t="shared" si="100"/>
        <v>#N/A</v>
      </c>
      <c r="GT58" t="e">
        <f t="shared" si="100"/>
        <v>#N/A</v>
      </c>
    </row>
    <row r="59" spans="2:202" x14ac:dyDescent="0.25">
      <c r="B59" s="14">
        <v>689</v>
      </c>
      <c r="C59" s="14">
        <v>34</v>
      </c>
      <c r="E59" t="s">
        <v>294</v>
      </c>
      <c r="J59" t="s">
        <v>37</v>
      </c>
      <c r="K59" s="87">
        <f ca="1">INDEX($D$5:$D$15,MATCH(K56,$E$5:$E$15,1)+1)</f>
        <v>689.3</v>
      </c>
      <c r="L59">
        <f t="shared" ref="L59:BW59" ca="1" si="101">INDEX($D$5:$D$15,MATCH(L56,$E$5:$E$15,1)+1)</f>
        <v>689.3</v>
      </c>
      <c r="M59">
        <f t="shared" ca="1" si="101"/>
        <v>690.3</v>
      </c>
      <c r="N59">
        <f t="shared" ca="1" si="101"/>
        <v>690.3</v>
      </c>
      <c r="O59">
        <f t="shared" ca="1" si="101"/>
        <v>690.3</v>
      </c>
      <c r="P59">
        <f t="shared" ca="1" si="101"/>
        <v>690.3</v>
      </c>
      <c r="Q59">
        <f t="shared" ca="1" si="101"/>
        <v>690.3</v>
      </c>
      <c r="R59">
        <f t="shared" ca="1" si="101"/>
        <v>690.3</v>
      </c>
      <c r="S59">
        <f t="shared" ca="1" si="101"/>
        <v>690.3</v>
      </c>
      <c r="T59">
        <f t="shared" ca="1" si="101"/>
        <v>690.3</v>
      </c>
      <c r="U59">
        <f t="shared" ca="1" si="101"/>
        <v>690.3</v>
      </c>
      <c r="V59">
        <f t="shared" ca="1" si="101"/>
        <v>689.3</v>
      </c>
      <c r="W59">
        <f t="shared" ca="1" si="101"/>
        <v>689.3</v>
      </c>
      <c r="X59">
        <f t="shared" ca="1" si="101"/>
        <v>689.3</v>
      </c>
      <c r="Y59">
        <f t="shared" ca="1" si="101"/>
        <v>689.3</v>
      </c>
      <c r="Z59">
        <f t="shared" ca="1" si="101"/>
        <v>689.3</v>
      </c>
      <c r="AA59">
        <f t="shared" ca="1" si="101"/>
        <v>689.3</v>
      </c>
      <c r="AB59">
        <f t="shared" ca="1" si="101"/>
        <v>688.3</v>
      </c>
      <c r="AC59">
        <f t="shared" ca="1" si="101"/>
        <v>688.3</v>
      </c>
      <c r="AD59">
        <f t="shared" ca="1" si="101"/>
        <v>688.3</v>
      </c>
      <c r="AE59">
        <f t="shared" ca="1" si="101"/>
        <v>687.3</v>
      </c>
      <c r="AF59">
        <f t="shared" ca="1" si="101"/>
        <v>687.3</v>
      </c>
      <c r="AG59">
        <f t="shared" ca="1" si="101"/>
        <v>687.3</v>
      </c>
      <c r="AH59" s="88">
        <f t="shared" ca="1" si="101"/>
        <v>687.3</v>
      </c>
      <c r="AI59">
        <f t="shared" ca="1" si="101"/>
        <v>687.3</v>
      </c>
      <c r="AJ59">
        <f t="shared" ca="1" si="101"/>
        <v>687.3</v>
      </c>
      <c r="AK59">
        <f t="shared" ca="1" si="101"/>
        <v>687.3</v>
      </c>
      <c r="AL59">
        <f t="shared" ca="1" si="101"/>
        <v>688.3</v>
      </c>
      <c r="AM59">
        <f t="shared" ca="1" si="101"/>
        <v>688.3</v>
      </c>
      <c r="AN59">
        <f t="shared" ca="1" si="101"/>
        <v>688.3</v>
      </c>
      <c r="AO59">
        <f t="shared" ca="1" si="101"/>
        <v>688.3</v>
      </c>
      <c r="AP59">
        <f t="shared" ca="1" si="101"/>
        <v>688.3</v>
      </c>
      <c r="AQ59">
        <f t="shared" ca="1" si="101"/>
        <v>688.3</v>
      </c>
      <c r="AR59">
        <f t="shared" ca="1" si="101"/>
        <v>688.3</v>
      </c>
      <c r="AS59">
        <f t="shared" ca="1" si="101"/>
        <v>687.3</v>
      </c>
      <c r="AT59">
        <f t="shared" ca="1" si="101"/>
        <v>687.3</v>
      </c>
      <c r="AU59">
        <f t="shared" ca="1" si="101"/>
        <v>687.3</v>
      </c>
      <c r="AV59">
        <f t="shared" ca="1" si="101"/>
        <v>687.3</v>
      </c>
      <c r="AW59">
        <f t="shared" ca="1" si="101"/>
        <v>687.3</v>
      </c>
      <c r="AX59">
        <f t="shared" ca="1" si="101"/>
        <v>687.3</v>
      </c>
      <c r="AY59">
        <f t="shared" ca="1" si="101"/>
        <v>687.3</v>
      </c>
      <c r="AZ59">
        <f t="shared" ca="1" si="101"/>
        <v>687.3</v>
      </c>
      <c r="BA59">
        <f t="shared" ca="1" si="101"/>
        <v>687.3</v>
      </c>
      <c r="BB59">
        <f t="shared" ca="1" si="101"/>
        <v>687.3</v>
      </c>
      <c r="BC59">
        <f t="shared" ca="1" si="101"/>
        <v>687.3</v>
      </c>
      <c r="BD59">
        <f t="shared" ca="1" si="101"/>
        <v>687.3</v>
      </c>
      <c r="BE59">
        <f t="shared" ca="1" si="101"/>
        <v>687.3</v>
      </c>
      <c r="BF59">
        <f t="shared" ca="1" si="101"/>
        <v>687.3</v>
      </c>
      <c r="BG59" s="87">
        <f t="shared" ca="1" si="101"/>
        <v>687.3</v>
      </c>
      <c r="BH59">
        <f t="shared" ca="1" si="101"/>
        <v>687.3</v>
      </c>
      <c r="BI59">
        <f t="shared" ca="1" si="101"/>
        <v>688.3</v>
      </c>
      <c r="BJ59">
        <f t="shared" ca="1" si="101"/>
        <v>688.3</v>
      </c>
      <c r="BK59">
        <f t="shared" ca="1" si="101"/>
        <v>688.3</v>
      </c>
      <c r="BL59">
        <f t="shared" ca="1" si="101"/>
        <v>688.3</v>
      </c>
      <c r="BM59">
        <f t="shared" ca="1" si="101"/>
        <v>688.3</v>
      </c>
      <c r="BN59">
        <f t="shared" ca="1" si="101"/>
        <v>688.3</v>
      </c>
      <c r="BO59">
        <f t="shared" ca="1" si="101"/>
        <v>688.3</v>
      </c>
      <c r="BP59">
        <f t="shared" ca="1" si="101"/>
        <v>688.3</v>
      </c>
      <c r="BQ59">
        <f t="shared" ca="1" si="101"/>
        <v>688.3</v>
      </c>
      <c r="BR59">
        <f t="shared" ca="1" si="101"/>
        <v>687.3</v>
      </c>
      <c r="BS59">
        <f t="shared" ca="1" si="101"/>
        <v>687.3</v>
      </c>
      <c r="BT59">
        <f t="shared" ca="1" si="101"/>
        <v>687.3</v>
      </c>
      <c r="BU59">
        <f t="shared" ca="1" si="101"/>
        <v>687.3</v>
      </c>
      <c r="BV59">
        <f t="shared" ca="1" si="101"/>
        <v>687.3</v>
      </c>
      <c r="BW59">
        <f t="shared" ca="1" si="101"/>
        <v>687.3</v>
      </c>
      <c r="BX59">
        <f t="shared" ref="BX59:EI59" ca="1" si="102">INDEX($D$5:$D$15,MATCH(BX56,$E$5:$E$15,1)+1)</f>
        <v>687.3</v>
      </c>
      <c r="BY59">
        <f t="shared" ca="1" si="102"/>
        <v>687.3</v>
      </c>
      <c r="BZ59">
        <f t="shared" ca="1" si="102"/>
        <v>687.3</v>
      </c>
      <c r="CA59">
        <f t="shared" ca="1" si="102"/>
        <v>687.3</v>
      </c>
      <c r="CB59">
        <f t="shared" ca="1" si="102"/>
        <v>687.3</v>
      </c>
      <c r="CC59">
        <f t="shared" ca="1" si="102"/>
        <v>687.3</v>
      </c>
      <c r="CD59" s="88">
        <f t="shared" ca="1" si="102"/>
        <v>687.3</v>
      </c>
      <c r="CE59">
        <f t="shared" ca="1" si="102"/>
        <v>687.3</v>
      </c>
      <c r="CF59">
        <f t="shared" ca="1" si="102"/>
        <v>687.3</v>
      </c>
      <c r="CG59">
        <f t="shared" ca="1" si="102"/>
        <v>688.3</v>
      </c>
      <c r="CH59">
        <f t="shared" ca="1" si="102"/>
        <v>688.3</v>
      </c>
      <c r="CI59">
        <f t="shared" ca="1" si="102"/>
        <v>688.3</v>
      </c>
      <c r="CJ59">
        <f t="shared" ca="1" si="102"/>
        <v>688.3</v>
      </c>
      <c r="CK59">
        <f t="shared" ca="1" si="102"/>
        <v>688.3</v>
      </c>
      <c r="CL59">
        <f t="shared" ca="1" si="102"/>
        <v>688.3</v>
      </c>
      <c r="CM59">
        <f t="shared" ca="1" si="102"/>
        <v>688.3</v>
      </c>
      <c r="CN59">
        <f t="shared" ca="1" si="102"/>
        <v>688.3</v>
      </c>
      <c r="CO59">
        <f t="shared" ca="1" si="102"/>
        <v>688.3</v>
      </c>
      <c r="CP59">
        <f t="shared" ca="1" si="102"/>
        <v>687.3</v>
      </c>
      <c r="CQ59">
        <f t="shared" ca="1" si="102"/>
        <v>687.3</v>
      </c>
      <c r="CR59">
        <f t="shared" ca="1" si="102"/>
        <v>687.3</v>
      </c>
      <c r="CS59">
        <f t="shared" ca="1" si="102"/>
        <v>687.3</v>
      </c>
      <c r="CT59">
        <f t="shared" ca="1" si="102"/>
        <v>687.3</v>
      </c>
      <c r="CU59">
        <f t="shared" ca="1" si="102"/>
        <v>687.3</v>
      </c>
      <c r="CV59">
        <f t="shared" ca="1" si="102"/>
        <v>687.3</v>
      </c>
      <c r="CW59">
        <f t="shared" ca="1" si="102"/>
        <v>687.3</v>
      </c>
      <c r="CX59">
        <f t="shared" ca="1" si="102"/>
        <v>687.3</v>
      </c>
      <c r="CY59">
        <f t="shared" ca="1" si="102"/>
        <v>687.3</v>
      </c>
      <c r="CZ59">
        <f t="shared" ca="1" si="102"/>
        <v>687.3</v>
      </c>
      <c r="DA59">
        <f t="shared" ca="1" si="102"/>
        <v>687.3</v>
      </c>
      <c r="DB59">
        <f t="shared" ca="1" si="102"/>
        <v>687.3</v>
      </c>
      <c r="DC59" s="87">
        <f t="shared" ca="1" si="102"/>
        <v>687.3</v>
      </c>
      <c r="DD59">
        <f t="shared" ca="1" si="102"/>
        <v>687.3</v>
      </c>
      <c r="DE59">
        <f t="shared" ca="1" si="102"/>
        <v>687.3</v>
      </c>
      <c r="DF59">
        <f t="shared" ca="1" si="102"/>
        <v>688.3</v>
      </c>
      <c r="DG59">
        <f t="shared" ca="1" si="102"/>
        <v>688.3</v>
      </c>
      <c r="DH59">
        <f t="shared" ca="1" si="102"/>
        <v>688.3</v>
      </c>
      <c r="DI59">
        <f t="shared" ca="1" si="102"/>
        <v>688.3</v>
      </c>
      <c r="DJ59">
        <f t="shared" ca="1" si="102"/>
        <v>688.3</v>
      </c>
      <c r="DK59">
        <f t="shared" ca="1" si="102"/>
        <v>688.3</v>
      </c>
      <c r="DL59">
        <f t="shared" ca="1" si="102"/>
        <v>687.3</v>
      </c>
      <c r="DM59">
        <f t="shared" ca="1" si="102"/>
        <v>687.3</v>
      </c>
      <c r="DN59">
        <f t="shared" ca="1" si="102"/>
        <v>687.3</v>
      </c>
      <c r="DO59">
        <f t="shared" ca="1" si="102"/>
        <v>687.3</v>
      </c>
      <c r="DP59">
        <f t="shared" ca="1" si="102"/>
        <v>687.3</v>
      </c>
      <c r="DQ59">
        <f t="shared" ca="1" si="102"/>
        <v>687.3</v>
      </c>
      <c r="DR59">
        <f t="shared" ca="1" si="102"/>
        <v>687.3</v>
      </c>
      <c r="DS59">
        <f t="shared" ca="1" si="102"/>
        <v>687.3</v>
      </c>
      <c r="DT59">
        <f t="shared" ca="1" si="102"/>
        <v>687.3</v>
      </c>
      <c r="DU59">
        <f t="shared" ca="1" si="102"/>
        <v>687.3</v>
      </c>
      <c r="DV59">
        <f t="shared" ca="1" si="102"/>
        <v>687.3</v>
      </c>
      <c r="DW59">
        <f t="shared" ca="1" si="102"/>
        <v>687.3</v>
      </c>
      <c r="DX59">
        <f t="shared" ca="1" si="102"/>
        <v>687.3</v>
      </c>
      <c r="DY59">
        <f t="shared" ca="1" si="102"/>
        <v>687.3</v>
      </c>
      <c r="DZ59" s="88">
        <f t="shared" ca="1" si="102"/>
        <v>687.3</v>
      </c>
      <c r="EA59">
        <f t="shared" ca="1" si="102"/>
        <v>687.3</v>
      </c>
      <c r="EB59">
        <f t="shared" ca="1" si="102"/>
        <v>687.3</v>
      </c>
      <c r="EC59">
        <f t="shared" ca="1" si="102"/>
        <v>687.3</v>
      </c>
      <c r="ED59">
        <f t="shared" ca="1" si="102"/>
        <v>687.3</v>
      </c>
      <c r="EE59">
        <f t="shared" ca="1" si="102"/>
        <v>688.3</v>
      </c>
      <c r="EF59">
        <f t="shared" ca="1" si="102"/>
        <v>688.3</v>
      </c>
      <c r="EG59">
        <f t="shared" ca="1" si="102"/>
        <v>688.3</v>
      </c>
      <c r="EH59">
        <f t="shared" ca="1" si="102"/>
        <v>688.3</v>
      </c>
      <c r="EI59">
        <f t="shared" ca="1" si="102"/>
        <v>687.3</v>
      </c>
      <c r="EJ59">
        <f t="shared" ref="EJ59:GP59" ca="1" si="103">INDEX($D$5:$D$15,MATCH(EJ56,$E$5:$E$15,1)+1)</f>
        <v>687.3</v>
      </c>
      <c r="EK59">
        <f t="shared" ca="1" si="103"/>
        <v>687.3</v>
      </c>
      <c r="EL59">
        <f t="shared" ca="1" si="103"/>
        <v>687.3</v>
      </c>
      <c r="EM59">
        <f t="shared" ca="1" si="103"/>
        <v>687.3</v>
      </c>
      <c r="EN59">
        <f t="shared" ca="1" si="103"/>
        <v>687.3</v>
      </c>
      <c r="EO59">
        <f t="shared" ca="1" si="103"/>
        <v>687.3</v>
      </c>
      <c r="EP59">
        <f t="shared" ca="1" si="103"/>
        <v>687.3</v>
      </c>
      <c r="EQ59">
        <f t="shared" ca="1" si="103"/>
        <v>687.3</v>
      </c>
      <c r="ER59">
        <f t="shared" ca="1" si="103"/>
        <v>687.3</v>
      </c>
      <c r="ES59">
        <f t="shared" ca="1" si="103"/>
        <v>687.3</v>
      </c>
      <c r="ET59">
        <f t="shared" ca="1" si="103"/>
        <v>687.3</v>
      </c>
      <c r="EU59">
        <f t="shared" ca="1" si="103"/>
        <v>687.3</v>
      </c>
      <c r="EV59">
        <f t="shared" ca="1" si="103"/>
        <v>687.3</v>
      </c>
      <c r="EW59">
        <f t="shared" ca="1" si="103"/>
        <v>687.3</v>
      </c>
      <c r="EX59">
        <f t="shared" ca="1" si="103"/>
        <v>687.3</v>
      </c>
      <c r="EY59" s="87">
        <f t="shared" ca="1" si="103"/>
        <v>687.3</v>
      </c>
      <c r="EZ59">
        <f t="shared" ca="1" si="103"/>
        <v>687.3</v>
      </c>
      <c r="FA59">
        <f t="shared" ca="1" si="103"/>
        <v>687.3</v>
      </c>
      <c r="FB59">
        <f t="shared" ca="1" si="103"/>
        <v>687.3</v>
      </c>
      <c r="FC59">
        <f t="shared" ca="1" si="103"/>
        <v>687.3</v>
      </c>
      <c r="FD59">
        <f t="shared" ca="1" si="103"/>
        <v>687.3</v>
      </c>
      <c r="FE59">
        <f t="shared" ca="1" si="103"/>
        <v>688.3</v>
      </c>
      <c r="FF59">
        <f t="shared" ca="1" si="103"/>
        <v>688.3</v>
      </c>
      <c r="FG59">
        <f t="shared" ca="1" si="103"/>
        <v>687.3</v>
      </c>
      <c r="FH59">
        <f t="shared" ca="1" si="103"/>
        <v>687.3</v>
      </c>
      <c r="FI59">
        <f t="shared" ca="1" si="103"/>
        <v>687.3</v>
      </c>
      <c r="FJ59">
        <f t="shared" ca="1" si="103"/>
        <v>687.3</v>
      </c>
      <c r="FK59">
        <f t="shared" ca="1" si="103"/>
        <v>687.3</v>
      </c>
      <c r="FL59">
        <f t="shared" ca="1" si="103"/>
        <v>687.3</v>
      </c>
      <c r="FM59">
        <f t="shared" ca="1" si="103"/>
        <v>687.3</v>
      </c>
      <c r="FN59">
        <f t="shared" ca="1" si="103"/>
        <v>687.3</v>
      </c>
      <c r="FO59">
        <f t="shared" ca="1" si="103"/>
        <v>687.3</v>
      </c>
      <c r="FP59">
        <f t="shared" ca="1" si="103"/>
        <v>687.3</v>
      </c>
      <c r="FQ59">
        <f t="shared" ca="1" si="103"/>
        <v>687.3</v>
      </c>
      <c r="FR59">
        <f t="shared" ca="1" si="103"/>
        <v>687.3</v>
      </c>
      <c r="FS59">
        <f t="shared" ca="1" si="103"/>
        <v>687.3</v>
      </c>
      <c r="FT59">
        <f t="shared" ca="1" si="103"/>
        <v>687.3</v>
      </c>
      <c r="FU59">
        <f t="shared" ca="1" si="103"/>
        <v>687.3</v>
      </c>
      <c r="FV59" s="88">
        <f t="shared" ca="1" si="103"/>
        <v>687.3</v>
      </c>
      <c r="FW59" t="e">
        <f t="shared" si="103"/>
        <v>#N/A</v>
      </c>
      <c r="FX59" t="e">
        <f t="shared" si="103"/>
        <v>#N/A</v>
      </c>
      <c r="FY59" t="e">
        <f t="shared" si="103"/>
        <v>#N/A</v>
      </c>
      <c r="FZ59" t="e">
        <f t="shared" si="103"/>
        <v>#N/A</v>
      </c>
      <c r="GA59" t="e">
        <f t="shared" si="103"/>
        <v>#N/A</v>
      </c>
      <c r="GB59" t="e">
        <f t="shared" si="103"/>
        <v>#N/A</v>
      </c>
      <c r="GC59" t="e">
        <f t="shared" si="103"/>
        <v>#N/A</v>
      </c>
      <c r="GD59" t="e">
        <f t="shared" si="103"/>
        <v>#N/A</v>
      </c>
      <c r="GE59" t="e">
        <f t="shared" si="103"/>
        <v>#N/A</v>
      </c>
      <c r="GF59" t="e">
        <f t="shared" si="103"/>
        <v>#N/A</v>
      </c>
      <c r="GG59" t="e">
        <f t="shared" si="103"/>
        <v>#N/A</v>
      </c>
      <c r="GH59" t="e">
        <f t="shared" si="103"/>
        <v>#N/A</v>
      </c>
      <c r="GI59" t="e">
        <f t="shared" si="103"/>
        <v>#N/A</v>
      </c>
      <c r="GJ59" t="e">
        <f t="shared" si="103"/>
        <v>#N/A</v>
      </c>
      <c r="GK59" t="e">
        <f t="shared" si="103"/>
        <v>#N/A</v>
      </c>
      <c r="GL59" t="e">
        <f t="shared" si="103"/>
        <v>#N/A</v>
      </c>
      <c r="GM59" t="e">
        <f t="shared" si="103"/>
        <v>#N/A</v>
      </c>
      <c r="GN59" t="e">
        <f t="shared" si="103"/>
        <v>#N/A</v>
      </c>
      <c r="GO59" t="e">
        <f t="shared" si="103"/>
        <v>#N/A</v>
      </c>
      <c r="GP59" t="e">
        <f t="shared" si="103"/>
        <v>#N/A</v>
      </c>
      <c r="GQ59" t="e">
        <f t="shared" ref="GQ59:GT59" si="104">INDEX($D$5:$D$15,MATCH(GQ56,$E$5:$E$15,1)+1)</f>
        <v>#N/A</v>
      </c>
      <c r="GR59" t="e">
        <f t="shared" si="104"/>
        <v>#N/A</v>
      </c>
      <c r="GS59" t="e">
        <f t="shared" si="104"/>
        <v>#N/A</v>
      </c>
      <c r="GT59" t="e">
        <f t="shared" si="104"/>
        <v>#N/A</v>
      </c>
    </row>
    <row r="60" spans="2:202" x14ac:dyDescent="0.25">
      <c r="J60" t="s">
        <v>38</v>
      </c>
      <c r="K60" s="87">
        <f ca="1">INDEX($E$5:$E$14,MATCH(K56,$E$5:$E$14,1)+1)</f>
        <v>690000</v>
      </c>
      <c r="L60">
        <f t="shared" ref="L60:BW60" ca="1" si="105">INDEX($E$5:$E$14,MATCH(L56,$E$5:$E$14,1)+1)</f>
        <v>690000</v>
      </c>
      <c r="M60">
        <f t="shared" ca="1" si="105"/>
        <v>992000</v>
      </c>
      <c r="N60">
        <f t="shared" ca="1" si="105"/>
        <v>992000</v>
      </c>
      <c r="O60">
        <f t="shared" ca="1" si="105"/>
        <v>992000</v>
      </c>
      <c r="P60">
        <f t="shared" ca="1" si="105"/>
        <v>992000</v>
      </c>
      <c r="Q60">
        <f t="shared" ca="1" si="105"/>
        <v>992000</v>
      </c>
      <c r="R60">
        <f t="shared" ca="1" si="105"/>
        <v>992000</v>
      </c>
      <c r="S60">
        <f t="shared" ca="1" si="105"/>
        <v>992000</v>
      </c>
      <c r="T60">
        <f t="shared" ca="1" si="105"/>
        <v>992000</v>
      </c>
      <c r="U60">
        <f t="shared" ca="1" si="105"/>
        <v>992000</v>
      </c>
      <c r="V60">
        <f t="shared" ca="1" si="105"/>
        <v>690000</v>
      </c>
      <c r="W60">
        <f t="shared" ca="1" si="105"/>
        <v>690000</v>
      </c>
      <c r="X60">
        <f t="shared" ca="1" si="105"/>
        <v>690000</v>
      </c>
      <c r="Y60">
        <f t="shared" ca="1" si="105"/>
        <v>690000</v>
      </c>
      <c r="Z60">
        <f t="shared" ca="1" si="105"/>
        <v>690000</v>
      </c>
      <c r="AA60">
        <f t="shared" ca="1" si="105"/>
        <v>690000</v>
      </c>
      <c r="AB60">
        <f t="shared" ca="1" si="105"/>
        <v>435000</v>
      </c>
      <c r="AC60">
        <f t="shared" ca="1" si="105"/>
        <v>435000</v>
      </c>
      <c r="AD60">
        <f t="shared" ca="1" si="105"/>
        <v>435000</v>
      </c>
      <c r="AE60">
        <f t="shared" ca="1" si="105"/>
        <v>202000</v>
      </c>
      <c r="AF60">
        <f t="shared" ca="1" si="105"/>
        <v>202000</v>
      </c>
      <c r="AG60">
        <f t="shared" ca="1" si="105"/>
        <v>202000</v>
      </c>
      <c r="AH60" s="88">
        <f t="shared" ca="1" si="105"/>
        <v>202000</v>
      </c>
      <c r="AI60">
        <f t="shared" ca="1" si="105"/>
        <v>202000</v>
      </c>
      <c r="AJ60">
        <f t="shared" ca="1" si="105"/>
        <v>202000</v>
      </c>
      <c r="AK60">
        <f t="shared" ca="1" si="105"/>
        <v>202000</v>
      </c>
      <c r="AL60">
        <f t="shared" ca="1" si="105"/>
        <v>435000</v>
      </c>
      <c r="AM60">
        <f t="shared" ca="1" si="105"/>
        <v>435000</v>
      </c>
      <c r="AN60">
        <f t="shared" ca="1" si="105"/>
        <v>435000</v>
      </c>
      <c r="AO60">
        <f t="shared" ca="1" si="105"/>
        <v>435000</v>
      </c>
      <c r="AP60">
        <f t="shared" ca="1" si="105"/>
        <v>435000</v>
      </c>
      <c r="AQ60">
        <f t="shared" ca="1" si="105"/>
        <v>435000</v>
      </c>
      <c r="AR60">
        <f t="shared" ca="1" si="105"/>
        <v>435000</v>
      </c>
      <c r="AS60">
        <f t="shared" ca="1" si="105"/>
        <v>202000</v>
      </c>
      <c r="AT60">
        <f t="shared" ca="1" si="105"/>
        <v>202000</v>
      </c>
      <c r="AU60">
        <f t="shared" ca="1" si="105"/>
        <v>202000</v>
      </c>
      <c r="AV60">
        <f t="shared" ca="1" si="105"/>
        <v>202000</v>
      </c>
      <c r="AW60">
        <f t="shared" ca="1" si="105"/>
        <v>202000</v>
      </c>
      <c r="AX60">
        <f t="shared" ca="1" si="105"/>
        <v>202000</v>
      </c>
      <c r="AY60">
        <f t="shared" ca="1" si="105"/>
        <v>202000</v>
      </c>
      <c r="AZ60">
        <f t="shared" ca="1" si="105"/>
        <v>202000</v>
      </c>
      <c r="BA60">
        <f t="shared" ca="1" si="105"/>
        <v>202000</v>
      </c>
      <c r="BB60">
        <f t="shared" ca="1" si="105"/>
        <v>202000</v>
      </c>
      <c r="BC60">
        <f t="shared" ca="1" si="105"/>
        <v>202000</v>
      </c>
      <c r="BD60">
        <f t="shared" ca="1" si="105"/>
        <v>202000</v>
      </c>
      <c r="BE60">
        <f t="shared" ca="1" si="105"/>
        <v>202000</v>
      </c>
      <c r="BF60">
        <f t="shared" ca="1" si="105"/>
        <v>202000</v>
      </c>
      <c r="BG60" s="87">
        <f t="shared" ca="1" si="105"/>
        <v>202000</v>
      </c>
      <c r="BH60">
        <f t="shared" ca="1" si="105"/>
        <v>202000</v>
      </c>
      <c r="BI60">
        <f t="shared" ca="1" si="105"/>
        <v>435000</v>
      </c>
      <c r="BJ60">
        <f t="shared" ca="1" si="105"/>
        <v>435000</v>
      </c>
      <c r="BK60">
        <f t="shared" ca="1" si="105"/>
        <v>435000</v>
      </c>
      <c r="BL60">
        <f t="shared" ca="1" si="105"/>
        <v>435000</v>
      </c>
      <c r="BM60">
        <f t="shared" ca="1" si="105"/>
        <v>435000</v>
      </c>
      <c r="BN60">
        <f t="shared" ca="1" si="105"/>
        <v>435000</v>
      </c>
      <c r="BO60">
        <f t="shared" ca="1" si="105"/>
        <v>435000</v>
      </c>
      <c r="BP60">
        <f t="shared" ca="1" si="105"/>
        <v>435000</v>
      </c>
      <c r="BQ60">
        <f t="shared" ca="1" si="105"/>
        <v>435000</v>
      </c>
      <c r="BR60">
        <f t="shared" ca="1" si="105"/>
        <v>202000</v>
      </c>
      <c r="BS60">
        <f t="shared" ca="1" si="105"/>
        <v>202000</v>
      </c>
      <c r="BT60">
        <f t="shared" ca="1" si="105"/>
        <v>202000</v>
      </c>
      <c r="BU60">
        <f t="shared" ca="1" si="105"/>
        <v>202000</v>
      </c>
      <c r="BV60">
        <f t="shared" ca="1" si="105"/>
        <v>202000</v>
      </c>
      <c r="BW60">
        <f t="shared" ca="1" si="105"/>
        <v>202000</v>
      </c>
      <c r="BX60">
        <f t="shared" ref="BX60:EI60" ca="1" si="106">INDEX($E$5:$E$14,MATCH(BX56,$E$5:$E$14,1)+1)</f>
        <v>202000</v>
      </c>
      <c r="BY60">
        <f t="shared" ca="1" si="106"/>
        <v>202000</v>
      </c>
      <c r="BZ60">
        <f t="shared" ca="1" si="106"/>
        <v>202000</v>
      </c>
      <c r="CA60">
        <f t="shared" ca="1" si="106"/>
        <v>202000</v>
      </c>
      <c r="CB60">
        <f t="shared" ca="1" si="106"/>
        <v>202000</v>
      </c>
      <c r="CC60">
        <f t="shared" ca="1" si="106"/>
        <v>202000</v>
      </c>
      <c r="CD60" s="88">
        <f t="shared" ca="1" si="106"/>
        <v>202000</v>
      </c>
      <c r="CE60">
        <f t="shared" ca="1" si="106"/>
        <v>202000</v>
      </c>
      <c r="CF60">
        <f t="shared" ca="1" si="106"/>
        <v>202000</v>
      </c>
      <c r="CG60">
        <f t="shared" ca="1" si="106"/>
        <v>435000</v>
      </c>
      <c r="CH60">
        <f t="shared" ca="1" si="106"/>
        <v>435000</v>
      </c>
      <c r="CI60">
        <f t="shared" ca="1" si="106"/>
        <v>435000</v>
      </c>
      <c r="CJ60">
        <f t="shared" ca="1" si="106"/>
        <v>435000</v>
      </c>
      <c r="CK60">
        <f t="shared" ca="1" si="106"/>
        <v>435000</v>
      </c>
      <c r="CL60">
        <f t="shared" ca="1" si="106"/>
        <v>435000</v>
      </c>
      <c r="CM60">
        <f t="shared" ca="1" si="106"/>
        <v>435000</v>
      </c>
      <c r="CN60">
        <f t="shared" ca="1" si="106"/>
        <v>435000</v>
      </c>
      <c r="CO60">
        <f t="shared" ca="1" si="106"/>
        <v>435000</v>
      </c>
      <c r="CP60">
        <f t="shared" ca="1" si="106"/>
        <v>202000</v>
      </c>
      <c r="CQ60">
        <f t="shared" ca="1" si="106"/>
        <v>202000</v>
      </c>
      <c r="CR60">
        <f t="shared" ca="1" si="106"/>
        <v>202000</v>
      </c>
      <c r="CS60">
        <f t="shared" ca="1" si="106"/>
        <v>202000</v>
      </c>
      <c r="CT60">
        <f t="shared" ca="1" si="106"/>
        <v>202000</v>
      </c>
      <c r="CU60">
        <f t="shared" ca="1" si="106"/>
        <v>202000</v>
      </c>
      <c r="CV60">
        <f t="shared" ca="1" si="106"/>
        <v>202000</v>
      </c>
      <c r="CW60">
        <f t="shared" ca="1" si="106"/>
        <v>202000</v>
      </c>
      <c r="CX60">
        <f t="shared" ca="1" si="106"/>
        <v>202000</v>
      </c>
      <c r="CY60">
        <f t="shared" ca="1" si="106"/>
        <v>202000</v>
      </c>
      <c r="CZ60">
        <f t="shared" ca="1" si="106"/>
        <v>202000</v>
      </c>
      <c r="DA60">
        <f t="shared" ca="1" si="106"/>
        <v>202000</v>
      </c>
      <c r="DB60">
        <f t="shared" ca="1" si="106"/>
        <v>202000</v>
      </c>
      <c r="DC60" s="87">
        <f t="shared" ca="1" si="106"/>
        <v>202000</v>
      </c>
      <c r="DD60">
        <f t="shared" ca="1" si="106"/>
        <v>202000</v>
      </c>
      <c r="DE60">
        <f t="shared" ca="1" si="106"/>
        <v>202000</v>
      </c>
      <c r="DF60">
        <f t="shared" ca="1" si="106"/>
        <v>435000</v>
      </c>
      <c r="DG60">
        <f t="shared" ca="1" si="106"/>
        <v>435000</v>
      </c>
      <c r="DH60">
        <f t="shared" ca="1" si="106"/>
        <v>435000</v>
      </c>
      <c r="DI60">
        <f t="shared" ca="1" si="106"/>
        <v>435000</v>
      </c>
      <c r="DJ60">
        <f t="shared" ca="1" si="106"/>
        <v>435000</v>
      </c>
      <c r="DK60">
        <f t="shared" ca="1" si="106"/>
        <v>435000</v>
      </c>
      <c r="DL60">
        <f t="shared" ca="1" si="106"/>
        <v>202000</v>
      </c>
      <c r="DM60">
        <f t="shared" ca="1" si="106"/>
        <v>202000</v>
      </c>
      <c r="DN60">
        <f t="shared" ca="1" si="106"/>
        <v>202000</v>
      </c>
      <c r="DO60">
        <f t="shared" ca="1" si="106"/>
        <v>202000</v>
      </c>
      <c r="DP60">
        <f t="shared" ca="1" si="106"/>
        <v>202000</v>
      </c>
      <c r="DQ60">
        <f t="shared" ca="1" si="106"/>
        <v>202000</v>
      </c>
      <c r="DR60">
        <f t="shared" ca="1" si="106"/>
        <v>202000</v>
      </c>
      <c r="DS60">
        <f t="shared" ca="1" si="106"/>
        <v>202000</v>
      </c>
      <c r="DT60">
        <f t="shared" ca="1" si="106"/>
        <v>202000</v>
      </c>
      <c r="DU60">
        <f t="shared" ca="1" si="106"/>
        <v>202000</v>
      </c>
      <c r="DV60">
        <f t="shared" ca="1" si="106"/>
        <v>202000</v>
      </c>
      <c r="DW60">
        <f t="shared" ca="1" si="106"/>
        <v>202000</v>
      </c>
      <c r="DX60">
        <f t="shared" ca="1" si="106"/>
        <v>202000</v>
      </c>
      <c r="DY60">
        <f t="shared" ca="1" si="106"/>
        <v>202000</v>
      </c>
      <c r="DZ60" s="88">
        <f t="shared" ca="1" si="106"/>
        <v>202000</v>
      </c>
      <c r="EA60">
        <f t="shared" ca="1" si="106"/>
        <v>202000</v>
      </c>
      <c r="EB60">
        <f t="shared" ca="1" si="106"/>
        <v>202000</v>
      </c>
      <c r="EC60">
        <f t="shared" ca="1" si="106"/>
        <v>202000</v>
      </c>
      <c r="ED60">
        <f t="shared" ca="1" si="106"/>
        <v>202000</v>
      </c>
      <c r="EE60">
        <f t="shared" ca="1" si="106"/>
        <v>435000</v>
      </c>
      <c r="EF60">
        <f t="shared" ca="1" si="106"/>
        <v>435000</v>
      </c>
      <c r="EG60">
        <f t="shared" ca="1" si="106"/>
        <v>435000</v>
      </c>
      <c r="EH60">
        <f t="shared" ca="1" si="106"/>
        <v>435000</v>
      </c>
      <c r="EI60">
        <f t="shared" ca="1" si="106"/>
        <v>202000</v>
      </c>
      <c r="EJ60">
        <f t="shared" ref="EJ60:GP60" ca="1" si="107">INDEX($E$5:$E$14,MATCH(EJ56,$E$5:$E$14,1)+1)</f>
        <v>202000</v>
      </c>
      <c r="EK60">
        <f t="shared" ca="1" si="107"/>
        <v>202000</v>
      </c>
      <c r="EL60">
        <f t="shared" ca="1" si="107"/>
        <v>202000</v>
      </c>
      <c r="EM60">
        <f t="shared" ca="1" si="107"/>
        <v>202000</v>
      </c>
      <c r="EN60">
        <f t="shared" ca="1" si="107"/>
        <v>202000</v>
      </c>
      <c r="EO60">
        <f t="shared" ca="1" si="107"/>
        <v>202000</v>
      </c>
      <c r="EP60">
        <f t="shared" ca="1" si="107"/>
        <v>202000</v>
      </c>
      <c r="EQ60">
        <f t="shared" ca="1" si="107"/>
        <v>202000</v>
      </c>
      <c r="ER60">
        <f t="shared" ca="1" si="107"/>
        <v>202000</v>
      </c>
      <c r="ES60">
        <f t="shared" ca="1" si="107"/>
        <v>202000</v>
      </c>
      <c r="ET60">
        <f t="shared" ca="1" si="107"/>
        <v>202000</v>
      </c>
      <c r="EU60">
        <f t="shared" ca="1" si="107"/>
        <v>202000</v>
      </c>
      <c r="EV60">
        <f t="shared" ca="1" si="107"/>
        <v>202000</v>
      </c>
      <c r="EW60">
        <f t="shared" ca="1" si="107"/>
        <v>202000</v>
      </c>
      <c r="EX60">
        <f t="shared" ca="1" si="107"/>
        <v>202000</v>
      </c>
      <c r="EY60" s="87">
        <f t="shared" ca="1" si="107"/>
        <v>202000</v>
      </c>
      <c r="EZ60">
        <f t="shared" ca="1" si="107"/>
        <v>202000</v>
      </c>
      <c r="FA60">
        <f t="shared" ca="1" si="107"/>
        <v>202000</v>
      </c>
      <c r="FB60">
        <f t="shared" ca="1" si="107"/>
        <v>202000</v>
      </c>
      <c r="FC60">
        <f t="shared" ca="1" si="107"/>
        <v>202000</v>
      </c>
      <c r="FD60">
        <f t="shared" ca="1" si="107"/>
        <v>202000</v>
      </c>
      <c r="FE60">
        <f t="shared" ca="1" si="107"/>
        <v>435000</v>
      </c>
      <c r="FF60">
        <f t="shared" ca="1" si="107"/>
        <v>435000</v>
      </c>
      <c r="FG60">
        <f t="shared" ca="1" si="107"/>
        <v>202000</v>
      </c>
      <c r="FH60">
        <f t="shared" ca="1" si="107"/>
        <v>202000</v>
      </c>
      <c r="FI60">
        <f t="shared" ca="1" si="107"/>
        <v>202000</v>
      </c>
      <c r="FJ60">
        <f t="shared" ca="1" si="107"/>
        <v>202000</v>
      </c>
      <c r="FK60">
        <f t="shared" ca="1" si="107"/>
        <v>202000</v>
      </c>
      <c r="FL60">
        <f t="shared" ca="1" si="107"/>
        <v>202000</v>
      </c>
      <c r="FM60">
        <f t="shared" ca="1" si="107"/>
        <v>202000</v>
      </c>
      <c r="FN60">
        <f t="shared" ca="1" si="107"/>
        <v>202000</v>
      </c>
      <c r="FO60">
        <f t="shared" ca="1" si="107"/>
        <v>202000</v>
      </c>
      <c r="FP60">
        <f t="shared" ca="1" si="107"/>
        <v>202000</v>
      </c>
      <c r="FQ60">
        <f t="shared" ca="1" si="107"/>
        <v>202000</v>
      </c>
      <c r="FR60">
        <f t="shared" ca="1" si="107"/>
        <v>202000</v>
      </c>
      <c r="FS60">
        <f t="shared" ca="1" si="107"/>
        <v>202000</v>
      </c>
      <c r="FT60">
        <f t="shared" ca="1" si="107"/>
        <v>202000</v>
      </c>
      <c r="FU60">
        <f t="shared" ca="1" si="107"/>
        <v>202000</v>
      </c>
      <c r="FV60" s="88">
        <f t="shared" ca="1" si="107"/>
        <v>202000</v>
      </c>
      <c r="FW60" t="e">
        <f t="shared" si="107"/>
        <v>#N/A</v>
      </c>
      <c r="FX60" t="e">
        <f t="shared" si="107"/>
        <v>#N/A</v>
      </c>
      <c r="FY60" t="e">
        <f t="shared" si="107"/>
        <v>#N/A</v>
      </c>
      <c r="FZ60" t="e">
        <f t="shared" si="107"/>
        <v>#N/A</v>
      </c>
      <c r="GA60" t="e">
        <f t="shared" si="107"/>
        <v>#N/A</v>
      </c>
      <c r="GB60" t="e">
        <f t="shared" si="107"/>
        <v>#N/A</v>
      </c>
      <c r="GC60" t="e">
        <f t="shared" si="107"/>
        <v>#N/A</v>
      </c>
      <c r="GD60" t="e">
        <f t="shared" si="107"/>
        <v>#N/A</v>
      </c>
      <c r="GE60" t="e">
        <f t="shared" si="107"/>
        <v>#N/A</v>
      </c>
      <c r="GF60" t="e">
        <f t="shared" si="107"/>
        <v>#N/A</v>
      </c>
      <c r="GG60" t="e">
        <f t="shared" si="107"/>
        <v>#N/A</v>
      </c>
      <c r="GH60" t="e">
        <f t="shared" si="107"/>
        <v>#N/A</v>
      </c>
      <c r="GI60" t="e">
        <f t="shared" si="107"/>
        <v>#N/A</v>
      </c>
      <c r="GJ60" t="e">
        <f t="shared" si="107"/>
        <v>#N/A</v>
      </c>
      <c r="GK60" t="e">
        <f t="shared" si="107"/>
        <v>#N/A</v>
      </c>
      <c r="GL60" t="e">
        <f t="shared" si="107"/>
        <v>#N/A</v>
      </c>
      <c r="GM60" t="e">
        <f t="shared" si="107"/>
        <v>#N/A</v>
      </c>
      <c r="GN60" t="e">
        <f t="shared" si="107"/>
        <v>#N/A</v>
      </c>
      <c r="GO60" t="e">
        <f t="shared" si="107"/>
        <v>#N/A</v>
      </c>
      <c r="GP60" t="e">
        <f t="shared" si="107"/>
        <v>#N/A</v>
      </c>
      <c r="GQ60" t="e">
        <f t="shared" ref="GQ60:GT60" si="108">INDEX($E$5:$E$14,MATCH(GQ56,$E$5:$E$14,1)+1)</f>
        <v>#N/A</v>
      </c>
      <c r="GR60" t="e">
        <f t="shared" si="108"/>
        <v>#N/A</v>
      </c>
      <c r="GS60" t="e">
        <f t="shared" si="108"/>
        <v>#N/A</v>
      </c>
      <c r="GT60" t="e">
        <f t="shared" si="108"/>
        <v>#N/A</v>
      </c>
    </row>
    <row r="61" spans="2:202" x14ac:dyDescent="0.25">
      <c r="K61" s="14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42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4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42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4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42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4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42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</row>
    <row r="62" spans="2:202" x14ac:dyDescent="0.25">
      <c r="B62" t="s">
        <v>285</v>
      </c>
      <c r="I62" s="139" t="s">
        <v>448</v>
      </c>
      <c r="J62" t="s">
        <v>39</v>
      </c>
      <c r="K62" s="141">
        <f ca="1">K57+(K56-K58)*(K59-K57)/(K60-K58)</f>
        <v>689.0501708984375</v>
      </c>
      <c r="L62" s="1">
        <f t="shared" ref="L62:BW62" ca="1" si="109">L57+(L56-L58)*(L59-L57)/(L60-L58)</f>
        <v>689.190185546875</v>
      </c>
      <c r="M62" s="1">
        <f t="shared" ca="1" si="109"/>
        <v>689.3302001953125</v>
      </c>
      <c r="N62" s="1">
        <f t="shared" ca="1" si="109"/>
        <v>689.460205078125</v>
      </c>
      <c r="O62" s="1">
        <f t="shared" ca="1" si="109"/>
        <v>689.5902099609375</v>
      </c>
      <c r="P62" s="1">
        <f t="shared" ca="1" si="109"/>
        <v>689.730224609375</v>
      </c>
      <c r="Q62" s="1">
        <f t="shared" ca="1" si="109"/>
        <v>689.8502197265625</v>
      </c>
      <c r="R62" s="1">
        <f t="shared" ca="1" si="109"/>
        <v>689.9501953125</v>
      </c>
      <c r="S62" s="1">
        <f t="shared" ca="1" si="109"/>
        <v>689.78021240234375</v>
      </c>
      <c r="T62" s="1">
        <f t="shared" ca="1" si="109"/>
        <v>689.6102294921875</v>
      </c>
      <c r="U62" s="1">
        <f t="shared" ca="1" si="109"/>
        <v>689.43017578125</v>
      </c>
      <c r="V62" s="1">
        <f t="shared" ca="1" si="109"/>
        <v>689.23205075142118</v>
      </c>
      <c r="W62" s="1">
        <f t="shared" ca="1" si="109"/>
        <v>689.0570526350723</v>
      </c>
      <c r="X62" s="1">
        <f t="shared" ca="1" si="109"/>
        <v>688.88039955577096</v>
      </c>
      <c r="Y62" s="1">
        <f t="shared" ca="1" si="109"/>
        <v>688.7023908585245</v>
      </c>
      <c r="Z62" s="1">
        <f t="shared" ca="1" si="109"/>
        <v>688.52324854177118</v>
      </c>
      <c r="AA62" s="1">
        <f t="shared" ca="1" si="109"/>
        <v>688.34313641040603</v>
      </c>
      <c r="AB62" s="1">
        <f t="shared" ca="1" si="109"/>
        <v>688.14871520700558</v>
      </c>
      <c r="AC62" s="1">
        <f t="shared" ca="1" si="109"/>
        <v>687.7286244428567</v>
      </c>
      <c r="AD62" s="1">
        <f t="shared" ca="1" si="109"/>
        <v>687.44959403619828</v>
      </c>
      <c r="AE62" s="1">
        <f t="shared" ca="1" si="109"/>
        <v>687.23187290147837</v>
      </c>
      <c r="AF62" s="1">
        <f t="shared" ca="1" si="109"/>
        <v>686.99321388410794</v>
      </c>
      <c r="AG62" s="1">
        <f t="shared" ca="1" si="109"/>
        <v>686.94873512445179</v>
      </c>
      <c r="AH62" s="142">
        <f t="shared" ca="1" si="109"/>
        <v>686.90907340617002</v>
      </c>
      <c r="AI62" s="1">
        <f t="shared" ca="1" si="109"/>
        <v>686.92771085776849</v>
      </c>
      <c r="AJ62" s="1">
        <f t="shared" ca="1" si="109"/>
        <v>687.08121920249812</v>
      </c>
      <c r="AK62" s="1">
        <f t="shared" ca="1" si="109"/>
        <v>687.20832286147254</v>
      </c>
      <c r="AL62" s="1">
        <f t="shared" ca="1" si="109"/>
        <v>687.32056422789617</v>
      </c>
      <c r="AM62" s="1">
        <f t="shared" ca="1" si="109"/>
        <v>687.4209409513486</v>
      </c>
      <c r="AN62" s="1">
        <f t="shared" ca="1" si="109"/>
        <v>687.52236718502115</v>
      </c>
      <c r="AO62" s="1">
        <f t="shared" ca="1" si="109"/>
        <v>687.62357285859537</v>
      </c>
      <c r="AP62" s="1">
        <f t="shared" ca="1" si="109"/>
        <v>687.72482160917275</v>
      </c>
      <c r="AQ62" s="1">
        <f t="shared" ca="1" si="109"/>
        <v>687.57386989608392</v>
      </c>
      <c r="AR62" s="1">
        <f t="shared" ca="1" si="109"/>
        <v>687.40736914474144</v>
      </c>
      <c r="AS62" s="1">
        <f t="shared" ca="1" si="109"/>
        <v>687.21369832093455</v>
      </c>
      <c r="AT62" s="1">
        <f t="shared" ca="1" si="109"/>
        <v>686.98633520011288</v>
      </c>
      <c r="AU62" s="1">
        <f t="shared" ca="1" si="109"/>
        <v>686.75075418513586</v>
      </c>
      <c r="AV62" s="1">
        <f t="shared" ca="1" si="109"/>
        <v>686.70738940422416</v>
      </c>
      <c r="AW62" s="1">
        <f t="shared" ca="1" si="109"/>
        <v>686.70880445483567</v>
      </c>
      <c r="AX62" s="1">
        <f t="shared" ca="1" si="109"/>
        <v>686.84500183693035</v>
      </c>
      <c r="AY62" s="1">
        <f t="shared" ca="1" si="109"/>
        <v>686.96215725449235</v>
      </c>
      <c r="AZ62" s="1">
        <f t="shared" ca="1" si="109"/>
        <v>687.07992866339725</v>
      </c>
      <c r="BA62" s="1">
        <f t="shared" ca="1" si="109"/>
        <v>687.19694119810276</v>
      </c>
      <c r="BB62" s="1">
        <f t="shared" ca="1" si="109"/>
        <v>687.01903092874613</v>
      </c>
      <c r="BC62" s="1">
        <f t="shared" ca="1" si="109"/>
        <v>686.82235021775034</v>
      </c>
      <c r="BD62" s="1">
        <f t="shared" ca="1" si="109"/>
        <v>686.80175059573298</v>
      </c>
      <c r="BE62" s="1">
        <f t="shared" ca="1" si="109"/>
        <v>686.90311813003518</v>
      </c>
      <c r="BF62" s="1">
        <f t="shared" ca="1" si="109"/>
        <v>687.02978170717006</v>
      </c>
      <c r="BG62" s="141">
        <f t="shared" ca="1" si="109"/>
        <v>687.14563872484291</v>
      </c>
      <c r="BH62" s="1">
        <f t="shared" ca="1" si="109"/>
        <v>687.25883127633733</v>
      </c>
      <c r="BI62" s="1">
        <f t="shared" ca="1" si="109"/>
        <v>687.35878958687226</v>
      </c>
      <c r="BJ62" s="1">
        <f t="shared" ca="1" si="109"/>
        <v>687.45469877775542</v>
      </c>
      <c r="BK62" s="1">
        <f t="shared" ca="1" si="109"/>
        <v>687.5506701130779</v>
      </c>
      <c r="BL62" s="1">
        <f t="shared" ca="1" si="109"/>
        <v>687.64662455998393</v>
      </c>
      <c r="BM62" s="1">
        <f t="shared" ca="1" si="109"/>
        <v>687.74258358241946</v>
      </c>
      <c r="BN62" s="1">
        <f t="shared" ca="1" si="109"/>
        <v>687.83854136418176</v>
      </c>
      <c r="BO62" s="1">
        <f t="shared" ca="1" si="109"/>
        <v>687.68358691676474</v>
      </c>
      <c r="BP62" s="1">
        <f t="shared" ca="1" si="109"/>
        <v>687.51294588954158</v>
      </c>
      <c r="BQ62" s="1">
        <f t="shared" ca="1" si="109"/>
        <v>687.32777495167784</v>
      </c>
      <c r="BR62" s="1">
        <f t="shared" ca="1" si="109"/>
        <v>687.09959194150053</v>
      </c>
      <c r="BS62" s="1">
        <f t="shared" ca="1" si="109"/>
        <v>686.85762560821058</v>
      </c>
      <c r="BT62" s="1">
        <f t="shared" ca="1" si="109"/>
        <v>686.80660721256334</v>
      </c>
      <c r="BU62" s="1">
        <f t="shared" ca="1" si="109"/>
        <v>686.59991841575743</v>
      </c>
      <c r="BV62" s="1">
        <f t="shared" ca="1" si="109"/>
        <v>686.56705804300145</v>
      </c>
      <c r="BW62" s="1">
        <f t="shared" ca="1" si="109"/>
        <v>686.62154994465209</v>
      </c>
      <c r="BX62" s="1">
        <f t="shared" ref="BX62:EI62" ca="1" si="110">BX57+(BX56-BX58)*(BX59-BX57)/(BX60-BX58)</f>
        <v>686.76700164412284</v>
      </c>
      <c r="BY62" s="1">
        <f t="shared" ca="1" si="110"/>
        <v>686.8845165418237</v>
      </c>
      <c r="BZ62" s="1">
        <f t="shared" ca="1" si="110"/>
        <v>686.70178655017753</v>
      </c>
      <c r="CA62" s="1">
        <f t="shared" ca="1" si="110"/>
        <v>686.70501176076004</v>
      </c>
      <c r="CB62" s="1">
        <f t="shared" ca="1" si="110"/>
        <v>686.83950241327318</v>
      </c>
      <c r="CC62" s="1">
        <f t="shared" ca="1" si="110"/>
        <v>686.95080185031611</v>
      </c>
      <c r="CD62" s="142">
        <f t="shared" ca="1" si="110"/>
        <v>687.06258835588051</v>
      </c>
      <c r="CE62" s="1">
        <f t="shared" ca="1" si="110"/>
        <v>687.17339187399978</v>
      </c>
      <c r="CF62" s="1">
        <f t="shared" ca="1" si="110"/>
        <v>687.28052504879588</v>
      </c>
      <c r="CG62" s="1">
        <f t="shared" ca="1" si="110"/>
        <v>687.37219696057502</v>
      </c>
      <c r="CH62" s="1">
        <f t="shared" ca="1" si="110"/>
        <v>687.4636353314695</v>
      </c>
      <c r="CI62" s="1">
        <f t="shared" ca="1" si="110"/>
        <v>687.55439245144998</v>
      </c>
      <c r="CJ62" s="1">
        <f t="shared" ca="1" si="110"/>
        <v>687.64538877564826</v>
      </c>
      <c r="CK62" s="1">
        <f t="shared" ca="1" si="110"/>
        <v>687.73629913862271</v>
      </c>
      <c r="CL62" s="1">
        <f t="shared" ca="1" si="110"/>
        <v>687.82724014935422</v>
      </c>
      <c r="CM62" s="1">
        <f t="shared" ca="1" si="110"/>
        <v>687.66860814288623</v>
      </c>
      <c r="CN62" s="1">
        <f t="shared" ca="1" si="110"/>
        <v>687.49390900808703</v>
      </c>
      <c r="CO62" s="1">
        <f t="shared" ca="1" si="110"/>
        <v>687.30440088273872</v>
      </c>
      <c r="CP62" s="1">
        <f t="shared" ca="1" si="110"/>
        <v>687.06652185528208</v>
      </c>
      <c r="CQ62" s="1">
        <f t="shared" ca="1" si="110"/>
        <v>687.00596681780291</v>
      </c>
      <c r="CR62" s="1">
        <f t="shared" ca="1" si="110"/>
        <v>686.80151152793667</v>
      </c>
      <c r="CS62" s="1">
        <f t="shared" ca="1" si="110"/>
        <v>686.57874818633263</v>
      </c>
      <c r="CT62" s="1">
        <f t="shared" ca="1" si="110"/>
        <v>686.53336227709087</v>
      </c>
      <c r="CU62" s="1">
        <f t="shared" ca="1" si="110"/>
        <v>686.55666041093048</v>
      </c>
      <c r="CV62" s="1">
        <f t="shared" ca="1" si="110"/>
        <v>686.69686797714257</v>
      </c>
      <c r="CW62" s="1">
        <f t="shared" ca="1" si="110"/>
        <v>686.80626166247805</v>
      </c>
      <c r="CX62" s="1">
        <f t="shared" ca="1" si="110"/>
        <v>686.61928894458913</v>
      </c>
      <c r="CY62" s="1">
        <f t="shared" ca="1" si="110"/>
        <v>686.61662630912917</v>
      </c>
      <c r="CZ62" s="1">
        <f t="shared" ca="1" si="110"/>
        <v>686.74515992238537</v>
      </c>
      <c r="DA62" s="1">
        <f t="shared" ca="1" si="110"/>
        <v>686.84853990448721</v>
      </c>
      <c r="DB62" s="1">
        <f t="shared" ca="1" si="110"/>
        <v>686.95635903238735</v>
      </c>
      <c r="DC62" s="141">
        <f t="shared" ca="1" si="110"/>
        <v>687.06122340630122</v>
      </c>
      <c r="DD62" s="1">
        <f t="shared" ca="1" si="110"/>
        <v>687.14560197392109</v>
      </c>
      <c r="DE62" s="1">
        <f t="shared" ca="1" si="110"/>
        <v>687.22998054154095</v>
      </c>
      <c r="DF62" s="1">
        <f t="shared" ca="1" si="110"/>
        <v>687.31220457818085</v>
      </c>
      <c r="DG62" s="1">
        <f t="shared" ca="1" si="110"/>
        <v>687.3839224552288</v>
      </c>
      <c r="DH62" s="1">
        <f t="shared" ca="1" si="110"/>
        <v>687.45564033227674</v>
      </c>
      <c r="DI62" s="1">
        <f t="shared" ca="1" si="110"/>
        <v>687.52735820932458</v>
      </c>
      <c r="DJ62" s="1">
        <f t="shared" ca="1" si="110"/>
        <v>687.59907608637252</v>
      </c>
      <c r="DK62" s="1">
        <f t="shared" ca="1" si="110"/>
        <v>687.31147666628499</v>
      </c>
      <c r="DL62" s="1">
        <f t="shared" ca="1" si="110"/>
        <v>686.97513201154106</v>
      </c>
      <c r="DM62" s="1">
        <f t="shared" ca="1" si="110"/>
        <v>686.63676132749151</v>
      </c>
      <c r="DN62" s="1">
        <f t="shared" ca="1" si="110"/>
        <v>686.72113989511138</v>
      </c>
      <c r="DO62" s="1">
        <f t="shared" ca="1" si="110"/>
        <v>686.80551846273124</v>
      </c>
      <c r="DP62" s="1">
        <f t="shared" ca="1" si="110"/>
        <v>686.46714777868169</v>
      </c>
      <c r="DQ62" s="1">
        <f t="shared" ca="1" si="110"/>
        <v>686.55152634630156</v>
      </c>
      <c r="DR62" s="1">
        <f t="shared" ca="1" si="110"/>
        <v>686.63590491392131</v>
      </c>
      <c r="DS62" s="1">
        <f t="shared" ca="1" si="110"/>
        <v>686.72028348154117</v>
      </c>
      <c r="DT62" s="1">
        <f t="shared" ca="1" si="110"/>
        <v>686.80466204916104</v>
      </c>
      <c r="DU62" s="1">
        <f t="shared" ca="1" si="110"/>
        <v>686.88904061678079</v>
      </c>
      <c r="DV62" s="1">
        <f t="shared" ca="1" si="110"/>
        <v>686.55066993273135</v>
      </c>
      <c r="DW62" s="1">
        <f t="shared" ca="1" si="110"/>
        <v>686.6350485003511</v>
      </c>
      <c r="DX62" s="1">
        <f t="shared" ca="1" si="110"/>
        <v>686.71942706797097</v>
      </c>
      <c r="DY62" s="1">
        <f t="shared" ca="1" si="110"/>
        <v>686.80380563559083</v>
      </c>
      <c r="DZ62" s="142">
        <f t="shared" ca="1" si="110"/>
        <v>686.88818420321059</v>
      </c>
      <c r="EA62" s="1">
        <f t="shared" ca="1" si="110"/>
        <v>686.97256277083045</v>
      </c>
      <c r="EB62" s="1">
        <f t="shared" ca="1" si="110"/>
        <v>687.05617880084878</v>
      </c>
      <c r="EC62" s="1">
        <f t="shared" ca="1" si="110"/>
        <v>687.13979483086712</v>
      </c>
      <c r="ED62" s="1">
        <f t="shared" ca="1" si="110"/>
        <v>687.22341086088556</v>
      </c>
      <c r="EE62" s="1">
        <f t="shared" ca="1" si="110"/>
        <v>687.30597253203143</v>
      </c>
      <c r="EF62" s="1">
        <f t="shared" ca="1" si="110"/>
        <v>687.37704228741188</v>
      </c>
      <c r="EG62" s="1">
        <f t="shared" ca="1" si="110"/>
        <v>687.44811204279222</v>
      </c>
      <c r="EH62" s="1">
        <f t="shared" ca="1" si="110"/>
        <v>687.51918179817267</v>
      </c>
      <c r="EI62" s="1">
        <f t="shared" ca="1" si="110"/>
        <v>687.21874175930805</v>
      </c>
      <c r="EJ62" s="1">
        <f t="shared" ref="EJ62:GP62" ca="1" si="111">EJ57+(EJ56-EJ58)*(EJ59-EJ57)/(EJ60-EJ58)</f>
        <v>686.87960853765696</v>
      </c>
      <c r="EK62" s="1">
        <f t="shared" ca="1" si="111"/>
        <v>686.540475316006</v>
      </c>
      <c r="EL62" s="1">
        <f t="shared" ca="1" si="111"/>
        <v>686.62409134602444</v>
      </c>
      <c r="EM62" s="1">
        <f t="shared" ca="1" si="111"/>
        <v>686.70770737604278</v>
      </c>
      <c r="EN62" s="1">
        <f t="shared" ca="1" si="111"/>
        <v>686.79132340606111</v>
      </c>
      <c r="EO62" s="1">
        <f t="shared" ca="1" si="111"/>
        <v>686.45219018441014</v>
      </c>
      <c r="EP62" s="1">
        <f t="shared" ca="1" si="111"/>
        <v>686.53580621442848</v>
      </c>
      <c r="EQ62" s="1">
        <f t="shared" ca="1" si="111"/>
        <v>686.61942224444681</v>
      </c>
      <c r="ER62" s="1">
        <f t="shared" ca="1" si="111"/>
        <v>686.70303827446526</v>
      </c>
      <c r="ES62" s="1">
        <f t="shared" ca="1" si="111"/>
        <v>686.78665430448359</v>
      </c>
      <c r="ET62" s="1">
        <f t="shared" ca="1" si="111"/>
        <v>686.44752108283262</v>
      </c>
      <c r="EU62" s="1">
        <f t="shared" ca="1" si="111"/>
        <v>686.53113711285096</v>
      </c>
      <c r="EV62" s="1">
        <f t="shared" ca="1" si="111"/>
        <v>686.61475314286929</v>
      </c>
      <c r="EW62" s="1">
        <f t="shared" ca="1" si="111"/>
        <v>686.69836917288762</v>
      </c>
      <c r="EX62" s="1">
        <f t="shared" ca="1" si="111"/>
        <v>686.78198520290607</v>
      </c>
      <c r="EY62" s="141">
        <f t="shared" ca="1" si="111"/>
        <v>686.8656012329244</v>
      </c>
      <c r="EZ62" s="1">
        <f t="shared" ca="1" si="111"/>
        <v>686.94008847249029</v>
      </c>
      <c r="FA62" s="1">
        <f t="shared" ca="1" si="111"/>
        <v>687.01457571205606</v>
      </c>
      <c r="FB62" s="1">
        <f t="shared" ca="1" si="111"/>
        <v>687.08906295162194</v>
      </c>
      <c r="FC62" s="1">
        <f t="shared" ca="1" si="111"/>
        <v>687.16355019118771</v>
      </c>
      <c r="FD62" s="1">
        <f t="shared" ca="1" si="111"/>
        <v>687.23803743075359</v>
      </c>
      <c r="FE62" s="1">
        <f t="shared" ca="1" si="111"/>
        <v>687.31064539007207</v>
      </c>
      <c r="FF62" s="1">
        <f t="shared" ca="1" si="111"/>
        <v>687.3739560960903</v>
      </c>
      <c r="FG62" s="1">
        <f t="shared" ca="1" si="111"/>
        <v>687.03874989778171</v>
      </c>
      <c r="FH62" s="1">
        <f t="shared" ca="1" si="111"/>
        <v>686.69048788567818</v>
      </c>
      <c r="FI62" s="1">
        <f t="shared" ca="1" si="111"/>
        <v>686.76497512524406</v>
      </c>
      <c r="FJ62" s="1">
        <f t="shared" ca="1" si="111"/>
        <v>686.41671311314053</v>
      </c>
      <c r="FK62" s="1">
        <f t="shared" ca="1" si="111"/>
        <v>686.49120035270641</v>
      </c>
      <c r="FL62" s="1">
        <f t="shared" ca="1" si="111"/>
        <v>686.56568759227218</v>
      </c>
      <c r="FM62" s="1">
        <f t="shared" ca="1" si="111"/>
        <v>686.64017483183807</v>
      </c>
      <c r="FN62" s="1">
        <f t="shared" ca="1" si="111"/>
        <v>686.71466207140384</v>
      </c>
      <c r="FO62" s="1">
        <f t="shared" ca="1" si="111"/>
        <v>686.78914931096972</v>
      </c>
      <c r="FP62" s="1">
        <f t="shared" ca="1" si="111"/>
        <v>686.86363655053549</v>
      </c>
      <c r="FQ62" s="1">
        <f t="shared" ca="1" si="111"/>
        <v>686.93812379010137</v>
      </c>
      <c r="FR62" s="1">
        <f t="shared" ca="1" si="111"/>
        <v>686.58986177799784</v>
      </c>
      <c r="FS62" s="1">
        <f t="shared" ca="1" si="111"/>
        <v>686.66434901756372</v>
      </c>
      <c r="FT62" s="1">
        <f t="shared" ca="1" si="111"/>
        <v>686.73883625712949</v>
      </c>
      <c r="FU62" s="1">
        <f t="shared" ca="1" si="111"/>
        <v>686.81332349669538</v>
      </c>
      <c r="FV62" s="142">
        <f t="shared" ca="1" si="111"/>
        <v>686.88781073626114</v>
      </c>
      <c r="FW62" s="1" t="e">
        <f t="shared" si="111"/>
        <v>#N/A</v>
      </c>
      <c r="FX62" s="1" t="e">
        <f t="shared" si="111"/>
        <v>#N/A</v>
      </c>
      <c r="FY62" s="1" t="e">
        <f t="shared" si="111"/>
        <v>#N/A</v>
      </c>
      <c r="FZ62" s="1" t="e">
        <f t="shared" si="111"/>
        <v>#N/A</v>
      </c>
      <c r="GA62" s="1" t="e">
        <f t="shared" si="111"/>
        <v>#N/A</v>
      </c>
      <c r="GB62" s="1" t="e">
        <f t="shared" si="111"/>
        <v>#N/A</v>
      </c>
      <c r="GC62" s="1" t="e">
        <f t="shared" si="111"/>
        <v>#N/A</v>
      </c>
      <c r="GD62" s="1" t="e">
        <f t="shared" si="111"/>
        <v>#N/A</v>
      </c>
      <c r="GE62" s="1" t="e">
        <f t="shared" si="111"/>
        <v>#N/A</v>
      </c>
      <c r="GF62" s="1" t="e">
        <f t="shared" si="111"/>
        <v>#N/A</v>
      </c>
      <c r="GG62" s="1" t="e">
        <f t="shared" si="111"/>
        <v>#N/A</v>
      </c>
      <c r="GH62" s="1" t="e">
        <f t="shared" si="111"/>
        <v>#N/A</v>
      </c>
      <c r="GI62" s="1" t="e">
        <f t="shared" si="111"/>
        <v>#N/A</v>
      </c>
      <c r="GJ62" s="1" t="e">
        <f t="shared" si="111"/>
        <v>#N/A</v>
      </c>
      <c r="GK62" s="1" t="e">
        <f t="shared" si="111"/>
        <v>#N/A</v>
      </c>
      <c r="GL62" s="1" t="e">
        <f t="shared" si="111"/>
        <v>#N/A</v>
      </c>
      <c r="GM62" s="1" t="e">
        <f t="shared" si="111"/>
        <v>#N/A</v>
      </c>
      <c r="GN62" s="1" t="e">
        <f t="shared" si="111"/>
        <v>#N/A</v>
      </c>
      <c r="GO62" s="1" t="e">
        <f t="shared" si="111"/>
        <v>#N/A</v>
      </c>
      <c r="GP62" s="1" t="e">
        <f t="shared" si="111"/>
        <v>#N/A</v>
      </c>
      <c r="GQ62" s="1" t="e">
        <f t="shared" ref="GQ62:GT62" si="112">GQ57+(GQ56-GQ58)*(GQ59-GQ57)/(GQ60-GQ58)</f>
        <v>#N/A</v>
      </c>
      <c r="GR62" s="1" t="e">
        <f t="shared" si="112"/>
        <v>#N/A</v>
      </c>
      <c r="GS62" s="1" t="e">
        <f t="shared" si="112"/>
        <v>#N/A</v>
      </c>
      <c r="GT62" s="1" t="e">
        <f t="shared" si="112"/>
        <v>#N/A</v>
      </c>
    </row>
    <row r="63" spans="2:202" x14ac:dyDescent="0.25">
      <c r="K63" s="14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42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4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42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4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42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4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42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</row>
    <row r="64" spans="2:202" x14ac:dyDescent="0.25">
      <c r="B64" s="14" t="s">
        <v>286</v>
      </c>
      <c r="C64" s="14" t="s">
        <v>287</v>
      </c>
      <c r="I64" s="138" t="s">
        <v>32</v>
      </c>
      <c r="J64" t="s">
        <v>34</v>
      </c>
      <c r="K64" s="141">
        <f ca="1">Horaire!D176</f>
        <v>115228.8818359375</v>
      </c>
      <c r="L64" s="1">
        <f ca="1">Horaire!E176</f>
        <v>121010.3759765625</v>
      </c>
      <c r="M64" s="1">
        <f ca="1">Horaire!F176</f>
        <v>126109.130859375</v>
      </c>
      <c r="N64" s="1">
        <f ca="1">Horaire!G176</f>
        <v>130869.62890625</v>
      </c>
      <c r="O64" s="1">
        <f ca="1">Horaire!H176</f>
        <v>135630.126953125</v>
      </c>
      <c r="P64" s="1">
        <f ca="1">Horaire!I176</f>
        <v>140291.50390625</v>
      </c>
      <c r="Q64" s="1">
        <f ca="1">Horaire!J176</f>
        <v>145231.689453125</v>
      </c>
      <c r="R64" s="1">
        <f ca="1">Horaire!K176</f>
        <v>145992.431640625</v>
      </c>
      <c r="S64" s="1">
        <f ca="1">Horaire!L176</f>
        <v>118970.458984375</v>
      </c>
      <c r="T64" s="1">
        <f ca="1">Horaire!M176</f>
        <v>92907.470703125</v>
      </c>
      <c r="U64" s="1">
        <f ca="1">Horaire!N176</f>
        <v>69445.80078125</v>
      </c>
      <c r="V64" s="1">
        <f ca="1">Horaire!O176</f>
        <v>48249.761721171264</v>
      </c>
      <c r="W64" s="1">
        <f ca="1">Horaire!P176</f>
        <v>42953.100930000917</v>
      </c>
      <c r="X64" s="1">
        <f ca="1">Horaire!Q176</f>
        <v>37930.255274233808</v>
      </c>
      <c r="Y64" s="1">
        <f ca="1">Horaire!R176</f>
        <v>33106.665722878366</v>
      </c>
      <c r="Z64" s="1">
        <f ca="1">Horaire!S176</f>
        <v>28426.812002288581</v>
      </c>
      <c r="AA64" s="1">
        <f ca="1">Horaire!T176</f>
        <v>23849.49916638073</v>
      </c>
      <c r="AB64" s="1">
        <f ca="1">Horaire!U176</f>
        <v>19443.35458397627</v>
      </c>
      <c r="AC64" s="1">
        <f ca="1">Horaire!V176</f>
        <v>-25645.06659765197</v>
      </c>
      <c r="AD64" s="1">
        <f ca="1">Horaire!W176</f>
        <v>-43969.871211106911</v>
      </c>
      <c r="AE64" s="1">
        <f ca="1">Horaire!X176</f>
        <v>-47050.526985113218</v>
      </c>
      <c r="AF64" s="1">
        <f ca="1">Horaire!Y176</f>
        <v>-51330.040061783788</v>
      </c>
      <c r="AG64" s="1">
        <f ca="1">Horaire!Z176</f>
        <v>-9457.5203553758256</v>
      </c>
      <c r="AH64" s="142">
        <f ca="1">Horaire!AA176</f>
        <v>31461.03625530126</v>
      </c>
      <c r="AI64" s="1">
        <f ca="1">Horaire!AB176</f>
        <v>60834.070987724248</v>
      </c>
      <c r="AJ64" s="1">
        <f ca="1">Horaire!AC176</f>
        <v>56452.493060292822</v>
      </c>
      <c r="AK64" s="1">
        <f ca="1">Horaire!AD176</f>
        <v>57300.078390270974</v>
      </c>
      <c r="AL64" s="1">
        <f ca="1">Horaire!AE176</f>
        <v>60372.038944227053</v>
      </c>
      <c r="AM64" s="1">
        <f ca="1">Horaire!AF176</f>
        <v>63003.356643948093</v>
      </c>
      <c r="AN64" s="1">
        <f ca="1">Horaire!AG176</f>
        <v>65390.138462353774</v>
      </c>
      <c r="AO64" s="1">
        <f ca="1">Horaire!AH176</f>
        <v>67828.310783687964</v>
      </c>
      <c r="AP64" s="1">
        <f ca="1">Horaire!AI176</f>
        <v>70256.4461632655</v>
      </c>
      <c r="AQ64" s="1">
        <f ca="1">Horaire!AJ176</f>
        <v>47726.359344542332</v>
      </c>
      <c r="AR64" s="1">
        <f ca="1">Horaire!AK176</f>
        <v>28819.198438902389</v>
      </c>
      <c r="AS64" s="1">
        <f ca="1">Horaire!AL176</f>
        <v>13225.490029731805</v>
      </c>
      <c r="AT64" s="1">
        <f ca="1">Horaire!AM176</f>
        <v>550.46818480766524</v>
      </c>
      <c r="AU64" s="1">
        <f ca="1">Horaire!AN176</f>
        <v>-10497.088346998382</v>
      </c>
      <c r="AV64" s="1">
        <f ca="1">Horaire!AO176</f>
        <v>24109.933117275839</v>
      </c>
      <c r="AW64" s="1">
        <f ca="1">Horaire!AP176</f>
        <v>49848.791868146684</v>
      </c>
      <c r="AX64" s="1">
        <f ca="1">Horaire!AQ176</f>
        <v>48895.463403697519</v>
      </c>
      <c r="AY64" s="1">
        <f ca="1">Horaire!AR176</f>
        <v>51713.190660442451</v>
      </c>
      <c r="AZ64" s="1">
        <f ca="1">Horaire!AS176</f>
        <v>54408.927474782919</v>
      </c>
      <c r="BA64" s="1">
        <f ca="1">Horaire!AT176</f>
        <v>57254.951140360208</v>
      </c>
      <c r="BB64" s="1">
        <f ca="1">Horaire!AU176</f>
        <v>34786.325377829024</v>
      </c>
      <c r="BC64" s="1">
        <f ca="1">Horaire!AV176</f>
        <v>16034.983155633952</v>
      </c>
      <c r="BD64" s="1">
        <f ca="1">Horaire!AW176</f>
        <v>46133.610407490887</v>
      </c>
      <c r="BE64" s="1">
        <f ca="1">Horaire!AX176</f>
        <v>52077.957682355773</v>
      </c>
      <c r="BF64" s="1">
        <f ca="1">Horaire!AY176</f>
        <v>53012.696474674383</v>
      </c>
      <c r="BG64" s="141">
        <f ca="1">Horaire!AZ176</f>
        <v>56087.557827095334</v>
      </c>
      <c r="BH64" s="1">
        <f ca="1">Horaire!BA176</f>
        <v>58332.211623023024</v>
      </c>
      <c r="BI64" s="1">
        <f ca="1">Horaire!BB176</f>
        <v>61142.434052230863</v>
      </c>
      <c r="BJ64" s="1">
        <f ca="1">Horaire!BC176</f>
        <v>63456.810491876473</v>
      </c>
      <c r="BK64" s="1">
        <f ca="1">Horaire!BD176</f>
        <v>65756.707277144873</v>
      </c>
      <c r="BL64" s="1">
        <f ca="1">Horaire!BE176</f>
        <v>68060.53906344033</v>
      </c>
      <c r="BM64" s="1">
        <f ca="1">Horaire!BF176</f>
        <v>70363.30475137489</v>
      </c>
      <c r="BN64" s="1">
        <f ca="1">Horaire!BG176</f>
        <v>72666.359516156939</v>
      </c>
      <c r="BO64" s="1">
        <f ca="1">Horaire!BH176</f>
        <v>49711.033447160167</v>
      </c>
      <c r="BP64" s="1">
        <f ca="1">Horaire!BI176</f>
        <v>30410.680473025892</v>
      </c>
      <c r="BQ64" s="1">
        <f ca="1">Horaire!BJ176</f>
        <v>14495.79667812329</v>
      </c>
      <c r="BR64" s="1">
        <f ca="1">Horaire!BK176</f>
        <v>1596.3028243434401</v>
      </c>
      <c r="BS64" s="1">
        <f ca="1">Horaire!BL176</f>
        <v>-9544.5866255713408</v>
      </c>
      <c r="BT64" s="1">
        <f ca="1">Horaire!BM176</f>
        <v>25220.274349371924</v>
      </c>
      <c r="BU64" s="1">
        <f ca="1">Horaire!BN176</f>
        <v>7093.0492428122525</v>
      </c>
      <c r="BV64" s="1">
        <f ca="1">Horaire!BO176</f>
        <v>38261.909605977104</v>
      </c>
      <c r="BW64" s="1">
        <f ca="1">Horaire!BP176</f>
        <v>52131.594057223672</v>
      </c>
      <c r="BX64" s="1">
        <f ca="1">Horaire!BQ176</f>
        <v>47987.671489219938</v>
      </c>
      <c r="BY64" s="1">
        <f ca="1">Horaire!BR176</f>
        <v>49376.331232486649</v>
      </c>
      <c r="BZ64" s="1">
        <f ca="1">Horaire!BS176</f>
        <v>26504.323143300346</v>
      </c>
      <c r="CA64" s="1">
        <f ca="1">Horaire!BT176</f>
        <v>50526.822884537047</v>
      </c>
      <c r="CB64" s="1">
        <f ca="1">Horaire!BU176</f>
        <v>48553.617459104898</v>
      </c>
      <c r="CC64" s="1">
        <f ca="1">Horaire!BV176</f>
        <v>51173.182156192568</v>
      </c>
      <c r="CD64" s="142">
        <f ca="1">Horaire!BW176</f>
        <v>53696.288185329548</v>
      </c>
      <c r="CE64" s="1">
        <f ca="1">Horaire!BX176</f>
        <v>56414.064277121368</v>
      </c>
      <c r="CF64" s="1">
        <f ca="1">Horaire!BY176</f>
        <v>58567.258964739442</v>
      </c>
      <c r="CG64" s="1">
        <f ca="1">Horaire!BZ176</f>
        <v>61258.327687017343</v>
      </c>
      <c r="CH64" s="1">
        <f ca="1">Horaire!CA176</f>
        <v>63322.951866843636</v>
      </c>
      <c r="CI64" s="1">
        <f ca="1">Horaire!CB176</f>
        <v>65546.307509609906</v>
      </c>
      <c r="CJ64" s="1">
        <f ca="1">Horaire!CC176</f>
        <v>67713.9285696609</v>
      </c>
      <c r="CK64" s="1">
        <f ca="1">Horaire!CD176</f>
        <v>69901.578594837614</v>
      </c>
      <c r="CL64" s="1">
        <f ca="1">Horaire!CE176</f>
        <v>72082.087692632063</v>
      </c>
      <c r="CM64" s="1">
        <f ca="1">Horaire!CF176</f>
        <v>48692.179565368468</v>
      </c>
      <c r="CN64" s="1">
        <f ca="1">Horaire!CG176</f>
        <v>29045.912339261733</v>
      </c>
      <c r="CO64" s="1">
        <f ca="1">Horaire!CH176</f>
        <v>12850.139911100559</v>
      </c>
      <c r="CP64" s="1">
        <f ca="1">Horaire!CI176</f>
        <v>-237.79138527864052</v>
      </c>
      <c r="CQ64" s="1">
        <f ca="1">Horaire!CJ176</f>
        <v>35124.245341187416</v>
      </c>
      <c r="CR64" s="1">
        <f ca="1">Horaire!CK176</f>
        <v>15263.244954873215</v>
      </c>
      <c r="CS64" s="1">
        <f ca="1">Horaire!CL176</f>
        <v>-972.04322452652923</v>
      </c>
      <c r="CT64" s="1">
        <f ca="1">Horaire!CM176</f>
        <v>31385.911243156035</v>
      </c>
      <c r="CU64" s="1">
        <f ca="1">Horaire!CN176</f>
        <v>50141.731688848551</v>
      </c>
      <c r="CV64" s="1">
        <f ca="1">Horaire!CO176</f>
        <v>45744.899841163162</v>
      </c>
      <c r="CW64" s="1">
        <f ca="1">Horaire!CP176</f>
        <v>47450.424794521197</v>
      </c>
      <c r="CX64" s="1">
        <f ca="1">Horaire!CQ176</f>
        <v>24127.189565654582</v>
      </c>
      <c r="CY64" s="1">
        <f ca="1">Horaire!CR176</f>
        <v>48024.260402057065</v>
      </c>
      <c r="CZ64" s="1">
        <f ca="1">Horaire!CS176</f>
        <v>45939.329041710203</v>
      </c>
      <c r="DA64" s="1">
        <f ca="1">Horaire!CT176</f>
        <v>48835.803066839449</v>
      </c>
      <c r="DB64" s="1">
        <f ca="1">Horaire!CU176</f>
        <v>50853.152139738493</v>
      </c>
      <c r="DC64" s="141">
        <f ca="1">Horaire!CV176</f>
        <v>53455.658374638151</v>
      </c>
      <c r="DD64" s="1">
        <f ca="1">Horaire!CW176</f>
        <v>60936.614527207937</v>
      </c>
      <c r="DE64" s="1">
        <f ca="1">Horaire!CX176</f>
        <v>68417.570679777724</v>
      </c>
      <c r="DF64" s="1">
        <f ca="1">Horaire!CY176</f>
        <v>75898.526832347517</v>
      </c>
      <c r="DG64" s="1">
        <f ca="1">Horaire!CZ176</f>
        <v>83379.482984917311</v>
      </c>
      <c r="DH64" s="1">
        <f ca="1">Horaire!DA176</f>
        <v>90860.439137487105</v>
      </c>
      <c r="DI64" s="1">
        <f ca="1">Horaire!DB176</f>
        <v>98341.395290056898</v>
      </c>
      <c r="DJ64" s="1">
        <f ca="1">Horaire!DC176</f>
        <v>105822.35144262669</v>
      </c>
      <c r="DK64" s="1">
        <f ca="1">Horaire!DD176</f>
        <v>113303.30759519649</v>
      </c>
      <c r="DL64" s="1">
        <f ca="1">Horaire!DE176</f>
        <v>120784.26374776628</v>
      </c>
      <c r="DM64" s="1">
        <f ca="1">Horaire!DF176</f>
        <v>128265.21990033607</v>
      </c>
      <c r="DN64" s="1">
        <f ca="1">Horaire!DG176</f>
        <v>135746.17605290585</v>
      </c>
      <c r="DO64" s="1">
        <f ca="1">Horaire!DH176</f>
        <v>143227.13220547565</v>
      </c>
      <c r="DP64" s="1">
        <f ca="1">Horaire!DI176</f>
        <v>150708.08835804544</v>
      </c>
      <c r="DQ64" s="1">
        <f ca="1">Horaire!DJ176</f>
        <v>158189.04451061523</v>
      </c>
      <c r="DR64" s="1">
        <f ca="1">Horaire!DK176</f>
        <v>165670.00066318503</v>
      </c>
      <c r="DS64" s="1">
        <f ca="1">Horaire!DL176</f>
        <v>173150.95681575482</v>
      </c>
      <c r="DT64" s="1">
        <f ca="1">Horaire!DM176</f>
        <v>180631.91296832461</v>
      </c>
      <c r="DU64" s="1">
        <f ca="1">Horaire!DN176</f>
        <v>188112.86912089441</v>
      </c>
      <c r="DV64" s="1">
        <f ca="1">Horaire!DO176</f>
        <v>195593.8252734642</v>
      </c>
      <c r="DW64" s="1">
        <f ca="1">Horaire!DP176</f>
        <v>203074.78142603399</v>
      </c>
      <c r="DX64" s="1">
        <f ca="1">Horaire!DQ176</f>
        <v>210555.73757860379</v>
      </c>
      <c r="DY64" s="1">
        <f ca="1">Horaire!DR176</f>
        <v>218036.69373117358</v>
      </c>
      <c r="DZ64" s="142">
        <f ca="1">Horaire!DS176</f>
        <v>225517.64988374338</v>
      </c>
      <c r="EA64" s="1">
        <f ca="1">Horaire!DT176</f>
        <v>232998.60603631317</v>
      </c>
      <c r="EB64" s="1">
        <f ca="1">Horaire!DU176</f>
        <v>240116.2705800962</v>
      </c>
      <c r="EC64" s="1">
        <f ca="1">Horaire!DV176</f>
        <v>247233.93512387923</v>
      </c>
      <c r="ED64" s="1">
        <f ca="1">Horaire!DW176</f>
        <v>254351.59966766226</v>
      </c>
      <c r="EE64" s="1">
        <f ca="1">Horaire!DX176</f>
        <v>261469.26421144529</v>
      </c>
      <c r="EF64" s="1">
        <f ca="1">Horaire!DY176</f>
        <v>268586.92875522829</v>
      </c>
      <c r="EG64" s="1">
        <f ca="1">Horaire!DZ176</f>
        <v>275704.59329901129</v>
      </c>
      <c r="EH64" s="1">
        <f ca="1">Horaire!EA176</f>
        <v>282822.25784279429</v>
      </c>
      <c r="EI64" s="1">
        <f ca="1">Horaire!EB176</f>
        <v>289939.92238657729</v>
      </c>
      <c r="EJ64" s="1">
        <f ca="1">Horaire!EC176</f>
        <v>297057.5869303603</v>
      </c>
      <c r="EK64" s="1">
        <f ca="1">Horaire!ED176</f>
        <v>304175.2514741433</v>
      </c>
      <c r="EL64" s="1">
        <f ca="1">Horaire!EE176</f>
        <v>311292.9160179263</v>
      </c>
      <c r="EM64" s="1">
        <f ca="1">Horaire!EF176</f>
        <v>318410.5805617093</v>
      </c>
      <c r="EN64" s="1">
        <f ca="1">Horaire!EG176</f>
        <v>325528.2451054923</v>
      </c>
      <c r="EO64" s="1">
        <f ca="1">Horaire!EH176</f>
        <v>332645.9096492753</v>
      </c>
      <c r="EP64" s="1">
        <f ca="1">Horaire!EI176</f>
        <v>339763.5741930583</v>
      </c>
      <c r="EQ64" s="1">
        <f ca="1">Horaire!EJ176</f>
        <v>346881.2387368413</v>
      </c>
      <c r="ER64" s="1">
        <f ca="1">Horaire!EK176</f>
        <v>353998.9032806243</v>
      </c>
      <c r="ES64" s="1">
        <f ca="1">Horaire!EL176</f>
        <v>361116.56782440731</v>
      </c>
      <c r="ET64" s="1">
        <f ca="1">Horaire!EM176</f>
        <v>368234.23236819031</v>
      </c>
      <c r="EU64" s="1">
        <f ca="1">Horaire!EN176</f>
        <v>375351.89691197331</v>
      </c>
      <c r="EV64" s="1">
        <f ca="1">Horaire!EO176</f>
        <v>382469.56145575631</v>
      </c>
      <c r="EW64" s="1">
        <f ca="1">Horaire!EP176</f>
        <v>389587.22599953931</v>
      </c>
      <c r="EX64" s="1">
        <f ca="1">Horaire!EQ176</f>
        <v>396704.89054332231</v>
      </c>
      <c r="EY64" s="141">
        <f ca="1">Horaire!ER176</f>
        <v>403822.55508710531</v>
      </c>
      <c r="EZ64" s="1">
        <f ca="1">Horaire!ES176</f>
        <v>410541.98101153044</v>
      </c>
      <c r="FA64" s="1">
        <f ca="1">Horaire!ET176</f>
        <v>417261.40693595557</v>
      </c>
      <c r="FB64" s="1">
        <f ca="1">Horaire!EU176</f>
        <v>423980.8328603807</v>
      </c>
      <c r="FC64" s="1">
        <f ca="1">Horaire!EV176</f>
        <v>430700.25878480583</v>
      </c>
      <c r="FD64" s="1">
        <f ca="1">Horaire!EW176</f>
        <v>437419.68470923096</v>
      </c>
      <c r="FE64" s="1">
        <f ca="1">Horaire!EX176</f>
        <v>444139.11063365609</v>
      </c>
      <c r="FF64" s="1">
        <f ca="1">Horaire!EY176</f>
        <v>450858.53655808122</v>
      </c>
      <c r="FG64" s="1">
        <f ca="1">Horaire!EZ176</f>
        <v>457577.96248250635</v>
      </c>
      <c r="FH64" s="1">
        <f ca="1">Horaire!FA176</f>
        <v>464297.38840693148</v>
      </c>
      <c r="FI64" s="1">
        <f ca="1">Horaire!FB176</f>
        <v>471016.81433135661</v>
      </c>
      <c r="FJ64" s="1">
        <f ca="1">Horaire!FC176</f>
        <v>477736.24025578174</v>
      </c>
      <c r="FK64" s="1">
        <f ca="1">Horaire!FD176</f>
        <v>484455.66618020687</v>
      </c>
      <c r="FL64" s="1">
        <f ca="1">Horaire!FE176</f>
        <v>491175.092104632</v>
      </c>
      <c r="FM64" s="1">
        <f ca="1">Horaire!FF176</f>
        <v>497894.51802905713</v>
      </c>
      <c r="FN64" s="1">
        <f ca="1">Horaire!FG176</f>
        <v>504613.94395348226</v>
      </c>
      <c r="FO64" s="1">
        <f ca="1">Horaire!FH176</f>
        <v>511333.36987790739</v>
      </c>
      <c r="FP64" s="1">
        <f ca="1">Horaire!FI176</f>
        <v>518052.79580233252</v>
      </c>
      <c r="FQ64" s="1">
        <f ca="1">Horaire!FJ176</f>
        <v>524772.22172675759</v>
      </c>
      <c r="FR64" s="1">
        <f ca="1">Horaire!FK176</f>
        <v>531491.64765118272</v>
      </c>
      <c r="FS64" s="1">
        <f ca="1">Horaire!FL176</f>
        <v>538211.07357560785</v>
      </c>
      <c r="FT64" s="1">
        <f ca="1">Horaire!FM176</f>
        <v>544930.49950003298</v>
      </c>
      <c r="FU64" s="1">
        <f ca="1">Horaire!FN176</f>
        <v>551649.92542445811</v>
      </c>
      <c r="FV64" s="142">
        <f ca="1">Horaire!FO176</f>
        <v>558369.35134888324</v>
      </c>
      <c r="FW64" s="1" t="b">
        <f>Horaire!FP176</f>
        <v>0</v>
      </c>
      <c r="FX64" s="1" t="b">
        <f>Horaire!FQ176</f>
        <v>0</v>
      </c>
      <c r="FY64" s="1" t="b">
        <f>Horaire!FR176</f>
        <v>0</v>
      </c>
      <c r="FZ64" s="1" t="b">
        <f>Horaire!FS176</f>
        <v>0</v>
      </c>
      <c r="GA64" s="1" t="b">
        <f>Horaire!FT176</f>
        <v>0</v>
      </c>
      <c r="GB64" s="1" t="b">
        <f>Horaire!FU176</f>
        <v>0</v>
      </c>
      <c r="GC64" s="1" t="b">
        <f>Horaire!FV176</f>
        <v>0</v>
      </c>
      <c r="GD64" s="1" t="b">
        <f>Horaire!FW176</f>
        <v>0</v>
      </c>
      <c r="GE64" s="1" t="b">
        <f>Horaire!FX176</f>
        <v>0</v>
      </c>
      <c r="GF64" s="1" t="b">
        <f>Horaire!FY176</f>
        <v>0</v>
      </c>
      <c r="GG64" s="1" t="b">
        <f>Horaire!FZ176</f>
        <v>0</v>
      </c>
      <c r="GH64" s="1" t="b">
        <f>Horaire!GA176</f>
        <v>0</v>
      </c>
      <c r="GI64" s="1" t="b">
        <f>Horaire!GB176</f>
        <v>0</v>
      </c>
      <c r="GJ64" s="1" t="b">
        <f>Horaire!GC176</f>
        <v>0</v>
      </c>
      <c r="GK64" s="1" t="b">
        <f>Horaire!GD176</f>
        <v>0</v>
      </c>
      <c r="GL64" s="1" t="b">
        <f>Horaire!GE176</f>
        <v>0</v>
      </c>
      <c r="GM64" s="1" t="b">
        <f>Horaire!GF176</f>
        <v>0</v>
      </c>
      <c r="GN64" s="1" t="b">
        <f>Horaire!GG176</f>
        <v>0</v>
      </c>
      <c r="GO64" s="1" t="b">
        <f>Horaire!GH176</f>
        <v>0</v>
      </c>
      <c r="GP64" s="1" t="b">
        <f>Horaire!GI176</f>
        <v>0</v>
      </c>
      <c r="GQ64" s="1" t="b">
        <f>Horaire!GJ176</f>
        <v>0</v>
      </c>
      <c r="GR64" s="1" t="b">
        <f>Horaire!GK176</f>
        <v>0</v>
      </c>
      <c r="GS64" s="1" t="b">
        <f>Horaire!GL176</f>
        <v>0</v>
      </c>
      <c r="GT64" s="1" t="b">
        <f>Horaire!GM176</f>
        <v>0</v>
      </c>
    </row>
    <row r="65" spans="2:202" x14ac:dyDescent="0.25">
      <c r="B65" s="14">
        <v>691.7</v>
      </c>
      <c r="C65" s="14">
        <f>Horaire!$D$19</f>
        <v>0</v>
      </c>
      <c r="J65" t="s">
        <v>35</v>
      </c>
      <c r="K65" s="87">
        <f ca="1">INDEX($D$25:$D$36,MATCH(K64,$E$25:$E$36,1))</f>
        <v>689</v>
      </c>
      <c r="L65">
        <f t="shared" ref="L65:BW65" ca="1" si="113">INDEX($D$25:$D$36,MATCH(L64,$E$25:$E$36,1))</f>
        <v>689</v>
      </c>
      <c r="M65">
        <f t="shared" ca="1" si="113"/>
        <v>689</v>
      </c>
      <c r="N65">
        <f t="shared" ca="1" si="113"/>
        <v>689</v>
      </c>
      <c r="O65">
        <f t="shared" ca="1" si="113"/>
        <v>689</v>
      </c>
      <c r="P65">
        <f t="shared" ca="1" si="113"/>
        <v>690</v>
      </c>
      <c r="Q65">
        <f t="shared" ca="1" si="113"/>
        <v>690</v>
      </c>
      <c r="R65">
        <f t="shared" ca="1" si="113"/>
        <v>690</v>
      </c>
      <c r="S65">
        <f t="shared" ca="1" si="113"/>
        <v>689</v>
      </c>
      <c r="T65">
        <f t="shared" ca="1" si="113"/>
        <v>688</v>
      </c>
      <c r="U65">
        <f t="shared" ca="1" si="113"/>
        <v>687</v>
      </c>
      <c r="V65">
        <f t="shared" ca="1" si="113"/>
        <v>686</v>
      </c>
      <c r="W65">
        <f t="shared" ca="1" si="113"/>
        <v>686</v>
      </c>
      <c r="X65">
        <f t="shared" ca="1" si="113"/>
        <v>686</v>
      </c>
      <c r="Y65">
        <f t="shared" ca="1" si="113"/>
        <v>686</v>
      </c>
      <c r="Z65">
        <f t="shared" ca="1" si="113"/>
        <v>686</v>
      </c>
      <c r="AA65">
        <f t="shared" ca="1" si="113"/>
        <v>685</v>
      </c>
      <c r="AB65">
        <f t="shared" ca="1" si="113"/>
        <v>685</v>
      </c>
      <c r="AC65">
        <f t="shared" ca="1" si="113"/>
        <v>600</v>
      </c>
      <c r="AD65">
        <f t="shared" ca="1" si="113"/>
        <v>600</v>
      </c>
      <c r="AE65">
        <f t="shared" ca="1" si="113"/>
        <v>600</v>
      </c>
      <c r="AF65">
        <f t="shared" ca="1" si="113"/>
        <v>600</v>
      </c>
      <c r="AG65">
        <f t="shared" ca="1" si="113"/>
        <v>600</v>
      </c>
      <c r="AH65" s="88">
        <f t="shared" ca="1" si="113"/>
        <v>686</v>
      </c>
      <c r="AI65">
        <f t="shared" ca="1" si="113"/>
        <v>687</v>
      </c>
      <c r="AJ65">
        <f t="shared" ca="1" si="113"/>
        <v>687</v>
      </c>
      <c r="AK65">
        <f t="shared" ca="1" si="113"/>
        <v>687</v>
      </c>
      <c r="AL65">
        <f t="shared" ca="1" si="113"/>
        <v>687</v>
      </c>
      <c r="AM65">
        <f t="shared" ca="1" si="113"/>
        <v>687</v>
      </c>
      <c r="AN65">
        <f t="shared" ca="1" si="113"/>
        <v>687</v>
      </c>
      <c r="AO65">
        <f t="shared" ca="1" si="113"/>
        <v>687</v>
      </c>
      <c r="AP65">
        <f t="shared" ca="1" si="113"/>
        <v>687</v>
      </c>
      <c r="AQ65">
        <f t="shared" ca="1" si="113"/>
        <v>686</v>
      </c>
      <c r="AR65">
        <f t="shared" ca="1" si="113"/>
        <v>686</v>
      </c>
      <c r="AS65">
        <f t="shared" ca="1" si="113"/>
        <v>685</v>
      </c>
      <c r="AT65">
        <f t="shared" ca="1" si="113"/>
        <v>684.7</v>
      </c>
      <c r="AU65">
        <f t="shared" ca="1" si="113"/>
        <v>600</v>
      </c>
      <c r="AV65">
        <f t="shared" ca="1" si="113"/>
        <v>685</v>
      </c>
      <c r="AW65">
        <f t="shared" ca="1" si="113"/>
        <v>686</v>
      </c>
      <c r="AX65">
        <f t="shared" ca="1" si="113"/>
        <v>686</v>
      </c>
      <c r="AY65">
        <f t="shared" ca="1" si="113"/>
        <v>687</v>
      </c>
      <c r="AZ65">
        <f t="shared" ca="1" si="113"/>
        <v>687</v>
      </c>
      <c r="BA65">
        <f t="shared" ca="1" si="113"/>
        <v>687</v>
      </c>
      <c r="BB65">
        <f t="shared" ca="1" si="113"/>
        <v>686</v>
      </c>
      <c r="BC65">
        <f t="shared" ca="1" si="113"/>
        <v>685</v>
      </c>
      <c r="BD65">
        <f t="shared" ca="1" si="113"/>
        <v>686</v>
      </c>
      <c r="BE65">
        <f t="shared" ca="1" si="113"/>
        <v>687</v>
      </c>
      <c r="BF65">
        <f t="shared" ca="1" si="113"/>
        <v>687</v>
      </c>
      <c r="BG65" s="87">
        <f t="shared" ca="1" si="113"/>
        <v>687</v>
      </c>
      <c r="BH65">
        <f t="shared" ca="1" si="113"/>
        <v>687</v>
      </c>
      <c r="BI65">
        <f t="shared" ca="1" si="113"/>
        <v>687</v>
      </c>
      <c r="BJ65">
        <f t="shared" ca="1" si="113"/>
        <v>687</v>
      </c>
      <c r="BK65">
        <f t="shared" ca="1" si="113"/>
        <v>687</v>
      </c>
      <c r="BL65">
        <f t="shared" ca="1" si="113"/>
        <v>687</v>
      </c>
      <c r="BM65">
        <f t="shared" ca="1" si="113"/>
        <v>687</v>
      </c>
      <c r="BN65">
        <f t="shared" ca="1" si="113"/>
        <v>687</v>
      </c>
      <c r="BO65">
        <f t="shared" ca="1" si="113"/>
        <v>686</v>
      </c>
      <c r="BP65">
        <f t="shared" ca="1" si="113"/>
        <v>686</v>
      </c>
      <c r="BQ65">
        <f t="shared" ca="1" si="113"/>
        <v>685</v>
      </c>
      <c r="BR65">
        <f t="shared" ca="1" si="113"/>
        <v>684.7</v>
      </c>
      <c r="BS65">
        <f t="shared" ca="1" si="113"/>
        <v>600</v>
      </c>
      <c r="BT65">
        <f t="shared" ca="1" si="113"/>
        <v>685</v>
      </c>
      <c r="BU65">
        <f t="shared" ca="1" si="113"/>
        <v>684.7</v>
      </c>
      <c r="BV65">
        <f t="shared" ca="1" si="113"/>
        <v>686</v>
      </c>
      <c r="BW65">
        <f t="shared" ca="1" si="113"/>
        <v>687</v>
      </c>
      <c r="BX65">
        <f t="shared" ref="BX65:EI65" ca="1" si="114">INDEX($D$25:$D$36,MATCH(BX64,$E$25:$E$36,1))</f>
        <v>686</v>
      </c>
      <c r="BY65">
        <f t="shared" ca="1" si="114"/>
        <v>686</v>
      </c>
      <c r="BZ65">
        <f t="shared" ca="1" si="114"/>
        <v>685</v>
      </c>
      <c r="CA65">
        <f t="shared" ca="1" si="114"/>
        <v>687</v>
      </c>
      <c r="CB65">
        <f t="shared" ca="1" si="114"/>
        <v>686</v>
      </c>
      <c r="CC65">
        <f t="shared" ca="1" si="114"/>
        <v>687</v>
      </c>
      <c r="CD65" s="88">
        <f t="shared" ca="1" si="114"/>
        <v>687</v>
      </c>
      <c r="CE65">
        <f t="shared" ca="1" si="114"/>
        <v>687</v>
      </c>
      <c r="CF65">
        <f t="shared" ca="1" si="114"/>
        <v>687</v>
      </c>
      <c r="CG65">
        <f t="shared" ca="1" si="114"/>
        <v>687</v>
      </c>
      <c r="CH65">
        <f t="shared" ca="1" si="114"/>
        <v>687</v>
      </c>
      <c r="CI65">
        <f t="shared" ca="1" si="114"/>
        <v>687</v>
      </c>
      <c r="CJ65">
        <f t="shared" ca="1" si="114"/>
        <v>687</v>
      </c>
      <c r="CK65">
        <f t="shared" ca="1" si="114"/>
        <v>687</v>
      </c>
      <c r="CL65">
        <f t="shared" ca="1" si="114"/>
        <v>687</v>
      </c>
      <c r="CM65">
        <f t="shared" ca="1" si="114"/>
        <v>686</v>
      </c>
      <c r="CN65">
        <f t="shared" ca="1" si="114"/>
        <v>686</v>
      </c>
      <c r="CO65">
        <f t="shared" ca="1" si="114"/>
        <v>685</v>
      </c>
      <c r="CP65">
        <f t="shared" ca="1" si="114"/>
        <v>600</v>
      </c>
      <c r="CQ65">
        <f t="shared" ca="1" si="114"/>
        <v>686</v>
      </c>
      <c r="CR65">
        <f t="shared" ca="1" si="114"/>
        <v>685</v>
      </c>
      <c r="CS65">
        <f t="shared" ca="1" si="114"/>
        <v>600</v>
      </c>
      <c r="CT65">
        <f t="shared" ca="1" si="114"/>
        <v>686</v>
      </c>
      <c r="CU65">
        <f t="shared" ca="1" si="114"/>
        <v>687</v>
      </c>
      <c r="CV65">
        <f t="shared" ca="1" si="114"/>
        <v>686</v>
      </c>
      <c r="CW65">
        <f t="shared" ca="1" si="114"/>
        <v>686</v>
      </c>
      <c r="CX65">
        <f t="shared" ca="1" si="114"/>
        <v>685</v>
      </c>
      <c r="CY65">
        <f t="shared" ca="1" si="114"/>
        <v>686</v>
      </c>
      <c r="CZ65">
        <f t="shared" ca="1" si="114"/>
        <v>686</v>
      </c>
      <c r="DA65">
        <f t="shared" ca="1" si="114"/>
        <v>686</v>
      </c>
      <c r="DB65">
        <f t="shared" ca="1" si="114"/>
        <v>687</v>
      </c>
      <c r="DC65" s="87">
        <f t="shared" ca="1" si="114"/>
        <v>687</v>
      </c>
      <c r="DD65">
        <f t="shared" ca="1" si="114"/>
        <v>687</v>
      </c>
      <c r="DE65">
        <f t="shared" ca="1" si="114"/>
        <v>687</v>
      </c>
      <c r="DF65">
        <f t="shared" ca="1" si="114"/>
        <v>688</v>
      </c>
      <c r="DG65">
        <f t="shared" ca="1" si="114"/>
        <v>688</v>
      </c>
      <c r="DH65">
        <f t="shared" ca="1" si="114"/>
        <v>688</v>
      </c>
      <c r="DI65">
        <f t="shared" ca="1" si="114"/>
        <v>688</v>
      </c>
      <c r="DJ65">
        <f t="shared" ca="1" si="114"/>
        <v>689</v>
      </c>
      <c r="DK65">
        <f t="shared" ca="1" si="114"/>
        <v>689</v>
      </c>
      <c r="DL65">
        <f t="shared" ca="1" si="114"/>
        <v>689</v>
      </c>
      <c r="DM65">
        <f t="shared" ca="1" si="114"/>
        <v>689</v>
      </c>
      <c r="DN65">
        <f t="shared" ca="1" si="114"/>
        <v>689</v>
      </c>
      <c r="DO65">
        <f t="shared" ca="1" si="114"/>
        <v>690</v>
      </c>
      <c r="DP65">
        <f t="shared" ca="1" si="114"/>
        <v>690</v>
      </c>
      <c r="DQ65">
        <f t="shared" ca="1" si="114"/>
        <v>690</v>
      </c>
      <c r="DR65">
        <f t="shared" ca="1" si="114"/>
        <v>690</v>
      </c>
      <c r="DS65">
        <f t="shared" ca="1" si="114"/>
        <v>690</v>
      </c>
      <c r="DT65">
        <f t="shared" ca="1" si="114"/>
        <v>691</v>
      </c>
      <c r="DU65">
        <f t="shared" ca="1" si="114"/>
        <v>691</v>
      </c>
      <c r="DV65">
        <f t="shared" ca="1" si="114"/>
        <v>691</v>
      </c>
      <c r="DW65">
        <f t="shared" ca="1" si="114"/>
        <v>691</v>
      </c>
      <c r="DX65">
        <f t="shared" ca="1" si="114"/>
        <v>691</v>
      </c>
      <c r="DY65">
        <f t="shared" ca="1" si="114"/>
        <v>692</v>
      </c>
      <c r="DZ65" s="88">
        <f t="shared" ca="1" si="114"/>
        <v>692</v>
      </c>
      <c r="EA65">
        <f t="shared" ca="1" si="114"/>
        <v>692</v>
      </c>
      <c r="EB65">
        <f t="shared" ca="1" si="114"/>
        <v>692</v>
      </c>
      <c r="EC65">
        <f t="shared" ca="1" si="114"/>
        <v>692</v>
      </c>
      <c r="ED65">
        <f t="shared" ca="1" si="114"/>
        <v>692</v>
      </c>
      <c r="EE65">
        <f t="shared" ca="1" si="114"/>
        <v>692</v>
      </c>
      <c r="EF65">
        <f t="shared" ca="1" si="114"/>
        <v>693</v>
      </c>
      <c r="EG65">
        <f t="shared" ca="1" si="114"/>
        <v>693</v>
      </c>
      <c r="EH65">
        <f t="shared" ca="1" si="114"/>
        <v>693</v>
      </c>
      <c r="EI65">
        <f t="shared" ca="1" si="114"/>
        <v>693</v>
      </c>
      <c r="EJ65">
        <f t="shared" ref="EJ65:GP65" ca="1" si="115">INDEX($D$25:$D$36,MATCH(EJ64,$E$25:$E$36,1))</f>
        <v>693</v>
      </c>
      <c r="EK65">
        <f t="shared" ca="1" si="115"/>
        <v>693</v>
      </c>
      <c r="EL65">
        <f t="shared" ca="1" si="115"/>
        <v>693</v>
      </c>
      <c r="EM65">
        <f t="shared" ca="1" si="115"/>
        <v>693</v>
      </c>
      <c r="EN65">
        <f t="shared" ca="1" si="115"/>
        <v>693</v>
      </c>
      <c r="EO65">
        <f t="shared" ca="1" si="115"/>
        <v>693</v>
      </c>
      <c r="EP65">
        <f t="shared" ca="1" si="115"/>
        <v>693</v>
      </c>
      <c r="EQ65">
        <f t="shared" ca="1" si="115"/>
        <v>693</v>
      </c>
      <c r="ER65">
        <f t="shared" ca="1" si="115"/>
        <v>693</v>
      </c>
      <c r="ES65">
        <f t="shared" ca="1" si="115"/>
        <v>693</v>
      </c>
      <c r="ET65">
        <f t="shared" ca="1" si="115"/>
        <v>693</v>
      </c>
      <c r="EU65">
        <f t="shared" ca="1" si="115"/>
        <v>693</v>
      </c>
      <c r="EV65">
        <f t="shared" ca="1" si="115"/>
        <v>693</v>
      </c>
      <c r="EW65">
        <f t="shared" ca="1" si="115"/>
        <v>693</v>
      </c>
      <c r="EX65">
        <f t="shared" ca="1" si="115"/>
        <v>693</v>
      </c>
      <c r="EY65" s="87">
        <f t="shared" ca="1" si="115"/>
        <v>693</v>
      </c>
      <c r="EZ65">
        <f t="shared" ca="1" si="115"/>
        <v>693</v>
      </c>
      <c r="FA65">
        <f t="shared" ca="1" si="115"/>
        <v>693</v>
      </c>
      <c r="FB65">
        <f t="shared" ca="1" si="115"/>
        <v>693</v>
      </c>
      <c r="FC65">
        <f t="shared" ca="1" si="115"/>
        <v>693</v>
      </c>
      <c r="FD65">
        <f t="shared" ca="1" si="115"/>
        <v>693</v>
      </c>
      <c r="FE65">
        <f t="shared" ca="1" si="115"/>
        <v>693</v>
      </c>
      <c r="FF65">
        <f t="shared" ca="1" si="115"/>
        <v>693</v>
      </c>
      <c r="FG65">
        <f t="shared" ca="1" si="115"/>
        <v>693</v>
      </c>
      <c r="FH65">
        <f t="shared" ca="1" si="115"/>
        <v>693</v>
      </c>
      <c r="FI65">
        <f t="shared" ca="1" si="115"/>
        <v>693</v>
      </c>
      <c r="FJ65">
        <f t="shared" ca="1" si="115"/>
        <v>693</v>
      </c>
      <c r="FK65">
        <f t="shared" ca="1" si="115"/>
        <v>693</v>
      </c>
      <c r="FL65">
        <f t="shared" ca="1" si="115"/>
        <v>693</v>
      </c>
      <c r="FM65">
        <f t="shared" ca="1" si="115"/>
        <v>693</v>
      </c>
      <c r="FN65">
        <f t="shared" ca="1" si="115"/>
        <v>693</v>
      </c>
      <c r="FO65">
        <f t="shared" ca="1" si="115"/>
        <v>693</v>
      </c>
      <c r="FP65">
        <f t="shared" ca="1" si="115"/>
        <v>693</v>
      </c>
      <c r="FQ65">
        <f t="shared" ca="1" si="115"/>
        <v>693</v>
      </c>
      <c r="FR65">
        <f t="shared" ca="1" si="115"/>
        <v>693</v>
      </c>
      <c r="FS65">
        <f t="shared" ca="1" si="115"/>
        <v>693</v>
      </c>
      <c r="FT65">
        <f t="shared" ca="1" si="115"/>
        <v>693</v>
      </c>
      <c r="FU65">
        <f t="shared" ca="1" si="115"/>
        <v>693</v>
      </c>
      <c r="FV65" s="88">
        <f t="shared" ca="1" si="115"/>
        <v>693</v>
      </c>
      <c r="FW65" t="e">
        <f t="shared" si="115"/>
        <v>#N/A</v>
      </c>
      <c r="FX65" t="e">
        <f t="shared" si="115"/>
        <v>#N/A</v>
      </c>
      <c r="FY65" t="e">
        <f t="shared" si="115"/>
        <v>#N/A</v>
      </c>
      <c r="FZ65" t="e">
        <f t="shared" si="115"/>
        <v>#N/A</v>
      </c>
      <c r="GA65" t="e">
        <f t="shared" si="115"/>
        <v>#N/A</v>
      </c>
      <c r="GB65" t="e">
        <f t="shared" si="115"/>
        <v>#N/A</v>
      </c>
      <c r="GC65" t="e">
        <f t="shared" si="115"/>
        <v>#N/A</v>
      </c>
      <c r="GD65" t="e">
        <f t="shared" si="115"/>
        <v>#N/A</v>
      </c>
      <c r="GE65" t="e">
        <f t="shared" si="115"/>
        <v>#N/A</v>
      </c>
      <c r="GF65" t="e">
        <f t="shared" si="115"/>
        <v>#N/A</v>
      </c>
      <c r="GG65" t="e">
        <f t="shared" si="115"/>
        <v>#N/A</v>
      </c>
      <c r="GH65" t="e">
        <f t="shared" si="115"/>
        <v>#N/A</v>
      </c>
      <c r="GI65" t="e">
        <f t="shared" si="115"/>
        <v>#N/A</v>
      </c>
      <c r="GJ65" t="e">
        <f t="shared" si="115"/>
        <v>#N/A</v>
      </c>
      <c r="GK65" t="e">
        <f t="shared" si="115"/>
        <v>#N/A</v>
      </c>
      <c r="GL65" t="e">
        <f t="shared" si="115"/>
        <v>#N/A</v>
      </c>
      <c r="GM65" t="e">
        <f t="shared" si="115"/>
        <v>#N/A</v>
      </c>
      <c r="GN65" t="e">
        <f t="shared" si="115"/>
        <v>#N/A</v>
      </c>
      <c r="GO65" t="e">
        <f t="shared" si="115"/>
        <v>#N/A</v>
      </c>
      <c r="GP65" t="e">
        <f t="shared" si="115"/>
        <v>#N/A</v>
      </c>
      <c r="GQ65" t="e">
        <f t="shared" ref="GQ65" si="116">INDEX($D$25:$D$36,MATCH(GQ64,$E$25:$E$36,1))</f>
        <v>#N/A</v>
      </c>
      <c r="GR65" t="e">
        <f t="shared" ref="GR65" si="117">INDEX($D$25:$D$36,MATCH(GR64,$E$25:$E$36,1))</f>
        <v>#N/A</v>
      </c>
      <c r="GS65" t="e">
        <f t="shared" ref="GS65" si="118">INDEX($D$25:$D$36,MATCH(GS64,$E$25:$E$36,1))</f>
        <v>#N/A</v>
      </c>
      <c r="GT65" t="e">
        <f t="shared" ref="GT65" si="119">INDEX($D$25:$D$36,MATCH(GT64,$E$25:$E$36,1))</f>
        <v>#N/A</v>
      </c>
    </row>
    <row r="66" spans="2:202" x14ac:dyDescent="0.25">
      <c r="J66" t="s">
        <v>36</v>
      </c>
      <c r="K66" s="87">
        <f ca="1">INDEX($E$25:$E$36,MATCH(K64,$E$25:$E$36,1))</f>
        <v>104000</v>
      </c>
      <c r="L66">
        <f t="shared" ref="L66:BW66" ca="1" si="120">INDEX($E$25:$E$36,MATCH(L64,$E$25:$E$36,1))</f>
        <v>104000</v>
      </c>
      <c r="M66">
        <f t="shared" ca="1" si="120"/>
        <v>104000</v>
      </c>
      <c r="N66">
        <f t="shared" ca="1" si="120"/>
        <v>104000</v>
      </c>
      <c r="O66">
        <f t="shared" ca="1" si="120"/>
        <v>104000</v>
      </c>
      <c r="P66">
        <f t="shared" ca="1" si="120"/>
        <v>138000</v>
      </c>
      <c r="Q66">
        <f t="shared" ca="1" si="120"/>
        <v>138000</v>
      </c>
      <c r="R66">
        <f t="shared" ca="1" si="120"/>
        <v>138000</v>
      </c>
      <c r="S66">
        <f t="shared" ca="1" si="120"/>
        <v>104000</v>
      </c>
      <c r="T66">
        <f t="shared" ca="1" si="120"/>
        <v>74000</v>
      </c>
      <c r="U66">
        <f t="shared" ca="1" si="120"/>
        <v>50000</v>
      </c>
      <c r="V66">
        <f t="shared" ca="1" si="120"/>
        <v>28000</v>
      </c>
      <c r="W66">
        <f t="shared" ca="1" si="120"/>
        <v>28000</v>
      </c>
      <c r="X66">
        <f t="shared" ca="1" si="120"/>
        <v>28000</v>
      </c>
      <c r="Y66">
        <f t="shared" ca="1" si="120"/>
        <v>28000</v>
      </c>
      <c r="Z66">
        <f t="shared" ca="1" si="120"/>
        <v>28000</v>
      </c>
      <c r="AA66">
        <f t="shared" ca="1" si="120"/>
        <v>8000</v>
      </c>
      <c r="AB66">
        <f t="shared" ca="1" si="120"/>
        <v>8000</v>
      </c>
      <c r="AC66">
        <f t="shared" ca="1" si="120"/>
        <v>-30000000</v>
      </c>
      <c r="AD66">
        <f t="shared" ca="1" si="120"/>
        <v>-30000000</v>
      </c>
      <c r="AE66">
        <f t="shared" ca="1" si="120"/>
        <v>-30000000</v>
      </c>
      <c r="AF66">
        <f t="shared" ca="1" si="120"/>
        <v>-30000000</v>
      </c>
      <c r="AG66">
        <f t="shared" ca="1" si="120"/>
        <v>-30000000</v>
      </c>
      <c r="AH66" s="88">
        <f t="shared" ca="1" si="120"/>
        <v>28000</v>
      </c>
      <c r="AI66">
        <f t="shared" ca="1" si="120"/>
        <v>50000</v>
      </c>
      <c r="AJ66">
        <f t="shared" ca="1" si="120"/>
        <v>50000</v>
      </c>
      <c r="AK66">
        <f t="shared" ca="1" si="120"/>
        <v>50000</v>
      </c>
      <c r="AL66">
        <f t="shared" ca="1" si="120"/>
        <v>50000</v>
      </c>
      <c r="AM66">
        <f t="shared" ca="1" si="120"/>
        <v>50000</v>
      </c>
      <c r="AN66">
        <f t="shared" ca="1" si="120"/>
        <v>50000</v>
      </c>
      <c r="AO66">
        <f t="shared" ca="1" si="120"/>
        <v>50000</v>
      </c>
      <c r="AP66">
        <f t="shared" ca="1" si="120"/>
        <v>50000</v>
      </c>
      <c r="AQ66">
        <f t="shared" ca="1" si="120"/>
        <v>28000</v>
      </c>
      <c r="AR66">
        <f t="shared" ca="1" si="120"/>
        <v>28000</v>
      </c>
      <c r="AS66">
        <f t="shared" ca="1" si="120"/>
        <v>8000</v>
      </c>
      <c r="AT66">
        <f t="shared" ca="1" si="120"/>
        <v>0</v>
      </c>
      <c r="AU66">
        <f t="shared" ca="1" si="120"/>
        <v>-30000000</v>
      </c>
      <c r="AV66">
        <f t="shared" ca="1" si="120"/>
        <v>8000</v>
      </c>
      <c r="AW66">
        <f t="shared" ca="1" si="120"/>
        <v>28000</v>
      </c>
      <c r="AX66">
        <f t="shared" ca="1" si="120"/>
        <v>28000</v>
      </c>
      <c r="AY66">
        <f t="shared" ca="1" si="120"/>
        <v>50000</v>
      </c>
      <c r="AZ66">
        <f t="shared" ca="1" si="120"/>
        <v>50000</v>
      </c>
      <c r="BA66">
        <f t="shared" ca="1" si="120"/>
        <v>50000</v>
      </c>
      <c r="BB66">
        <f t="shared" ca="1" si="120"/>
        <v>28000</v>
      </c>
      <c r="BC66">
        <f t="shared" ca="1" si="120"/>
        <v>8000</v>
      </c>
      <c r="BD66">
        <f t="shared" ca="1" si="120"/>
        <v>28000</v>
      </c>
      <c r="BE66">
        <f t="shared" ca="1" si="120"/>
        <v>50000</v>
      </c>
      <c r="BF66">
        <f t="shared" ca="1" si="120"/>
        <v>50000</v>
      </c>
      <c r="BG66" s="87">
        <f t="shared" ca="1" si="120"/>
        <v>50000</v>
      </c>
      <c r="BH66">
        <f t="shared" ca="1" si="120"/>
        <v>50000</v>
      </c>
      <c r="BI66">
        <f t="shared" ca="1" si="120"/>
        <v>50000</v>
      </c>
      <c r="BJ66">
        <f t="shared" ca="1" si="120"/>
        <v>50000</v>
      </c>
      <c r="BK66">
        <f t="shared" ca="1" si="120"/>
        <v>50000</v>
      </c>
      <c r="BL66">
        <f t="shared" ca="1" si="120"/>
        <v>50000</v>
      </c>
      <c r="BM66">
        <f t="shared" ca="1" si="120"/>
        <v>50000</v>
      </c>
      <c r="BN66">
        <f t="shared" ca="1" si="120"/>
        <v>50000</v>
      </c>
      <c r="BO66">
        <f t="shared" ca="1" si="120"/>
        <v>28000</v>
      </c>
      <c r="BP66">
        <f t="shared" ca="1" si="120"/>
        <v>28000</v>
      </c>
      <c r="BQ66">
        <f t="shared" ca="1" si="120"/>
        <v>8000</v>
      </c>
      <c r="BR66">
        <f t="shared" ca="1" si="120"/>
        <v>0</v>
      </c>
      <c r="BS66">
        <f t="shared" ca="1" si="120"/>
        <v>-30000000</v>
      </c>
      <c r="BT66">
        <f t="shared" ca="1" si="120"/>
        <v>8000</v>
      </c>
      <c r="BU66">
        <f t="shared" ca="1" si="120"/>
        <v>0</v>
      </c>
      <c r="BV66">
        <f t="shared" ca="1" si="120"/>
        <v>28000</v>
      </c>
      <c r="BW66">
        <f t="shared" ca="1" si="120"/>
        <v>50000</v>
      </c>
      <c r="BX66">
        <f t="shared" ref="BX66:EI66" ca="1" si="121">INDEX($E$25:$E$36,MATCH(BX64,$E$25:$E$36,1))</f>
        <v>28000</v>
      </c>
      <c r="BY66">
        <f t="shared" ca="1" si="121"/>
        <v>28000</v>
      </c>
      <c r="BZ66">
        <f t="shared" ca="1" si="121"/>
        <v>8000</v>
      </c>
      <c r="CA66">
        <f t="shared" ca="1" si="121"/>
        <v>50000</v>
      </c>
      <c r="CB66">
        <f t="shared" ca="1" si="121"/>
        <v>28000</v>
      </c>
      <c r="CC66">
        <f t="shared" ca="1" si="121"/>
        <v>50000</v>
      </c>
      <c r="CD66" s="88">
        <f t="shared" ca="1" si="121"/>
        <v>50000</v>
      </c>
      <c r="CE66">
        <f t="shared" ca="1" si="121"/>
        <v>50000</v>
      </c>
      <c r="CF66">
        <f t="shared" ca="1" si="121"/>
        <v>50000</v>
      </c>
      <c r="CG66">
        <f t="shared" ca="1" si="121"/>
        <v>50000</v>
      </c>
      <c r="CH66">
        <f t="shared" ca="1" si="121"/>
        <v>50000</v>
      </c>
      <c r="CI66">
        <f t="shared" ca="1" si="121"/>
        <v>50000</v>
      </c>
      <c r="CJ66">
        <f t="shared" ca="1" si="121"/>
        <v>50000</v>
      </c>
      <c r="CK66">
        <f t="shared" ca="1" si="121"/>
        <v>50000</v>
      </c>
      <c r="CL66">
        <f t="shared" ca="1" si="121"/>
        <v>50000</v>
      </c>
      <c r="CM66">
        <f t="shared" ca="1" si="121"/>
        <v>28000</v>
      </c>
      <c r="CN66">
        <f t="shared" ca="1" si="121"/>
        <v>28000</v>
      </c>
      <c r="CO66">
        <f t="shared" ca="1" si="121"/>
        <v>8000</v>
      </c>
      <c r="CP66">
        <f t="shared" ca="1" si="121"/>
        <v>-30000000</v>
      </c>
      <c r="CQ66">
        <f t="shared" ca="1" si="121"/>
        <v>28000</v>
      </c>
      <c r="CR66">
        <f t="shared" ca="1" si="121"/>
        <v>8000</v>
      </c>
      <c r="CS66">
        <f t="shared" ca="1" si="121"/>
        <v>-30000000</v>
      </c>
      <c r="CT66">
        <f t="shared" ca="1" si="121"/>
        <v>28000</v>
      </c>
      <c r="CU66">
        <f t="shared" ca="1" si="121"/>
        <v>50000</v>
      </c>
      <c r="CV66">
        <f t="shared" ca="1" si="121"/>
        <v>28000</v>
      </c>
      <c r="CW66">
        <f t="shared" ca="1" si="121"/>
        <v>28000</v>
      </c>
      <c r="CX66">
        <f t="shared" ca="1" si="121"/>
        <v>8000</v>
      </c>
      <c r="CY66">
        <f t="shared" ca="1" si="121"/>
        <v>28000</v>
      </c>
      <c r="CZ66">
        <f t="shared" ca="1" si="121"/>
        <v>28000</v>
      </c>
      <c r="DA66">
        <f t="shared" ca="1" si="121"/>
        <v>28000</v>
      </c>
      <c r="DB66">
        <f t="shared" ca="1" si="121"/>
        <v>50000</v>
      </c>
      <c r="DC66" s="87">
        <f t="shared" ca="1" si="121"/>
        <v>50000</v>
      </c>
      <c r="DD66">
        <f t="shared" ca="1" si="121"/>
        <v>50000</v>
      </c>
      <c r="DE66">
        <f t="shared" ca="1" si="121"/>
        <v>50000</v>
      </c>
      <c r="DF66">
        <f t="shared" ca="1" si="121"/>
        <v>74000</v>
      </c>
      <c r="DG66">
        <f t="shared" ca="1" si="121"/>
        <v>74000</v>
      </c>
      <c r="DH66">
        <f t="shared" ca="1" si="121"/>
        <v>74000</v>
      </c>
      <c r="DI66">
        <f t="shared" ca="1" si="121"/>
        <v>74000</v>
      </c>
      <c r="DJ66">
        <f t="shared" ca="1" si="121"/>
        <v>104000</v>
      </c>
      <c r="DK66">
        <f t="shared" ca="1" si="121"/>
        <v>104000</v>
      </c>
      <c r="DL66">
        <f t="shared" ca="1" si="121"/>
        <v>104000</v>
      </c>
      <c r="DM66">
        <f t="shared" ca="1" si="121"/>
        <v>104000</v>
      </c>
      <c r="DN66">
        <f t="shared" ca="1" si="121"/>
        <v>104000</v>
      </c>
      <c r="DO66">
        <f t="shared" ca="1" si="121"/>
        <v>138000</v>
      </c>
      <c r="DP66">
        <f t="shared" ca="1" si="121"/>
        <v>138000</v>
      </c>
      <c r="DQ66">
        <f t="shared" ca="1" si="121"/>
        <v>138000</v>
      </c>
      <c r="DR66">
        <f t="shared" ca="1" si="121"/>
        <v>138000</v>
      </c>
      <c r="DS66">
        <f t="shared" ca="1" si="121"/>
        <v>138000</v>
      </c>
      <c r="DT66">
        <f t="shared" ca="1" si="121"/>
        <v>176000</v>
      </c>
      <c r="DU66">
        <f t="shared" ca="1" si="121"/>
        <v>176000</v>
      </c>
      <c r="DV66">
        <f t="shared" ca="1" si="121"/>
        <v>176000</v>
      </c>
      <c r="DW66">
        <f t="shared" ca="1" si="121"/>
        <v>176000</v>
      </c>
      <c r="DX66">
        <f t="shared" ca="1" si="121"/>
        <v>176000</v>
      </c>
      <c r="DY66">
        <f t="shared" ca="1" si="121"/>
        <v>216000</v>
      </c>
      <c r="DZ66" s="88">
        <f t="shared" ca="1" si="121"/>
        <v>216000</v>
      </c>
      <c r="EA66">
        <f t="shared" ca="1" si="121"/>
        <v>216000</v>
      </c>
      <c r="EB66">
        <f t="shared" ca="1" si="121"/>
        <v>216000</v>
      </c>
      <c r="EC66">
        <f t="shared" ca="1" si="121"/>
        <v>216000</v>
      </c>
      <c r="ED66">
        <f t="shared" ca="1" si="121"/>
        <v>216000</v>
      </c>
      <c r="EE66">
        <f t="shared" ca="1" si="121"/>
        <v>216000</v>
      </c>
      <c r="EF66">
        <f t="shared" ca="1" si="121"/>
        <v>264000</v>
      </c>
      <c r="EG66">
        <f t="shared" ca="1" si="121"/>
        <v>264000</v>
      </c>
      <c r="EH66">
        <f t="shared" ca="1" si="121"/>
        <v>264000</v>
      </c>
      <c r="EI66">
        <f t="shared" ca="1" si="121"/>
        <v>264000</v>
      </c>
      <c r="EJ66">
        <f t="shared" ref="EJ66:GP66" ca="1" si="122">INDEX($E$25:$E$36,MATCH(EJ64,$E$25:$E$36,1))</f>
        <v>264000</v>
      </c>
      <c r="EK66">
        <f t="shared" ca="1" si="122"/>
        <v>264000</v>
      </c>
      <c r="EL66">
        <f t="shared" ca="1" si="122"/>
        <v>264000</v>
      </c>
      <c r="EM66">
        <f t="shared" ca="1" si="122"/>
        <v>264000</v>
      </c>
      <c r="EN66">
        <f t="shared" ca="1" si="122"/>
        <v>264000</v>
      </c>
      <c r="EO66">
        <f t="shared" ca="1" si="122"/>
        <v>264000</v>
      </c>
      <c r="EP66">
        <f t="shared" ca="1" si="122"/>
        <v>264000</v>
      </c>
      <c r="EQ66">
        <f t="shared" ca="1" si="122"/>
        <v>264000</v>
      </c>
      <c r="ER66">
        <f t="shared" ca="1" si="122"/>
        <v>264000</v>
      </c>
      <c r="ES66">
        <f t="shared" ca="1" si="122"/>
        <v>264000</v>
      </c>
      <c r="ET66">
        <f t="shared" ca="1" si="122"/>
        <v>264000</v>
      </c>
      <c r="EU66">
        <f t="shared" ca="1" si="122"/>
        <v>264000</v>
      </c>
      <c r="EV66">
        <f t="shared" ca="1" si="122"/>
        <v>264000</v>
      </c>
      <c r="EW66">
        <f t="shared" ca="1" si="122"/>
        <v>264000</v>
      </c>
      <c r="EX66">
        <f t="shared" ca="1" si="122"/>
        <v>264000</v>
      </c>
      <c r="EY66" s="87">
        <f t="shared" ca="1" si="122"/>
        <v>264000</v>
      </c>
      <c r="EZ66">
        <f t="shared" ca="1" si="122"/>
        <v>264000</v>
      </c>
      <c r="FA66">
        <f t="shared" ca="1" si="122"/>
        <v>264000</v>
      </c>
      <c r="FB66">
        <f t="shared" ca="1" si="122"/>
        <v>264000</v>
      </c>
      <c r="FC66">
        <f t="shared" ca="1" si="122"/>
        <v>264000</v>
      </c>
      <c r="FD66">
        <f t="shared" ca="1" si="122"/>
        <v>264000</v>
      </c>
      <c r="FE66">
        <f t="shared" ca="1" si="122"/>
        <v>264000</v>
      </c>
      <c r="FF66">
        <f t="shared" ca="1" si="122"/>
        <v>264000</v>
      </c>
      <c r="FG66">
        <f t="shared" ca="1" si="122"/>
        <v>264000</v>
      </c>
      <c r="FH66">
        <f t="shared" ca="1" si="122"/>
        <v>264000</v>
      </c>
      <c r="FI66">
        <f t="shared" ca="1" si="122"/>
        <v>264000</v>
      </c>
      <c r="FJ66">
        <f t="shared" ca="1" si="122"/>
        <v>264000</v>
      </c>
      <c r="FK66">
        <f t="shared" ca="1" si="122"/>
        <v>264000</v>
      </c>
      <c r="FL66">
        <f t="shared" ca="1" si="122"/>
        <v>264000</v>
      </c>
      <c r="FM66">
        <f t="shared" ca="1" si="122"/>
        <v>264000</v>
      </c>
      <c r="FN66">
        <f t="shared" ca="1" si="122"/>
        <v>264000</v>
      </c>
      <c r="FO66">
        <f t="shared" ca="1" si="122"/>
        <v>264000</v>
      </c>
      <c r="FP66">
        <f t="shared" ca="1" si="122"/>
        <v>264000</v>
      </c>
      <c r="FQ66">
        <f t="shared" ca="1" si="122"/>
        <v>264000</v>
      </c>
      <c r="FR66">
        <f t="shared" ca="1" si="122"/>
        <v>264000</v>
      </c>
      <c r="FS66">
        <f t="shared" ca="1" si="122"/>
        <v>264000</v>
      </c>
      <c r="FT66">
        <f t="shared" ca="1" si="122"/>
        <v>264000</v>
      </c>
      <c r="FU66">
        <f t="shared" ca="1" si="122"/>
        <v>264000</v>
      </c>
      <c r="FV66" s="88">
        <f t="shared" ca="1" si="122"/>
        <v>264000</v>
      </c>
      <c r="FW66" t="e">
        <f t="shared" si="122"/>
        <v>#N/A</v>
      </c>
      <c r="FX66" t="e">
        <f t="shared" si="122"/>
        <v>#N/A</v>
      </c>
      <c r="FY66" t="e">
        <f t="shared" si="122"/>
        <v>#N/A</v>
      </c>
      <c r="FZ66" t="e">
        <f t="shared" si="122"/>
        <v>#N/A</v>
      </c>
      <c r="GA66" t="e">
        <f t="shared" si="122"/>
        <v>#N/A</v>
      </c>
      <c r="GB66" t="e">
        <f t="shared" si="122"/>
        <v>#N/A</v>
      </c>
      <c r="GC66" t="e">
        <f t="shared" si="122"/>
        <v>#N/A</v>
      </c>
      <c r="GD66" t="e">
        <f t="shared" si="122"/>
        <v>#N/A</v>
      </c>
      <c r="GE66" t="e">
        <f t="shared" si="122"/>
        <v>#N/A</v>
      </c>
      <c r="GF66" t="e">
        <f t="shared" si="122"/>
        <v>#N/A</v>
      </c>
      <c r="GG66" t="e">
        <f t="shared" si="122"/>
        <v>#N/A</v>
      </c>
      <c r="GH66" t="e">
        <f t="shared" si="122"/>
        <v>#N/A</v>
      </c>
      <c r="GI66" t="e">
        <f t="shared" si="122"/>
        <v>#N/A</v>
      </c>
      <c r="GJ66" t="e">
        <f t="shared" si="122"/>
        <v>#N/A</v>
      </c>
      <c r="GK66" t="e">
        <f t="shared" si="122"/>
        <v>#N/A</v>
      </c>
      <c r="GL66" t="e">
        <f t="shared" si="122"/>
        <v>#N/A</v>
      </c>
      <c r="GM66" t="e">
        <f t="shared" si="122"/>
        <v>#N/A</v>
      </c>
      <c r="GN66" t="e">
        <f t="shared" si="122"/>
        <v>#N/A</v>
      </c>
      <c r="GO66" t="e">
        <f t="shared" si="122"/>
        <v>#N/A</v>
      </c>
      <c r="GP66" t="e">
        <f t="shared" si="122"/>
        <v>#N/A</v>
      </c>
      <c r="GQ66" t="e">
        <f t="shared" ref="GQ66:GT66" si="123">INDEX($E$25:$E$36,MATCH(GQ64,$E$25:$E$36,1))</f>
        <v>#N/A</v>
      </c>
      <c r="GR66" t="e">
        <f t="shared" si="123"/>
        <v>#N/A</v>
      </c>
      <c r="GS66" t="e">
        <f t="shared" si="123"/>
        <v>#N/A</v>
      </c>
      <c r="GT66" t="e">
        <f t="shared" si="123"/>
        <v>#N/A</v>
      </c>
    </row>
    <row r="67" spans="2:202" x14ac:dyDescent="0.25">
      <c r="B67">
        <v>691.6</v>
      </c>
      <c r="J67" t="s">
        <v>37</v>
      </c>
      <c r="K67" s="87">
        <f ca="1">INDEX($D$25:$D$36,MATCH(K64,$E$25:$E$36,1)+1)</f>
        <v>690</v>
      </c>
      <c r="L67">
        <f t="shared" ref="L67:BW67" ca="1" si="124">INDEX($D$25:$D$36,MATCH(L64,$E$25:$E$36,1)+1)</f>
        <v>690</v>
      </c>
      <c r="M67">
        <f t="shared" ca="1" si="124"/>
        <v>690</v>
      </c>
      <c r="N67">
        <f t="shared" ca="1" si="124"/>
        <v>690</v>
      </c>
      <c r="O67">
        <f t="shared" ca="1" si="124"/>
        <v>690</v>
      </c>
      <c r="P67">
        <f t="shared" ca="1" si="124"/>
        <v>691</v>
      </c>
      <c r="Q67">
        <f t="shared" ca="1" si="124"/>
        <v>691</v>
      </c>
      <c r="R67">
        <f t="shared" ca="1" si="124"/>
        <v>691</v>
      </c>
      <c r="S67">
        <f t="shared" ca="1" si="124"/>
        <v>690</v>
      </c>
      <c r="T67">
        <f t="shared" ca="1" si="124"/>
        <v>689</v>
      </c>
      <c r="U67">
        <f t="shared" ca="1" si="124"/>
        <v>688</v>
      </c>
      <c r="V67">
        <f t="shared" ca="1" si="124"/>
        <v>687</v>
      </c>
      <c r="W67">
        <f t="shared" ca="1" si="124"/>
        <v>687</v>
      </c>
      <c r="X67">
        <f t="shared" ca="1" si="124"/>
        <v>687</v>
      </c>
      <c r="Y67">
        <f t="shared" ca="1" si="124"/>
        <v>687</v>
      </c>
      <c r="Z67">
        <f t="shared" ca="1" si="124"/>
        <v>687</v>
      </c>
      <c r="AA67">
        <f t="shared" ca="1" si="124"/>
        <v>686</v>
      </c>
      <c r="AB67">
        <f t="shared" ca="1" si="124"/>
        <v>686</v>
      </c>
      <c r="AC67">
        <f t="shared" ca="1" si="124"/>
        <v>684.7</v>
      </c>
      <c r="AD67">
        <f t="shared" ca="1" si="124"/>
        <v>684.7</v>
      </c>
      <c r="AE67">
        <f t="shared" ca="1" si="124"/>
        <v>684.7</v>
      </c>
      <c r="AF67">
        <f t="shared" ca="1" si="124"/>
        <v>684.7</v>
      </c>
      <c r="AG67">
        <f t="shared" ca="1" si="124"/>
        <v>684.7</v>
      </c>
      <c r="AH67" s="88">
        <f t="shared" ca="1" si="124"/>
        <v>687</v>
      </c>
      <c r="AI67">
        <f t="shared" ca="1" si="124"/>
        <v>688</v>
      </c>
      <c r="AJ67">
        <f t="shared" ca="1" si="124"/>
        <v>688</v>
      </c>
      <c r="AK67">
        <f t="shared" ca="1" si="124"/>
        <v>688</v>
      </c>
      <c r="AL67">
        <f t="shared" ca="1" si="124"/>
        <v>688</v>
      </c>
      <c r="AM67">
        <f t="shared" ca="1" si="124"/>
        <v>688</v>
      </c>
      <c r="AN67">
        <f t="shared" ca="1" si="124"/>
        <v>688</v>
      </c>
      <c r="AO67">
        <f t="shared" ca="1" si="124"/>
        <v>688</v>
      </c>
      <c r="AP67">
        <f t="shared" ca="1" si="124"/>
        <v>688</v>
      </c>
      <c r="AQ67">
        <f t="shared" ca="1" si="124"/>
        <v>687</v>
      </c>
      <c r="AR67">
        <f t="shared" ca="1" si="124"/>
        <v>687</v>
      </c>
      <c r="AS67">
        <f t="shared" ca="1" si="124"/>
        <v>686</v>
      </c>
      <c r="AT67">
        <f t="shared" ca="1" si="124"/>
        <v>685</v>
      </c>
      <c r="AU67">
        <f t="shared" ca="1" si="124"/>
        <v>684.7</v>
      </c>
      <c r="AV67">
        <f t="shared" ca="1" si="124"/>
        <v>686</v>
      </c>
      <c r="AW67">
        <f t="shared" ca="1" si="124"/>
        <v>687</v>
      </c>
      <c r="AX67">
        <f t="shared" ca="1" si="124"/>
        <v>687</v>
      </c>
      <c r="AY67">
        <f t="shared" ca="1" si="124"/>
        <v>688</v>
      </c>
      <c r="AZ67">
        <f t="shared" ca="1" si="124"/>
        <v>688</v>
      </c>
      <c r="BA67">
        <f t="shared" ca="1" si="124"/>
        <v>688</v>
      </c>
      <c r="BB67">
        <f t="shared" ca="1" si="124"/>
        <v>687</v>
      </c>
      <c r="BC67">
        <f t="shared" ca="1" si="124"/>
        <v>686</v>
      </c>
      <c r="BD67">
        <f t="shared" ca="1" si="124"/>
        <v>687</v>
      </c>
      <c r="BE67">
        <f t="shared" ca="1" si="124"/>
        <v>688</v>
      </c>
      <c r="BF67">
        <f t="shared" ca="1" si="124"/>
        <v>688</v>
      </c>
      <c r="BG67" s="87">
        <f t="shared" ca="1" si="124"/>
        <v>688</v>
      </c>
      <c r="BH67">
        <f t="shared" ca="1" si="124"/>
        <v>688</v>
      </c>
      <c r="BI67">
        <f t="shared" ca="1" si="124"/>
        <v>688</v>
      </c>
      <c r="BJ67">
        <f t="shared" ca="1" si="124"/>
        <v>688</v>
      </c>
      <c r="BK67">
        <f t="shared" ca="1" si="124"/>
        <v>688</v>
      </c>
      <c r="BL67">
        <f t="shared" ca="1" si="124"/>
        <v>688</v>
      </c>
      <c r="BM67">
        <f t="shared" ca="1" si="124"/>
        <v>688</v>
      </c>
      <c r="BN67">
        <f t="shared" ca="1" si="124"/>
        <v>688</v>
      </c>
      <c r="BO67">
        <f t="shared" ca="1" si="124"/>
        <v>687</v>
      </c>
      <c r="BP67">
        <f t="shared" ca="1" si="124"/>
        <v>687</v>
      </c>
      <c r="BQ67">
        <f t="shared" ca="1" si="124"/>
        <v>686</v>
      </c>
      <c r="BR67">
        <f t="shared" ca="1" si="124"/>
        <v>685</v>
      </c>
      <c r="BS67">
        <f t="shared" ca="1" si="124"/>
        <v>684.7</v>
      </c>
      <c r="BT67">
        <f t="shared" ca="1" si="124"/>
        <v>686</v>
      </c>
      <c r="BU67">
        <f t="shared" ca="1" si="124"/>
        <v>685</v>
      </c>
      <c r="BV67">
        <f t="shared" ca="1" si="124"/>
        <v>687</v>
      </c>
      <c r="BW67">
        <f t="shared" ca="1" si="124"/>
        <v>688</v>
      </c>
      <c r="BX67">
        <f t="shared" ref="BX67:EI67" ca="1" si="125">INDEX($D$25:$D$36,MATCH(BX64,$E$25:$E$36,1)+1)</f>
        <v>687</v>
      </c>
      <c r="BY67">
        <f t="shared" ca="1" si="125"/>
        <v>687</v>
      </c>
      <c r="BZ67">
        <f t="shared" ca="1" si="125"/>
        <v>686</v>
      </c>
      <c r="CA67">
        <f t="shared" ca="1" si="125"/>
        <v>688</v>
      </c>
      <c r="CB67">
        <f t="shared" ca="1" si="125"/>
        <v>687</v>
      </c>
      <c r="CC67">
        <f t="shared" ca="1" si="125"/>
        <v>688</v>
      </c>
      <c r="CD67" s="88">
        <f t="shared" ca="1" si="125"/>
        <v>688</v>
      </c>
      <c r="CE67">
        <f t="shared" ca="1" si="125"/>
        <v>688</v>
      </c>
      <c r="CF67">
        <f t="shared" ca="1" si="125"/>
        <v>688</v>
      </c>
      <c r="CG67">
        <f t="shared" ca="1" si="125"/>
        <v>688</v>
      </c>
      <c r="CH67">
        <f t="shared" ca="1" si="125"/>
        <v>688</v>
      </c>
      <c r="CI67">
        <f t="shared" ca="1" si="125"/>
        <v>688</v>
      </c>
      <c r="CJ67">
        <f t="shared" ca="1" si="125"/>
        <v>688</v>
      </c>
      <c r="CK67">
        <f t="shared" ca="1" si="125"/>
        <v>688</v>
      </c>
      <c r="CL67">
        <f t="shared" ca="1" si="125"/>
        <v>688</v>
      </c>
      <c r="CM67">
        <f t="shared" ca="1" si="125"/>
        <v>687</v>
      </c>
      <c r="CN67">
        <f t="shared" ca="1" si="125"/>
        <v>687</v>
      </c>
      <c r="CO67">
        <f t="shared" ca="1" si="125"/>
        <v>686</v>
      </c>
      <c r="CP67">
        <f t="shared" ca="1" si="125"/>
        <v>684.7</v>
      </c>
      <c r="CQ67">
        <f t="shared" ca="1" si="125"/>
        <v>687</v>
      </c>
      <c r="CR67">
        <f t="shared" ca="1" si="125"/>
        <v>686</v>
      </c>
      <c r="CS67">
        <f t="shared" ca="1" si="125"/>
        <v>684.7</v>
      </c>
      <c r="CT67">
        <f t="shared" ca="1" si="125"/>
        <v>687</v>
      </c>
      <c r="CU67">
        <f t="shared" ca="1" si="125"/>
        <v>688</v>
      </c>
      <c r="CV67">
        <f t="shared" ca="1" si="125"/>
        <v>687</v>
      </c>
      <c r="CW67">
        <f t="shared" ca="1" si="125"/>
        <v>687</v>
      </c>
      <c r="CX67">
        <f t="shared" ca="1" si="125"/>
        <v>686</v>
      </c>
      <c r="CY67">
        <f t="shared" ca="1" si="125"/>
        <v>687</v>
      </c>
      <c r="CZ67">
        <f t="shared" ca="1" si="125"/>
        <v>687</v>
      </c>
      <c r="DA67">
        <f t="shared" ca="1" si="125"/>
        <v>687</v>
      </c>
      <c r="DB67">
        <f t="shared" ca="1" si="125"/>
        <v>688</v>
      </c>
      <c r="DC67" s="87">
        <f t="shared" ca="1" si="125"/>
        <v>688</v>
      </c>
      <c r="DD67">
        <f t="shared" ca="1" si="125"/>
        <v>688</v>
      </c>
      <c r="DE67">
        <f t="shared" ca="1" si="125"/>
        <v>688</v>
      </c>
      <c r="DF67">
        <f t="shared" ca="1" si="125"/>
        <v>689</v>
      </c>
      <c r="DG67">
        <f t="shared" ca="1" si="125"/>
        <v>689</v>
      </c>
      <c r="DH67">
        <f t="shared" ca="1" si="125"/>
        <v>689</v>
      </c>
      <c r="DI67">
        <f t="shared" ca="1" si="125"/>
        <v>689</v>
      </c>
      <c r="DJ67">
        <f t="shared" ca="1" si="125"/>
        <v>690</v>
      </c>
      <c r="DK67">
        <f t="shared" ca="1" si="125"/>
        <v>690</v>
      </c>
      <c r="DL67">
        <f t="shared" ca="1" si="125"/>
        <v>690</v>
      </c>
      <c r="DM67">
        <f t="shared" ca="1" si="125"/>
        <v>690</v>
      </c>
      <c r="DN67">
        <f t="shared" ca="1" si="125"/>
        <v>690</v>
      </c>
      <c r="DO67">
        <f t="shared" ca="1" si="125"/>
        <v>691</v>
      </c>
      <c r="DP67">
        <f t="shared" ca="1" si="125"/>
        <v>691</v>
      </c>
      <c r="DQ67">
        <f t="shared" ca="1" si="125"/>
        <v>691</v>
      </c>
      <c r="DR67">
        <f t="shared" ca="1" si="125"/>
        <v>691</v>
      </c>
      <c r="DS67">
        <f t="shared" ca="1" si="125"/>
        <v>691</v>
      </c>
      <c r="DT67">
        <f t="shared" ca="1" si="125"/>
        <v>692</v>
      </c>
      <c r="DU67">
        <f t="shared" ca="1" si="125"/>
        <v>692</v>
      </c>
      <c r="DV67">
        <f t="shared" ca="1" si="125"/>
        <v>692</v>
      </c>
      <c r="DW67">
        <f t="shared" ca="1" si="125"/>
        <v>692</v>
      </c>
      <c r="DX67">
        <f t="shared" ca="1" si="125"/>
        <v>692</v>
      </c>
      <c r="DY67">
        <f t="shared" ca="1" si="125"/>
        <v>693</v>
      </c>
      <c r="DZ67" s="88">
        <f t="shared" ca="1" si="125"/>
        <v>693</v>
      </c>
      <c r="EA67">
        <f t="shared" ca="1" si="125"/>
        <v>693</v>
      </c>
      <c r="EB67">
        <f t="shared" ca="1" si="125"/>
        <v>693</v>
      </c>
      <c r="EC67">
        <f t="shared" ca="1" si="125"/>
        <v>693</v>
      </c>
      <c r="ED67">
        <f t="shared" ca="1" si="125"/>
        <v>693</v>
      </c>
      <c r="EE67">
        <f t="shared" ca="1" si="125"/>
        <v>693</v>
      </c>
      <c r="EF67">
        <f t="shared" ca="1" si="125"/>
        <v>700</v>
      </c>
      <c r="EG67">
        <f t="shared" ca="1" si="125"/>
        <v>700</v>
      </c>
      <c r="EH67">
        <f t="shared" ca="1" si="125"/>
        <v>700</v>
      </c>
      <c r="EI67">
        <f t="shared" ca="1" si="125"/>
        <v>700</v>
      </c>
      <c r="EJ67">
        <f t="shared" ref="EJ67:GP67" ca="1" si="126">INDEX($D$25:$D$36,MATCH(EJ64,$E$25:$E$36,1)+1)</f>
        <v>700</v>
      </c>
      <c r="EK67">
        <f t="shared" ca="1" si="126"/>
        <v>700</v>
      </c>
      <c r="EL67">
        <f t="shared" ca="1" si="126"/>
        <v>700</v>
      </c>
      <c r="EM67">
        <f t="shared" ca="1" si="126"/>
        <v>700</v>
      </c>
      <c r="EN67">
        <f t="shared" ca="1" si="126"/>
        <v>700</v>
      </c>
      <c r="EO67">
        <f t="shared" ca="1" si="126"/>
        <v>700</v>
      </c>
      <c r="EP67">
        <f t="shared" ca="1" si="126"/>
        <v>700</v>
      </c>
      <c r="EQ67">
        <f t="shared" ca="1" si="126"/>
        <v>700</v>
      </c>
      <c r="ER67">
        <f t="shared" ca="1" si="126"/>
        <v>700</v>
      </c>
      <c r="ES67">
        <f t="shared" ca="1" si="126"/>
        <v>700</v>
      </c>
      <c r="ET67">
        <f t="shared" ca="1" si="126"/>
        <v>700</v>
      </c>
      <c r="EU67">
        <f t="shared" ca="1" si="126"/>
        <v>700</v>
      </c>
      <c r="EV67">
        <f t="shared" ca="1" si="126"/>
        <v>700</v>
      </c>
      <c r="EW67">
        <f t="shared" ca="1" si="126"/>
        <v>700</v>
      </c>
      <c r="EX67">
        <f t="shared" ca="1" si="126"/>
        <v>700</v>
      </c>
      <c r="EY67" s="87">
        <f t="shared" ca="1" si="126"/>
        <v>700</v>
      </c>
      <c r="EZ67">
        <f t="shared" ca="1" si="126"/>
        <v>700</v>
      </c>
      <c r="FA67">
        <f t="shared" ca="1" si="126"/>
        <v>700</v>
      </c>
      <c r="FB67">
        <f t="shared" ca="1" si="126"/>
        <v>700</v>
      </c>
      <c r="FC67">
        <f t="shared" ca="1" si="126"/>
        <v>700</v>
      </c>
      <c r="FD67">
        <f t="shared" ca="1" si="126"/>
        <v>700</v>
      </c>
      <c r="FE67">
        <f t="shared" ca="1" si="126"/>
        <v>700</v>
      </c>
      <c r="FF67">
        <f t="shared" ca="1" si="126"/>
        <v>700</v>
      </c>
      <c r="FG67">
        <f t="shared" ca="1" si="126"/>
        <v>700</v>
      </c>
      <c r="FH67">
        <f t="shared" ca="1" si="126"/>
        <v>700</v>
      </c>
      <c r="FI67">
        <f t="shared" ca="1" si="126"/>
        <v>700</v>
      </c>
      <c r="FJ67">
        <f t="shared" ca="1" si="126"/>
        <v>700</v>
      </c>
      <c r="FK67">
        <f t="shared" ca="1" si="126"/>
        <v>700</v>
      </c>
      <c r="FL67">
        <f t="shared" ca="1" si="126"/>
        <v>700</v>
      </c>
      <c r="FM67">
        <f t="shared" ca="1" si="126"/>
        <v>700</v>
      </c>
      <c r="FN67">
        <f t="shared" ca="1" si="126"/>
        <v>700</v>
      </c>
      <c r="FO67">
        <f t="shared" ca="1" si="126"/>
        <v>700</v>
      </c>
      <c r="FP67">
        <f t="shared" ca="1" si="126"/>
        <v>700</v>
      </c>
      <c r="FQ67">
        <f t="shared" ca="1" si="126"/>
        <v>700</v>
      </c>
      <c r="FR67">
        <f t="shared" ca="1" si="126"/>
        <v>700</v>
      </c>
      <c r="FS67">
        <f t="shared" ca="1" si="126"/>
        <v>700</v>
      </c>
      <c r="FT67">
        <f t="shared" ca="1" si="126"/>
        <v>700</v>
      </c>
      <c r="FU67">
        <f t="shared" ca="1" si="126"/>
        <v>700</v>
      </c>
      <c r="FV67" s="88">
        <f t="shared" ca="1" si="126"/>
        <v>700</v>
      </c>
      <c r="FW67" t="e">
        <f t="shared" si="126"/>
        <v>#N/A</v>
      </c>
      <c r="FX67" t="e">
        <f t="shared" si="126"/>
        <v>#N/A</v>
      </c>
      <c r="FY67" t="e">
        <f t="shared" si="126"/>
        <v>#N/A</v>
      </c>
      <c r="FZ67" t="e">
        <f t="shared" si="126"/>
        <v>#N/A</v>
      </c>
      <c r="GA67" t="e">
        <f t="shared" si="126"/>
        <v>#N/A</v>
      </c>
      <c r="GB67" t="e">
        <f t="shared" si="126"/>
        <v>#N/A</v>
      </c>
      <c r="GC67" t="e">
        <f t="shared" si="126"/>
        <v>#N/A</v>
      </c>
      <c r="GD67" t="e">
        <f t="shared" si="126"/>
        <v>#N/A</v>
      </c>
      <c r="GE67" t="e">
        <f t="shared" si="126"/>
        <v>#N/A</v>
      </c>
      <c r="GF67" t="e">
        <f t="shared" si="126"/>
        <v>#N/A</v>
      </c>
      <c r="GG67" t="e">
        <f t="shared" si="126"/>
        <v>#N/A</v>
      </c>
      <c r="GH67" t="e">
        <f t="shared" si="126"/>
        <v>#N/A</v>
      </c>
      <c r="GI67" t="e">
        <f t="shared" si="126"/>
        <v>#N/A</v>
      </c>
      <c r="GJ67" t="e">
        <f t="shared" si="126"/>
        <v>#N/A</v>
      </c>
      <c r="GK67" t="e">
        <f t="shared" si="126"/>
        <v>#N/A</v>
      </c>
      <c r="GL67" t="e">
        <f t="shared" si="126"/>
        <v>#N/A</v>
      </c>
      <c r="GM67" t="e">
        <f t="shared" si="126"/>
        <v>#N/A</v>
      </c>
      <c r="GN67" t="e">
        <f t="shared" si="126"/>
        <v>#N/A</v>
      </c>
      <c r="GO67" t="e">
        <f t="shared" si="126"/>
        <v>#N/A</v>
      </c>
      <c r="GP67" t="e">
        <f t="shared" si="126"/>
        <v>#N/A</v>
      </c>
      <c r="GQ67" t="e">
        <f t="shared" ref="GQ67:GT67" si="127">INDEX($D$25:$D$36,MATCH(GQ64,$E$25:$E$36,1)+1)</f>
        <v>#N/A</v>
      </c>
      <c r="GR67" t="e">
        <f t="shared" si="127"/>
        <v>#N/A</v>
      </c>
      <c r="GS67" t="e">
        <f t="shared" si="127"/>
        <v>#N/A</v>
      </c>
      <c r="GT67" t="e">
        <f t="shared" si="127"/>
        <v>#N/A</v>
      </c>
    </row>
    <row r="68" spans="2:202" x14ac:dyDescent="0.25">
      <c r="J68" t="s">
        <v>38</v>
      </c>
      <c r="K68" s="87">
        <f ca="1">INDEX($E$25:$E$36,MATCH(K64,$E$25:$E$36,1)+1)</f>
        <v>138000</v>
      </c>
      <c r="L68">
        <f t="shared" ref="L68:BW68" ca="1" si="128">INDEX($E$25:$E$36,MATCH(L64,$E$25:$E$36,1)+1)</f>
        <v>138000</v>
      </c>
      <c r="M68">
        <f t="shared" ca="1" si="128"/>
        <v>138000</v>
      </c>
      <c r="N68">
        <f t="shared" ca="1" si="128"/>
        <v>138000</v>
      </c>
      <c r="O68">
        <f t="shared" ca="1" si="128"/>
        <v>138000</v>
      </c>
      <c r="P68">
        <f t="shared" ca="1" si="128"/>
        <v>176000</v>
      </c>
      <c r="Q68">
        <f t="shared" ca="1" si="128"/>
        <v>176000</v>
      </c>
      <c r="R68">
        <f t="shared" ca="1" si="128"/>
        <v>176000</v>
      </c>
      <c r="S68">
        <f t="shared" ca="1" si="128"/>
        <v>138000</v>
      </c>
      <c r="T68">
        <f t="shared" ca="1" si="128"/>
        <v>104000</v>
      </c>
      <c r="U68">
        <f t="shared" ca="1" si="128"/>
        <v>74000</v>
      </c>
      <c r="V68">
        <f t="shared" ca="1" si="128"/>
        <v>50000</v>
      </c>
      <c r="W68">
        <f t="shared" ca="1" si="128"/>
        <v>50000</v>
      </c>
      <c r="X68">
        <f t="shared" ca="1" si="128"/>
        <v>50000</v>
      </c>
      <c r="Y68">
        <f t="shared" ca="1" si="128"/>
        <v>50000</v>
      </c>
      <c r="Z68">
        <f t="shared" ca="1" si="128"/>
        <v>50000</v>
      </c>
      <c r="AA68">
        <f t="shared" ca="1" si="128"/>
        <v>28000</v>
      </c>
      <c r="AB68">
        <f t="shared" ca="1" si="128"/>
        <v>28000</v>
      </c>
      <c r="AC68">
        <f t="shared" ca="1" si="128"/>
        <v>0</v>
      </c>
      <c r="AD68">
        <f t="shared" ca="1" si="128"/>
        <v>0</v>
      </c>
      <c r="AE68">
        <f t="shared" ca="1" si="128"/>
        <v>0</v>
      </c>
      <c r="AF68">
        <f t="shared" ca="1" si="128"/>
        <v>0</v>
      </c>
      <c r="AG68">
        <f t="shared" ca="1" si="128"/>
        <v>0</v>
      </c>
      <c r="AH68" s="88">
        <f t="shared" ca="1" si="128"/>
        <v>50000</v>
      </c>
      <c r="AI68">
        <f t="shared" ca="1" si="128"/>
        <v>74000</v>
      </c>
      <c r="AJ68">
        <f t="shared" ca="1" si="128"/>
        <v>74000</v>
      </c>
      <c r="AK68">
        <f t="shared" ca="1" si="128"/>
        <v>74000</v>
      </c>
      <c r="AL68">
        <f t="shared" ca="1" si="128"/>
        <v>74000</v>
      </c>
      <c r="AM68">
        <f t="shared" ca="1" si="128"/>
        <v>74000</v>
      </c>
      <c r="AN68">
        <f t="shared" ca="1" si="128"/>
        <v>74000</v>
      </c>
      <c r="AO68">
        <f t="shared" ca="1" si="128"/>
        <v>74000</v>
      </c>
      <c r="AP68">
        <f t="shared" ca="1" si="128"/>
        <v>74000</v>
      </c>
      <c r="AQ68">
        <f t="shared" ca="1" si="128"/>
        <v>50000</v>
      </c>
      <c r="AR68">
        <f t="shared" ca="1" si="128"/>
        <v>50000</v>
      </c>
      <c r="AS68">
        <f t="shared" ca="1" si="128"/>
        <v>28000</v>
      </c>
      <c r="AT68">
        <f t="shared" ca="1" si="128"/>
        <v>8000</v>
      </c>
      <c r="AU68">
        <f t="shared" ca="1" si="128"/>
        <v>0</v>
      </c>
      <c r="AV68">
        <f t="shared" ca="1" si="128"/>
        <v>28000</v>
      </c>
      <c r="AW68">
        <f t="shared" ca="1" si="128"/>
        <v>50000</v>
      </c>
      <c r="AX68">
        <f t="shared" ca="1" si="128"/>
        <v>50000</v>
      </c>
      <c r="AY68">
        <f t="shared" ca="1" si="128"/>
        <v>74000</v>
      </c>
      <c r="AZ68">
        <f t="shared" ca="1" si="128"/>
        <v>74000</v>
      </c>
      <c r="BA68">
        <f t="shared" ca="1" si="128"/>
        <v>74000</v>
      </c>
      <c r="BB68">
        <f t="shared" ca="1" si="128"/>
        <v>50000</v>
      </c>
      <c r="BC68">
        <f t="shared" ca="1" si="128"/>
        <v>28000</v>
      </c>
      <c r="BD68">
        <f t="shared" ca="1" si="128"/>
        <v>50000</v>
      </c>
      <c r="BE68">
        <f t="shared" ca="1" si="128"/>
        <v>74000</v>
      </c>
      <c r="BF68">
        <f t="shared" ca="1" si="128"/>
        <v>74000</v>
      </c>
      <c r="BG68" s="87">
        <f t="shared" ca="1" si="128"/>
        <v>74000</v>
      </c>
      <c r="BH68">
        <f t="shared" ca="1" si="128"/>
        <v>74000</v>
      </c>
      <c r="BI68">
        <f t="shared" ca="1" si="128"/>
        <v>74000</v>
      </c>
      <c r="BJ68">
        <f t="shared" ca="1" si="128"/>
        <v>74000</v>
      </c>
      <c r="BK68">
        <f t="shared" ca="1" si="128"/>
        <v>74000</v>
      </c>
      <c r="BL68">
        <f t="shared" ca="1" si="128"/>
        <v>74000</v>
      </c>
      <c r="BM68">
        <f t="shared" ca="1" si="128"/>
        <v>74000</v>
      </c>
      <c r="BN68">
        <f t="shared" ca="1" si="128"/>
        <v>74000</v>
      </c>
      <c r="BO68">
        <f t="shared" ca="1" si="128"/>
        <v>50000</v>
      </c>
      <c r="BP68">
        <f t="shared" ca="1" si="128"/>
        <v>50000</v>
      </c>
      <c r="BQ68">
        <f t="shared" ca="1" si="128"/>
        <v>28000</v>
      </c>
      <c r="BR68">
        <f t="shared" ca="1" si="128"/>
        <v>8000</v>
      </c>
      <c r="BS68">
        <f t="shared" ca="1" si="128"/>
        <v>0</v>
      </c>
      <c r="BT68">
        <f t="shared" ca="1" si="128"/>
        <v>28000</v>
      </c>
      <c r="BU68">
        <f t="shared" ca="1" si="128"/>
        <v>8000</v>
      </c>
      <c r="BV68">
        <f t="shared" ca="1" si="128"/>
        <v>50000</v>
      </c>
      <c r="BW68">
        <f t="shared" ca="1" si="128"/>
        <v>74000</v>
      </c>
      <c r="BX68">
        <f t="shared" ref="BX68:EI68" ca="1" si="129">INDEX($E$25:$E$36,MATCH(BX64,$E$25:$E$36,1)+1)</f>
        <v>50000</v>
      </c>
      <c r="BY68">
        <f t="shared" ca="1" si="129"/>
        <v>50000</v>
      </c>
      <c r="BZ68">
        <f t="shared" ca="1" si="129"/>
        <v>28000</v>
      </c>
      <c r="CA68">
        <f t="shared" ca="1" si="129"/>
        <v>74000</v>
      </c>
      <c r="CB68">
        <f t="shared" ca="1" si="129"/>
        <v>50000</v>
      </c>
      <c r="CC68">
        <f t="shared" ca="1" si="129"/>
        <v>74000</v>
      </c>
      <c r="CD68" s="88">
        <f t="shared" ca="1" si="129"/>
        <v>74000</v>
      </c>
      <c r="CE68">
        <f t="shared" ca="1" si="129"/>
        <v>74000</v>
      </c>
      <c r="CF68">
        <f t="shared" ca="1" si="129"/>
        <v>74000</v>
      </c>
      <c r="CG68">
        <f t="shared" ca="1" si="129"/>
        <v>74000</v>
      </c>
      <c r="CH68">
        <f t="shared" ca="1" si="129"/>
        <v>74000</v>
      </c>
      <c r="CI68">
        <f t="shared" ca="1" si="129"/>
        <v>74000</v>
      </c>
      <c r="CJ68">
        <f t="shared" ca="1" si="129"/>
        <v>74000</v>
      </c>
      <c r="CK68">
        <f t="shared" ca="1" si="129"/>
        <v>74000</v>
      </c>
      <c r="CL68">
        <f t="shared" ca="1" si="129"/>
        <v>74000</v>
      </c>
      <c r="CM68">
        <f t="shared" ca="1" si="129"/>
        <v>50000</v>
      </c>
      <c r="CN68">
        <f t="shared" ca="1" si="129"/>
        <v>50000</v>
      </c>
      <c r="CO68">
        <f t="shared" ca="1" si="129"/>
        <v>28000</v>
      </c>
      <c r="CP68">
        <f t="shared" ca="1" si="129"/>
        <v>0</v>
      </c>
      <c r="CQ68">
        <f t="shared" ca="1" si="129"/>
        <v>50000</v>
      </c>
      <c r="CR68">
        <f t="shared" ca="1" si="129"/>
        <v>28000</v>
      </c>
      <c r="CS68">
        <f t="shared" ca="1" si="129"/>
        <v>0</v>
      </c>
      <c r="CT68">
        <f t="shared" ca="1" si="129"/>
        <v>50000</v>
      </c>
      <c r="CU68">
        <f t="shared" ca="1" si="129"/>
        <v>74000</v>
      </c>
      <c r="CV68">
        <f t="shared" ca="1" si="129"/>
        <v>50000</v>
      </c>
      <c r="CW68">
        <f t="shared" ca="1" si="129"/>
        <v>50000</v>
      </c>
      <c r="CX68">
        <f t="shared" ca="1" si="129"/>
        <v>28000</v>
      </c>
      <c r="CY68">
        <f t="shared" ca="1" si="129"/>
        <v>50000</v>
      </c>
      <c r="CZ68">
        <f t="shared" ca="1" si="129"/>
        <v>50000</v>
      </c>
      <c r="DA68">
        <f t="shared" ca="1" si="129"/>
        <v>50000</v>
      </c>
      <c r="DB68">
        <f t="shared" ca="1" si="129"/>
        <v>74000</v>
      </c>
      <c r="DC68" s="87">
        <f t="shared" ca="1" si="129"/>
        <v>74000</v>
      </c>
      <c r="DD68">
        <f t="shared" ca="1" si="129"/>
        <v>74000</v>
      </c>
      <c r="DE68">
        <f t="shared" ca="1" si="129"/>
        <v>74000</v>
      </c>
      <c r="DF68">
        <f t="shared" ca="1" si="129"/>
        <v>104000</v>
      </c>
      <c r="DG68">
        <f t="shared" ca="1" si="129"/>
        <v>104000</v>
      </c>
      <c r="DH68">
        <f t="shared" ca="1" si="129"/>
        <v>104000</v>
      </c>
      <c r="DI68">
        <f t="shared" ca="1" si="129"/>
        <v>104000</v>
      </c>
      <c r="DJ68">
        <f t="shared" ca="1" si="129"/>
        <v>138000</v>
      </c>
      <c r="DK68">
        <f t="shared" ca="1" si="129"/>
        <v>138000</v>
      </c>
      <c r="DL68">
        <f t="shared" ca="1" si="129"/>
        <v>138000</v>
      </c>
      <c r="DM68">
        <f t="shared" ca="1" si="129"/>
        <v>138000</v>
      </c>
      <c r="DN68">
        <f t="shared" ca="1" si="129"/>
        <v>138000</v>
      </c>
      <c r="DO68">
        <f t="shared" ca="1" si="129"/>
        <v>176000</v>
      </c>
      <c r="DP68">
        <f t="shared" ca="1" si="129"/>
        <v>176000</v>
      </c>
      <c r="DQ68">
        <f t="shared" ca="1" si="129"/>
        <v>176000</v>
      </c>
      <c r="DR68">
        <f t="shared" ca="1" si="129"/>
        <v>176000</v>
      </c>
      <c r="DS68">
        <f t="shared" ca="1" si="129"/>
        <v>176000</v>
      </c>
      <c r="DT68">
        <f t="shared" ca="1" si="129"/>
        <v>216000</v>
      </c>
      <c r="DU68">
        <f t="shared" ca="1" si="129"/>
        <v>216000</v>
      </c>
      <c r="DV68">
        <f t="shared" ca="1" si="129"/>
        <v>216000</v>
      </c>
      <c r="DW68">
        <f t="shared" ca="1" si="129"/>
        <v>216000</v>
      </c>
      <c r="DX68">
        <f t="shared" ca="1" si="129"/>
        <v>216000</v>
      </c>
      <c r="DY68">
        <f t="shared" ca="1" si="129"/>
        <v>264000</v>
      </c>
      <c r="DZ68" s="88">
        <f t="shared" ca="1" si="129"/>
        <v>264000</v>
      </c>
      <c r="EA68">
        <f t="shared" ca="1" si="129"/>
        <v>264000</v>
      </c>
      <c r="EB68">
        <f t="shared" ca="1" si="129"/>
        <v>264000</v>
      </c>
      <c r="EC68">
        <f t="shared" ca="1" si="129"/>
        <v>264000</v>
      </c>
      <c r="ED68">
        <f t="shared" ca="1" si="129"/>
        <v>264000</v>
      </c>
      <c r="EE68">
        <f t="shared" ca="1" si="129"/>
        <v>264000</v>
      </c>
      <c r="EF68">
        <f t="shared" ca="1" si="129"/>
        <v>3264000</v>
      </c>
      <c r="EG68">
        <f t="shared" ca="1" si="129"/>
        <v>3264000</v>
      </c>
      <c r="EH68">
        <f t="shared" ca="1" si="129"/>
        <v>3264000</v>
      </c>
      <c r="EI68">
        <f t="shared" ca="1" si="129"/>
        <v>3264000</v>
      </c>
      <c r="EJ68">
        <f t="shared" ref="EJ68:GP68" ca="1" si="130">INDEX($E$25:$E$36,MATCH(EJ64,$E$25:$E$36,1)+1)</f>
        <v>3264000</v>
      </c>
      <c r="EK68">
        <f t="shared" ca="1" si="130"/>
        <v>3264000</v>
      </c>
      <c r="EL68">
        <f t="shared" ca="1" si="130"/>
        <v>3264000</v>
      </c>
      <c r="EM68">
        <f t="shared" ca="1" si="130"/>
        <v>3264000</v>
      </c>
      <c r="EN68">
        <f t="shared" ca="1" si="130"/>
        <v>3264000</v>
      </c>
      <c r="EO68">
        <f t="shared" ca="1" si="130"/>
        <v>3264000</v>
      </c>
      <c r="EP68">
        <f t="shared" ca="1" si="130"/>
        <v>3264000</v>
      </c>
      <c r="EQ68">
        <f t="shared" ca="1" si="130"/>
        <v>3264000</v>
      </c>
      <c r="ER68">
        <f t="shared" ca="1" si="130"/>
        <v>3264000</v>
      </c>
      <c r="ES68">
        <f t="shared" ca="1" si="130"/>
        <v>3264000</v>
      </c>
      <c r="ET68">
        <f t="shared" ca="1" si="130"/>
        <v>3264000</v>
      </c>
      <c r="EU68">
        <f t="shared" ca="1" si="130"/>
        <v>3264000</v>
      </c>
      <c r="EV68">
        <f t="shared" ca="1" si="130"/>
        <v>3264000</v>
      </c>
      <c r="EW68">
        <f t="shared" ca="1" si="130"/>
        <v>3264000</v>
      </c>
      <c r="EX68">
        <f t="shared" ca="1" si="130"/>
        <v>3264000</v>
      </c>
      <c r="EY68" s="87">
        <f t="shared" ca="1" si="130"/>
        <v>3264000</v>
      </c>
      <c r="EZ68">
        <f t="shared" ca="1" si="130"/>
        <v>3264000</v>
      </c>
      <c r="FA68">
        <f t="shared" ca="1" si="130"/>
        <v>3264000</v>
      </c>
      <c r="FB68">
        <f t="shared" ca="1" si="130"/>
        <v>3264000</v>
      </c>
      <c r="FC68">
        <f t="shared" ca="1" si="130"/>
        <v>3264000</v>
      </c>
      <c r="FD68">
        <f t="shared" ca="1" si="130"/>
        <v>3264000</v>
      </c>
      <c r="FE68">
        <f t="shared" ca="1" si="130"/>
        <v>3264000</v>
      </c>
      <c r="FF68">
        <f t="shared" ca="1" si="130"/>
        <v>3264000</v>
      </c>
      <c r="FG68">
        <f t="shared" ca="1" si="130"/>
        <v>3264000</v>
      </c>
      <c r="FH68">
        <f t="shared" ca="1" si="130"/>
        <v>3264000</v>
      </c>
      <c r="FI68">
        <f t="shared" ca="1" si="130"/>
        <v>3264000</v>
      </c>
      <c r="FJ68">
        <f t="shared" ca="1" si="130"/>
        <v>3264000</v>
      </c>
      <c r="FK68">
        <f t="shared" ca="1" si="130"/>
        <v>3264000</v>
      </c>
      <c r="FL68">
        <f t="shared" ca="1" si="130"/>
        <v>3264000</v>
      </c>
      <c r="FM68">
        <f t="shared" ca="1" si="130"/>
        <v>3264000</v>
      </c>
      <c r="FN68">
        <f t="shared" ca="1" si="130"/>
        <v>3264000</v>
      </c>
      <c r="FO68">
        <f t="shared" ca="1" si="130"/>
        <v>3264000</v>
      </c>
      <c r="FP68">
        <f t="shared" ca="1" si="130"/>
        <v>3264000</v>
      </c>
      <c r="FQ68">
        <f t="shared" ca="1" si="130"/>
        <v>3264000</v>
      </c>
      <c r="FR68">
        <f t="shared" ca="1" si="130"/>
        <v>3264000</v>
      </c>
      <c r="FS68">
        <f t="shared" ca="1" si="130"/>
        <v>3264000</v>
      </c>
      <c r="FT68">
        <f t="shared" ca="1" si="130"/>
        <v>3264000</v>
      </c>
      <c r="FU68">
        <f t="shared" ca="1" si="130"/>
        <v>3264000</v>
      </c>
      <c r="FV68" s="88">
        <f t="shared" ca="1" si="130"/>
        <v>3264000</v>
      </c>
      <c r="FW68" t="e">
        <f t="shared" si="130"/>
        <v>#N/A</v>
      </c>
      <c r="FX68" t="e">
        <f t="shared" si="130"/>
        <v>#N/A</v>
      </c>
      <c r="FY68" t="e">
        <f t="shared" si="130"/>
        <v>#N/A</v>
      </c>
      <c r="FZ68" t="e">
        <f t="shared" si="130"/>
        <v>#N/A</v>
      </c>
      <c r="GA68" t="e">
        <f t="shared" si="130"/>
        <v>#N/A</v>
      </c>
      <c r="GB68" t="e">
        <f t="shared" si="130"/>
        <v>#N/A</v>
      </c>
      <c r="GC68" t="e">
        <f t="shared" si="130"/>
        <v>#N/A</v>
      </c>
      <c r="GD68" t="e">
        <f t="shared" si="130"/>
        <v>#N/A</v>
      </c>
      <c r="GE68" t="e">
        <f t="shared" si="130"/>
        <v>#N/A</v>
      </c>
      <c r="GF68" t="e">
        <f t="shared" si="130"/>
        <v>#N/A</v>
      </c>
      <c r="GG68" t="e">
        <f t="shared" si="130"/>
        <v>#N/A</v>
      </c>
      <c r="GH68" t="e">
        <f t="shared" si="130"/>
        <v>#N/A</v>
      </c>
      <c r="GI68" t="e">
        <f t="shared" si="130"/>
        <v>#N/A</v>
      </c>
      <c r="GJ68" t="e">
        <f t="shared" si="130"/>
        <v>#N/A</v>
      </c>
      <c r="GK68" t="e">
        <f t="shared" si="130"/>
        <v>#N/A</v>
      </c>
      <c r="GL68" t="e">
        <f t="shared" si="130"/>
        <v>#N/A</v>
      </c>
      <c r="GM68" t="e">
        <f t="shared" si="130"/>
        <v>#N/A</v>
      </c>
      <c r="GN68" t="e">
        <f t="shared" si="130"/>
        <v>#N/A</v>
      </c>
      <c r="GO68" t="e">
        <f t="shared" si="130"/>
        <v>#N/A</v>
      </c>
      <c r="GP68" t="e">
        <f t="shared" si="130"/>
        <v>#N/A</v>
      </c>
      <c r="GQ68" t="e">
        <f t="shared" ref="GQ68:GT68" si="131">INDEX($E$25:$E$36,MATCH(GQ64,$E$25:$E$36,1)+1)</f>
        <v>#N/A</v>
      </c>
      <c r="GR68" t="e">
        <f t="shared" si="131"/>
        <v>#N/A</v>
      </c>
      <c r="GS68" t="e">
        <f t="shared" si="131"/>
        <v>#N/A</v>
      </c>
      <c r="GT68" t="e">
        <f t="shared" si="131"/>
        <v>#N/A</v>
      </c>
    </row>
    <row r="69" spans="2:202" x14ac:dyDescent="0.25">
      <c r="K69" s="14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42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4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42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4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42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4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42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</row>
    <row r="70" spans="2:202" x14ac:dyDescent="0.25">
      <c r="I70" s="139" t="s">
        <v>448</v>
      </c>
      <c r="J70" t="s">
        <v>39</v>
      </c>
      <c r="K70" s="141">
        <f ca="1">K65+(K64-K66)*(K67-K65)/(K68-K66)</f>
        <v>689.33026123046875</v>
      </c>
      <c r="L70" s="1">
        <f t="shared" ref="L70:BW70" ca="1" si="132">L65+(L64-L66)*(L67-L65)/(L68-L66)</f>
        <v>689.50030517578125</v>
      </c>
      <c r="M70" s="1">
        <f t="shared" ca="1" si="132"/>
        <v>689.6502685546875</v>
      </c>
      <c r="N70" s="1">
        <f t="shared" ca="1" si="132"/>
        <v>689.790283203125</v>
      </c>
      <c r="O70" s="1">
        <f t="shared" ca="1" si="132"/>
        <v>689.9302978515625</v>
      </c>
      <c r="P70" s="1">
        <f t="shared" ca="1" si="132"/>
        <v>690.060302734375</v>
      </c>
      <c r="Q70" s="1">
        <f t="shared" ca="1" si="132"/>
        <v>690.1903076171875</v>
      </c>
      <c r="R70" s="1">
        <f t="shared" ca="1" si="132"/>
        <v>690.2103271484375</v>
      </c>
      <c r="S70" s="1">
        <f t="shared" ca="1" si="132"/>
        <v>689.4403076171875</v>
      </c>
      <c r="T70" s="1">
        <f t="shared" ca="1" si="132"/>
        <v>688.6302490234375</v>
      </c>
      <c r="U70" s="1">
        <f t="shared" ca="1" si="132"/>
        <v>687.81024169921875</v>
      </c>
      <c r="V70" s="1">
        <f t="shared" ca="1" si="132"/>
        <v>686.92044371459872</v>
      </c>
      <c r="W70" s="1">
        <f t="shared" ca="1" si="132"/>
        <v>686.67968640590914</v>
      </c>
      <c r="X70" s="1">
        <f t="shared" ca="1" si="132"/>
        <v>686.4513752397379</v>
      </c>
      <c r="Y70" s="1">
        <f t="shared" ca="1" si="132"/>
        <v>686.23212116922173</v>
      </c>
      <c r="Z70" s="1">
        <f t="shared" ca="1" si="132"/>
        <v>686.0194005455586</v>
      </c>
      <c r="AA70" s="1">
        <f t="shared" ca="1" si="132"/>
        <v>685.79247495831908</v>
      </c>
      <c r="AB70" s="1">
        <f t="shared" ca="1" si="132"/>
        <v>685.57216772919878</v>
      </c>
      <c r="AC70" s="1">
        <f t="shared" ca="1" si="132"/>
        <v>684.62759542863932</v>
      </c>
      <c r="AD70" s="1">
        <f t="shared" ca="1" si="132"/>
        <v>684.5758583969473</v>
      </c>
      <c r="AE70" s="1">
        <f t="shared" ca="1" si="132"/>
        <v>684.56716067881212</v>
      </c>
      <c r="AF70" s="1">
        <f t="shared" ca="1" si="132"/>
        <v>684.55507818689227</v>
      </c>
      <c r="AG70" s="1">
        <f t="shared" ca="1" si="132"/>
        <v>684.67329826753007</v>
      </c>
      <c r="AH70" s="142">
        <f t="shared" ca="1" si="132"/>
        <v>686.15731982978639</v>
      </c>
      <c r="AI70" s="1">
        <f t="shared" ca="1" si="132"/>
        <v>687.45141962448849</v>
      </c>
      <c r="AJ70" s="1">
        <f t="shared" ca="1" si="132"/>
        <v>687.26885387751224</v>
      </c>
      <c r="AK70" s="1">
        <f t="shared" ca="1" si="132"/>
        <v>687.30416993292795</v>
      </c>
      <c r="AL70" s="1">
        <f t="shared" ca="1" si="132"/>
        <v>687.43216828934283</v>
      </c>
      <c r="AM70" s="1">
        <f t="shared" ca="1" si="132"/>
        <v>687.54180652683112</v>
      </c>
      <c r="AN70" s="1">
        <f t="shared" ca="1" si="132"/>
        <v>687.64125576926472</v>
      </c>
      <c r="AO70" s="1">
        <f t="shared" ca="1" si="132"/>
        <v>687.74284628265366</v>
      </c>
      <c r="AP70" s="1">
        <f t="shared" ca="1" si="132"/>
        <v>687.8440185901361</v>
      </c>
      <c r="AQ70" s="1">
        <f t="shared" ca="1" si="132"/>
        <v>686.89665269747923</v>
      </c>
      <c r="AR70" s="1">
        <f t="shared" ca="1" si="132"/>
        <v>686.03723629267733</v>
      </c>
      <c r="AS70" s="1">
        <f t="shared" ca="1" si="132"/>
        <v>685.26127450148658</v>
      </c>
      <c r="AT70" s="1">
        <f t="shared" ca="1" si="132"/>
        <v>684.72064255693033</v>
      </c>
      <c r="AU70" s="1">
        <f t="shared" ca="1" si="132"/>
        <v>684.67036322056697</v>
      </c>
      <c r="AV70" s="1">
        <f t="shared" ca="1" si="132"/>
        <v>685.80549665586375</v>
      </c>
      <c r="AW70" s="1">
        <f t="shared" ca="1" si="132"/>
        <v>686.99312690309762</v>
      </c>
      <c r="AX70" s="1">
        <f t="shared" ca="1" si="132"/>
        <v>686.94979379107713</v>
      </c>
      <c r="AY70" s="1">
        <f t="shared" ca="1" si="132"/>
        <v>687.07138294418507</v>
      </c>
      <c r="AZ70" s="1">
        <f t="shared" ca="1" si="132"/>
        <v>687.18370531144933</v>
      </c>
      <c r="BA70" s="1">
        <f t="shared" ca="1" si="132"/>
        <v>687.30228963084835</v>
      </c>
      <c r="BB70" s="1">
        <f t="shared" ca="1" si="132"/>
        <v>686.30846933535588</v>
      </c>
      <c r="BC70" s="1">
        <f t="shared" ca="1" si="132"/>
        <v>685.40174915778175</v>
      </c>
      <c r="BD70" s="1">
        <f t="shared" ca="1" si="132"/>
        <v>686.82425501852231</v>
      </c>
      <c r="BE70" s="1">
        <f t="shared" ca="1" si="132"/>
        <v>687.08658157009813</v>
      </c>
      <c r="BF70" s="1">
        <f t="shared" ca="1" si="132"/>
        <v>687.12552901977813</v>
      </c>
      <c r="BG70" s="141">
        <f t="shared" ca="1" si="132"/>
        <v>687.25364824279563</v>
      </c>
      <c r="BH70" s="1">
        <f t="shared" ca="1" si="132"/>
        <v>687.34717548429262</v>
      </c>
      <c r="BI70" s="1">
        <f t="shared" ca="1" si="132"/>
        <v>687.46426808550962</v>
      </c>
      <c r="BJ70" s="1">
        <f t="shared" ca="1" si="132"/>
        <v>687.56070043716147</v>
      </c>
      <c r="BK70" s="1">
        <f t="shared" ca="1" si="132"/>
        <v>687.65652946988109</v>
      </c>
      <c r="BL70" s="1">
        <f t="shared" ca="1" si="132"/>
        <v>687.75252246097671</v>
      </c>
      <c r="BM70" s="1">
        <f t="shared" ca="1" si="132"/>
        <v>687.84847103130733</v>
      </c>
      <c r="BN70" s="1">
        <f t="shared" ca="1" si="132"/>
        <v>687.94443164650659</v>
      </c>
      <c r="BO70" s="1">
        <f t="shared" ca="1" si="132"/>
        <v>686.98686515668908</v>
      </c>
      <c r="BP70" s="1">
        <f t="shared" ca="1" si="132"/>
        <v>686.10957638513753</v>
      </c>
      <c r="BQ70" s="1">
        <f t="shared" ca="1" si="132"/>
        <v>685.32478983390615</v>
      </c>
      <c r="BR70" s="1">
        <f t="shared" ca="1" si="132"/>
        <v>684.7598613559129</v>
      </c>
      <c r="BS70" s="1">
        <f t="shared" ca="1" si="132"/>
        <v>684.67305245042712</v>
      </c>
      <c r="BT70" s="1">
        <f t="shared" ca="1" si="132"/>
        <v>685.86101371746861</v>
      </c>
      <c r="BU70" s="1">
        <f t="shared" ca="1" si="132"/>
        <v>684.96598934660551</v>
      </c>
      <c r="BV70" s="1">
        <f t="shared" ca="1" si="132"/>
        <v>686.46645043663534</v>
      </c>
      <c r="BW70" s="1">
        <f t="shared" ca="1" si="132"/>
        <v>687.088816419051</v>
      </c>
      <c r="BX70" s="1">
        <f t="shared" ref="BX70:EI70" ca="1" si="133">BX65+(BX64-BX66)*(BX67-BX65)/(BX68-BX66)</f>
        <v>686.90853052223724</v>
      </c>
      <c r="BY70" s="1">
        <f t="shared" ca="1" si="133"/>
        <v>686.97165141965843</v>
      </c>
      <c r="BZ70" s="1">
        <f t="shared" ca="1" si="133"/>
        <v>685.92521615716498</v>
      </c>
      <c r="CA70" s="1">
        <f t="shared" ca="1" si="133"/>
        <v>687.02195095352238</v>
      </c>
      <c r="CB70" s="1">
        <f t="shared" ca="1" si="133"/>
        <v>686.9342553390502</v>
      </c>
      <c r="CC70" s="1">
        <f t="shared" ca="1" si="133"/>
        <v>687.04888258984136</v>
      </c>
      <c r="CD70" s="142">
        <f t="shared" ca="1" si="133"/>
        <v>687.15401200772203</v>
      </c>
      <c r="CE70" s="1">
        <f t="shared" ca="1" si="133"/>
        <v>687.26725267821337</v>
      </c>
      <c r="CF70" s="1">
        <f t="shared" ca="1" si="133"/>
        <v>687.3569691235308</v>
      </c>
      <c r="CG70" s="1">
        <f t="shared" ca="1" si="133"/>
        <v>687.46909698695902</v>
      </c>
      <c r="CH70" s="1">
        <f t="shared" ca="1" si="133"/>
        <v>687.55512299445184</v>
      </c>
      <c r="CI70" s="1">
        <f t="shared" ca="1" si="133"/>
        <v>687.6477628129004</v>
      </c>
      <c r="CJ70" s="1">
        <f t="shared" ca="1" si="133"/>
        <v>687.73808035706918</v>
      </c>
      <c r="CK70" s="1">
        <f t="shared" ca="1" si="133"/>
        <v>687.82923244145161</v>
      </c>
      <c r="CL70" s="1">
        <f t="shared" ca="1" si="133"/>
        <v>687.92008698719303</v>
      </c>
      <c r="CM70" s="1">
        <f t="shared" ca="1" si="133"/>
        <v>686.94055361660764</v>
      </c>
      <c r="CN70" s="1">
        <f t="shared" ca="1" si="133"/>
        <v>686.0475414699664</v>
      </c>
      <c r="CO70" s="1">
        <f t="shared" ca="1" si="133"/>
        <v>685.242506995555</v>
      </c>
      <c r="CP70" s="1">
        <f t="shared" ca="1" si="133"/>
        <v>684.69932863565555</v>
      </c>
      <c r="CQ70" s="1">
        <f t="shared" ca="1" si="133"/>
        <v>686.32382933369036</v>
      </c>
      <c r="CR70" s="1">
        <f t="shared" ca="1" si="133"/>
        <v>685.36316224774362</v>
      </c>
      <c r="CS70" s="1">
        <f t="shared" ca="1" si="133"/>
        <v>684.69725559796279</v>
      </c>
      <c r="CT70" s="1">
        <f t="shared" ca="1" si="133"/>
        <v>686.15390505650714</v>
      </c>
      <c r="CU70" s="1">
        <f t="shared" ca="1" si="133"/>
        <v>687.00590548703531</v>
      </c>
      <c r="CV70" s="1">
        <f t="shared" ca="1" si="133"/>
        <v>686.80658635641646</v>
      </c>
      <c r="CW70" s="1">
        <f t="shared" ca="1" si="133"/>
        <v>686.88411021793274</v>
      </c>
      <c r="CX70" s="1">
        <f t="shared" ca="1" si="133"/>
        <v>685.80635947828273</v>
      </c>
      <c r="CY70" s="1">
        <f t="shared" ca="1" si="133"/>
        <v>686.91019365463899</v>
      </c>
      <c r="CZ70" s="1">
        <f t="shared" ca="1" si="133"/>
        <v>686.81542404735046</v>
      </c>
      <c r="DA70" s="1">
        <f t="shared" ca="1" si="133"/>
        <v>686.94708195758358</v>
      </c>
      <c r="DB70" s="1">
        <f t="shared" ca="1" si="133"/>
        <v>687.03554800582242</v>
      </c>
      <c r="DC70" s="141">
        <f t="shared" ca="1" si="133"/>
        <v>687.14398576560995</v>
      </c>
      <c r="DD70" s="1">
        <f t="shared" ca="1" si="133"/>
        <v>687.455692271967</v>
      </c>
      <c r="DE70" s="1">
        <f t="shared" ca="1" si="133"/>
        <v>687.76739877832404</v>
      </c>
      <c r="DF70" s="1">
        <f t="shared" ca="1" si="133"/>
        <v>688.06328422774493</v>
      </c>
      <c r="DG70" s="1">
        <f t="shared" ca="1" si="133"/>
        <v>688.31264943283054</v>
      </c>
      <c r="DH70" s="1">
        <f t="shared" ca="1" si="133"/>
        <v>688.56201463791626</v>
      </c>
      <c r="DI70" s="1">
        <f t="shared" ca="1" si="133"/>
        <v>688.81137984300187</v>
      </c>
      <c r="DJ70" s="1">
        <f t="shared" ca="1" si="133"/>
        <v>689.05359857184192</v>
      </c>
      <c r="DK70" s="1">
        <f t="shared" ca="1" si="133"/>
        <v>689.27362669397633</v>
      </c>
      <c r="DL70" s="1">
        <f t="shared" ca="1" si="133"/>
        <v>689.49365481611073</v>
      </c>
      <c r="DM70" s="1">
        <f t="shared" ca="1" si="133"/>
        <v>689.71368293824514</v>
      </c>
      <c r="DN70" s="1">
        <f t="shared" ca="1" si="133"/>
        <v>689.93371106037955</v>
      </c>
      <c r="DO70" s="1">
        <f t="shared" ca="1" si="133"/>
        <v>690.1375561106704</v>
      </c>
      <c r="DP70" s="1">
        <f t="shared" ca="1" si="133"/>
        <v>690.33442337784334</v>
      </c>
      <c r="DQ70" s="1">
        <f t="shared" ca="1" si="133"/>
        <v>690.53129064501616</v>
      </c>
      <c r="DR70" s="1">
        <f t="shared" ca="1" si="133"/>
        <v>690.72815791218909</v>
      </c>
      <c r="DS70" s="1">
        <f t="shared" ca="1" si="133"/>
        <v>690.92502517936202</v>
      </c>
      <c r="DT70" s="1">
        <f t="shared" ca="1" si="133"/>
        <v>691.11579782420813</v>
      </c>
      <c r="DU70" s="1">
        <f t="shared" ca="1" si="133"/>
        <v>691.30282172802231</v>
      </c>
      <c r="DV70" s="1">
        <f t="shared" ca="1" si="133"/>
        <v>691.4898456318366</v>
      </c>
      <c r="DW70" s="1">
        <f t="shared" ca="1" si="133"/>
        <v>691.67686953565089</v>
      </c>
      <c r="DX70" s="1">
        <f t="shared" ca="1" si="133"/>
        <v>691.86389343946507</v>
      </c>
      <c r="DY70" s="1">
        <f t="shared" ca="1" si="133"/>
        <v>692.04243111939945</v>
      </c>
      <c r="DZ70" s="142">
        <f t="shared" ca="1" si="133"/>
        <v>692.19828437257797</v>
      </c>
      <c r="EA70" s="1">
        <f t="shared" ca="1" si="133"/>
        <v>692.35413762575649</v>
      </c>
      <c r="EB70" s="1">
        <f t="shared" ca="1" si="133"/>
        <v>692.50242230375204</v>
      </c>
      <c r="EC70" s="1">
        <f t="shared" ca="1" si="133"/>
        <v>692.65070698174748</v>
      </c>
      <c r="ED70" s="1">
        <f t="shared" ca="1" si="133"/>
        <v>692.79899165974291</v>
      </c>
      <c r="EE70" s="1">
        <f t="shared" ca="1" si="133"/>
        <v>692.94727633773846</v>
      </c>
      <c r="EF70" s="1">
        <f t="shared" ca="1" si="133"/>
        <v>693.01070283376225</v>
      </c>
      <c r="EG70" s="1">
        <f t="shared" ca="1" si="133"/>
        <v>693.02731071769767</v>
      </c>
      <c r="EH70" s="1">
        <f t="shared" ca="1" si="133"/>
        <v>693.04391860163321</v>
      </c>
      <c r="EI70" s="1">
        <f t="shared" ca="1" si="133"/>
        <v>693.06052648556863</v>
      </c>
      <c r="EJ70" s="1">
        <f t="shared" ref="EJ70:GP70" ca="1" si="134">EJ65+(EJ64-EJ66)*(EJ67-EJ65)/(EJ68-EJ66)</f>
        <v>693.07713436950417</v>
      </c>
      <c r="EK70" s="1">
        <f t="shared" ca="1" si="134"/>
        <v>693.0937422534397</v>
      </c>
      <c r="EL70" s="1">
        <f t="shared" ca="1" si="134"/>
        <v>693.11035013737512</v>
      </c>
      <c r="EM70" s="1">
        <f t="shared" ca="1" si="134"/>
        <v>693.12695802131066</v>
      </c>
      <c r="EN70" s="1">
        <f t="shared" ca="1" si="134"/>
        <v>693.14356590524619</v>
      </c>
      <c r="EO70" s="1">
        <f t="shared" ca="1" si="134"/>
        <v>693.16017378918161</v>
      </c>
      <c r="EP70" s="1">
        <f t="shared" ca="1" si="134"/>
        <v>693.17678167311715</v>
      </c>
      <c r="EQ70" s="1">
        <f t="shared" ca="1" si="134"/>
        <v>693.19338955705268</v>
      </c>
      <c r="ER70" s="1">
        <f t="shared" ca="1" si="134"/>
        <v>693.2099974409881</v>
      </c>
      <c r="ES70" s="1">
        <f t="shared" ca="1" si="134"/>
        <v>693.22660532492364</v>
      </c>
      <c r="ET70" s="1">
        <f t="shared" ca="1" si="134"/>
        <v>693.24321320885906</v>
      </c>
      <c r="EU70" s="1">
        <f t="shared" ca="1" si="134"/>
        <v>693.2598210927946</v>
      </c>
      <c r="EV70" s="1">
        <f t="shared" ca="1" si="134"/>
        <v>693.27642897673013</v>
      </c>
      <c r="EW70" s="1">
        <f t="shared" ca="1" si="134"/>
        <v>693.29303686066555</v>
      </c>
      <c r="EX70" s="1">
        <f t="shared" ca="1" si="134"/>
        <v>693.30964474460109</v>
      </c>
      <c r="EY70" s="141">
        <f t="shared" ca="1" si="134"/>
        <v>693.32625262853662</v>
      </c>
      <c r="EZ70" s="1">
        <f t="shared" ca="1" si="134"/>
        <v>693.34193128902689</v>
      </c>
      <c r="FA70" s="1">
        <f t="shared" ca="1" si="134"/>
        <v>693.35760994951727</v>
      </c>
      <c r="FB70" s="1">
        <f t="shared" ca="1" si="134"/>
        <v>693.37328861000753</v>
      </c>
      <c r="FC70" s="1">
        <f t="shared" ca="1" si="134"/>
        <v>693.38896727049791</v>
      </c>
      <c r="FD70" s="1">
        <f t="shared" ca="1" si="134"/>
        <v>693.40464593098818</v>
      </c>
      <c r="FE70" s="1">
        <f t="shared" ca="1" si="134"/>
        <v>693.42032459147856</v>
      </c>
      <c r="FF70" s="1">
        <f t="shared" ca="1" si="134"/>
        <v>693.43600325196883</v>
      </c>
      <c r="FG70" s="1">
        <f t="shared" ca="1" si="134"/>
        <v>693.45168191245921</v>
      </c>
      <c r="FH70" s="1">
        <f t="shared" ca="1" si="134"/>
        <v>693.46736057294947</v>
      </c>
      <c r="FI70" s="1">
        <f t="shared" ca="1" si="134"/>
        <v>693.48303923343985</v>
      </c>
      <c r="FJ70" s="1">
        <f t="shared" ca="1" si="134"/>
        <v>693.49871789393012</v>
      </c>
      <c r="FK70" s="1">
        <f t="shared" ca="1" si="134"/>
        <v>693.5143965544205</v>
      </c>
      <c r="FL70" s="1">
        <f t="shared" ca="1" si="134"/>
        <v>693.53007521491077</v>
      </c>
      <c r="FM70" s="1">
        <f t="shared" ca="1" si="134"/>
        <v>693.54575387540115</v>
      </c>
      <c r="FN70" s="1">
        <f t="shared" ca="1" si="134"/>
        <v>693.56143253589141</v>
      </c>
      <c r="FO70" s="1">
        <f t="shared" ca="1" si="134"/>
        <v>693.57711119638179</v>
      </c>
      <c r="FP70" s="1">
        <f t="shared" ca="1" si="134"/>
        <v>693.59278985687206</v>
      </c>
      <c r="FQ70" s="1">
        <f t="shared" ca="1" si="134"/>
        <v>693.60846851736244</v>
      </c>
      <c r="FR70" s="1">
        <f t="shared" ca="1" si="134"/>
        <v>693.62414717785271</v>
      </c>
      <c r="FS70" s="1">
        <f t="shared" ca="1" si="134"/>
        <v>693.63982583834309</v>
      </c>
      <c r="FT70" s="1">
        <f t="shared" ca="1" si="134"/>
        <v>693.65550449883347</v>
      </c>
      <c r="FU70" s="1">
        <f t="shared" ca="1" si="134"/>
        <v>693.67118315932373</v>
      </c>
      <c r="FV70" s="142">
        <f t="shared" ca="1" si="134"/>
        <v>693.68686181981411</v>
      </c>
      <c r="FW70" s="1" t="e">
        <f t="shared" si="134"/>
        <v>#N/A</v>
      </c>
      <c r="FX70" s="1" t="e">
        <f t="shared" si="134"/>
        <v>#N/A</v>
      </c>
      <c r="FY70" s="1" t="e">
        <f t="shared" si="134"/>
        <v>#N/A</v>
      </c>
      <c r="FZ70" s="1" t="e">
        <f t="shared" si="134"/>
        <v>#N/A</v>
      </c>
      <c r="GA70" s="1" t="e">
        <f t="shared" si="134"/>
        <v>#N/A</v>
      </c>
      <c r="GB70" s="1" t="e">
        <f t="shared" si="134"/>
        <v>#N/A</v>
      </c>
      <c r="GC70" s="1" t="e">
        <f t="shared" si="134"/>
        <v>#N/A</v>
      </c>
      <c r="GD70" s="1" t="e">
        <f t="shared" si="134"/>
        <v>#N/A</v>
      </c>
      <c r="GE70" s="1" t="e">
        <f t="shared" si="134"/>
        <v>#N/A</v>
      </c>
      <c r="GF70" s="1" t="e">
        <f t="shared" si="134"/>
        <v>#N/A</v>
      </c>
      <c r="GG70" s="1" t="e">
        <f t="shared" si="134"/>
        <v>#N/A</v>
      </c>
      <c r="GH70" s="1" t="e">
        <f t="shared" si="134"/>
        <v>#N/A</v>
      </c>
      <c r="GI70" s="1" t="e">
        <f t="shared" si="134"/>
        <v>#N/A</v>
      </c>
      <c r="GJ70" s="1" t="e">
        <f t="shared" si="134"/>
        <v>#N/A</v>
      </c>
      <c r="GK70" s="1" t="e">
        <f t="shared" si="134"/>
        <v>#N/A</v>
      </c>
      <c r="GL70" s="1" t="e">
        <f t="shared" si="134"/>
        <v>#N/A</v>
      </c>
      <c r="GM70" s="1" t="e">
        <f t="shared" si="134"/>
        <v>#N/A</v>
      </c>
      <c r="GN70" s="1" t="e">
        <f t="shared" si="134"/>
        <v>#N/A</v>
      </c>
      <c r="GO70" s="1" t="e">
        <f t="shared" si="134"/>
        <v>#N/A</v>
      </c>
      <c r="GP70" s="1" t="e">
        <f t="shared" si="134"/>
        <v>#N/A</v>
      </c>
      <c r="GQ70" s="1" t="e">
        <f t="shared" ref="GQ70:GT70" si="135">GQ65+(GQ64-GQ66)*(GQ67-GQ65)/(GQ68-GQ66)</f>
        <v>#N/A</v>
      </c>
      <c r="GR70" s="1" t="e">
        <f t="shared" si="135"/>
        <v>#N/A</v>
      </c>
      <c r="GS70" s="1" t="e">
        <f t="shared" si="135"/>
        <v>#N/A</v>
      </c>
      <c r="GT70" s="1" t="e">
        <f t="shared" si="135"/>
        <v>#N/A</v>
      </c>
    </row>
    <row r="71" spans="2:202" x14ac:dyDescent="0.25">
      <c r="K71" s="87"/>
      <c r="AH71" s="88"/>
      <c r="BG71" s="87"/>
      <c r="CD71" s="88"/>
      <c r="DC71" s="87"/>
      <c r="DZ71" s="88"/>
      <c r="EY71" s="87"/>
      <c r="FV71" s="88"/>
    </row>
    <row r="72" spans="2:202" x14ac:dyDescent="0.25">
      <c r="C72" s="14" t="s">
        <v>33</v>
      </c>
      <c r="D72" s="14" t="s">
        <v>448</v>
      </c>
      <c r="K72" s="87"/>
      <c r="AH72" s="88"/>
      <c r="BG72" s="87"/>
      <c r="CD72" s="88"/>
      <c r="DC72" s="87"/>
      <c r="DZ72" s="88"/>
      <c r="EY72" s="87"/>
      <c r="FV72" s="88"/>
    </row>
    <row r="73" spans="2:202" x14ac:dyDescent="0.25">
      <c r="C73" s="14">
        <v>0</v>
      </c>
      <c r="D73" s="14">
        <v>684.7</v>
      </c>
      <c r="K73" s="87"/>
      <c r="AH73" s="88"/>
      <c r="BG73" s="87"/>
      <c r="CD73" s="88"/>
      <c r="DC73" s="87"/>
      <c r="DZ73" s="88"/>
      <c r="EY73" s="87"/>
      <c r="FV73" s="88"/>
    </row>
    <row r="74" spans="2:202" x14ac:dyDescent="0.25">
      <c r="C74" s="14">
        <v>8000</v>
      </c>
      <c r="D74" s="14">
        <v>685</v>
      </c>
      <c r="K74" s="87"/>
      <c r="AH74" s="88"/>
      <c r="BG74" s="87"/>
      <c r="CD74" s="88"/>
      <c r="DC74" s="87"/>
      <c r="DZ74" s="88"/>
      <c r="EY74" s="87"/>
      <c r="FV74" s="88"/>
    </row>
    <row r="75" spans="2:202" x14ac:dyDescent="0.25">
      <c r="C75" s="14">
        <v>28000</v>
      </c>
      <c r="D75" s="14">
        <v>686</v>
      </c>
      <c r="K75" s="87"/>
      <c r="AH75" s="88"/>
      <c r="BG75" s="87"/>
      <c r="CD75" s="88"/>
      <c r="DC75" s="87"/>
      <c r="DZ75" s="88"/>
      <c r="EY75" s="87"/>
      <c r="FV75" s="88"/>
    </row>
    <row r="76" spans="2:202" x14ac:dyDescent="0.25">
      <c r="C76" s="14">
        <v>50000</v>
      </c>
      <c r="D76" s="14">
        <v>687</v>
      </c>
      <c r="K76" s="87"/>
      <c r="AH76" s="88"/>
      <c r="BG76" s="87"/>
      <c r="CD76" s="88"/>
      <c r="DC76" s="87"/>
      <c r="DZ76" s="88"/>
      <c r="EY76" s="87"/>
      <c r="FV76" s="88"/>
    </row>
    <row r="77" spans="2:202" x14ac:dyDescent="0.25">
      <c r="C77" s="14">
        <v>74000</v>
      </c>
      <c r="D77" s="14">
        <v>688</v>
      </c>
      <c r="K77" s="87"/>
      <c r="AH77" s="88"/>
      <c r="BG77" s="87"/>
      <c r="CD77" s="88"/>
      <c r="DC77" s="87"/>
      <c r="DZ77" s="88"/>
      <c r="EY77" s="87"/>
      <c r="FV77" s="88"/>
    </row>
    <row r="78" spans="2:202" x14ac:dyDescent="0.25">
      <c r="C78" s="14">
        <v>104000</v>
      </c>
      <c r="D78" s="14">
        <v>689</v>
      </c>
      <c r="K78" s="87"/>
      <c r="AH78" s="88"/>
      <c r="BG78" s="87"/>
      <c r="CD78" s="88"/>
      <c r="DC78" s="87"/>
      <c r="DZ78" s="88"/>
      <c r="EY78" s="87"/>
      <c r="FV78" s="88"/>
    </row>
    <row r="79" spans="2:202" x14ac:dyDescent="0.25">
      <c r="C79" s="14">
        <v>138000</v>
      </c>
      <c r="D79" s="14">
        <v>690</v>
      </c>
      <c r="K79" s="87"/>
      <c r="AH79" s="88"/>
      <c r="BG79" s="87"/>
      <c r="CD79" s="88"/>
      <c r="DC79" s="87"/>
      <c r="DZ79" s="88"/>
      <c r="EY79" s="87"/>
      <c r="FV79" s="88"/>
    </row>
    <row r="80" spans="2:202" x14ac:dyDescent="0.25">
      <c r="C80" s="14">
        <v>176000</v>
      </c>
      <c r="D80" s="14">
        <v>691</v>
      </c>
      <c r="K80" s="87"/>
      <c r="AH80" s="88"/>
      <c r="BG80" s="87"/>
      <c r="CD80" s="88"/>
      <c r="DC80" s="87"/>
      <c r="DZ80" s="88"/>
      <c r="EY80" s="87"/>
      <c r="FV80" s="88"/>
    </row>
    <row r="81" spans="3:178" x14ac:dyDescent="0.25">
      <c r="C81" s="14">
        <v>216000</v>
      </c>
      <c r="D81" s="14">
        <v>692</v>
      </c>
      <c r="K81" s="87"/>
      <c r="AH81" s="88"/>
      <c r="BG81" s="87"/>
      <c r="CD81" s="88"/>
      <c r="DC81" s="87"/>
      <c r="DZ81" s="88"/>
      <c r="EY81" s="87"/>
      <c r="FV81" s="88"/>
    </row>
    <row r="82" spans="3:178" x14ac:dyDescent="0.25">
      <c r="C82" s="14">
        <v>264000</v>
      </c>
      <c r="D82" s="14">
        <v>693</v>
      </c>
      <c r="K82" s="87"/>
      <c r="AH82" s="88"/>
      <c r="BG82" s="87"/>
      <c r="CD82" s="88"/>
      <c r="DC82" s="87"/>
      <c r="DZ82" s="88"/>
      <c r="EY82" s="87"/>
      <c r="FV82" s="88"/>
    </row>
    <row r="83" spans="3:178" x14ac:dyDescent="0.25">
      <c r="K83" s="87"/>
      <c r="AH83" s="88"/>
      <c r="BG83" s="87"/>
      <c r="CD83" s="88"/>
      <c r="DC83" s="87"/>
      <c r="DZ83" s="88"/>
      <c r="EY83" s="87"/>
      <c r="FV83" s="88"/>
    </row>
    <row r="84" spans="3:178" x14ac:dyDescent="0.25">
      <c r="K84" s="87"/>
      <c r="AH84" s="88"/>
      <c r="BG84" s="87"/>
      <c r="CD84" s="88"/>
      <c r="DC84" s="87"/>
      <c r="DZ84" s="88"/>
      <c r="EY84" s="87"/>
      <c r="FV84" s="88"/>
    </row>
    <row r="85" spans="3:178" x14ac:dyDescent="0.25">
      <c r="K85" s="87"/>
      <c r="AH85" s="88"/>
      <c r="BG85" s="87"/>
      <c r="CD85" s="88"/>
      <c r="DC85" s="87"/>
      <c r="DZ85" s="88"/>
      <c r="EY85" s="87"/>
      <c r="FV85" s="88"/>
    </row>
    <row r="86" spans="3:178" x14ac:dyDescent="0.25">
      <c r="C86" s="14" t="s">
        <v>33</v>
      </c>
      <c r="D86" s="14" t="s">
        <v>448</v>
      </c>
      <c r="K86" s="87"/>
      <c r="AH86" s="88"/>
      <c r="BG86" s="87"/>
      <c r="CD86" s="88"/>
      <c r="DC86" s="87"/>
      <c r="DZ86" s="88"/>
      <c r="EY86" s="87"/>
      <c r="FV86" s="88"/>
    </row>
    <row r="87" spans="3:178" x14ac:dyDescent="0.25">
      <c r="C87" s="17">
        <v>0</v>
      </c>
      <c r="D87" s="14">
        <v>686.28</v>
      </c>
      <c r="K87" s="87"/>
      <c r="AH87" s="88"/>
      <c r="BG87" s="87"/>
      <c r="CD87" s="88"/>
      <c r="DC87" s="87"/>
      <c r="DZ87" s="88"/>
      <c r="EY87" s="87"/>
      <c r="FV87" s="88"/>
    </row>
    <row r="88" spans="3:178" x14ac:dyDescent="0.25">
      <c r="C88" s="17">
        <v>202000</v>
      </c>
      <c r="D88" s="14">
        <v>687.3</v>
      </c>
      <c r="K88" s="87"/>
      <c r="AH88" s="88"/>
      <c r="BG88" s="87"/>
      <c r="CD88" s="88"/>
      <c r="DC88" s="87"/>
      <c r="DZ88" s="88"/>
      <c r="EY88" s="87"/>
      <c r="FV88" s="88"/>
    </row>
    <row r="89" spans="3:178" x14ac:dyDescent="0.25">
      <c r="C89" s="17">
        <v>435000</v>
      </c>
      <c r="D89" s="14">
        <v>688.3</v>
      </c>
      <c r="K89" s="87"/>
      <c r="AH89" s="88"/>
      <c r="BG89" s="87"/>
      <c r="CD89" s="88"/>
      <c r="DC89" s="87"/>
      <c r="DZ89" s="88"/>
      <c r="EY89" s="87"/>
      <c r="FV89" s="88"/>
    </row>
    <row r="90" spans="3:178" x14ac:dyDescent="0.25">
      <c r="C90" s="17">
        <v>690000</v>
      </c>
      <c r="D90" s="14">
        <v>689.3</v>
      </c>
      <c r="K90" s="87"/>
      <c r="AH90" s="88"/>
      <c r="BG90" s="87"/>
      <c r="CD90" s="88"/>
      <c r="DC90" s="87"/>
      <c r="DZ90" s="88"/>
      <c r="EY90" s="87"/>
      <c r="FV90" s="88"/>
    </row>
    <row r="91" spans="3:178" x14ac:dyDescent="0.25">
      <c r="C91" s="17">
        <v>992000</v>
      </c>
      <c r="D91" s="14">
        <v>690.3</v>
      </c>
      <c r="K91" s="87"/>
      <c r="AH91" s="88"/>
      <c r="BG91" s="87"/>
      <c r="CD91" s="88"/>
      <c r="DC91" s="87"/>
      <c r="DZ91" s="88"/>
      <c r="EY91" s="87"/>
      <c r="FV91" s="88"/>
    </row>
    <row r="92" spans="3:178" x14ac:dyDescent="0.25">
      <c r="C92" s="17">
        <v>1334000</v>
      </c>
      <c r="D92" s="14">
        <v>691.3</v>
      </c>
      <c r="K92" s="87"/>
      <c r="AH92" s="88"/>
      <c r="BG92" s="87"/>
      <c r="CD92" s="88"/>
      <c r="DC92" s="87"/>
      <c r="DZ92" s="88"/>
      <c r="EY92" s="87"/>
      <c r="FV92" s="88"/>
    </row>
    <row r="93" spans="3:178" x14ac:dyDescent="0.25">
      <c r="C93" s="17">
        <v>1593000</v>
      </c>
      <c r="D93" s="14">
        <v>692</v>
      </c>
      <c r="K93" s="87"/>
      <c r="AH93" s="88"/>
      <c r="BG93" s="87"/>
      <c r="CD93" s="88"/>
      <c r="DC93" s="87"/>
      <c r="DZ93" s="88"/>
      <c r="EY93" s="87"/>
      <c r="FV93" s="88"/>
    </row>
  </sheetData>
  <mergeCells count="12">
    <mergeCell ref="EY1:FV1"/>
    <mergeCell ref="FW1:GT1"/>
    <mergeCell ref="AI1:BF1"/>
    <mergeCell ref="BG1:CD1"/>
    <mergeCell ref="CE1:DB1"/>
    <mergeCell ref="DC1:DZ1"/>
    <mergeCell ref="EA1:EX1"/>
    <mergeCell ref="C2:G2"/>
    <mergeCell ref="C22:G22"/>
    <mergeCell ref="C42:G42"/>
    <mergeCell ref="A1:B1"/>
    <mergeCell ref="K1:AH1"/>
  </mergeCells>
  <pageMargins left="0.7" right="0.7" top="0.75" bottom="0.75" header="0.3" footer="0.3"/>
  <customProperties>
    <customPr name="Guid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36"/>
  <sheetViews>
    <sheetView zoomScale="90" zoomScaleNormal="90" workbookViewId="0"/>
  </sheetViews>
  <sheetFormatPr defaultColWidth="8.85546875" defaultRowHeight="15" customHeight="1" x14ac:dyDescent="0.25"/>
  <cols>
    <col min="1" max="16" width="9.140625"/>
  </cols>
  <sheetData>
    <row r="1" spans="1:16" ht="15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1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16" ht="15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16" ht="15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</row>
    <row r="5" spans="1:16" ht="15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</row>
    <row r="6" spans="1:16" ht="15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16" ht="15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ht="15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6" ht="15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6" ht="15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ht="15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ht="15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6" ht="15" customHeigh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6" ht="1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ht="1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ht="15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ht="15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ht="15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ht="15" customHeigh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ht="15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ht="15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ht="15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ht="15" customHeight="1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ht="15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ht="1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ht="1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ht="1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P36"/>
  <sheetViews>
    <sheetView workbookViewId="0"/>
  </sheetViews>
  <sheetFormatPr defaultColWidth="8.85546875" defaultRowHeight="15" customHeight="1" x14ac:dyDescent="0.25"/>
  <cols>
    <col min="1" max="16" width="9.140625"/>
  </cols>
  <sheetData>
    <row r="1" spans="1:16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ht="1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ht="15" customHeigh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ht="15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ht="15" customHeight="1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ht="15" customHeight="1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ht="15" customHeight="1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ht="15" customHeight="1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ht="15" customHeight="1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ht="15" customHeight="1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ht="15" customHeight="1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ht="15" customHeight="1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ht="15" customHeight="1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ht="1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ht="15" customHeight="1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ht="15" customHeight="1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ht="15" customHeight="1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ht="1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ht="15" customHeight="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ht="15" customHeight="1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ht="15" customHeight="1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ht="15" customHeight="1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ht="15" customHeight="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DC71-9AC9-4143-8B9D-9E164AA5EBDF}">
  <sheetPr codeName="Sheet21">
    <tabColor theme="1"/>
  </sheetPr>
  <dimension ref="A1:Y20"/>
  <sheetViews>
    <sheetView workbookViewId="0">
      <selection activeCell="Y20" sqref="Y20"/>
    </sheetView>
  </sheetViews>
  <sheetFormatPr defaultRowHeight="15" customHeight="1" x14ac:dyDescent="0.25"/>
  <cols>
    <col min="1" max="1" width="8.28515625" customWidth="1"/>
    <col min="2" max="25" width="7" customWidth="1"/>
  </cols>
  <sheetData>
    <row r="1" spans="1:25" x14ac:dyDescent="0.25">
      <c r="A1" s="11"/>
      <c r="B1" s="11"/>
      <c r="C1" s="232">
        <f ca="1">TODAY()</f>
        <v>43854</v>
      </c>
      <c r="D1" s="232"/>
      <c r="E1" s="11"/>
      <c r="F1" s="11"/>
      <c r="G1" s="11"/>
      <c r="H1" s="11"/>
      <c r="I1" s="269"/>
      <c r="J1" s="269"/>
      <c r="K1" s="269"/>
      <c r="L1" s="269"/>
      <c r="M1" s="269"/>
      <c r="N1" s="269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x14ac:dyDescent="0.25">
      <c r="A2" s="11"/>
      <c r="B2" s="11"/>
      <c r="C2" s="233">
        <v>0</v>
      </c>
      <c r="D2" s="233"/>
      <c r="E2" s="11"/>
      <c r="F2" s="11"/>
      <c r="G2" s="11"/>
      <c r="H2" s="11"/>
      <c r="I2" s="11"/>
      <c r="J2" s="11"/>
      <c r="K2" s="11"/>
      <c r="L2" s="55"/>
      <c r="M2" s="55"/>
      <c r="N2" s="55"/>
      <c r="O2" s="11"/>
      <c r="P2" s="55"/>
      <c r="Q2" s="11"/>
      <c r="R2" s="11"/>
      <c r="S2" s="11"/>
      <c r="T2" s="11"/>
      <c r="U2" s="11"/>
      <c r="V2" s="11"/>
      <c r="W2" s="11"/>
      <c r="X2" s="11"/>
      <c r="Y2" s="11"/>
    </row>
    <row r="3" spans="1:25" x14ac:dyDescent="0.25">
      <c r="A3" s="11"/>
      <c r="B3" s="11"/>
      <c r="C3" s="94"/>
      <c r="D3" s="94"/>
      <c r="E3" s="11"/>
      <c r="F3" s="11"/>
      <c r="G3" s="11"/>
      <c r="H3" s="11"/>
      <c r="I3" s="55"/>
      <c r="J3" s="11"/>
      <c r="K3" s="11"/>
      <c r="L3" s="56"/>
      <c r="M3" s="11"/>
      <c r="N3" s="56"/>
      <c r="O3" s="11"/>
      <c r="P3" s="19"/>
      <c r="Q3" s="11"/>
      <c r="R3" s="11"/>
      <c r="S3" s="11"/>
      <c r="T3" s="11"/>
      <c r="U3" s="11"/>
      <c r="V3" s="11"/>
      <c r="W3" s="11"/>
      <c r="X3" s="11"/>
      <c r="Y3" s="11"/>
    </row>
    <row r="4" spans="1:25" x14ac:dyDescent="0.25">
      <c r="A4" s="11"/>
      <c r="B4" s="11"/>
      <c r="C4" s="94"/>
      <c r="D4" s="94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22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x14ac:dyDescent="0.25">
      <c r="A7" s="11"/>
      <c r="B7" s="232"/>
      <c r="C7" s="232"/>
      <c r="D7" s="11"/>
      <c r="E7" s="11"/>
      <c r="F7" s="11"/>
      <c r="G7" s="11"/>
      <c r="H7" s="11"/>
      <c r="I7" s="11"/>
      <c r="J7" s="11"/>
      <c r="K7" s="11"/>
      <c r="L7" s="11"/>
      <c r="M7" s="11"/>
      <c r="N7" s="122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ht="15.75" thickBot="1" x14ac:dyDescent="0.3">
      <c r="A8" s="11"/>
      <c r="B8" s="95"/>
      <c r="C8" s="95"/>
      <c r="D8" s="11"/>
      <c r="E8" s="11"/>
      <c r="F8" s="11"/>
      <c r="G8" s="11"/>
      <c r="H8" s="11"/>
      <c r="I8" s="11"/>
      <c r="J8" s="11"/>
      <c r="K8" s="11"/>
      <c r="L8" s="11"/>
      <c r="M8" s="11"/>
      <c r="N8" s="122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ht="15.75" thickBot="1" x14ac:dyDescent="0.3">
      <c r="A9" s="68" t="s">
        <v>526</v>
      </c>
      <c r="B9" s="123"/>
      <c r="C9" s="123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</row>
    <row r="10" spans="1:25" x14ac:dyDescent="0.25">
      <c r="A10" s="55" t="s">
        <v>417</v>
      </c>
      <c r="B10" s="56">
        <f ca="1">$C$1+$C$2+(B11-1)/24</f>
        <v>43854</v>
      </c>
      <c r="C10" s="56">
        <f t="shared" ref="C10:Y10" ca="1" si="0">$C$1+$C$2+(C11-1)/24</f>
        <v>43854.041666666664</v>
      </c>
      <c r="D10" s="56">
        <f t="shared" ca="1" si="0"/>
        <v>43854.083333333336</v>
      </c>
      <c r="E10" s="56">
        <f t="shared" ca="1" si="0"/>
        <v>43854.125</v>
      </c>
      <c r="F10" s="56">
        <f t="shared" ca="1" si="0"/>
        <v>43854.166666666664</v>
      </c>
      <c r="G10" s="56">
        <f t="shared" ca="1" si="0"/>
        <v>43854.208333333336</v>
      </c>
      <c r="H10" s="56">
        <f t="shared" ca="1" si="0"/>
        <v>43854.25</v>
      </c>
      <c r="I10" s="56">
        <f t="shared" ca="1" si="0"/>
        <v>43854.291666666664</v>
      </c>
      <c r="J10" s="56">
        <f t="shared" ca="1" si="0"/>
        <v>43854.333333333336</v>
      </c>
      <c r="K10" s="56">
        <f t="shared" ca="1" si="0"/>
        <v>43854.375</v>
      </c>
      <c r="L10" s="56">
        <f t="shared" ca="1" si="0"/>
        <v>43854.416666666664</v>
      </c>
      <c r="M10" s="56">
        <f t="shared" ca="1" si="0"/>
        <v>43854.458333333336</v>
      </c>
      <c r="N10" s="56">
        <f t="shared" ca="1" si="0"/>
        <v>43854.5</v>
      </c>
      <c r="O10" s="56">
        <f t="shared" ca="1" si="0"/>
        <v>43854.541666666664</v>
      </c>
      <c r="P10" s="56">
        <f t="shared" ca="1" si="0"/>
        <v>43854.583333333336</v>
      </c>
      <c r="Q10" s="56">
        <f t="shared" ca="1" si="0"/>
        <v>43854.625</v>
      </c>
      <c r="R10" s="56">
        <f t="shared" ca="1" si="0"/>
        <v>43854.666666666664</v>
      </c>
      <c r="S10" s="56">
        <f t="shared" ca="1" si="0"/>
        <v>43854.708333333336</v>
      </c>
      <c r="T10" s="56">
        <f t="shared" ca="1" si="0"/>
        <v>43854.75</v>
      </c>
      <c r="U10" s="56">
        <f t="shared" ca="1" si="0"/>
        <v>43854.791666666664</v>
      </c>
      <c r="V10" s="56">
        <f t="shared" ca="1" si="0"/>
        <v>43854.833333333336</v>
      </c>
      <c r="W10" s="56">
        <f t="shared" ca="1" si="0"/>
        <v>43854.875</v>
      </c>
      <c r="X10" s="56">
        <f t="shared" ca="1" si="0"/>
        <v>43854.916666666664</v>
      </c>
      <c r="Y10" s="56">
        <f t="shared" ca="1" si="0"/>
        <v>43854.958333333336</v>
      </c>
    </row>
    <row r="11" spans="1:25" x14ac:dyDescent="0.25">
      <c r="A11" s="57"/>
      <c r="B11" s="126">
        <v>1</v>
      </c>
      <c r="C11" s="126">
        <v>2</v>
      </c>
      <c r="D11" s="126">
        <v>3</v>
      </c>
      <c r="E11" s="126">
        <v>4</v>
      </c>
      <c r="F11" s="126">
        <v>5</v>
      </c>
      <c r="G11" s="126">
        <v>6</v>
      </c>
      <c r="H11" s="126">
        <v>7</v>
      </c>
      <c r="I11" s="126">
        <v>8</v>
      </c>
      <c r="J11" s="126">
        <v>9</v>
      </c>
      <c r="K11" s="126">
        <v>10</v>
      </c>
      <c r="L11" s="126">
        <v>11</v>
      </c>
      <c r="M11" s="126">
        <v>12</v>
      </c>
      <c r="N11" s="126">
        <v>13</v>
      </c>
      <c r="O11" s="126">
        <v>14</v>
      </c>
      <c r="P11" s="126">
        <v>15</v>
      </c>
      <c r="Q11" s="126">
        <v>16</v>
      </c>
      <c r="R11" s="126">
        <v>17</v>
      </c>
      <c r="S11" s="126">
        <v>18</v>
      </c>
      <c r="T11" s="126">
        <v>19</v>
      </c>
      <c r="U11" s="126">
        <v>20</v>
      </c>
      <c r="V11" s="126">
        <v>21</v>
      </c>
      <c r="W11" s="126">
        <v>22</v>
      </c>
      <c r="X11" s="126">
        <v>23</v>
      </c>
      <c r="Y11" s="126">
        <v>24</v>
      </c>
    </row>
    <row r="12" spans="1:25" x14ac:dyDescent="0.25">
      <c r="A12" s="55" t="s">
        <v>317</v>
      </c>
      <c r="B12" s="126" t="str">
        <f ca="1">INDEX(Horaire!$D$14:$FQ$14,MATCH(TRUE,INDEX(Horaire!$D$135:$FQ$135= B10,0),0))</f>
        <v>O</v>
      </c>
      <c r="C12" s="126" t="str">
        <f ca="1">INDEX(Horaire!$D$14:$FQ$14,MATCH(TRUE,INDEX(Horaire!$D$135:$FQ$135= C10,0),0))</f>
        <v>O</v>
      </c>
      <c r="D12" s="126" t="str">
        <f ca="1">INDEX(Horaire!$D$14:$FQ$14,MATCH(TRUE,INDEX(Horaire!$D$135:$FQ$135= D10,0),0))</f>
        <v>O</v>
      </c>
      <c r="E12" s="126" t="str">
        <f ca="1">INDEX(Horaire!$D$14:$FQ$14,MATCH(TRUE,INDEX(Horaire!$D$135:$FQ$135= E10,0),0))</f>
        <v>O</v>
      </c>
      <c r="F12" s="126" t="str">
        <f ca="1">INDEX(Horaire!$D$14:$FQ$14,MATCH(TRUE,INDEX(Horaire!$D$135:$FQ$135= F10,0),0))</f>
        <v>O</v>
      </c>
      <c r="G12" s="126" t="str">
        <f ca="1">INDEX(Horaire!$D$14:$FQ$14,MATCH(TRUE,INDEX(Horaire!$D$135:$FQ$135= G10,0),0))</f>
        <v>O</v>
      </c>
      <c r="H12" s="126" t="str">
        <f ca="1">INDEX(Horaire!$D$14:$FQ$14,MATCH(TRUE,INDEX(Horaire!$D$135:$FQ$135= H10,0),0))</f>
        <v>O</v>
      </c>
      <c r="I12" s="126" t="str">
        <f ca="1">INDEX(Horaire!$D$14:$FQ$14,MATCH(TRUE,INDEX(Horaire!$D$135:$FQ$135= I10,0),0))</f>
        <v>O</v>
      </c>
      <c r="J12" s="126" t="str">
        <f ca="1">INDEX(Horaire!$D$14:$FQ$14,MATCH(TRUE,INDEX(Horaire!$D$135:$FQ$135= J10,0),0))</f>
        <v>O</v>
      </c>
      <c r="K12" s="126" t="str">
        <f ca="1">INDEX(Horaire!$D$14:$FQ$14,MATCH(TRUE,INDEX(Horaire!$D$135:$FQ$135= K10,0),0))</f>
        <v>O</v>
      </c>
      <c r="L12" s="126" t="str">
        <f ca="1">INDEX(Horaire!$D$14:$FQ$14,MATCH(TRUE,INDEX(Horaire!$D$135:$FQ$135= L10,0),0))</f>
        <v>O</v>
      </c>
      <c r="M12" s="126" t="str">
        <f ca="1">INDEX(Horaire!$D$14:$FQ$14,MATCH(TRUE,INDEX(Horaire!$D$135:$FQ$135= M10,0),0))</f>
        <v>O</v>
      </c>
      <c r="N12" s="126" t="str">
        <f ca="1">INDEX(Horaire!$D$14:$FQ$14,MATCH(TRUE,INDEX(Horaire!$D$135:$FQ$135= N10,0),0))</f>
        <v>O</v>
      </c>
      <c r="O12" s="126" t="str">
        <f ca="1">INDEX(Horaire!$D$14:$FQ$14,MATCH(TRUE,INDEX(Horaire!$D$135:$FQ$135= O10,0),0))</f>
        <v>O</v>
      </c>
      <c r="P12" s="126" t="str">
        <f ca="1">INDEX(Horaire!$D$14:$FQ$14,MATCH(TRUE,INDEX(Horaire!$D$135:$FQ$135= P10,0),0))</f>
        <v>O</v>
      </c>
      <c r="Q12" s="126" t="str">
        <f ca="1">INDEX(Horaire!$D$14:$FQ$14,MATCH(TRUE,INDEX(Horaire!$D$135:$FQ$135= Q10,0),0))</f>
        <v>O</v>
      </c>
      <c r="R12" s="126" t="str">
        <f ca="1">INDEX(Horaire!$D$14:$FQ$14,MATCH(TRUE,INDEX(Horaire!$D$135:$FQ$135= R10,0),0))</f>
        <v>O</v>
      </c>
      <c r="S12" s="126" t="str">
        <f ca="1">INDEX(Horaire!$D$14:$FQ$14,MATCH(TRUE,INDEX(Horaire!$D$135:$FQ$135= S10,0),0))</f>
        <v>O</v>
      </c>
      <c r="T12" s="126" t="str">
        <f ca="1">INDEX(Horaire!$D$14:$FQ$14,MATCH(TRUE,INDEX(Horaire!$D$135:$FQ$135= T10,0),0))</f>
        <v>O</v>
      </c>
      <c r="U12" s="126" t="str">
        <f ca="1">INDEX(Horaire!$D$14:$FQ$14,MATCH(TRUE,INDEX(Horaire!$D$135:$FQ$135= U10,0),0))</f>
        <v>O</v>
      </c>
      <c r="V12" s="126" t="str">
        <f ca="1">INDEX(Horaire!$D$14:$FQ$14,MATCH(TRUE,INDEX(Horaire!$D$135:$FQ$135= V10,0),0))</f>
        <v>O</v>
      </c>
      <c r="W12" s="126" t="str">
        <f ca="1">INDEX(Horaire!$D$14:$FQ$14,MATCH(TRUE,INDEX(Horaire!$D$135:$FQ$135= W10,0),0))</f>
        <v>O</v>
      </c>
      <c r="X12" s="126" t="str">
        <f ca="1">INDEX(Horaire!$D$14:$FQ$14,MATCH(TRUE,INDEX(Horaire!$D$135:$FQ$135= X10,0),0))</f>
        <v>O</v>
      </c>
      <c r="Y12" s="126" t="str">
        <f ca="1">INDEX(Horaire!$D$14:$FQ$14,MATCH(TRUE,INDEX(Horaire!$D$135:$FQ$135= Y10,0),0))</f>
        <v>O</v>
      </c>
    </row>
    <row r="13" spans="1:25" x14ac:dyDescent="0.25">
      <c r="A13" s="55" t="s">
        <v>79</v>
      </c>
      <c r="B13" s="126">
        <f ca="1">INDEX(Horaire!$D$19:$FQ$19,MATCH(TRUE,INDEX(Horaire!$D$135:$FQ$135= B10,0),0))</f>
        <v>0</v>
      </c>
      <c r="C13" s="126">
        <f ca="1">INDEX(Horaire!$D$19:$FQ$19,MATCH(TRUE,INDEX(Horaire!$D$135:$FQ$135= C10,0),0))</f>
        <v>0</v>
      </c>
      <c r="D13" s="126">
        <f ca="1">INDEX(Horaire!$D$19:$FQ$19,MATCH(TRUE,INDEX(Horaire!$D$135:$FQ$135= D10,0),0))</f>
        <v>0</v>
      </c>
      <c r="E13" s="126">
        <f ca="1">INDEX(Horaire!$D$19:$FQ$19,MATCH(TRUE,INDEX(Horaire!$D$135:$FQ$135= E10,0),0))</f>
        <v>0</v>
      </c>
      <c r="F13" s="126">
        <f ca="1">INDEX(Horaire!$D$19:$FQ$19,MATCH(TRUE,INDEX(Horaire!$D$135:$FQ$135= F10,0),0))</f>
        <v>0</v>
      </c>
      <c r="G13" s="126">
        <f ca="1">INDEX(Horaire!$D$19:$FQ$19,MATCH(TRUE,INDEX(Horaire!$D$135:$FQ$135= G10,0),0))</f>
        <v>0</v>
      </c>
      <c r="H13" s="126">
        <f ca="1">INDEX(Horaire!$D$19:$FQ$19,MATCH(TRUE,INDEX(Horaire!$D$135:$FQ$135= H10,0),0))</f>
        <v>0</v>
      </c>
      <c r="I13" s="126">
        <f ca="1">INDEX(Horaire!$D$19:$FQ$19,MATCH(TRUE,INDEX(Horaire!$D$135:$FQ$135= I10,0),0))</f>
        <v>0</v>
      </c>
      <c r="J13" s="126">
        <f ca="1">INDEX(Horaire!$D$19:$FQ$19,MATCH(TRUE,INDEX(Horaire!$D$135:$FQ$135= J10,0),0))</f>
        <v>34</v>
      </c>
      <c r="K13" s="126">
        <f ca="1">INDEX(Horaire!$D$19:$FQ$19,MATCH(TRUE,INDEX(Horaire!$D$135:$FQ$135= K10,0),0))</f>
        <v>34</v>
      </c>
      <c r="L13" s="126">
        <f ca="1">INDEX(Horaire!$D$19:$FQ$19,MATCH(TRUE,INDEX(Horaire!$D$135:$FQ$135= L10,0),0))</f>
        <v>24</v>
      </c>
      <c r="M13" s="126">
        <f ca="1">INDEX(Horaire!$D$19:$FQ$19,MATCH(TRUE,INDEX(Horaire!$D$135:$FQ$135= M10,0),0))</f>
        <v>18</v>
      </c>
      <c r="N13" s="126">
        <f ca="1">INDEX(Horaire!$D$19:$FQ$19,MATCH(TRUE,INDEX(Horaire!$D$135:$FQ$135= N10,0),0))</f>
        <v>18</v>
      </c>
      <c r="O13" s="126">
        <f ca="1">INDEX(Horaire!$D$19:$FQ$19,MATCH(TRUE,INDEX(Horaire!$D$135:$FQ$135= O10,0),0))</f>
        <v>18</v>
      </c>
      <c r="P13" s="126">
        <f ca="1">INDEX(Horaire!$D$19:$FQ$19,MATCH(TRUE,INDEX(Horaire!$D$135:$FQ$135= P10,0),0))</f>
        <v>18</v>
      </c>
      <c r="Q13" s="126">
        <f ca="1">INDEX(Horaire!$D$19:$FQ$19,MATCH(TRUE,INDEX(Horaire!$D$135:$FQ$135= Q10,0),0))</f>
        <v>18</v>
      </c>
      <c r="R13" s="126">
        <f ca="1">INDEX(Horaire!$D$19:$FQ$19,MATCH(TRUE,INDEX(Horaire!$D$135:$FQ$135= R10,0),0))</f>
        <v>18</v>
      </c>
      <c r="S13" s="126">
        <f ca="1">INDEX(Horaire!$D$19:$FQ$19,MATCH(TRUE,INDEX(Horaire!$D$135:$FQ$135= S10,0),0))</f>
        <v>34</v>
      </c>
      <c r="T13" s="126">
        <f ca="1">INDEX(Horaire!$D$19:$FQ$19,MATCH(TRUE,INDEX(Horaire!$D$135:$FQ$135= T10,0),0))</f>
        <v>24</v>
      </c>
      <c r="U13" s="126">
        <f ca="1">INDEX(Horaire!$D$19:$FQ$19,MATCH(TRUE,INDEX(Horaire!$D$135:$FQ$135= U10,0),0))</f>
        <v>18</v>
      </c>
      <c r="V13" s="126">
        <f ca="1">INDEX(Horaire!$D$19:$FQ$19,MATCH(TRUE,INDEX(Horaire!$D$135:$FQ$135= V10,0),0))</f>
        <v>18</v>
      </c>
      <c r="W13" s="126">
        <f ca="1">INDEX(Horaire!$D$19:$FQ$19,MATCH(TRUE,INDEX(Horaire!$D$135:$FQ$135= W10,0),0))</f>
        <v>0</v>
      </c>
      <c r="X13" s="126">
        <f ca="1">INDEX(Horaire!$D$19:$FQ$19,MATCH(TRUE,INDEX(Horaire!$D$135:$FQ$135= X10,0),0))</f>
        <v>0</v>
      </c>
      <c r="Y13" s="126">
        <f ca="1">INDEX(Horaire!$D$19:$FQ$19,MATCH(TRUE,INDEX(Horaire!$D$135:$FQ$135= Y10,0),0))</f>
        <v>0</v>
      </c>
    </row>
    <row r="14" spans="1:25" x14ac:dyDescent="0.25">
      <c r="A14" s="55" t="s">
        <v>525</v>
      </c>
      <c r="B14" s="127">
        <f ca="1">INDEX(Horaire!$D$70:$FQ$70,MATCH(TRUE,INDEX(Horaire!$D$135:$FQ$135= B10,0),0))</f>
        <v>0</v>
      </c>
      <c r="C14" s="127">
        <f ca="1">INDEX(Horaire!$D$70:$FQ$70,MATCH(TRUE,INDEX(Horaire!$D$135:$FQ$135= C10,0),0))</f>
        <v>0</v>
      </c>
      <c r="D14" s="127">
        <f ca="1">INDEX(Horaire!$D$70:$FQ$70,MATCH(TRUE,INDEX(Horaire!$D$135:$FQ$135= D10,0),0))</f>
        <v>0</v>
      </c>
      <c r="E14" s="127">
        <f ca="1">INDEX(Horaire!$D$70:$FQ$70,MATCH(TRUE,INDEX(Horaire!$D$135:$FQ$135= E10,0),0))</f>
        <v>0</v>
      </c>
      <c r="F14" s="127">
        <f ca="1">INDEX(Horaire!$D$70:$FQ$70,MATCH(TRUE,INDEX(Horaire!$D$135:$FQ$135= F10,0),0))</f>
        <v>0</v>
      </c>
      <c r="G14" s="127">
        <f ca="1">INDEX(Horaire!$D$70:$FQ$70,MATCH(TRUE,INDEX(Horaire!$D$135:$FQ$135= G10,0),0))</f>
        <v>0</v>
      </c>
      <c r="H14" s="127">
        <f ca="1">INDEX(Horaire!$D$70:$FQ$70,MATCH(TRUE,INDEX(Horaire!$D$135:$FQ$135= H10,0),0))</f>
        <v>0</v>
      </c>
      <c r="I14" s="127">
        <f ca="1">INDEX(Horaire!$D$70:$FQ$70,MATCH(TRUE,INDEX(Horaire!$D$135:$FQ$135= I10,0),0))</f>
        <v>27.760280396363857</v>
      </c>
      <c r="J14" s="127">
        <f ca="1">INDEX(Horaire!$D$70:$FQ$70,MATCH(TRUE,INDEX(Horaire!$D$135:$FQ$135= J10,0),0))</f>
        <v>31.466323493947858</v>
      </c>
      <c r="K14" s="127">
        <f ca="1">INDEX(Horaire!$D$70:$FQ$70,MATCH(TRUE,INDEX(Horaire!$D$135:$FQ$135= K10,0),0))</f>
        <v>30.806075459551781</v>
      </c>
      <c r="L14" s="127">
        <f ca="1">INDEX(Horaire!$D$70:$FQ$70,MATCH(TRUE,INDEX(Horaire!$D$135:$FQ$135= L10,0),0))</f>
        <v>30.805601226266486</v>
      </c>
      <c r="M14" s="127">
        <f ca="1">INDEX(Horaire!$D$70:$FQ$70,MATCH(TRUE,INDEX(Horaire!$D$135:$FQ$135= M10,0),0))</f>
        <v>23.051433747088485</v>
      </c>
      <c r="N14" s="127">
        <f ca="1">INDEX(Horaire!$D$70:$FQ$70,MATCH(TRUE,INDEX(Horaire!$D$135:$FQ$135= N10,0),0))</f>
        <v>23.092600529727136</v>
      </c>
      <c r="O14" s="127">
        <f ca="1">INDEX(Horaire!$D$70:$FQ$70,MATCH(TRUE,INDEX(Horaire!$D$135:$FQ$135= O10,0),0))</f>
        <v>23.133274549601058</v>
      </c>
      <c r="P14" s="127">
        <f ca="1">INDEX(Horaire!$D$70:$FQ$70,MATCH(TRUE,INDEX(Horaire!$D$135:$FQ$135= P10,0),0))</f>
        <v>23.173645978358213</v>
      </c>
      <c r="Q14" s="127">
        <f ca="1">INDEX(Horaire!$D$70:$FQ$70,MATCH(TRUE,INDEX(Horaire!$D$135:$FQ$135= Q10,0),0))</f>
        <v>23.213857600944369</v>
      </c>
      <c r="R14" s="127">
        <f ca="1">INDEX(Horaire!$D$70:$FQ$70,MATCH(TRUE,INDEX(Horaire!$D$135:$FQ$135= R10,0),0))</f>
        <v>23.255351953622505</v>
      </c>
      <c r="S14" s="127">
        <f ca="1">INDEX(Horaire!$D$70:$FQ$70,MATCH(TRUE,INDEX(Horaire!$D$135:$FQ$135= S10,0),0))</f>
        <v>48.898208404917817</v>
      </c>
      <c r="T14" s="127">
        <f ca="1">INDEX(Horaire!$D$70:$FQ$70,MATCH(TRUE,INDEX(Horaire!$D$135:$FQ$135= T10,0),0))</f>
        <v>32.334130665071633</v>
      </c>
      <c r="U14" s="127">
        <f ca="1">INDEX(Horaire!$D$70:$FQ$70,MATCH(TRUE,INDEX(Horaire!$D$135:$FQ$135= U10,0),0))</f>
        <v>23.469967887717583</v>
      </c>
      <c r="V14" s="127">
        <f ca="1">INDEX(Horaire!$D$70:$FQ$70,MATCH(TRUE,INDEX(Horaire!$D$135:$FQ$135= V10,0),0))</f>
        <v>23.50203853404124</v>
      </c>
      <c r="W14" s="127">
        <f ca="1">INDEX(Horaire!$D$70:$FQ$70,MATCH(TRUE,INDEX(Horaire!$D$135:$FQ$135= W10,0),0))</f>
        <v>0</v>
      </c>
      <c r="X14" s="127">
        <f ca="1">INDEX(Horaire!$D$70:$FQ$70,MATCH(TRUE,INDEX(Horaire!$D$135:$FQ$135= X10,0),0))</f>
        <v>0</v>
      </c>
      <c r="Y14" s="127">
        <f ca="1">INDEX(Horaire!$D$70:$FQ$70,MATCH(TRUE,INDEX(Horaire!$D$135:$FQ$135= Y10,0),0))</f>
        <v>0</v>
      </c>
    </row>
    <row r="15" spans="1:25" x14ac:dyDescent="0.25">
      <c r="A15" s="11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</row>
    <row r="16" spans="1:25" x14ac:dyDescent="0.25">
      <c r="A16" s="55" t="s">
        <v>418</v>
      </c>
      <c r="B16" s="56">
        <f ca="1">$C$1+1+$C$2+(B17-1)/24</f>
        <v>43855</v>
      </c>
      <c r="C16" s="56">
        <f t="shared" ref="C16:Y16" ca="1" si="1">$C$1+1+$C$2+(C17-1)/24</f>
        <v>43855.041666666664</v>
      </c>
      <c r="D16" s="56">
        <f t="shared" ca="1" si="1"/>
        <v>43855.083333333336</v>
      </c>
      <c r="E16" s="56">
        <f t="shared" ca="1" si="1"/>
        <v>43855.125</v>
      </c>
      <c r="F16" s="56">
        <f t="shared" ca="1" si="1"/>
        <v>43855.166666666664</v>
      </c>
      <c r="G16" s="56">
        <f t="shared" ca="1" si="1"/>
        <v>43855.208333333336</v>
      </c>
      <c r="H16" s="56">
        <f t="shared" ca="1" si="1"/>
        <v>43855.25</v>
      </c>
      <c r="I16" s="56">
        <f t="shared" ca="1" si="1"/>
        <v>43855.291666666664</v>
      </c>
      <c r="J16" s="56">
        <f t="shared" ca="1" si="1"/>
        <v>43855.333333333336</v>
      </c>
      <c r="K16" s="56">
        <f t="shared" ca="1" si="1"/>
        <v>43855.375</v>
      </c>
      <c r="L16" s="56">
        <f t="shared" ca="1" si="1"/>
        <v>43855.416666666664</v>
      </c>
      <c r="M16" s="56">
        <f t="shared" ca="1" si="1"/>
        <v>43855.458333333336</v>
      </c>
      <c r="N16" s="56">
        <f t="shared" ca="1" si="1"/>
        <v>43855.5</v>
      </c>
      <c r="O16" s="56">
        <f t="shared" ca="1" si="1"/>
        <v>43855.541666666664</v>
      </c>
      <c r="P16" s="56">
        <f t="shared" ca="1" si="1"/>
        <v>43855.583333333336</v>
      </c>
      <c r="Q16" s="56">
        <f t="shared" ca="1" si="1"/>
        <v>43855.625</v>
      </c>
      <c r="R16" s="56">
        <f t="shared" ca="1" si="1"/>
        <v>43855.666666666664</v>
      </c>
      <c r="S16" s="56">
        <f t="shared" ca="1" si="1"/>
        <v>43855.708333333336</v>
      </c>
      <c r="T16" s="56">
        <f t="shared" ca="1" si="1"/>
        <v>43855.75</v>
      </c>
      <c r="U16" s="56">
        <f t="shared" ca="1" si="1"/>
        <v>43855.791666666664</v>
      </c>
      <c r="V16" s="56">
        <f t="shared" ca="1" si="1"/>
        <v>43855.833333333336</v>
      </c>
      <c r="W16" s="56">
        <f t="shared" ca="1" si="1"/>
        <v>43855.875</v>
      </c>
      <c r="X16" s="56">
        <f t="shared" ca="1" si="1"/>
        <v>43855.916666666664</v>
      </c>
      <c r="Y16" s="56">
        <f t="shared" ca="1" si="1"/>
        <v>43855.958333333336</v>
      </c>
    </row>
    <row r="17" spans="1:25" x14ac:dyDescent="0.25">
      <c r="A17" s="57"/>
      <c r="B17" s="126">
        <v>1</v>
      </c>
      <c r="C17" s="126">
        <v>2</v>
      </c>
      <c r="D17" s="126">
        <v>3</v>
      </c>
      <c r="E17" s="126">
        <v>4</v>
      </c>
      <c r="F17" s="126">
        <v>5</v>
      </c>
      <c r="G17" s="126">
        <v>6</v>
      </c>
      <c r="H17" s="126">
        <v>7</v>
      </c>
      <c r="I17" s="126">
        <v>8</v>
      </c>
      <c r="J17" s="126">
        <v>9</v>
      </c>
      <c r="K17" s="126">
        <v>10</v>
      </c>
      <c r="L17" s="126">
        <v>11</v>
      </c>
      <c r="M17" s="126">
        <v>12</v>
      </c>
      <c r="N17" s="126">
        <v>13</v>
      </c>
      <c r="O17" s="126">
        <v>14</v>
      </c>
      <c r="P17" s="126">
        <v>15</v>
      </c>
      <c r="Q17" s="126">
        <v>16</v>
      </c>
      <c r="R17" s="126">
        <v>17</v>
      </c>
      <c r="S17" s="126">
        <v>18</v>
      </c>
      <c r="T17" s="126">
        <v>19</v>
      </c>
      <c r="U17" s="126">
        <v>20</v>
      </c>
      <c r="V17" s="126">
        <v>21</v>
      </c>
      <c r="W17" s="126">
        <v>22</v>
      </c>
      <c r="X17" s="126">
        <v>23</v>
      </c>
      <c r="Y17" s="126">
        <v>24</v>
      </c>
    </row>
    <row r="18" spans="1:25" x14ac:dyDescent="0.25">
      <c r="A18" s="55" t="s">
        <v>317</v>
      </c>
      <c r="B18" s="126" t="str">
        <f ca="1">INDEX(Horaire!$D$14:$FQ$14,MATCH(TRUE,INDEX(Horaire!$D$135:$FQ$135= B16,0),0))</f>
        <v>O</v>
      </c>
      <c r="C18" s="126" t="str">
        <f ca="1">INDEX(Horaire!$D$14:$FQ$14,MATCH(TRUE,INDEX(Horaire!$D$135:$FQ$135= C16,0),0))</f>
        <v>O</v>
      </c>
      <c r="D18" s="126" t="str">
        <f ca="1">INDEX(Horaire!$D$14:$FQ$14,MATCH(TRUE,INDEX(Horaire!$D$135:$FQ$135= D16,0),0))</f>
        <v>O</v>
      </c>
      <c r="E18" s="126" t="str">
        <f ca="1">INDEX(Horaire!$D$14:$FQ$14,MATCH(TRUE,INDEX(Horaire!$D$135:$FQ$135= E16,0),0))</f>
        <v>O</v>
      </c>
      <c r="F18" s="126" t="str">
        <f ca="1">INDEX(Horaire!$D$14:$FQ$14,MATCH(TRUE,INDEX(Horaire!$D$135:$FQ$135= F16,0),0))</f>
        <v>O</v>
      </c>
      <c r="G18" s="126" t="str">
        <f ca="1">INDEX(Horaire!$D$14:$FQ$14,MATCH(TRUE,INDEX(Horaire!$D$135:$FQ$135= G16,0),0))</f>
        <v>O</v>
      </c>
      <c r="H18" s="126" t="str">
        <f ca="1">INDEX(Horaire!$D$14:$FQ$14,MATCH(TRUE,INDEX(Horaire!$D$135:$FQ$135= H16,0),0))</f>
        <v>O</v>
      </c>
      <c r="I18" s="126" t="str">
        <f ca="1">INDEX(Horaire!$D$14:$FQ$14,MATCH(TRUE,INDEX(Horaire!$D$135:$FQ$135= I16,0),0))</f>
        <v>O</v>
      </c>
      <c r="J18" s="126" t="str">
        <f ca="1">INDEX(Horaire!$D$14:$FQ$14,MATCH(TRUE,INDEX(Horaire!$D$135:$FQ$135= J16,0),0))</f>
        <v>O</v>
      </c>
      <c r="K18" s="126" t="str">
        <f ca="1">INDEX(Horaire!$D$14:$FQ$14,MATCH(TRUE,INDEX(Horaire!$D$135:$FQ$135= K16,0),0))</f>
        <v>O</v>
      </c>
      <c r="L18" s="126" t="str">
        <f ca="1">INDEX(Horaire!$D$14:$FQ$14,MATCH(TRUE,INDEX(Horaire!$D$135:$FQ$135= L16,0),0))</f>
        <v>O</v>
      </c>
      <c r="M18" s="126" t="str">
        <f ca="1">INDEX(Horaire!$D$14:$FQ$14,MATCH(TRUE,INDEX(Horaire!$D$135:$FQ$135= M16,0),0))</f>
        <v>O</v>
      </c>
      <c r="N18" s="126" t="str">
        <f ca="1">INDEX(Horaire!$D$14:$FQ$14,MATCH(TRUE,INDEX(Horaire!$D$135:$FQ$135= N16,0),0))</f>
        <v>O</v>
      </c>
      <c r="O18" s="126" t="str">
        <f ca="1">INDEX(Horaire!$D$14:$FQ$14,MATCH(TRUE,INDEX(Horaire!$D$135:$FQ$135= O16,0),0))</f>
        <v>O</v>
      </c>
      <c r="P18" s="126" t="str">
        <f ca="1">INDEX(Horaire!$D$14:$FQ$14,MATCH(TRUE,INDEX(Horaire!$D$135:$FQ$135= P16,0),0))</f>
        <v>O</v>
      </c>
      <c r="Q18" s="126" t="str">
        <f ca="1">INDEX(Horaire!$D$14:$FQ$14,MATCH(TRUE,INDEX(Horaire!$D$135:$FQ$135= Q16,0),0))</f>
        <v>O</v>
      </c>
      <c r="R18" s="126" t="str">
        <f ca="1">INDEX(Horaire!$D$14:$FQ$14,MATCH(TRUE,INDEX(Horaire!$D$135:$FQ$135= R16,0),0))</f>
        <v>O</v>
      </c>
      <c r="S18" s="126" t="str">
        <f ca="1">INDEX(Horaire!$D$14:$FQ$14,MATCH(TRUE,INDEX(Horaire!$D$135:$FQ$135= S16,0),0))</f>
        <v>O</v>
      </c>
      <c r="T18" s="126" t="str">
        <f ca="1">INDEX(Horaire!$D$14:$FQ$14,MATCH(TRUE,INDEX(Horaire!$D$135:$FQ$135= T16,0),0))</f>
        <v>O</v>
      </c>
      <c r="U18" s="126" t="str">
        <f ca="1">INDEX(Horaire!$D$14:$FQ$14,MATCH(TRUE,INDEX(Horaire!$D$135:$FQ$135= U16,0),0))</f>
        <v>O</v>
      </c>
      <c r="V18" s="126" t="str">
        <f ca="1">INDEX(Horaire!$D$14:$FQ$14,MATCH(TRUE,INDEX(Horaire!$D$135:$FQ$135= V16,0),0))</f>
        <v>O</v>
      </c>
      <c r="W18" s="126" t="str">
        <f ca="1">INDEX(Horaire!$D$14:$FQ$14,MATCH(TRUE,INDEX(Horaire!$D$135:$FQ$135= W16,0),0))</f>
        <v>O</v>
      </c>
      <c r="X18" s="126" t="str">
        <f ca="1">INDEX(Horaire!$D$14:$FQ$14,MATCH(TRUE,INDEX(Horaire!$D$135:$FQ$135= X16,0),0))</f>
        <v>O</v>
      </c>
      <c r="Y18" s="126" t="str">
        <f ca="1">INDEX(Horaire!$D$14:$FQ$14,MATCH(TRUE,INDEX(Horaire!$D$135:$FQ$135= Y16,0),0))</f>
        <v>O</v>
      </c>
    </row>
    <row r="19" spans="1:25" x14ac:dyDescent="0.25">
      <c r="A19" s="55" t="s">
        <v>79</v>
      </c>
      <c r="B19" s="126">
        <f ca="1">INDEX(Horaire!$D$19:$FQ$19,MATCH(TRUE,INDEX(Horaire!$D$135:$FQ$135= B16,0),0))</f>
        <v>0</v>
      </c>
      <c r="C19" s="126">
        <f ca="1">INDEX(Horaire!$D$19:$FQ$19,MATCH(TRUE,INDEX(Horaire!$D$135:$FQ$135= C16,0),0))</f>
        <v>0</v>
      </c>
      <c r="D19" s="126">
        <f ca="1">INDEX(Horaire!$D$19:$FQ$19,MATCH(TRUE,INDEX(Horaire!$D$135:$FQ$135= D16,0),0))</f>
        <v>0</v>
      </c>
      <c r="E19" s="126">
        <f ca="1">INDEX(Horaire!$D$19:$FQ$19,MATCH(TRUE,INDEX(Horaire!$D$135:$FQ$135= E16,0),0))</f>
        <v>0</v>
      </c>
      <c r="F19" s="126">
        <f ca="1">INDEX(Horaire!$D$19:$FQ$19,MATCH(TRUE,INDEX(Horaire!$D$135:$FQ$135= F16,0),0))</f>
        <v>0</v>
      </c>
      <c r="G19" s="126">
        <f ca="1">INDEX(Horaire!$D$19:$FQ$19,MATCH(TRUE,INDEX(Horaire!$D$135:$FQ$135= G16,0),0))</f>
        <v>0</v>
      </c>
      <c r="H19" s="126">
        <f ca="1">INDEX(Horaire!$D$19:$FQ$19,MATCH(TRUE,INDEX(Horaire!$D$135:$FQ$135= H16,0),0))</f>
        <v>0</v>
      </c>
      <c r="I19" s="126">
        <f ca="1">INDEX(Horaire!$D$19:$FQ$19,MATCH(TRUE,INDEX(Horaire!$D$135:$FQ$135= I16,0),0))</f>
        <v>0</v>
      </c>
      <c r="J19" s="126">
        <f ca="1">INDEX(Horaire!$D$19:$FQ$19,MATCH(TRUE,INDEX(Horaire!$D$135:$FQ$135= J16,0),0))</f>
        <v>34</v>
      </c>
      <c r="K19" s="126">
        <f ca="1">INDEX(Horaire!$D$19:$FQ$19,MATCH(TRUE,INDEX(Horaire!$D$135:$FQ$135= K16,0),0))</f>
        <v>24</v>
      </c>
      <c r="L19" s="126">
        <f ca="1">INDEX(Horaire!$D$19:$FQ$19,MATCH(TRUE,INDEX(Horaire!$D$135:$FQ$135= L16,0),0))</f>
        <v>0</v>
      </c>
      <c r="M19" s="126">
        <f ca="1">INDEX(Horaire!$D$19:$FQ$19,MATCH(TRUE,INDEX(Horaire!$D$135:$FQ$135= M16,0),0))</f>
        <v>0</v>
      </c>
      <c r="N19" s="126">
        <f ca="1">INDEX(Horaire!$D$19:$FQ$19,MATCH(TRUE,INDEX(Horaire!$D$135:$FQ$135= N16,0),0))</f>
        <v>0</v>
      </c>
      <c r="O19" s="126">
        <f ca="1">INDEX(Horaire!$D$19:$FQ$19,MATCH(TRUE,INDEX(Horaire!$D$135:$FQ$135= O16,0),0))</f>
        <v>0</v>
      </c>
      <c r="P19" s="126">
        <f ca="1">INDEX(Horaire!$D$19:$FQ$19,MATCH(TRUE,INDEX(Horaire!$D$135:$FQ$135= P16,0),0))</f>
        <v>0</v>
      </c>
      <c r="Q19" s="126">
        <f ca="1">INDEX(Horaire!$D$19:$FQ$19,MATCH(TRUE,INDEX(Horaire!$D$135:$FQ$135= Q16,0),0))</f>
        <v>0</v>
      </c>
      <c r="R19" s="126">
        <f ca="1">INDEX(Horaire!$D$19:$FQ$19,MATCH(TRUE,INDEX(Horaire!$D$135:$FQ$135= R16,0),0))</f>
        <v>0</v>
      </c>
      <c r="S19" s="126">
        <f ca="1">INDEX(Horaire!$D$19:$FQ$19,MATCH(TRUE,INDEX(Horaire!$D$135:$FQ$135= S16,0),0))</f>
        <v>24</v>
      </c>
      <c r="T19" s="126">
        <f ca="1">INDEX(Horaire!$D$19:$FQ$19,MATCH(TRUE,INDEX(Horaire!$D$135:$FQ$135= T16,0),0))</f>
        <v>24</v>
      </c>
      <c r="U19" s="126">
        <f ca="1">INDEX(Horaire!$D$19:$FQ$19,MATCH(TRUE,INDEX(Horaire!$D$135:$FQ$135= U16,0),0))</f>
        <v>0</v>
      </c>
      <c r="V19" s="126">
        <f ca="1">INDEX(Horaire!$D$19:$FQ$19,MATCH(TRUE,INDEX(Horaire!$D$135:$FQ$135= V16,0),0))</f>
        <v>0</v>
      </c>
      <c r="W19" s="126">
        <f ca="1">INDEX(Horaire!$D$19:$FQ$19,MATCH(TRUE,INDEX(Horaire!$D$135:$FQ$135= W16,0),0))</f>
        <v>0</v>
      </c>
      <c r="X19" s="126">
        <f ca="1">INDEX(Horaire!$D$19:$FQ$19,MATCH(TRUE,INDEX(Horaire!$D$135:$FQ$135= X16,0),0))</f>
        <v>0</v>
      </c>
      <c r="Y19" s="126">
        <f ca="1">INDEX(Horaire!$D$19:$FQ$19,MATCH(TRUE,INDEX(Horaire!$D$135:$FQ$135= Y16,0),0))</f>
        <v>0</v>
      </c>
    </row>
    <row r="20" spans="1:25" x14ac:dyDescent="0.25">
      <c r="A20" s="55" t="s">
        <v>525</v>
      </c>
      <c r="B20" s="127">
        <f ca="1">INDEX(Horaire!$D$70:$FQ$70,MATCH(TRUE,INDEX(Horaire!$D$135:$FQ$135= B16,0),0))</f>
        <v>0</v>
      </c>
      <c r="C20" s="127">
        <f ca="1">INDEX(Horaire!$D$70:$FQ$70,MATCH(TRUE,INDEX(Horaire!$D$135:$FQ$135= C16,0),0))</f>
        <v>0</v>
      </c>
      <c r="D20" s="127">
        <f ca="1">INDEX(Horaire!$D$70:$FQ$70,MATCH(TRUE,INDEX(Horaire!$D$135:$FQ$135= D16,0),0))</f>
        <v>0</v>
      </c>
      <c r="E20" s="127">
        <f ca="1">INDEX(Horaire!$D$70:$FQ$70,MATCH(TRUE,INDEX(Horaire!$D$135:$FQ$135= E16,0),0))</f>
        <v>0</v>
      </c>
      <c r="F20" s="127">
        <f ca="1">INDEX(Horaire!$D$70:$FQ$70,MATCH(TRUE,INDEX(Horaire!$D$135:$FQ$135= F16,0),0))</f>
        <v>0</v>
      </c>
      <c r="G20" s="127">
        <f ca="1">INDEX(Horaire!$D$70:$FQ$70,MATCH(TRUE,INDEX(Horaire!$D$135:$FQ$135= G16,0),0))</f>
        <v>0</v>
      </c>
      <c r="H20" s="127">
        <f ca="1">INDEX(Horaire!$D$70:$FQ$70,MATCH(TRUE,INDEX(Horaire!$D$135:$FQ$135= H16,0),0))</f>
        <v>0</v>
      </c>
      <c r="I20" s="127">
        <f ca="1">INDEX(Horaire!$D$70:$FQ$70,MATCH(TRUE,INDEX(Horaire!$D$135:$FQ$135= I16,0),0))</f>
        <v>0</v>
      </c>
      <c r="J20" s="127">
        <f ca="1">INDEX(Horaire!$D$70:$FQ$70,MATCH(TRUE,INDEX(Horaire!$D$135:$FQ$135= J16,0),0))</f>
        <v>48.64187660368156</v>
      </c>
      <c r="K20" s="127">
        <f ca="1">INDEX(Horaire!$D$70:$FQ$70,MATCH(TRUE,INDEX(Horaire!$D$135:$FQ$135= K16,0),0))</f>
        <v>32.312849195635359</v>
      </c>
      <c r="L20" s="127">
        <f ca="1">INDEX(Horaire!$D$70:$FQ$70,MATCH(TRUE,INDEX(Horaire!$D$135:$FQ$135= L16,0),0))</f>
        <v>0</v>
      </c>
      <c r="M20" s="127">
        <f ca="1">INDEX(Horaire!$D$70:$FQ$70,MATCH(TRUE,INDEX(Horaire!$D$135:$FQ$135= M16,0),0))</f>
        <v>0</v>
      </c>
      <c r="N20" s="127">
        <f ca="1">INDEX(Horaire!$D$70:$FQ$70,MATCH(TRUE,INDEX(Horaire!$D$135:$FQ$135= N16,0),0))</f>
        <v>0</v>
      </c>
      <c r="O20" s="127">
        <f ca="1">INDEX(Horaire!$D$70:$FQ$70,MATCH(TRUE,INDEX(Horaire!$D$135:$FQ$135= O16,0),0))</f>
        <v>0</v>
      </c>
      <c r="P20" s="127">
        <f ca="1">INDEX(Horaire!$D$70:$FQ$70,MATCH(TRUE,INDEX(Horaire!$D$135:$FQ$135= P16,0),0))</f>
        <v>0</v>
      </c>
      <c r="Q20" s="127">
        <f ca="1">INDEX(Horaire!$D$70:$FQ$70,MATCH(TRUE,INDEX(Horaire!$D$135:$FQ$135= Q16,0),0))</f>
        <v>0</v>
      </c>
      <c r="R20" s="127">
        <f ca="1">INDEX(Horaire!$D$70:$FQ$70,MATCH(TRUE,INDEX(Horaire!$D$135:$FQ$135= R16,0),0))</f>
        <v>0</v>
      </c>
      <c r="S20" s="127">
        <f ca="1">INDEX(Horaire!$D$70:$FQ$70,MATCH(TRUE,INDEX(Horaire!$D$135:$FQ$135= S16,0),0))</f>
        <v>32.054545360307529</v>
      </c>
      <c r="T20" s="127">
        <f ca="1">INDEX(Horaire!$D$70:$FQ$70,MATCH(TRUE,INDEX(Horaire!$D$135:$FQ$135= T16,0),0))</f>
        <v>32.246137902633677</v>
      </c>
      <c r="U20" s="127">
        <f ca="1">INDEX(Horaire!$D$70:$FQ$70,MATCH(TRUE,INDEX(Horaire!$D$135:$FQ$135= U16,0),0))</f>
        <v>0</v>
      </c>
      <c r="V20" s="127">
        <f ca="1">INDEX(Horaire!$D$70:$FQ$70,MATCH(TRUE,INDEX(Horaire!$D$135:$FQ$135= V16,0),0))</f>
        <v>0</v>
      </c>
      <c r="W20" s="127">
        <f ca="1">INDEX(Horaire!$D$70:$FQ$70,MATCH(TRUE,INDEX(Horaire!$D$135:$FQ$135= W16,0),0))</f>
        <v>0</v>
      </c>
      <c r="X20" s="127">
        <f ca="1">INDEX(Horaire!$D$70:$FQ$70,MATCH(TRUE,INDEX(Horaire!$D$135:$FQ$135= X16,0),0))</f>
        <v>0</v>
      </c>
      <c r="Y20" s="127">
        <f ca="1">INDEX(Horaire!$D$70:$FQ$70,MATCH(TRUE,INDEX(Horaire!$D$135:$FQ$135= Y16,0),0))</f>
        <v>0</v>
      </c>
    </row>
  </sheetData>
  <mergeCells count="4">
    <mergeCell ref="C1:D1"/>
    <mergeCell ref="I1:N1"/>
    <mergeCell ref="C2:D2"/>
    <mergeCell ref="B7:C7"/>
  </mergeCells>
  <dataValidations disablePrompts="1" count="1">
    <dataValidation type="list" allowBlank="1" showInputMessage="1" showErrorMessage="1" sqref="R2:R3" xr:uid="{3B13B448-E9B1-45A8-8035-EED5EB162806}">
      <formula1>$A$71:$A$72</formula1>
    </dataValidation>
  </dataValidations>
  <pageMargins left="0.7" right="0.7" top="0.75" bottom="0.75" header="0.3" footer="0.3"/>
  <customProperties>
    <customPr name="Guid" r:id="rId1"/>
  </customPropertie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F5B0-D229-447E-BE5C-FF33483E9930}">
  <sheetPr codeName="Sheet24">
    <tabColor theme="5"/>
  </sheetPr>
  <dimension ref="A1:GM65"/>
  <sheetViews>
    <sheetView zoomScale="85" zoomScaleNormal="85" workbookViewId="0">
      <pane xSplit="3" ySplit="7" topLeftCell="FG74" activePane="bottomRight" state="frozen"/>
      <selection pane="topRight" activeCell="D1" sqref="D1"/>
      <selection pane="bottomLeft" activeCell="A9" sqref="A9"/>
      <selection pane="bottomRight" activeCell="GM109" sqref="GM109"/>
    </sheetView>
  </sheetViews>
  <sheetFormatPr defaultColWidth="10.7109375" defaultRowHeight="15" customHeight="1" x14ac:dyDescent="0.25"/>
  <cols>
    <col min="1" max="1" width="28.140625" hidden="1" customWidth="1"/>
    <col min="2" max="2" width="17.140625" customWidth="1"/>
    <col min="3" max="3" width="5.85546875" customWidth="1"/>
    <col min="4" max="195" width="8.7109375" customWidth="1"/>
  </cols>
  <sheetData>
    <row r="1" spans="1:195" x14ac:dyDescent="0.25">
      <c r="B1" s="27" t="s">
        <v>80</v>
      </c>
      <c r="C1" s="28"/>
      <c r="D1" s="272">
        <f>Jour_J</f>
        <v>43854</v>
      </c>
      <c r="E1" s="273"/>
      <c r="H1" s="36" t="s">
        <v>324</v>
      </c>
      <c r="I1" s="37"/>
      <c r="J1" s="37"/>
      <c r="K1" s="38"/>
      <c r="L1" s="272">
        <f>Horaire!L1</f>
        <v>43861</v>
      </c>
      <c r="M1" s="273"/>
      <c r="W1" s="19"/>
      <c r="X1" s="19"/>
      <c r="Y1" s="19"/>
      <c r="Z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195" x14ac:dyDescent="0.25">
      <c r="B2" s="29" t="s">
        <v>81</v>
      </c>
      <c r="D2" s="270">
        <v>0</v>
      </c>
      <c r="E2" s="271"/>
      <c r="H2" s="33" t="s">
        <v>325</v>
      </c>
      <c r="I2" s="34"/>
      <c r="J2" s="34"/>
      <c r="K2" s="35"/>
      <c r="L2" s="270">
        <v>0</v>
      </c>
      <c r="M2" s="271"/>
      <c r="W2" s="39"/>
      <c r="X2" s="39"/>
      <c r="Y2" s="192"/>
      <c r="Z2" s="192"/>
      <c r="AB2" s="19"/>
      <c r="AC2" s="19"/>
      <c r="AD2" s="19"/>
      <c r="AE2" s="19"/>
      <c r="AF2" s="19"/>
      <c r="AG2" s="194"/>
      <c r="AH2" s="194"/>
      <c r="AI2" s="194"/>
      <c r="AJ2" s="194"/>
      <c r="AK2" s="194"/>
      <c r="AL2" s="195"/>
      <c r="AM2" s="195"/>
      <c r="AN2" s="195"/>
      <c r="AO2" s="195"/>
      <c r="AP2" s="195"/>
      <c r="AQ2" s="195"/>
      <c r="AR2" s="195"/>
      <c r="AS2" s="195"/>
    </row>
    <row r="3" spans="1:195" ht="15.75" thickBot="1" x14ac:dyDescent="0.3">
      <c r="B3" s="30" t="s">
        <v>82</v>
      </c>
      <c r="C3" s="31"/>
      <c r="D3" s="274">
        <v>1</v>
      </c>
      <c r="E3" s="275"/>
      <c r="H3" s="59" t="s">
        <v>326</v>
      </c>
      <c r="I3" s="59"/>
      <c r="J3" s="59"/>
      <c r="K3" s="59"/>
      <c r="L3" s="276">
        <f>(L1-D1)*24+(L2-D2)*24</f>
        <v>168</v>
      </c>
      <c r="M3" s="277"/>
      <c r="W3" s="39"/>
      <c r="X3" s="39"/>
      <c r="Y3" s="192"/>
      <c r="Z3" s="192"/>
      <c r="AB3" s="19"/>
      <c r="AC3" s="19"/>
      <c r="AD3" s="19"/>
      <c r="AE3" s="19"/>
      <c r="AF3" s="19"/>
      <c r="AG3" s="194"/>
      <c r="AH3" s="194"/>
      <c r="AI3" s="194"/>
      <c r="AJ3" s="194"/>
      <c r="AK3" s="194"/>
      <c r="AL3" s="195"/>
      <c r="AM3" s="195"/>
      <c r="AN3" s="195"/>
      <c r="AO3" s="195"/>
      <c r="AP3" s="195"/>
      <c r="AQ3" s="195"/>
      <c r="AR3" s="195"/>
      <c r="AS3" s="195"/>
    </row>
    <row r="4" spans="1:195" x14ac:dyDescent="0.25">
      <c r="B4" s="19"/>
      <c r="H4" s="19"/>
      <c r="I4" s="19"/>
      <c r="J4" s="19"/>
      <c r="K4" s="19"/>
      <c r="L4" s="58"/>
      <c r="M4" s="58"/>
      <c r="W4" s="39"/>
      <c r="X4" s="39"/>
      <c r="Y4" s="192"/>
      <c r="Z4" s="192"/>
      <c r="AB4" s="193"/>
      <c r="AC4" s="193"/>
      <c r="AD4" s="193"/>
      <c r="AE4" s="193"/>
      <c r="AF4" s="193"/>
      <c r="AG4" s="194"/>
      <c r="AH4" s="194"/>
      <c r="AI4" s="194"/>
      <c r="AJ4" s="194"/>
      <c r="AK4" s="194"/>
      <c r="AL4" s="195"/>
      <c r="AM4" s="195"/>
      <c r="AN4" s="195"/>
      <c r="AO4" s="195"/>
      <c r="AP4" s="195"/>
      <c r="AQ4" s="195"/>
      <c r="AR4" s="195"/>
      <c r="AS4" s="195"/>
    </row>
    <row r="5" spans="1:195" x14ac:dyDescent="0.25">
      <c r="B5" s="19"/>
      <c r="H5" s="19"/>
      <c r="I5" s="19"/>
      <c r="J5" s="19"/>
      <c r="K5" s="19"/>
      <c r="L5" s="58"/>
      <c r="M5" s="58"/>
      <c r="W5" s="39"/>
      <c r="X5" s="39"/>
      <c r="Y5" s="192"/>
      <c r="Z5" s="192"/>
      <c r="AB5" s="193"/>
      <c r="AC5" s="193"/>
      <c r="AD5" s="193"/>
      <c r="AE5" s="193"/>
      <c r="AF5" s="193"/>
      <c r="AG5" s="194"/>
      <c r="AH5" s="194"/>
      <c r="AI5" s="194"/>
      <c r="AJ5" s="194"/>
      <c r="AK5" s="194"/>
      <c r="AL5" s="195"/>
      <c r="AM5" s="195"/>
      <c r="AN5" s="195"/>
      <c r="AO5" s="195"/>
      <c r="AP5" s="195"/>
      <c r="AQ5" s="195"/>
      <c r="AR5" s="195"/>
      <c r="AS5" s="195"/>
    </row>
    <row r="6" spans="1:195" ht="15.75" thickBot="1" x14ac:dyDescent="0.3">
      <c r="D6" t="str">
        <f t="shared" ref="D6:AI6" si="0">"H"&amp;(D64)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ref="AJ6:BO6" si="1">"H"&amp;(AJ64)</f>
        <v>H33</v>
      </c>
      <c r="AK6" t="str">
        <f t="shared" si="1"/>
        <v>H34</v>
      </c>
      <c r="AL6" t="str">
        <f t="shared" si="1"/>
        <v>H35</v>
      </c>
      <c r="AM6" t="str">
        <f t="shared" si="1"/>
        <v>H36</v>
      </c>
      <c r="AN6" t="str">
        <f t="shared" si="1"/>
        <v>H37</v>
      </c>
      <c r="AO6" t="str">
        <f t="shared" si="1"/>
        <v>H38</v>
      </c>
      <c r="AP6" t="str">
        <f t="shared" si="1"/>
        <v>H39</v>
      </c>
      <c r="AQ6" t="str">
        <f t="shared" si="1"/>
        <v>H40</v>
      </c>
      <c r="AR6" t="str">
        <f t="shared" si="1"/>
        <v>H41</v>
      </c>
      <c r="AS6" t="str">
        <f t="shared" si="1"/>
        <v>H42</v>
      </c>
      <c r="AT6" t="str">
        <f t="shared" si="1"/>
        <v>H43</v>
      </c>
      <c r="AU6" t="str">
        <f t="shared" si="1"/>
        <v>H44</v>
      </c>
      <c r="AV6" t="str">
        <f t="shared" si="1"/>
        <v>H45</v>
      </c>
      <c r="AW6" t="str">
        <f t="shared" si="1"/>
        <v>H46</v>
      </c>
      <c r="AX6" t="str">
        <f t="shared" si="1"/>
        <v>H47</v>
      </c>
      <c r="AY6" t="str">
        <f t="shared" si="1"/>
        <v>H48</v>
      </c>
      <c r="AZ6" t="str">
        <f t="shared" si="1"/>
        <v>H49</v>
      </c>
      <c r="BA6" t="str">
        <f t="shared" si="1"/>
        <v>H50</v>
      </c>
      <c r="BB6" t="str">
        <f t="shared" si="1"/>
        <v>H51</v>
      </c>
      <c r="BC6" t="str">
        <f t="shared" si="1"/>
        <v>H52</v>
      </c>
      <c r="BD6" t="str">
        <f t="shared" si="1"/>
        <v>H53</v>
      </c>
      <c r="BE6" t="str">
        <f t="shared" si="1"/>
        <v>H54</v>
      </c>
      <c r="BF6" t="str">
        <f t="shared" si="1"/>
        <v>H55</v>
      </c>
      <c r="BG6" t="str">
        <f t="shared" si="1"/>
        <v>H56</v>
      </c>
      <c r="BH6" t="str">
        <f t="shared" si="1"/>
        <v>H57</v>
      </c>
      <c r="BI6" t="str">
        <f t="shared" si="1"/>
        <v>H58</v>
      </c>
      <c r="BJ6" t="str">
        <f t="shared" si="1"/>
        <v>H59</v>
      </c>
      <c r="BK6" t="str">
        <f t="shared" si="1"/>
        <v>H60</v>
      </c>
      <c r="BL6" t="str">
        <f t="shared" si="1"/>
        <v>H61</v>
      </c>
      <c r="BM6" t="str">
        <f t="shared" si="1"/>
        <v>H62</v>
      </c>
      <c r="BN6" t="str">
        <f t="shared" si="1"/>
        <v>H63</v>
      </c>
      <c r="BO6" t="str">
        <f t="shared" si="1"/>
        <v>H64</v>
      </c>
      <c r="BP6" t="str">
        <f t="shared" ref="BP6:CU6" si="2">"H"&amp;(BP64)</f>
        <v>H65</v>
      </c>
      <c r="BQ6" t="str">
        <f t="shared" si="2"/>
        <v>H66</v>
      </c>
      <c r="BR6" t="str">
        <f t="shared" si="2"/>
        <v>H67</v>
      </c>
      <c r="BS6" t="str">
        <f t="shared" si="2"/>
        <v>H68</v>
      </c>
      <c r="BT6" t="str">
        <f t="shared" si="2"/>
        <v>H69</v>
      </c>
      <c r="BU6" t="str">
        <f t="shared" si="2"/>
        <v>H70</v>
      </c>
      <c r="BV6" t="str">
        <f t="shared" si="2"/>
        <v>H71</v>
      </c>
      <c r="BW6" t="str">
        <f t="shared" si="2"/>
        <v>H72</v>
      </c>
      <c r="BX6" t="str">
        <f t="shared" si="2"/>
        <v>H73</v>
      </c>
      <c r="BY6" t="str">
        <f t="shared" si="2"/>
        <v>H74</v>
      </c>
      <c r="BZ6" t="str">
        <f t="shared" si="2"/>
        <v>H75</v>
      </c>
      <c r="CA6" t="str">
        <f t="shared" si="2"/>
        <v>H76</v>
      </c>
      <c r="CB6" t="str">
        <f t="shared" si="2"/>
        <v>H77</v>
      </c>
      <c r="CC6" t="str">
        <f t="shared" si="2"/>
        <v>H78</v>
      </c>
      <c r="CD6" t="str">
        <f t="shared" si="2"/>
        <v>H79</v>
      </c>
      <c r="CE6" t="str">
        <f t="shared" si="2"/>
        <v>H80</v>
      </c>
      <c r="CF6" t="str">
        <f t="shared" si="2"/>
        <v>H81</v>
      </c>
      <c r="CG6" t="str">
        <f t="shared" si="2"/>
        <v>H82</v>
      </c>
      <c r="CH6" t="str">
        <f t="shared" si="2"/>
        <v>H83</v>
      </c>
      <c r="CI6" t="str">
        <f t="shared" si="2"/>
        <v>H84</v>
      </c>
      <c r="CJ6" t="str">
        <f t="shared" si="2"/>
        <v>H85</v>
      </c>
      <c r="CK6" t="str">
        <f t="shared" si="2"/>
        <v>H86</v>
      </c>
      <c r="CL6" t="str">
        <f t="shared" si="2"/>
        <v>H87</v>
      </c>
      <c r="CM6" t="str">
        <f t="shared" si="2"/>
        <v>H88</v>
      </c>
      <c r="CN6" t="str">
        <f t="shared" si="2"/>
        <v>H89</v>
      </c>
      <c r="CO6" t="str">
        <f t="shared" si="2"/>
        <v>H90</v>
      </c>
      <c r="CP6" t="str">
        <f t="shared" si="2"/>
        <v>H91</v>
      </c>
      <c r="CQ6" t="str">
        <f t="shared" si="2"/>
        <v>H92</v>
      </c>
      <c r="CR6" t="str">
        <f t="shared" si="2"/>
        <v>H93</v>
      </c>
      <c r="CS6" t="str">
        <f t="shared" si="2"/>
        <v>H94</v>
      </c>
      <c r="CT6" t="str">
        <f t="shared" si="2"/>
        <v>H95</v>
      </c>
      <c r="CU6" t="str">
        <f t="shared" si="2"/>
        <v>H96</v>
      </c>
      <c r="CV6" t="str">
        <f t="shared" ref="CV6:EA6" si="3">"H"&amp;(CV64)</f>
        <v>H97</v>
      </c>
      <c r="CW6" t="str">
        <f t="shared" si="3"/>
        <v>H98</v>
      </c>
      <c r="CX6" t="str">
        <f t="shared" si="3"/>
        <v>H99</v>
      </c>
      <c r="CY6" t="str">
        <f t="shared" si="3"/>
        <v>H100</v>
      </c>
      <c r="CZ6" t="str">
        <f t="shared" si="3"/>
        <v>H101</v>
      </c>
      <c r="DA6" t="str">
        <f t="shared" si="3"/>
        <v>H102</v>
      </c>
      <c r="DB6" t="str">
        <f t="shared" si="3"/>
        <v>H103</v>
      </c>
      <c r="DC6" t="str">
        <f t="shared" si="3"/>
        <v>H104</v>
      </c>
      <c r="DD6" t="str">
        <f t="shared" si="3"/>
        <v>H105</v>
      </c>
      <c r="DE6" t="str">
        <f t="shared" si="3"/>
        <v>H106</v>
      </c>
      <c r="DF6" t="str">
        <f t="shared" si="3"/>
        <v>H107</v>
      </c>
      <c r="DG6" t="str">
        <f t="shared" si="3"/>
        <v>H108</v>
      </c>
      <c r="DH6" t="str">
        <f t="shared" si="3"/>
        <v>H109</v>
      </c>
      <c r="DI6" t="str">
        <f t="shared" si="3"/>
        <v>H110</v>
      </c>
      <c r="DJ6" t="str">
        <f t="shared" si="3"/>
        <v>H111</v>
      </c>
      <c r="DK6" t="str">
        <f t="shared" si="3"/>
        <v>H112</v>
      </c>
      <c r="DL6" t="str">
        <f t="shared" si="3"/>
        <v>H113</v>
      </c>
      <c r="DM6" t="str">
        <f t="shared" si="3"/>
        <v>H114</v>
      </c>
      <c r="DN6" t="str">
        <f t="shared" si="3"/>
        <v>H115</v>
      </c>
      <c r="DO6" t="str">
        <f t="shared" si="3"/>
        <v>H116</v>
      </c>
      <c r="DP6" t="str">
        <f t="shared" si="3"/>
        <v>H117</v>
      </c>
      <c r="DQ6" t="str">
        <f t="shared" si="3"/>
        <v>H118</v>
      </c>
      <c r="DR6" t="str">
        <f t="shared" si="3"/>
        <v>H119</v>
      </c>
      <c r="DS6" t="str">
        <f t="shared" si="3"/>
        <v>H120</v>
      </c>
      <c r="DT6" t="str">
        <f t="shared" si="3"/>
        <v>H121</v>
      </c>
      <c r="DU6" t="str">
        <f t="shared" si="3"/>
        <v>H122</v>
      </c>
      <c r="DV6" t="str">
        <f t="shared" si="3"/>
        <v>H123</v>
      </c>
      <c r="DW6" t="str">
        <f t="shared" si="3"/>
        <v>H124</v>
      </c>
      <c r="DX6" t="str">
        <f t="shared" si="3"/>
        <v>H125</v>
      </c>
      <c r="DY6" t="str">
        <f t="shared" si="3"/>
        <v>H126</v>
      </c>
      <c r="DZ6" t="str">
        <f t="shared" si="3"/>
        <v>H127</v>
      </c>
      <c r="EA6" t="str">
        <f t="shared" si="3"/>
        <v>H128</v>
      </c>
      <c r="EB6" t="str">
        <f t="shared" ref="EB6:FG6" si="4">"H"&amp;(EB64)</f>
        <v>H129</v>
      </c>
      <c r="EC6" t="str">
        <f t="shared" si="4"/>
        <v>H130</v>
      </c>
      <c r="ED6" t="str">
        <f t="shared" si="4"/>
        <v>H131</v>
      </c>
      <c r="EE6" t="str">
        <f t="shared" si="4"/>
        <v>H132</v>
      </c>
      <c r="EF6" t="str">
        <f t="shared" si="4"/>
        <v>H133</v>
      </c>
      <c r="EG6" t="str">
        <f t="shared" si="4"/>
        <v>H134</v>
      </c>
      <c r="EH6" t="str">
        <f t="shared" si="4"/>
        <v>H135</v>
      </c>
      <c r="EI6" t="str">
        <f t="shared" si="4"/>
        <v>H136</v>
      </c>
      <c r="EJ6" t="str">
        <f t="shared" si="4"/>
        <v>H137</v>
      </c>
      <c r="EK6" t="str">
        <f t="shared" si="4"/>
        <v>H138</v>
      </c>
      <c r="EL6" t="str">
        <f t="shared" si="4"/>
        <v>H139</v>
      </c>
      <c r="EM6" t="str">
        <f t="shared" si="4"/>
        <v>H140</v>
      </c>
      <c r="EN6" t="str">
        <f t="shared" si="4"/>
        <v>H141</v>
      </c>
      <c r="EO6" t="str">
        <f t="shared" si="4"/>
        <v>H142</v>
      </c>
      <c r="EP6" t="str">
        <f t="shared" si="4"/>
        <v>H143</v>
      </c>
      <c r="EQ6" t="str">
        <f t="shared" si="4"/>
        <v>H144</v>
      </c>
      <c r="ER6" t="str">
        <f t="shared" si="4"/>
        <v>H145</v>
      </c>
      <c r="ES6" t="str">
        <f t="shared" si="4"/>
        <v>H146</v>
      </c>
      <c r="ET6" t="str">
        <f t="shared" si="4"/>
        <v>H147</v>
      </c>
      <c r="EU6" t="str">
        <f t="shared" si="4"/>
        <v>H148</v>
      </c>
      <c r="EV6" t="str">
        <f t="shared" si="4"/>
        <v>H149</v>
      </c>
      <c r="EW6" t="str">
        <f t="shared" si="4"/>
        <v>H150</v>
      </c>
      <c r="EX6" t="str">
        <f t="shared" si="4"/>
        <v>H151</v>
      </c>
      <c r="EY6" t="str">
        <f t="shared" si="4"/>
        <v>H152</v>
      </c>
      <c r="EZ6" t="str">
        <f t="shared" si="4"/>
        <v>H153</v>
      </c>
      <c r="FA6" t="str">
        <f t="shared" si="4"/>
        <v>H154</v>
      </c>
      <c r="FB6" t="str">
        <f t="shared" si="4"/>
        <v>H155</v>
      </c>
      <c r="FC6" t="str">
        <f t="shared" si="4"/>
        <v>H156</v>
      </c>
      <c r="FD6" t="str">
        <f t="shared" si="4"/>
        <v>H157</v>
      </c>
      <c r="FE6" t="str">
        <f t="shared" si="4"/>
        <v>H158</v>
      </c>
      <c r="FF6" t="str">
        <f t="shared" si="4"/>
        <v>H159</v>
      </c>
      <c r="FG6" t="str">
        <f t="shared" si="4"/>
        <v>H160</v>
      </c>
      <c r="FH6" t="str">
        <f t="shared" ref="FH6:GM6" si="5">"H"&amp;(FH64)</f>
        <v>H161</v>
      </c>
      <c r="FI6" t="str">
        <f t="shared" si="5"/>
        <v>H162</v>
      </c>
      <c r="FJ6" t="str">
        <f t="shared" si="5"/>
        <v>H163</v>
      </c>
      <c r="FK6" t="str">
        <f t="shared" si="5"/>
        <v>H164</v>
      </c>
      <c r="FL6" t="str">
        <f t="shared" si="5"/>
        <v>H165</v>
      </c>
      <c r="FM6" t="str">
        <f t="shared" si="5"/>
        <v>H166</v>
      </c>
      <c r="FN6" t="str">
        <f t="shared" si="5"/>
        <v>H167</v>
      </c>
      <c r="FO6" t="str">
        <f t="shared" si="5"/>
        <v>H168</v>
      </c>
      <c r="FP6" t="str">
        <f t="shared" si="5"/>
        <v>H169</v>
      </c>
      <c r="FQ6" t="str">
        <f t="shared" si="5"/>
        <v>H170</v>
      </c>
      <c r="FR6" t="str">
        <f t="shared" si="5"/>
        <v>H171</v>
      </c>
      <c r="FS6" t="str">
        <f t="shared" si="5"/>
        <v>H172</v>
      </c>
      <c r="FT6" t="str">
        <f t="shared" si="5"/>
        <v>H173</v>
      </c>
      <c r="FU6" t="str">
        <f t="shared" si="5"/>
        <v>H174</v>
      </c>
      <c r="FV6" t="str">
        <f t="shared" si="5"/>
        <v>H175</v>
      </c>
      <c r="FW6" t="str">
        <f t="shared" si="5"/>
        <v>H176</v>
      </c>
      <c r="FX6" t="str">
        <f t="shared" si="5"/>
        <v>H177</v>
      </c>
      <c r="FY6" t="str">
        <f t="shared" si="5"/>
        <v>H178</v>
      </c>
      <c r="FZ6" t="str">
        <f t="shared" si="5"/>
        <v>H179</v>
      </c>
      <c r="GA6" t="str">
        <f t="shared" si="5"/>
        <v>H180</v>
      </c>
      <c r="GB6" t="str">
        <f t="shared" si="5"/>
        <v>H181</v>
      </c>
      <c r="GC6" t="str">
        <f t="shared" si="5"/>
        <v>H182</v>
      </c>
      <c r="GD6" t="str">
        <f t="shared" si="5"/>
        <v>H183</v>
      </c>
      <c r="GE6" t="str">
        <f t="shared" si="5"/>
        <v>H184</v>
      </c>
      <c r="GF6" t="str">
        <f t="shared" si="5"/>
        <v>H185</v>
      </c>
      <c r="GG6" t="str">
        <f t="shared" si="5"/>
        <v>H186</v>
      </c>
      <c r="GH6" t="str">
        <f t="shared" si="5"/>
        <v>H187</v>
      </c>
      <c r="GI6" t="str">
        <f t="shared" si="5"/>
        <v>H188</v>
      </c>
      <c r="GJ6" t="str">
        <f t="shared" si="5"/>
        <v>H189</v>
      </c>
      <c r="GK6" t="str">
        <f t="shared" si="5"/>
        <v>H190</v>
      </c>
      <c r="GL6" t="str">
        <f t="shared" si="5"/>
        <v>H191</v>
      </c>
      <c r="GM6" t="str">
        <f t="shared" si="5"/>
        <v>H192</v>
      </c>
    </row>
    <row r="7" spans="1:195" ht="15.75" thickBot="1" x14ac:dyDescent="0.3">
      <c r="D7" s="236" t="str">
        <f>Horaire!D7</f>
        <v>Vendredi 24/1 J+0</v>
      </c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7"/>
      <c r="AB7" s="236" t="str">
        <f>Horaire!AB7</f>
        <v>Samedi 25/1 J+1</v>
      </c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7"/>
      <c r="AZ7" s="236" t="e">
        <f>#REF!&amp;" "&amp;DAY(AZ63)&amp;"/"&amp;MONTH(AZ63)&amp;" "&amp;"J+"&amp;AZ62</f>
        <v>#REF!</v>
      </c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9"/>
      <c r="BX7" s="238" t="e">
        <f>#REF!&amp;" "&amp;DAY(BX63)&amp;"/"&amp;MONTH(BX63)&amp;" "&amp;"J+"&amp;BX62</f>
        <v>#REF!</v>
      </c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9"/>
      <c r="CV7" s="238" t="e">
        <f>#REF!&amp;" "&amp;DAY(CV63)&amp;"/"&amp;MONTH(CV63)&amp;" "&amp;"J+"&amp;CV62</f>
        <v>#REF!</v>
      </c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  <c r="DN7" s="235"/>
      <c r="DO7" s="235"/>
      <c r="DP7" s="235"/>
      <c r="DQ7" s="235"/>
      <c r="DR7" s="235"/>
      <c r="DS7" s="239"/>
      <c r="DT7" s="238" t="e">
        <f>#REF!&amp;" "&amp;DAY(DT63)&amp;"/"&amp;MONTH(DT63)&amp;" "&amp;"J+"&amp;DT62</f>
        <v>#REF!</v>
      </c>
      <c r="DU7" s="235"/>
      <c r="DV7" s="235"/>
      <c r="DW7" s="235"/>
      <c r="DX7" s="235"/>
      <c r="DY7" s="235"/>
      <c r="DZ7" s="235"/>
      <c r="EA7" s="235"/>
      <c r="EB7" s="235"/>
      <c r="EC7" s="235"/>
      <c r="ED7" s="235"/>
      <c r="EE7" s="235"/>
      <c r="EF7" s="235"/>
      <c r="EG7" s="235"/>
      <c r="EH7" s="235"/>
      <c r="EI7" s="235"/>
      <c r="EJ7" s="235"/>
      <c r="EK7" s="235"/>
      <c r="EL7" s="235"/>
      <c r="EM7" s="235"/>
      <c r="EN7" s="235"/>
      <c r="EO7" s="235"/>
      <c r="EP7" s="235"/>
      <c r="EQ7" s="239"/>
      <c r="ER7" s="238" t="e">
        <f>#REF!&amp;" "&amp;DAY(ER63)&amp;"/"&amp;MONTH(ER63)&amp;" "&amp;"J+"&amp;ER62</f>
        <v>#REF!</v>
      </c>
      <c r="ES7" s="235"/>
      <c r="ET7" s="235"/>
      <c r="EU7" s="235"/>
      <c r="EV7" s="235"/>
      <c r="EW7" s="235"/>
      <c r="EX7" s="235"/>
      <c r="EY7" s="235"/>
      <c r="EZ7" s="235"/>
      <c r="FA7" s="235"/>
      <c r="FB7" s="235"/>
      <c r="FC7" s="235"/>
      <c r="FD7" s="235"/>
      <c r="FE7" s="235"/>
      <c r="FF7" s="235"/>
      <c r="FG7" s="235"/>
      <c r="FH7" s="235"/>
      <c r="FI7" s="235"/>
      <c r="FJ7" s="235"/>
      <c r="FK7" s="235"/>
      <c r="FL7" s="235"/>
      <c r="FM7" s="235"/>
      <c r="FN7" s="235"/>
      <c r="FO7" s="239"/>
      <c r="FP7" s="238" t="e">
        <f>#REF!&amp;" "&amp;DAY(FP63)&amp;"/"&amp;MONTH(FP63)&amp;" "&amp;"J+"&amp;FP62</f>
        <v>#REF!</v>
      </c>
      <c r="FQ7" s="235"/>
      <c r="FR7" s="235"/>
      <c r="FS7" s="235"/>
      <c r="FT7" s="235"/>
      <c r="FU7" s="235"/>
      <c r="FV7" s="235"/>
      <c r="FW7" s="235"/>
      <c r="FX7" s="235"/>
      <c r="FY7" s="235"/>
      <c r="FZ7" s="235"/>
      <c r="GA7" s="235"/>
      <c r="GB7" s="235"/>
      <c r="GC7" s="235"/>
      <c r="GD7" s="235"/>
      <c r="GE7" s="235"/>
      <c r="GF7" s="235"/>
      <c r="GG7" s="235"/>
      <c r="GH7" s="235"/>
      <c r="GI7" s="235"/>
      <c r="GJ7" s="235"/>
      <c r="GK7" s="235"/>
      <c r="GL7" s="235"/>
      <c r="GM7" s="239"/>
    </row>
    <row r="8" spans="1:195" ht="15.75" thickBot="1" x14ac:dyDescent="0.3">
      <c r="A8" s="65"/>
      <c r="B8" s="66" t="s">
        <v>400</v>
      </c>
      <c r="C8" s="60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100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100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100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146"/>
      <c r="CV8" s="72"/>
      <c r="CW8" s="72"/>
      <c r="CX8" s="72"/>
      <c r="CY8" s="72"/>
      <c r="CZ8" s="72"/>
      <c r="DA8" s="72"/>
      <c r="DB8" s="72"/>
      <c r="DC8" s="72"/>
      <c r="DD8" s="72"/>
      <c r="DE8" s="72"/>
      <c r="DF8" s="72"/>
      <c r="DG8" s="72"/>
      <c r="DH8" s="72"/>
      <c r="DI8" s="72"/>
      <c r="DJ8" s="72"/>
      <c r="DK8" s="72"/>
      <c r="DL8" s="72"/>
      <c r="DM8" s="72"/>
      <c r="DN8" s="72"/>
      <c r="DO8" s="72"/>
      <c r="DP8" s="72"/>
      <c r="DQ8" s="72"/>
      <c r="DR8" s="72"/>
      <c r="DS8" s="72"/>
      <c r="DT8" s="100"/>
      <c r="DU8" s="72"/>
      <c r="DV8" s="72"/>
      <c r="DW8" s="72"/>
      <c r="DX8" s="72"/>
      <c r="DY8" s="72"/>
      <c r="DZ8" s="72"/>
      <c r="EA8" s="72"/>
      <c r="EB8" s="72"/>
      <c r="EC8" s="72"/>
      <c r="ED8" s="72"/>
      <c r="EE8" s="72"/>
      <c r="EF8" s="72"/>
      <c r="EG8" s="72"/>
      <c r="EH8" s="72"/>
      <c r="EI8" s="72"/>
      <c r="EJ8" s="72"/>
      <c r="EK8" s="72"/>
      <c r="EL8" s="72"/>
      <c r="EM8" s="72"/>
      <c r="EN8" s="72"/>
      <c r="EO8" s="72"/>
      <c r="EP8" s="72"/>
      <c r="EQ8" s="146"/>
      <c r="ER8" s="72"/>
      <c r="ES8" s="72"/>
      <c r="ET8" s="72"/>
      <c r="EU8" s="72"/>
      <c r="EV8" s="72"/>
      <c r="EW8" s="72"/>
      <c r="EX8" s="72"/>
      <c r="EY8" s="72"/>
      <c r="EZ8" s="72"/>
      <c r="FA8" s="72"/>
      <c r="FB8" s="72"/>
      <c r="FC8" s="72"/>
      <c r="FD8" s="72"/>
      <c r="FE8" s="72"/>
      <c r="FF8" s="72"/>
      <c r="FG8" s="72"/>
      <c r="FH8" s="72"/>
      <c r="FI8" s="72"/>
      <c r="FJ8" s="72"/>
      <c r="FK8" s="72"/>
      <c r="FL8" s="72"/>
      <c r="FM8" s="72"/>
      <c r="FN8" s="72"/>
      <c r="FO8" s="72"/>
      <c r="FP8" s="100"/>
      <c r="FQ8" s="72"/>
      <c r="FR8" s="72"/>
      <c r="FS8" s="72"/>
      <c r="FT8" s="72"/>
      <c r="FU8" s="72"/>
      <c r="FV8" s="72"/>
      <c r="FW8" s="72"/>
      <c r="FX8" s="72"/>
      <c r="FY8" s="72"/>
      <c r="FZ8" s="72"/>
      <c r="GA8" s="72"/>
      <c r="GB8" s="72"/>
      <c r="GC8" s="72"/>
      <c r="GD8" s="72"/>
      <c r="GE8" s="72"/>
      <c r="GF8" s="72"/>
      <c r="GG8" s="72"/>
      <c r="GH8" s="72"/>
      <c r="GI8" s="72"/>
      <c r="GJ8" s="72"/>
      <c r="GK8" s="72"/>
      <c r="GL8" s="72"/>
      <c r="GM8" s="146"/>
    </row>
    <row r="9" spans="1:195" x14ac:dyDescent="0.25">
      <c r="B9" t="s">
        <v>72</v>
      </c>
      <c r="D9" s="63" t="str">
        <f>Horaire!D14</f>
        <v>O</v>
      </c>
      <c r="E9" s="63" t="str">
        <f>Horaire!E14</f>
        <v>O</v>
      </c>
      <c r="F9" s="63" t="str">
        <f>Horaire!F14</f>
        <v>O</v>
      </c>
      <c r="G9" s="63" t="str">
        <f>Horaire!G14</f>
        <v>O</v>
      </c>
      <c r="H9" s="63" t="str">
        <f>Horaire!H14</f>
        <v>O</v>
      </c>
      <c r="I9" s="63" t="str">
        <f>Horaire!I14</f>
        <v>O</v>
      </c>
      <c r="J9" s="63" t="str">
        <f>Horaire!J14</f>
        <v>O</v>
      </c>
      <c r="K9" s="63" t="str">
        <f>Horaire!K14</f>
        <v>O</v>
      </c>
      <c r="L9" s="63" t="str">
        <f>Horaire!L14</f>
        <v>O</v>
      </c>
      <c r="M9" s="63" t="str">
        <f>Horaire!M14</f>
        <v>O</v>
      </c>
      <c r="N9" s="63" t="str">
        <f>Horaire!N14</f>
        <v>O</v>
      </c>
      <c r="O9" s="63" t="str">
        <f>Horaire!O14</f>
        <v>O</v>
      </c>
      <c r="P9" s="63" t="str">
        <f>Horaire!P14</f>
        <v>O</v>
      </c>
      <c r="Q9" s="63" t="str">
        <f>Horaire!Q14</f>
        <v>O</v>
      </c>
      <c r="R9" s="63" t="str">
        <f>Horaire!R14</f>
        <v>O</v>
      </c>
      <c r="S9" s="63" t="str">
        <f>Horaire!S14</f>
        <v>O</v>
      </c>
      <c r="T9" s="63" t="str">
        <f>Horaire!T14</f>
        <v>O</v>
      </c>
      <c r="U9" s="63" t="str">
        <f>Horaire!U14</f>
        <v>O</v>
      </c>
      <c r="V9" s="63" t="str">
        <f>Horaire!V14</f>
        <v>O</v>
      </c>
      <c r="W9" s="63" t="str">
        <f>Horaire!W14</f>
        <v>O</v>
      </c>
      <c r="X9" s="63" t="str">
        <f>Horaire!X14</f>
        <v>O</v>
      </c>
      <c r="Y9" s="63" t="str">
        <f>Horaire!Y14</f>
        <v>O</v>
      </c>
      <c r="Z9" s="63" t="str">
        <f>Horaire!Z14</f>
        <v>O</v>
      </c>
      <c r="AA9" s="96" t="str">
        <f>Horaire!AA14</f>
        <v>O</v>
      </c>
      <c r="AB9" s="63" t="str">
        <f>Horaire!AB14</f>
        <v>O</v>
      </c>
      <c r="AC9" s="63" t="str">
        <f>Horaire!AC14</f>
        <v>O</v>
      </c>
      <c r="AD9" s="63" t="str">
        <f>Horaire!AD14</f>
        <v>O</v>
      </c>
      <c r="AE9" s="63" t="str">
        <f>Horaire!AE14</f>
        <v>O</v>
      </c>
      <c r="AF9" s="63" t="str">
        <f>Horaire!AF14</f>
        <v>O</v>
      </c>
      <c r="AG9" s="63" t="str">
        <f>Horaire!AG14</f>
        <v>O</v>
      </c>
      <c r="AH9" s="63" t="str">
        <f>Horaire!AH14</f>
        <v>O</v>
      </c>
      <c r="AI9" s="63" t="str">
        <f>Horaire!AI14</f>
        <v>O</v>
      </c>
      <c r="AJ9" s="63" t="str">
        <f>Horaire!AJ14</f>
        <v>O</v>
      </c>
      <c r="AK9" s="63" t="str">
        <f>Horaire!AK14</f>
        <v>O</v>
      </c>
      <c r="AL9" s="63" t="str">
        <f>Horaire!AL14</f>
        <v>O</v>
      </c>
      <c r="AM9" s="63" t="str">
        <f>Horaire!AM14</f>
        <v>O</v>
      </c>
      <c r="AN9" s="63" t="str">
        <f>Horaire!AN14</f>
        <v>O</v>
      </c>
      <c r="AO9" s="63" t="str">
        <f>Horaire!AO14</f>
        <v>O</v>
      </c>
      <c r="AP9" s="63" t="str">
        <f>Horaire!AP14</f>
        <v>O</v>
      </c>
      <c r="AQ9" s="63" t="str">
        <f>Horaire!AQ14</f>
        <v>O</v>
      </c>
      <c r="AR9" s="63" t="str">
        <f>Horaire!AR14</f>
        <v>O</v>
      </c>
      <c r="AS9" s="63" t="str">
        <f>Horaire!AS14</f>
        <v>O</v>
      </c>
      <c r="AT9" s="63" t="str">
        <f>Horaire!AT14</f>
        <v>O</v>
      </c>
      <c r="AU9" s="63" t="str">
        <f>Horaire!AU14</f>
        <v>O</v>
      </c>
      <c r="AV9" s="63" t="str">
        <f>Horaire!AV14</f>
        <v>O</v>
      </c>
      <c r="AW9" s="63" t="str">
        <f>Horaire!AW14</f>
        <v>O</v>
      </c>
      <c r="AX9" s="63" t="str">
        <f>Horaire!AX14</f>
        <v>O</v>
      </c>
      <c r="AY9" s="96" t="str">
        <f>Horaire!AY14</f>
        <v>O</v>
      </c>
      <c r="AZ9" s="116" t="str">
        <f>Horaire!AZ14</f>
        <v>O</v>
      </c>
      <c r="BA9" s="64" t="str">
        <f>Horaire!BA14</f>
        <v>O</v>
      </c>
      <c r="BB9" s="64" t="str">
        <f>Horaire!BB14</f>
        <v>O</v>
      </c>
      <c r="BC9" s="64" t="str">
        <f>Horaire!BC14</f>
        <v>O</v>
      </c>
      <c r="BD9" s="64" t="str">
        <f>Horaire!BD14</f>
        <v>O</v>
      </c>
      <c r="BE9" s="64" t="str">
        <f>Horaire!BE14</f>
        <v>O</v>
      </c>
      <c r="BF9" s="64" t="str">
        <f>Horaire!BF14</f>
        <v>O</v>
      </c>
      <c r="BG9" s="64" t="str">
        <f>Horaire!BG14</f>
        <v>O</v>
      </c>
      <c r="BH9" s="64" t="str">
        <f>Horaire!BH14</f>
        <v>O</v>
      </c>
      <c r="BI9" s="64" t="str">
        <f>Horaire!BI14</f>
        <v>O</v>
      </c>
      <c r="BJ9" s="64" t="str">
        <f>Horaire!BJ14</f>
        <v>O</v>
      </c>
      <c r="BK9" s="64" t="str">
        <f>Horaire!BK14</f>
        <v>O</v>
      </c>
      <c r="BL9" s="64" t="str">
        <f>Horaire!BL14</f>
        <v>O</v>
      </c>
      <c r="BM9" s="64" t="str">
        <f>Horaire!BM14</f>
        <v>O</v>
      </c>
      <c r="BN9" s="64" t="str">
        <f>Horaire!BN14</f>
        <v>O</v>
      </c>
      <c r="BO9" s="64" t="str">
        <f>Horaire!BO14</f>
        <v>O</v>
      </c>
      <c r="BP9" s="64" t="str">
        <f>Horaire!BP14</f>
        <v>O</v>
      </c>
      <c r="BQ9" s="64" t="str">
        <f>Horaire!BQ14</f>
        <v>O</v>
      </c>
      <c r="BR9" s="64" t="str">
        <f>Horaire!BR14</f>
        <v>O</v>
      </c>
      <c r="BS9" s="64" t="str">
        <f>Horaire!BS14</f>
        <v>O</v>
      </c>
      <c r="BT9" s="64" t="str">
        <f>Horaire!BT14</f>
        <v>O</v>
      </c>
      <c r="BU9" s="64" t="str">
        <f>Horaire!BU14</f>
        <v>O</v>
      </c>
      <c r="BV9" s="64" t="str">
        <f>Horaire!BV14</f>
        <v>O</v>
      </c>
      <c r="BW9" s="64" t="str">
        <f>Horaire!BW14</f>
        <v>O</v>
      </c>
      <c r="BX9" s="116" t="str">
        <f>Horaire!BX14</f>
        <v>O</v>
      </c>
      <c r="BY9" s="64" t="str">
        <f>Horaire!BY14</f>
        <v>O</v>
      </c>
      <c r="BZ9" s="64" t="str">
        <f>Horaire!BZ14</f>
        <v>O</v>
      </c>
      <c r="CA9" s="64" t="str">
        <f>Horaire!CA14</f>
        <v>O</v>
      </c>
      <c r="CB9" s="64" t="str">
        <f>Horaire!CB14</f>
        <v>O</v>
      </c>
      <c r="CC9" s="64" t="str">
        <f>Horaire!CC14</f>
        <v>O</v>
      </c>
      <c r="CD9" s="64" t="str">
        <f>Horaire!CD14</f>
        <v>O</v>
      </c>
      <c r="CE9" s="64" t="str">
        <f>Horaire!CE14</f>
        <v>O</v>
      </c>
      <c r="CF9" s="64" t="str">
        <f>Horaire!CF14</f>
        <v>O</v>
      </c>
      <c r="CG9" s="64" t="str">
        <f>Horaire!CG14</f>
        <v>O</v>
      </c>
      <c r="CH9" s="64" t="str">
        <f>Horaire!CH14</f>
        <v>O</v>
      </c>
      <c r="CI9" s="64" t="str">
        <f>Horaire!CI14</f>
        <v>O</v>
      </c>
      <c r="CJ9" s="64" t="str">
        <f>Horaire!CJ14</f>
        <v>O</v>
      </c>
      <c r="CK9" s="64" t="str">
        <f>Horaire!CK14</f>
        <v>O</v>
      </c>
      <c r="CL9" s="64" t="str">
        <f>Horaire!CL14</f>
        <v>O</v>
      </c>
      <c r="CM9" s="64" t="str">
        <f>Horaire!CM14</f>
        <v>O</v>
      </c>
      <c r="CN9" s="64" t="str">
        <f>Horaire!CN14</f>
        <v>O</v>
      </c>
      <c r="CO9" s="64" t="str">
        <f>Horaire!CO14</f>
        <v>O</v>
      </c>
      <c r="CP9" s="64" t="str">
        <f>Horaire!CP14</f>
        <v>O</v>
      </c>
      <c r="CQ9" s="64" t="str">
        <f>Horaire!CQ14</f>
        <v>O</v>
      </c>
      <c r="CR9" s="64" t="str">
        <f>Horaire!CR14</f>
        <v>O</v>
      </c>
      <c r="CS9" s="64" t="str">
        <f>Horaire!CS14</f>
        <v>O</v>
      </c>
      <c r="CT9" s="64" t="str">
        <f>Horaire!CT14</f>
        <v>O</v>
      </c>
      <c r="CU9" s="148" t="str">
        <f>Horaire!CU14</f>
        <v>O</v>
      </c>
      <c r="CV9" s="64" t="str">
        <f>Horaire!CV14</f>
        <v>F</v>
      </c>
      <c r="CW9" s="64" t="str">
        <f>Horaire!CW14</f>
        <v>F</v>
      </c>
      <c r="CX9" s="64" t="str">
        <f>Horaire!CX14</f>
        <v>F</v>
      </c>
      <c r="CY9" s="64" t="str">
        <f>Horaire!CY14</f>
        <v>F</v>
      </c>
      <c r="CZ9" s="64" t="str">
        <f>Horaire!CZ14</f>
        <v>F</v>
      </c>
      <c r="DA9" s="64" t="str">
        <f>Horaire!DA14</f>
        <v>F</v>
      </c>
      <c r="DB9" s="64" t="str">
        <f>Horaire!DB14</f>
        <v>F</v>
      </c>
      <c r="DC9" s="64" t="str">
        <f>Horaire!DC14</f>
        <v>F</v>
      </c>
      <c r="DD9" s="64" t="str">
        <f>Horaire!DD14</f>
        <v>F</v>
      </c>
      <c r="DE9" s="64" t="str">
        <f>Horaire!DE14</f>
        <v>F</v>
      </c>
      <c r="DF9" s="64" t="str">
        <f>Horaire!DF14</f>
        <v>F</v>
      </c>
      <c r="DG9" s="64" t="str">
        <f>Horaire!DG14</f>
        <v>F</v>
      </c>
      <c r="DH9" s="64" t="str">
        <f>Horaire!DH14</f>
        <v>F</v>
      </c>
      <c r="DI9" s="64" t="str">
        <f>Horaire!DI14</f>
        <v>F</v>
      </c>
      <c r="DJ9" s="64" t="str">
        <f>Horaire!DJ14</f>
        <v>F</v>
      </c>
      <c r="DK9" s="64" t="str">
        <f>Horaire!DK14</f>
        <v>F</v>
      </c>
      <c r="DL9" s="64" t="str">
        <f>Horaire!DL14</f>
        <v>F</v>
      </c>
      <c r="DM9" s="64" t="str">
        <f>Horaire!DM14</f>
        <v>F</v>
      </c>
      <c r="DN9" s="64" t="str">
        <f>Horaire!DN14</f>
        <v>F</v>
      </c>
      <c r="DO9" s="64" t="str">
        <f>Horaire!DO14</f>
        <v>F</v>
      </c>
      <c r="DP9" s="64" t="str">
        <f>Horaire!DP14</f>
        <v>F</v>
      </c>
      <c r="DQ9" s="64" t="str">
        <f>Horaire!DQ14</f>
        <v>F</v>
      </c>
      <c r="DR9" s="64" t="str">
        <f>Horaire!DR14</f>
        <v>F</v>
      </c>
      <c r="DS9" s="64" t="str">
        <f>Horaire!DS14</f>
        <v>F</v>
      </c>
      <c r="DT9" s="116" t="str">
        <f>Horaire!DT14</f>
        <v>F</v>
      </c>
      <c r="DU9" s="64" t="str">
        <f>Horaire!DU14</f>
        <v>F</v>
      </c>
      <c r="DV9" s="64" t="str">
        <f>Horaire!DV14</f>
        <v>F</v>
      </c>
      <c r="DW9" s="64" t="str">
        <f>Horaire!DW14</f>
        <v>F</v>
      </c>
      <c r="DX9" s="64" t="str">
        <f>Horaire!DX14</f>
        <v>F</v>
      </c>
      <c r="DY9" s="64" t="str">
        <f>Horaire!DY14</f>
        <v>F</v>
      </c>
      <c r="DZ9" s="64" t="str">
        <f>Horaire!DZ14</f>
        <v>F</v>
      </c>
      <c r="EA9" s="64" t="str">
        <f>Horaire!EA14</f>
        <v>F</v>
      </c>
      <c r="EB9" s="64" t="str">
        <f>Horaire!EB14</f>
        <v>F</v>
      </c>
      <c r="EC9" s="64" t="str">
        <f>Horaire!EC14</f>
        <v>F</v>
      </c>
      <c r="ED9" s="64" t="str">
        <f>Horaire!ED14</f>
        <v>F</v>
      </c>
      <c r="EE9" s="64" t="str">
        <f>Horaire!EE14</f>
        <v>F</v>
      </c>
      <c r="EF9" s="64" t="str">
        <f>Horaire!EF14</f>
        <v>F</v>
      </c>
      <c r="EG9" s="64" t="str">
        <f>Horaire!EG14</f>
        <v>F</v>
      </c>
      <c r="EH9" s="64" t="str">
        <f>Horaire!EH14</f>
        <v>F</v>
      </c>
      <c r="EI9" s="64" t="str">
        <f>Horaire!EI14</f>
        <v>F</v>
      </c>
      <c r="EJ9" s="64" t="str">
        <f>Horaire!EJ14</f>
        <v>F</v>
      </c>
      <c r="EK9" s="64" t="str">
        <f>Horaire!EK14</f>
        <v>F</v>
      </c>
      <c r="EL9" s="64" t="str">
        <f>Horaire!EL14</f>
        <v>F</v>
      </c>
      <c r="EM9" s="64" t="str">
        <f>Horaire!EM14</f>
        <v>F</v>
      </c>
      <c r="EN9" s="64" t="str">
        <f>Horaire!EN14</f>
        <v>F</v>
      </c>
      <c r="EO9" s="64" t="str">
        <f>Horaire!EO14</f>
        <v>F</v>
      </c>
      <c r="EP9" s="64" t="str">
        <f>Horaire!EP14</f>
        <v>F</v>
      </c>
      <c r="EQ9" s="148" t="str">
        <f>Horaire!EQ14</f>
        <v>F</v>
      </c>
      <c r="ER9" s="64" t="str">
        <f>Horaire!ER14</f>
        <v>F</v>
      </c>
      <c r="ES9" s="64" t="str">
        <f>Horaire!ES14</f>
        <v>F</v>
      </c>
      <c r="ET9" s="64" t="str">
        <f>Horaire!ET14</f>
        <v>F</v>
      </c>
      <c r="EU9" s="64" t="str">
        <f>Horaire!EU14</f>
        <v>F</v>
      </c>
      <c r="EV9" s="64" t="str">
        <f>Horaire!EV14</f>
        <v>F</v>
      </c>
      <c r="EW9" s="64" t="str">
        <f>Horaire!EW14</f>
        <v>F</v>
      </c>
      <c r="EX9" s="64" t="str">
        <f>Horaire!EX14</f>
        <v>F</v>
      </c>
      <c r="EY9" s="64" t="str">
        <f>Horaire!EY14</f>
        <v>F</v>
      </c>
      <c r="EZ9" s="64" t="str">
        <f>Horaire!EZ14</f>
        <v>F</v>
      </c>
      <c r="FA9" s="64" t="str">
        <f>Horaire!FA14</f>
        <v>F</v>
      </c>
      <c r="FB9" s="64" t="str">
        <f>Horaire!FB14</f>
        <v>F</v>
      </c>
      <c r="FC9" s="64" t="str">
        <f>Horaire!FC14</f>
        <v>F</v>
      </c>
      <c r="FD9" s="64" t="str">
        <f>Horaire!FD14</f>
        <v>F</v>
      </c>
      <c r="FE9" s="64" t="str">
        <f>Horaire!FE14</f>
        <v>F</v>
      </c>
      <c r="FF9" s="64" t="str">
        <f>Horaire!FF14</f>
        <v>F</v>
      </c>
      <c r="FG9" s="64" t="str">
        <f>Horaire!FG14</f>
        <v>F</v>
      </c>
      <c r="FH9" s="64" t="str">
        <f>Horaire!FH14</f>
        <v>F</v>
      </c>
      <c r="FI9" s="64" t="str">
        <f>Horaire!FI14</f>
        <v>F</v>
      </c>
      <c r="FJ9" s="64" t="str">
        <f>Horaire!FJ14</f>
        <v>F</v>
      </c>
      <c r="FK9" s="64" t="str">
        <f>Horaire!FK14</f>
        <v>F</v>
      </c>
      <c r="FL9" s="64" t="str">
        <f>Horaire!FL14</f>
        <v>F</v>
      </c>
      <c r="FM9" s="64" t="str">
        <f>Horaire!FM14</f>
        <v>F</v>
      </c>
      <c r="FN9" s="64" t="str">
        <f>Horaire!FN14</f>
        <v>F</v>
      </c>
      <c r="FO9" s="64" t="str">
        <f>Horaire!FO14</f>
        <v>F</v>
      </c>
      <c r="FP9" s="116" t="str">
        <f>Horaire!FP14</f>
        <v>F</v>
      </c>
      <c r="FQ9" s="64" t="str">
        <f>Horaire!FQ14</f>
        <v>F</v>
      </c>
      <c r="FR9" s="64" t="str">
        <f>Horaire!FR14</f>
        <v>F</v>
      </c>
      <c r="FS9" s="64" t="str">
        <f>Horaire!FS14</f>
        <v>F</v>
      </c>
      <c r="FT9" s="64" t="str">
        <f>Horaire!FT14</f>
        <v>F</v>
      </c>
      <c r="FU9" s="64" t="str">
        <f>Horaire!FU14</f>
        <v>F</v>
      </c>
      <c r="FV9" s="64" t="str">
        <f>Horaire!FV14</f>
        <v>F</v>
      </c>
      <c r="FW9" s="64" t="str">
        <f>Horaire!FW14</f>
        <v>F</v>
      </c>
      <c r="FX9" s="64" t="str">
        <f>Horaire!FX14</f>
        <v>F</v>
      </c>
      <c r="FY9" s="64" t="str">
        <f>Horaire!FY14</f>
        <v>F</v>
      </c>
      <c r="FZ9" s="64" t="str">
        <f>Horaire!FZ14</f>
        <v>F</v>
      </c>
      <c r="GA9" s="64" t="str">
        <f>Horaire!GA14</f>
        <v>F</v>
      </c>
      <c r="GB9" s="64" t="str">
        <f>Horaire!GB14</f>
        <v>F</v>
      </c>
      <c r="GC9" s="64" t="str">
        <f>Horaire!GC14</f>
        <v>F</v>
      </c>
      <c r="GD9" s="64" t="str">
        <f>Horaire!GD14</f>
        <v>F</v>
      </c>
      <c r="GE9" s="64" t="str">
        <f>Horaire!GE14</f>
        <v>F</v>
      </c>
      <c r="GF9" s="64" t="str">
        <f>Horaire!GF14</f>
        <v>F</v>
      </c>
      <c r="GG9" s="64" t="str">
        <f>Horaire!GG14</f>
        <v>F</v>
      </c>
      <c r="GH9" s="64" t="str">
        <f>Horaire!GH14</f>
        <v>F</v>
      </c>
      <c r="GI9" s="64" t="str">
        <f>Horaire!GI14</f>
        <v>F</v>
      </c>
      <c r="GJ9" s="64" t="str">
        <f>Horaire!GJ14</f>
        <v>F</v>
      </c>
      <c r="GK9" s="64" t="str">
        <f>Horaire!GK14</f>
        <v>F</v>
      </c>
      <c r="GL9" s="64" t="str">
        <f>Horaire!GL14</f>
        <v>F</v>
      </c>
      <c r="GM9" s="148" t="str">
        <f>Horaire!GM14</f>
        <v>F</v>
      </c>
    </row>
    <row r="10" spans="1:195" ht="15.75" thickBot="1" x14ac:dyDescent="0.3">
      <c r="AB10" s="87"/>
      <c r="AZ10" s="87"/>
      <c r="BX10" s="87"/>
      <c r="CU10" s="88"/>
      <c r="DT10" s="87"/>
      <c r="EQ10" s="88"/>
      <c r="FP10" s="87"/>
      <c r="GM10" s="88"/>
    </row>
    <row r="11" spans="1:195" ht="15.75" thickBot="1" x14ac:dyDescent="0.3">
      <c r="A11" s="65"/>
      <c r="B11" s="66" t="s">
        <v>422</v>
      </c>
      <c r="C11" s="60"/>
      <c r="D11" s="60"/>
      <c r="E11" s="60"/>
      <c r="F11" s="60"/>
      <c r="G11" s="60"/>
      <c r="H11" s="60"/>
      <c r="I11" s="75"/>
      <c r="J11" s="74"/>
      <c r="K11" s="74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104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76"/>
      <c r="AQ11" s="76"/>
      <c r="AR11" s="60"/>
      <c r="AS11" s="60"/>
      <c r="AT11" s="60"/>
      <c r="AU11" s="60"/>
      <c r="AV11" s="60"/>
      <c r="AW11" s="60"/>
      <c r="AX11" s="60"/>
      <c r="AY11" s="60"/>
      <c r="AZ11" s="104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104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151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104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151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104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151"/>
    </row>
    <row r="12" spans="1:195" x14ac:dyDescent="0.25">
      <c r="B12" t="s">
        <v>560</v>
      </c>
      <c r="C12" t="s">
        <v>25</v>
      </c>
      <c r="D12" s="32">
        <f ca="1">FORECAST(D21,OFFSET(Réservoir!$D$5:$D$13,MATCH(D21,Réservoir!$E$5:$E$13,1)-1,0,2),OFFSET(Réservoir!$E$5:$E$13,MATCH(D21,Réservoir!$E$5:$E$13,1)-1,0,2))</f>
        <v>689.0501708984375</v>
      </c>
      <c r="E12" s="32">
        <f ca="1">FORECAST(E21,OFFSET(Réservoir!$D$5:$D$13,MATCH(E21,Réservoir!$E$5:$E$13,1)-1,0,2),OFFSET(Réservoir!$E$5:$E$13,MATCH(E21,Réservoir!$E$5:$E$13,1)-1,0,2))</f>
        <v>689.18109783107047</v>
      </c>
      <c r="F12" s="32">
        <f ca="1">FORECAST(F21,OFFSET(Réservoir!$D$5:$D$13,MATCH(F21,Réservoir!$E$5:$E$13,1)-1,0,2),OFFSET(Réservoir!$E$5:$E$13,MATCH(F21,Réservoir!$E$5:$E$13,1)-1,0,2))</f>
        <v>689.31595214816889</v>
      </c>
      <c r="G12" s="32">
        <f ca="1">FORECAST(G21,OFFSET(Réservoir!$D$5:$D$13,MATCH(G21,Réservoir!$E$5:$E$13,1)-1,0,2),OFFSET(Réservoir!$E$5:$E$13,MATCH(G21,Réservoir!$E$5:$E$13,1)-1,0,2))</f>
        <v>689.43973050699628</v>
      </c>
      <c r="H12" s="32">
        <f ca="1">FORECAST(H21,OFFSET(Réservoir!$D$5:$D$13,MATCH(H21,Réservoir!$E$5:$E$13,1)-1,0,2),OFFSET(Réservoir!$E$5:$E$13,MATCH(H21,Réservoir!$E$5:$E$13,1)-1,0,2))</f>
        <v>689.56374363525072</v>
      </c>
      <c r="I12" s="32">
        <f ca="1">FORECAST(I21,OFFSET(Réservoir!$D$5:$D$13,MATCH(I21,Réservoir!$E$5:$E$13,1)-1,0,2),OFFSET(Réservoir!$E$5:$E$13,MATCH(I21,Réservoir!$E$5:$E$13,1)-1,0,2))</f>
        <v>689.69788094543878</v>
      </c>
      <c r="J12" s="32">
        <f ca="1">FORECAST(J21,OFFSET(Réservoir!$D$5:$D$13,MATCH(J21,Réservoir!$E$5:$E$13,1)-1,0,2),OFFSET(Réservoir!$E$5:$E$13,MATCH(J21,Réservoir!$E$5:$E$13,1)-1,0,2))</f>
        <v>689.81208038985289</v>
      </c>
      <c r="K12" s="32">
        <f ca="1">FORECAST(K21,OFFSET(Réservoir!$D$5:$D$13,MATCH(K21,Réservoir!$E$5:$E$13,1)-1,0,2),OFFSET(Réservoir!$E$5:$E$13,MATCH(K21,Réservoir!$E$5:$E$13,1)-1,0,2))</f>
        <v>689.90630253427139</v>
      </c>
      <c r="L12" s="32">
        <f ca="1">FORECAST(L21,OFFSET(Réservoir!$D$5:$D$13,MATCH(L21,Réservoir!$E$5:$E$13,1)-1,0,2),OFFSET(Réservoir!$E$5:$E$13,MATCH(L21,Réservoir!$E$5:$E$13,1)-1,0,2))</f>
        <v>689.72913184153504</v>
      </c>
      <c r="M12" s="32">
        <f ca="1">FORECAST(M21,OFFSET(Réservoir!$D$5:$D$13,MATCH(M21,Réservoir!$E$5:$E$13,1)-1,0,2),OFFSET(Réservoir!$E$5:$E$13,MATCH(M21,Réservoir!$E$5:$E$13,1)-1,0,2))</f>
        <v>689.55207025312973</v>
      </c>
      <c r="N12" s="32">
        <f ca="1">FORECAST(N21,OFFSET(Réservoir!$D$5:$D$13,MATCH(N21,Réservoir!$E$5:$E$13,1)-1,0,2),OFFSET(Réservoir!$E$5:$E$13,MATCH(N21,Réservoir!$E$5:$E$13,1)-1,0,2))</f>
        <v>689.43017578125</v>
      </c>
      <c r="O12" s="32">
        <f ca="1">FORECAST(O21,OFFSET(Réservoir!$D$5:$D$13,MATCH(O21,Réservoir!$E$5:$E$13,1)-1,0,2),OFFSET(Réservoir!$E$5:$E$13,MATCH(O21,Réservoir!$E$5:$E$13,1)-1,0,2))</f>
        <v>689.22296303561666</v>
      </c>
      <c r="P12" s="32">
        <f ca="1">FORECAST(P21,OFFSET(Réservoir!$D$5:$D$13,MATCH(P21,Réservoir!$E$5:$E$13,1)-1,0,2),OFFSET(Réservoir!$E$5:$E$13,MATCH(P21,Réservoir!$E$5:$E$13,1)-1,0,2))</f>
        <v>689.03944931762226</v>
      </c>
      <c r="Q12" s="32">
        <f ca="1">FORECAST(Q21,OFFSET(Réservoir!$D$5:$D$13,MATCH(Q21,Réservoir!$E$5:$E$13,1)-1,0,2),OFFSET(Réservoir!$E$5:$E$13,MATCH(Q21,Réservoir!$E$5:$E$13,1)-1,0,2))</f>
        <v>688.85470418184718</v>
      </c>
      <c r="R12" s="32">
        <f ca="1">FORECAST(R21,OFFSET(Réservoir!$D$5:$D$13,MATCH(R21,Réservoir!$E$5:$E$13,1)-1,0,2),OFFSET(Réservoir!$E$5:$E$13,MATCH(R21,Réservoir!$E$5:$E$13,1)-1,0,2))</f>
        <v>688.66891543126042</v>
      </c>
      <c r="S12" s="25">
        <f ca="1">FORECAST(S21,OFFSET(Réservoir!$D$5:$D$13,MATCH(S21,Réservoir!$E$5:$E$13,1)-1,0,2),OFFSET(Réservoir!$E$5:$E$13,MATCH(S21,Réservoir!$E$5:$E$13,1)-1,0,2))</f>
        <v>688.4822220640383</v>
      </c>
      <c r="T12" s="32">
        <f ca="1">FORECAST(T21,OFFSET(Réservoir!$D$5:$D$13,MATCH(T21,Réservoir!$E$5:$E$13,1)-1,0,2),OFFSET(Réservoir!$E$5:$E$13,MATCH(T21,Réservoir!$E$5:$E$13,1)-1,0,2))</f>
        <v>688.2942286009619</v>
      </c>
      <c r="U12" s="32">
        <f ca="1">FORECAST(U21,OFFSET(Réservoir!$D$5:$D$13,MATCH(U21,Réservoir!$E$5:$E$13,1)-1,0,2),OFFSET(Réservoir!$E$5:$E$13,MATCH(U21,Réservoir!$E$5:$E$13,1)-1,0,2))</f>
        <v>688.08789077108997</v>
      </c>
      <c r="V12" s="32">
        <f ca="1">FORECAST(V21,OFFSET(Réservoir!$D$5:$D$13,MATCH(V21,Réservoir!$E$5:$E$13,1)-1,0,2),OFFSET(Réservoir!$E$5:$E$13,MATCH(V21,Réservoir!$E$5:$E$13,1)-1,0,2))</f>
        <v>687.65878688740941</v>
      </c>
      <c r="W12" s="32">
        <f ca="1">FORECAST(W21,OFFSET(Réservoir!$D$5:$D$13,MATCH(W21,Réservoir!$E$5:$E$13,1)-1,0,2),OFFSET(Réservoir!$E$5:$E$13,MATCH(W21,Réservoir!$E$5:$E$13,1)-1,0,2))</f>
        <v>687.37092543883989</v>
      </c>
      <c r="X12" s="32">
        <f ca="1">FORECAST(X21,OFFSET(Réservoir!$D$5:$D$13,MATCH(X21,Réservoir!$E$5:$E$13,1)-1,0,2),OFFSET(Réservoir!$E$5:$E$13,MATCH(X21,Réservoir!$E$5:$E$13,1)-1,0,2))</f>
        <v>687.12986888130001</v>
      </c>
      <c r="Y12" s="32">
        <f ca="1">FORECAST(Y21,OFFSET(Réservoir!$D$5:$D$13,MATCH(Y21,Réservoir!$E$5:$E$13,1)-1,0,2),OFFSET(Réservoir!$E$5:$E$13,MATCH(Y21,Réservoir!$E$5:$E$13,1)-1,0,2))</f>
        <v>686.88233953962288</v>
      </c>
      <c r="Z12" s="32">
        <f ca="1">FORECAST(Z21,OFFSET(Réservoir!$D$5:$D$13,MATCH(Z21,Réservoir!$E$5:$E$13,1)-1,0,2),OFFSET(Réservoir!$E$5:$E$13,MATCH(Z21,Réservoir!$E$5:$E$13,1)-1,0,2))</f>
        <v>686.82949722737305</v>
      </c>
      <c r="AA12" s="32">
        <f ca="1">FORECAST(AA21,OFFSET(Réservoir!$D$5:$D$13,MATCH(AA21,Réservoir!$E$5:$E$13,1)-1,0,2),OFFSET(Réservoir!$E$5:$E$13,MATCH(AA21,Réservoir!$E$5:$E$13,1)-1,0,2))</f>
        <v>686.78182819096435</v>
      </c>
      <c r="AB12" s="105">
        <f ca="1">FORECAST(AB21,OFFSET(Réservoir!$D$5:$D$13,MATCH(AB21,Réservoir!$E$5:$E$13,1)-1,0,2),OFFSET(Réservoir!$E$5:$E$13,MATCH(AB21,Réservoir!$E$5:$E$13,1)-1,0,2))</f>
        <v>686.79648445623718</v>
      </c>
      <c r="AC12" s="32">
        <f ca="1">FORECAST(AC21,OFFSET(Réservoir!$D$5:$D$13,MATCH(AC21,Réservoir!$E$5:$E$13,1)-1,0,2),OFFSET(Réservoir!$E$5:$E$13,MATCH(AC21,Réservoir!$E$5:$E$13,1)-1,0,2))</f>
        <v>686.94198059890414</v>
      </c>
      <c r="AD12" s="32">
        <f ca="1">FORECAST(AD21,OFFSET(Réservoir!$D$5:$D$13,MATCH(AD21,Réservoir!$E$5:$E$13,1)-1,0,2),OFFSET(Réservoir!$E$5:$E$13,MATCH(AD21,Réservoir!$E$5:$E$13,1)-1,0,2))</f>
        <v>687.06186613038096</v>
      </c>
      <c r="AE12" s="32">
        <f ca="1">FORECAST(AE21,OFFSET(Réservoir!$D$5:$D$13,MATCH(AE21,Réservoir!$E$5:$E$13,1)-1,0,2),OFFSET(Réservoir!$E$5:$E$13,MATCH(AE21,Réservoir!$E$5:$E$13,1)-1,0,2))</f>
        <v>687.16835249673977</v>
      </c>
      <c r="AF12" s="32">
        <f ca="1">FORECAST(AF21,OFFSET(Réservoir!$D$5:$D$13,MATCH(AF21,Réservoir!$E$5:$E$13,1)-1,0,2),OFFSET(Réservoir!$E$5:$E$13,MATCH(AF21,Réservoir!$E$5:$E$13,1)-1,0,2))</f>
        <v>687.27441412321912</v>
      </c>
      <c r="AG12" s="32">
        <f ca="1">FORECAST(AG21,OFFSET(Réservoir!$D$5:$D$13,MATCH(AG21,Réservoir!$E$5:$E$13,1)-1,0,2),OFFSET(Réservoir!$E$5:$E$13,MATCH(AG21,Réservoir!$E$5:$E$13,1)-1,0,2))</f>
        <v>687.36846676091989</v>
      </c>
      <c r="AH12" s="32">
        <f ca="1">FORECAST(AH21,OFFSET(Réservoir!$D$5:$D$13,MATCH(AH21,Réservoir!$E$5:$E$13,1)-1,0,2),OFFSET(Réservoir!$E$5:$E$13,MATCH(AH21,Réservoir!$E$5:$E$13,1)-1,0,2))</f>
        <v>687.4599562661474</v>
      </c>
      <c r="AI12" s="166">
        <f ca="1">FORECAST(AI21,OFFSET(Réservoir!$D$5:$D$13,MATCH(AI21,Réservoir!$E$5:$E$13,1)-1,0,2),OFFSET(Réservoir!$E$5:$E$13,MATCH(AI21,Réservoir!$E$5:$E$13,1)-1,0,2))</f>
        <v>687.55166877972022</v>
      </c>
      <c r="AJ12" s="32">
        <f ca="1">FORECAST(AJ21,OFFSET(Réservoir!$D$5:$D$13,MATCH(AJ21,Réservoir!$E$5:$E$13,1)-1,0,2),OFFSET(Réservoir!$E$5:$E$13,MATCH(AJ21,Réservoir!$E$5:$E$13,1)-1,0,2))</f>
        <v>687.64335652555997</v>
      </c>
      <c r="AK12" s="32">
        <f ca="1">FORECAST(AK21,OFFSET(Réservoir!$D$5:$D$13,MATCH(AK21,Réservoir!$E$5:$E$13,1)-1,0,2),OFFSET(Réservoir!$E$5:$E$13,MATCH(AK21,Réservoir!$E$5:$E$13,1)-1,0,2))</f>
        <v>687.21884458690931</v>
      </c>
      <c r="AL12" s="32">
        <f ca="1">FORECAST(AL21,OFFSET(Réservoir!$D$5:$D$13,MATCH(AL21,Réservoir!$E$5:$E$13,1)-1,0,2),OFFSET(Réservoir!$E$5:$E$13,MATCH(AL21,Réservoir!$E$5:$E$13,1)-1,0,2))</f>
        <v>686.88762481914307</v>
      </c>
      <c r="AM12" s="32">
        <f ca="1">FORECAST(AM21,OFFSET(Réservoir!$D$5:$D$13,MATCH(AM21,Réservoir!$E$5:$E$13,1)-1,0,2),OFFSET(Réservoir!$E$5:$E$13,MATCH(AM21,Réservoir!$E$5:$E$13,1)-1,0,2))</f>
        <v>686.82594114472306</v>
      </c>
      <c r="AN12" s="32">
        <f ca="1">FORECAST(AN21,OFFSET(Réservoir!$D$5:$D$13,MATCH(AN21,Réservoir!$E$5:$E$13,1)-1,0,2),OFFSET(Réservoir!$E$5:$E$13,MATCH(AN21,Réservoir!$E$5:$E$13,1)-1,0,2))</f>
        <v>686.80328353374523</v>
      </c>
      <c r="AO12" s="32">
        <f ca="1">FORECAST(AO21,OFFSET(Réservoir!$D$5:$D$13,MATCH(AO21,Réservoir!$E$5:$E$13,1)-1,0,2),OFFSET(Réservoir!$E$5:$E$13,MATCH(AO21,Réservoir!$E$5:$E$13,1)-1,0,2))</f>
        <v>686.91743571660948</v>
      </c>
      <c r="AP12" s="32">
        <f ca="1">FORECAST(AP21,OFFSET(Réservoir!$D$5:$D$13,MATCH(AP21,Réservoir!$E$5:$E$13,1)-1,0,2),OFFSET(Réservoir!$E$5:$E$13,MATCH(AP21,Réservoir!$E$5:$E$13,1)-1,0,2))</f>
        <v>687.0230659546952</v>
      </c>
      <c r="AQ12" s="32">
        <f ca="1">FORECAST(AQ21,OFFSET(Réservoir!$D$5:$D$13,MATCH(AQ21,Réservoir!$E$5:$E$13,1)-1,0,2),OFFSET(Réservoir!$E$5:$E$13,MATCH(AQ21,Réservoir!$E$5:$E$13,1)-1,0,2))</f>
        <v>687.12928986250643</v>
      </c>
      <c r="AR12" s="32">
        <f ca="1">FORECAST(AR21,OFFSET(Réservoir!$D$5:$D$13,MATCH(AR21,Réservoir!$E$5:$E$13,1)-1,0,2),OFFSET(Réservoir!$E$5:$E$13,MATCH(AR21,Réservoir!$E$5:$E$13,1)-1,0,2))</f>
        <v>687.23539890352004</v>
      </c>
      <c r="AS12" s="32">
        <f ca="1">FORECAST(AS21,OFFSET(Réservoir!$D$5:$D$13,MATCH(AS21,Réservoir!$E$5:$E$13,1)-1,0,2),OFFSET(Réservoir!$E$5:$E$13,MATCH(AS21,Réservoir!$E$5:$E$13,1)-1,0,2))</f>
        <v>687.3352980229613</v>
      </c>
      <c r="AT12" s="32">
        <f ca="1">FORECAST(AT21,OFFSET(Réservoir!$D$5:$D$13,MATCH(AT21,Réservoir!$E$5:$E$13,1)-1,0,2),OFFSET(Réservoir!$E$5:$E$13,MATCH(AT21,Réservoir!$E$5:$E$13,1)-1,0,2))</f>
        <v>687.04821181787918</v>
      </c>
      <c r="AU12" s="32">
        <f ca="1">FORECAST(AU21,OFFSET(Réservoir!$D$5:$D$13,MATCH(AU21,Réservoir!$E$5:$E$13,1)-1,0,2),OFFSET(Réservoir!$E$5:$E$13,MATCH(AU21,Réservoir!$E$5:$E$13,1)-1,0,2))</f>
        <v>686.73272805363354</v>
      </c>
      <c r="AV12" s="32">
        <f ca="1">FORECAST(AV21,OFFSET(Réservoir!$D$5:$D$13,MATCH(AV21,Réservoir!$E$5:$E$13,1)-1,0,2),OFFSET(Réservoir!$E$5:$E$13,MATCH(AV21,Réservoir!$E$5:$E$13,1)-1,0,2))</f>
        <v>686.67685548268355</v>
      </c>
      <c r="AW12" s="32">
        <f ca="1">FORECAST(AW21,OFFSET(Réservoir!$D$5:$D$13,MATCH(AW21,Réservoir!$E$5:$E$13,1)-1,0,2),OFFSET(Réservoir!$E$5:$E$13,MATCH(AW21,Réservoir!$E$5:$E$13,1)-1,0,2))</f>
        <v>686.68699091681469</v>
      </c>
      <c r="AX12" s="32">
        <f ca="1">FORECAST(AX21,OFFSET(Réservoir!$D$5:$D$13,MATCH(AX21,Réservoir!$E$5:$E$13,1)-1,0,2),OFFSET(Réservoir!$E$5:$E$13,MATCH(AX21,Réservoir!$E$5:$E$13,1)-1,0,2))</f>
        <v>686.82279632355687</v>
      </c>
      <c r="AY12" s="32">
        <f ca="1">FORECAST(AY21,OFFSET(Réservoir!$D$5:$D$13,MATCH(AY21,Réservoir!$E$5:$E$13,1)-1,0,2),OFFSET(Réservoir!$E$5:$E$13,MATCH(AY21,Réservoir!$E$5:$E$13,1)-1,0,2))</f>
        <v>686.93621718744339</v>
      </c>
      <c r="AZ12" s="105">
        <f ca="1">FORECAST(AZ21,OFFSET(Réservoir!$D$5:$D$13,MATCH(AZ21,Réservoir!$E$5:$E$13,1)-1,0,2),OFFSET(Réservoir!$E$5:$E$13,MATCH(AZ21,Réservoir!$E$5:$E$13,1)-1,0,2))</f>
        <v>687.04179854857591</v>
      </c>
      <c r="BA12" s="32">
        <f ca="1">FORECAST(BA21,OFFSET(Réservoir!$D$5:$D$13,MATCH(BA21,Réservoir!$E$5:$E$13,1)-1,0,2),OFFSET(Réservoir!$E$5:$E$13,MATCH(BA21,Réservoir!$E$5:$E$13,1)-1,0,2))</f>
        <v>687.14629484478144</v>
      </c>
      <c r="BB12" s="32">
        <f ca="1">FORECAST(BB21,OFFSET(Réservoir!$D$5:$D$13,MATCH(BB21,Réservoir!$E$5:$E$13,1)-1,0,2),OFFSET(Réservoir!$E$5:$E$13,MATCH(BB21,Réservoir!$E$5:$E$13,1)-1,0,2))</f>
        <v>687.24757335155869</v>
      </c>
      <c r="BC12" s="32">
        <f ca="1">FORECAST(BC21,OFFSET(Réservoir!$D$5:$D$13,MATCH(BC21,Réservoir!$E$5:$E$13,1)-1,0,2),OFFSET(Réservoir!$E$5:$E$13,MATCH(BC21,Réservoir!$E$5:$E$13,1)-1,0,2))</f>
        <v>687.34222096515634</v>
      </c>
      <c r="BD12" s="32">
        <f ca="1">FORECAST(BD21,OFFSET(Réservoir!$D$5:$D$13,MATCH(BD21,Réservoir!$E$5:$E$13,1)-1,0,2),OFFSET(Réservoir!$E$5:$E$13,MATCH(BD21,Réservoir!$E$5:$E$13,1)-1,0,2))</f>
        <v>687.42966464569406</v>
      </c>
      <c r="BE12" s="32">
        <f ca="1">FORECAST(BE21,OFFSET(Réservoir!$D$5:$D$13,MATCH(BE21,Réservoir!$E$5:$E$13,1)-1,0,2),OFFSET(Réservoir!$E$5:$E$13,MATCH(BE21,Réservoir!$E$5:$E$13,1)-1,0,2))</f>
        <v>687.51784051264588</v>
      </c>
      <c r="BF12" s="32">
        <f ca="1">FORECAST(BF21,OFFSET(Réservoir!$D$5:$D$13,MATCH(BF21,Réservoir!$E$5:$E$13,1)-1,0,2),OFFSET(Réservoir!$E$5:$E$13,MATCH(BF21,Réservoir!$E$5:$E$13,1)-1,0,2))</f>
        <v>687.60586519639764</v>
      </c>
      <c r="BG12" s="32">
        <f ca="1">FORECAST(BG21,OFFSET(Réservoir!$D$5:$D$13,MATCH(BG21,Réservoir!$E$5:$E$13,1)-1,0,2),OFFSET(Réservoir!$E$5:$E$13,MATCH(BG21,Réservoir!$E$5:$E$13,1)-1,0,2))</f>
        <v>687.69391952083186</v>
      </c>
      <c r="BH12" s="32">
        <f ca="1">FORECAST(BH21,OFFSET(Réservoir!$D$5:$D$13,MATCH(BH21,Réservoir!$E$5:$E$13,1)-1,0,2),OFFSET(Réservoir!$E$5:$E$13,MATCH(BH21,Réservoir!$E$5:$E$13,1)-1,0,2))</f>
        <v>687.78196796903808</v>
      </c>
      <c r="BI12" s="32">
        <f ca="1">FORECAST(BI21,OFFSET(Réservoir!$D$5:$D$13,MATCH(BI21,Réservoir!$E$5:$E$13,1)-1,0,2),OFFSET(Réservoir!$E$5:$E$13,MATCH(BI21,Réservoir!$E$5:$E$13,1)-1,0,2))</f>
        <v>687.87001757968449</v>
      </c>
      <c r="BJ12" s="32">
        <f ca="1">FORECAST(BJ21,OFFSET(Réservoir!$D$5:$D$13,MATCH(BJ21,Réservoir!$E$5:$E$13,1)-1,0,2),OFFSET(Réservoir!$E$5:$E$13,MATCH(BJ21,Réservoir!$E$5:$E$13,1)-1,0,2))</f>
        <v>687.95806696027728</v>
      </c>
      <c r="BK12" s="32">
        <f ca="1">FORECAST(BK21,OFFSET(Réservoir!$D$5:$D$13,MATCH(BK21,Réservoir!$E$5:$E$13,1)-1,0,2),OFFSET(Réservoir!$E$5:$E$13,MATCH(BK21,Réservoir!$E$5:$E$13,1)-1,0,2))</f>
        <v>688.04432702253951</v>
      </c>
      <c r="BL12" s="32">
        <f ca="1">FORECAST(BL21,OFFSET(Réservoir!$D$5:$D$13,MATCH(BL21,Réservoir!$E$5:$E$13,1)-1,0,2),OFFSET(Réservoir!$E$5:$E$13,MATCH(BL21,Réservoir!$E$5:$E$13,1)-1,0,2))</f>
        <v>688.13035539854923</v>
      </c>
      <c r="BM12" s="32">
        <f ca="1">FORECAST(BM21,OFFSET(Réservoir!$D$5:$D$13,MATCH(BM21,Réservoir!$E$5:$E$13,1)-1,0,2),OFFSET(Réservoir!$E$5:$E$13,MATCH(BM21,Réservoir!$E$5:$E$13,1)-1,0,2))</f>
        <v>688.21639683362332</v>
      </c>
      <c r="BN12" s="32">
        <f ca="1">FORECAST(BN21,OFFSET(Réservoir!$D$5:$D$13,MATCH(BN21,Réservoir!$E$5:$E$13,1)-1,0,2),OFFSET(Réservoir!$E$5:$E$13,MATCH(BN21,Réservoir!$E$5:$E$13,1)-1,0,2))</f>
        <v>688.30222718297489</v>
      </c>
      <c r="BO12" s="32">
        <f ca="1">FORECAST(BO21,OFFSET(Réservoir!$D$5:$D$13,MATCH(BO21,Réservoir!$E$5:$E$13,1)-1,0,2),OFFSET(Réservoir!$E$5:$E$13,MATCH(BO21,Réservoir!$E$5:$E$13,1)-1,0,2))</f>
        <v>688.38086798733843</v>
      </c>
      <c r="BP12" s="32">
        <f ca="1">FORECAST(BP21,OFFSET(Réservoir!$D$5:$D$13,MATCH(BP21,Réservoir!$E$5:$E$13,1)-1,0,2),OFFSET(Réservoir!$E$5:$E$13,MATCH(BP21,Réservoir!$E$5:$E$13,1)-1,0,2))</f>
        <v>688.46029056476016</v>
      </c>
      <c r="BQ12" s="32">
        <f ca="1">FORECAST(BQ21,OFFSET(Réservoir!$D$5:$D$13,MATCH(BQ21,Réservoir!$E$5:$E$13,1)-1,0,2),OFFSET(Réservoir!$E$5:$E$13,MATCH(BQ21,Réservoir!$E$5:$E$13,1)-1,0,2))</f>
        <v>688.53968917345924</v>
      </c>
      <c r="BR12" s="32">
        <f ca="1">FORECAST(BR21,OFFSET(Réservoir!$D$5:$D$13,MATCH(BR21,Réservoir!$E$5:$E$13,1)-1,0,2),OFFSET(Réservoir!$E$5:$E$13,MATCH(BR21,Réservoir!$E$5:$E$13,1)-1,0,2))</f>
        <v>688.61908812794877</v>
      </c>
      <c r="BS12" s="32">
        <f ca="1">FORECAST(BS21,OFFSET(Réservoir!$D$5:$D$13,MATCH(BS21,Réservoir!$E$5:$E$13,1)-1,0,2),OFFSET(Réservoir!$E$5:$E$13,MATCH(BS21,Réservoir!$E$5:$E$13,1)-1,0,2))</f>
        <v>688.69848707727442</v>
      </c>
      <c r="BT12" s="32">
        <f ca="1">FORECAST(BT21,OFFSET(Réservoir!$D$5:$D$13,MATCH(BT21,Réservoir!$E$5:$E$13,1)-1,0,2),OFFSET(Réservoir!$E$5:$E$13,MATCH(BT21,Réservoir!$E$5:$E$13,1)-1,0,2))</f>
        <v>688.77788602667715</v>
      </c>
      <c r="BU12" s="32">
        <f ca="1">FORECAST(BU21,OFFSET(Réservoir!$D$5:$D$13,MATCH(BU21,Réservoir!$E$5:$E$13,1)-1,0,2),OFFSET(Réservoir!$E$5:$E$13,MATCH(BU21,Réservoir!$E$5:$E$13,1)-1,0,2))</f>
        <v>688.85728497607874</v>
      </c>
      <c r="BV12" s="32">
        <f ca="1">FORECAST(BV21,OFFSET(Réservoir!$D$5:$D$13,MATCH(BV21,Réservoir!$E$5:$E$13,1)-1,0,2),OFFSET(Réservoir!$E$5:$E$13,MATCH(BV21,Réservoir!$E$5:$E$13,1)-1,0,2))</f>
        <v>688.93668392548034</v>
      </c>
      <c r="BW12" s="32">
        <f ca="1">FORECAST(BW21,OFFSET(Réservoir!$D$5:$D$13,MATCH(BW21,Réservoir!$E$5:$E$13,1)-1,0,2),OFFSET(Réservoir!$E$5:$E$13,MATCH(BW21,Réservoir!$E$5:$E$13,1)-1,0,2))</f>
        <v>689.01549963464515</v>
      </c>
      <c r="BX12" s="105">
        <f ca="1">FORECAST(BX21,OFFSET(Réservoir!$D$5:$D$13,MATCH(BX21,Réservoir!$E$5:$E$13,1)-1,0,2),OFFSET(Réservoir!$E$5:$E$13,MATCH(BX21,Réservoir!$E$5:$E$13,1)-1,0,2))</f>
        <v>689.09382983767148</v>
      </c>
      <c r="BY12" s="32">
        <f ca="1">FORECAST(BY21,OFFSET(Réservoir!$D$5:$D$13,MATCH(BY21,Réservoir!$E$5:$E$13,1)-1,0,2),OFFSET(Réservoir!$E$5:$E$13,MATCH(BY21,Réservoir!$E$5:$E$13,1)-1,0,2))</f>
        <v>689.16894958675573</v>
      </c>
      <c r="BZ12" s="32">
        <f ca="1">FORECAST(BZ21,OFFSET(Réservoir!$D$5:$D$13,MATCH(BZ21,Réservoir!$E$5:$E$13,1)-1,0,2),OFFSET(Réservoir!$E$5:$E$13,MATCH(BZ21,Réservoir!$E$5:$E$13,1)-1,0,2))</f>
        <v>689.24270628343754</v>
      </c>
      <c r="CA12" s="32">
        <f ca="1">FORECAST(CA21,OFFSET(Réservoir!$D$5:$D$13,MATCH(CA21,Réservoir!$E$5:$E$13,1)-1,0,2),OFFSET(Réservoir!$E$5:$E$13,MATCH(CA21,Réservoir!$E$5:$E$13,1)-1,0,2))</f>
        <v>689.31388075162283</v>
      </c>
      <c r="CB12" s="32">
        <f ca="1">FORECAST(CB21,OFFSET(Réservoir!$D$5:$D$13,MATCH(CB21,Réservoir!$E$5:$E$13,1)-1,0,2),OFFSET(Réservoir!$E$5:$E$13,MATCH(CB21,Réservoir!$E$5:$E$13,1)-1,0,2))</f>
        <v>689.37639539981785</v>
      </c>
      <c r="CC12" s="32">
        <f ca="1">FORECAST(CC21,OFFSET(Réservoir!$D$5:$D$13,MATCH(CC21,Réservoir!$E$5:$E$13,1)-1,0,2),OFFSET(Réservoir!$E$5:$E$13,MATCH(CC21,Réservoir!$E$5:$E$13,1)-1,0,2))</f>
        <v>689.43977863107239</v>
      </c>
      <c r="CD12" s="32">
        <f ca="1">FORECAST(CD21,OFFSET(Réservoir!$D$5:$D$13,MATCH(CD21,Réservoir!$E$5:$E$13,1)-1,0,2),OFFSET(Réservoir!$E$5:$E$13,MATCH(CD21,Réservoir!$E$5:$E$13,1)-1,0,2))</f>
        <v>689.50319572551393</v>
      </c>
      <c r="CE12" s="32">
        <f ca="1">FORECAST(CE21,OFFSET(Réservoir!$D$5:$D$13,MATCH(CE21,Réservoir!$E$5:$E$13,1)-1,0,2),OFFSET(Réservoir!$E$5:$E$13,MATCH(CE21,Réservoir!$E$5:$E$13,1)-1,0,2))</f>
        <v>689.56661495369531</v>
      </c>
      <c r="CF12" s="32">
        <f ca="1">FORECAST(CF21,OFFSET(Réservoir!$D$5:$D$13,MATCH(CF21,Réservoir!$E$5:$E$13,1)-1,0,2),OFFSET(Réservoir!$E$5:$E$13,MATCH(CF21,Réservoir!$E$5:$E$13,1)-1,0,2))</f>
        <v>689.63003431836455</v>
      </c>
      <c r="CG12" s="32">
        <f ca="1">FORECAST(CG21,OFFSET(Réservoir!$D$5:$D$13,MATCH(CG21,Réservoir!$E$5:$E$13,1)-1,0,2),OFFSET(Réservoir!$E$5:$E$13,MATCH(CG21,Réservoir!$E$5:$E$13,1)-1,0,2))</f>
        <v>689.69345369177256</v>
      </c>
      <c r="CH12" s="32">
        <f ca="1">FORECAST(CH21,OFFSET(Réservoir!$D$5:$D$13,MATCH(CH21,Réservoir!$E$5:$E$13,1)-1,0,2),OFFSET(Réservoir!$E$5:$E$13,MATCH(CH21,Réservoir!$E$5:$E$13,1)-1,0,2))</f>
        <v>689.75687306574025</v>
      </c>
      <c r="CI12" s="32">
        <f ca="1">FORECAST(CI21,OFFSET(Réservoir!$D$5:$D$13,MATCH(CI21,Réservoir!$E$5:$E$13,1)-1,0,2),OFFSET(Réservoir!$E$5:$E$13,MATCH(CI21,Réservoir!$E$5:$E$13,1)-1,0,2))</f>
        <v>689.82029243974375</v>
      </c>
      <c r="CJ12" s="32">
        <f ca="1">FORECAST(CJ21,OFFSET(Réservoir!$D$5:$D$13,MATCH(CJ21,Réservoir!$E$5:$E$13,1)-1,0,2),OFFSET(Réservoir!$E$5:$E$13,MATCH(CJ21,Réservoir!$E$5:$E$13,1)-1,0,2))</f>
        <v>689.88371181374953</v>
      </c>
      <c r="CK12" s="32">
        <f ca="1">FORECAST(CK21,OFFSET(Réservoir!$D$5:$D$13,MATCH(CK21,Réservoir!$E$5:$E$13,1)-1,0,2),OFFSET(Réservoir!$E$5:$E$13,MATCH(CK21,Réservoir!$E$5:$E$13,1)-1,0,2))</f>
        <v>689.94713118775542</v>
      </c>
      <c r="CL12" s="32">
        <f ca="1">FORECAST(CL21,OFFSET(Réservoir!$D$5:$D$13,MATCH(CL21,Réservoir!$E$5:$E$13,1)-1,0,2),OFFSET(Réservoir!$E$5:$E$13,MATCH(CL21,Réservoir!$E$5:$E$13,1)-1,0,2))</f>
        <v>690.01008479225573</v>
      </c>
      <c r="CM12" s="32">
        <f ca="1">FORECAST(CM21,OFFSET(Réservoir!$D$5:$D$13,MATCH(CM21,Réservoir!$E$5:$E$13,1)-1,0,2),OFFSET(Réservoir!$E$5:$E$13,MATCH(CM21,Réservoir!$E$5:$E$13,1)-1,0,2))</f>
        <v>690.0727931367669</v>
      </c>
      <c r="CN12" s="32">
        <f ca="1">FORECAST(CN21,OFFSET(Réservoir!$D$5:$D$13,MATCH(CN21,Réservoir!$E$5:$E$13,1)-1,0,2),OFFSET(Réservoir!$E$5:$E$13,MATCH(CN21,Réservoir!$E$5:$E$13,1)-1,0,2))</f>
        <v>690.13547055527499</v>
      </c>
      <c r="CO12" s="32">
        <f ca="1">FORECAST(CO21,OFFSET(Réservoir!$D$5:$D$13,MATCH(CO21,Réservoir!$E$5:$E$13,1)-1,0,2),OFFSET(Réservoir!$E$5:$E$13,MATCH(CO21,Réservoir!$E$5:$E$13,1)-1,0,2))</f>
        <v>690.19814430755207</v>
      </c>
      <c r="CP12" s="32">
        <f ca="1">FORECAST(CP21,OFFSET(Réservoir!$D$5:$D$13,MATCH(CP21,Réservoir!$E$5:$E$13,1)-1,0,2),OFFSET(Réservoir!$E$5:$E$13,MATCH(CP21,Réservoir!$E$5:$E$13,1)-1,0,2))</f>
        <v>690.26081762867454</v>
      </c>
      <c r="CQ12" s="32">
        <f ca="1">FORECAST(CQ21,OFFSET(Réservoir!$D$5:$D$13,MATCH(CQ21,Réservoir!$E$5:$E$13,1)-1,0,2),OFFSET(Réservoir!$E$5:$E$13,MATCH(CQ21,Réservoir!$E$5:$E$13,1)-1,0,2))</f>
        <v>690.32074342555745</v>
      </c>
      <c r="CR12" s="32">
        <f ca="1">FORECAST(CR21,OFFSET(Réservoir!$D$5:$D$13,MATCH(CR21,Réservoir!$E$5:$E$13,1)-1,0,2),OFFSET(Réservoir!$E$5:$E$13,MATCH(CR21,Réservoir!$E$5:$E$13,1)-1,0,2))</f>
        <v>690.37632401171766</v>
      </c>
      <c r="CS12" s="32">
        <f ca="1">FORECAST(CS21,OFFSET(Réservoir!$D$5:$D$13,MATCH(CS21,Réservoir!$E$5:$E$13,1)-1,0,2),OFFSET(Réservoir!$E$5:$E$13,MATCH(CS21,Réservoir!$E$5:$E$13,1)-1,0,2))</f>
        <v>690.43232435596485</v>
      </c>
      <c r="CT12" s="32">
        <f ca="1">FORECAST(CT21,OFFSET(Réservoir!$D$5:$D$13,MATCH(CT21,Réservoir!$E$5:$E$13,1)-1,0,2),OFFSET(Réservoir!$E$5:$E$13,MATCH(CT21,Réservoir!$E$5:$E$13,1)-1,0,2))</f>
        <v>690.48838792457423</v>
      </c>
      <c r="CU12" s="152">
        <f ca="1">FORECAST(CU21,OFFSET(Réservoir!$D$5:$D$13,MATCH(CU21,Réservoir!$E$5:$E$13,1)-1,0,2),OFFSET(Réservoir!$E$5:$E$13,MATCH(CU21,Réservoir!$E$5:$E$13,1)-1,0,2))</f>
        <v>690.54446191324541</v>
      </c>
      <c r="CV12" s="32">
        <f ca="1">FORECAST(CV21,OFFSET(Réservoir!$D$5:$D$13,MATCH(CV21,Réservoir!$E$5:$E$13,1)-1,0,2),OFFSET(Réservoir!$E$5:$E$13,MATCH(CV21,Réservoir!$E$5:$E$13,1)-1,0,2))</f>
        <v>690.60053764169527</v>
      </c>
      <c r="CW12" s="32">
        <f ca="1">FORECAST(CW21,OFFSET(Réservoir!$D$5:$D$13,MATCH(CW21,Réservoir!$E$5:$E$13,1)-1,0,2),OFFSET(Réservoir!$E$5:$E$13,MATCH(CW21,Réservoir!$E$5:$E$13,1)-1,0,2))</f>
        <v>690.63386312745013</v>
      </c>
      <c r="CX12" s="32">
        <f ca="1">FORECAST(CX21,OFFSET(Réservoir!$D$5:$D$13,MATCH(CX21,Réservoir!$E$5:$E$13,1)-1,0,2),OFFSET(Réservoir!$E$5:$E$13,MATCH(CX21,Réservoir!$E$5:$E$13,1)-1,0,2))</f>
        <v>690.66718861320487</v>
      </c>
      <c r="CY12" s="32">
        <f ca="1">FORECAST(CY21,OFFSET(Réservoir!$D$5:$D$13,MATCH(CY21,Réservoir!$E$5:$E$13,1)-1,0,2),OFFSET(Réservoir!$E$5:$E$13,MATCH(CY21,Réservoir!$E$5:$E$13,1)-1,0,2))</f>
        <v>690.70051409895973</v>
      </c>
      <c r="CZ12" s="32">
        <f ca="1">FORECAST(CZ21,OFFSET(Réservoir!$D$5:$D$13,MATCH(CZ21,Réservoir!$E$5:$E$13,1)-1,0,2),OFFSET(Réservoir!$E$5:$E$13,MATCH(CZ21,Réservoir!$E$5:$E$13,1)-1,0,2))</f>
        <v>690.73383958471447</v>
      </c>
      <c r="DA12" s="32">
        <f ca="1">FORECAST(DA21,OFFSET(Réservoir!$D$5:$D$13,MATCH(DA21,Réservoir!$E$5:$E$13,1)-1,0,2),OFFSET(Réservoir!$E$5:$E$13,MATCH(DA21,Réservoir!$E$5:$E$13,1)-1,0,2))</f>
        <v>690.76716507046933</v>
      </c>
      <c r="DB12" s="32">
        <f ca="1">FORECAST(DB21,OFFSET(Réservoir!$D$5:$D$13,MATCH(DB21,Réservoir!$E$5:$E$13,1)-1,0,2),OFFSET(Réservoir!$E$5:$E$13,MATCH(DB21,Réservoir!$E$5:$E$13,1)-1,0,2))</f>
        <v>690.80049055622408</v>
      </c>
      <c r="DC12" s="32">
        <f ca="1">FORECAST(DC21,OFFSET(Réservoir!$D$5:$D$13,MATCH(DC21,Réservoir!$E$5:$E$13,1)-1,0,2),OFFSET(Réservoir!$E$5:$E$13,MATCH(DC21,Réservoir!$E$5:$E$13,1)-1,0,2))</f>
        <v>690.83381604197893</v>
      </c>
      <c r="DD12" s="32">
        <f ca="1">FORECAST(DD21,OFFSET(Réservoir!$D$5:$D$13,MATCH(DD21,Réservoir!$E$5:$E$13,1)-1,0,2),OFFSET(Réservoir!$E$5:$E$13,MATCH(DD21,Réservoir!$E$5:$E$13,1)-1,0,2))</f>
        <v>690.86714152773368</v>
      </c>
      <c r="DE12" s="32">
        <f ca="1">FORECAST(DE21,OFFSET(Réservoir!$D$5:$D$13,MATCH(DE21,Réservoir!$E$5:$E$13,1)-1,0,2),OFFSET(Réservoir!$E$5:$E$13,MATCH(DE21,Réservoir!$E$5:$E$13,1)-1,0,2))</f>
        <v>690.90046701348854</v>
      </c>
      <c r="DF12" s="32">
        <f ca="1">FORECAST(DF21,OFFSET(Réservoir!$D$5:$D$13,MATCH(DF21,Réservoir!$E$5:$E$13,1)-1,0,2),OFFSET(Réservoir!$E$5:$E$13,MATCH(DF21,Réservoir!$E$5:$E$13,1)-1,0,2))</f>
        <v>690.9337924992434</v>
      </c>
      <c r="DG12" s="32">
        <f ca="1">FORECAST(DG21,OFFSET(Réservoir!$D$5:$D$13,MATCH(DG21,Réservoir!$E$5:$E$13,1)-1,0,2),OFFSET(Réservoir!$E$5:$E$13,MATCH(DG21,Réservoir!$E$5:$E$13,1)-1,0,2))</f>
        <v>690.96711798499814</v>
      </c>
      <c r="DH12" s="32">
        <f ca="1">FORECAST(DH21,OFFSET(Réservoir!$D$5:$D$13,MATCH(DH21,Réservoir!$E$5:$E$13,1)-1,0,2),OFFSET(Réservoir!$E$5:$E$13,MATCH(DH21,Réservoir!$E$5:$E$13,1)-1,0,2))</f>
        <v>691.000443470753</v>
      </c>
      <c r="DI12" s="32">
        <f ca="1">FORECAST(DI21,OFFSET(Réservoir!$D$5:$D$13,MATCH(DI21,Réservoir!$E$5:$E$13,1)-1,0,2),OFFSET(Réservoir!$E$5:$E$13,MATCH(DI21,Réservoir!$E$5:$E$13,1)-1,0,2))</f>
        <v>691.03376895650774</v>
      </c>
      <c r="DJ12" s="32">
        <f ca="1">FORECAST(DJ21,OFFSET(Réservoir!$D$5:$D$13,MATCH(DJ21,Réservoir!$E$5:$E$13,1)-1,0,2),OFFSET(Réservoir!$E$5:$E$13,MATCH(DJ21,Réservoir!$E$5:$E$13,1)-1,0,2))</f>
        <v>691.0670944422626</v>
      </c>
      <c r="DK12" s="32">
        <f ca="1">FORECAST(DK21,OFFSET(Réservoir!$D$5:$D$13,MATCH(DK21,Réservoir!$E$5:$E$13,1)-1,0,2),OFFSET(Réservoir!$E$5:$E$13,MATCH(DK21,Réservoir!$E$5:$E$13,1)-1,0,2))</f>
        <v>691.10041992801735</v>
      </c>
      <c r="DL12" s="32">
        <f ca="1">FORECAST(DL21,OFFSET(Réservoir!$D$5:$D$13,MATCH(DL21,Réservoir!$E$5:$E$13,1)-1,0,2),OFFSET(Réservoir!$E$5:$E$13,MATCH(DL21,Réservoir!$E$5:$E$13,1)-1,0,2))</f>
        <v>691.1337454137722</v>
      </c>
      <c r="DM12" s="32">
        <f ca="1">FORECAST(DM21,OFFSET(Réservoir!$D$5:$D$13,MATCH(DM21,Réservoir!$E$5:$E$13,1)-1,0,2),OFFSET(Réservoir!$E$5:$E$13,MATCH(DM21,Réservoir!$E$5:$E$13,1)-1,0,2))</f>
        <v>691.16707089952695</v>
      </c>
      <c r="DN12" s="32">
        <f ca="1">FORECAST(DN21,OFFSET(Réservoir!$D$5:$D$13,MATCH(DN21,Réservoir!$E$5:$E$13,1)-1,0,2),OFFSET(Réservoir!$E$5:$E$13,MATCH(DN21,Réservoir!$E$5:$E$13,1)-1,0,2))</f>
        <v>691.20039638528181</v>
      </c>
      <c r="DO12" s="32">
        <f ca="1">FORECAST(DO21,OFFSET(Réservoir!$D$5:$D$13,MATCH(DO21,Réservoir!$E$5:$E$13,1)-1,0,2),OFFSET(Réservoir!$E$5:$E$13,MATCH(DO21,Réservoir!$E$5:$E$13,1)-1,0,2))</f>
        <v>691.23372187103655</v>
      </c>
      <c r="DP12" s="32">
        <f ca="1">FORECAST(DP21,OFFSET(Réservoir!$D$5:$D$13,MATCH(DP21,Réservoir!$E$5:$E$13,1)-1,0,2),OFFSET(Réservoir!$E$5:$E$13,MATCH(DP21,Réservoir!$E$5:$E$13,1)-1,0,2))</f>
        <v>691.26704735679141</v>
      </c>
      <c r="DQ12" s="32">
        <f ca="1">FORECAST(DQ21,OFFSET(Réservoir!$D$5:$D$13,MATCH(DQ21,Réservoir!$E$5:$E$13,1)-1,0,2),OFFSET(Réservoir!$E$5:$E$13,MATCH(DQ21,Réservoir!$E$5:$E$13,1)-1,0,2))</f>
        <v>691.30034462743447</v>
      </c>
      <c r="DR12" s="32">
        <f ca="1">FORECAST(DR21,OFFSET(Réservoir!$D$5:$D$13,MATCH(DR21,Réservoir!$E$5:$E$13,1)-1,0,2),OFFSET(Réservoir!$E$5:$E$13,MATCH(DR21,Réservoir!$E$5:$E$13,1)-1,0,2))</f>
        <v>691.3311481845376</v>
      </c>
      <c r="DS12" s="32">
        <f ca="1">FORECAST(DS21,OFFSET(Réservoir!$D$5:$D$13,MATCH(DS21,Réservoir!$E$5:$E$13,1)-1,0,2),OFFSET(Réservoir!$E$5:$E$13,MATCH(DS21,Réservoir!$E$5:$E$13,1)-1,0,2))</f>
        <v>691.36195174164072</v>
      </c>
      <c r="DT12" s="105">
        <f ca="1">FORECAST(DT21,OFFSET(Réservoir!$D$5:$D$13,MATCH(DT21,Réservoir!$E$5:$E$13,1)-1,0,2),OFFSET(Réservoir!$E$5:$E$13,MATCH(DT21,Réservoir!$E$5:$E$13,1)-1,0,2))</f>
        <v>691.39275529874374</v>
      </c>
      <c r="DU12" s="32">
        <f ca="1">FORECAST(DU21,OFFSET(Réservoir!$D$5:$D$13,MATCH(DU21,Réservoir!$E$5:$E$13,1)-1,0,2),OFFSET(Réservoir!$E$5:$E$13,MATCH(DU21,Réservoir!$E$5:$E$13,1)-1,0,2))</f>
        <v>691.41086884337903</v>
      </c>
      <c r="DV12" s="32">
        <f ca="1">FORECAST(DV21,OFFSET(Réservoir!$D$5:$D$13,MATCH(DV21,Réservoir!$E$5:$E$13,1)-1,0,2),OFFSET(Réservoir!$E$5:$E$13,MATCH(DV21,Réservoir!$E$5:$E$13,1)-1,0,2))</f>
        <v>691.42898238801422</v>
      </c>
      <c r="DW12" s="32">
        <f ca="1">FORECAST(DW21,OFFSET(Réservoir!$D$5:$D$13,MATCH(DW21,Réservoir!$E$5:$E$13,1)-1,0,2),OFFSET(Réservoir!$E$5:$E$13,MATCH(DW21,Réservoir!$E$5:$E$13,1)-1,0,2))</f>
        <v>691.4470959326494</v>
      </c>
      <c r="DX12" s="32">
        <f ca="1">FORECAST(DX21,OFFSET(Réservoir!$D$5:$D$13,MATCH(DX21,Réservoir!$E$5:$E$13,1)-1,0,2),OFFSET(Réservoir!$E$5:$E$13,MATCH(DX21,Réservoir!$E$5:$E$13,1)-1,0,2))</f>
        <v>691.46520947728459</v>
      </c>
      <c r="DY12" s="32">
        <f ca="1">FORECAST(DY21,OFFSET(Réservoir!$D$5:$D$13,MATCH(DY21,Réservoir!$E$5:$E$13,1)-1,0,2),OFFSET(Réservoir!$E$5:$E$13,MATCH(DY21,Réservoir!$E$5:$E$13,1)-1,0,2))</f>
        <v>691.48332302191989</v>
      </c>
      <c r="DZ12" s="32">
        <f ca="1">FORECAST(DZ21,OFFSET(Réservoir!$D$5:$D$13,MATCH(DZ21,Réservoir!$E$5:$E$13,1)-1,0,2),OFFSET(Réservoir!$E$5:$E$13,MATCH(DZ21,Réservoir!$E$5:$E$13,1)-1,0,2))</f>
        <v>691.50143656655507</v>
      </c>
      <c r="EA12" s="32">
        <f ca="1">FORECAST(EA21,OFFSET(Réservoir!$D$5:$D$13,MATCH(EA21,Réservoir!$E$5:$E$13,1)-1,0,2),OFFSET(Réservoir!$E$5:$E$13,MATCH(EA21,Réservoir!$E$5:$E$13,1)-1,0,2))</f>
        <v>691.51955011119026</v>
      </c>
      <c r="EB12" s="32">
        <f ca="1">FORECAST(EB21,OFFSET(Réservoir!$D$5:$D$13,MATCH(EB21,Réservoir!$E$5:$E$13,1)-1,0,2),OFFSET(Réservoir!$E$5:$E$13,MATCH(EB21,Réservoir!$E$5:$E$13,1)-1,0,2))</f>
        <v>691.53766365582544</v>
      </c>
      <c r="EC12" s="32">
        <f ca="1">FORECAST(EC21,OFFSET(Réservoir!$D$5:$D$13,MATCH(EC21,Réservoir!$E$5:$E$13,1)-1,0,2),OFFSET(Réservoir!$E$5:$E$13,MATCH(EC21,Réservoir!$E$5:$E$13,1)-1,0,2))</f>
        <v>691.55577720046074</v>
      </c>
      <c r="ED12" s="32">
        <f ca="1">FORECAST(ED21,OFFSET(Réservoir!$D$5:$D$13,MATCH(ED21,Réservoir!$E$5:$E$13,1)-1,0,2),OFFSET(Réservoir!$E$5:$E$13,MATCH(ED21,Réservoir!$E$5:$E$13,1)-1,0,2))</f>
        <v>691.57389074509592</v>
      </c>
      <c r="EE12" s="32">
        <f ca="1">FORECAST(EE21,OFFSET(Réservoir!$D$5:$D$13,MATCH(EE21,Réservoir!$E$5:$E$13,1)-1,0,2),OFFSET(Réservoir!$E$5:$E$13,MATCH(EE21,Réservoir!$E$5:$E$13,1)-1,0,2))</f>
        <v>691.59200428973111</v>
      </c>
      <c r="EF12" s="32">
        <f ca="1">FORECAST(EF21,OFFSET(Réservoir!$D$5:$D$13,MATCH(EF21,Réservoir!$E$5:$E$13,1)-1,0,2),OFFSET(Réservoir!$E$5:$E$13,MATCH(EF21,Réservoir!$E$5:$E$13,1)-1,0,2))</f>
        <v>691.61011783436629</v>
      </c>
      <c r="EG12" s="32">
        <f ca="1">FORECAST(EG21,OFFSET(Réservoir!$D$5:$D$13,MATCH(EG21,Réservoir!$E$5:$E$13,1)-1,0,2),OFFSET(Réservoir!$E$5:$E$13,MATCH(EG21,Réservoir!$E$5:$E$13,1)-1,0,2))</f>
        <v>691.62823137900159</v>
      </c>
      <c r="EH12" s="32">
        <f ca="1">FORECAST(EH21,OFFSET(Réservoir!$D$5:$D$13,MATCH(EH21,Réservoir!$E$5:$E$13,1)-1,0,2),OFFSET(Réservoir!$E$5:$E$13,MATCH(EH21,Réservoir!$E$5:$E$13,1)-1,0,2))</f>
        <v>691.64634492363678</v>
      </c>
      <c r="EI12" s="32">
        <f ca="1">FORECAST(EI21,OFFSET(Réservoir!$D$5:$D$13,MATCH(EI21,Réservoir!$E$5:$E$13,1)-1,0,2),OFFSET(Réservoir!$E$5:$E$13,MATCH(EI21,Réservoir!$E$5:$E$13,1)-1,0,2))</f>
        <v>691.66445846827196</v>
      </c>
      <c r="EJ12" s="32">
        <f ca="1">FORECAST(EJ21,OFFSET(Réservoir!$D$5:$D$13,MATCH(EJ21,Réservoir!$E$5:$E$13,1)-1,0,2),OFFSET(Réservoir!$E$5:$E$13,MATCH(EJ21,Réservoir!$E$5:$E$13,1)-1,0,2))</f>
        <v>691.68257201290726</v>
      </c>
      <c r="EK12" s="32">
        <f ca="1">FORECAST(EK21,OFFSET(Réservoir!$D$5:$D$13,MATCH(EK21,Réservoir!$E$5:$E$13,1)-1,0,2),OFFSET(Réservoir!$E$5:$E$13,MATCH(EK21,Réservoir!$E$5:$E$13,1)-1,0,2))</f>
        <v>691.70068555754244</v>
      </c>
      <c r="EL12" s="32">
        <f ca="1">FORECAST(EL21,OFFSET(Réservoir!$D$5:$D$13,MATCH(EL21,Réservoir!$E$5:$E$13,1)-1,0,2),OFFSET(Réservoir!$E$5:$E$13,MATCH(EL21,Réservoir!$E$5:$E$13,1)-1,0,2))</f>
        <v>691.71879910217763</v>
      </c>
      <c r="EM12" s="32">
        <f ca="1">FORECAST(EM21,OFFSET(Réservoir!$D$5:$D$13,MATCH(EM21,Réservoir!$E$5:$E$13,1)-1,0,2),OFFSET(Réservoir!$E$5:$E$13,MATCH(EM21,Réservoir!$E$5:$E$13,1)-1,0,2))</f>
        <v>691.73691264681281</v>
      </c>
      <c r="EN12" s="32">
        <f ca="1">FORECAST(EN21,OFFSET(Réservoir!$D$5:$D$13,MATCH(EN21,Réservoir!$E$5:$E$13,1)-1,0,2),OFFSET(Réservoir!$E$5:$E$13,MATCH(EN21,Réservoir!$E$5:$E$13,1)-1,0,2))</f>
        <v>691.75502619144811</v>
      </c>
      <c r="EO12" s="32">
        <f ca="1">FORECAST(EO21,OFFSET(Réservoir!$D$5:$D$13,MATCH(EO21,Réservoir!$E$5:$E$13,1)-1,0,2),OFFSET(Réservoir!$E$5:$E$13,MATCH(EO21,Réservoir!$E$5:$E$13,1)-1,0,2))</f>
        <v>691.77313973608329</v>
      </c>
      <c r="EP12" s="32">
        <f ca="1">FORECAST(EP21,OFFSET(Réservoir!$D$5:$D$13,MATCH(EP21,Réservoir!$E$5:$E$13,1)-1,0,2),OFFSET(Réservoir!$E$5:$E$13,MATCH(EP21,Réservoir!$E$5:$E$13,1)-1,0,2))</f>
        <v>691.79125328071848</v>
      </c>
      <c r="EQ12" s="152">
        <f ca="1">FORECAST(EQ21,OFFSET(Réservoir!$D$5:$D$13,MATCH(EQ21,Réservoir!$E$5:$E$13,1)-1,0,2),OFFSET(Réservoir!$E$5:$E$13,MATCH(EQ21,Réservoir!$E$5:$E$13,1)-1,0,2))</f>
        <v>691.80936682535366</v>
      </c>
      <c r="ER12" s="32">
        <f ca="1">FORECAST(ER21,OFFSET(Réservoir!$D$5:$D$13,MATCH(ER21,Réservoir!$E$5:$E$13,1)-1,0,2),OFFSET(Réservoir!$E$5:$E$13,MATCH(ER21,Réservoir!$E$5:$E$13,1)-1,0,2))</f>
        <v>691.82748036998896</v>
      </c>
      <c r="ES12" s="32">
        <f ca="1">FORECAST(ES21,OFFSET(Réservoir!$D$5:$D$13,MATCH(ES21,Réservoir!$E$5:$E$13,1)-1,0,2),OFFSET(Réservoir!$E$5:$E$13,MATCH(ES21,Réservoir!$E$5:$E$13,1)-1,0,2))</f>
        <v>691.83767987249882</v>
      </c>
      <c r="ET12" s="32">
        <f ca="1">FORECAST(ET21,OFFSET(Réservoir!$D$5:$D$13,MATCH(ET21,Réservoir!$E$5:$E$13,1)-1,0,2),OFFSET(Réservoir!$E$5:$E$13,MATCH(ET21,Réservoir!$E$5:$E$13,1)-1,0,2))</f>
        <v>691.84787937500869</v>
      </c>
      <c r="EU12" s="32">
        <f ca="1">FORECAST(EU21,OFFSET(Réservoir!$D$5:$D$13,MATCH(EU21,Réservoir!$E$5:$E$13,1)-1,0,2),OFFSET(Réservoir!$E$5:$E$13,MATCH(EU21,Réservoir!$E$5:$E$13,1)-1,0,2))</f>
        <v>691.85807887751866</v>
      </c>
      <c r="EV12" s="32">
        <f ca="1">FORECAST(EV21,OFFSET(Réservoir!$D$5:$D$13,MATCH(EV21,Réservoir!$E$5:$E$13,1)-1,0,2),OFFSET(Réservoir!$E$5:$E$13,MATCH(EV21,Réservoir!$E$5:$E$13,1)-1,0,2))</f>
        <v>691.86827838002853</v>
      </c>
      <c r="EW12" s="32">
        <f ca="1">FORECAST(EW21,OFFSET(Réservoir!$D$5:$D$13,MATCH(EW21,Réservoir!$E$5:$E$13,1)-1,0,2),OFFSET(Réservoir!$E$5:$E$13,MATCH(EW21,Réservoir!$E$5:$E$13,1)-1,0,2))</f>
        <v>691.8784778825385</v>
      </c>
      <c r="EX12" s="32">
        <f ca="1">FORECAST(EX21,OFFSET(Réservoir!$D$5:$D$13,MATCH(EX21,Réservoir!$E$5:$E$13,1)-1,0,2),OFFSET(Réservoir!$E$5:$E$13,MATCH(EX21,Réservoir!$E$5:$E$13,1)-1,0,2))</f>
        <v>691.88867738504837</v>
      </c>
      <c r="EY12" s="32">
        <f ca="1">FORECAST(EY21,OFFSET(Réservoir!$D$5:$D$13,MATCH(EY21,Réservoir!$E$5:$E$13,1)-1,0,2),OFFSET(Réservoir!$E$5:$E$13,MATCH(EY21,Réservoir!$E$5:$E$13,1)-1,0,2))</f>
        <v>691.89887688755834</v>
      </c>
      <c r="EZ12" s="32">
        <f ca="1">FORECAST(EZ21,OFFSET(Réservoir!$D$5:$D$13,MATCH(EZ21,Réservoir!$E$5:$E$13,1)-1,0,2),OFFSET(Réservoir!$E$5:$E$13,MATCH(EZ21,Réservoir!$E$5:$E$13,1)-1,0,2))</f>
        <v>691.90907639006821</v>
      </c>
      <c r="FA12" s="32">
        <f ca="1">FORECAST(FA21,OFFSET(Réservoir!$D$5:$D$13,MATCH(FA21,Réservoir!$E$5:$E$13,1)-1,0,2),OFFSET(Réservoir!$E$5:$E$13,MATCH(FA21,Réservoir!$E$5:$E$13,1)-1,0,2))</f>
        <v>691.91927589257818</v>
      </c>
      <c r="FB12" s="32">
        <f ca="1">FORECAST(FB21,OFFSET(Réservoir!$D$5:$D$13,MATCH(FB21,Réservoir!$E$5:$E$13,1)-1,0,2),OFFSET(Réservoir!$E$5:$E$13,MATCH(FB21,Réservoir!$E$5:$E$13,1)-1,0,2))</f>
        <v>691.92947539508805</v>
      </c>
      <c r="FC12" s="32">
        <f ca="1">FORECAST(FC21,OFFSET(Réservoir!$D$5:$D$13,MATCH(FC21,Réservoir!$E$5:$E$13,1)-1,0,2),OFFSET(Réservoir!$E$5:$E$13,MATCH(FC21,Réservoir!$E$5:$E$13,1)-1,0,2))</f>
        <v>691.93967489759791</v>
      </c>
      <c r="FD12" s="32">
        <f ca="1">FORECAST(FD21,OFFSET(Réservoir!$D$5:$D$13,MATCH(FD21,Réservoir!$E$5:$E$13,1)-1,0,2),OFFSET(Réservoir!$E$5:$E$13,MATCH(FD21,Réservoir!$E$5:$E$13,1)-1,0,2))</f>
        <v>691.94987440010789</v>
      </c>
      <c r="FE12" s="32">
        <f ca="1">FORECAST(FE21,OFFSET(Réservoir!$D$5:$D$13,MATCH(FE21,Réservoir!$E$5:$E$13,1)-1,0,2),OFFSET(Réservoir!$E$5:$E$13,MATCH(FE21,Réservoir!$E$5:$E$13,1)-1,0,2))</f>
        <v>691.96007390261775</v>
      </c>
      <c r="FF12" s="32">
        <f ca="1">FORECAST(FF21,OFFSET(Réservoir!$D$5:$D$13,MATCH(FF21,Réservoir!$E$5:$E$13,1)-1,0,2),OFFSET(Réservoir!$E$5:$E$13,MATCH(FF21,Réservoir!$E$5:$E$13,1)-1,0,2))</f>
        <v>691.97027340512773</v>
      </c>
      <c r="FG12" s="32">
        <f ca="1">FORECAST(FG21,OFFSET(Réservoir!$D$5:$D$13,MATCH(FG21,Réservoir!$E$5:$E$13,1)-1,0,2),OFFSET(Réservoir!$E$5:$E$13,MATCH(FG21,Réservoir!$E$5:$E$13,1)-1,0,2))</f>
        <v>691.98047290763759</v>
      </c>
      <c r="FH12" s="32">
        <f ca="1">FORECAST(FH21,OFFSET(Réservoir!$D$5:$D$13,MATCH(FH21,Réservoir!$E$5:$E$13,1)-1,0,2),OFFSET(Réservoir!$E$5:$E$13,MATCH(FH21,Réservoir!$E$5:$E$13,1)-1,0,2))</f>
        <v>691.99067241014757</v>
      </c>
      <c r="FI12" s="32">
        <f ca="1">FORECAST(FI21,OFFSET(Réservoir!$D$5:$D$13,MATCH(FI21,Réservoir!$E$5:$E$13,1)-1,0,2),OFFSET(Réservoir!$E$5:$E$13,MATCH(FI21,Réservoir!$E$5:$E$13,1)-1,0,2))</f>
        <v>692.00086028715532</v>
      </c>
      <c r="FJ12" s="32">
        <f ca="1">FORECAST(FJ21,OFFSET(Réservoir!$D$5:$D$13,MATCH(FJ21,Réservoir!$E$5:$E$13,1)-1,0,2),OFFSET(Réservoir!$E$5:$E$13,MATCH(FJ21,Réservoir!$E$5:$E$13,1)-1,0,2))</f>
        <v>692.01092379629847</v>
      </c>
      <c r="FK12" s="32">
        <f ca="1">FORECAST(FK21,OFFSET(Réservoir!$D$5:$D$13,MATCH(FK21,Réservoir!$E$5:$E$13,1)-1,0,2),OFFSET(Réservoir!$E$5:$E$13,MATCH(FK21,Réservoir!$E$5:$E$13,1)-1,0,2))</f>
        <v>692.02098730544162</v>
      </c>
      <c r="FL12" s="32">
        <f ca="1">FORECAST(FL21,OFFSET(Réservoir!$D$5:$D$13,MATCH(FL21,Réservoir!$E$5:$E$13,1)-1,0,2),OFFSET(Réservoir!$E$5:$E$13,MATCH(FL21,Réservoir!$E$5:$E$13,1)-1,0,2))</f>
        <v>692.03105081458466</v>
      </c>
      <c r="FM12" s="32">
        <f ca="1">FORECAST(FM21,OFFSET(Réservoir!$D$5:$D$13,MATCH(FM21,Réservoir!$E$5:$E$13,1)-1,0,2),OFFSET(Réservoir!$E$5:$E$13,MATCH(FM21,Réservoir!$E$5:$E$13,1)-1,0,2))</f>
        <v>692.04111432372781</v>
      </c>
      <c r="FN12" s="32">
        <f ca="1">FORECAST(FN21,OFFSET(Réservoir!$D$5:$D$13,MATCH(FN21,Réservoir!$E$5:$E$13,1)-1,0,2),OFFSET(Réservoir!$E$5:$E$13,MATCH(FN21,Réservoir!$E$5:$E$13,1)-1,0,2))</f>
        <v>692.05117783287096</v>
      </c>
      <c r="FO12" s="32">
        <f ca="1">FORECAST(FO21,OFFSET(Réservoir!$D$5:$D$13,MATCH(FO21,Réservoir!$E$5:$E$13,1)-1,0,2),OFFSET(Réservoir!$E$5:$E$13,MATCH(FO21,Réservoir!$E$5:$E$13,1)-1,0,2))</f>
        <v>692.061241342014</v>
      </c>
      <c r="FP12" s="105" t="e">
        <f ca="1">FORECAST(FP21,OFFSET(Réservoir!$D$5:$D$13,MATCH(FP21,Réservoir!$E$5:$E$13,1)-1,0,2),OFFSET(Réservoir!$E$5:$E$13,MATCH(FP21,Réservoir!$E$5:$E$13,1)-1,0,2))</f>
        <v>#VALUE!</v>
      </c>
      <c r="FQ12" s="32" t="e">
        <f ca="1">FORECAST(FQ21,OFFSET(Réservoir!$D$5:$D$13,MATCH(FQ21,Réservoir!$E$5:$E$13,1)-1,0,2),OFFSET(Réservoir!$E$5:$E$13,MATCH(FQ21,Réservoir!$E$5:$E$13,1)-1,0,2))</f>
        <v>#VALUE!</v>
      </c>
      <c r="FR12" s="32" t="e">
        <f ca="1">FORECAST(FR21,OFFSET(Réservoir!$D$5:$D$13,MATCH(FR21,Réservoir!$E$5:$E$13,1)-1,0,2),OFFSET(Réservoir!$E$5:$E$13,MATCH(FR21,Réservoir!$E$5:$E$13,1)-1,0,2))</f>
        <v>#VALUE!</v>
      </c>
      <c r="FS12" s="32" t="e">
        <f ca="1">FORECAST(FS21,OFFSET(Réservoir!$D$5:$D$13,MATCH(FS21,Réservoir!$E$5:$E$13,1)-1,0,2),OFFSET(Réservoir!$E$5:$E$13,MATCH(FS21,Réservoir!$E$5:$E$13,1)-1,0,2))</f>
        <v>#VALUE!</v>
      </c>
      <c r="FT12" s="32" t="e">
        <f ca="1">FORECAST(FT21,OFFSET(Réservoir!$D$5:$D$13,MATCH(FT21,Réservoir!$E$5:$E$13,1)-1,0,2),OFFSET(Réservoir!$E$5:$E$13,MATCH(FT21,Réservoir!$E$5:$E$13,1)-1,0,2))</f>
        <v>#VALUE!</v>
      </c>
      <c r="FU12" s="32" t="e">
        <f ca="1">FORECAST(FU21,OFFSET(Réservoir!$D$5:$D$13,MATCH(FU21,Réservoir!$E$5:$E$13,1)-1,0,2),OFFSET(Réservoir!$E$5:$E$13,MATCH(FU21,Réservoir!$E$5:$E$13,1)-1,0,2))</f>
        <v>#VALUE!</v>
      </c>
      <c r="FV12" s="32" t="e">
        <f ca="1">FORECAST(FV21,OFFSET(Réservoir!$D$5:$D$13,MATCH(FV21,Réservoir!$E$5:$E$13,1)-1,0,2),OFFSET(Réservoir!$E$5:$E$13,MATCH(FV21,Réservoir!$E$5:$E$13,1)-1,0,2))</f>
        <v>#VALUE!</v>
      </c>
      <c r="FW12" s="32" t="e">
        <f ca="1">FORECAST(FW21,OFFSET(Réservoir!$D$5:$D$13,MATCH(FW21,Réservoir!$E$5:$E$13,1)-1,0,2),OFFSET(Réservoir!$E$5:$E$13,MATCH(FW21,Réservoir!$E$5:$E$13,1)-1,0,2))</f>
        <v>#VALUE!</v>
      </c>
      <c r="FX12" s="32" t="e">
        <f ca="1">FORECAST(FX21,OFFSET(Réservoir!$D$5:$D$13,MATCH(FX21,Réservoir!$E$5:$E$13,1)-1,0,2),OFFSET(Réservoir!$E$5:$E$13,MATCH(FX21,Réservoir!$E$5:$E$13,1)-1,0,2))</f>
        <v>#VALUE!</v>
      </c>
      <c r="FY12" s="32" t="e">
        <f ca="1">FORECAST(FY21,OFFSET(Réservoir!$D$5:$D$13,MATCH(FY21,Réservoir!$E$5:$E$13,1)-1,0,2),OFFSET(Réservoir!$E$5:$E$13,MATCH(FY21,Réservoir!$E$5:$E$13,1)-1,0,2))</f>
        <v>#VALUE!</v>
      </c>
      <c r="FZ12" s="32" t="e">
        <f ca="1">FORECAST(FZ21,OFFSET(Réservoir!$D$5:$D$13,MATCH(FZ21,Réservoir!$E$5:$E$13,1)-1,0,2),OFFSET(Réservoir!$E$5:$E$13,MATCH(FZ21,Réservoir!$E$5:$E$13,1)-1,0,2))</f>
        <v>#VALUE!</v>
      </c>
      <c r="GA12" s="32" t="e">
        <f ca="1">FORECAST(GA21,OFFSET(Réservoir!$D$5:$D$13,MATCH(GA21,Réservoir!$E$5:$E$13,1)-1,0,2),OFFSET(Réservoir!$E$5:$E$13,MATCH(GA21,Réservoir!$E$5:$E$13,1)-1,0,2))</f>
        <v>#VALUE!</v>
      </c>
      <c r="GB12" s="32" t="e">
        <f ca="1">FORECAST(GB21,OFFSET(Réservoir!$D$5:$D$13,MATCH(GB21,Réservoir!$E$5:$E$13,1)-1,0,2),OFFSET(Réservoir!$E$5:$E$13,MATCH(GB21,Réservoir!$E$5:$E$13,1)-1,0,2))</f>
        <v>#VALUE!</v>
      </c>
      <c r="GC12" s="32" t="e">
        <f ca="1">FORECAST(GC21,OFFSET(Réservoir!$D$5:$D$13,MATCH(GC21,Réservoir!$E$5:$E$13,1)-1,0,2),OFFSET(Réservoir!$E$5:$E$13,MATCH(GC21,Réservoir!$E$5:$E$13,1)-1,0,2))</f>
        <v>#VALUE!</v>
      </c>
      <c r="GD12" s="32" t="e">
        <f ca="1">FORECAST(GD21,OFFSET(Réservoir!$D$5:$D$13,MATCH(GD21,Réservoir!$E$5:$E$13,1)-1,0,2),OFFSET(Réservoir!$E$5:$E$13,MATCH(GD21,Réservoir!$E$5:$E$13,1)-1,0,2))</f>
        <v>#VALUE!</v>
      </c>
      <c r="GE12" s="32" t="e">
        <f ca="1">FORECAST(GE21,OFFSET(Réservoir!$D$5:$D$13,MATCH(GE21,Réservoir!$E$5:$E$13,1)-1,0,2),OFFSET(Réservoir!$E$5:$E$13,MATCH(GE21,Réservoir!$E$5:$E$13,1)-1,0,2))</f>
        <v>#VALUE!</v>
      </c>
      <c r="GF12" s="32" t="e">
        <f ca="1">FORECAST(GF21,OFFSET(Réservoir!$D$5:$D$13,MATCH(GF21,Réservoir!$E$5:$E$13,1)-1,0,2),OFFSET(Réservoir!$E$5:$E$13,MATCH(GF21,Réservoir!$E$5:$E$13,1)-1,0,2))</f>
        <v>#VALUE!</v>
      </c>
      <c r="GG12" s="32" t="e">
        <f ca="1">FORECAST(GG21,OFFSET(Réservoir!$D$5:$D$13,MATCH(GG21,Réservoir!$E$5:$E$13,1)-1,0,2),OFFSET(Réservoir!$E$5:$E$13,MATCH(GG21,Réservoir!$E$5:$E$13,1)-1,0,2))</f>
        <v>#VALUE!</v>
      </c>
      <c r="GH12" s="32" t="e">
        <f ca="1">FORECAST(GH21,OFFSET(Réservoir!$D$5:$D$13,MATCH(GH21,Réservoir!$E$5:$E$13,1)-1,0,2),OFFSET(Réservoir!$E$5:$E$13,MATCH(GH21,Réservoir!$E$5:$E$13,1)-1,0,2))</f>
        <v>#VALUE!</v>
      </c>
      <c r="GI12" s="32" t="e">
        <f ca="1">FORECAST(GI21,OFFSET(Réservoir!$D$5:$D$13,MATCH(GI21,Réservoir!$E$5:$E$13,1)-1,0,2),OFFSET(Réservoir!$E$5:$E$13,MATCH(GI21,Réservoir!$E$5:$E$13,1)-1,0,2))</f>
        <v>#VALUE!</v>
      </c>
      <c r="GJ12" s="32" t="e">
        <f ca="1">FORECAST(GJ21,OFFSET(Réservoir!$D$5:$D$13,MATCH(GJ21,Réservoir!$E$5:$E$13,1)-1,0,2),OFFSET(Réservoir!$E$5:$E$13,MATCH(GJ21,Réservoir!$E$5:$E$13,1)-1,0,2))</f>
        <v>#VALUE!</v>
      </c>
      <c r="GK12" s="32" t="e">
        <f ca="1">FORECAST(GK21,OFFSET(Réservoir!$D$5:$D$13,MATCH(GK21,Réservoir!$E$5:$E$13,1)-1,0,2),OFFSET(Réservoir!$E$5:$E$13,MATCH(GK21,Réservoir!$E$5:$E$13,1)-1,0,2))</f>
        <v>#VALUE!</v>
      </c>
      <c r="GL12" s="32" t="e">
        <f ca="1">FORECAST(GL21,OFFSET(Réservoir!$D$5:$D$13,MATCH(GL21,Réservoir!$E$5:$E$13,1)-1,0,2),OFFSET(Réservoir!$E$5:$E$13,MATCH(GL21,Réservoir!$E$5:$E$13,1)-1,0,2))</f>
        <v>#VALUE!</v>
      </c>
      <c r="GM12" s="152" t="e">
        <f ca="1">FORECAST(GM21,OFFSET(Réservoir!$D$5:$D$13,MATCH(GM21,Réservoir!$E$5:$E$13,1)-1,0,2),OFFSET(Réservoir!$E$5:$E$13,MATCH(GM21,Réservoir!$E$5:$E$13,1)-1,0,2))</f>
        <v>#VALUE!</v>
      </c>
    </row>
    <row r="13" spans="1:195" x14ac:dyDescent="0.25">
      <c r="B13" t="s">
        <v>570</v>
      </c>
      <c r="C13" t="s">
        <v>25</v>
      </c>
      <c r="D13" s="40">
        <f ca="1">Horaire!D28</f>
        <v>689.0501708984375</v>
      </c>
      <c r="E13" s="40">
        <f ca="1">Horaire!E28</f>
        <v>689.190185546875</v>
      </c>
      <c r="F13" s="40">
        <f ca="1">Horaire!F28</f>
        <v>689.3302001953125</v>
      </c>
      <c r="G13" s="40">
        <f ca="1">Horaire!G28</f>
        <v>689.460205078125</v>
      </c>
      <c r="H13" s="40">
        <f ca="1">Horaire!H28</f>
        <v>689.5902099609375</v>
      </c>
      <c r="I13" s="40">
        <f ca="1">Horaire!I28</f>
        <v>689.730224609375</v>
      </c>
      <c r="J13" s="40">
        <f ca="1">Horaire!J28</f>
        <v>689.8502197265625</v>
      </c>
      <c r="K13" s="40">
        <f ca="1">Horaire!K28</f>
        <v>689.9501953125</v>
      </c>
      <c r="L13" s="40">
        <f ca="1">Horaire!L28</f>
        <v>689.78021240234375</v>
      </c>
      <c r="M13" s="40">
        <f ca="1">Horaire!M28</f>
        <v>689.6102294921875</v>
      </c>
      <c r="N13" s="40">
        <f ca="1">Horaire!N28</f>
        <v>689.43017578125</v>
      </c>
      <c r="O13" s="40" t="str">
        <f ca="1">Horaire!O28</f>
        <v/>
      </c>
      <c r="P13" s="40" t="str">
        <f ca="1">Horaire!P28</f>
        <v/>
      </c>
      <c r="Q13" s="40" t="str">
        <f ca="1">Horaire!Q28</f>
        <v/>
      </c>
      <c r="R13" s="40" t="str">
        <f ca="1">Horaire!R28</f>
        <v/>
      </c>
      <c r="S13" s="40" t="str">
        <f ca="1">Horaire!S28</f>
        <v/>
      </c>
      <c r="T13" s="40" t="str">
        <f ca="1">Horaire!T28</f>
        <v/>
      </c>
      <c r="U13" s="40" t="str">
        <f ca="1">Horaire!U28</f>
        <v/>
      </c>
      <c r="V13" s="40" t="str">
        <f ca="1">Horaire!V28</f>
        <v/>
      </c>
      <c r="W13" s="40" t="str">
        <f ca="1">Horaire!W28</f>
        <v/>
      </c>
      <c r="X13" s="40" t="str">
        <f ca="1">Horaire!X28</f>
        <v/>
      </c>
      <c r="Y13" s="40" t="str">
        <f ca="1">Horaire!Y28</f>
        <v/>
      </c>
      <c r="Z13" s="40" t="str">
        <f ca="1">Horaire!Z28</f>
        <v/>
      </c>
      <c r="AA13" s="40" t="str">
        <f ca="1">Horaire!AA28</f>
        <v/>
      </c>
      <c r="AB13" s="102" t="str">
        <f ca="1">Horaire!AB28</f>
        <v/>
      </c>
      <c r="AC13" s="40" t="str">
        <f ca="1">Horaire!AC28</f>
        <v/>
      </c>
      <c r="AD13" s="40" t="str">
        <f ca="1">Horaire!AD28</f>
        <v/>
      </c>
      <c r="AE13" s="40" t="str">
        <f ca="1">Horaire!AE28</f>
        <v/>
      </c>
      <c r="AF13" s="40" t="str">
        <f ca="1">Horaire!AF28</f>
        <v/>
      </c>
      <c r="AG13" s="40" t="str">
        <f ca="1">Horaire!AG28</f>
        <v/>
      </c>
      <c r="AH13" s="40" t="str">
        <f ca="1">Horaire!AH28</f>
        <v/>
      </c>
      <c r="AI13" s="40" t="str">
        <f ca="1">Horaire!AI28</f>
        <v/>
      </c>
      <c r="AJ13" s="40" t="str">
        <f ca="1">Horaire!AJ28</f>
        <v/>
      </c>
      <c r="AK13" s="40" t="str">
        <f ca="1">Horaire!AK28</f>
        <v/>
      </c>
      <c r="AL13" s="40" t="str">
        <f ca="1">Horaire!AL28</f>
        <v/>
      </c>
      <c r="AM13" s="40" t="str">
        <f ca="1">Horaire!AM28</f>
        <v/>
      </c>
      <c r="AN13" s="40" t="str">
        <f ca="1">Horaire!AN28</f>
        <v/>
      </c>
      <c r="AO13" s="40" t="str">
        <f ca="1">Horaire!AO28</f>
        <v/>
      </c>
      <c r="AP13" s="40" t="str">
        <f ca="1">Horaire!AP28</f>
        <v/>
      </c>
      <c r="AQ13" s="40" t="str">
        <f ca="1">Horaire!AQ28</f>
        <v/>
      </c>
      <c r="AR13" s="40" t="str">
        <f ca="1">Horaire!AR28</f>
        <v/>
      </c>
      <c r="AS13" s="40" t="str">
        <f ca="1">Horaire!AS28</f>
        <v/>
      </c>
      <c r="AT13" s="40" t="str">
        <f ca="1">Horaire!AT28</f>
        <v/>
      </c>
      <c r="AU13" s="40" t="str">
        <f ca="1">Horaire!AU28</f>
        <v/>
      </c>
      <c r="AV13" s="40" t="str">
        <f ca="1">Horaire!AV28</f>
        <v/>
      </c>
      <c r="AW13" s="40" t="str">
        <f ca="1">Horaire!AW28</f>
        <v/>
      </c>
      <c r="AX13" s="40" t="str">
        <f ca="1">Horaire!AX28</f>
        <v/>
      </c>
      <c r="AY13" s="40" t="str">
        <f ca="1">Horaire!AY28</f>
        <v/>
      </c>
      <c r="AZ13" s="102" t="str">
        <f ca="1">Horaire!AZ28</f>
        <v/>
      </c>
      <c r="BA13" s="40" t="str">
        <f ca="1">Horaire!BA28</f>
        <v/>
      </c>
      <c r="BB13" s="40" t="str">
        <f ca="1">Horaire!BB28</f>
        <v/>
      </c>
      <c r="BC13" s="40" t="str">
        <f ca="1">Horaire!BC28</f>
        <v/>
      </c>
      <c r="BD13" s="40" t="str">
        <f ca="1">Horaire!BD28</f>
        <v/>
      </c>
      <c r="BE13" s="40" t="str">
        <f ca="1">Horaire!BE28</f>
        <v/>
      </c>
      <c r="BF13" s="40" t="str">
        <f ca="1">Horaire!BF28</f>
        <v/>
      </c>
      <c r="BG13" s="40" t="str">
        <f ca="1">Horaire!BG28</f>
        <v/>
      </c>
      <c r="BH13" s="40" t="str">
        <f ca="1">Horaire!BH28</f>
        <v/>
      </c>
      <c r="BI13" s="40" t="str">
        <f ca="1">Horaire!BI28</f>
        <v/>
      </c>
      <c r="BJ13" s="40" t="str">
        <f ca="1">Horaire!BJ28</f>
        <v/>
      </c>
      <c r="BK13" s="40" t="str">
        <f ca="1">Horaire!BK28</f>
        <v/>
      </c>
      <c r="BL13" s="40" t="str">
        <f ca="1">Horaire!BL28</f>
        <v/>
      </c>
      <c r="BM13" s="40" t="str">
        <f ca="1">Horaire!BM28</f>
        <v/>
      </c>
      <c r="BN13" s="40" t="str">
        <f ca="1">Horaire!BN28</f>
        <v/>
      </c>
      <c r="BO13" s="40" t="str">
        <f ca="1">Horaire!BO28</f>
        <v/>
      </c>
      <c r="BP13" s="40" t="str">
        <f ca="1">Horaire!BP28</f>
        <v/>
      </c>
      <c r="BQ13" s="40" t="str">
        <f ca="1">Horaire!BQ28</f>
        <v/>
      </c>
      <c r="BR13" s="40" t="str">
        <f ca="1">Horaire!BR28</f>
        <v/>
      </c>
      <c r="BS13" s="40" t="str">
        <f ca="1">Horaire!BS28</f>
        <v/>
      </c>
      <c r="BT13" s="40" t="str">
        <f ca="1">Horaire!BT28</f>
        <v/>
      </c>
      <c r="BU13" s="40" t="str">
        <f ca="1">Horaire!BU28</f>
        <v/>
      </c>
      <c r="BV13" s="40" t="str">
        <f ca="1">Horaire!BV28</f>
        <v/>
      </c>
      <c r="BW13" s="40" t="str">
        <f ca="1">Horaire!BW28</f>
        <v/>
      </c>
      <c r="BX13" s="102" t="str">
        <f ca="1">Horaire!BX28</f>
        <v/>
      </c>
      <c r="BY13" s="40" t="str">
        <f ca="1">Horaire!BY28</f>
        <v/>
      </c>
      <c r="BZ13" s="40" t="str">
        <f ca="1">Horaire!BZ28</f>
        <v/>
      </c>
      <c r="CA13" s="40" t="str">
        <f ca="1">Horaire!CA28</f>
        <v/>
      </c>
      <c r="CB13" s="40" t="str">
        <f ca="1">Horaire!CB28</f>
        <v/>
      </c>
      <c r="CC13" s="40" t="str">
        <f ca="1">Horaire!CC28</f>
        <v/>
      </c>
      <c r="CD13" s="40" t="str">
        <f ca="1">Horaire!CD28</f>
        <v/>
      </c>
      <c r="CE13" s="40" t="str">
        <f ca="1">Horaire!CE28</f>
        <v/>
      </c>
      <c r="CF13" s="40" t="str">
        <f ca="1">Horaire!CF28</f>
        <v/>
      </c>
      <c r="CG13" s="40" t="str">
        <f ca="1">Horaire!CG28</f>
        <v/>
      </c>
      <c r="CH13" s="40" t="str">
        <f ca="1">Horaire!CH28</f>
        <v/>
      </c>
      <c r="CI13" s="40" t="str">
        <f ca="1">Horaire!CI28</f>
        <v/>
      </c>
      <c r="CJ13" s="40" t="str">
        <f ca="1">Horaire!CJ28</f>
        <v/>
      </c>
      <c r="CK13" s="40" t="str">
        <f ca="1">Horaire!CK28</f>
        <v/>
      </c>
      <c r="CL13" s="40" t="str">
        <f ca="1">Horaire!CL28</f>
        <v/>
      </c>
      <c r="CM13" s="40" t="str">
        <f ca="1">Horaire!CM28</f>
        <v/>
      </c>
      <c r="CN13" s="40" t="str">
        <f ca="1">Horaire!CN28</f>
        <v/>
      </c>
      <c r="CO13" s="40" t="str">
        <f ca="1">Horaire!CO28</f>
        <v/>
      </c>
      <c r="CP13" s="40" t="str">
        <f ca="1">Horaire!CP28</f>
        <v/>
      </c>
      <c r="CQ13" s="40" t="str">
        <f ca="1">Horaire!CQ28</f>
        <v/>
      </c>
      <c r="CR13" s="40" t="str">
        <f ca="1">Horaire!CR28</f>
        <v/>
      </c>
      <c r="CS13" s="40" t="str">
        <f ca="1">Horaire!CS28</f>
        <v/>
      </c>
      <c r="CT13" s="40" t="str">
        <f ca="1">Horaire!CT28</f>
        <v/>
      </c>
      <c r="CU13" s="149" t="str">
        <f ca="1">Horaire!CU28</f>
        <v/>
      </c>
      <c r="CV13" s="40" t="str">
        <f ca="1">Horaire!CV28</f>
        <v/>
      </c>
      <c r="CW13" s="40" t="str">
        <f ca="1">Horaire!CW28</f>
        <v/>
      </c>
      <c r="CX13" s="40" t="str">
        <f ca="1">Horaire!CX28</f>
        <v/>
      </c>
      <c r="CY13" s="40" t="str">
        <f ca="1">Horaire!CY28</f>
        <v/>
      </c>
      <c r="CZ13" s="40" t="str">
        <f ca="1">Horaire!CZ28</f>
        <v/>
      </c>
      <c r="DA13" s="40" t="str">
        <f ca="1">Horaire!DA28</f>
        <v/>
      </c>
      <c r="DB13" s="40" t="str">
        <f ca="1">Horaire!DB28</f>
        <v/>
      </c>
      <c r="DC13" s="40" t="str">
        <f ca="1">Horaire!DC28</f>
        <v/>
      </c>
      <c r="DD13" s="40" t="str">
        <f ca="1">Horaire!DD28</f>
        <v/>
      </c>
      <c r="DE13" s="40" t="str">
        <f ca="1">Horaire!DE28</f>
        <v/>
      </c>
      <c r="DF13" s="40" t="str">
        <f ca="1">Horaire!DF28</f>
        <v/>
      </c>
      <c r="DG13" s="40" t="str">
        <f ca="1">Horaire!DG28</f>
        <v/>
      </c>
      <c r="DH13" s="40" t="str">
        <f ca="1">Horaire!DH28</f>
        <v/>
      </c>
      <c r="DI13" s="40" t="str">
        <f ca="1">Horaire!DI28</f>
        <v/>
      </c>
      <c r="DJ13" s="40" t="str">
        <f ca="1">Horaire!DJ28</f>
        <v/>
      </c>
      <c r="DK13" s="40" t="str">
        <f ca="1">Horaire!DK28</f>
        <v/>
      </c>
      <c r="DL13" s="40" t="str">
        <f ca="1">Horaire!DL28</f>
        <v/>
      </c>
      <c r="DM13" s="40" t="str">
        <f ca="1">Horaire!DM28</f>
        <v/>
      </c>
      <c r="DN13" s="40" t="str">
        <f ca="1">Horaire!DN28</f>
        <v/>
      </c>
      <c r="DO13" s="40" t="str">
        <f ca="1">Horaire!DO28</f>
        <v/>
      </c>
      <c r="DP13" s="40" t="str">
        <f ca="1">Horaire!DP28</f>
        <v/>
      </c>
      <c r="DQ13" s="40" t="str">
        <f ca="1">Horaire!DQ28</f>
        <v/>
      </c>
      <c r="DR13" s="40" t="str">
        <f ca="1">Horaire!DR28</f>
        <v/>
      </c>
      <c r="DS13" s="40" t="str">
        <f ca="1">Horaire!DS28</f>
        <v/>
      </c>
      <c r="DT13" s="102" t="str">
        <f ca="1">Horaire!DT28</f>
        <v/>
      </c>
      <c r="DU13" s="40" t="str">
        <f ca="1">Horaire!DU28</f>
        <v/>
      </c>
      <c r="DV13" s="40" t="str">
        <f ca="1">Horaire!DV28</f>
        <v/>
      </c>
      <c r="DW13" s="40" t="str">
        <f ca="1">Horaire!DW28</f>
        <v/>
      </c>
      <c r="DX13" s="40" t="str">
        <f ca="1">Horaire!DX28</f>
        <v/>
      </c>
      <c r="DY13" s="40" t="str">
        <f ca="1">Horaire!DY28</f>
        <v/>
      </c>
      <c r="DZ13" s="40" t="str">
        <f ca="1">Horaire!DZ28</f>
        <v/>
      </c>
      <c r="EA13" s="40" t="str">
        <f ca="1">Horaire!EA28</f>
        <v/>
      </c>
      <c r="EB13" s="40" t="str">
        <f ca="1">Horaire!EB28</f>
        <v/>
      </c>
      <c r="EC13" s="40" t="str">
        <f ca="1">Horaire!EC28</f>
        <v/>
      </c>
      <c r="ED13" s="40" t="str">
        <f ca="1">Horaire!ED28</f>
        <v/>
      </c>
      <c r="EE13" s="40" t="str">
        <f ca="1">Horaire!EE28</f>
        <v/>
      </c>
      <c r="EF13" s="40" t="str">
        <f ca="1">Horaire!EF28</f>
        <v/>
      </c>
      <c r="EG13" s="40" t="str">
        <f ca="1">Horaire!EG28</f>
        <v/>
      </c>
      <c r="EH13" s="40" t="str">
        <f ca="1">Horaire!EH28</f>
        <v/>
      </c>
      <c r="EI13" s="40" t="str">
        <f ca="1">Horaire!EI28</f>
        <v/>
      </c>
      <c r="EJ13" s="40" t="str">
        <f ca="1">Horaire!EJ28</f>
        <v/>
      </c>
      <c r="EK13" s="40" t="str">
        <f ca="1">Horaire!EK28</f>
        <v/>
      </c>
      <c r="EL13" s="40" t="str">
        <f ca="1">Horaire!EL28</f>
        <v/>
      </c>
      <c r="EM13" s="40" t="str">
        <f ca="1">Horaire!EM28</f>
        <v/>
      </c>
      <c r="EN13" s="40" t="str">
        <f ca="1">Horaire!EN28</f>
        <v/>
      </c>
      <c r="EO13" s="40" t="str">
        <f ca="1">Horaire!EO28</f>
        <v/>
      </c>
      <c r="EP13" s="40" t="str">
        <f ca="1">Horaire!EP28</f>
        <v/>
      </c>
      <c r="EQ13" s="149" t="str">
        <f ca="1">Horaire!EQ28</f>
        <v/>
      </c>
      <c r="ER13" s="40" t="str">
        <f ca="1">Horaire!ER28</f>
        <v/>
      </c>
      <c r="ES13" s="40" t="str">
        <f ca="1">Horaire!ES28</f>
        <v/>
      </c>
      <c r="ET13" s="40" t="str">
        <f ca="1">Horaire!ET28</f>
        <v/>
      </c>
      <c r="EU13" s="40" t="str">
        <f ca="1">Horaire!EU28</f>
        <v/>
      </c>
      <c r="EV13" s="40" t="str">
        <f ca="1">Horaire!EV28</f>
        <v/>
      </c>
      <c r="EW13" s="40" t="str">
        <f ca="1">Horaire!EW28</f>
        <v/>
      </c>
      <c r="EX13" s="40" t="str">
        <f ca="1">Horaire!EX28</f>
        <v/>
      </c>
      <c r="EY13" s="40" t="str">
        <f ca="1">Horaire!EY28</f>
        <v/>
      </c>
      <c r="EZ13" s="40" t="str">
        <f ca="1">Horaire!EZ28</f>
        <v/>
      </c>
      <c r="FA13" s="40" t="str">
        <f ca="1">Horaire!FA28</f>
        <v/>
      </c>
      <c r="FB13" s="40" t="str">
        <f ca="1">Horaire!FB28</f>
        <v/>
      </c>
      <c r="FC13" s="40" t="str">
        <f ca="1">Horaire!FC28</f>
        <v/>
      </c>
      <c r="FD13" s="40" t="str">
        <f ca="1">Horaire!FD28</f>
        <v/>
      </c>
      <c r="FE13" s="40" t="str">
        <f ca="1">Horaire!FE28</f>
        <v/>
      </c>
      <c r="FF13" s="40" t="str">
        <f ca="1">Horaire!FF28</f>
        <v/>
      </c>
      <c r="FG13" s="40" t="str">
        <f ca="1">Horaire!FG28</f>
        <v/>
      </c>
      <c r="FH13" s="40" t="str">
        <f ca="1">Horaire!FH28</f>
        <v/>
      </c>
      <c r="FI13" s="40" t="str">
        <f ca="1">Horaire!FI28</f>
        <v/>
      </c>
      <c r="FJ13" s="40" t="str">
        <f ca="1">Horaire!FJ28</f>
        <v/>
      </c>
      <c r="FK13" s="40" t="str">
        <f ca="1">Horaire!FK28</f>
        <v/>
      </c>
      <c r="FL13" s="40" t="str">
        <f ca="1">Horaire!FL28</f>
        <v/>
      </c>
      <c r="FM13" s="40" t="str">
        <f ca="1">Horaire!FM28</f>
        <v/>
      </c>
      <c r="FN13" s="40" t="str">
        <f ca="1">Horaire!FN28</f>
        <v/>
      </c>
      <c r="FO13" s="40" t="str">
        <f ca="1">Horaire!FO28</f>
        <v/>
      </c>
      <c r="FP13" s="102" t="str">
        <f ca="1">Horaire!FP28</f>
        <v/>
      </c>
      <c r="FQ13" s="40" t="str">
        <f ca="1">Horaire!FQ28</f>
        <v/>
      </c>
      <c r="FR13" s="40" t="str">
        <f ca="1">Horaire!FR28</f>
        <v/>
      </c>
      <c r="FS13" s="40" t="str">
        <f ca="1">Horaire!FS28</f>
        <v/>
      </c>
      <c r="FT13" s="40" t="str">
        <f ca="1">Horaire!FT28</f>
        <v/>
      </c>
      <c r="FU13" s="40" t="str">
        <f ca="1">Horaire!FU28</f>
        <v/>
      </c>
      <c r="FV13" s="40" t="str">
        <f ca="1">Horaire!FV28</f>
        <v/>
      </c>
      <c r="FW13" s="40" t="str">
        <f ca="1">Horaire!FW28</f>
        <v/>
      </c>
      <c r="FX13" s="40" t="str">
        <f ca="1">Horaire!FX28</f>
        <v/>
      </c>
      <c r="FY13" s="40" t="str">
        <f ca="1">Horaire!FY28</f>
        <v/>
      </c>
      <c r="FZ13" s="40" t="str">
        <f ca="1">Horaire!FZ28</f>
        <v/>
      </c>
      <c r="GA13" s="40" t="str">
        <f ca="1">Horaire!GA28</f>
        <v/>
      </c>
      <c r="GB13" s="40" t="str">
        <f ca="1">Horaire!GB28</f>
        <v/>
      </c>
      <c r="GC13" s="40" t="str">
        <f ca="1">Horaire!GC28</f>
        <v/>
      </c>
      <c r="GD13" s="40" t="str">
        <f ca="1">Horaire!GD28</f>
        <v/>
      </c>
      <c r="GE13" s="40" t="str">
        <f ca="1">Horaire!GE28</f>
        <v/>
      </c>
      <c r="GF13" s="40" t="str">
        <f ca="1">Horaire!GF28</f>
        <v/>
      </c>
      <c r="GG13" s="40" t="str">
        <f ca="1">Horaire!GG28</f>
        <v/>
      </c>
      <c r="GH13" s="40" t="str">
        <f ca="1">Horaire!GH28</f>
        <v/>
      </c>
      <c r="GI13" s="40" t="str">
        <f ca="1">Horaire!GI28</f>
        <v/>
      </c>
      <c r="GJ13" s="40" t="str">
        <f ca="1">Horaire!GJ28</f>
        <v/>
      </c>
      <c r="GK13" s="40" t="str">
        <f ca="1">Horaire!GK28</f>
        <v/>
      </c>
      <c r="GL13" s="40" t="str">
        <f ca="1">Horaire!GL28</f>
        <v/>
      </c>
      <c r="GM13" s="149" t="str">
        <f ca="1">Horaire!GM28</f>
        <v/>
      </c>
    </row>
    <row r="14" spans="1:195" x14ac:dyDescent="0.25">
      <c r="AB14" s="87"/>
      <c r="AZ14" s="87"/>
      <c r="BX14" s="87"/>
      <c r="CU14" s="88"/>
      <c r="DT14" s="87"/>
      <c r="EQ14" s="88"/>
      <c r="FP14" s="87"/>
      <c r="GM14" s="88"/>
    </row>
    <row r="15" spans="1:195" x14ac:dyDescent="0.25">
      <c r="B15" t="s">
        <v>561</v>
      </c>
      <c r="C15" t="s">
        <v>25</v>
      </c>
      <c r="D15" s="32">
        <f ca="1">FORECAST(D23,OFFSET(Réservoir!$D$25:$D$36,MATCH(D23,Réservoir!$E$25:$E$36,1)-1,0,2),OFFSET(Réservoir!$E$25:$E$36,MATCH(D23,Réservoir!$E$25:$E$36,1)-1,0,2))</f>
        <v>689.33026123046875</v>
      </c>
      <c r="E15" s="32">
        <f ca="1">FORECAST(E23,OFFSET(Réservoir!$D$25:$D$36,MATCH(E23,Réservoir!$E$25:$E$36,1)-1,0,2),OFFSET(Réservoir!$E$25:$E$36,MATCH(E23,Réservoir!$E$25:$E$36,1)-1,0,2))</f>
        <v>689.51208928602796</v>
      </c>
      <c r="F15" s="32">
        <f ca="1">FORECAST(F23,OFFSET(Réservoir!$D$25:$D$36,MATCH(F23,Réservoir!$E$25:$E$36,1)-1,0,2),OFFSET(Réservoir!$E$25:$E$36,MATCH(F23,Réservoir!$E$25:$E$36,1)-1,0,2))</f>
        <v>689.66407722156464</v>
      </c>
      <c r="G15" s="32">
        <f ca="1">FORECAST(G23,OFFSET(Réservoir!$D$25:$D$36,MATCH(G23,Réservoir!$E$25:$E$36,1)-1,0,2),OFFSET(Réservoir!$E$25:$E$36,MATCH(G23,Réservoir!$E$25:$E$36,1)-1,0,2))</f>
        <v>689.80302429534777</v>
      </c>
      <c r="H15" s="32">
        <f ca="1">FORECAST(H23,OFFSET(Réservoir!$D$25:$D$36,MATCH(H23,Réservoir!$E$25:$E$36,1)-1,0,2),OFFSET(Réservoir!$E$25:$E$36,MATCH(H23,Réservoir!$E$25:$E$36,1)-1,0,2))</f>
        <v>689.93988606421954</v>
      </c>
      <c r="I15" s="32">
        <f ca="1">FORECAST(I23,OFFSET(Réservoir!$D$25:$D$36,MATCH(I23,Réservoir!$E$25:$E$36,1)-1,0,2),OFFSET(Réservoir!$E$25:$E$36,MATCH(I23,Réservoir!$E$25:$E$36,1)-1,0,2))</f>
        <v>690.06515135542577</v>
      </c>
      <c r="J15" s="32">
        <f ca="1">FORECAST(J23,OFFSET(Réservoir!$D$25:$D$36,MATCH(J23,Réservoir!$E$25:$E$36,1)-1,0,2),OFFSET(Réservoir!$E$25:$E$36,MATCH(J23,Réservoir!$E$25:$E$36,1)-1,0,2))</f>
        <v>690.19077690654876</v>
      </c>
      <c r="K15" s="32">
        <f ca="1">FORECAST(K23,OFFSET(Réservoir!$D$25:$D$36,MATCH(K23,Réservoir!$E$25:$E$36,1)-1,0,2),OFFSET(Réservoir!$E$25:$E$36,MATCH(K23,Réservoir!$E$25:$E$36,1)-1,0,2))</f>
        <v>690.20608147877101</v>
      </c>
      <c r="L15" s="32">
        <f ca="1">FORECAST(L23,OFFSET(Réservoir!$D$25:$D$36,MATCH(L23,Réservoir!$E$25:$E$36,1)-1,0,2),OFFSET(Réservoir!$E$25:$E$36,MATCH(L23,Réservoir!$E$25:$E$36,1)-1,0,2))</f>
        <v>689.44303312042655</v>
      </c>
      <c r="M15" s="32">
        <f ca="1">FORECAST(M23,OFFSET(Réservoir!$D$25:$D$36,MATCH(M23,Réservoir!$E$25:$E$36,1)-1,0,2),OFFSET(Réservoir!$E$25:$E$36,MATCH(M23,Réservoir!$E$25:$E$36,1)-1,0,2))</f>
        <v>688.6407063620893</v>
      </c>
      <c r="N15" s="32">
        <f ca="1">FORECAST(N23,OFFSET(Réservoir!$D$25:$D$36,MATCH(N23,Réservoir!$E$25:$E$36,1)-1,0,2),OFFSET(Réservoir!$E$25:$E$36,MATCH(N23,Réservoir!$E$25:$E$36,1)-1,0,2))</f>
        <v>687.81024169921875</v>
      </c>
      <c r="O15" s="32">
        <f ca="1">FORECAST(O23,OFFSET(Réservoir!$D$25:$D$36,MATCH(O23,Réservoir!$E$25:$E$36,1)-1,0,2),OFFSET(Réservoir!$E$25:$E$36,MATCH(O23,Réservoir!$E$25:$E$36,1)-1,0,2))</f>
        <v>686.93865552134366</v>
      </c>
      <c r="P15" s="32">
        <f ca="1">FORECAST(P23,OFFSET(Réservoir!$D$25:$D$36,MATCH(P23,Réservoir!$E$25:$E$36,1)-1,0,2),OFFSET(Réservoir!$E$25:$E$36,MATCH(P23,Réservoir!$E$25:$E$36,1)-1,0,2))</f>
        <v>686.70947869619181</v>
      </c>
      <c r="Q15" s="32">
        <f ca="1">FORECAST(Q23,OFFSET(Réservoir!$D$25:$D$36,MATCH(Q23,Réservoir!$E$25:$E$36,1)-1,0,2),OFFSET(Réservoir!$E$25:$E$36,MATCH(Q23,Réservoir!$E$25:$E$36,1)-1,0,2))</f>
        <v>686.48783873997627</v>
      </c>
      <c r="R15" s="32">
        <f ca="1">FORECAST(R23,OFFSET(Réservoir!$D$25:$D$36,MATCH(R23,Réservoir!$E$25:$E$36,1)-1,0,2),OFFSET(Réservoir!$E$25:$E$36,MATCH(R23,Réservoir!$E$25:$E$36,1)-1,0,2))</f>
        <v>686.27163947946201</v>
      </c>
      <c r="S15" s="32">
        <f ca="1">FORECAST(S23,OFFSET(Réservoir!$D$25:$D$36,MATCH(S23,Réservoir!$E$25:$E$36,1)-1,0,2),OFFSET(Réservoir!$E$25:$E$36,MATCH(S23,Réservoir!$E$25:$E$36,1)-1,0,2))</f>
        <v>686.05931931433383</v>
      </c>
      <c r="T15" s="32">
        <f ca="1">FORECAST(T23,OFFSET(Réservoir!$D$25:$D$36,MATCH(T23,Réservoir!$E$25:$E$36,1)-1,0,2),OFFSET(Réservoir!$E$25:$E$36,MATCH(T23,Réservoir!$E$25:$E$36,1)-1,0,2))</f>
        <v>685.83468865526152</v>
      </c>
      <c r="U15" s="32">
        <f ca="1">FORECAST(U23,OFFSET(Réservoir!$D$25:$D$36,MATCH(U23,Réservoir!$E$25:$E$36,1)-1,0,2),OFFSET(Réservoir!$E$25:$E$36,MATCH(U23,Réservoir!$E$25:$E$36,1)-1,0,2))</f>
        <v>685.60992468399854</v>
      </c>
      <c r="V15" s="32">
        <f ca="1">FORECAST(V23,OFFSET(Réservoir!$D$25:$D$36,MATCH(V23,Réservoir!$E$25:$E$36,1)-1,0,2),OFFSET(Réservoir!$E$25:$E$36,MATCH(V23,Réservoir!$E$25:$E$36,1)-1,0,2))</f>
        <v>684.63024509355876</v>
      </c>
      <c r="W15" s="32">
        <f ca="1">FORECAST(W23,OFFSET(Réservoir!$D$25:$D$36,MATCH(W23,Réservoir!$E$25:$E$36,1)-1,0,2),OFFSET(Réservoir!$E$25:$E$36,MATCH(W23,Réservoir!$E$25:$E$36,1)-1,0,2))</f>
        <v>684.57890594007029</v>
      </c>
      <c r="X15" s="32">
        <f ca="1">FORECAST(X23,OFFSET(Réservoir!$D$25:$D$36,MATCH(X23,Réservoir!$E$25:$E$36,1)-1,0,2),OFFSET(Réservoir!$E$25:$E$36,MATCH(X23,Réservoir!$E$25:$E$36,1)-1,0,2))</f>
        <v>684.57007921024558</v>
      </c>
      <c r="Y15" s="32">
        <f ca="1">FORECAST(Y23,OFFSET(Réservoir!$D$25:$D$36,MATCH(Y23,Réservoir!$E$25:$E$36,1)-1,0,2),OFFSET(Réservoir!$E$25:$E$36,MATCH(Y23,Réservoir!$E$25:$E$36,1)-1,0,2))</f>
        <v>684.55754488416221</v>
      </c>
      <c r="Z15" s="32">
        <f ca="1">FORECAST(Z23,OFFSET(Réservoir!$D$25:$D$36,MATCH(Z23,Réservoir!$E$25:$E$36,1)-1,0,2),OFFSET(Réservoir!$E$25:$E$36,MATCH(Z23,Réservoir!$E$25:$E$36,1)-1,0,2))</f>
        <v>684.67502977900415</v>
      </c>
      <c r="AA15" s="32">
        <f ca="1">FORECAST(AA23,OFFSET(Réservoir!$D$25:$D$36,MATCH(AA23,Réservoir!$E$25:$E$36,1)-1,0,2),OFFSET(Réservoir!$E$25:$E$36,MATCH(AA23,Réservoir!$E$25:$E$36,1)-1,0,2))</f>
        <v>686.17015353234217</v>
      </c>
      <c r="AB15" s="105">
        <f ca="1">FORECAST(AB23,OFFSET(Réservoir!$D$25:$D$36,MATCH(AB23,Réservoir!$E$25:$E$36,1)-1,0,2),OFFSET(Réservoir!$E$25:$E$36,MATCH(AB23,Réservoir!$E$25:$E$36,1)-1,0,2))</f>
        <v>687.41617231998464</v>
      </c>
      <c r="AC15" s="32">
        <f ca="1">FORECAST(AC23,OFFSET(Réservoir!$D$25:$D$36,MATCH(AC23,Réservoir!$E$25:$E$36,1)-1,0,2),OFFSET(Réservoir!$E$25:$E$36,MATCH(AC23,Réservoir!$E$25:$E$36,1)-1,0,2))</f>
        <v>687.19744012029548</v>
      </c>
      <c r="AD15" s="32">
        <f ca="1">FORECAST(AD23,OFFSET(Réservoir!$D$25:$D$36,MATCH(AD23,Réservoir!$E$25:$E$36,1)-1,0,2),OFFSET(Réservoir!$E$25:$E$36,MATCH(AD23,Réservoir!$E$25:$E$36,1)-1,0,2))</f>
        <v>687.1900373103291</v>
      </c>
      <c r="AE15" s="32">
        <f ca="1">FORECAST(AE23,OFFSET(Réservoir!$D$25:$D$36,MATCH(AE23,Réservoir!$E$25:$E$36,1)-1,0,2),OFFSET(Réservoir!$E$25:$E$36,MATCH(AE23,Réservoir!$E$25:$E$36,1)-1,0,2))</f>
        <v>687.29319950664717</v>
      </c>
      <c r="AF15" s="32">
        <f ca="1">FORECAST(AF23,OFFSET(Réservoir!$D$25:$D$36,MATCH(AF23,Réservoir!$E$25:$E$36,1)-1,0,2),OFFSET(Réservoir!$E$25:$E$36,MATCH(AF23,Réservoir!$E$25:$E$36,1)-1,0,2))</f>
        <v>687.39986650099024</v>
      </c>
      <c r="AG15" s="32">
        <f ca="1">FORECAST(AG23,OFFSET(Réservoir!$D$25:$D$36,MATCH(AG23,Réservoir!$E$25:$E$36,1)-1,0,2),OFFSET(Réservoir!$E$25:$E$36,MATCH(AG23,Réservoir!$E$25:$E$36,1)-1,0,2))</f>
        <v>687.50589178940413</v>
      </c>
      <c r="AH15" s="32">
        <f ca="1">FORECAST(AH23,OFFSET(Réservoir!$D$25:$D$36,MATCH(AH23,Réservoir!$E$25:$E$36,1)-1,0,2),OFFSET(Réservoir!$E$25:$E$36,MATCH(AH23,Réservoir!$E$25:$E$36,1)-1,0,2))</f>
        <v>687.59952989226247</v>
      </c>
      <c r="AI15" s="32">
        <f ca="1">FORECAST(AI23,OFFSET(Réservoir!$D$25:$D$36,MATCH(AI23,Réservoir!$E$25:$E$36,1)-1,0,2),OFFSET(Réservoir!$E$25:$E$36,MATCH(AI23,Réservoir!$E$25:$E$36,1)-1,0,2))</f>
        <v>687.69100295576857</v>
      </c>
      <c r="AJ15" s="32">
        <f ca="1">FORECAST(AJ23,OFFSET(Réservoir!$D$25:$D$36,MATCH(AJ23,Réservoir!$E$25:$E$36,1)-1,0,2),OFFSET(Réservoir!$E$25:$E$36,MATCH(AJ23,Réservoir!$E$25:$E$36,1)-1,0,2))</f>
        <v>687.78271647268252</v>
      </c>
      <c r="AK15" s="32">
        <f ca="1">FORECAST(AK23,OFFSET(Réservoir!$D$25:$D$36,MATCH(AK23,Réservoir!$E$25:$E$36,1)-1,0,2),OFFSET(Réservoir!$E$25:$E$36,MATCH(AK23,Réservoir!$E$25:$E$36,1)-1,0,2))</f>
        <v>685.2656416785195</v>
      </c>
      <c r="AL15" s="32">
        <f ca="1">FORECAST(AL23,OFFSET(Réservoir!$D$25:$D$36,MATCH(AL23,Réservoir!$E$25:$E$36,1)-1,0,2),OFFSET(Réservoir!$E$25:$E$36,MATCH(AL23,Réservoir!$E$25:$E$36,1)-1,0,2))</f>
        <v>684.66088398344255</v>
      </c>
      <c r="AM15" s="32">
        <f ca="1">FORECAST(AM23,OFFSET(Réservoir!$D$25:$D$36,MATCH(AM23,Réservoir!$E$25:$E$36,1)-1,0,2),OFFSET(Réservoir!$E$25:$E$36,MATCH(AM23,Réservoir!$E$25:$E$36,1)-1,0,2))</f>
        <v>685.69628021851554</v>
      </c>
      <c r="AN15" s="32">
        <f ca="1">FORECAST(AN23,OFFSET(Réservoir!$D$25:$D$36,MATCH(AN23,Réservoir!$E$25:$E$36,1)-1,0,2),OFFSET(Réservoir!$E$25:$E$36,MATCH(AN23,Réservoir!$E$25:$E$36,1)-1,0,2))</f>
        <v>686.9989576847413</v>
      </c>
      <c r="AO15" s="32">
        <f ca="1">FORECAST(AO23,OFFSET(Réservoir!$D$25:$D$36,MATCH(AO23,Réservoir!$E$25:$E$36,1)-1,0,2),OFFSET(Réservoir!$E$25:$E$36,MATCH(AO23,Réservoir!$E$25:$E$36,1)-1,0,2))</f>
        <v>687.03895122865026</v>
      </c>
      <c r="AP15" s="32">
        <f ca="1">FORECAST(AP23,OFFSET(Réservoir!$D$25:$D$36,MATCH(AP23,Réservoir!$E$25:$E$36,1)-1,0,2),OFFSET(Réservoir!$E$25:$E$36,MATCH(AP23,Réservoir!$E$25:$E$36,1)-1,0,2))</f>
        <v>687.14917788212324</v>
      </c>
      <c r="AQ15" s="32">
        <f ca="1">FORECAST(AQ23,OFFSET(Réservoir!$D$25:$D$36,MATCH(AQ23,Réservoir!$E$25:$E$36,1)-1,0,2),OFFSET(Réservoir!$E$25:$E$36,MATCH(AQ23,Réservoir!$E$25:$E$36,1)-1,0,2))</f>
        <v>687.25450579031235</v>
      </c>
      <c r="AR15" s="32">
        <f ca="1">FORECAST(AR23,OFFSET(Réservoir!$D$25:$D$36,MATCH(AR23,Réservoir!$E$25:$E$36,1)-1,0,2),OFFSET(Réservoir!$E$25:$E$36,MATCH(AR23,Réservoir!$E$25:$E$36,1)-1,0,2))</f>
        <v>687.3607815372726</v>
      </c>
      <c r="AS15" s="32">
        <f ca="1">FORECAST(AS23,OFFSET(Réservoir!$D$25:$D$36,MATCH(AS23,Réservoir!$E$25:$E$36,1)-1,0,2),OFFSET(Réservoir!$E$25:$E$36,MATCH(AS23,Réservoir!$E$25:$E$36,1)-1,0,2))</f>
        <v>687.46688067715922</v>
      </c>
      <c r="AT15" s="32">
        <f ca="1">FORECAST(AT23,OFFSET(Réservoir!$D$25:$D$36,MATCH(AT23,Réservoir!$E$25:$E$36,1)-1,0,2),OFFSET(Réservoir!$E$25:$E$36,MATCH(AT23,Réservoir!$E$25:$E$36,1)-1,0,2))</f>
        <v>685.97307577987817</v>
      </c>
      <c r="AU15" s="32">
        <f ca="1">FORECAST(AU23,OFFSET(Réservoir!$D$25:$D$36,MATCH(AU23,Réservoir!$E$25:$E$36,1)-1,0,2),OFFSET(Réservoir!$E$25:$E$36,MATCH(AU23,Réservoir!$E$25:$E$36,1)-1,0,2))</f>
        <v>684.69270999965272</v>
      </c>
      <c r="AV15" s="32">
        <f ca="1">FORECAST(AV23,OFFSET(Réservoir!$D$25:$D$36,MATCH(AV23,Réservoir!$E$25:$E$36,1)-1,0,2),OFFSET(Réservoir!$E$25:$E$36,MATCH(AV23,Réservoir!$E$25:$E$36,1)-1,0,2))</f>
        <v>686.18396704016277</v>
      </c>
      <c r="AW15" s="32">
        <f ca="1">FORECAST(AW23,OFFSET(Réservoir!$D$25:$D$36,MATCH(AW23,Réservoir!$E$25:$E$36,1)-1,0,2),OFFSET(Réservoir!$E$25:$E$36,MATCH(AW23,Réservoir!$E$25:$E$36,1)-1,0,2))</f>
        <v>687.15018461017598</v>
      </c>
      <c r="AX15" s="32">
        <f ca="1">FORECAST(AX23,OFFSET(Réservoir!$D$25:$D$36,MATCH(AX23,Réservoir!$E$25:$E$36,1)-1,0,2),OFFSET(Réservoir!$E$25:$E$36,MATCH(AX23,Réservoir!$E$25:$E$36,1)-1,0,2))</f>
        <v>687.01141681640183</v>
      </c>
      <c r="AY15" s="32">
        <f ca="1">FORECAST(AY23,OFFSET(Réservoir!$D$25:$D$36,MATCH(AY23,Réservoir!$E$25:$E$36,1)-1,0,2),OFFSET(Réservoir!$E$25:$E$36,MATCH(AY23,Réservoir!$E$25:$E$36,1)-1,0,2))</f>
        <v>687.05735807723806</v>
      </c>
      <c r="AZ15" s="105">
        <f ca="1">FORECAST(AZ23,OFFSET(Réservoir!$D$25:$D$36,MATCH(AZ23,Réservoir!$E$25:$E$36,1)-1,0,2),OFFSET(Réservoir!$E$25:$E$36,MATCH(AZ23,Réservoir!$E$25:$E$36,1)-1,0,2))</f>
        <v>687.16798804543896</v>
      </c>
      <c r="BA15" s="32">
        <f ca="1">FORECAST(BA23,OFFSET(Réservoir!$D$25:$D$36,MATCH(BA23,Réservoir!$E$25:$E$36,1)-1,0,2),OFFSET(Réservoir!$E$25:$E$36,MATCH(BA23,Réservoir!$E$25:$E$36,1)-1,0,2))</f>
        <v>687.24858538030537</v>
      </c>
      <c r="BB15" s="32">
        <f ca="1">FORECAST(BB23,OFFSET(Réservoir!$D$25:$D$36,MATCH(BB23,Réservoir!$E$25:$E$36,1)-1,0,2),OFFSET(Réservoir!$E$25:$E$36,MATCH(BB23,Réservoir!$E$25:$E$36,1)-1,0,2))</f>
        <v>687.35573473578165</v>
      </c>
      <c r="BC15" s="32">
        <f ca="1">FORECAST(BC23,OFFSET(Réservoir!$D$25:$D$36,MATCH(BC23,Réservoir!$E$25:$E$36,1)-1,0,2),OFFSET(Réservoir!$E$25:$E$36,MATCH(BC23,Réservoir!$E$25:$E$36,1)-1,0,2))</f>
        <v>687.45609654243412</v>
      </c>
      <c r="BD15" s="32">
        <f ca="1">FORECAST(BD23,OFFSET(Réservoir!$D$25:$D$36,MATCH(BD23,Réservoir!$E$25:$E$36,1)-1,0,2),OFFSET(Réservoir!$E$25:$E$36,MATCH(BD23,Réservoir!$E$25:$E$36,1)-1,0,2))</f>
        <v>687.55002666802409</v>
      </c>
      <c r="BE15" s="32">
        <f ca="1">FORECAST(BE23,OFFSET(Réservoir!$D$25:$D$36,MATCH(BE23,Réservoir!$E$25:$E$36,1)-1,0,2),OFFSET(Réservoir!$E$25:$E$36,MATCH(BE23,Réservoir!$E$25:$E$36,1)-1,0,2))</f>
        <v>687.63684848384514</v>
      </c>
      <c r="BF15" s="32">
        <f ca="1">FORECAST(BF23,OFFSET(Réservoir!$D$25:$D$36,MATCH(BF23,Réservoir!$E$25:$E$36,1)-1,0,2),OFFSET(Réservoir!$E$25:$E$36,MATCH(BF23,Réservoir!$E$25:$E$36,1)-1,0,2))</f>
        <v>687.72513803656625</v>
      </c>
      <c r="BG15" s="32">
        <f ca="1">FORECAST(BG23,OFFSET(Réservoir!$D$25:$D$36,MATCH(BG23,Réservoir!$E$25:$E$36,1)-1,0,2),OFFSET(Réservoir!$E$25:$E$36,MATCH(BG23,Réservoir!$E$25:$E$36,1)-1,0,2))</f>
        <v>687.81313982766096</v>
      </c>
      <c r="BH15" s="32">
        <f ca="1">FORECAST(BH23,OFFSET(Réservoir!$D$25:$D$36,MATCH(BH23,Réservoir!$E$25:$E$36,1)-1,0,2),OFFSET(Réservoir!$E$25:$E$36,MATCH(BH23,Réservoir!$E$25:$E$36,1)-1,0,2))</f>
        <v>687.90119866713701</v>
      </c>
      <c r="BI15" s="32">
        <f ca="1">FORECAST(BI23,OFFSET(Réservoir!$D$25:$D$36,MATCH(BI23,Réservoir!$E$25:$E$36,1)-1,0,2),OFFSET(Réservoir!$E$25:$E$36,MATCH(BI23,Réservoir!$E$25:$E$36,1)-1,0,2))</f>
        <v>687.98924622125583</v>
      </c>
      <c r="BJ15" s="32">
        <f ca="1">FORECAST(BJ23,OFFSET(Réservoir!$D$25:$D$36,MATCH(BJ23,Réservoir!$E$25:$E$36,1)-1,0,2),OFFSET(Réservoir!$E$25:$E$36,MATCH(BJ23,Réservoir!$E$25:$E$36,1)-1,0,2))</f>
        <v>688.06183680704908</v>
      </c>
      <c r="BK15" s="32">
        <f ca="1">FORECAST(BK23,OFFSET(Réservoir!$D$25:$D$36,MATCH(BK23,Réservoir!$E$25:$E$36,1)-1,0,2),OFFSET(Réservoir!$E$25:$E$36,MATCH(BK23,Réservoir!$E$25:$E$36,1)-1,0,2))</f>
        <v>688.14617367612766</v>
      </c>
      <c r="BL15" s="32">
        <f ca="1">FORECAST(BL23,OFFSET(Réservoir!$D$25:$D$36,MATCH(BL23,Réservoir!$E$25:$E$36,1)-1,0,2),OFFSET(Réservoir!$E$25:$E$36,MATCH(BL23,Réservoir!$E$25:$E$36,1)-1,0,2))</f>
        <v>688.23230997510143</v>
      </c>
      <c r="BM15" s="32">
        <f ca="1">FORECAST(BM23,OFFSET(Réservoir!$D$25:$D$36,MATCH(BM23,Réservoir!$E$25:$E$36,1)-1,0,2),OFFSET(Réservoir!$E$25:$E$36,MATCH(BM23,Réservoir!$E$25:$E$36,1)-1,0,2))</f>
        <v>688.31834484867466</v>
      </c>
      <c r="BN15" s="32">
        <f ca="1">FORECAST(BN23,OFFSET(Réservoir!$D$25:$D$36,MATCH(BN23,Réservoir!$E$25:$E$36,1)-1,0,2),OFFSET(Réservoir!$E$25:$E$36,MATCH(BN23,Réservoir!$E$25:$E$36,1)-1,0,2))</f>
        <v>688.40438588717677</v>
      </c>
      <c r="BO15" s="32">
        <f ca="1">FORECAST(BO23,OFFSET(Réservoir!$D$25:$D$36,MATCH(BO23,Réservoir!$E$25:$E$36,1)-1,0,2),OFFSET(Réservoir!$E$25:$E$36,MATCH(BO23,Réservoir!$E$25:$E$36,1)-1,0,2))</f>
        <v>688.49022906940252</v>
      </c>
      <c r="BP15" s="32">
        <f ca="1">FORECAST(BP23,OFFSET(Réservoir!$D$25:$D$36,MATCH(BP23,Réservoir!$E$25:$E$36,1)-1,0,2),OFFSET(Réservoir!$E$25:$E$36,MATCH(BP23,Réservoir!$E$25:$E$36,1)-1,0,2))</f>
        <v>688.5694271806334</v>
      </c>
      <c r="BQ15" s="32">
        <f ca="1">FORECAST(BQ23,OFFSET(Réservoir!$D$25:$D$36,MATCH(BQ23,Réservoir!$E$25:$E$36,1)-1,0,2),OFFSET(Réservoir!$E$25:$E$36,MATCH(BQ23,Réservoir!$E$25:$E$36,1)-1,0,2))</f>
        <v>688.64882902600596</v>
      </c>
      <c r="BR15" s="32">
        <f ca="1">FORECAST(BR23,OFFSET(Réservoir!$D$25:$D$36,MATCH(BR23,Réservoir!$E$25:$E$36,1)-1,0,2),OFFSET(Réservoir!$E$25:$E$36,MATCH(BR23,Réservoir!$E$25:$E$36,1)-1,0,2))</f>
        <v>688.72822793216119</v>
      </c>
      <c r="BS15" s="32">
        <f ca="1">FORECAST(BS23,OFFSET(Réservoir!$D$25:$D$36,MATCH(BS23,Réservoir!$E$25:$E$36,1)-1,0,2),OFFSET(Réservoir!$E$25:$E$36,MATCH(BS23,Réservoir!$E$25:$E$36,1)-1,0,2))</f>
        <v>688.80762688220841</v>
      </c>
      <c r="BT15" s="32">
        <f ca="1">FORECAST(BT23,OFFSET(Réservoir!$D$25:$D$36,MATCH(BT23,Réservoir!$E$25:$E$36,1)-1,0,2),OFFSET(Réservoir!$E$25:$E$36,MATCH(BT23,Réservoir!$E$25:$E$36,1)-1,0,2))</f>
        <v>688.88702583160034</v>
      </c>
      <c r="BU15" s="32">
        <f ca="1">FORECAST(BU23,OFFSET(Réservoir!$D$25:$D$36,MATCH(BU23,Réservoir!$E$25:$E$36,1)-1,0,2),OFFSET(Réservoir!$E$25:$E$36,MATCH(BU23,Réservoir!$E$25:$E$36,1)-1,0,2))</f>
        <v>688.96642478100216</v>
      </c>
      <c r="BV15" s="32">
        <f ca="1">FORECAST(BV23,OFFSET(Réservoir!$D$25:$D$36,MATCH(BV23,Réservoir!$E$25:$E$36,1)-1,0,2),OFFSET(Réservoir!$E$25:$E$36,MATCH(BV23,Réservoir!$E$25:$E$36,1)-1,0,2))</f>
        <v>689.04043270329748</v>
      </c>
      <c r="BW15" s="32">
        <f ca="1">FORECAST(BW23,OFFSET(Réservoir!$D$25:$D$36,MATCH(BW23,Réservoir!$E$25:$E$36,1)-1,0,2),OFFSET(Réservoir!$E$25:$E$36,MATCH(BW23,Réservoir!$E$25:$E$36,1)-1,0,2))</f>
        <v>689.11486490160416</v>
      </c>
      <c r="BX15" s="105">
        <f ca="1">FORECAST(BX23,OFFSET(Réservoir!$D$25:$D$36,MATCH(BX23,Réservoir!$E$25:$E$36,1)-1,0,2),OFFSET(Réservoir!$E$25:$E$36,MATCH(BX23,Réservoir!$E$25:$E$36,1)-1,0,2))</f>
        <v>689.1929383959498</v>
      </c>
      <c r="BY15" s="32">
        <f ca="1">FORECAST(BY23,OFFSET(Réservoir!$D$25:$D$36,MATCH(BY23,Réservoir!$E$25:$E$36,1)-1,0,2),OFFSET(Réservoir!$E$25:$E$36,MATCH(BY23,Réservoir!$E$25:$E$36,1)-1,0,2))</f>
        <v>689.25627291505305</v>
      </c>
      <c r="BZ15" s="32">
        <f ca="1">FORECAST(BZ23,OFFSET(Réservoir!$D$25:$D$36,MATCH(BZ23,Réservoir!$E$25:$E$36,1)-1,0,2),OFFSET(Réservoir!$E$25:$E$36,MATCH(BZ23,Réservoir!$E$25:$E$36,1)-1,0,2))</f>
        <v>689.32983032717482</v>
      </c>
      <c r="CA15" s="32">
        <f ca="1">FORECAST(CA23,OFFSET(Réservoir!$D$25:$D$36,MATCH(CA23,Réservoir!$E$25:$E$36,1)-1,0,2),OFFSET(Réservoir!$E$25:$E$36,MATCH(CA23,Réservoir!$E$25:$E$36,1)-1,0,2))</f>
        <v>689.4035663551889</v>
      </c>
      <c r="CB15" s="32">
        <f ca="1">FORECAST(CB23,OFFSET(Réservoir!$D$25:$D$36,MATCH(CB23,Réservoir!$E$25:$E$36,1)-1,0,2),OFFSET(Réservoir!$E$25:$E$36,MATCH(CB23,Réservoir!$E$25:$E$36,1)-1,0,2))</f>
        <v>689.47502182316214</v>
      </c>
      <c r="CC15" s="32">
        <f ca="1">FORECAST(CC23,OFFSET(Réservoir!$D$25:$D$36,MATCH(CC23,Réservoir!$E$25:$E$36,1)-1,0,2),OFFSET(Réservoir!$E$25:$E$36,MATCH(CC23,Réservoir!$E$25:$E$36,1)-1,0,2))</f>
        <v>689.53876222984263</v>
      </c>
      <c r="CD15" s="32">
        <f ca="1">FORECAST(CD23,OFFSET(Réservoir!$D$25:$D$36,MATCH(CD23,Réservoir!$E$25:$E$36,1)-1,0,2),OFFSET(Réservoir!$E$25:$E$36,MATCH(CD23,Réservoir!$E$25:$E$36,1)-1,0,2))</f>
        <v>689.60220185174398</v>
      </c>
      <c r="CE15" s="32">
        <f ca="1">FORECAST(CE23,OFFSET(Réservoir!$D$25:$D$36,MATCH(CE23,Réservoir!$E$25:$E$36,1)-1,0,2),OFFSET(Réservoir!$E$25:$E$36,MATCH(CE23,Réservoir!$E$25:$E$36,1)-1,0,2))</f>
        <v>689.66562252101517</v>
      </c>
      <c r="CF15" s="32">
        <f ca="1">FORECAST(CF23,OFFSET(Réservoir!$D$25:$D$36,MATCH(CF23,Réservoir!$E$25:$E$36,1)-1,0,2),OFFSET(Réservoir!$E$25:$E$36,MATCH(CF23,Réservoir!$E$25:$E$36,1)-1,0,2))</f>
        <v>689.72904197795299</v>
      </c>
      <c r="CG15" s="32">
        <f ca="1">FORECAST(CG23,OFFSET(Réservoir!$D$25:$D$36,MATCH(CG23,Réservoir!$E$25:$E$36,1)-1,0,2),OFFSET(Réservoir!$E$25:$E$36,MATCH(CG23,Réservoir!$E$25:$E$36,1)-1,0,2))</f>
        <v>689.79246135726919</v>
      </c>
      <c r="CH15" s="32">
        <f ca="1">FORECAST(CH23,OFFSET(Réservoir!$D$25:$D$36,MATCH(CH23,Réservoir!$E$25:$E$36,1)-1,0,2),OFFSET(Réservoir!$E$25:$E$36,MATCH(CH23,Réservoir!$E$25:$E$36,1)-1,0,2))</f>
        <v>689.855880731615</v>
      </c>
      <c r="CI15" s="32">
        <f ca="1">FORECAST(CI23,OFFSET(Réservoir!$D$25:$D$36,MATCH(CI23,Réservoir!$E$25:$E$36,1)-1,0,2),OFFSET(Réservoir!$E$25:$E$36,MATCH(CI23,Réservoir!$E$25:$E$36,1)-1,0,2))</f>
        <v>689.91930010564283</v>
      </c>
      <c r="CJ15" s="32">
        <f ca="1">FORECAST(CJ23,OFFSET(Réservoir!$D$25:$D$36,MATCH(CJ23,Réservoir!$E$25:$E$36,1)-1,0,2),OFFSET(Réservoir!$E$25:$E$36,MATCH(CJ23,Réservoir!$E$25:$E$36,1)-1,0,2))</f>
        <v>689.98271947965009</v>
      </c>
      <c r="CK15" s="32">
        <f ca="1">FORECAST(CK23,OFFSET(Réservoir!$D$25:$D$36,MATCH(CK23,Réservoir!$E$25:$E$36,1)-1,0,2),OFFSET(Réservoir!$E$25:$E$36,MATCH(CK23,Réservoir!$E$25:$E$36,1)-1,0,2))</f>
        <v>690.04128213221861</v>
      </c>
      <c r="CL15" s="32">
        <f ca="1">FORECAST(CL23,OFFSET(Réservoir!$D$25:$D$36,MATCH(CL23,Réservoir!$E$25:$E$36,1)-1,0,2),OFFSET(Réservoir!$E$25:$E$36,MATCH(CL23,Réservoir!$E$25:$E$36,1)-1,0,2))</f>
        <v>690.10172742450573</v>
      </c>
      <c r="CM15" s="32">
        <f ca="1">FORECAST(CM23,OFFSET(Réservoir!$D$25:$D$36,MATCH(CM23,Réservoir!$E$25:$E$36,1)-1,0,2),OFFSET(Réservoir!$E$25:$E$36,MATCH(CM23,Réservoir!$E$25:$E$36,1)-1,0,2))</f>
        <v>690.16412188828497</v>
      </c>
      <c r="CN15" s="32">
        <f ca="1">FORECAST(CN23,OFFSET(Réservoir!$D$25:$D$36,MATCH(CN23,Réservoir!$E$25:$E$36,1)-1,0,2),OFFSET(Réservoir!$E$25:$E$36,MATCH(CN23,Réservoir!$E$25:$E$36,1)-1,0,2))</f>
        <v>690.22676213240436</v>
      </c>
      <c r="CO15" s="32">
        <f ca="1">FORECAST(CO23,OFFSET(Réservoir!$D$25:$D$36,MATCH(CO23,Réservoir!$E$25:$E$36,1)-1,0,2),OFFSET(Réservoir!$E$25:$E$36,MATCH(CO23,Réservoir!$E$25:$E$36,1)-1,0,2))</f>
        <v>690.28943151341343</v>
      </c>
      <c r="CP15" s="32">
        <f ca="1">FORECAST(CP23,OFFSET(Réservoir!$D$25:$D$36,MATCH(CP23,Réservoir!$E$25:$E$36,1)-1,0,2),OFFSET(Réservoir!$E$25:$E$36,MATCH(CP23,Réservoir!$E$25:$E$36,1)-1,0,2))</f>
        <v>690.3521043209654</v>
      </c>
      <c r="CQ15" s="32">
        <f ca="1">FORECAST(CQ23,OFFSET(Réservoir!$D$25:$D$36,MATCH(CQ23,Réservoir!$E$25:$E$36,1)-1,0,2),OFFSET(Réservoir!$E$25:$E$36,MATCH(CQ23,Réservoir!$E$25:$E$36,1)-1,0,2))</f>
        <v>690.41477753109973</v>
      </c>
      <c r="CR15" s="32">
        <f ca="1">FORECAST(CR23,OFFSET(Réservoir!$D$25:$D$36,MATCH(CR23,Réservoir!$E$25:$E$36,1)-1,0,2),OFFSET(Réservoir!$E$25:$E$36,MATCH(CR23,Réservoir!$E$25:$E$36,1)-1,0,2))</f>
        <v>690.47531303634196</v>
      </c>
      <c r="CS15" s="32">
        <f ca="1">FORECAST(CS23,OFFSET(Réservoir!$D$25:$D$36,MATCH(CS23,Réservoir!$E$25:$E$36,1)-1,0,2),OFFSET(Réservoir!$E$25:$E$36,MATCH(CS23,Réservoir!$E$25:$E$36,1)-1,0,2))</f>
        <v>690.53207071880115</v>
      </c>
      <c r="CT15" s="32">
        <f ca="1">FORECAST(CT23,OFFSET(Réservoir!$D$25:$D$36,MATCH(CT23,Réservoir!$E$25:$E$36,1)-1,0,2),OFFSET(Réservoir!$E$25:$E$36,MATCH(CT23,Réservoir!$E$25:$E$36,1)-1,0,2))</f>
        <v>690.58825938200084</v>
      </c>
      <c r="CU15" s="152">
        <f ca="1">FORECAST(CU23,OFFSET(Réservoir!$D$25:$D$36,MATCH(CU23,Réservoir!$E$25:$E$36,1)-1,0,2),OFFSET(Réservoir!$E$25:$E$36,MATCH(CU23,Réservoir!$E$25:$E$36,1)-1,0,2))</f>
        <v>690.64435426464388</v>
      </c>
      <c r="CV15" s="32">
        <f ca="1">FORECAST(CV23,OFFSET(Réservoir!$D$25:$D$36,MATCH(CV23,Réservoir!$E$25:$E$36,1)-1,0,2),OFFSET(Réservoir!$E$25:$E$36,MATCH(CV23,Réservoir!$E$25:$E$36,1)-1,0,2))</f>
        <v>690.70043348927891</v>
      </c>
      <c r="CW15" s="32">
        <f ca="1">FORECAST(CW23,OFFSET(Réservoir!$D$25:$D$36,MATCH(CW23,Réservoir!$E$25:$E$36,1)-1,0,2),OFFSET(Réservoir!$E$25:$E$36,MATCH(CW23,Réservoir!$E$25:$E$36,1)-1,0,2))</f>
        <v>690.87294252434333</v>
      </c>
      <c r="CX15" s="32">
        <f ca="1">FORECAST(CX23,OFFSET(Réservoir!$D$25:$D$36,MATCH(CX23,Réservoir!$E$25:$E$36,1)-1,0,2),OFFSET(Réservoir!$E$25:$E$36,MATCH(CX23,Réservoir!$E$25:$E$36,1)-1,0,2))</f>
        <v>691.04317898143734</v>
      </c>
      <c r="CY15" s="32">
        <f ca="1">FORECAST(CY23,OFFSET(Réservoir!$D$25:$D$36,MATCH(CY23,Réservoir!$E$25:$E$36,1)-1,0,2),OFFSET(Réservoir!$E$25:$E$36,MATCH(CY23,Réservoir!$E$25:$E$36,1)-1,0,2))</f>
        <v>691.20706256474853</v>
      </c>
      <c r="CZ15" s="32">
        <f ca="1">FORECAST(CZ23,OFFSET(Réservoir!$D$25:$D$36,MATCH(CZ23,Réservoir!$E$25:$E$36,1)-1,0,2),OFFSET(Réservoir!$E$25:$E$36,MATCH(CZ23,Réservoir!$E$25:$E$36,1)-1,0,2))</f>
        <v>691.37094614805972</v>
      </c>
      <c r="DA15" s="32">
        <f ca="1">FORECAST(DA23,OFFSET(Réservoir!$D$25:$D$36,MATCH(DA23,Réservoir!$E$25:$E$36,1)-1,0,2),OFFSET(Réservoir!$E$25:$E$36,MATCH(DA23,Réservoir!$E$25:$E$36,1)-1,0,2))</f>
        <v>691.53482973137091</v>
      </c>
      <c r="DB15" s="32">
        <f ca="1">FORECAST(DB23,OFFSET(Réservoir!$D$25:$D$36,MATCH(DB23,Réservoir!$E$25:$E$36,1)-1,0,2),OFFSET(Réservoir!$E$25:$E$36,MATCH(DB23,Réservoir!$E$25:$E$36,1)-1,0,2))</f>
        <v>691.6987133146821</v>
      </c>
      <c r="DC15" s="32">
        <f ca="1">FORECAST(DC23,OFFSET(Réservoir!$D$25:$D$36,MATCH(DC23,Réservoir!$E$25:$E$36,1)-1,0,2),OFFSET(Réservoir!$E$25:$E$36,MATCH(DC23,Réservoir!$E$25:$E$36,1)-1,0,2))</f>
        <v>691.86259689799328</v>
      </c>
      <c r="DD15" s="32">
        <f ca="1">FORECAST(DD23,OFFSET(Réservoir!$D$25:$D$36,MATCH(DD23,Réservoir!$E$25:$E$36,1)-1,0,2),OFFSET(Réservoir!$E$25:$E$36,MATCH(DD23,Réservoir!$E$25:$E$36,1)-1,0,2))</f>
        <v>692.02206706775371</v>
      </c>
      <c r="DE15" s="32">
        <f ca="1">FORECAST(DE23,OFFSET(Réservoir!$D$25:$D$36,MATCH(DE23,Réservoir!$E$25:$E$36,1)-1,0,2),OFFSET(Réservoir!$E$25:$E$36,MATCH(DE23,Réservoir!$E$25:$E$36,1)-1,0,2))</f>
        <v>692.15863672051307</v>
      </c>
      <c r="DF15" s="32">
        <f ca="1">FORECAST(DF23,OFFSET(Réservoir!$D$25:$D$36,MATCH(DF23,Réservoir!$E$25:$E$36,1)-1,0,2),OFFSET(Réservoir!$E$25:$E$36,MATCH(DF23,Réservoir!$E$25:$E$36,1)-1,0,2))</f>
        <v>692.29520637327244</v>
      </c>
      <c r="DG15" s="32">
        <f ca="1">FORECAST(DG23,OFFSET(Réservoir!$D$25:$D$36,MATCH(DG23,Réservoir!$E$25:$E$36,1)-1,0,2),OFFSET(Réservoir!$E$25:$E$36,MATCH(DG23,Réservoir!$E$25:$E$36,1)-1,0,2))</f>
        <v>692.43177602603168</v>
      </c>
      <c r="DH15" s="32">
        <f ca="1">FORECAST(DH23,OFFSET(Réservoir!$D$25:$D$36,MATCH(DH23,Réservoir!$E$25:$E$36,1)-1,0,2),OFFSET(Réservoir!$E$25:$E$36,MATCH(DH23,Réservoir!$E$25:$E$36,1)-1,0,2))</f>
        <v>692.56834567879105</v>
      </c>
      <c r="DI15" s="32">
        <f ca="1">FORECAST(DI23,OFFSET(Réservoir!$D$25:$D$36,MATCH(DI23,Réservoir!$E$25:$E$36,1)-1,0,2),OFFSET(Réservoir!$E$25:$E$36,MATCH(DI23,Réservoir!$E$25:$E$36,1)-1,0,2))</f>
        <v>692.70491533155041</v>
      </c>
      <c r="DJ15" s="32">
        <f ca="1">FORECAST(DJ23,OFFSET(Réservoir!$D$25:$D$36,MATCH(DJ23,Réservoir!$E$25:$E$36,1)-1,0,2),OFFSET(Réservoir!$E$25:$E$36,MATCH(DJ23,Réservoir!$E$25:$E$36,1)-1,0,2))</f>
        <v>692.84148498430977</v>
      </c>
      <c r="DK15" s="32">
        <f ca="1">FORECAST(DK23,OFFSET(Réservoir!$D$25:$D$36,MATCH(DK23,Réservoir!$E$25:$E$36,1)-1,0,2),OFFSET(Réservoir!$E$25:$E$36,MATCH(DK23,Réservoir!$E$25:$E$36,1)-1,0,2))</f>
        <v>692.97805463706902</v>
      </c>
      <c r="DL15" s="32">
        <f ca="1">FORECAST(DL23,OFFSET(Réservoir!$D$25:$D$36,MATCH(DL23,Réservoir!$E$25:$E$36,1)-1,0,2),OFFSET(Réservoir!$E$25:$E$36,MATCH(DL23,Réservoir!$E$25:$E$36,1)-1,0,2))</f>
        <v>693.01283792046081</v>
      </c>
      <c r="DM15" s="32">
        <f ca="1">FORECAST(DM23,OFFSET(Réservoir!$D$25:$D$36,MATCH(DM23,Réservoir!$E$25:$E$36,1)-1,0,2),OFFSET(Réservoir!$E$25:$E$36,MATCH(DM23,Réservoir!$E$25:$E$36,1)-1,0,2))</f>
        <v>693.02813372156982</v>
      </c>
      <c r="DN15" s="32">
        <f ca="1">FORECAST(DN23,OFFSET(Réservoir!$D$25:$D$36,MATCH(DN23,Réservoir!$E$25:$E$36,1)-1,0,2),OFFSET(Réservoir!$E$25:$E$36,MATCH(DN23,Réservoir!$E$25:$E$36,1)-1,0,2))</f>
        <v>693.04342952267893</v>
      </c>
      <c r="DO15" s="32">
        <f ca="1">FORECAST(DO23,OFFSET(Réservoir!$D$25:$D$36,MATCH(DO23,Réservoir!$E$25:$E$36,1)-1,0,2),OFFSET(Réservoir!$E$25:$E$36,MATCH(DO23,Réservoir!$E$25:$E$36,1)-1,0,2))</f>
        <v>693.05872532378794</v>
      </c>
      <c r="DP15" s="32">
        <f ca="1">FORECAST(DP23,OFFSET(Réservoir!$D$25:$D$36,MATCH(DP23,Réservoir!$E$25:$E$36,1)-1,0,2),OFFSET(Réservoir!$E$25:$E$36,MATCH(DP23,Réservoir!$E$25:$E$36,1)-1,0,2))</f>
        <v>693.07402112489694</v>
      </c>
      <c r="DQ15" s="32">
        <f ca="1">FORECAST(DQ23,OFFSET(Réservoir!$D$25:$D$36,MATCH(DQ23,Réservoir!$E$25:$E$36,1)-1,0,2),OFFSET(Réservoir!$E$25:$E$36,MATCH(DQ23,Réservoir!$E$25:$E$36,1)-1,0,2))</f>
        <v>693.08931692600606</v>
      </c>
      <c r="DR15" s="32">
        <f ca="1">FORECAST(DR23,OFFSET(Réservoir!$D$25:$D$36,MATCH(DR23,Réservoir!$E$25:$E$36,1)-1,0,2),OFFSET(Réservoir!$E$25:$E$36,MATCH(DR23,Réservoir!$E$25:$E$36,1)-1,0,2))</f>
        <v>693.10461272711507</v>
      </c>
      <c r="DS15" s="32">
        <f ca="1">FORECAST(DS23,OFFSET(Réservoir!$D$25:$D$36,MATCH(DS23,Réservoir!$E$25:$E$36,1)-1,0,2),OFFSET(Réservoir!$E$25:$E$36,MATCH(DS23,Réservoir!$E$25:$E$36,1)-1,0,2))</f>
        <v>693.11990852822407</v>
      </c>
      <c r="DT15" s="105">
        <f ca="1">FORECAST(DT23,OFFSET(Réservoir!$D$25:$D$36,MATCH(DT23,Réservoir!$E$25:$E$36,1)-1,0,2),OFFSET(Réservoir!$E$25:$E$36,MATCH(DT23,Réservoir!$E$25:$E$36,1)-1,0,2))</f>
        <v>693.13520432933319</v>
      </c>
      <c r="DU15" s="32">
        <f ca="1">FORECAST(DU23,OFFSET(Réservoir!$D$25:$D$36,MATCH(DU23,Réservoir!$E$25:$E$36,1)-1,0,2),OFFSET(Réservoir!$E$25:$E$36,MATCH(DU23,Réservoir!$E$25:$E$36,1)-1,0,2))</f>
        <v>693.14478132245313</v>
      </c>
      <c r="DV15" s="32">
        <f ca="1">FORECAST(DV23,OFFSET(Réservoir!$D$25:$D$36,MATCH(DV23,Réservoir!$E$25:$E$36,1)-1,0,2),OFFSET(Réservoir!$E$25:$E$36,MATCH(DV23,Réservoir!$E$25:$E$36,1)-1,0,2))</f>
        <v>693.15435831557318</v>
      </c>
      <c r="DW15" s="32">
        <f ca="1">FORECAST(DW23,OFFSET(Réservoir!$D$25:$D$36,MATCH(DW23,Réservoir!$E$25:$E$36,1)-1,0,2),OFFSET(Réservoir!$E$25:$E$36,MATCH(DW23,Réservoir!$E$25:$E$36,1)-1,0,2))</f>
        <v>693.16393530869323</v>
      </c>
      <c r="DX15" s="32">
        <f ca="1">FORECAST(DX23,OFFSET(Réservoir!$D$25:$D$36,MATCH(DX23,Réservoir!$E$25:$E$36,1)-1,0,2),OFFSET(Réservoir!$E$25:$E$36,MATCH(DX23,Réservoir!$E$25:$E$36,1)-1,0,2))</f>
        <v>693.17351230181316</v>
      </c>
      <c r="DY15" s="32">
        <f ca="1">FORECAST(DY23,OFFSET(Réservoir!$D$25:$D$36,MATCH(DY23,Réservoir!$E$25:$E$36,1)-1,0,2),OFFSET(Réservoir!$E$25:$E$36,MATCH(DY23,Réservoir!$E$25:$E$36,1)-1,0,2))</f>
        <v>693.18308929493321</v>
      </c>
      <c r="DZ15" s="32">
        <f ca="1">FORECAST(DZ23,OFFSET(Réservoir!$D$25:$D$36,MATCH(DZ23,Réservoir!$E$25:$E$36,1)-1,0,2),OFFSET(Réservoir!$E$25:$E$36,MATCH(DZ23,Réservoir!$E$25:$E$36,1)-1,0,2))</f>
        <v>693.19266628805315</v>
      </c>
      <c r="EA15" s="32">
        <f ca="1">FORECAST(EA23,OFFSET(Réservoir!$D$25:$D$36,MATCH(EA23,Réservoir!$E$25:$E$36,1)-1,0,2),OFFSET(Réservoir!$E$25:$E$36,MATCH(EA23,Réservoir!$E$25:$E$36,1)-1,0,2))</f>
        <v>693.2022432811732</v>
      </c>
      <c r="EB15" s="32">
        <f ca="1">FORECAST(EB23,OFFSET(Réservoir!$D$25:$D$36,MATCH(EB23,Réservoir!$E$25:$E$36,1)-1,0,2),OFFSET(Réservoir!$E$25:$E$36,MATCH(EB23,Réservoir!$E$25:$E$36,1)-1,0,2))</f>
        <v>693.21182027429325</v>
      </c>
      <c r="EC15" s="32">
        <f ca="1">FORECAST(EC23,OFFSET(Réservoir!$D$25:$D$36,MATCH(EC23,Réservoir!$E$25:$E$36,1)-1,0,2),OFFSET(Réservoir!$E$25:$E$36,MATCH(EC23,Réservoir!$E$25:$E$36,1)-1,0,2))</f>
        <v>693.22139726741318</v>
      </c>
      <c r="ED15" s="32">
        <f ca="1">FORECAST(ED23,OFFSET(Réservoir!$D$25:$D$36,MATCH(ED23,Réservoir!$E$25:$E$36,1)-1,0,2),OFFSET(Réservoir!$E$25:$E$36,MATCH(ED23,Réservoir!$E$25:$E$36,1)-1,0,2))</f>
        <v>693.23097426053323</v>
      </c>
      <c r="EE15" s="32">
        <f ca="1">FORECAST(EE23,OFFSET(Réservoir!$D$25:$D$36,MATCH(EE23,Réservoir!$E$25:$E$36,1)-1,0,2),OFFSET(Réservoir!$E$25:$E$36,MATCH(EE23,Réservoir!$E$25:$E$36,1)-1,0,2))</f>
        <v>693.24055125365328</v>
      </c>
      <c r="EF15" s="32">
        <f ca="1">FORECAST(EF23,OFFSET(Réservoir!$D$25:$D$36,MATCH(EF23,Réservoir!$E$25:$E$36,1)-1,0,2),OFFSET(Réservoir!$E$25:$E$36,MATCH(EF23,Réservoir!$E$25:$E$36,1)-1,0,2))</f>
        <v>693.25012824677322</v>
      </c>
      <c r="EG15" s="32">
        <f ca="1">FORECAST(EG23,OFFSET(Réservoir!$D$25:$D$36,MATCH(EG23,Réservoir!$E$25:$E$36,1)-1,0,2),OFFSET(Réservoir!$E$25:$E$36,MATCH(EG23,Réservoir!$E$25:$E$36,1)-1,0,2))</f>
        <v>693.25970523989326</v>
      </c>
      <c r="EH15" s="32">
        <f ca="1">FORECAST(EH23,OFFSET(Réservoir!$D$25:$D$36,MATCH(EH23,Réservoir!$E$25:$E$36,1)-1,0,2),OFFSET(Réservoir!$E$25:$E$36,MATCH(EH23,Réservoir!$E$25:$E$36,1)-1,0,2))</f>
        <v>693.26928223301331</v>
      </c>
      <c r="EI15" s="32">
        <f ca="1">FORECAST(EI23,OFFSET(Réservoir!$D$25:$D$36,MATCH(EI23,Réservoir!$E$25:$E$36,1)-1,0,2),OFFSET(Réservoir!$E$25:$E$36,MATCH(EI23,Réservoir!$E$25:$E$36,1)-1,0,2))</f>
        <v>693.27885922613325</v>
      </c>
      <c r="EJ15" s="32">
        <f ca="1">FORECAST(EJ23,OFFSET(Réservoir!$D$25:$D$36,MATCH(EJ23,Réservoir!$E$25:$E$36,1)-1,0,2),OFFSET(Réservoir!$E$25:$E$36,MATCH(EJ23,Réservoir!$E$25:$E$36,1)-1,0,2))</f>
        <v>693.2884362192533</v>
      </c>
      <c r="EK15" s="32">
        <f ca="1">FORECAST(EK23,OFFSET(Réservoir!$D$25:$D$36,MATCH(EK23,Réservoir!$E$25:$E$36,1)-1,0,2),OFFSET(Réservoir!$E$25:$E$36,MATCH(EK23,Réservoir!$E$25:$E$36,1)-1,0,2))</f>
        <v>693.29801321237323</v>
      </c>
      <c r="EL15" s="32">
        <f ca="1">FORECAST(EL23,OFFSET(Réservoir!$D$25:$D$36,MATCH(EL23,Réservoir!$E$25:$E$36,1)-1,0,2),OFFSET(Réservoir!$E$25:$E$36,MATCH(EL23,Réservoir!$E$25:$E$36,1)-1,0,2))</f>
        <v>693.30759020549328</v>
      </c>
      <c r="EM15" s="32">
        <f ca="1">FORECAST(EM23,OFFSET(Réservoir!$D$25:$D$36,MATCH(EM23,Réservoir!$E$25:$E$36,1)-1,0,2),OFFSET(Réservoir!$E$25:$E$36,MATCH(EM23,Réservoir!$E$25:$E$36,1)-1,0,2))</f>
        <v>693.31716719861333</v>
      </c>
      <c r="EN15" s="32">
        <f ca="1">FORECAST(EN23,OFFSET(Réservoir!$D$25:$D$36,MATCH(EN23,Réservoir!$E$25:$E$36,1)-1,0,2),OFFSET(Réservoir!$E$25:$E$36,MATCH(EN23,Réservoir!$E$25:$E$36,1)-1,0,2))</f>
        <v>693.32674419173327</v>
      </c>
      <c r="EO15" s="32">
        <f ca="1">FORECAST(EO23,OFFSET(Réservoir!$D$25:$D$36,MATCH(EO23,Réservoir!$E$25:$E$36,1)-1,0,2),OFFSET(Réservoir!$E$25:$E$36,MATCH(EO23,Réservoir!$E$25:$E$36,1)-1,0,2))</f>
        <v>693.33632118485332</v>
      </c>
      <c r="EP15" s="32">
        <f ca="1">FORECAST(EP23,OFFSET(Réservoir!$D$25:$D$36,MATCH(EP23,Réservoir!$E$25:$E$36,1)-1,0,2),OFFSET(Réservoir!$E$25:$E$36,MATCH(EP23,Réservoir!$E$25:$E$36,1)-1,0,2))</f>
        <v>693.34589817797337</v>
      </c>
      <c r="EQ15" s="152">
        <f ca="1">FORECAST(EQ23,OFFSET(Réservoir!$D$25:$D$36,MATCH(EQ23,Réservoir!$E$25:$E$36,1)-1,0,2),OFFSET(Réservoir!$E$25:$E$36,MATCH(EQ23,Réservoir!$E$25:$E$36,1)-1,0,2))</f>
        <v>693.3554751710933</v>
      </c>
      <c r="ER15" s="32">
        <f ca="1">FORECAST(ER23,OFFSET(Réservoir!$D$25:$D$36,MATCH(ER23,Réservoir!$E$25:$E$36,1)-1,0,2),OFFSET(Réservoir!$E$25:$E$36,MATCH(ER23,Réservoir!$E$25:$E$36,1)-1,0,2))</f>
        <v>693.36505216421335</v>
      </c>
      <c r="ES15" s="32">
        <f ca="1">FORECAST(ES23,OFFSET(Réservoir!$D$25:$D$36,MATCH(ES23,Réservoir!$E$25:$E$36,1)-1,0,2),OFFSET(Réservoir!$E$25:$E$36,MATCH(ES23,Réservoir!$E$25:$E$36,1)-1,0,2))</f>
        <v>693.37283860840876</v>
      </c>
      <c r="ET15" s="32">
        <f ca="1">FORECAST(ET23,OFFSET(Réservoir!$D$25:$D$36,MATCH(ET23,Réservoir!$E$25:$E$36,1)-1,0,2),OFFSET(Réservoir!$E$25:$E$36,MATCH(ET23,Réservoir!$E$25:$E$36,1)-1,0,2))</f>
        <v>693.38062505260416</v>
      </c>
      <c r="EU15" s="32">
        <f ca="1">FORECAST(EU23,OFFSET(Réservoir!$D$25:$D$36,MATCH(EU23,Réservoir!$E$25:$E$36,1)-1,0,2),OFFSET(Réservoir!$E$25:$E$36,MATCH(EU23,Réservoir!$E$25:$E$36,1)-1,0,2))</f>
        <v>693.38841149679968</v>
      </c>
      <c r="EV15" s="32">
        <f ca="1">FORECAST(EV23,OFFSET(Réservoir!$D$25:$D$36,MATCH(EV23,Réservoir!$E$25:$E$36,1)-1,0,2),OFFSET(Réservoir!$E$25:$E$36,MATCH(EV23,Réservoir!$E$25:$E$36,1)-1,0,2))</f>
        <v>693.39619794099508</v>
      </c>
      <c r="EW15" s="32">
        <f ca="1">FORECAST(EW23,OFFSET(Réservoir!$D$25:$D$36,MATCH(EW23,Réservoir!$E$25:$E$36,1)-1,0,2),OFFSET(Réservoir!$E$25:$E$36,MATCH(EW23,Réservoir!$E$25:$E$36,1)-1,0,2))</f>
        <v>693.40398438519048</v>
      </c>
      <c r="EX15" s="32">
        <f ca="1">FORECAST(EX23,OFFSET(Réservoir!$D$25:$D$36,MATCH(EX23,Réservoir!$E$25:$E$36,1)-1,0,2),OFFSET(Réservoir!$E$25:$E$36,MATCH(EX23,Réservoir!$E$25:$E$36,1)-1,0,2))</f>
        <v>693.411770829386</v>
      </c>
      <c r="EY15" s="32">
        <f ca="1">FORECAST(EY23,OFFSET(Réservoir!$D$25:$D$36,MATCH(EY23,Réservoir!$E$25:$E$36,1)-1,0,2),OFFSET(Réservoir!$E$25:$E$36,MATCH(EY23,Réservoir!$E$25:$E$36,1)-1,0,2))</f>
        <v>693.4195572735814</v>
      </c>
      <c r="EZ15" s="32">
        <f ca="1">FORECAST(EZ23,OFFSET(Réservoir!$D$25:$D$36,MATCH(EZ23,Réservoir!$E$25:$E$36,1)-1,0,2),OFFSET(Réservoir!$E$25:$E$36,MATCH(EZ23,Réservoir!$E$25:$E$36,1)-1,0,2))</f>
        <v>693.42734371777681</v>
      </c>
      <c r="FA15" s="32">
        <f ca="1">FORECAST(FA23,OFFSET(Réservoir!$D$25:$D$36,MATCH(FA23,Réservoir!$E$25:$E$36,1)-1,0,2),OFFSET(Réservoir!$E$25:$E$36,MATCH(FA23,Réservoir!$E$25:$E$36,1)-1,0,2))</f>
        <v>693.43513016197232</v>
      </c>
      <c r="FB15" s="32">
        <f ca="1">FORECAST(FB23,OFFSET(Réservoir!$D$25:$D$36,MATCH(FB23,Réservoir!$E$25:$E$36,1)-1,0,2),OFFSET(Réservoir!$E$25:$E$36,MATCH(FB23,Réservoir!$E$25:$E$36,1)-1,0,2))</f>
        <v>693.44291660616773</v>
      </c>
      <c r="FC15" s="32">
        <f ca="1">FORECAST(FC23,OFFSET(Réservoir!$D$25:$D$36,MATCH(FC23,Réservoir!$E$25:$E$36,1)-1,0,2),OFFSET(Réservoir!$E$25:$E$36,MATCH(FC23,Réservoir!$E$25:$E$36,1)-1,0,2))</f>
        <v>693.45070305036313</v>
      </c>
      <c r="FD15" s="32">
        <f ca="1">FORECAST(FD23,OFFSET(Réservoir!$D$25:$D$36,MATCH(FD23,Réservoir!$E$25:$E$36,1)-1,0,2),OFFSET(Réservoir!$E$25:$E$36,MATCH(FD23,Réservoir!$E$25:$E$36,1)-1,0,2))</f>
        <v>693.45848949455865</v>
      </c>
      <c r="FE15" s="32">
        <f ca="1">FORECAST(FE23,OFFSET(Réservoir!$D$25:$D$36,MATCH(FE23,Réservoir!$E$25:$E$36,1)-1,0,2),OFFSET(Réservoir!$E$25:$E$36,MATCH(FE23,Réservoir!$E$25:$E$36,1)-1,0,2))</f>
        <v>693.46627593875405</v>
      </c>
      <c r="FF15" s="32">
        <f ca="1">FORECAST(FF23,OFFSET(Réservoir!$D$25:$D$36,MATCH(FF23,Réservoir!$E$25:$E$36,1)-1,0,2),OFFSET(Réservoir!$E$25:$E$36,MATCH(FF23,Réservoir!$E$25:$E$36,1)-1,0,2))</f>
        <v>693.47406238294946</v>
      </c>
      <c r="FG15" s="32">
        <f ca="1">FORECAST(FG23,OFFSET(Réservoir!$D$25:$D$36,MATCH(FG23,Réservoir!$E$25:$E$36,1)-1,0,2),OFFSET(Réservoir!$E$25:$E$36,MATCH(FG23,Réservoir!$E$25:$E$36,1)-1,0,2))</f>
        <v>693.48184882714497</v>
      </c>
      <c r="FH15" s="32">
        <f ca="1">FORECAST(FH23,OFFSET(Réservoir!$D$25:$D$36,MATCH(FH23,Réservoir!$E$25:$E$36,1)-1,0,2),OFFSET(Réservoir!$E$25:$E$36,MATCH(FH23,Réservoir!$E$25:$E$36,1)-1,0,2))</f>
        <v>693.48963527134038</v>
      </c>
      <c r="FI15" s="32">
        <f ca="1">FORECAST(FI23,OFFSET(Réservoir!$D$25:$D$36,MATCH(FI23,Réservoir!$E$25:$E$36,1)-1,0,2),OFFSET(Réservoir!$E$25:$E$36,MATCH(FI23,Réservoir!$E$25:$E$36,1)-1,0,2))</f>
        <v>693.49742171553578</v>
      </c>
      <c r="FJ15" s="32">
        <f ca="1">FORECAST(FJ23,OFFSET(Réservoir!$D$25:$D$36,MATCH(FJ23,Réservoir!$E$25:$E$36,1)-1,0,2),OFFSET(Réservoir!$E$25:$E$36,MATCH(FJ23,Réservoir!$E$25:$E$36,1)-1,0,2))</f>
        <v>693.50520815973118</v>
      </c>
      <c r="FK15" s="32">
        <f ca="1">FORECAST(FK23,OFFSET(Réservoir!$D$25:$D$36,MATCH(FK23,Réservoir!$E$25:$E$36,1)-1,0,2),OFFSET(Réservoir!$E$25:$E$36,MATCH(FK23,Réservoir!$E$25:$E$36,1)-1,0,2))</f>
        <v>693.5129946039267</v>
      </c>
      <c r="FL15" s="32">
        <f ca="1">FORECAST(FL23,OFFSET(Réservoir!$D$25:$D$36,MATCH(FL23,Réservoir!$E$25:$E$36,1)-1,0,2),OFFSET(Réservoir!$E$25:$E$36,MATCH(FL23,Réservoir!$E$25:$E$36,1)-1,0,2))</f>
        <v>693.5207810481221</v>
      </c>
      <c r="FM15" s="32">
        <f ca="1">FORECAST(FM23,OFFSET(Réservoir!$D$25:$D$36,MATCH(FM23,Réservoir!$E$25:$E$36,1)-1,0,2),OFFSET(Réservoir!$E$25:$E$36,MATCH(FM23,Réservoir!$E$25:$E$36,1)-1,0,2))</f>
        <v>693.52856749231751</v>
      </c>
      <c r="FN15" s="32">
        <f ca="1">FORECAST(FN23,OFFSET(Réservoir!$D$25:$D$36,MATCH(FN23,Réservoir!$E$25:$E$36,1)-1,0,2),OFFSET(Réservoir!$E$25:$E$36,MATCH(FN23,Réservoir!$E$25:$E$36,1)-1,0,2))</f>
        <v>693.53635393651302</v>
      </c>
      <c r="FO15" s="32">
        <f ca="1">FORECAST(FO23,OFFSET(Réservoir!$D$25:$D$36,MATCH(FO23,Réservoir!$E$25:$E$36,1)-1,0,2),OFFSET(Réservoir!$E$25:$E$36,MATCH(FO23,Réservoir!$E$25:$E$36,1)-1,0,2))</f>
        <v>693.54414038070843</v>
      </c>
      <c r="FP15" s="105" t="e">
        <f ca="1">FORECAST(FP23,OFFSET(Réservoir!$D$25:$D$36,MATCH(FP23,Réservoir!$E$25:$E$36,1)-1,0,2),OFFSET(Réservoir!$E$25:$E$36,MATCH(FP23,Réservoir!$E$25:$E$36,1)-1,0,2))</f>
        <v>#VALUE!</v>
      </c>
      <c r="FQ15" s="32" t="e">
        <f ca="1">FORECAST(FQ23,OFFSET(Réservoir!$D$25:$D$36,MATCH(FQ23,Réservoir!$E$25:$E$36,1)-1,0,2),OFFSET(Réservoir!$E$25:$E$36,MATCH(FQ23,Réservoir!$E$25:$E$36,1)-1,0,2))</f>
        <v>#VALUE!</v>
      </c>
      <c r="FR15" s="32" t="e">
        <f ca="1">FORECAST(FR23,OFFSET(Réservoir!$D$25:$D$36,MATCH(FR23,Réservoir!$E$25:$E$36,1)-1,0,2),OFFSET(Réservoir!$E$25:$E$36,MATCH(FR23,Réservoir!$E$25:$E$36,1)-1,0,2))</f>
        <v>#VALUE!</v>
      </c>
      <c r="FS15" s="32" t="e">
        <f ca="1">FORECAST(FS23,OFFSET(Réservoir!$D$25:$D$36,MATCH(FS23,Réservoir!$E$25:$E$36,1)-1,0,2),OFFSET(Réservoir!$E$25:$E$36,MATCH(FS23,Réservoir!$E$25:$E$36,1)-1,0,2))</f>
        <v>#VALUE!</v>
      </c>
      <c r="FT15" s="32" t="e">
        <f ca="1">FORECAST(FT23,OFFSET(Réservoir!$D$25:$D$36,MATCH(FT23,Réservoir!$E$25:$E$36,1)-1,0,2),OFFSET(Réservoir!$E$25:$E$36,MATCH(FT23,Réservoir!$E$25:$E$36,1)-1,0,2))</f>
        <v>#VALUE!</v>
      </c>
      <c r="FU15" s="32" t="e">
        <f ca="1">FORECAST(FU23,OFFSET(Réservoir!$D$25:$D$36,MATCH(FU23,Réservoir!$E$25:$E$36,1)-1,0,2),OFFSET(Réservoir!$E$25:$E$36,MATCH(FU23,Réservoir!$E$25:$E$36,1)-1,0,2))</f>
        <v>#VALUE!</v>
      </c>
      <c r="FV15" s="32" t="e">
        <f ca="1">FORECAST(FV23,OFFSET(Réservoir!$D$25:$D$36,MATCH(FV23,Réservoir!$E$25:$E$36,1)-1,0,2),OFFSET(Réservoir!$E$25:$E$36,MATCH(FV23,Réservoir!$E$25:$E$36,1)-1,0,2))</f>
        <v>#VALUE!</v>
      </c>
      <c r="FW15" s="32" t="e">
        <f ca="1">FORECAST(FW23,OFFSET(Réservoir!$D$25:$D$36,MATCH(FW23,Réservoir!$E$25:$E$36,1)-1,0,2),OFFSET(Réservoir!$E$25:$E$36,MATCH(FW23,Réservoir!$E$25:$E$36,1)-1,0,2))</f>
        <v>#VALUE!</v>
      </c>
      <c r="FX15" s="32" t="e">
        <f ca="1">FORECAST(FX23,OFFSET(Réservoir!$D$25:$D$36,MATCH(FX23,Réservoir!$E$25:$E$36,1)-1,0,2),OFFSET(Réservoir!$E$25:$E$36,MATCH(FX23,Réservoir!$E$25:$E$36,1)-1,0,2))</f>
        <v>#VALUE!</v>
      </c>
      <c r="FY15" s="32" t="e">
        <f ca="1">FORECAST(FY23,OFFSET(Réservoir!$D$25:$D$36,MATCH(FY23,Réservoir!$E$25:$E$36,1)-1,0,2),OFFSET(Réservoir!$E$25:$E$36,MATCH(FY23,Réservoir!$E$25:$E$36,1)-1,0,2))</f>
        <v>#VALUE!</v>
      </c>
      <c r="FZ15" s="32" t="e">
        <f ca="1">FORECAST(FZ23,OFFSET(Réservoir!$D$25:$D$36,MATCH(FZ23,Réservoir!$E$25:$E$36,1)-1,0,2),OFFSET(Réservoir!$E$25:$E$36,MATCH(FZ23,Réservoir!$E$25:$E$36,1)-1,0,2))</f>
        <v>#VALUE!</v>
      </c>
      <c r="GA15" s="32" t="e">
        <f ca="1">FORECAST(GA23,OFFSET(Réservoir!$D$25:$D$36,MATCH(GA23,Réservoir!$E$25:$E$36,1)-1,0,2),OFFSET(Réservoir!$E$25:$E$36,MATCH(GA23,Réservoir!$E$25:$E$36,1)-1,0,2))</f>
        <v>#VALUE!</v>
      </c>
      <c r="GB15" s="32" t="e">
        <f ca="1">FORECAST(GB23,OFFSET(Réservoir!$D$25:$D$36,MATCH(GB23,Réservoir!$E$25:$E$36,1)-1,0,2),OFFSET(Réservoir!$E$25:$E$36,MATCH(GB23,Réservoir!$E$25:$E$36,1)-1,0,2))</f>
        <v>#VALUE!</v>
      </c>
      <c r="GC15" s="32" t="e">
        <f ca="1">FORECAST(GC23,OFFSET(Réservoir!$D$25:$D$36,MATCH(GC23,Réservoir!$E$25:$E$36,1)-1,0,2),OFFSET(Réservoir!$E$25:$E$36,MATCH(GC23,Réservoir!$E$25:$E$36,1)-1,0,2))</f>
        <v>#VALUE!</v>
      </c>
      <c r="GD15" s="32" t="e">
        <f ca="1">FORECAST(GD23,OFFSET(Réservoir!$D$25:$D$36,MATCH(GD23,Réservoir!$E$25:$E$36,1)-1,0,2),OFFSET(Réservoir!$E$25:$E$36,MATCH(GD23,Réservoir!$E$25:$E$36,1)-1,0,2))</f>
        <v>#VALUE!</v>
      </c>
      <c r="GE15" s="32" t="e">
        <f ca="1">FORECAST(GE23,OFFSET(Réservoir!$D$25:$D$36,MATCH(GE23,Réservoir!$E$25:$E$36,1)-1,0,2),OFFSET(Réservoir!$E$25:$E$36,MATCH(GE23,Réservoir!$E$25:$E$36,1)-1,0,2))</f>
        <v>#VALUE!</v>
      </c>
      <c r="GF15" s="32" t="e">
        <f ca="1">FORECAST(GF23,OFFSET(Réservoir!$D$25:$D$36,MATCH(GF23,Réservoir!$E$25:$E$36,1)-1,0,2),OFFSET(Réservoir!$E$25:$E$36,MATCH(GF23,Réservoir!$E$25:$E$36,1)-1,0,2))</f>
        <v>#VALUE!</v>
      </c>
      <c r="GG15" s="32" t="e">
        <f ca="1">FORECAST(GG23,OFFSET(Réservoir!$D$25:$D$36,MATCH(GG23,Réservoir!$E$25:$E$36,1)-1,0,2),OFFSET(Réservoir!$E$25:$E$36,MATCH(GG23,Réservoir!$E$25:$E$36,1)-1,0,2))</f>
        <v>#VALUE!</v>
      </c>
      <c r="GH15" s="32" t="e">
        <f ca="1">FORECAST(GH23,OFFSET(Réservoir!$D$25:$D$36,MATCH(GH23,Réservoir!$E$25:$E$36,1)-1,0,2),OFFSET(Réservoir!$E$25:$E$36,MATCH(GH23,Réservoir!$E$25:$E$36,1)-1,0,2))</f>
        <v>#VALUE!</v>
      </c>
      <c r="GI15" s="32" t="e">
        <f ca="1">FORECAST(GI23,OFFSET(Réservoir!$D$25:$D$36,MATCH(GI23,Réservoir!$E$25:$E$36,1)-1,0,2),OFFSET(Réservoir!$E$25:$E$36,MATCH(GI23,Réservoir!$E$25:$E$36,1)-1,0,2))</f>
        <v>#VALUE!</v>
      </c>
      <c r="GJ15" s="32" t="e">
        <f ca="1">FORECAST(GJ23,OFFSET(Réservoir!$D$25:$D$36,MATCH(GJ23,Réservoir!$E$25:$E$36,1)-1,0,2),OFFSET(Réservoir!$E$25:$E$36,MATCH(GJ23,Réservoir!$E$25:$E$36,1)-1,0,2))</f>
        <v>#VALUE!</v>
      </c>
      <c r="GK15" s="32" t="e">
        <f ca="1">FORECAST(GK23,OFFSET(Réservoir!$D$25:$D$36,MATCH(GK23,Réservoir!$E$25:$E$36,1)-1,0,2),OFFSET(Réservoir!$E$25:$E$36,MATCH(GK23,Réservoir!$E$25:$E$36,1)-1,0,2))</f>
        <v>#VALUE!</v>
      </c>
      <c r="GL15" s="32" t="e">
        <f ca="1">FORECAST(GL23,OFFSET(Réservoir!$D$25:$D$36,MATCH(GL23,Réservoir!$E$25:$E$36,1)-1,0,2),OFFSET(Réservoir!$E$25:$E$36,MATCH(GL23,Réservoir!$E$25:$E$36,1)-1,0,2))</f>
        <v>#VALUE!</v>
      </c>
      <c r="GM15" s="152" t="e">
        <f ca="1">FORECAST(GM23,OFFSET(Réservoir!$D$25:$D$36,MATCH(GM23,Réservoir!$E$25:$E$36,1)-1,0,2),OFFSET(Réservoir!$E$25:$E$36,MATCH(GM23,Réservoir!$E$25:$E$36,1)-1,0,2))</f>
        <v>#VALUE!</v>
      </c>
    </row>
    <row r="16" spans="1:195" x14ac:dyDescent="0.25">
      <c r="B16" t="s">
        <v>571</v>
      </c>
      <c r="C16" t="s">
        <v>25</v>
      </c>
      <c r="D16" s="40">
        <f ca="1">Horaire!D33</f>
        <v>689.33026123046875</v>
      </c>
      <c r="E16" s="40">
        <f ca="1">Horaire!E33</f>
        <v>689.50030517578125</v>
      </c>
      <c r="F16" s="40">
        <f ca="1">Horaire!F33</f>
        <v>689.6502685546875</v>
      </c>
      <c r="G16" s="40">
        <f ca="1">Horaire!G33</f>
        <v>689.790283203125</v>
      </c>
      <c r="H16" s="40">
        <f ca="1">Horaire!H33</f>
        <v>689.9302978515625</v>
      </c>
      <c r="I16" s="40">
        <f ca="1">Horaire!I33</f>
        <v>690.060302734375</v>
      </c>
      <c r="J16" s="40">
        <f ca="1">Horaire!J33</f>
        <v>690.1903076171875</v>
      </c>
      <c r="K16" s="40">
        <f ca="1">Horaire!K33</f>
        <v>690.2103271484375</v>
      </c>
      <c r="L16" s="40">
        <f ca="1">Horaire!L33</f>
        <v>689.4403076171875</v>
      </c>
      <c r="M16" s="40">
        <f ca="1">Horaire!M33</f>
        <v>688.6302490234375</v>
      </c>
      <c r="N16" s="40">
        <f ca="1">Horaire!N33</f>
        <v>687.81024169921875</v>
      </c>
      <c r="O16" s="40" t="str">
        <f ca="1">Horaire!O33</f>
        <v/>
      </c>
      <c r="P16" s="40" t="str">
        <f ca="1">Horaire!P33</f>
        <v/>
      </c>
      <c r="Q16" s="40" t="str">
        <f ca="1">Horaire!Q33</f>
        <v/>
      </c>
      <c r="R16" s="40" t="str">
        <f ca="1">Horaire!R33</f>
        <v/>
      </c>
      <c r="S16" s="40" t="str">
        <f ca="1">Horaire!S33</f>
        <v/>
      </c>
      <c r="T16" s="40" t="str">
        <f ca="1">Horaire!T33</f>
        <v/>
      </c>
      <c r="U16" s="40" t="str">
        <f ca="1">Horaire!U33</f>
        <v/>
      </c>
      <c r="V16" s="40" t="str">
        <f ca="1">Horaire!V33</f>
        <v/>
      </c>
      <c r="W16" s="40" t="str">
        <f ca="1">Horaire!W33</f>
        <v/>
      </c>
      <c r="X16" s="40" t="str">
        <f ca="1">Horaire!X33</f>
        <v/>
      </c>
      <c r="Y16" s="40" t="str">
        <f ca="1">Horaire!Y33</f>
        <v/>
      </c>
      <c r="Z16" s="40" t="str">
        <f ca="1">Horaire!Z33</f>
        <v/>
      </c>
      <c r="AA16" s="40" t="str">
        <f ca="1">Horaire!AA33</f>
        <v/>
      </c>
      <c r="AB16" s="102" t="str">
        <f ca="1">Horaire!AB33</f>
        <v/>
      </c>
      <c r="AC16" s="40" t="str">
        <f ca="1">Horaire!AC33</f>
        <v/>
      </c>
      <c r="AD16" s="40" t="str">
        <f ca="1">Horaire!AD33</f>
        <v/>
      </c>
      <c r="AE16" s="40" t="str">
        <f ca="1">Horaire!AE33</f>
        <v/>
      </c>
      <c r="AF16" s="40" t="str">
        <f ca="1">Horaire!AF33</f>
        <v/>
      </c>
      <c r="AG16" s="40" t="str">
        <f ca="1">Horaire!AG33</f>
        <v/>
      </c>
      <c r="AH16" s="40" t="str">
        <f ca="1">Horaire!AH33</f>
        <v/>
      </c>
      <c r="AI16" s="40" t="str">
        <f ca="1">Horaire!AI33</f>
        <v/>
      </c>
      <c r="AJ16" s="40" t="str">
        <f ca="1">Horaire!AJ33</f>
        <v/>
      </c>
      <c r="AK16" s="40" t="str">
        <f ca="1">Horaire!AK33</f>
        <v/>
      </c>
      <c r="AL16" s="40" t="str">
        <f ca="1">Horaire!AL33</f>
        <v/>
      </c>
      <c r="AM16" s="40" t="str">
        <f ca="1">Horaire!AM33</f>
        <v/>
      </c>
      <c r="AN16" s="40" t="str">
        <f ca="1">Horaire!AN33</f>
        <v/>
      </c>
      <c r="AO16" s="40" t="str">
        <f ca="1">Horaire!AO33</f>
        <v/>
      </c>
      <c r="AP16" s="40" t="str">
        <f ca="1">Horaire!AP33</f>
        <v/>
      </c>
      <c r="AQ16" s="40" t="str">
        <f ca="1">Horaire!AQ33</f>
        <v/>
      </c>
      <c r="AR16" s="40" t="str">
        <f ca="1">Horaire!AR33</f>
        <v/>
      </c>
      <c r="AS16" s="40" t="str">
        <f ca="1">Horaire!AS33</f>
        <v/>
      </c>
      <c r="AT16" s="40" t="str">
        <f ca="1">Horaire!AT33</f>
        <v/>
      </c>
      <c r="AU16" s="40" t="str">
        <f ca="1">Horaire!AU33</f>
        <v/>
      </c>
      <c r="AV16" s="40" t="str">
        <f ca="1">Horaire!AV33</f>
        <v/>
      </c>
      <c r="AW16" s="40" t="str">
        <f ca="1">Horaire!AW33</f>
        <v/>
      </c>
      <c r="AX16" s="40" t="str">
        <f ca="1">Horaire!AX33</f>
        <v/>
      </c>
      <c r="AY16" s="40" t="str">
        <f ca="1">Horaire!AY33</f>
        <v/>
      </c>
      <c r="AZ16" s="102" t="str">
        <f ca="1">Horaire!AZ33</f>
        <v/>
      </c>
      <c r="BA16" s="40" t="str">
        <f ca="1">Horaire!BA33</f>
        <v/>
      </c>
      <c r="BB16" s="40" t="str">
        <f ca="1">Horaire!BB33</f>
        <v/>
      </c>
      <c r="BC16" s="40" t="str">
        <f ca="1">Horaire!BC33</f>
        <v/>
      </c>
      <c r="BD16" s="40" t="str">
        <f ca="1">Horaire!BD33</f>
        <v/>
      </c>
      <c r="BE16" s="40" t="str">
        <f ca="1">Horaire!BE33</f>
        <v/>
      </c>
      <c r="BF16" s="40" t="str">
        <f ca="1">Horaire!BF33</f>
        <v/>
      </c>
      <c r="BG16" s="40" t="str">
        <f ca="1">Horaire!BG33</f>
        <v/>
      </c>
      <c r="BH16" s="40" t="str">
        <f ca="1">Horaire!BH33</f>
        <v/>
      </c>
      <c r="BI16" s="40" t="str">
        <f ca="1">Horaire!BI33</f>
        <v/>
      </c>
      <c r="BJ16" s="40" t="str">
        <f ca="1">Horaire!BJ33</f>
        <v/>
      </c>
      <c r="BK16" s="40" t="str">
        <f ca="1">Horaire!BK33</f>
        <v/>
      </c>
      <c r="BL16" s="40" t="str">
        <f ca="1">Horaire!BL33</f>
        <v/>
      </c>
      <c r="BM16" s="40" t="str">
        <f ca="1">Horaire!BM33</f>
        <v/>
      </c>
      <c r="BN16" s="40" t="str">
        <f ca="1">Horaire!BN33</f>
        <v/>
      </c>
      <c r="BO16" s="40" t="str">
        <f ca="1">Horaire!BO33</f>
        <v/>
      </c>
      <c r="BP16" s="40" t="str">
        <f ca="1">Horaire!BP33</f>
        <v/>
      </c>
      <c r="BQ16" s="40" t="str">
        <f ca="1">Horaire!BQ33</f>
        <v/>
      </c>
      <c r="BR16" s="40" t="str">
        <f ca="1">Horaire!BR33</f>
        <v/>
      </c>
      <c r="BS16" s="40" t="str">
        <f ca="1">Horaire!BS33</f>
        <v/>
      </c>
      <c r="BT16" s="40" t="str">
        <f ca="1">Horaire!BT33</f>
        <v/>
      </c>
      <c r="BU16" s="40" t="str">
        <f ca="1">Horaire!BU33</f>
        <v/>
      </c>
      <c r="BV16" s="40" t="str">
        <f ca="1">Horaire!BV33</f>
        <v/>
      </c>
      <c r="BW16" s="40" t="str">
        <f ca="1">Horaire!BW33</f>
        <v/>
      </c>
      <c r="BX16" s="102" t="str">
        <f ca="1">Horaire!BX33</f>
        <v/>
      </c>
      <c r="BY16" s="40" t="str">
        <f ca="1">Horaire!BY33</f>
        <v/>
      </c>
      <c r="BZ16" s="40" t="str">
        <f ca="1">Horaire!BZ33</f>
        <v/>
      </c>
      <c r="CA16" s="40" t="str">
        <f ca="1">Horaire!CA33</f>
        <v/>
      </c>
      <c r="CB16" s="40" t="str">
        <f ca="1">Horaire!CB33</f>
        <v/>
      </c>
      <c r="CC16" s="40" t="str">
        <f ca="1">Horaire!CC33</f>
        <v/>
      </c>
      <c r="CD16" s="40" t="str">
        <f ca="1">Horaire!CD33</f>
        <v/>
      </c>
      <c r="CE16" s="40" t="str">
        <f ca="1">Horaire!CE33</f>
        <v/>
      </c>
      <c r="CF16" s="40" t="str">
        <f ca="1">Horaire!CF33</f>
        <v/>
      </c>
      <c r="CG16" s="40" t="str">
        <f ca="1">Horaire!CG33</f>
        <v/>
      </c>
      <c r="CH16" s="40" t="str">
        <f ca="1">Horaire!CH33</f>
        <v/>
      </c>
      <c r="CI16" s="40" t="str">
        <f ca="1">Horaire!CI33</f>
        <v/>
      </c>
      <c r="CJ16" s="40" t="str">
        <f ca="1">Horaire!CJ33</f>
        <v/>
      </c>
      <c r="CK16" s="40" t="str">
        <f ca="1">Horaire!CK33</f>
        <v/>
      </c>
      <c r="CL16" s="40" t="str">
        <f ca="1">Horaire!CL33</f>
        <v/>
      </c>
      <c r="CM16" s="40" t="str">
        <f ca="1">Horaire!CM33</f>
        <v/>
      </c>
      <c r="CN16" s="40" t="str">
        <f ca="1">Horaire!CN33</f>
        <v/>
      </c>
      <c r="CO16" s="40" t="str">
        <f ca="1">Horaire!CO33</f>
        <v/>
      </c>
      <c r="CP16" s="40" t="str">
        <f ca="1">Horaire!CP33</f>
        <v/>
      </c>
      <c r="CQ16" s="40" t="str">
        <f ca="1">Horaire!CQ33</f>
        <v/>
      </c>
      <c r="CR16" s="40" t="str">
        <f ca="1">Horaire!CR33</f>
        <v/>
      </c>
      <c r="CS16" s="40" t="str">
        <f ca="1">Horaire!CS33</f>
        <v/>
      </c>
      <c r="CT16" s="40" t="str">
        <f ca="1">Horaire!CT33</f>
        <v/>
      </c>
      <c r="CU16" s="149" t="str">
        <f ca="1">Horaire!CU33</f>
        <v/>
      </c>
      <c r="CV16" s="40" t="str">
        <f ca="1">Horaire!CV33</f>
        <v/>
      </c>
      <c r="CW16" s="40" t="str">
        <f ca="1">Horaire!CW33</f>
        <v/>
      </c>
      <c r="CX16" s="40" t="str">
        <f ca="1">Horaire!CX33</f>
        <v/>
      </c>
      <c r="CY16" s="40" t="str">
        <f ca="1">Horaire!CY33</f>
        <v/>
      </c>
      <c r="CZ16" s="40" t="str">
        <f ca="1">Horaire!CZ33</f>
        <v/>
      </c>
      <c r="DA16" s="40" t="str">
        <f ca="1">Horaire!DA33</f>
        <v/>
      </c>
      <c r="DB16" s="40" t="str">
        <f ca="1">Horaire!DB33</f>
        <v/>
      </c>
      <c r="DC16" s="40" t="str">
        <f ca="1">Horaire!DC33</f>
        <v/>
      </c>
      <c r="DD16" s="40" t="str">
        <f ca="1">Horaire!DD33</f>
        <v/>
      </c>
      <c r="DE16" s="40" t="str">
        <f ca="1">Horaire!DE33</f>
        <v/>
      </c>
      <c r="DF16" s="40" t="str">
        <f ca="1">Horaire!DF33</f>
        <v/>
      </c>
      <c r="DG16" s="40" t="str">
        <f ca="1">Horaire!DG33</f>
        <v/>
      </c>
      <c r="DH16" s="40" t="str">
        <f ca="1">Horaire!DH33</f>
        <v/>
      </c>
      <c r="DI16" s="40" t="str">
        <f ca="1">Horaire!DI33</f>
        <v/>
      </c>
      <c r="DJ16" s="40" t="str">
        <f ca="1">Horaire!DJ33</f>
        <v/>
      </c>
      <c r="DK16" s="40" t="str">
        <f ca="1">Horaire!DK33</f>
        <v/>
      </c>
      <c r="DL16" s="40" t="str">
        <f ca="1">Horaire!DL33</f>
        <v/>
      </c>
      <c r="DM16" s="40" t="str">
        <f ca="1">Horaire!DM33</f>
        <v/>
      </c>
      <c r="DN16" s="40" t="str">
        <f ca="1">Horaire!DN33</f>
        <v/>
      </c>
      <c r="DO16" s="40" t="str">
        <f ca="1">Horaire!DO33</f>
        <v/>
      </c>
      <c r="DP16" s="40" t="str">
        <f ca="1">Horaire!DP33</f>
        <v/>
      </c>
      <c r="DQ16" s="40" t="str">
        <f ca="1">Horaire!DQ33</f>
        <v/>
      </c>
      <c r="DR16" s="40" t="str">
        <f ca="1">Horaire!DR33</f>
        <v/>
      </c>
      <c r="DS16" s="40" t="str">
        <f ca="1">Horaire!DS33</f>
        <v/>
      </c>
      <c r="DT16" s="102" t="str">
        <f ca="1">Horaire!DT33</f>
        <v/>
      </c>
      <c r="DU16" s="40" t="str">
        <f ca="1">Horaire!DU33</f>
        <v/>
      </c>
      <c r="DV16" s="40" t="str">
        <f ca="1">Horaire!DV33</f>
        <v/>
      </c>
      <c r="DW16" s="40" t="str">
        <f ca="1">Horaire!DW33</f>
        <v/>
      </c>
      <c r="DX16" s="40" t="str">
        <f ca="1">Horaire!DX33</f>
        <v/>
      </c>
      <c r="DY16" s="40" t="str">
        <f ca="1">Horaire!DY33</f>
        <v/>
      </c>
      <c r="DZ16" s="40" t="str">
        <f ca="1">Horaire!DZ33</f>
        <v/>
      </c>
      <c r="EA16" s="40" t="str">
        <f ca="1">Horaire!EA33</f>
        <v/>
      </c>
      <c r="EB16" s="40" t="str">
        <f ca="1">Horaire!EB33</f>
        <v/>
      </c>
      <c r="EC16" s="40" t="str">
        <f ca="1">Horaire!EC33</f>
        <v/>
      </c>
      <c r="ED16" s="40" t="str">
        <f ca="1">Horaire!ED33</f>
        <v/>
      </c>
      <c r="EE16" s="40" t="str">
        <f ca="1">Horaire!EE33</f>
        <v/>
      </c>
      <c r="EF16" s="40" t="str">
        <f ca="1">Horaire!EF33</f>
        <v/>
      </c>
      <c r="EG16" s="40" t="str">
        <f ca="1">Horaire!EG33</f>
        <v/>
      </c>
      <c r="EH16" s="40" t="str">
        <f ca="1">Horaire!EH33</f>
        <v/>
      </c>
      <c r="EI16" s="40" t="str">
        <f ca="1">Horaire!EI33</f>
        <v/>
      </c>
      <c r="EJ16" s="40" t="str">
        <f ca="1">Horaire!EJ33</f>
        <v/>
      </c>
      <c r="EK16" s="40" t="str">
        <f ca="1">Horaire!EK33</f>
        <v/>
      </c>
      <c r="EL16" s="40" t="str">
        <f ca="1">Horaire!EL33</f>
        <v/>
      </c>
      <c r="EM16" s="40" t="str">
        <f ca="1">Horaire!EM33</f>
        <v/>
      </c>
      <c r="EN16" s="40" t="str">
        <f ca="1">Horaire!EN33</f>
        <v/>
      </c>
      <c r="EO16" s="40" t="str">
        <f ca="1">Horaire!EO33</f>
        <v/>
      </c>
      <c r="EP16" s="40" t="str">
        <f ca="1">Horaire!EP33</f>
        <v/>
      </c>
      <c r="EQ16" s="149" t="str">
        <f ca="1">Horaire!EQ33</f>
        <v/>
      </c>
      <c r="ER16" s="40" t="str">
        <f ca="1">Horaire!ER33</f>
        <v/>
      </c>
      <c r="ES16" s="40" t="str">
        <f ca="1">Horaire!ES33</f>
        <v/>
      </c>
      <c r="ET16" s="40" t="str">
        <f ca="1">Horaire!ET33</f>
        <v/>
      </c>
      <c r="EU16" s="40" t="str">
        <f ca="1">Horaire!EU33</f>
        <v/>
      </c>
      <c r="EV16" s="40" t="str">
        <f ca="1">Horaire!EV33</f>
        <v/>
      </c>
      <c r="EW16" s="40" t="str">
        <f ca="1">Horaire!EW33</f>
        <v/>
      </c>
      <c r="EX16" s="40" t="str">
        <f ca="1">Horaire!EX33</f>
        <v/>
      </c>
      <c r="EY16" s="40" t="str">
        <f ca="1">Horaire!EY33</f>
        <v/>
      </c>
      <c r="EZ16" s="40" t="str">
        <f ca="1">Horaire!EZ33</f>
        <v/>
      </c>
      <c r="FA16" s="40" t="str">
        <f ca="1">Horaire!FA33</f>
        <v/>
      </c>
      <c r="FB16" s="40" t="str">
        <f ca="1">Horaire!FB33</f>
        <v/>
      </c>
      <c r="FC16" s="40" t="str">
        <f ca="1">Horaire!FC33</f>
        <v/>
      </c>
      <c r="FD16" s="40" t="str">
        <f ca="1">Horaire!FD33</f>
        <v/>
      </c>
      <c r="FE16" s="40" t="str">
        <f ca="1">Horaire!FE33</f>
        <v/>
      </c>
      <c r="FF16" s="40" t="str">
        <f ca="1">Horaire!FF33</f>
        <v/>
      </c>
      <c r="FG16" s="40" t="str">
        <f ca="1">Horaire!FG33</f>
        <v/>
      </c>
      <c r="FH16" s="40" t="str">
        <f ca="1">Horaire!FH33</f>
        <v/>
      </c>
      <c r="FI16" s="40" t="str">
        <f ca="1">Horaire!FI33</f>
        <v/>
      </c>
      <c r="FJ16" s="40" t="str">
        <f ca="1">Horaire!FJ33</f>
        <v/>
      </c>
      <c r="FK16" s="40" t="str">
        <f ca="1">Horaire!FK33</f>
        <v/>
      </c>
      <c r="FL16" s="40" t="str">
        <f ca="1">Horaire!FL33</f>
        <v/>
      </c>
      <c r="FM16" s="40" t="str">
        <f ca="1">Horaire!FM33</f>
        <v/>
      </c>
      <c r="FN16" s="40" t="str">
        <f ca="1">Horaire!FN33</f>
        <v/>
      </c>
      <c r="FO16" s="40" t="str">
        <f ca="1">Horaire!FO33</f>
        <v/>
      </c>
      <c r="FP16" s="102" t="str">
        <f ca="1">Horaire!FP33</f>
        <v/>
      </c>
      <c r="FQ16" s="40" t="str">
        <f ca="1">Horaire!FQ33</f>
        <v/>
      </c>
      <c r="FR16" s="40" t="str">
        <f ca="1">Horaire!FR33</f>
        <v/>
      </c>
      <c r="FS16" s="40" t="str">
        <f ca="1">Horaire!FS33</f>
        <v/>
      </c>
      <c r="FT16" s="40" t="str">
        <f ca="1">Horaire!FT33</f>
        <v/>
      </c>
      <c r="FU16" s="40" t="str">
        <f ca="1">Horaire!FU33</f>
        <v/>
      </c>
      <c r="FV16" s="40" t="str">
        <f ca="1">Horaire!FV33</f>
        <v/>
      </c>
      <c r="FW16" s="40" t="str">
        <f ca="1">Horaire!FW33</f>
        <v/>
      </c>
      <c r="FX16" s="40" t="str">
        <f ca="1">Horaire!FX33</f>
        <v/>
      </c>
      <c r="FY16" s="40" t="str">
        <f ca="1">Horaire!FY33</f>
        <v/>
      </c>
      <c r="FZ16" s="40" t="str">
        <f ca="1">Horaire!FZ33</f>
        <v/>
      </c>
      <c r="GA16" s="40" t="str">
        <f ca="1">Horaire!GA33</f>
        <v/>
      </c>
      <c r="GB16" s="40" t="str">
        <f ca="1">Horaire!GB33</f>
        <v/>
      </c>
      <c r="GC16" s="40" t="str">
        <f ca="1">Horaire!GC33</f>
        <v/>
      </c>
      <c r="GD16" s="40" t="str">
        <f ca="1">Horaire!GD33</f>
        <v/>
      </c>
      <c r="GE16" s="40" t="str">
        <f ca="1">Horaire!GE33</f>
        <v/>
      </c>
      <c r="GF16" s="40" t="str">
        <f ca="1">Horaire!GF33</f>
        <v/>
      </c>
      <c r="GG16" s="40" t="str">
        <f ca="1">Horaire!GG33</f>
        <v/>
      </c>
      <c r="GH16" s="40" t="str">
        <f ca="1">Horaire!GH33</f>
        <v/>
      </c>
      <c r="GI16" s="40" t="str">
        <f ca="1">Horaire!GI33</f>
        <v/>
      </c>
      <c r="GJ16" s="40" t="str">
        <f ca="1">Horaire!GJ33</f>
        <v/>
      </c>
      <c r="GK16" s="40" t="str">
        <f ca="1">Horaire!GK33</f>
        <v/>
      </c>
      <c r="GL16" s="40" t="str">
        <f ca="1">Horaire!GL33</f>
        <v/>
      </c>
      <c r="GM16" s="149" t="str">
        <f ca="1">Horaire!GM33</f>
        <v/>
      </c>
    </row>
    <row r="17" spans="1:195" x14ac:dyDescent="0.25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06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106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106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93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106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93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106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93"/>
    </row>
    <row r="18" spans="1:195" x14ac:dyDescent="0.25">
      <c r="B18" t="s">
        <v>78</v>
      </c>
      <c r="D18" t="s">
        <v>332</v>
      </c>
      <c r="AB18" s="87"/>
      <c r="AK18" s="41"/>
      <c r="AZ18" s="87"/>
      <c r="BX18" s="87"/>
      <c r="CU18" s="88"/>
      <c r="DT18" s="87"/>
      <c r="EQ18" s="88"/>
      <c r="FP18" s="87"/>
      <c r="GM18" s="88"/>
    </row>
    <row r="19" spans="1:195" ht="15.75" thickBot="1" x14ac:dyDescent="0.3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106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106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106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93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106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93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106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93"/>
    </row>
    <row r="20" spans="1:195" ht="15.75" thickBot="1" x14ac:dyDescent="0.3">
      <c r="A20" s="65"/>
      <c r="B20" s="66" t="s">
        <v>423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104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76"/>
      <c r="AQ20" s="76"/>
      <c r="AR20" s="60"/>
      <c r="AS20" s="60"/>
      <c r="AT20" s="60"/>
      <c r="AU20" s="60"/>
      <c r="AV20" s="60"/>
      <c r="AW20" s="60"/>
      <c r="AX20" s="60"/>
      <c r="AY20" s="60"/>
      <c r="AZ20" s="104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104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151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104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151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104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151"/>
    </row>
    <row r="21" spans="1:195" x14ac:dyDescent="0.25">
      <c r="B21" t="s">
        <v>31</v>
      </c>
      <c r="C21" t="s">
        <v>26</v>
      </c>
      <c r="D21" s="77">
        <f ca="1">D22</f>
        <v>626293.57910157414</v>
      </c>
      <c r="E21" s="77">
        <f t="shared" ref="E21:AJ21" ca="1" si="6">IF(E64&lt;=$L$3,IF(AND(E22&lt;&gt;"",F22=""),E22,D21+(D28-D46-D35)*3600*$D$3),"")</f>
        <v>659679.94692298525</v>
      </c>
      <c r="F21" s="77">
        <f t="shared" ca="1" si="6"/>
        <v>694817.5487470415</v>
      </c>
      <c r="G21" s="77">
        <f t="shared" ca="1" si="6"/>
        <v>732198.6131129011</v>
      </c>
      <c r="H21" s="77">
        <f t="shared" ca="1" si="6"/>
        <v>769650.57784574653</v>
      </c>
      <c r="I21" s="77">
        <f t="shared" ca="1" si="6"/>
        <v>810160.04552251694</v>
      </c>
      <c r="J21" s="77">
        <f t="shared" ca="1" si="6"/>
        <v>844648.27773557755</v>
      </c>
      <c r="K21" s="77">
        <f t="shared" ca="1" si="6"/>
        <v>873103.36534999323</v>
      </c>
      <c r="L21" s="77">
        <f t="shared" ca="1" si="6"/>
        <v>819597.81614359026</v>
      </c>
      <c r="M21" s="77">
        <f t="shared" ca="1" si="6"/>
        <v>766125.21644521062</v>
      </c>
      <c r="N21" s="77">
        <f t="shared" ca="1" si="6"/>
        <v>729313.08593751374</v>
      </c>
      <c r="O21" s="77">
        <f t="shared" ca="1" si="6"/>
        <v>670355.57408226817</v>
      </c>
      <c r="P21" s="77">
        <f t="shared" ca="1" si="6"/>
        <v>623559.57599371136</v>
      </c>
      <c r="Q21" s="77">
        <f t="shared" ca="1" si="6"/>
        <v>576449.56637105951</v>
      </c>
      <c r="R21" s="77">
        <f t="shared" ca="1" si="6"/>
        <v>529073.43497143139</v>
      </c>
      <c r="S21" s="77">
        <f t="shared" ca="1" si="6"/>
        <v>481466.6263297851</v>
      </c>
      <c r="T21" s="77">
        <f t="shared" ca="1" si="6"/>
        <v>433655.26402412285</v>
      </c>
      <c r="U21" s="77">
        <f t="shared" ca="1" si="6"/>
        <v>385578.54966396291</v>
      </c>
      <c r="V21" s="77">
        <f t="shared" ca="1" si="6"/>
        <v>285597.34476640471</v>
      </c>
      <c r="W21" s="77">
        <f t="shared" ca="1" si="6"/>
        <v>218525.62724970322</v>
      </c>
      <c r="X21" s="77">
        <f t="shared" ca="1" si="6"/>
        <v>168307.36668882534</v>
      </c>
      <c r="Y21" s="77">
        <f t="shared" ca="1" si="6"/>
        <v>119286.85000375217</v>
      </c>
      <c r="Z21" s="77">
        <f t="shared" ca="1" si="6"/>
        <v>108821.99993074225</v>
      </c>
      <c r="AA21" s="77">
        <f t="shared" ca="1" si="6"/>
        <v>99381.661347850037</v>
      </c>
      <c r="AB21" s="107">
        <f t="shared" ca="1" si="6"/>
        <v>102284.17662736846</v>
      </c>
      <c r="AC21" s="77">
        <f t="shared" ca="1" si="6"/>
        <v>131098.11860651695</v>
      </c>
      <c r="AD21" s="77">
        <f t="shared" ca="1" si="6"/>
        <v>154840.15523231731</v>
      </c>
      <c r="AE21" s="77">
        <f t="shared" ca="1" si="6"/>
        <v>175928.63170729182</v>
      </c>
      <c r="AF21" s="77">
        <f t="shared" ca="1" si="6"/>
        <v>196932.99302966689</v>
      </c>
      <c r="AG21" s="77">
        <f t="shared" ca="1" si="6"/>
        <v>217952.75529434014</v>
      </c>
      <c r="AH21" s="77">
        <f t="shared" ca="1" si="6"/>
        <v>239269.81001234986</v>
      </c>
      <c r="AI21" s="77">
        <f t="shared" ca="1" si="6"/>
        <v>260638.82567480928</v>
      </c>
      <c r="AJ21" s="77">
        <f t="shared" ca="1" si="6"/>
        <v>282002.07045548392</v>
      </c>
      <c r="AK21" s="77">
        <f t="shared" ref="AK21:BP21" ca="1" si="7">IF(AK64&lt;=$L$3,IF(AND(AK22&lt;&gt;"",AL22=""),AK22,AJ21+(AJ28-AJ46-AJ35)*3600*$D$3),"")</f>
        <v>185928.04564283043</v>
      </c>
      <c r="AL21" s="77">
        <f t="shared" ca="1" si="7"/>
        <v>120333.54261460762</v>
      </c>
      <c r="AM21" s="77">
        <f t="shared" ca="1" si="7"/>
        <v>108117.75611183853</v>
      </c>
      <c r="AN21" s="77">
        <f t="shared" ca="1" si="7"/>
        <v>103630.66060444812</v>
      </c>
      <c r="AO21" s="77">
        <f t="shared" ca="1" si="7"/>
        <v>126237.26936775632</v>
      </c>
      <c r="AP21" s="77">
        <f t="shared" ca="1" si="7"/>
        <v>147156.19887101324</v>
      </c>
      <c r="AQ21" s="77">
        <f t="shared" ca="1" si="7"/>
        <v>168192.69826108342</v>
      </c>
      <c r="AR21" s="77">
        <f t="shared" ca="1" si="7"/>
        <v>189206.4495206445</v>
      </c>
      <c r="AS21" s="77">
        <f t="shared" ca="1" si="7"/>
        <v>210224.43934997596</v>
      </c>
      <c r="AT21" s="77">
        <f t="shared" ca="1" si="7"/>
        <v>152136.06589373568</v>
      </c>
      <c r="AU21" s="77">
        <f t="shared" ca="1" si="7"/>
        <v>89657.908660775895</v>
      </c>
      <c r="AV21" s="77">
        <f t="shared" ca="1" si="7"/>
        <v>78592.948531452246</v>
      </c>
      <c r="AW21" s="77">
        <f t="shared" ca="1" si="7"/>
        <v>80600.161957416945</v>
      </c>
      <c r="AX21" s="77">
        <f t="shared" ca="1" si="7"/>
        <v>107494.95819460522</v>
      </c>
      <c r="AY21" s="77">
        <f t="shared" ca="1" si="7"/>
        <v>129956.7371211443</v>
      </c>
      <c r="AZ21" s="107">
        <f t="shared" ca="1" si="7"/>
        <v>150865.98707092862</v>
      </c>
      <c r="BA21" s="77">
        <f t="shared" ca="1" si="7"/>
        <v>171560.35161359695</v>
      </c>
      <c r="BB21" s="77">
        <f t="shared" ca="1" si="7"/>
        <v>191617.46766162824</v>
      </c>
      <c r="BC21" s="77">
        <f t="shared" ca="1" si="7"/>
        <v>211837.48488143191</v>
      </c>
      <c r="BD21" s="77">
        <f t="shared" ca="1" si="7"/>
        <v>232211.86244673328</v>
      </c>
      <c r="BE21" s="77">
        <f t="shared" ca="1" si="7"/>
        <v>252756.83944648993</v>
      </c>
      <c r="BF21" s="77">
        <f t="shared" ca="1" si="7"/>
        <v>273266.59076064726</v>
      </c>
      <c r="BG21" s="77">
        <f t="shared" ca="1" si="7"/>
        <v>293783.24835383374</v>
      </c>
      <c r="BH21" s="77">
        <f t="shared" ca="1" si="7"/>
        <v>314298.53678587131</v>
      </c>
      <c r="BI21" s="77">
        <f t="shared" ca="1" si="7"/>
        <v>334814.09606648138</v>
      </c>
      <c r="BJ21" s="77">
        <f t="shared" ca="1" si="7"/>
        <v>355329.60174461192</v>
      </c>
      <c r="BK21" s="77">
        <f t="shared" ca="1" si="7"/>
        <v>375428.19625171716</v>
      </c>
      <c r="BL21" s="77">
        <f t="shared" ca="1" si="7"/>
        <v>395472.80786196375</v>
      </c>
      <c r="BM21" s="77">
        <f t="shared" ca="1" si="7"/>
        <v>415520.46223422856</v>
      </c>
      <c r="BN21" s="77">
        <f t="shared" ca="1" si="7"/>
        <v>435567.93165862712</v>
      </c>
      <c r="BO21" s="77">
        <f t="shared" ca="1" si="7"/>
        <v>455621.33677131793</v>
      </c>
      <c r="BP21" s="77">
        <f t="shared" ca="1" si="7"/>
        <v>475874.09401385247</v>
      </c>
      <c r="BQ21" s="77">
        <f t="shared" ref="BQ21:CV21" ca="1" si="8">IF(BQ64&lt;=$L$3,IF(AND(BQ22&lt;&gt;"",BR22=""),BQ22,BP21+(BP28-BP46-BP35)*3600*$D$3),"")</f>
        <v>496120.73923214013</v>
      </c>
      <c r="BR21" s="77">
        <f t="shared" ca="1" si="8"/>
        <v>516367.47262694425</v>
      </c>
      <c r="BS21" s="77">
        <f t="shared" ca="1" si="8"/>
        <v>536614.20470498933</v>
      </c>
      <c r="BT21" s="77">
        <f t="shared" ca="1" si="8"/>
        <v>556860.9368026919</v>
      </c>
      <c r="BU21" s="77">
        <f t="shared" ca="1" si="8"/>
        <v>577107.66890010028</v>
      </c>
      <c r="BV21" s="77">
        <f t="shared" ca="1" si="8"/>
        <v>597354.40099751484</v>
      </c>
      <c r="BW21" s="77">
        <f t="shared" ca="1" si="8"/>
        <v>617452.40683454915</v>
      </c>
      <c r="BX21" s="107">
        <f t="shared" ca="1" si="8"/>
        <v>637426.60860626062</v>
      </c>
      <c r="BY21" s="77">
        <f t="shared" ca="1" si="8"/>
        <v>656582.14462274406</v>
      </c>
      <c r="BZ21" s="77">
        <f t="shared" ca="1" si="8"/>
        <v>675390.1022765974</v>
      </c>
      <c r="CA21" s="77">
        <f t="shared" ca="1" si="8"/>
        <v>694191.98699011165</v>
      </c>
      <c r="CB21" s="77">
        <f t="shared" ca="1" si="8"/>
        <v>713071.41074501316</v>
      </c>
      <c r="CC21" s="77">
        <f t="shared" ca="1" si="8"/>
        <v>732213.1465838704</v>
      </c>
      <c r="CD21" s="77">
        <f t="shared" ca="1" si="8"/>
        <v>751365.1091052189</v>
      </c>
      <c r="CE21" s="77">
        <f t="shared" ca="1" si="8"/>
        <v>770517.71601599327</v>
      </c>
      <c r="CF21" s="77">
        <f t="shared" ca="1" si="8"/>
        <v>789670.36414609896</v>
      </c>
      <c r="CG21" s="77">
        <f t="shared" ca="1" si="8"/>
        <v>808823.01491534233</v>
      </c>
      <c r="CH21" s="77">
        <f t="shared" ca="1" si="8"/>
        <v>827975.66585357627</v>
      </c>
      <c r="CI21" s="77">
        <f t="shared" ca="1" si="8"/>
        <v>847128.31680262554</v>
      </c>
      <c r="CJ21" s="77">
        <f t="shared" ca="1" si="8"/>
        <v>866280.96775237075</v>
      </c>
      <c r="CK21" s="77">
        <f t="shared" ca="1" si="8"/>
        <v>885433.61870215822</v>
      </c>
      <c r="CL21" s="77">
        <f t="shared" ca="1" si="8"/>
        <v>904445.60726124339</v>
      </c>
      <c r="CM21" s="77">
        <f t="shared" ca="1" si="8"/>
        <v>923383.5273036228</v>
      </c>
      <c r="CN21" s="77">
        <f t="shared" ca="1" si="8"/>
        <v>942312.10769307939</v>
      </c>
      <c r="CO21" s="77">
        <f t="shared" ca="1" si="8"/>
        <v>961239.58088073099</v>
      </c>
      <c r="CP21" s="77">
        <f t="shared" ca="1" si="8"/>
        <v>980166.92385974724</v>
      </c>
      <c r="CQ21" s="77">
        <f t="shared" ca="1" si="8"/>
        <v>999094.25154063711</v>
      </c>
      <c r="CR21" s="77">
        <f t="shared" ca="1" si="8"/>
        <v>1018102.8120074261</v>
      </c>
      <c r="CS21" s="77">
        <f t="shared" ca="1" si="8"/>
        <v>1037254.9297399708</v>
      </c>
      <c r="CT21" s="77">
        <f t="shared" ca="1" si="8"/>
        <v>1056428.6702043735</v>
      </c>
      <c r="CU21" s="153">
        <f t="shared" ca="1" si="8"/>
        <v>1075605.9743299324</v>
      </c>
      <c r="CV21" s="77">
        <f t="shared" ca="1" si="8"/>
        <v>1094783.8734597964</v>
      </c>
      <c r="CW21" s="77">
        <f t="shared" ref="CW21:EB21" ca="1" si="9">IF(CW64&lt;=$L$3,IF(AND(CW22&lt;&gt;"",CX22=""),CW22,CV21+(CV28-CV46-CV35)*3600*$D$3),"")</f>
        <v>1106181.1895879395</v>
      </c>
      <c r="CX21" s="77">
        <f t="shared" ca="1" si="9"/>
        <v>1117578.5057160826</v>
      </c>
      <c r="CY21" s="77">
        <f t="shared" ca="1" si="9"/>
        <v>1128975.8218442257</v>
      </c>
      <c r="CZ21" s="77">
        <f t="shared" ca="1" si="9"/>
        <v>1140373.1379723689</v>
      </c>
      <c r="DA21" s="77">
        <f t="shared" ca="1" si="9"/>
        <v>1151770.454100512</v>
      </c>
      <c r="DB21" s="77">
        <f t="shared" ca="1" si="9"/>
        <v>1163167.7702286551</v>
      </c>
      <c r="DC21" s="77">
        <f t="shared" ca="1" si="9"/>
        <v>1174565.0863567982</v>
      </c>
      <c r="DD21" s="77">
        <f t="shared" ca="1" si="9"/>
        <v>1185962.4024849413</v>
      </c>
      <c r="DE21" s="77">
        <f t="shared" ca="1" si="9"/>
        <v>1197359.7186130844</v>
      </c>
      <c r="DF21" s="77">
        <f t="shared" ca="1" si="9"/>
        <v>1208757.0347412275</v>
      </c>
      <c r="DG21" s="77">
        <f t="shared" ca="1" si="9"/>
        <v>1220154.3508693706</v>
      </c>
      <c r="DH21" s="77">
        <f t="shared" ca="1" si="9"/>
        <v>1231551.6669975137</v>
      </c>
      <c r="DI21" s="77">
        <f t="shared" ca="1" si="9"/>
        <v>1242948.9831256568</v>
      </c>
      <c r="DJ21" s="77">
        <f t="shared" ca="1" si="9"/>
        <v>1254346.2992538</v>
      </c>
      <c r="DK21" s="77">
        <f t="shared" ca="1" si="9"/>
        <v>1265743.6153819431</v>
      </c>
      <c r="DL21" s="77">
        <f t="shared" ca="1" si="9"/>
        <v>1277140.9315100862</v>
      </c>
      <c r="DM21" s="77">
        <f t="shared" ca="1" si="9"/>
        <v>1288538.2476382293</v>
      </c>
      <c r="DN21" s="77">
        <f t="shared" ca="1" si="9"/>
        <v>1299935.5637663724</v>
      </c>
      <c r="DO21" s="77">
        <f t="shared" ca="1" si="9"/>
        <v>1311332.8798945155</v>
      </c>
      <c r="DP21" s="77">
        <f t="shared" ca="1" si="9"/>
        <v>1322730.1960226586</v>
      </c>
      <c r="DQ21" s="77">
        <f t="shared" ca="1" si="9"/>
        <v>1334127.5121508017</v>
      </c>
      <c r="DR21" s="77">
        <f t="shared" ca="1" si="9"/>
        <v>1345524.8282789448</v>
      </c>
      <c r="DS21" s="77">
        <f t="shared" ca="1" si="9"/>
        <v>1356922.1444070879</v>
      </c>
      <c r="DT21" s="107">
        <f t="shared" ca="1" si="9"/>
        <v>1368319.460535231</v>
      </c>
      <c r="DU21" s="77">
        <f t="shared" ca="1" si="9"/>
        <v>1375021.4720502598</v>
      </c>
      <c r="DV21" s="77">
        <f t="shared" ca="1" si="9"/>
        <v>1381723.4835652886</v>
      </c>
      <c r="DW21" s="77">
        <f t="shared" ca="1" si="9"/>
        <v>1388425.4950803174</v>
      </c>
      <c r="DX21" s="77">
        <f t="shared" ca="1" si="9"/>
        <v>1395127.5065953461</v>
      </c>
      <c r="DY21" s="77">
        <f t="shared" ca="1" si="9"/>
        <v>1401829.5181103749</v>
      </c>
      <c r="DZ21" s="77">
        <f t="shared" ca="1" si="9"/>
        <v>1408531.5296254037</v>
      </c>
      <c r="EA21" s="77">
        <f t="shared" ca="1" si="9"/>
        <v>1415233.5411404325</v>
      </c>
      <c r="EB21" s="77">
        <f t="shared" ca="1" si="9"/>
        <v>1421935.5526554612</v>
      </c>
      <c r="EC21" s="77">
        <f t="shared" ref="EC21:FH21" ca="1" si="10">IF(EC64&lt;=$L$3,IF(AND(EC22&lt;&gt;"",ED22=""),EC22,EB21+(EB28-EB46-EB35)*3600*$D$3),"")</f>
        <v>1428637.56417049</v>
      </c>
      <c r="ED21" s="77">
        <f t="shared" ca="1" si="10"/>
        <v>1435339.5756855188</v>
      </c>
      <c r="EE21" s="77">
        <f t="shared" ca="1" si="10"/>
        <v>1442041.5872005476</v>
      </c>
      <c r="EF21" s="77">
        <f t="shared" ca="1" si="10"/>
        <v>1448743.5987155763</v>
      </c>
      <c r="EG21" s="77">
        <f t="shared" ca="1" si="10"/>
        <v>1455445.6102306051</v>
      </c>
      <c r="EH21" s="77">
        <f t="shared" ca="1" si="10"/>
        <v>1462147.6217456339</v>
      </c>
      <c r="EI21" s="77">
        <f t="shared" ca="1" si="10"/>
        <v>1468849.6332606627</v>
      </c>
      <c r="EJ21" s="77">
        <f t="shared" ca="1" si="10"/>
        <v>1475551.6447756914</v>
      </c>
      <c r="EK21" s="77">
        <f t="shared" ca="1" si="10"/>
        <v>1482253.6562907202</v>
      </c>
      <c r="EL21" s="77">
        <f t="shared" ca="1" si="10"/>
        <v>1488955.667805749</v>
      </c>
      <c r="EM21" s="77">
        <f t="shared" ca="1" si="10"/>
        <v>1495657.6793207778</v>
      </c>
      <c r="EN21" s="77">
        <f t="shared" ca="1" si="10"/>
        <v>1502359.6908358065</v>
      </c>
      <c r="EO21" s="77">
        <f t="shared" ca="1" si="10"/>
        <v>1509061.7023508353</v>
      </c>
      <c r="EP21" s="77">
        <f t="shared" ca="1" si="10"/>
        <v>1515763.7138658641</v>
      </c>
      <c r="EQ21" s="153">
        <f t="shared" ca="1" si="10"/>
        <v>1522465.7253808929</v>
      </c>
      <c r="ER21" s="77">
        <f t="shared" ca="1" si="10"/>
        <v>1529167.7368959216</v>
      </c>
      <c r="ES21" s="77">
        <f t="shared" ca="1" si="10"/>
        <v>1532941.5528245894</v>
      </c>
      <c r="ET21" s="77">
        <f t="shared" ca="1" si="10"/>
        <v>1536715.3687532572</v>
      </c>
      <c r="EU21" s="77">
        <f t="shared" ca="1" si="10"/>
        <v>1540489.184681925</v>
      </c>
      <c r="EV21" s="77">
        <f t="shared" ca="1" si="10"/>
        <v>1544263.0006105928</v>
      </c>
      <c r="EW21" s="77">
        <f t="shared" ca="1" si="10"/>
        <v>1548036.8165392606</v>
      </c>
      <c r="EX21" s="77">
        <f t="shared" ca="1" si="10"/>
        <v>1551810.6324679283</v>
      </c>
      <c r="EY21" s="77">
        <f t="shared" ca="1" si="10"/>
        <v>1555584.4483965961</v>
      </c>
      <c r="EZ21" s="77">
        <f t="shared" ca="1" si="10"/>
        <v>1559358.2643252639</v>
      </c>
      <c r="FA21" s="77">
        <f t="shared" ca="1" si="10"/>
        <v>1563132.0802539317</v>
      </c>
      <c r="FB21" s="77">
        <f t="shared" ca="1" si="10"/>
        <v>1566905.8961825995</v>
      </c>
      <c r="FC21" s="77">
        <f t="shared" ca="1" si="10"/>
        <v>1570679.7121112673</v>
      </c>
      <c r="FD21" s="77">
        <f t="shared" ca="1" si="10"/>
        <v>1574453.528039935</v>
      </c>
      <c r="FE21" s="77">
        <f t="shared" ca="1" si="10"/>
        <v>1578227.3439686028</v>
      </c>
      <c r="FF21" s="77">
        <f t="shared" ca="1" si="10"/>
        <v>1582001.1598972706</v>
      </c>
      <c r="FG21" s="77">
        <f t="shared" ca="1" si="10"/>
        <v>1585774.9758259384</v>
      </c>
      <c r="FH21" s="77">
        <f t="shared" ca="1" si="10"/>
        <v>1589548.7917546062</v>
      </c>
      <c r="FI21" s="77">
        <f t="shared" ref="FI21:GM21" ca="1" si="11">IF(FI64&lt;=$L$3,IF(AND(FI22&lt;&gt;"",FJ22=""),FI22,FH21+(FH28-FH46-FH35)*3600*$D$3),"")</f>
        <v>1593322.607683274</v>
      </c>
      <c r="FJ21" s="77">
        <f t="shared" ca="1" si="11"/>
        <v>1597096.4236119417</v>
      </c>
      <c r="FK21" s="77">
        <f t="shared" ca="1" si="11"/>
        <v>1600870.2395406095</v>
      </c>
      <c r="FL21" s="77">
        <f t="shared" ca="1" si="11"/>
        <v>1604644.0554692773</v>
      </c>
      <c r="FM21" s="77">
        <f t="shared" ca="1" si="11"/>
        <v>1608417.8713979451</v>
      </c>
      <c r="FN21" s="77">
        <f t="shared" ca="1" si="11"/>
        <v>1612191.6873266129</v>
      </c>
      <c r="FO21" s="77">
        <f t="shared" ca="1" si="11"/>
        <v>1615965.5032552807</v>
      </c>
      <c r="FP21" s="107" t="str">
        <f t="shared" si="11"/>
        <v/>
      </c>
      <c r="FQ21" s="77" t="str">
        <f t="shared" si="11"/>
        <v/>
      </c>
      <c r="FR21" s="77" t="str">
        <f t="shared" si="11"/>
        <v/>
      </c>
      <c r="FS21" s="77" t="str">
        <f t="shared" si="11"/>
        <v/>
      </c>
      <c r="FT21" s="77" t="str">
        <f t="shared" si="11"/>
        <v/>
      </c>
      <c r="FU21" s="77" t="str">
        <f t="shared" si="11"/>
        <v/>
      </c>
      <c r="FV21" s="77" t="str">
        <f t="shared" si="11"/>
        <v/>
      </c>
      <c r="FW21" s="77" t="str">
        <f t="shared" si="11"/>
        <v/>
      </c>
      <c r="FX21" s="77" t="str">
        <f t="shared" si="11"/>
        <v/>
      </c>
      <c r="FY21" s="77" t="str">
        <f t="shared" si="11"/>
        <v/>
      </c>
      <c r="FZ21" s="77" t="str">
        <f t="shared" si="11"/>
        <v/>
      </c>
      <c r="GA21" s="77" t="str">
        <f t="shared" si="11"/>
        <v/>
      </c>
      <c r="GB21" s="77" t="str">
        <f t="shared" si="11"/>
        <v/>
      </c>
      <c r="GC21" s="77" t="str">
        <f t="shared" si="11"/>
        <v/>
      </c>
      <c r="GD21" s="77" t="str">
        <f t="shared" si="11"/>
        <v/>
      </c>
      <c r="GE21" s="77" t="str">
        <f t="shared" si="11"/>
        <v/>
      </c>
      <c r="GF21" s="77" t="str">
        <f t="shared" si="11"/>
        <v/>
      </c>
      <c r="GG21" s="77" t="str">
        <f t="shared" si="11"/>
        <v/>
      </c>
      <c r="GH21" s="77" t="str">
        <f t="shared" si="11"/>
        <v/>
      </c>
      <c r="GI21" s="77" t="str">
        <f t="shared" si="11"/>
        <v/>
      </c>
      <c r="GJ21" s="77" t="str">
        <f t="shared" si="11"/>
        <v/>
      </c>
      <c r="GK21" s="77" t="str">
        <f t="shared" si="11"/>
        <v/>
      </c>
      <c r="GL21" s="77" t="str">
        <f t="shared" si="11"/>
        <v/>
      </c>
      <c r="GM21" s="153" t="str">
        <f t="shared" si="11"/>
        <v/>
      </c>
    </row>
    <row r="22" spans="1:195" x14ac:dyDescent="0.25">
      <c r="B22" t="s">
        <v>341</v>
      </c>
      <c r="C22" t="s">
        <v>26</v>
      </c>
      <c r="D22" s="78">
        <f ca="1">IFERROR(Réservoir!K17,"")</f>
        <v>626293.57910157414</v>
      </c>
      <c r="E22" s="78">
        <f ca="1">IFERROR(Réservoir!L17,"")</f>
        <v>661997.31445313664</v>
      </c>
      <c r="F22" s="78">
        <f ca="1">IFERROR(Réservoir!M17,"")</f>
        <v>699120.45898438874</v>
      </c>
      <c r="G22" s="78">
        <f ca="1">IFERROR(Réservoir!N17,"")</f>
        <v>738381.93359376374</v>
      </c>
      <c r="H22" s="78">
        <f ca="1">IFERROR(Réservoir!O17,"")</f>
        <v>777643.40820313874</v>
      </c>
      <c r="I22" s="78">
        <f ca="1">IFERROR(Réservoir!P17,"")</f>
        <v>819927.83203126374</v>
      </c>
      <c r="J22" s="78">
        <f ca="1">IFERROR(Réservoir!Q17,"")</f>
        <v>856166.35742188874</v>
      </c>
      <c r="K22" s="78">
        <f ca="1">IFERROR(Réservoir!R17,"")</f>
        <v>886358.98437501374</v>
      </c>
      <c r="L22" s="78">
        <f ca="1">IFERROR(Réservoir!S17,"")</f>
        <v>835024.14550782624</v>
      </c>
      <c r="M22" s="78">
        <f ca="1">IFERROR(Réservoir!T17,"")</f>
        <v>783689.30664063874</v>
      </c>
      <c r="N22" s="78">
        <f ca="1">IFERROR(Réservoir!U17,"")</f>
        <v>729313.08593751374</v>
      </c>
      <c r="O22" s="78" t="str">
        <f ca="1">IFERROR(Réservoir!V17,"")</f>
        <v/>
      </c>
      <c r="P22" s="78" t="str">
        <f ca="1">IFERROR(Réservoir!W17,"")</f>
        <v/>
      </c>
      <c r="Q22" s="78" t="str">
        <f ca="1">IFERROR(Réservoir!X17,"")</f>
        <v/>
      </c>
      <c r="R22" s="78" t="str">
        <f ca="1">IFERROR(Réservoir!Y17,"")</f>
        <v/>
      </c>
      <c r="S22" s="78" t="str">
        <f ca="1">IFERROR(Réservoir!Z17,"")</f>
        <v/>
      </c>
      <c r="T22" s="78" t="str">
        <f ca="1">IFERROR(Réservoir!AA17,"")</f>
        <v/>
      </c>
      <c r="U22" s="78" t="str">
        <f ca="1">IFERROR(Réservoir!AB17,"")</f>
        <v/>
      </c>
      <c r="V22" s="78" t="str">
        <f ca="1">IFERROR(Réservoir!AC17,"")</f>
        <v/>
      </c>
      <c r="W22" s="78" t="str">
        <f ca="1">IFERROR(Réservoir!AD17,"")</f>
        <v/>
      </c>
      <c r="X22" s="78" t="str">
        <f ca="1">IFERROR(Réservoir!AE17,"")</f>
        <v/>
      </c>
      <c r="Y22" s="78" t="str">
        <f ca="1">IFERROR(Réservoir!AF17,"")</f>
        <v/>
      </c>
      <c r="Z22" s="78" t="str">
        <f ca="1">IFERROR(Réservoir!AG17,"")</f>
        <v/>
      </c>
      <c r="AA22" s="78" t="str">
        <f ca="1">IFERROR(Réservoir!AH17,"")</f>
        <v/>
      </c>
      <c r="AB22" s="108" t="str">
        <f ca="1">IFERROR(Réservoir!AI17,"")</f>
        <v/>
      </c>
      <c r="AC22" s="78" t="str">
        <f ca="1">IFERROR(Réservoir!AJ17,"")</f>
        <v/>
      </c>
      <c r="AD22" s="78" t="str">
        <f ca="1">IFERROR(Réservoir!AK17,"")</f>
        <v/>
      </c>
      <c r="AE22" s="78" t="str">
        <f ca="1">IFERROR(Réservoir!AL17,"")</f>
        <v/>
      </c>
      <c r="AF22" s="78" t="str">
        <f ca="1">IFERROR(Réservoir!AM17,"")</f>
        <v/>
      </c>
      <c r="AG22" s="78" t="str">
        <f ca="1">IFERROR(Réservoir!AN17,"")</f>
        <v/>
      </c>
      <c r="AH22" s="78" t="str">
        <f ca="1">IFERROR(Réservoir!AO17,"")</f>
        <v/>
      </c>
      <c r="AI22" s="78" t="str">
        <f ca="1">IFERROR(Réservoir!AP17,"")</f>
        <v/>
      </c>
      <c r="AJ22" s="78" t="str">
        <f ca="1">IFERROR(Réservoir!AQ17,"")</f>
        <v/>
      </c>
      <c r="AK22" s="78" t="str">
        <f ca="1">IFERROR(Réservoir!AR17,"")</f>
        <v/>
      </c>
      <c r="AL22" s="78" t="str">
        <f ca="1">IFERROR(Réservoir!AS17,"")</f>
        <v/>
      </c>
      <c r="AM22" s="78" t="str">
        <f ca="1">IFERROR(Réservoir!AT17,"")</f>
        <v/>
      </c>
      <c r="AN22" s="78" t="str">
        <f ca="1">IFERROR(Réservoir!AU17,"")</f>
        <v/>
      </c>
      <c r="AO22" s="78" t="str">
        <f ca="1">IFERROR(Réservoir!AV17,"")</f>
        <v/>
      </c>
      <c r="AP22" s="78" t="str">
        <f ca="1">IFERROR(Réservoir!AW17,"")</f>
        <v/>
      </c>
      <c r="AQ22" s="78" t="str">
        <f ca="1">IFERROR(Réservoir!AX17,"")</f>
        <v/>
      </c>
      <c r="AR22" s="78" t="str">
        <f ca="1">IFERROR(Réservoir!AY17,"")</f>
        <v/>
      </c>
      <c r="AS22" s="78" t="str">
        <f ca="1">IFERROR(Réservoir!AZ17,"")</f>
        <v/>
      </c>
      <c r="AT22" s="78" t="str">
        <f ca="1">IFERROR(Réservoir!BA17,"")</f>
        <v/>
      </c>
      <c r="AU22" s="78" t="str">
        <f ca="1">IFERROR(Réservoir!BB17,"")</f>
        <v/>
      </c>
      <c r="AV22" s="78" t="str">
        <f ca="1">IFERROR(Réservoir!BC17,"")</f>
        <v/>
      </c>
      <c r="AW22" s="78" t="str">
        <f ca="1">IFERROR(Réservoir!BD17,"")</f>
        <v/>
      </c>
      <c r="AX22" s="78" t="str">
        <f ca="1">IFERROR(Réservoir!BE17,"")</f>
        <v/>
      </c>
      <c r="AY22" s="78" t="str">
        <f ca="1">IFERROR(Réservoir!BF17,"")</f>
        <v/>
      </c>
      <c r="AZ22" s="108" t="str">
        <f ca="1">IFERROR(Réservoir!BG17,"")</f>
        <v/>
      </c>
      <c r="BA22" s="78" t="str">
        <f ca="1">IFERROR(Réservoir!BH17,"")</f>
        <v/>
      </c>
      <c r="BB22" s="78" t="str">
        <f ca="1">IFERROR(Réservoir!BI17,"")</f>
        <v/>
      </c>
      <c r="BC22" s="78" t="str">
        <f ca="1">IFERROR(Réservoir!BJ17,"")</f>
        <v/>
      </c>
      <c r="BD22" s="78" t="str">
        <f ca="1">IFERROR(Réservoir!BK17,"")</f>
        <v/>
      </c>
      <c r="BE22" s="78" t="str">
        <f ca="1">IFERROR(Réservoir!BL17,"")</f>
        <v/>
      </c>
      <c r="BF22" s="78" t="str">
        <f ca="1">IFERROR(Réservoir!BM17,"")</f>
        <v/>
      </c>
      <c r="BG22" s="78" t="str">
        <f ca="1">IFERROR(Réservoir!BN17,"")</f>
        <v/>
      </c>
      <c r="BH22" s="78" t="str">
        <f ca="1">IFERROR(Réservoir!BO17,"")</f>
        <v/>
      </c>
      <c r="BI22" s="78" t="str">
        <f ca="1">IFERROR(Réservoir!BP17,"")</f>
        <v/>
      </c>
      <c r="BJ22" s="78" t="str">
        <f ca="1">IFERROR(Réservoir!BQ17,"")</f>
        <v/>
      </c>
      <c r="BK22" s="78" t="str">
        <f ca="1">IFERROR(Réservoir!BR17,"")</f>
        <v/>
      </c>
      <c r="BL22" s="78" t="str">
        <f ca="1">IFERROR(Réservoir!BS17,"")</f>
        <v/>
      </c>
      <c r="BM22" s="78" t="str">
        <f ca="1">IFERROR(Réservoir!BT17,"")</f>
        <v/>
      </c>
      <c r="BN22" s="78" t="str">
        <f ca="1">IFERROR(Réservoir!BU17,"")</f>
        <v/>
      </c>
      <c r="BO22" s="78" t="str">
        <f ca="1">IFERROR(Réservoir!BV17,"")</f>
        <v/>
      </c>
      <c r="BP22" s="78" t="str">
        <f ca="1">IFERROR(Réservoir!BW17,"")</f>
        <v/>
      </c>
      <c r="BQ22" s="78" t="str">
        <f ca="1">IFERROR(Réservoir!BX17,"")</f>
        <v/>
      </c>
      <c r="BR22" s="78" t="str">
        <f ca="1">IFERROR(Réservoir!BY17,"")</f>
        <v/>
      </c>
      <c r="BS22" s="78" t="str">
        <f ca="1">IFERROR(Réservoir!BZ17,"")</f>
        <v/>
      </c>
      <c r="BT22" s="78" t="str">
        <f ca="1">IFERROR(Réservoir!CA17,"")</f>
        <v/>
      </c>
      <c r="BU22" s="78" t="str">
        <f ca="1">IFERROR(Réservoir!CB17,"")</f>
        <v/>
      </c>
      <c r="BV22" s="78" t="str">
        <f ca="1">IFERROR(Réservoir!CC17,"")</f>
        <v/>
      </c>
      <c r="BW22" s="78" t="str">
        <f ca="1">IFERROR(Réservoir!CD17,"")</f>
        <v/>
      </c>
      <c r="BX22" s="108" t="str">
        <f ca="1">IFERROR(Réservoir!CE17,"")</f>
        <v/>
      </c>
      <c r="BY22" s="78" t="str">
        <f ca="1">IFERROR(Réservoir!CF17,"")</f>
        <v/>
      </c>
      <c r="BZ22" s="78" t="str">
        <f ca="1">IFERROR(Réservoir!CG17,"")</f>
        <v/>
      </c>
      <c r="CA22" s="78" t="str">
        <f ca="1">IFERROR(Réservoir!CH17,"")</f>
        <v/>
      </c>
      <c r="CB22" s="78" t="str">
        <f ca="1">IFERROR(Réservoir!CI17,"")</f>
        <v/>
      </c>
      <c r="CC22" s="78" t="str">
        <f ca="1">IFERROR(Réservoir!CJ17,"")</f>
        <v/>
      </c>
      <c r="CD22" s="78" t="str">
        <f ca="1">IFERROR(Réservoir!CK17,"")</f>
        <v/>
      </c>
      <c r="CE22" s="78" t="str">
        <f ca="1">IFERROR(Réservoir!CL17,"")</f>
        <v/>
      </c>
      <c r="CF22" s="78" t="str">
        <f ca="1">IFERROR(Réservoir!CM17,"")</f>
        <v/>
      </c>
      <c r="CG22" s="78" t="str">
        <f ca="1">IFERROR(Réservoir!CN17,"")</f>
        <v/>
      </c>
      <c r="CH22" s="78" t="str">
        <f ca="1">IFERROR(Réservoir!CO17,"")</f>
        <v/>
      </c>
      <c r="CI22" s="78" t="str">
        <f ca="1">IFERROR(Réservoir!CP17,"")</f>
        <v/>
      </c>
      <c r="CJ22" s="78" t="str">
        <f ca="1">IFERROR(Réservoir!CQ17,"")</f>
        <v/>
      </c>
      <c r="CK22" s="78" t="str">
        <f ca="1">IFERROR(Réservoir!CR17,"")</f>
        <v/>
      </c>
      <c r="CL22" s="78" t="str">
        <f ca="1">IFERROR(Réservoir!CS17,"")</f>
        <v/>
      </c>
      <c r="CM22" s="78" t="str">
        <f ca="1">IFERROR(Réservoir!CT17,"")</f>
        <v/>
      </c>
      <c r="CN22" s="78" t="str">
        <f ca="1">IFERROR(Réservoir!CU17,"")</f>
        <v/>
      </c>
      <c r="CO22" s="78" t="str">
        <f ca="1">IFERROR(Réservoir!CV17,"")</f>
        <v/>
      </c>
      <c r="CP22" s="78" t="str">
        <f ca="1">IFERROR(Réservoir!CW17,"")</f>
        <v/>
      </c>
      <c r="CQ22" s="78" t="str">
        <f ca="1">IFERROR(Réservoir!CX17,"")</f>
        <v/>
      </c>
      <c r="CR22" s="78" t="str">
        <f ca="1">IFERROR(Réservoir!CY17,"")</f>
        <v/>
      </c>
      <c r="CS22" s="78" t="str">
        <f ca="1">IFERROR(Réservoir!CZ17,"")</f>
        <v/>
      </c>
      <c r="CT22" s="78" t="str">
        <f ca="1">IFERROR(Réservoir!DA17,"")</f>
        <v/>
      </c>
      <c r="CU22" s="154" t="str">
        <f ca="1">IFERROR(Réservoir!DB17,"")</f>
        <v/>
      </c>
      <c r="CV22" s="78" t="str">
        <f ca="1">IFERROR(Réservoir!DC17,"")</f>
        <v/>
      </c>
      <c r="CW22" s="78" t="str">
        <f ca="1">IFERROR(Réservoir!DD17,"")</f>
        <v/>
      </c>
      <c r="CX22" s="78" t="str">
        <f ca="1">IFERROR(Réservoir!DE17,"")</f>
        <v/>
      </c>
      <c r="CY22" s="78" t="str">
        <f ca="1">IFERROR(Réservoir!DF17,"")</f>
        <v/>
      </c>
      <c r="CZ22" s="78" t="str">
        <f ca="1">IFERROR(Réservoir!DG17,"")</f>
        <v/>
      </c>
      <c r="DA22" s="78" t="str">
        <f ca="1">IFERROR(Réservoir!DH17,"")</f>
        <v/>
      </c>
      <c r="DB22" s="78" t="str">
        <f ca="1">IFERROR(Réservoir!DI17,"")</f>
        <v/>
      </c>
      <c r="DC22" s="78" t="str">
        <f ca="1">IFERROR(Réservoir!DJ17,"")</f>
        <v/>
      </c>
      <c r="DD22" s="78" t="str">
        <f ca="1">IFERROR(Réservoir!DK17,"")</f>
        <v/>
      </c>
      <c r="DE22" s="78" t="str">
        <f ca="1">IFERROR(Réservoir!DL17,"")</f>
        <v/>
      </c>
      <c r="DF22" s="78" t="str">
        <f ca="1">IFERROR(Réservoir!DM17,"")</f>
        <v/>
      </c>
      <c r="DG22" s="78" t="str">
        <f ca="1">IFERROR(Réservoir!DN17,"")</f>
        <v/>
      </c>
      <c r="DH22" s="78" t="str">
        <f ca="1">IFERROR(Réservoir!DO17,"")</f>
        <v/>
      </c>
      <c r="DI22" s="78" t="str">
        <f ca="1">IFERROR(Réservoir!DP17,"")</f>
        <v/>
      </c>
      <c r="DJ22" s="78" t="str">
        <f ca="1">IFERROR(Réservoir!DQ17,"")</f>
        <v/>
      </c>
      <c r="DK22" s="78" t="str">
        <f ca="1">IFERROR(Réservoir!DR17,"")</f>
        <v/>
      </c>
      <c r="DL22" s="78" t="str">
        <f ca="1">IFERROR(Réservoir!DS17,"")</f>
        <v/>
      </c>
      <c r="DM22" s="78" t="str">
        <f ca="1">IFERROR(Réservoir!DT17,"")</f>
        <v/>
      </c>
      <c r="DN22" s="78" t="str">
        <f ca="1">IFERROR(Réservoir!DU17,"")</f>
        <v/>
      </c>
      <c r="DO22" s="78" t="str">
        <f ca="1">IFERROR(Réservoir!DV17,"")</f>
        <v/>
      </c>
      <c r="DP22" s="78" t="str">
        <f ca="1">IFERROR(Réservoir!DW17,"")</f>
        <v/>
      </c>
      <c r="DQ22" s="78" t="str">
        <f ca="1">IFERROR(Réservoir!DX17,"")</f>
        <v/>
      </c>
      <c r="DR22" s="78" t="str">
        <f ca="1">IFERROR(Réservoir!DY17,"")</f>
        <v/>
      </c>
      <c r="DS22" s="78" t="str">
        <f ca="1">IFERROR(Réservoir!DZ17,"")</f>
        <v/>
      </c>
      <c r="DT22" s="108" t="str">
        <f ca="1">IFERROR(Réservoir!EA17,"")</f>
        <v/>
      </c>
      <c r="DU22" s="78" t="str">
        <f ca="1">IFERROR(Réservoir!EB17,"")</f>
        <v/>
      </c>
      <c r="DV22" s="78" t="str">
        <f ca="1">IFERROR(Réservoir!EC17,"")</f>
        <v/>
      </c>
      <c r="DW22" s="78" t="str">
        <f ca="1">IFERROR(Réservoir!ED17,"")</f>
        <v/>
      </c>
      <c r="DX22" s="78" t="str">
        <f ca="1">IFERROR(Réservoir!EE17,"")</f>
        <v/>
      </c>
      <c r="DY22" s="78" t="str">
        <f ca="1">IFERROR(Réservoir!EF17,"")</f>
        <v/>
      </c>
      <c r="DZ22" s="78" t="str">
        <f ca="1">IFERROR(Réservoir!EG17,"")</f>
        <v/>
      </c>
      <c r="EA22" s="78" t="str">
        <f ca="1">IFERROR(Réservoir!EH17,"")</f>
        <v/>
      </c>
      <c r="EB22" s="78" t="str">
        <f ca="1">IFERROR(Réservoir!EI17,"")</f>
        <v/>
      </c>
      <c r="EC22" s="78" t="str">
        <f ca="1">IFERROR(Réservoir!EJ17,"")</f>
        <v/>
      </c>
      <c r="ED22" s="78" t="str">
        <f ca="1">IFERROR(Réservoir!EK17,"")</f>
        <v/>
      </c>
      <c r="EE22" s="78" t="str">
        <f ca="1">IFERROR(Réservoir!EL17,"")</f>
        <v/>
      </c>
      <c r="EF22" s="78" t="str">
        <f ca="1">IFERROR(Réservoir!EM17,"")</f>
        <v/>
      </c>
      <c r="EG22" s="78" t="str">
        <f ca="1">IFERROR(Réservoir!EN17,"")</f>
        <v/>
      </c>
      <c r="EH22" s="78" t="str">
        <f ca="1">IFERROR(Réservoir!EO17,"")</f>
        <v/>
      </c>
      <c r="EI22" s="78" t="str">
        <f ca="1">IFERROR(Réservoir!EP17,"")</f>
        <v/>
      </c>
      <c r="EJ22" s="78" t="str">
        <f ca="1">IFERROR(Réservoir!EQ17,"")</f>
        <v/>
      </c>
      <c r="EK22" s="78" t="str">
        <f ca="1">IFERROR(Réservoir!ER17,"")</f>
        <v/>
      </c>
      <c r="EL22" s="78" t="str">
        <f ca="1">IFERROR(Réservoir!ES17,"")</f>
        <v/>
      </c>
      <c r="EM22" s="78" t="str">
        <f ca="1">IFERROR(Réservoir!ET17,"")</f>
        <v/>
      </c>
      <c r="EN22" s="78" t="str">
        <f ca="1">IFERROR(Réservoir!EU17,"")</f>
        <v/>
      </c>
      <c r="EO22" s="78" t="str">
        <f ca="1">IFERROR(Réservoir!EV17,"")</f>
        <v/>
      </c>
      <c r="EP22" s="78" t="str">
        <f ca="1">IFERROR(Réservoir!EW17,"")</f>
        <v/>
      </c>
      <c r="EQ22" s="154" t="str">
        <f ca="1">IFERROR(Réservoir!EX17,"")</f>
        <v/>
      </c>
      <c r="ER22" s="78" t="str">
        <f ca="1">IFERROR(Réservoir!EY17,"")</f>
        <v/>
      </c>
      <c r="ES22" s="78" t="str">
        <f ca="1">IFERROR(Réservoir!EZ17,"")</f>
        <v/>
      </c>
      <c r="ET22" s="78" t="str">
        <f ca="1">IFERROR(Réservoir!FA17,"")</f>
        <v/>
      </c>
      <c r="EU22" s="78" t="str">
        <f ca="1">IFERROR(Réservoir!FB17,"")</f>
        <v/>
      </c>
      <c r="EV22" s="78" t="str">
        <f ca="1">IFERROR(Réservoir!FC17,"")</f>
        <v/>
      </c>
      <c r="EW22" s="78" t="str">
        <f ca="1">IFERROR(Réservoir!FD17,"")</f>
        <v/>
      </c>
      <c r="EX22" s="78" t="str">
        <f ca="1">IFERROR(Réservoir!FE17,"")</f>
        <v/>
      </c>
      <c r="EY22" s="78" t="str">
        <f ca="1">IFERROR(Réservoir!FF17,"")</f>
        <v/>
      </c>
      <c r="EZ22" s="78" t="str">
        <f ca="1">IFERROR(Réservoir!FG17,"")</f>
        <v/>
      </c>
      <c r="FA22" s="78" t="str">
        <f ca="1">IFERROR(Réservoir!FH17,"")</f>
        <v/>
      </c>
      <c r="FB22" s="78" t="str">
        <f ca="1">IFERROR(Réservoir!FI17,"")</f>
        <v/>
      </c>
      <c r="FC22" s="78" t="str">
        <f ca="1">IFERROR(Réservoir!FJ17,"")</f>
        <v/>
      </c>
      <c r="FD22" s="78" t="str">
        <f ca="1">IFERROR(Réservoir!FK17,"")</f>
        <v/>
      </c>
      <c r="FE22" s="78" t="str">
        <f ca="1">IFERROR(Réservoir!FL17,"")</f>
        <v/>
      </c>
      <c r="FF22" s="78" t="str">
        <f ca="1">IFERROR(Réservoir!FM17,"")</f>
        <v/>
      </c>
      <c r="FG22" s="78" t="str">
        <f ca="1">IFERROR(Réservoir!FN17,"")</f>
        <v/>
      </c>
      <c r="FH22" s="78" t="str">
        <f ca="1">IFERROR(Réservoir!FO17,"")</f>
        <v/>
      </c>
      <c r="FI22" s="78" t="str">
        <f ca="1">IFERROR(Réservoir!FP17,"")</f>
        <v/>
      </c>
      <c r="FJ22" s="78" t="str">
        <f ca="1">IFERROR(Réservoir!FQ17,"")</f>
        <v/>
      </c>
      <c r="FK22" s="78" t="str">
        <f ca="1">IFERROR(Réservoir!FR17,"")</f>
        <v/>
      </c>
      <c r="FL22" s="78" t="str">
        <f ca="1">IFERROR(Réservoir!FS17,"")</f>
        <v/>
      </c>
      <c r="FM22" s="78" t="str">
        <f ca="1">IFERROR(Réservoir!FT17,"")</f>
        <v/>
      </c>
      <c r="FN22" s="78" t="str">
        <f ca="1">IFERROR(Réservoir!FU17,"")</f>
        <v/>
      </c>
      <c r="FO22" s="78" t="str">
        <f ca="1">IFERROR(Réservoir!FV17,"")</f>
        <v/>
      </c>
      <c r="FP22" s="108" t="str">
        <f ca="1">IFERROR(Réservoir!FW17,"")</f>
        <v/>
      </c>
      <c r="FQ22" s="78" t="str">
        <f ca="1">IFERROR(Réservoir!FX17,"")</f>
        <v/>
      </c>
      <c r="FR22" s="78" t="str">
        <f ca="1">IFERROR(Réservoir!FY17,"")</f>
        <v/>
      </c>
      <c r="FS22" s="78" t="str">
        <f ca="1">IFERROR(Réservoir!FZ17,"")</f>
        <v/>
      </c>
      <c r="FT22" s="78" t="str">
        <f ca="1">IFERROR(Réservoir!GA17,"")</f>
        <v/>
      </c>
      <c r="FU22" s="78" t="str">
        <f ca="1">IFERROR(Réservoir!GB17,"")</f>
        <v/>
      </c>
      <c r="FV22" s="78" t="str">
        <f ca="1">IFERROR(Réservoir!GC17,"")</f>
        <v/>
      </c>
      <c r="FW22" s="78" t="str">
        <f ca="1">IFERROR(Réservoir!GD17,"")</f>
        <v/>
      </c>
      <c r="FX22" s="78" t="str">
        <f ca="1">IFERROR(Réservoir!GE17,"")</f>
        <v/>
      </c>
      <c r="FY22" s="78" t="str">
        <f ca="1">IFERROR(Réservoir!GF17,"")</f>
        <v/>
      </c>
      <c r="FZ22" s="78" t="str">
        <f ca="1">IFERROR(Réservoir!GG17,"")</f>
        <v/>
      </c>
      <c r="GA22" s="78" t="str">
        <f ca="1">IFERROR(Réservoir!GH17,"")</f>
        <v/>
      </c>
      <c r="GB22" s="78" t="str">
        <f ca="1">IFERROR(Réservoir!GI17,"")</f>
        <v/>
      </c>
      <c r="GC22" s="78" t="str">
        <f ca="1">IFERROR(Réservoir!GJ17,"")</f>
        <v/>
      </c>
      <c r="GD22" s="78" t="str">
        <f ca="1">IFERROR(Réservoir!GK17,"")</f>
        <v/>
      </c>
      <c r="GE22" s="78" t="str">
        <f ca="1">IFERROR(Réservoir!GL17,"")</f>
        <v/>
      </c>
      <c r="GF22" s="78" t="str">
        <f ca="1">IFERROR(Réservoir!GM17,"")</f>
        <v/>
      </c>
      <c r="GG22" s="78" t="str">
        <f ca="1">IFERROR(Réservoir!GN17,"")</f>
        <v/>
      </c>
      <c r="GH22" s="78" t="str">
        <f ca="1">IFERROR(Réservoir!GO17,"")</f>
        <v/>
      </c>
      <c r="GI22" s="78" t="str">
        <f ca="1">IFERROR(Réservoir!GP17,"")</f>
        <v/>
      </c>
      <c r="GJ22" s="78" t="str">
        <f ca="1">IFERROR(Réservoir!GQ17,"")</f>
        <v/>
      </c>
      <c r="GK22" s="78" t="str">
        <f ca="1">IFERROR(Réservoir!GR17,"")</f>
        <v/>
      </c>
      <c r="GL22" s="78" t="str">
        <f ca="1">IFERROR(Réservoir!GS17,"")</f>
        <v/>
      </c>
      <c r="GM22" s="154" t="str">
        <f ca="1">IFERROR(Réservoir!GT17,"")</f>
        <v/>
      </c>
    </row>
    <row r="23" spans="1:195" x14ac:dyDescent="0.25">
      <c r="B23" t="s">
        <v>32</v>
      </c>
      <c r="C23" t="s">
        <v>26</v>
      </c>
      <c r="D23" s="77">
        <f ca="1">D24</f>
        <v>115228.8818359375</v>
      </c>
      <c r="E23" s="77">
        <f t="shared" ref="E23:AJ23" ca="1" si="12">IF(E64&lt;=$L$3,IF(AND(E16&lt;&gt;"",F16=""),E24,D23+(D30-D47-D36)*3600*$D$3),"")</f>
        <v>121411.03572495031</v>
      </c>
      <c r="F23" s="77">
        <f t="shared" ca="1" si="12"/>
        <v>126578.62553319511</v>
      </c>
      <c r="G23" s="77">
        <f t="shared" ca="1" si="12"/>
        <v>131302.82604182197</v>
      </c>
      <c r="H23" s="77">
        <f t="shared" ca="1" si="12"/>
        <v>135956.126183463</v>
      </c>
      <c r="I23" s="77">
        <f t="shared" ca="1" si="12"/>
        <v>140475.75150617908</v>
      </c>
      <c r="J23" s="77">
        <f t="shared" ca="1" si="12"/>
        <v>145249.52244885499</v>
      </c>
      <c r="K23" s="77">
        <f t="shared" ca="1" si="12"/>
        <v>145831.09619330071</v>
      </c>
      <c r="L23" s="77">
        <f t="shared" ca="1" si="12"/>
        <v>119063.12609450257</v>
      </c>
      <c r="M23" s="77">
        <f t="shared" ca="1" si="12"/>
        <v>93221.190862681178</v>
      </c>
      <c r="N23" s="77">
        <f t="shared" ca="1" si="12"/>
        <v>69445.80078125</v>
      </c>
      <c r="O23" s="77">
        <f t="shared" ca="1" si="12"/>
        <v>48650.421469559078</v>
      </c>
      <c r="P23" s="77">
        <f t="shared" ca="1" si="12"/>
        <v>43608.5313162202</v>
      </c>
      <c r="Q23" s="77">
        <f t="shared" ca="1" si="12"/>
        <v>38732.452279477184</v>
      </c>
      <c r="R23" s="77">
        <f t="shared" ca="1" si="12"/>
        <v>33976.06854816441</v>
      </c>
      <c r="S23" s="77">
        <f t="shared" ca="1" si="12"/>
        <v>29305.024915344024</v>
      </c>
      <c r="T23" s="77">
        <f t="shared" ca="1" si="12"/>
        <v>24693.773105229404</v>
      </c>
      <c r="U23" s="77">
        <f t="shared" ca="1" si="12"/>
        <v>20198.49367997122</v>
      </c>
      <c r="V23" s="77">
        <f t="shared" ca="1" si="12"/>
        <v>-24706.57843255188</v>
      </c>
      <c r="W23" s="77">
        <f t="shared" ca="1" si="12"/>
        <v>-42890.458062485384</v>
      </c>
      <c r="X23" s="77">
        <f t="shared" ca="1" si="12"/>
        <v>-46016.808649767925</v>
      </c>
      <c r="Y23" s="77">
        <f t="shared" ca="1" si="12"/>
        <v>-50456.357439620362</v>
      </c>
      <c r="Z23" s="77">
        <f t="shared" ca="1" si="12"/>
        <v>-8844.2341189875733</v>
      </c>
      <c r="AA23" s="77">
        <f t="shared" ca="1" si="12"/>
        <v>31743.377711527515</v>
      </c>
      <c r="AB23" s="107">
        <f t="shared" ca="1" si="12"/>
        <v>59988.13567963196</v>
      </c>
      <c r="AC23" s="77">
        <f t="shared" ca="1" si="12"/>
        <v>54738.562887091575</v>
      </c>
      <c r="AD23" s="77">
        <f t="shared" ca="1" si="12"/>
        <v>54560.895447899304</v>
      </c>
      <c r="AE23" s="77">
        <f t="shared" ca="1" si="12"/>
        <v>57036.78815953288</v>
      </c>
      <c r="AF23" s="77">
        <f t="shared" ca="1" si="12"/>
        <v>59596.796023765906</v>
      </c>
      <c r="AG23" s="77">
        <f t="shared" ca="1" si="12"/>
        <v>62141.402945700756</v>
      </c>
      <c r="AH23" s="77">
        <f t="shared" ca="1" si="12"/>
        <v>64388.717414299128</v>
      </c>
      <c r="AI23" s="77">
        <f t="shared" ca="1" si="12"/>
        <v>66584.07093844781</v>
      </c>
      <c r="AJ23" s="77">
        <f t="shared" ca="1" si="12"/>
        <v>68785.195344381267</v>
      </c>
      <c r="AK23" s="77">
        <f t="shared" ref="AK23:BP23" ca="1" si="13">IF(AK64&lt;=$L$3,IF(AND(AK16&lt;&gt;"",AL16=""),AK24,AJ23+(AJ30-AJ47-AJ36)*3600*$D$3),"")</f>
        <v>13312.833570389244</v>
      </c>
      <c r="AL23" s="77">
        <f t="shared" ca="1" si="13"/>
        <v>-13854.551319067134</v>
      </c>
      <c r="AM23" s="77">
        <f t="shared" ca="1" si="13"/>
        <v>21925.604370310051</v>
      </c>
      <c r="AN23" s="77">
        <f t="shared" ca="1" si="13"/>
        <v>49977.069064308569</v>
      </c>
      <c r="AO23" s="77">
        <f t="shared" ca="1" si="13"/>
        <v>50934.829487608462</v>
      </c>
      <c r="AP23" s="77">
        <f t="shared" ca="1" si="13"/>
        <v>53580.269170959626</v>
      </c>
      <c r="AQ23" s="77">
        <f t="shared" ca="1" si="13"/>
        <v>56108.138967497558</v>
      </c>
      <c r="AR23" s="77">
        <f t="shared" ca="1" si="13"/>
        <v>58658.756894544589</v>
      </c>
      <c r="AS23" s="77">
        <f t="shared" ca="1" si="13"/>
        <v>61205.136251821212</v>
      </c>
      <c r="AT23" s="77">
        <f t="shared" ca="1" si="13"/>
        <v>27461.51559756248</v>
      </c>
      <c r="AU23" s="77">
        <f t="shared" ca="1" si="13"/>
        <v>-2582.0544323508911</v>
      </c>
      <c r="AV23" s="77">
        <f t="shared" ca="1" si="13"/>
        <v>32047.274883580863</v>
      </c>
      <c r="AW23" s="77">
        <f t="shared" ca="1" si="13"/>
        <v>53604.430644224267</v>
      </c>
      <c r="AX23" s="77">
        <f t="shared" ca="1" si="13"/>
        <v>50274.003593644091</v>
      </c>
      <c r="AY23" s="77">
        <f t="shared" ca="1" si="13"/>
        <v>51376.593853713122</v>
      </c>
      <c r="AZ23" s="107">
        <f t="shared" ca="1" si="13"/>
        <v>54031.713090536905</v>
      </c>
      <c r="BA23" s="77">
        <f t="shared" ca="1" si="13"/>
        <v>55966.049127330509</v>
      </c>
      <c r="BB23" s="77">
        <f t="shared" ca="1" si="13"/>
        <v>58537.633658761173</v>
      </c>
      <c r="BC23" s="77">
        <f t="shared" ca="1" si="13"/>
        <v>60946.317018419424</v>
      </c>
      <c r="BD23" s="77">
        <f t="shared" ca="1" si="13"/>
        <v>63200.640032579999</v>
      </c>
      <c r="BE23" s="77">
        <f t="shared" ca="1" si="13"/>
        <v>65284.363612285291</v>
      </c>
      <c r="BF23" s="77">
        <f t="shared" ca="1" si="13"/>
        <v>67403.312877589895</v>
      </c>
      <c r="BG23" s="77">
        <f t="shared" ca="1" si="13"/>
        <v>69515.355863865349</v>
      </c>
      <c r="BH23" s="77">
        <f t="shared" ca="1" si="13"/>
        <v>71628.768011289692</v>
      </c>
      <c r="BI23" s="77">
        <f t="shared" ca="1" si="13"/>
        <v>73741.909310141578</v>
      </c>
      <c r="BJ23" s="77">
        <f t="shared" ca="1" si="13"/>
        <v>75855.104211472979</v>
      </c>
      <c r="BK23" s="77">
        <f t="shared" ca="1" si="13"/>
        <v>78385.210283829671</v>
      </c>
      <c r="BL23" s="77">
        <f t="shared" ca="1" si="13"/>
        <v>80969.299253045014</v>
      </c>
      <c r="BM23" s="77">
        <f t="shared" ca="1" si="13"/>
        <v>83550.34546024217</v>
      </c>
      <c r="BN23" s="77">
        <f t="shared" ca="1" si="13"/>
        <v>86131.57661530553</v>
      </c>
      <c r="BO23" s="77">
        <f t="shared" ca="1" si="13"/>
        <v>88706.872082076676</v>
      </c>
      <c r="BP23" s="77">
        <f t="shared" ca="1" si="13"/>
        <v>91082.81541900408</v>
      </c>
      <c r="BQ23" s="77">
        <f t="shared" ref="BQ23:CV23" ca="1" si="14">IF(BQ64&lt;=$L$3,IF(AND(BQ16&lt;&gt;"",BR16=""),BQ24,BP23+(BP30-BP47-BP36)*3600*$D$3),"")</f>
        <v>93464.870780178346</v>
      </c>
      <c r="BR23" s="77">
        <f t="shared" ca="1" si="14"/>
        <v>95846.837964836188</v>
      </c>
      <c r="BS23" s="77">
        <f t="shared" ca="1" si="14"/>
        <v>98228.806466253081</v>
      </c>
      <c r="BT23" s="77">
        <f t="shared" ca="1" si="14"/>
        <v>100610.77494801242</v>
      </c>
      <c r="BU23" s="77">
        <f t="shared" ca="1" si="14"/>
        <v>102992.74343006598</v>
      </c>
      <c r="BV23" s="77">
        <f t="shared" ca="1" si="14"/>
        <v>105374.71191211334</v>
      </c>
      <c r="BW23" s="77">
        <f t="shared" ca="1" si="14"/>
        <v>107905.40665454099</v>
      </c>
      <c r="BX23" s="107">
        <f t="shared" ca="1" si="14"/>
        <v>110559.90546229146</v>
      </c>
      <c r="BY23" s="77">
        <f t="shared" ca="1" si="14"/>
        <v>112713.27911180147</v>
      </c>
      <c r="BZ23" s="77">
        <f t="shared" ca="1" si="14"/>
        <v>115214.23112394157</v>
      </c>
      <c r="CA23" s="77">
        <f t="shared" ca="1" si="14"/>
        <v>117721.25607642076</v>
      </c>
      <c r="CB23" s="77">
        <f t="shared" ca="1" si="14"/>
        <v>120150.74198751268</v>
      </c>
      <c r="CC23" s="77">
        <f t="shared" ca="1" si="14"/>
        <v>122317.91581464883</v>
      </c>
      <c r="CD23" s="77">
        <f t="shared" ca="1" si="14"/>
        <v>124474.86295929372</v>
      </c>
      <c r="CE23" s="77">
        <f t="shared" ca="1" si="14"/>
        <v>126631.16571451275</v>
      </c>
      <c r="CF23" s="77">
        <f t="shared" ca="1" si="14"/>
        <v>128787.42725040053</v>
      </c>
      <c r="CG23" s="77">
        <f t="shared" ca="1" si="14"/>
        <v>130943.68614715066</v>
      </c>
      <c r="CH23" s="77">
        <f t="shared" ca="1" si="14"/>
        <v>133099.94487491014</v>
      </c>
      <c r="CI23" s="77">
        <f t="shared" ca="1" si="14"/>
        <v>135256.20359185428</v>
      </c>
      <c r="CJ23" s="77">
        <f t="shared" ca="1" si="14"/>
        <v>137412.46230810255</v>
      </c>
      <c r="CK23" s="77">
        <f t="shared" ca="1" si="14"/>
        <v>139568.72102430853</v>
      </c>
      <c r="CL23" s="77">
        <f t="shared" ca="1" si="14"/>
        <v>141865.64213121682</v>
      </c>
      <c r="CM23" s="77">
        <f t="shared" ca="1" si="14"/>
        <v>144236.6317548308</v>
      </c>
      <c r="CN23" s="77">
        <f t="shared" ca="1" si="14"/>
        <v>146616.96103136759</v>
      </c>
      <c r="CO23" s="77">
        <f t="shared" ca="1" si="14"/>
        <v>148998.39750970941</v>
      </c>
      <c r="CP23" s="77">
        <f t="shared" ca="1" si="14"/>
        <v>151379.96419668663</v>
      </c>
      <c r="CQ23" s="77">
        <f t="shared" ca="1" si="14"/>
        <v>153761.54618179018</v>
      </c>
      <c r="CR23" s="77">
        <f t="shared" ca="1" si="14"/>
        <v>156061.89538099474</v>
      </c>
      <c r="CS23" s="77">
        <f t="shared" ca="1" si="14"/>
        <v>158218.68731444335</v>
      </c>
      <c r="CT23" s="77">
        <f t="shared" ca="1" si="14"/>
        <v>160353.85651603399</v>
      </c>
      <c r="CU23" s="153">
        <f t="shared" ca="1" si="14"/>
        <v>162485.46205646871</v>
      </c>
      <c r="CV23" s="77">
        <f t="shared" ca="1" si="14"/>
        <v>164616.47259259815</v>
      </c>
      <c r="CW23" s="77">
        <f t="shared" ref="CW23:EB23" ca="1" si="15">IF(CW64&lt;=$L$3,IF(AND(CW16&lt;&gt;"",CX16=""),CW24,CV23+(CV30-CV47-CV36)*3600*$D$3),"")</f>
        <v>171171.8159250459</v>
      </c>
      <c r="CX23" s="77">
        <f t="shared" ca="1" si="15"/>
        <v>177727.15925749365</v>
      </c>
      <c r="CY23" s="77">
        <f t="shared" ca="1" si="15"/>
        <v>184282.5025899414</v>
      </c>
      <c r="CZ23" s="77">
        <f t="shared" ca="1" si="15"/>
        <v>190837.84592238916</v>
      </c>
      <c r="DA23" s="77">
        <f t="shared" ca="1" si="15"/>
        <v>197393.18925483691</v>
      </c>
      <c r="DB23" s="77">
        <f t="shared" ca="1" si="15"/>
        <v>203948.53258728466</v>
      </c>
      <c r="DC23" s="77">
        <f t="shared" ca="1" si="15"/>
        <v>210503.87591973241</v>
      </c>
      <c r="DD23" s="77">
        <f t="shared" ca="1" si="15"/>
        <v>217059.21925218016</v>
      </c>
      <c r="DE23" s="77">
        <f t="shared" ca="1" si="15"/>
        <v>223614.56258462791</v>
      </c>
      <c r="DF23" s="77">
        <f t="shared" ca="1" si="15"/>
        <v>230169.90591707567</v>
      </c>
      <c r="DG23" s="77">
        <f t="shared" ca="1" si="15"/>
        <v>236725.24924952342</v>
      </c>
      <c r="DH23" s="77">
        <f t="shared" ca="1" si="15"/>
        <v>243280.59258197117</v>
      </c>
      <c r="DI23" s="77">
        <f t="shared" ca="1" si="15"/>
        <v>249835.93591441892</v>
      </c>
      <c r="DJ23" s="77">
        <f t="shared" ca="1" si="15"/>
        <v>256391.27924686667</v>
      </c>
      <c r="DK23" s="77">
        <f t="shared" ca="1" si="15"/>
        <v>262946.6225793144</v>
      </c>
      <c r="DL23" s="77">
        <f t="shared" ca="1" si="15"/>
        <v>269501.96591176215</v>
      </c>
      <c r="DM23" s="77">
        <f t="shared" ca="1" si="15"/>
        <v>276057.3092442099</v>
      </c>
      <c r="DN23" s="77">
        <f t="shared" ca="1" si="15"/>
        <v>282612.65257665765</v>
      </c>
      <c r="DO23" s="77">
        <f t="shared" ca="1" si="15"/>
        <v>289167.9959091054</v>
      </c>
      <c r="DP23" s="77">
        <f t="shared" ca="1" si="15"/>
        <v>295723.33924155316</v>
      </c>
      <c r="DQ23" s="77">
        <f t="shared" ca="1" si="15"/>
        <v>302278.68257400091</v>
      </c>
      <c r="DR23" s="77">
        <f t="shared" ca="1" si="15"/>
        <v>308834.02590644866</v>
      </c>
      <c r="DS23" s="77">
        <f t="shared" ca="1" si="15"/>
        <v>315389.36923889641</v>
      </c>
      <c r="DT23" s="107">
        <f t="shared" ca="1" si="15"/>
        <v>321944.71257134416</v>
      </c>
      <c r="DU23" s="77">
        <f t="shared" ca="1" si="15"/>
        <v>326049.13819420466</v>
      </c>
      <c r="DV23" s="77">
        <f t="shared" ca="1" si="15"/>
        <v>330153.56381706515</v>
      </c>
      <c r="DW23" s="77">
        <f t="shared" ca="1" si="15"/>
        <v>334257.98943992564</v>
      </c>
      <c r="DX23" s="77">
        <f t="shared" ca="1" si="15"/>
        <v>338362.41506278614</v>
      </c>
      <c r="DY23" s="77">
        <f t="shared" ca="1" si="15"/>
        <v>342466.84068564663</v>
      </c>
      <c r="DZ23" s="77">
        <f t="shared" ca="1" si="15"/>
        <v>346571.26630850713</v>
      </c>
      <c r="EA23" s="77">
        <f t="shared" ca="1" si="15"/>
        <v>350675.69193136762</v>
      </c>
      <c r="EB23" s="77">
        <f t="shared" ca="1" si="15"/>
        <v>354780.11755422811</v>
      </c>
      <c r="EC23" s="77">
        <f t="shared" ref="EC23:FH23" ca="1" si="16">IF(EC64&lt;=$L$3,IF(AND(EC16&lt;&gt;"",ED16=""),EC24,EB23+(EB30-EB47-EB36)*3600*$D$3),"")</f>
        <v>358884.54317708861</v>
      </c>
      <c r="ED23" s="77">
        <f t="shared" ca="1" si="16"/>
        <v>362988.9687999491</v>
      </c>
      <c r="EE23" s="77">
        <f t="shared" ca="1" si="16"/>
        <v>367093.39442280959</v>
      </c>
      <c r="EF23" s="77">
        <f t="shared" ca="1" si="16"/>
        <v>371197.82004567009</v>
      </c>
      <c r="EG23" s="77">
        <f t="shared" ca="1" si="16"/>
        <v>375302.24566853058</v>
      </c>
      <c r="EH23" s="77">
        <f t="shared" ca="1" si="16"/>
        <v>379406.67129139107</v>
      </c>
      <c r="EI23" s="77">
        <f t="shared" ca="1" si="16"/>
        <v>383511.09691425157</v>
      </c>
      <c r="EJ23" s="77">
        <f t="shared" ca="1" si="16"/>
        <v>387615.52253711206</v>
      </c>
      <c r="EK23" s="77">
        <f t="shared" ca="1" si="16"/>
        <v>391719.94815997256</v>
      </c>
      <c r="EL23" s="77">
        <f t="shared" ca="1" si="16"/>
        <v>395824.37378283305</v>
      </c>
      <c r="EM23" s="77">
        <f t="shared" ca="1" si="16"/>
        <v>399928.79940569354</v>
      </c>
      <c r="EN23" s="77">
        <f t="shared" ca="1" si="16"/>
        <v>404033.22502855404</v>
      </c>
      <c r="EO23" s="77">
        <f t="shared" ca="1" si="16"/>
        <v>408137.65065141453</v>
      </c>
      <c r="EP23" s="77">
        <f t="shared" ca="1" si="16"/>
        <v>412242.07627427502</v>
      </c>
      <c r="EQ23" s="153">
        <f t="shared" ca="1" si="16"/>
        <v>416346.50189713552</v>
      </c>
      <c r="ER23" s="77">
        <f t="shared" ca="1" si="16"/>
        <v>420450.92751999601</v>
      </c>
      <c r="ES23" s="77">
        <f t="shared" ca="1" si="16"/>
        <v>423787.97503232682</v>
      </c>
      <c r="ET23" s="77">
        <f t="shared" ca="1" si="16"/>
        <v>427125.02254465764</v>
      </c>
      <c r="EU23" s="77">
        <f t="shared" ca="1" si="16"/>
        <v>430462.07005698845</v>
      </c>
      <c r="EV23" s="77">
        <f t="shared" ca="1" si="16"/>
        <v>433799.11756931926</v>
      </c>
      <c r="EW23" s="77">
        <f t="shared" ca="1" si="16"/>
        <v>437136.16508165008</v>
      </c>
      <c r="EX23" s="77">
        <f t="shared" ca="1" si="16"/>
        <v>440473.21259398089</v>
      </c>
      <c r="EY23" s="77">
        <f t="shared" ca="1" si="16"/>
        <v>443810.2601063117</v>
      </c>
      <c r="EZ23" s="77">
        <f t="shared" ca="1" si="16"/>
        <v>447147.30761864252</v>
      </c>
      <c r="FA23" s="77">
        <f t="shared" ca="1" si="16"/>
        <v>450484.35513097333</v>
      </c>
      <c r="FB23" s="77">
        <f t="shared" ca="1" si="16"/>
        <v>453821.40264330414</v>
      </c>
      <c r="FC23" s="77">
        <f t="shared" ca="1" si="16"/>
        <v>457158.45015563496</v>
      </c>
      <c r="FD23" s="77">
        <f t="shared" ca="1" si="16"/>
        <v>460495.49766796577</v>
      </c>
      <c r="FE23" s="77">
        <f t="shared" ca="1" si="16"/>
        <v>463832.54518029658</v>
      </c>
      <c r="FF23" s="77">
        <f t="shared" ca="1" si="16"/>
        <v>467169.5926926274</v>
      </c>
      <c r="FG23" s="77">
        <f t="shared" ca="1" si="16"/>
        <v>470506.64020495821</v>
      </c>
      <c r="FH23" s="77">
        <f t="shared" ca="1" si="16"/>
        <v>473843.68771728902</v>
      </c>
      <c r="FI23" s="77">
        <f t="shared" ref="FI23:GM23" ca="1" si="17">IF(FI64&lt;=$L$3,IF(AND(FI16&lt;&gt;"",FJ16=""),FI24,FH23+(FH30-FH47-FH36)*3600*$D$3),"")</f>
        <v>477180.73522961984</v>
      </c>
      <c r="FJ23" s="77">
        <f t="shared" ca="1" si="17"/>
        <v>480517.78274195065</v>
      </c>
      <c r="FK23" s="77">
        <f t="shared" ca="1" si="17"/>
        <v>483854.83025428146</v>
      </c>
      <c r="FL23" s="77">
        <f t="shared" ca="1" si="17"/>
        <v>487191.87776661228</v>
      </c>
      <c r="FM23" s="77">
        <f t="shared" ca="1" si="17"/>
        <v>490528.92527894309</v>
      </c>
      <c r="FN23" s="77">
        <f t="shared" ca="1" si="17"/>
        <v>493865.9727912739</v>
      </c>
      <c r="FO23" s="77">
        <f t="shared" ca="1" si="17"/>
        <v>497203.02030360472</v>
      </c>
      <c r="FP23" s="107" t="str">
        <f t="shared" si="17"/>
        <v/>
      </c>
      <c r="FQ23" s="77" t="str">
        <f t="shared" si="17"/>
        <v/>
      </c>
      <c r="FR23" s="77" t="str">
        <f t="shared" si="17"/>
        <v/>
      </c>
      <c r="FS23" s="77" t="str">
        <f t="shared" si="17"/>
        <v/>
      </c>
      <c r="FT23" s="77" t="str">
        <f t="shared" si="17"/>
        <v/>
      </c>
      <c r="FU23" s="77" t="str">
        <f t="shared" si="17"/>
        <v/>
      </c>
      <c r="FV23" s="77" t="str">
        <f t="shared" si="17"/>
        <v/>
      </c>
      <c r="FW23" s="77" t="str">
        <f t="shared" si="17"/>
        <v/>
      </c>
      <c r="FX23" s="77" t="str">
        <f t="shared" si="17"/>
        <v/>
      </c>
      <c r="FY23" s="77" t="str">
        <f t="shared" si="17"/>
        <v/>
      </c>
      <c r="FZ23" s="77" t="str">
        <f t="shared" si="17"/>
        <v/>
      </c>
      <c r="GA23" s="77" t="str">
        <f t="shared" si="17"/>
        <v/>
      </c>
      <c r="GB23" s="77" t="str">
        <f t="shared" si="17"/>
        <v/>
      </c>
      <c r="GC23" s="77" t="str">
        <f t="shared" si="17"/>
        <v/>
      </c>
      <c r="GD23" s="77" t="str">
        <f t="shared" si="17"/>
        <v/>
      </c>
      <c r="GE23" s="77" t="str">
        <f t="shared" si="17"/>
        <v/>
      </c>
      <c r="GF23" s="77" t="str">
        <f t="shared" si="17"/>
        <v/>
      </c>
      <c r="GG23" s="77" t="str">
        <f t="shared" si="17"/>
        <v/>
      </c>
      <c r="GH23" s="77" t="str">
        <f t="shared" si="17"/>
        <v/>
      </c>
      <c r="GI23" s="77" t="str">
        <f t="shared" si="17"/>
        <v/>
      </c>
      <c r="GJ23" s="77" t="str">
        <f t="shared" si="17"/>
        <v/>
      </c>
      <c r="GK23" s="77" t="str">
        <f t="shared" si="17"/>
        <v/>
      </c>
      <c r="GL23" s="77" t="str">
        <f t="shared" si="17"/>
        <v/>
      </c>
      <c r="GM23" s="153" t="str">
        <f t="shared" si="17"/>
        <v/>
      </c>
    </row>
    <row r="24" spans="1:195" x14ac:dyDescent="0.25">
      <c r="B24" t="s">
        <v>343</v>
      </c>
      <c r="C24" t="s">
        <v>26</v>
      </c>
      <c r="D24" s="78">
        <f ca="1">IFERROR(Réservoir!K38,"")</f>
        <v>115228.8818359375</v>
      </c>
      <c r="E24" s="78">
        <f ca="1">IFERROR(Réservoir!L38,"")</f>
        <v>121010.3759765625</v>
      </c>
      <c r="F24" s="78">
        <f ca="1">IFERROR(Réservoir!M38,"")</f>
        <v>126109.130859375</v>
      </c>
      <c r="G24" s="78">
        <f ca="1">IFERROR(Réservoir!N38,"")</f>
        <v>130869.62890625</v>
      </c>
      <c r="H24" s="78">
        <f ca="1">IFERROR(Réservoir!O38,"")</f>
        <v>135630.126953125</v>
      </c>
      <c r="I24" s="78">
        <f ca="1">IFERROR(Réservoir!P38,"")</f>
        <v>140291.50390625</v>
      </c>
      <c r="J24" s="78">
        <f ca="1">IFERROR(Réservoir!Q38,"")</f>
        <v>145231.689453125</v>
      </c>
      <c r="K24" s="78">
        <f ca="1">IFERROR(Réservoir!R38,"")</f>
        <v>145992.431640625</v>
      </c>
      <c r="L24" s="78">
        <f ca="1">IFERROR(Réservoir!S38,"")</f>
        <v>118970.458984375</v>
      </c>
      <c r="M24" s="78">
        <f ca="1">IFERROR(Réservoir!T38,"")</f>
        <v>92907.470703125</v>
      </c>
      <c r="N24" s="78">
        <f ca="1">IFERROR(Réservoir!U38,"")</f>
        <v>69445.80078125</v>
      </c>
      <c r="O24" s="78" t="str">
        <f ca="1">IFERROR(Réservoir!V38,"")</f>
        <v/>
      </c>
      <c r="P24" s="78" t="str">
        <f ca="1">IFERROR(Réservoir!W38,"")</f>
        <v/>
      </c>
      <c r="Q24" s="78" t="str">
        <f ca="1">IFERROR(Réservoir!X38,"")</f>
        <v/>
      </c>
      <c r="R24" s="78" t="str">
        <f ca="1">IFERROR(Réservoir!Y38,"")</f>
        <v/>
      </c>
      <c r="S24" s="78" t="str">
        <f ca="1">IFERROR(Réservoir!Z38,"")</f>
        <v/>
      </c>
      <c r="T24" s="78" t="str">
        <f ca="1">IFERROR(Réservoir!AA38,"")</f>
        <v/>
      </c>
      <c r="U24" s="78" t="str">
        <f ca="1">IFERROR(Réservoir!AB38,"")</f>
        <v/>
      </c>
      <c r="V24" s="78" t="str">
        <f ca="1">IFERROR(Réservoir!AC38,"")</f>
        <v/>
      </c>
      <c r="W24" s="78" t="str">
        <f ca="1">IFERROR(Réservoir!AD38,"")</f>
        <v/>
      </c>
      <c r="X24" s="78" t="str">
        <f ca="1">IFERROR(Réservoir!AE38,"")</f>
        <v/>
      </c>
      <c r="Y24" s="78" t="str">
        <f ca="1">IFERROR(Réservoir!AF38,"")</f>
        <v/>
      </c>
      <c r="Z24" s="78" t="str">
        <f ca="1">IFERROR(Réservoir!AG38,"")</f>
        <v/>
      </c>
      <c r="AA24" s="78" t="str">
        <f ca="1">IFERROR(Réservoir!AH38,"")</f>
        <v/>
      </c>
      <c r="AB24" s="108" t="str">
        <f ca="1">IFERROR(Réservoir!AI38,"")</f>
        <v/>
      </c>
      <c r="AC24" s="78" t="str">
        <f ca="1">IFERROR(Réservoir!AJ38,"")</f>
        <v/>
      </c>
      <c r="AD24" s="78" t="str">
        <f ca="1">IFERROR(Réservoir!AK38,"")</f>
        <v/>
      </c>
      <c r="AE24" s="78" t="str">
        <f ca="1">IFERROR(Réservoir!AL38,"")</f>
        <v/>
      </c>
      <c r="AF24" s="78" t="str">
        <f ca="1">IFERROR(Réservoir!AM38,"")</f>
        <v/>
      </c>
      <c r="AG24" s="78" t="str">
        <f ca="1">IFERROR(Réservoir!AN38,"")</f>
        <v/>
      </c>
      <c r="AH24" s="78" t="str">
        <f ca="1">IFERROR(Réservoir!AO38,"")</f>
        <v/>
      </c>
      <c r="AI24" s="78" t="str">
        <f ca="1">IFERROR(Réservoir!AP38,"")</f>
        <v/>
      </c>
      <c r="AJ24" s="78" t="str">
        <f ca="1">IFERROR(Réservoir!AQ38,"")</f>
        <v/>
      </c>
      <c r="AK24" s="78" t="str">
        <f ca="1">IFERROR(Réservoir!AR38,"")</f>
        <v/>
      </c>
      <c r="AL24" s="78" t="str">
        <f ca="1">IFERROR(Réservoir!AS38,"")</f>
        <v/>
      </c>
      <c r="AM24" s="78" t="str">
        <f ca="1">IFERROR(Réservoir!AT38,"")</f>
        <v/>
      </c>
      <c r="AN24" s="78" t="str">
        <f ca="1">IFERROR(Réservoir!AU38,"")</f>
        <v/>
      </c>
      <c r="AO24" s="78" t="str">
        <f ca="1">IFERROR(Réservoir!AV38,"")</f>
        <v/>
      </c>
      <c r="AP24" s="78" t="str">
        <f ca="1">IFERROR(Réservoir!AW38,"")</f>
        <v/>
      </c>
      <c r="AQ24" s="78" t="str">
        <f ca="1">IFERROR(Réservoir!AX38,"")</f>
        <v/>
      </c>
      <c r="AR24" s="78" t="str">
        <f ca="1">IFERROR(Réservoir!AY38,"")</f>
        <v/>
      </c>
      <c r="AS24" s="78" t="str">
        <f ca="1">IFERROR(Réservoir!AZ38,"")</f>
        <v/>
      </c>
      <c r="AT24" s="78" t="str">
        <f ca="1">IFERROR(Réservoir!BA38,"")</f>
        <v/>
      </c>
      <c r="AU24" s="78" t="str">
        <f ca="1">IFERROR(Réservoir!BB38,"")</f>
        <v/>
      </c>
      <c r="AV24" s="78" t="str">
        <f ca="1">IFERROR(Réservoir!BC38,"")</f>
        <v/>
      </c>
      <c r="AW24" s="78" t="str">
        <f ca="1">IFERROR(Réservoir!BD38,"")</f>
        <v/>
      </c>
      <c r="AX24" s="78" t="str">
        <f ca="1">IFERROR(Réservoir!BE38,"")</f>
        <v/>
      </c>
      <c r="AY24" s="78" t="str">
        <f ca="1">IFERROR(Réservoir!BF38,"")</f>
        <v/>
      </c>
      <c r="AZ24" s="108" t="str">
        <f ca="1">IFERROR(Réservoir!BG38,"")</f>
        <v/>
      </c>
      <c r="BA24" s="78" t="str">
        <f ca="1">IFERROR(Réservoir!BH38,"")</f>
        <v/>
      </c>
      <c r="BB24" s="78" t="str">
        <f ca="1">IFERROR(Réservoir!BI38,"")</f>
        <v/>
      </c>
      <c r="BC24" s="78" t="str">
        <f ca="1">IFERROR(Réservoir!BJ38,"")</f>
        <v/>
      </c>
      <c r="BD24" s="78" t="str">
        <f ca="1">IFERROR(Réservoir!BK38,"")</f>
        <v/>
      </c>
      <c r="BE24" s="78" t="str">
        <f ca="1">IFERROR(Réservoir!BL38,"")</f>
        <v/>
      </c>
      <c r="BF24" s="78" t="str">
        <f ca="1">IFERROR(Réservoir!BM38,"")</f>
        <v/>
      </c>
      <c r="BG24" s="78" t="str">
        <f ca="1">IFERROR(Réservoir!BN38,"")</f>
        <v/>
      </c>
      <c r="BH24" s="78" t="str">
        <f ca="1">IFERROR(Réservoir!BO38,"")</f>
        <v/>
      </c>
      <c r="BI24" s="78" t="str">
        <f ca="1">IFERROR(Réservoir!BP38,"")</f>
        <v/>
      </c>
      <c r="BJ24" s="78" t="str">
        <f ca="1">IFERROR(Réservoir!BQ38,"")</f>
        <v/>
      </c>
      <c r="BK24" s="78" t="str">
        <f ca="1">IFERROR(Réservoir!BR38,"")</f>
        <v/>
      </c>
      <c r="BL24" s="78" t="str">
        <f ca="1">IFERROR(Réservoir!BS38,"")</f>
        <v/>
      </c>
      <c r="BM24" s="78" t="str">
        <f ca="1">IFERROR(Réservoir!BT38,"")</f>
        <v/>
      </c>
      <c r="BN24" s="78" t="str">
        <f ca="1">IFERROR(Réservoir!BU38,"")</f>
        <v/>
      </c>
      <c r="BO24" s="78" t="str">
        <f ca="1">IFERROR(Réservoir!BV38,"")</f>
        <v/>
      </c>
      <c r="BP24" s="78" t="str">
        <f ca="1">IFERROR(Réservoir!BW38,"")</f>
        <v/>
      </c>
      <c r="BQ24" s="78" t="str">
        <f ca="1">IFERROR(Réservoir!BX38,"")</f>
        <v/>
      </c>
      <c r="BR24" s="78" t="str">
        <f ca="1">IFERROR(Réservoir!BY38,"")</f>
        <v/>
      </c>
      <c r="BS24" s="78" t="str">
        <f ca="1">IFERROR(Réservoir!BZ38,"")</f>
        <v/>
      </c>
      <c r="BT24" s="78" t="str">
        <f ca="1">IFERROR(Réservoir!CA38,"")</f>
        <v/>
      </c>
      <c r="BU24" s="78" t="str">
        <f ca="1">IFERROR(Réservoir!CB38,"")</f>
        <v/>
      </c>
      <c r="BV24" s="78" t="str">
        <f ca="1">IFERROR(Réservoir!CC38,"")</f>
        <v/>
      </c>
      <c r="BW24" s="78" t="str">
        <f ca="1">IFERROR(Réservoir!CD38,"")</f>
        <v/>
      </c>
      <c r="BX24" s="108" t="str">
        <f ca="1">IFERROR(Réservoir!CE38,"")</f>
        <v/>
      </c>
      <c r="BY24" s="78" t="str">
        <f ca="1">IFERROR(Réservoir!CF38,"")</f>
        <v/>
      </c>
      <c r="BZ24" s="78" t="str">
        <f ca="1">IFERROR(Réservoir!CG38,"")</f>
        <v/>
      </c>
      <c r="CA24" s="78" t="str">
        <f ca="1">IFERROR(Réservoir!CH38,"")</f>
        <v/>
      </c>
      <c r="CB24" s="78" t="str">
        <f ca="1">IFERROR(Réservoir!CI38,"")</f>
        <v/>
      </c>
      <c r="CC24" s="78" t="str">
        <f ca="1">IFERROR(Réservoir!CJ38,"")</f>
        <v/>
      </c>
      <c r="CD24" s="78" t="str">
        <f ca="1">IFERROR(Réservoir!CK38,"")</f>
        <v/>
      </c>
      <c r="CE24" s="78" t="str">
        <f ca="1">IFERROR(Réservoir!CL38,"")</f>
        <v/>
      </c>
      <c r="CF24" s="78" t="str">
        <f ca="1">IFERROR(Réservoir!CM38,"")</f>
        <v/>
      </c>
      <c r="CG24" s="78" t="str">
        <f ca="1">IFERROR(Réservoir!CN38,"")</f>
        <v/>
      </c>
      <c r="CH24" s="78" t="str">
        <f ca="1">IFERROR(Réservoir!CO38,"")</f>
        <v/>
      </c>
      <c r="CI24" s="78" t="str">
        <f ca="1">IFERROR(Réservoir!CP38,"")</f>
        <v/>
      </c>
      <c r="CJ24" s="78" t="str">
        <f ca="1">IFERROR(Réservoir!CQ38,"")</f>
        <v/>
      </c>
      <c r="CK24" s="78" t="str">
        <f ca="1">IFERROR(Réservoir!CR38,"")</f>
        <v/>
      </c>
      <c r="CL24" s="78" t="str">
        <f ca="1">IFERROR(Réservoir!CS38,"")</f>
        <v/>
      </c>
      <c r="CM24" s="78" t="str">
        <f ca="1">IFERROR(Réservoir!CT38,"")</f>
        <v/>
      </c>
      <c r="CN24" s="78" t="str">
        <f ca="1">IFERROR(Réservoir!CU38,"")</f>
        <v/>
      </c>
      <c r="CO24" s="78" t="str">
        <f ca="1">IFERROR(Réservoir!CV38,"")</f>
        <v/>
      </c>
      <c r="CP24" s="78" t="str">
        <f ca="1">IFERROR(Réservoir!CW38,"")</f>
        <v/>
      </c>
      <c r="CQ24" s="78" t="str">
        <f ca="1">IFERROR(Réservoir!CX38,"")</f>
        <v/>
      </c>
      <c r="CR24" s="78" t="str">
        <f ca="1">IFERROR(Réservoir!CY38,"")</f>
        <v/>
      </c>
      <c r="CS24" s="78" t="str">
        <f ca="1">IFERROR(Réservoir!CZ38,"")</f>
        <v/>
      </c>
      <c r="CT24" s="78" t="str">
        <f ca="1">IFERROR(Réservoir!DA38,"")</f>
        <v/>
      </c>
      <c r="CU24" s="154" t="str">
        <f ca="1">IFERROR(Réservoir!DB38,"")</f>
        <v/>
      </c>
      <c r="CV24" s="78" t="str">
        <f ca="1">IFERROR(Réservoir!DC38,"")</f>
        <v/>
      </c>
      <c r="CW24" s="78" t="str">
        <f ca="1">IFERROR(Réservoir!DD38,"")</f>
        <v/>
      </c>
      <c r="CX24" s="78" t="str">
        <f ca="1">IFERROR(Réservoir!DE38,"")</f>
        <v/>
      </c>
      <c r="CY24" s="78" t="str">
        <f ca="1">IFERROR(Réservoir!DF38,"")</f>
        <v/>
      </c>
      <c r="CZ24" s="78" t="str">
        <f ca="1">IFERROR(Réservoir!DG38,"")</f>
        <v/>
      </c>
      <c r="DA24" s="78" t="str">
        <f ca="1">IFERROR(Réservoir!DH38,"")</f>
        <v/>
      </c>
      <c r="DB24" s="78" t="str">
        <f ca="1">IFERROR(Réservoir!DI38,"")</f>
        <v/>
      </c>
      <c r="DC24" s="78" t="str">
        <f ca="1">IFERROR(Réservoir!DJ38,"")</f>
        <v/>
      </c>
      <c r="DD24" s="78" t="str">
        <f ca="1">IFERROR(Réservoir!DK38,"")</f>
        <v/>
      </c>
      <c r="DE24" s="78" t="str">
        <f ca="1">IFERROR(Réservoir!DL38,"")</f>
        <v/>
      </c>
      <c r="DF24" s="78" t="str">
        <f ca="1">IFERROR(Réservoir!DM38,"")</f>
        <v/>
      </c>
      <c r="DG24" s="78" t="str">
        <f ca="1">IFERROR(Réservoir!DN38,"")</f>
        <v/>
      </c>
      <c r="DH24" s="78" t="str">
        <f ca="1">IFERROR(Réservoir!DO38,"")</f>
        <v/>
      </c>
      <c r="DI24" s="78" t="str">
        <f ca="1">IFERROR(Réservoir!DP38,"")</f>
        <v/>
      </c>
      <c r="DJ24" s="78" t="str">
        <f ca="1">IFERROR(Réservoir!DQ38,"")</f>
        <v/>
      </c>
      <c r="DK24" s="78" t="str">
        <f ca="1">IFERROR(Réservoir!DR38,"")</f>
        <v/>
      </c>
      <c r="DL24" s="78" t="str">
        <f ca="1">IFERROR(Réservoir!DS38,"")</f>
        <v/>
      </c>
      <c r="DM24" s="78" t="str">
        <f ca="1">IFERROR(Réservoir!DT38,"")</f>
        <v/>
      </c>
      <c r="DN24" s="78" t="str">
        <f ca="1">IFERROR(Réservoir!DU38,"")</f>
        <v/>
      </c>
      <c r="DO24" s="78" t="str">
        <f ca="1">IFERROR(Réservoir!DV38,"")</f>
        <v/>
      </c>
      <c r="DP24" s="78" t="str">
        <f ca="1">IFERROR(Réservoir!DW38,"")</f>
        <v/>
      </c>
      <c r="DQ24" s="78" t="str">
        <f ca="1">IFERROR(Réservoir!DX38,"")</f>
        <v/>
      </c>
      <c r="DR24" s="78" t="str">
        <f ca="1">IFERROR(Réservoir!DY38,"")</f>
        <v/>
      </c>
      <c r="DS24" s="78" t="str">
        <f ca="1">IFERROR(Réservoir!DZ38,"")</f>
        <v/>
      </c>
      <c r="DT24" s="108" t="str">
        <f ca="1">IFERROR(Réservoir!EA38,"")</f>
        <v/>
      </c>
      <c r="DU24" s="78" t="str">
        <f ca="1">IFERROR(Réservoir!EB38,"")</f>
        <v/>
      </c>
      <c r="DV24" s="78" t="str">
        <f ca="1">IFERROR(Réservoir!EC38,"")</f>
        <v/>
      </c>
      <c r="DW24" s="78" t="str">
        <f ca="1">IFERROR(Réservoir!ED38,"")</f>
        <v/>
      </c>
      <c r="DX24" s="78" t="str">
        <f ca="1">IFERROR(Réservoir!EE38,"")</f>
        <v/>
      </c>
      <c r="DY24" s="78" t="str">
        <f ca="1">IFERROR(Réservoir!EF38,"")</f>
        <v/>
      </c>
      <c r="DZ24" s="78" t="str">
        <f ca="1">IFERROR(Réservoir!EG38,"")</f>
        <v/>
      </c>
      <c r="EA24" s="78" t="str">
        <f ca="1">IFERROR(Réservoir!EH38,"")</f>
        <v/>
      </c>
      <c r="EB24" s="78" t="str">
        <f ca="1">IFERROR(Réservoir!EI38,"")</f>
        <v/>
      </c>
      <c r="EC24" s="78" t="str">
        <f ca="1">IFERROR(Réservoir!EJ38,"")</f>
        <v/>
      </c>
      <c r="ED24" s="78" t="str">
        <f ca="1">IFERROR(Réservoir!EK38,"")</f>
        <v/>
      </c>
      <c r="EE24" s="78" t="str">
        <f ca="1">IFERROR(Réservoir!EL38,"")</f>
        <v/>
      </c>
      <c r="EF24" s="78" t="str">
        <f ca="1">IFERROR(Réservoir!EM38,"")</f>
        <v/>
      </c>
      <c r="EG24" s="78" t="str">
        <f ca="1">IFERROR(Réservoir!EN38,"")</f>
        <v/>
      </c>
      <c r="EH24" s="78" t="str">
        <f ca="1">IFERROR(Réservoir!EO38,"")</f>
        <v/>
      </c>
      <c r="EI24" s="78" t="str">
        <f ca="1">IFERROR(Réservoir!EP38,"")</f>
        <v/>
      </c>
      <c r="EJ24" s="78" t="str">
        <f ca="1">IFERROR(Réservoir!EQ38,"")</f>
        <v/>
      </c>
      <c r="EK24" s="78" t="str">
        <f ca="1">IFERROR(Réservoir!ER38,"")</f>
        <v/>
      </c>
      <c r="EL24" s="78" t="str">
        <f ca="1">IFERROR(Réservoir!ES38,"")</f>
        <v/>
      </c>
      <c r="EM24" s="78" t="str">
        <f ca="1">IFERROR(Réservoir!ET38,"")</f>
        <v/>
      </c>
      <c r="EN24" s="78" t="str">
        <f ca="1">IFERROR(Réservoir!EU38,"")</f>
        <v/>
      </c>
      <c r="EO24" s="78" t="str">
        <f ca="1">IFERROR(Réservoir!EV38,"")</f>
        <v/>
      </c>
      <c r="EP24" s="78" t="str">
        <f ca="1">IFERROR(Réservoir!EW38,"")</f>
        <v/>
      </c>
      <c r="EQ24" s="154" t="str">
        <f ca="1">IFERROR(Réservoir!EX38,"")</f>
        <v/>
      </c>
      <c r="ER24" s="78" t="str">
        <f ca="1">IFERROR(Réservoir!EY38,"")</f>
        <v/>
      </c>
      <c r="ES24" s="78" t="str">
        <f ca="1">IFERROR(Réservoir!EZ38,"")</f>
        <v/>
      </c>
      <c r="ET24" s="78" t="str">
        <f ca="1">IFERROR(Réservoir!FA38,"")</f>
        <v/>
      </c>
      <c r="EU24" s="78" t="str">
        <f ca="1">IFERROR(Réservoir!FB38,"")</f>
        <v/>
      </c>
      <c r="EV24" s="78" t="str">
        <f ca="1">IFERROR(Réservoir!FC38,"")</f>
        <v/>
      </c>
      <c r="EW24" s="78" t="str">
        <f ca="1">IFERROR(Réservoir!FD38,"")</f>
        <v/>
      </c>
      <c r="EX24" s="78" t="str">
        <f ca="1">IFERROR(Réservoir!FE38,"")</f>
        <v/>
      </c>
      <c r="EY24" s="78" t="str">
        <f ca="1">IFERROR(Réservoir!FF38,"")</f>
        <v/>
      </c>
      <c r="EZ24" s="78" t="str">
        <f ca="1">IFERROR(Réservoir!FG38,"")</f>
        <v/>
      </c>
      <c r="FA24" s="78" t="str">
        <f ca="1">IFERROR(Réservoir!FH38,"")</f>
        <v/>
      </c>
      <c r="FB24" s="78" t="str">
        <f ca="1">IFERROR(Réservoir!FI38,"")</f>
        <v/>
      </c>
      <c r="FC24" s="78" t="str">
        <f ca="1">IFERROR(Réservoir!FJ38,"")</f>
        <v/>
      </c>
      <c r="FD24" s="78" t="str">
        <f ca="1">IFERROR(Réservoir!FK38,"")</f>
        <v/>
      </c>
      <c r="FE24" s="78" t="str">
        <f ca="1">IFERROR(Réservoir!FL38,"")</f>
        <v/>
      </c>
      <c r="FF24" s="78" t="str">
        <f ca="1">IFERROR(Réservoir!FM38,"")</f>
        <v/>
      </c>
      <c r="FG24" s="78" t="str">
        <f ca="1">IFERROR(Réservoir!FN38,"")</f>
        <v/>
      </c>
      <c r="FH24" s="78" t="str">
        <f ca="1">IFERROR(Réservoir!FO38,"")</f>
        <v/>
      </c>
      <c r="FI24" s="78" t="str">
        <f ca="1">IFERROR(Réservoir!FP38,"")</f>
        <v/>
      </c>
      <c r="FJ24" s="78" t="str">
        <f ca="1">IFERROR(Réservoir!FQ38,"")</f>
        <v/>
      </c>
      <c r="FK24" s="78" t="str">
        <f ca="1">IFERROR(Réservoir!FR38,"")</f>
        <v/>
      </c>
      <c r="FL24" s="78" t="str">
        <f ca="1">IFERROR(Réservoir!FS38,"")</f>
        <v/>
      </c>
      <c r="FM24" s="78" t="str">
        <f ca="1">IFERROR(Réservoir!FT38,"")</f>
        <v/>
      </c>
      <c r="FN24" s="78" t="str">
        <f ca="1">IFERROR(Réservoir!FU38,"")</f>
        <v/>
      </c>
      <c r="FO24" s="78" t="str">
        <f ca="1">IFERROR(Réservoir!FV38,"")</f>
        <v/>
      </c>
      <c r="FP24" s="108" t="str">
        <f ca="1">IFERROR(Réservoir!FW38,"")</f>
        <v/>
      </c>
      <c r="FQ24" s="78" t="str">
        <f ca="1">IFERROR(Réservoir!FX38,"")</f>
        <v/>
      </c>
      <c r="FR24" s="78" t="str">
        <f ca="1">IFERROR(Réservoir!FY38,"")</f>
        <v/>
      </c>
      <c r="FS24" s="78" t="str">
        <f ca="1">IFERROR(Réservoir!FZ38,"")</f>
        <v/>
      </c>
      <c r="FT24" s="78" t="str">
        <f ca="1">IFERROR(Réservoir!GA38,"")</f>
        <v/>
      </c>
      <c r="FU24" s="78" t="str">
        <f ca="1">IFERROR(Réservoir!GB38,"")</f>
        <v/>
      </c>
      <c r="FV24" s="78" t="str">
        <f ca="1">IFERROR(Réservoir!GC38,"")</f>
        <v/>
      </c>
      <c r="FW24" s="78" t="str">
        <f ca="1">IFERROR(Réservoir!GD38,"")</f>
        <v/>
      </c>
      <c r="FX24" s="78" t="str">
        <f ca="1">IFERROR(Réservoir!GE38,"")</f>
        <v/>
      </c>
      <c r="FY24" s="78" t="str">
        <f ca="1">IFERROR(Réservoir!GF38,"")</f>
        <v/>
      </c>
      <c r="FZ24" s="78" t="str">
        <f ca="1">IFERROR(Réservoir!GG38,"")</f>
        <v/>
      </c>
      <c r="GA24" s="78" t="str">
        <f ca="1">IFERROR(Réservoir!GH38,"")</f>
        <v/>
      </c>
      <c r="GB24" s="78" t="str">
        <f ca="1">IFERROR(Réservoir!GI38,"")</f>
        <v/>
      </c>
      <c r="GC24" s="78" t="str">
        <f ca="1">IFERROR(Réservoir!GJ38,"")</f>
        <v/>
      </c>
      <c r="GD24" s="78" t="str">
        <f ca="1">IFERROR(Réservoir!GK38,"")</f>
        <v/>
      </c>
      <c r="GE24" s="78" t="str">
        <f ca="1">IFERROR(Réservoir!GL38,"")</f>
        <v/>
      </c>
      <c r="GF24" s="78" t="str">
        <f ca="1">IFERROR(Réservoir!GM38,"")</f>
        <v/>
      </c>
      <c r="GG24" s="78" t="str">
        <f ca="1">IFERROR(Réservoir!GN38,"")</f>
        <v/>
      </c>
      <c r="GH24" s="78" t="str">
        <f ca="1">IFERROR(Réservoir!GO38,"")</f>
        <v/>
      </c>
      <c r="GI24" s="78" t="str">
        <f ca="1">IFERROR(Réservoir!GP38,"")</f>
        <v/>
      </c>
      <c r="GJ24" s="78" t="str">
        <f ca="1">IFERROR(Réservoir!GQ38,"")</f>
        <v/>
      </c>
      <c r="GK24" s="78" t="str">
        <f ca="1">IFERROR(Réservoir!GR38,"")</f>
        <v/>
      </c>
      <c r="GL24" s="78" t="str">
        <f ca="1">IFERROR(Réservoir!GS38,"")</f>
        <v/>
      </c>
      <c r="GM24" s="154" t="str">
        <f ca="1">IFERROR(Réservoir!GT38,"")</f>
        <v/>
      </c>
    </row>
    <row r="25" spans="1:195" ht="15.75" thickBot="1" x14ac:dyDescent="0.3">
      <c r="AB25" s="87"/>
      <c r="AZ25" s="87"/>
      <c r="BX25" s="87"/>
      <c r="CU25" s="88"/>
      <c r="DT25" s="87"/>
      <c r="EQ25" s="88"/>
      <c r="FP25" s="87"/>
      <c r="GM25" s="88"/>
    </row>
    <row r="26" spans="1:195" ht="15.75" thickBot="1" x14ac:dyDescent="0.3">
      <c r="A26" s="65"/>
      <c r="B26" s="66" t="s">
        <v>391</v>
      </c>
      <c r="C26" s="60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100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100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100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146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100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146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100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146"/>
    </row>
    <row r="27" spans="1:195" x14ac:dyDescent="0.25">
      <c r="B27" t="s">
        <v>327</v>
      </c>
      <c r="C27" t="s">
        <v>24</v>
      </c>
      <c r="D27" s="7">
        <f>IFERROR(INDEX(Hdx_Data!$AR$5:$AR$30,MATCH(TRUE,INDEX(Hdx_Data!$R$5:$R$33= Horaire_80!D65,0),0)),"")</f>
        <v>0.64371320281982003</v>
      </c>
      <c r="E27" s="7">
        <f>IFERROR(INDEX(Hdx_Data!$AR$5:$AR$30,MATCH(TRUE,INDEX(Hdx_Data!$R$5:$R$33= Horaire_80!E65,0),0)),"")</f>
        <v>0.64371320281982003</v>
      </c>
      <c r="F27" s="7">
        <f>IFERROR(INDEX(Hdx_Data!$AR$5:$AR$30,MATCH(TRUE,INDEX(Hdx_Data!$R$5:$R$33= Horaire_80!F65,0),0)),"")</f>
        <v>0.64371320281982003</v>
      </c>
      <c r="G27" s="7">
        <f>IFERROR(INDEX(Hdx_Data!$AR$5:$AR$30,MATCH(TRUE,INDEX(Hdx_Data!$R$5:$R$33= Horaire_80!G65,0),0)),"")</f>
        <v>0.64371320281982003</v>
      </c>
      <c r="H27" s="7">
        <f>IFERROR(INDEX(Hdx_Data!$AR$5:$AR$30,MATCH(TRUE,INDEX(Hdx_Data!$R$5:$R$33= Horaire_80!H65,0),0)),"")</f>
        <v>0.64371320281982003</v>
      </c>
      <c r="I27" s="7">
        <f>IFERROR(INDEX(Hdx_Data!$AR$5:$AR$30,MATCH(TRUE,INDEX(Hdx_Data!$R$5:$R$33= Horaire_80!I65,0),0)),"")</f>
        <v>0.64371320281982003</v>
      </c>
      <c r="J27" s="7">
        <f>IFERROR(INDEX(Hdx_Data!$AR$5:$AR$30,MATCH(TRUE,INDEX(Hdx_Data!$R$5:$R$33= Horaire_80!J65,0),0)),"")</f>
        <v>0.64371320281982003</v>
      </c>
      <c r="K27" s="7">
        <f>IFERROR(INDEX(Hdx_Data!$AR$5:$AR$30,MATCH(TRUE,INDEX(Hdx_Data!$R$5:$R$33= Horaire_80!K65,0),0)),"")</f>
        <v>0.64371320281982003</v>
      </c>
      <c r="L27" s="7">
        <f>IFERROR(INDEX(Hdx_Data!$AR$5:$AR$30,MATCH(TRUE,INDEX(Hdx_Data!$R$5:$R$33= Horaire_80!L65,0),0)),"")</f>
        <v>0.64371320281982003</v>
      </c>
      <c r="M27" s="7">
        <f>IFERROR(INDEX(Hdx_Data!$AR$5:$AR$30,MATCH(TRUE,INDEX(Hdx_Data!$R$5:$R$33= Horaire_80!M65,0),0)),"")</f>
        <v>0.64371320281982003</v>
      </c>
      <c r="N27" s="7">
        <f>IFERROR(INDEX(Hdx_Data!$AR$5:$AR$30,MATCH(TRUE,INDEX(Hdx_Data!$R$5:$R$33= Horaire_80!N65,0),0)),"")</f>
        <v>0.64371320281982003</v>
      </c>
      <c r="O27" s="7">
        <f>IFERROR(INDEX(Hdx_Data!$AR$5:$AR$30,MATCH(TRUE,INDEX(Hdx_Data!$R$5:$R$33= Horaire_80!O65,0),0)),"")</f>
        <v>0.64371320281982003</v>
      </c>
      <c r="P27" s="7">
        <f>IFERROR(INDEX(Hdx_Data!$AR$5:$AR$30,MATCH(TRUE,INDEX(Hdx_Data!$R$5:$R$33= Horaire_80!P65,0),0)),"")</f>
        <v>0.64371320281982003</v>
      </c>
      <c r="Q27" s="7">
        <f>IFERROR(INDEX(Hdx_Data!$AR$5:$AR$30,MATCH(TRUE,INDEX(Hdx_Data!$R$5:$R$33= Horaire_80!Q65,0),0)),"")</f>
        <v>0.64371320281982003</v>
      </c>
      <c r="R27" s="7">
        <f>IFERROR(INDEX(Hdx_Data!$AR$5:$AR$30,MATCH(TRUE,INDEX(Hdx_Data!$R$5:$R$33= Horaire_80!R65,0),0)),"")</f>
        <v>0.64371320281982003</v>
      </c>
      <c r="S27" s="7">
        <f>IFERROR(INDEX(Hdx_Data!$AR$5:$AR$30,MATCH(TRUE,INDEX(Hdx_Data!$R$5:$R$33= Horaire_80!S65,0),0)),"")</f>
        <v>0.64371320281982003</v>
      </c>
      <c r="T27" s="7">
        <f>IFERROR(INDEX(Hdx_Data!$AR$5:$AR$30,MATCH(TRUE,INDEX(Hdx_Data!$R$5:$R$33= Horaire_80!T65,0),0)),"")</f>
        <v>0.64371320281982003</v>
      </c>
      <c r="U27" s="7">
        <f>IFERROR(INDEX(Hdx_Data!$AR$5:$AR$30,MATCH(TRUE,INDEX(Hdx_Data!$R$5:$R$33= Horaire_80!U65,0),0)),"")</f>
        <v>0.64371320281982003</v>
      </c>
      <c r="V27" s="7">
        <f>IFERROR(INDEX(Hdx_Data!$AR$5:$AR$30,MATCH(TRUE,INDEX(Hdx_Data!$R$5:$R$33= Horaire_80!V65,0),0)),"")</f>
        <v>0.64371320281982003</v>
      </c>
      <c r="W27" s="7">
        <f>IFERROR(INDEX(Hdx_Data!$AR$5:$AR$30,MATCH(TRUE,INDEX(Hdx_Data!$R$5:$R$33= Horaire_80!W65,0),0)),"")</f>
        <v>0.64371320281982003</v>
      </c>
      <c r="X27" s="7">
        <f>IFERROR(INDEX(Hdx_Data!$AR$5:$AR$30,MATCH(TRUE,INDEX(Hdx_Data!$R$5:$R$33= Horaire_80!X65,0),0)),"")</f>
        <v>0.64371320281982003</v>
      </c>
      <c r="Y27" s="7">
        <f>IFERROR(INDEX(Hdx_Data!$AR$5:$AR$30,MATCH(TRUE,INDEX(Hdx_Data!$R$5:$R$33= Horaire_80!Y65,0),0)),"")</f>
        <v>0.64371320281982003</v>
      </c>
      <c r="Z27" s="7">
        <f>IFERROR(INDEX(Hdx_Data!$AR$5:$AR$30,MATCH(TRUE,INDEX(Hdx_Data!$R$5:$R$33= Horaire_80!Z65,0),0)),"")</f>
        <v>0.64371320281982003</v>
      </c>
      <c r="AA27" s="7">
        <f>IFERROR(INDEX(Hdx_Data!$AR$5:$AR$30,MATCH(TRUE,INDEX(Hdx_Data!$R$5:$R$33= Horaire_80!AA65,0),0)),"")</f>
        <v>0.64371320281982003</v>
      </c>
      <c r="AB27" s="106">
        <f>IFERROR(INDEX(Hdx_Data!$AR$5:$AR$30,MATCH(TRUE,INDEX(Hdx_Data!$R$5:$R$33= Horaire_80!AB65,0),0)),"")</f>
        <v>0.75838490525624502</v>
      </c>
      <c r="AC27" s="7">
        <f>IFERROR(INDEX(Hdx_Data!$AR$5:$AR$30,MATCH(TRUE,INDEX(Hdx_Data!$R$5:$R$33= Horaire_80!AC65,0),0)),"")</f>
        <v>0.75838490525624502</v>
      </c>
      <c r="AD27" s="7">
        <f>IFERROR(INDEX(Hdx_Data!$AR$5:$AR$30,MATCH(TRUE,INDEX(Hdx_Data!$R$5:$R$33= Horaire_80!AD65,0),0)),"")</f>
        <v>0.75838490525624502</v>
      </c>
      <c r="AE27" s="7">
        <f>IFERROR(INDEX(Hdx_Data!$AR$5:$AR$30,MATCH(TRUE,INDEX(Hdx_Data!$R$5:$R$33= Horaire_80!AE65,0),0)),"")</f>
        <v>0.75838490525624502</v>
      </c>
      <c r="AF27" s="7">
        <f>IFERROR(INDEX(Hdx_Data!$AR$5:$AR$30,MATCH(TRUE,INDEX(Hdx_Data!$R$5:$R$33= Horaire_80!AF65,0),0)),"")</f>
        <v>0.75838490525624502</v>
      </c>
      <c r="AG27" s="7">
        <f>IFERROR(INDEX(Hdx_Data!$AR$5:$AR$30,MATCH(TRUE,INDEX(Hdx_Data!$R$5:$R$33= Horaire_80!AG65,0),0)),"")</f>
        <v>0.75838490525624502</v>
      </c>
      <c r="AH27" s="7">
        <f>IFERROR(INDEX(Hdx_Data!$AR$5:$AR$30,MATCH(TRUE,INDEX(Hdx_Data!$R$5:$R$33= Horaire_80!AH65,0),0)),"")</f>
        <v>0.75838490525624502</v>
      </c>
      <c r="AI27" s="7">
        <f>IFERROR(INDEX(Hdx_Data!$AR$5:$AR$30,MATCH(TRUE,INDEX(Hdx_Data!$R$5:$R$33= Horaire_80!AI65,0),0)),"")</f>
        <v>0.75838490525624502</v>
      </c>
      <c r="AJ27" s="7">
        <f>IFERROR(INDEX(Hdx_Data!$AR$5:$AR$30,MATCH(TRUE,INDEX(Hdx_Data!$R$5:$R$33= Horaire_80!AJ65,0),0)),"")</f>
        <v>0.75838490525624502</v>
      </c>
      <c r="AK27" s="7">
        <f>IFERROR(INDEX(Hdx_Data!$AR$5:$AR$30,MATCH(TRUE,INDEX(Hdx_Data!$R$5:$R$33= Horaire_80!AK65,0),0)),"")</f>
        <v>0.75838490525624502</v>
      </c>
      <c r="AL27" s="7">
        <f>IFERROR(INDEX(Hdx_Data!$AR$5:$AR$30,MATCH(TRUE,INDEX(Hdx_Data!$R$5:$R$33= Horaire_80!AL65,0),0)),"")</f>
        <v>0.75838490525624502</v>
      </c>
      <c r="AM27" s="7">
        <f>IFERROR(INDEX(Hdx_Data!$AR$5:$AR$30,MATCH(TRUE,INDEX(Hdx_Data!$R$5:$R$33= Horaire_80!AM65,0),0)),"")</f>
        <v>0.75838490525624502</v>
      </c>
      <c r="AN27" s="7">
        <f>IFERROR(INDEX(Hdx_Data!$AR$5:$AR$30,MATCH(TRUE,INDEX(Hdx_Data!$R$5:$R$33= Horaire_80!AN65,0),0)),"")</f>
        <v>0.75838490525624502</v>
      </c>
      <c r="AO27" s="7">
        <f>IFERROR(INDEX(Hdx_Data!$AR$5:$AR$30,MATCH(TRUE,INDEX(Hdx_Data!$R$5:$R$33= Horaire_80!AO65,0),0)),"")</f>
        <v>0.75838490525624502</v>
      </c>
      <c r="AP27" s="7">
        <f>IFERROR(INDEX(Hdx_Data!$AR$5:$AR$30,MATCH(TRUE,INDEX(Hdx_Data!$R$5:$R$33= Horaire_80!AP65,0),0)),"")</f>
        <v>0.75838490525624502</v>
      </c>
      <c r="AQ27" s="7">
        <f>IFERROR(INDEX(Hdx_Data!$AR$5:$AR$30,MATCH(TRUE,INDEX(Hdx_Data!$R$5:$R$33= Horaire_80!AQ65,0),0)),"")</f>
        <v>0.75838490525624502</v>
      </c>
      <c r="AR27" s="7">
        <f>IFERROR(INDEX(Hdx_Data!$AR$5:$AR$30,MATCH(TRUE,INDEX(Hdx_Data!$R$5:$R$33= Horaire_80!AR65,0),0)),"")</f>
        <v>0.75838490525624502</v>
      </c>
      <c r="AS27" s="7">
        <f>IFERROR(INDEX(Hdx_Data!$AR$5:$AR$30,MATCH(TRUE,INDEX(Hdx_Data!$R$5:$R$33= Horaire_80!AS65,0),0)),"")</f>
        <v>0.75838490525624502</v>
      </c>
      <c r="AT27" s="7">
        <f>IFERROR(INDEX(Hdx_Data!$AR$5:$AR$30,MATCH(TRUE,INDEX(Hdx_Data!$R$5:$R$33= Horaire_80!AT65,0),0)),"")</f>
        <v>0.75838490525624502</v>
      </c>
      <c r="AU27" s="7">
        <f>IFERROR(INDEX(Hdx_Data!$AR$5:$AR$30,MATCH(TRUE,INDEX(Hdx_Data!$R$5:$R$33= Horaire_80!AU65,0),0)),"")</f>
        <v>0.75838490525624502</v>
      </c>
      <c r="AV27" s="7">
        <f>IFERROR(INDEX(Hdx_Data!$AR$5:$AR$30,MATCH(TRUE,INDEX(Hdx_Data!$R$5:$R$33= Horaire_80!AV65,0),0)),"")</f>
        <v>0.75838490525624502</v>
      </c>
      <c r="AW27" s="7">
        <f>IFERROR(INDEX(Hdx_Data!$AR$5:$AR$30,MATCH(TRUE,INDEX(Hdx_Data!$R$5:$R$33= Horaire_80!AW65,0),0)),"")</f>
        <v>0.75838490525624502</v>
      </c>
      <c r="AX27" s="7">
        <f>IFERROR(INDEX(Hdx_Data!$AR$5:$AR$30,MATCH(TRUE,INDEX(Hdx_Data!$R$5:$R$33= Horaire_80!AX65,0),0)),"")</f>
        <v>0.75838490525624502</v>
      </c>
      <c r="AY27" s="7">
        <f>IFERROR(INDEX(Hdx_Data!$AR$5:$AR$30,MATCH(TRUE,INDEX(Hdx_Data!$R$5:$R$33= Horaire_80!AY65,0),0)),"")</f>
        <v>0.75838490525624502</v>
      </c>
      <c r="AZ27" s="106">
        <f>IFERROR(INDEX(Hdx_Data!$AR$5:$AR$30,MATCH(TRUE,INDEX(Hdx_Data!$R$5:$R$33= Horaire_80!AZ65,0),0)),"")</f>
        <v>0.61130674573996036</v>
      </c>
      <c r="BA27" s="7">
        <f>IFERROR(INDEX(Hdx_Data!$AR$5:$AR$30,MATCH(TRUE,INDEX(Hdx_Data!$R$5:$R$33= Horaire_80!BA65,0),0)),"")</f>
        <v>0.61130674573996036</v>
      </c>
      <c r="BB27" s="7">
        <f>IFERROR(INDEX(Hdx_Data!$AR$5:$AR$30,MATCH(TRUE,INDEX(Hdx_Data!$R$5:$R$33= Horaire_80!BB65,0),0)),"")</f>
        <v>0.61130674573996036</v>
      </c>
      <c r="BC27" s="7">
        <f>IFERROR(INDEX(Hdx_Data!$AR$5:$AR$30,MATCH(TRUE,INDEX(Hdx_Data!$R$5:$R$33= Horaire_80!BC65,0),0)),"")</f>
        <v>0.61130674573996036</v>
      </c>
      <c r="BD27" s="7">
        <f>IFERROR(INDEX(Hdx_Data!$AR$5:$AR$30,MATCH(TRUE,INDEX(Hdx_Data!$R$5:$R$33= Horaire_80!BD65,0),0)),"")</f>
        <v>0.61130674573996036</v>
      </c>
      <c r="BE27" s="7">
        <f>IFERROR(INDEX(Hdx_Data!$AR$5:$AR$30,MATCH(TRUE,INDEX(Hdx_Data!$R$5:$R$33= Horaire_80!BE65,0),0)),"")</f>
        <v>0.61130674573996036</v>
      </c>
      <c r="BF27" s="7">
        <f>IFERROR(INDEX(Hdx_Data!$AR$5:$AR$30,MATCH(TRUE,INDEX(Hdx_Data!$R$5:$R$33= Horaire_80!BF65,0),0)),"")</f>
        <v>0.61130674573996036</v>
      </c>
      <c r="BG27" s="7">
        <f>IFERROR(INDEX(Hdx_Data!$AR$5:$AR$30,MATCH(TRUE,INDEX(Hdx_Data!$R$5:$R$33= Horaire_80!BG65,0),0)),"")</f>
        <v>0.61130674573996036</v>
      </c>
      <c r="BH27" s="7">
        <f>IFERROR(INDEX(Hdx_Data!$AR$5:$AR$30,MATCH(TRUE,INDEX(Hdx_Data!$R$5:$R$33= Horaire_80!BH65,0),0)),"")</f>
        <v>0.61130674573996036</v>
      </c>
      <c r="BI27" s="7">
        <f>IFERROR(INDEX(Hdx_Data!$AR$5:$AR$30,MATCH(TRUE,INDEX(Hdx_Data!$R$5:$R$33= Horaire_80!BI65,0),0)),"")</f>
        <v>0.61130674573996036</v>
      </c>
      <c r="BJ27" s="7">
        <f>IFERROR(INDEX(Hdx_Data!$AR$5:$AR$30,MATCH(TRUE,INDEX(Hdx_Data!$R$5:$R$33= Horaire_80!BJ65,0),0)),"")</f>
        <v>0.61130674573996036</v>
      </c>
      <c r="BK27" s="7">
        <f>IFERROR(INDEX(Hdx_Data!$AR$5:$AR$30,MATCH(TRUE,INDEX(Hdx_Data!$R$5:$R$33= Horaire_80!BK65,0),0)),"")</f>
        <v>0.61130674573996036</v>
      </c>
      <c r="BL27" s="7">
        <f>IFERROR(INDEX(Hdx_Data!$AR$5:$AR$30,MATCH(TRUE,INDEX(Hdx_Data!$R$5:$R$33= Horaire_80!BL65,0),0)),"")</f>
        <v>0.61130674573996036</v>
      </c>
      <c r="BM27" s="7">
        <f>IFERROR(INDEX(Hdx_Data!$AR$5:$AR$30,MATCH(TRUE,INDEX(Hdx_Data!$R$5:$R$33= Horaire_80!BM65,0),0)),"")</f>
        <v>0.61130674573996036</v>
      </c>
      <c r="BN27" s="7">
        <f>IFERROR(INDEX(Hdx_Data!$AR$5:$AR$30,MATCH(TRUE,INDEX(Hdx_Data!$R$5:$R$33= Horaire_80!BN65,0),0)),"")</f>
        <v>0.61130674573996036</v>
      </c>
      <c r="BO27" s="7">
        <f>IFERROR(INDEX(Hdx_Data!$AR$5:$AR$30,MATCH(TRUE,INDEX(Hdx_Data!$R$5:$R$33= Horaire_80!BO65,0),0)),"")</f>
        <v>0.61130674573996036</v>
      </c>
      <c r="BP27" s="7">
        <f>IFERROR(INDEX(Hdx_Data!$AR$5:$AR$30,MATCH(TRUE,INDEX(Hdx_Data!$R$5:$R$33= Horaire_80!BP65,0),0)),"")</f>
        <v>0.61130674573996036</v>
      </c>
      <c r="BQ27" s="7">
        <f>IFERROR(INDEX(Hdx_Data!$AR$5:$AR$30,MATCH(TRUE,INDEX(Hdx_Data!$R$5:$R$33= Horaire_80!BQ65,0),0)),"")</f>
        <v>0.61130674573996036</v>
      </c>
      <c r="BR27" s="7">
        <f>IFERROR(INDEX(Hdx_Data!$AR$5:$AR$30,MATCH(TRUE,INDEX(Hdx_Data!$R$5:$R$33= Horaire_80!BR65,0),0)),"")</f>
        <v>0.61130674573996036</v>
      </c>
      <c r="BS27" s="7">
        <f>IFERROR(INDEX(Hdx_Data!$AR$5:$AR$30,MATCH(TRUE,INDEX(Hdx_Data!$R$5:$R$33= Horaire_80!BS65,0),0)),"")</f>
        <v>0.61130674573996036</v>
      </c>
      <c r="BT27" s="7">
        <f>IFERROR(INDEX(Hdx_Data!$AR$5:$AR$30,MATCH(TRUE,INDEX(Hdx_Data!$R$5:$R$33= Horaire_80!BT65,0),0)),"")</f>
        <v>0.61130674573996036</v>
      </c>
      <c r="BU27" s="7">
        <f>IFERROR(INDEX(Hdx_Data!$AR$5:$AR$30,MATCH(TRUE,INDEX(Hdx_Data!$R$5:$R$33= Horaire_80!BU65,0),0)),"")</f>
        <v>0.61130674573996036</v>
      </c>
      <c r="BV27" s="7">
        <f>IFERROR(INDEX(Hdx_Data!$AR$5:$AR$30,MATCH(TRUE,INDEX(Hdx_Data!$R$5:$R$33= Horaire_80!BV65,0),0)),"")</f>
        <v>0.61130674573996036</v>
      </c>
      <c r="BW27" s="7">
        <f>IFERROR(INDEX(Hdx_Data!$AR$5:$AR$30,MATCH(TRUE,INDEX(Hdx_Data!$R$5:$R$33= Horaire_80!BW65,0),0)),"")</f>
        <v>0.61130674573996036</v>
      </c>
      <c r="BX27" s="106">
        <f>IFERROR(INDEX(Hdx_Data!$AR$5:$AR$30,MATCH(TRUE,INDEX(Hdx_Data!$R$5:$R$33= Horaire_80!BX65,0),0)),"")</f>
        <v>0.61474946841743483</v>
      </c>
      <c r="BY27" s="7">
        <f>IFERROR(INDEX(Hdx_Data!$AR$5:$AR$30,MATCH(TRUE,INDEX(Hdx_Data!$R$5:$R$33= Horaire_80!BY65,0),0)),"")</f>
        <v>0.61474946841743483</v>
      </c>
      <c r="BZ27" s="7">
        <f>IFERROR(INDEX(Hdx_Data!$AR$5:$AR$30,MATCH(TRUE,INDEX(Hdx_Data!$R$5:$R$33= Horaire_80!BZ65,0),0)),"")</f>
        <v>0.61474946841743483</v>
      </c>
      <c r="CA27" s="7">
        <f>IFERROR(INDEX(Hdx_Data!$AR$5:$AR$30,MATCH(TRUE,INDEX(Hdx_Data!$R$5:$R$33= Horaire_80!CA65,0),0)),"")</f>
        <v>0.61474946841743483</v>
      </c>
      <c r="CB27" s="7">
        <f>IFERROR(INDEX(Hdx_Data!$AR$5:$AR$30,MATCH(TRUE,INDEX(Hdx_Data!$R$5:$R$33= Horaire_80!CB65,0),0)),"")</f>
        <v>0.61474946841743483</v>
      </c>
      <c r="CC27" s="7">
        <f>IFERROR(INDEX(Hdx_Data!$AR$5:$AR$30,MATCH(TRUE,INDEX(Hdx_Data!$R$5:$R$33= Horaire_80!CC65,0),0)),"")</f>
        <v>0.61474946841743483</v>
      </c>
      <c r="CD27" s="7">
        <f>IFERROR(INDEX(Hdx_Data!$AR$5:$AR$30,MATCH(TRUE,INDEX(Hdx_Data!$R$5:$R$33= Horaire_80!CD65,0),0)),"")</f>
        <v>0.61474946841743483</v>
      </c>
      <c r="CE27" s="7">
        <f>IFERROR(INDEX(Hdx_Data!$AR$5:$AR$30,MATCH(TRUE,INDEX(Hdx_Data!$R$5:$R$33= Horaire_80!CE65,0),0)),"")</f>
        <v>0.61474946841743483</v>
      </c>
      <c r="CF27" s="7">
        <f>IFERROR(INDEX(Hdx_Data!$AR$5:$AR$30,MATCH(TRUE,INDEX(Hdx_Data!$R$5:$R$33= Horaire_80!CF65,0),0)),"")</f>
        <v>0.61474946841743483</v>
      </c>
      <c r="CG27" s="7">
        <f>IFERROR(INDEX(Hdx_Data!$AR$5:$AR$30,MATCH(TRUE,INDEX(Hdx_Data!$R$5:$R$33= Horaire_80!CG65,0),0)),"")</f>
        <v>0.61474946841743483</v>
      </c>
      <c r="CH27" s="7">
        <f>IFERROR(INDEX(Hdx_Data!$AR$5:$AR$30,MATCH(TRUE,INDEX(Hdx_Data!$R$5:$R$33= Horaire_80!CH65,0),0)),"")</f>
        <v>0.61474946841743483</v>
      </c>
      <c r="CI27" s="7">
        <f>IFERROR(INDEX(Hdx_Data!$AR$5:$AR$30,MATCH(TRUE,INDEX(Hdx_Data!$R$5:$R$33= Horaire_80!CI65,0),0)),"")</f>
        <v>0.61474946841743483</v>
      </c>
      <c r="CJ27" s="7">
        <f>IFERROR(INDEX(Hdx_Data!$AR$5:$AR$30,MATCH(TRUE,INDEX(Hdx_Data!$R$5:$R$33= Horaire_80!CJ65,0),0)),"")</f>
        <v>0.61474946841743483</v>
      </c>
      <c r="CK27" s="7">
        <f>IFERROR(INDEX(Hdx_Data!$AR$5:$AR$30,MATCH(TRUE,INDEX(Hdx_Data!$R$5:$R$33= Horaire_80!CK65,0),0)),"")</f>
        <v>0.61474946841743483</v>
      </c>
      <c r="CL27" s="7">
        <f>IFERROR(INDEX(Hdx_Data!$AR$5:$AR$30,MATCH(TRUE,INDEX(Hdx_Data!$R$5:$R$33= Horaire_80!CL65,0),0)),"")</f>
        <v>0.61474946841743483</v>
      </c>
      <c r="CM27" s="7">
        <f>IFERROR(INDEX(Hdx_Data!$AR$5:$AR$30,MATCH(TRUE,INDEX(Hdx_Data!$R$5:$R$33= Horaire_80!CM65,0),0)),"")</f>
        <v>0.61474946841743483</v>
      </c>
      <c r="CN27" s="7">
        <f>IFERROR(INDEX(Hdx_Data!$AR$5:$AR$30,MATCH(TRUE,INDEX(Hdx_Data!$R$5:$R$33= Horaire_80!CN65,0),0)),"")</f>
        <v>0.61474946841743483</v>
      </c>
      <c r="CO27" s="7">
        <f>IFERROR(INDEX(Hdx_Data!$AR$5:$AR$30,MATCH(TRUE,INDEX(Hdx_Data!$R$5:$R$33= Horaire_80!CO65,0),0)),"")</f>
        <v>0.61474946841743483</v>
      </c>
      <c r="CP27" s="7">
        <f>IFERROR(INDEX(Hdx_Data!$AR$5:$AR$30,MATCH(TRUE,INDEX(Hdx_Data!$R$5:$R$33= Horaire_80!CP65,0),0)),"")</f>
        <v>0.61474946841743483</v>
      </c>
      <c r="CQ27" s="7">
        <f>IFERROR(INDEX(Hdx_Data!$AR$5:$AR$30,MATCH(TRUE,INDEX(Hdx_Data!$R$5:$R$33= Horaire_80!CQ65,0),0)),"")</f>
        <v>0.61474946841743483</v>
      </c>
      <c r="CR27" s="7">
        <f>IFERROR(INDEX(Hdx_Data!$AR$5:$AR$30,MATCH(TRUE,INDEX(Hdx_Data!$R$5:$R$33= Horaire_80!CR65,0),0)),"")</f>
        <v>0.61474946841743483</v>
      </c>
      <c r="CS27" s="7">
        <f>IFERROR(INDEX(Hdx_Data!$AR$5:$AR$30,MATCH(TRUE,INDEX(Hdx_Data!$R$5:$R$33= Horaire_80!CS65,0),0)),"")</f>
        <v>0.61474946841743483</v>
      </c>
      <c r="CT27" s="7">
        <f>IFERROR(INDEX(Hdx_Data!$AR$5:$AR$30,MATCH(TRUE,INDEX(Hdx_Data!$R$5:$R$33= Horaire_80!CT65,0),0)),"")</f>
        <v>0.61474946841743483</v>
      </c>
      <c r="CU27" s="93">
        <f>IFERROR(INDEX(Hdx_Data!$AR$5:$AR$30,MATCH(TRUE,INDEX(Hdx_Data!$R$5:$R$33= Horaire_80!CU65,0),0)),"")</f>
        <v>0.61474946841743483</v>
      </c>
      <c r="CV27" s="7">
        <f>IFERROR(INDEX(Hdx_Data!$AR$5:$AR$30,MATCH(TRUE,INDEX(Hdx_Data!$R$5:$R$33= Horaire_80!CV65,0),0)),"")</f>
        <v>1.4758192288942498</v>
      </c>
      <c r="CW27" s="7">
        <f>IFERROR(INDEX(Hdx_Data!$AR$5:$AR$30,MATCH(TRUE,INDEX(Hdx_Data!$R$5:$R$33= Horaire_80!CW65,0),0)),"")</f>
        <v>1.4758192288942498</v>
      </c>
      <c r="CX27" s="7">
        <f>IFERROR(INDEX(Hdx_Data!$AR$5:$AR$30,MATCH(TRUE,INDEX(Hdx_Data!$R$5:$R$33= Horaire_80!CX65,0),0)),"")</f>
        <v>1.4758192288942498</v>
      </c>
      <c r="CY27" s="7">
        <f>IFERROR(INDEX(Hdx_Data!$AR$5:$AR$30,MATCH(TRUE,INDEX(Hdx_Data!$R$5:$R$33= Horaire_80!CY65,0),0)),"")</f>
        <v>1.4758192288942498</v>
      </c>
      <c r="CZ27" s="7">
        <f>IFERROR(INDEX(Hdx_Data!$AR$5:$AR$30,MATCH(TRUE,INDEX(Hdx_Data!$R$5:$R$33= Horaire_80!CZ65,0),0)),"")</f>
        <v>1.4758192288942498</v>
      </c>
      <c r="DA27" s="7">
        <f>IFERROR(INDEX(Hdx_Data!$AR$5:$AR$30,MATCH(TRUE,INDEX(Hdx_Data!$R$5:$R$33= Horaire_80!DA65,0),0)),"")</f>
        <v>1.4758192288942498</v>
      </c>
      <c r="DB27" s="7">
        <f>IFERROR(INDEX(Hdx_Data!$AR$5:$AR$30,MATCH(TRUE,INDEX(Hdx_Data!$R$5:$R$33= Horaire_80!DB65,0),0)),"")</f>
        <v>1.4758192288942498</v>
      </c>
      <c r="DC27" s="7">
        <f>IFERROR(INDEX(Hdx_Data!$AR$5:$AR$30,MATCH(TRUE,INDEX(Hdx_Data!$R$5:$R$33= Horaire_80!DC65,0),0)),"")</f>
        <v>1.4758192288942498</v>
      </c>
      <c r="DD27" s="7">
        <f>IFERROR(INDEX(Hdx_Data!$AR$5:$AR$30,MATCH(TRUE,INDEX(Hdx_Data!$R$5:$R$33= Horaire_80!DD65,0),0)),"")</f>
        <v>1.4758192288942498</v>
      </c>
      <c r="DE27" s="7">
        <f>IFERROR(INDEX(Hdx_Data!$AR$5:$AR$30,MATCH(TRUE,INDEX(Hdx_Data!$R$5:$R$33= Horaire_80!DE65,0),0)),"")</f>
        <v>1.4758192288942498</v>
      </c>
      <c r="DF27" s="7">
        <f>IFERROR(INDEX(Hdx_Data!$AR$5:$AR$30,MATCH(TRUE,INDEX(Hdx_Data!$R$5:$R$33= Horaire_80!DF65,0),0)),"")</f>
        <v>1.4758192288942498</v>
      </c>
      <c r="DG27" s="7">
        <f>IFERROR(INDEX(Hdx_Data!$AR$5:$AR$30,MATCH(TRUE,INDEX(Hdx_Data!$R$5:$R$33= Horaire_80!DG65,0),0)),"")</f>
        <v>1.4758192288942498</v>
      </c>
      <c r="DH27" s="7">
        <f>IFERROR(INDEX(Hdx_Data!$AR$5:$AR$30,MATCH(TRUE,INDEX(Hdx_Data!$R$5:$R$33= Horaire_80!DH65,0),0)),"")</f>
        <v>1.4758192288942498</v>
      </c>
      <c r="DI27" s="7">
        <f>IFERROR(INDEX(Hdx_Data!$AR$5:$AR$30,MATCH(TRUE,INDEX(Hdx_Data!$R$5:$R$33= Horaire_80!DI65,0),0)),"")</f>
        <v>1.4758192288942498</v>
      </c>
      <c r="DJ27" s="7">
        <f>IFERROR(INDEX(Hdx_Data!$AR$5:$AR$30,MATCH(TRUE,INDEX(Hdx_Data!$R$5:$R$33= Horaire_80!DJ65,0),0)),"")</f>
        <v>1.4758192288942498</v>
      </c>
      <c r="DK27" s="7">
        <f>IFERROR(INDEX(Hdx_Data!$AR$5:$AR$30,MATCH(TRUE,INDEX(Hdx_Data!$R$5:$R$33= Horaire_80!DK65,0),0)),"")</f>
        <v>1.4758192288942498</v>
      </c>
      <c r="DL27" s="7">
        <f>IFERROR(INDEX(Hdx_Data!$AR$5:$AR$30,MATCH(TRUE,INDEX(Hdx_Data!$R$5:$R$33= Horaire_80!DL65,0),0)),"")</f>
        <v>1.4758192288942498</v>
      </c>
      <c r="DM27" s="7">
        <f>IFERROR(INDEX(Hdx_Data!$AR$5:$AR$30,MATCH(TRUE,INDEX(Hdx_Data!$R$5:$R$33= Horaire_80!DM65,0),0)),"")</f>
        <v>1.4758192288942498</v>
      </c>
      <c r="DN27" s="7">
        <f>IFERROR(INDEX(Hdx_Data!$AR$5:$AR$30,MATCH(TRUE,INDEX(Hdx_Data!$R$5:$R$33= Horaire_80!DN65,0),0)),"")</f>
        <v>1.4758192288942498</v>
      </c>
      <c r="DO27" s="7">
        <f>IFERROR(INDEX(Hdx_Data!$AR$5:$AR$30,MATCH(TRUE,INDEX(Hdx_Data!$R$5:$R$33= Horaire_80!DO65,0),0)),"")</f>
        <v>1.4758192288942498</v>
      </c>
      <c r="DP27" s="7">
        <f>IFERROR(INDEX(Hdx_Data!$AR$5:$AR$30,MATCH(TRUE,INDEX(Hdx_Data!$R$5:$R$33= Horaire_80!DP65,0),0)),"")</f>
        <v>1.4758192288942498</v>
      </c>
      <c r="DQ27" s="7">
        <f>IFERROR(INDEX(Hdx_Data!$AR$5:$AR$30,MATCH(TRUE,INDEX(Hdx_Data!$R$5:$R$33= Horaire_80!DQ65,0),0)),"")</f>
        <v>1.4758192288942498</v>
      </c>
      <c r="DR27" s="7">
        <f>IFERROR(INDEX(Hdx_Data!$AR$5:$AR$30,MATCH(TRUE,INDEX(Hdx_Data!$R$5:$R$33= Horaire_80!DR65,0),0)),"")</f>
        <v>1.4758192288942498</v>
      </c>
      <c r="DS27" s="7">
        <f>IFERROR(INDEX(Hdx_Data!$AR$5:$AR$30,MATCH(TRUE,INDEX(Hdx_Data!$R$5:$R$33= Horaire_80!DS65,0),0)),"")</f>
        <v>1.4758192288942498</v>
      </c>
      <c r="DT27" s="106">
        <f>IFERROR(INDEX(Hdx_Data!$AR$5:$AR$30,MATCH(TRUE,INDEX(Hdx_Data!$R$5:$R$33= Horaire_80!DT65,0),0)),"")</f>
        <v>2.7381226357244195</v>
      </c>
      <c r="DU27" s="7">
        <f>IFERROR(INDEX(Hdx_Data!$AR$5:$AR$30,MATCH(TRUE,INDEX(Hdx_Data!$R$5:$R$33= Horaire_80!DU65,0),0)),"")</f>
        <v>2.7381226357244195</v>
      </c>
      <c r="DV27" s="7">
        <f>IFERROR(INDEX(Hdx_Data!$AR$5:$AR$30,MATCH(TRUE,INDEX(Hdx_Data!$R$5:$R$33= Horaire_80!DV65,0),0)),"")</f>
        <v>2.7381226357244195</v>
      </c>
      <c r="DW27" s="7">
        <f>IFERROR(INDEX(Hdx_Data!$AR$5:$AR$30,MATCH(TRUE,INDEX(Hdx_Data!$R$5:$R$33= Horaire_80!DW65,0),0)),"")</f>
        <v>2.7381226357244195</v>
      </c>
      <c r="DX27" s="7">
        <f>IFERROR(INDEX(Hdx_Data!$AR$5:$AR$30,MATCH(TRUE,INDEX(Hdx_Data!$R$5:$R$33= Horaire_80!DX65,0),0)),"")</f>
        <v>2.7381226357244195</v>
      </c>
      <c r="DY27" s="7">
        <f>IFERROR(INDEX(Hdx_Data!$AR$5:$AR$30,MATCH(TRUE,INDEX(Hdx_Data!$R$5:$R$33= Horaire_80!DY65,0),0)),"")</f>
        <v>2.7381226357244195</v>
      </c>
      <c r="DZ27" s="7">
        <f>IFERROR(INDEX(Hdx_Data!$AR$5:$AR$30,MATCH(TRUE,INDEX(Hdx_Data!$R$5:$R$33= Horaire_80!DZ65,0),0)),"")</f>
        <v>2.7381226357244195</v>
      </c>
      <c r="EA27" s="7">
        <f>IFERROR(INDEX(Hdx_Data!$AR$5:$AR$30,MATCH(TRUE,INDEX(Hdx_Data!$R$5:$R$33= Horaire_80!EA65,0),0)),"")</f>
        <v>2.7381226357244195</v>
      </c>
      <c r="EB27" s="7">
        <f>IFERROR(INDEX(Hdx_Data!$AR$5:$AR$30,MATCH(TRUE,INDEX(Hdx_Data!$R$5:$R$33= Horaire_80!EB65,0),0)),"")</f>
        <v>2.7381226357244195</v>
      </c>
      <c r="EC27" s="7">
        <f>IFERROR(INDEX(Hdx_Data!$AR$5:$AR$30,MATCH(TRUE,INDEX(Hdx_Data!$R$5:$R$33= Horaire_80!EC65,0),0)),"")</f>
        <v>2.7381226357244195</v>
      </c>
      <c r="ED27" s="7">
        <f>IFERROR(INDEX(Hdx_Data!$AR$5:$AR$30,MATCH(TRUE,INDEX(Hdx_Data!$R$5:$R$33= Horaire_80!ED65,0),0)),"")</f>
        <v>2.7381226357244195</v>
      </c>
      <c r="EE27" s="7">
        <f>IFERROR(INDEX(Hdx_Data!$AR$5:$AR$30,MATCH(TRUE,INDEX(Hdx_Data!$R$5:$R$33= Horaire_80!EE65,0),0)),"")</f>
        <v>2.7381226357244195</v>
      </c>
      <c r="EF27" s="7">
        <f>IFERROR(INDEX(Hdx_Data!$AR$5:$AR$30,MATCH(TRUE,INDEX(Hdx_Data!$R$5:$R$33= Horaire_80!EF65,0),0)),"")</f>
        <v>2.7381226357244195</v>
      </c>
      <c r="EG27" s="7">
        <f>IFERROR(INDEX(Hdx_Data!$AR$5:$AR$30,MATCH(TRUE,INDEX(Hdx_Data!$R$5:$R$33= Horaire_80!EG65,0),0)),"")</f>
        <v>2.7381226357244195</v>
      </c>
      <c r="EH27" s="7">
        <f>IFERROR(INDEX(Hdx_Data!$AR$5:$AR$30,MATCH(TRUE,INDEX(Hdx_Data!$R$5:$R$33= Horaire_80!EH65,0),0)),"")</f>
        <v>2.7381226357244195</v>
      </c>
      <c r="EI27" s="7">
        <f>IFERROR(INDEX(Hdx_Data!$AR$5:$AR$30,MATCH(TRUE,INDEX(Hdx_Data!$R$5:$R$33= Horaire_80!EI65,0),0)),"")</f>
        <v>2.7381226357244195</v>
      </c>
      <c r="EJ27" s="7">
        <f>IFERROR(INDEX(Hdx_Data!$AR$5:$AR$30,MATCH(TRUE,INDEX(Hdx_Data!$R$5:$R$33= Horaire_80!EJ65,0),0)),"")</f>
        <v>2.7381226357244195</v>
      </c>
      <c r="EK27" s="7">
        <f>IFERROR(INDEX(Hdx_Data!$AR$5:$AR$30,MATCH(TRUE,INDEX(Hdx_Data!$R$5:$R$33= Horaire_80!EK65,0),0)),"")</f>
        <v>2.7381226357244195</v>
      </c>
      <c r="EL27" s="7">
        <f>IFERROR(INDEX(Hdx_Data!$AR$5:$AR$30,MATCH(TRUE,INDEX(Hdx_Data!$R$5:$R$33= Horaire_80!EL65,0),0)),"")</f>
        <v>2.7381226357244195</v>
      </c>
      <c r="EM27" s="7">
        <f>IFERROR(INDEX(Hdx_Data!$AR$5:$AR$30,MATCH(TRUE,INDEX(Hdx_Data!$R$5:$R$33= Horaire_80!EM65,0),0)),"")</f>
        <v>2.7381226357244195</v>
      </c>
      <c r="EN27" s="7">
        <f>IFERROR(INDEX(Hdx_Data!$AR$5:$AR$30,MATCH(TRUE,INDEX(Hdx_Data!$R$5:$R$33= Horaire_80!EN65,0),0)),"")</f>
        <v>2.7381226357244195</v>
      </c>
      <c r="EO27" s="7">
        <f>IFERROR(INDEX(Hdx_Data!$AR$5:$AR$30,MATCH(TRUE,INDEX(Hdx_Data!$R$5:$R$33= Horaire_80!EO65,0),0)),"")</f>
        <v>2.7381226357244195</v>
      </c>
      <c r="EP27" s="7">
        <f>IFERROR(INDEX(Hdx_Data!$AR$5:$AR$30,MATCH(TRUE,INDEX(Hdx_Data!$R$5:$R$33= Horaire_80!EP65,0),0)),"")</f>
        <v>2.7381226357244195</v>
      </c>
      <c r="EQ27" s="93">
        <f>IFERROR(INDEX(Hdx_Data!$AR$5:$AR$30,MATCH(TRUE,INDEX(Hdx_Data!$R$5:$R$33= Horaire_80!EQ65,0),0)),"")</f>
        <v>2.7381226357244195</v>
      </c>
      <c r="ER27" s="7">
        <f>IFERROR(INDEX(Hdx_Data!$AR$5:$AR$30,MATCH(TRUE,INDEX(Hdx_Data!$R$5:$R$33= Horaire_80!ER65,0),0)),"")</f>
        <v>3.0493273815515947</v>
      </c>
      <c r="ES27" s="7">
        <f>IFERROR(INDEX(Hdx_Data!$AR$5:$AR$30,MATCH(TRUE,INDEX(Hdx_Data!$R$5:$R$33= Horaire_80!ES65,0),0)),"")</f>
        <v>3.0493273815515947</v>
      </c>
      <c r="ET27" s="7">
        <f>IFERROR(INDEX(Hdx_Data!$AR$5:$AR$30,MATCH(TRUE,INDEX(Hdx_Data!$R$5:$R$33= Horaire_80!ET65,0),0)),"")</f>
        <v>3.0493273815515947</v>
      </c>
      <c r="EU27" s="7">
        <f>IFERROR(INDEX(Hdx_Data!$AR$5:$AR$30,MATCH(TRUE,INDEX(Hdx_Data!$R$5:$R$33= Horaire_80!EU65,0),0)),"")</f>
        <v>3.0493273815515947</v>
      </c>
      <c r="EV27" s="7">
        <f>IFERROR(INDEX(Hdx_Data!$AR$5:$AR$30,MATCH(TRUE,INDEX(Hdx_Data!$R$5:$R$33= Horaire_80!EV65,0),0)),"")</f>
        <v>3.0493273815515947</v>
      </c>
      <c r="EW27" s="7">
        <f>IFERROR(INDEX(Hdx_Data!$AR$5:$AR$30,MATCH(TRUE,INDEX(Hdx_Data!$R$5:$R$33= Horaire_80!EW65,0),0)),"")</f>
        <v>3.0493273815515947</v>
      </c>
      <c r="EX27" s="7">
        <f>IFERROR(INDEX(Hdx_Data!$AR$5:$AR$30,MATCH(TRUE,INDEX(Hdx_Data!$R$5:$R$33= Horaire_80!EX65,0),0)),"")</f>
        <v>3.0493273815515947</v>
      </c>
      <c r="EY27" s="7">
        <f>IFERROR(INDEX(Hdx_Data!$AR$5:$AR$30,MATCH(TRUE,INDEX(Hdx_Data!$R$5:$R$33= Horaire_80!EY65,0),0)),"")</f>
        <v>3.0493273815515947</v>
      </c>
      <c r="EZ27" s="7">
        <f>IFERROR(INDEX(Hdx_Data!$AR$5:$AR$30,MATCH(TRUE,INDEX(Hdx_Data!$R$5:$R$33= Horaire_80!EZ65,0),0)),"")</f>
        <v>3.0493273815515947</v>
      </c>
      <c r="FA27" s="7">
        <f>IFERROR(INDEX(Hdx_Data!$AR$5:$AR$30,MATCH(TRUE,INDEX(Hdx_Data!$R$5:$R$33= Horaire_80!FA65,0),0)),"")</f>
        <v>3.0493273815515947</v>
      </c>
      <c r="FB27" s="7">
        <f>IFERROR(INDEX(Hdx_Data!$AR$5:$AR$30,MATCH(TRUE,INDEX(Hdx_Data!$R$5:$R$33= Horaire_80!FB65,0),0)),"")</f>
        <v>3.0493273815515947</v>
      </c>
      <c r="FC27" s="7">
        <f>IFERROR(INDEX(Hdx_Data!$AR$5:$AR$30,MATCH(TRUE,INDEX(Hdx_Data!$R$5:$R$33= Horaire_80!FC65,0),0)),"")</f>
        <v>3.0493273815515947</v>
      </c>
      <c r="FD27" s="7">
        <f>IFERROR(INDEX(Hdx_Data!$AR$5:$AR$30,MATCH(TRUE,INDEX(Hdx_Data!$R$5:$R$33= Horaire_80!FD65,0),0)),"")</f>
        <v>3.0493273815515947</v>
      </c>
      <c r="FE27" s="7">
        <f>IFERROR(INDEX(Hdx_Data!$AR$5:$AR$30,MATCH(TRUE,INDEX(Hdx_Data!$R$5:$R$33= Horaire_80!FE65,0),0)),"")</f>
        <v>3.0493273815515947</v>
      </c>
      <c r="FF27" s="7">
        <f>IFERROR(INDEX(Hdx_Data!$AR$5:$AR$30,MATCH(TRUE,INDEX(Hdx_Data!$R$5:$R$33= Horaire_80!FF65,0),0)),"")</f>
        <v>3.0493273815515947</v>
      </c>
      <c r="FG27" s="7">
        <f>IFERROR(INDEX(Hdx_Data!$AR$5:$AR$30,MATCH(TRUE,INDEX(Hdx_Data!$R$5:$R$33= Horaire_80!FG65,0),0)),"")</f>
        <v>3.0493273815515947</v>
      </c>
      <c r="FH27" s="7">
        <f>IFERROR(INDEX(Hdx_Data!$AR$5:$AR$30,MATCH(TRUE,INDEX(Hdx_Data!$R$5:$R$33= Horaire_80!FH65,0),0)),"")</f>
        <v>3.0493273815515947</v>
      </c>
      <c r="FI27" s="7">
        <f>IFERROR(INDEX(Hdx_Data!$AR$5:$AR$30,MATCH(TRUE,INDEX(Hdx_Data!$R$5:$R$33= Horaire_80!FI65,0),0)),"")</f>
        <v>3.0493273815515947</v>
      </c>
      <c r="FJ27" s="7">
        <f>IFERROR(INDEX(Hdx_Data!$AR$5:$AR$30,MATCH(TRUE,INDEX(Hdx_Data!$R$5:$R$33= Horaire_80!FJ65,0),0)),"")</f>
        <v>3.0493273815515947</v>
      </c>
      <c r="FK27" s="7">
        <f>IFERROR(INDEX(Hdx_Data!$AR$5:$AR$30,MATCH(TRUE,INDEX(Hdx_Data!$R$5:$R$33= Horaire_80!FK65,0),0)),"")</f>
        <v>3.0493273815515947</v>
      </c>
      <c r="FL27" s="7">
        <f>IFERROR(INDEX(Hdx_Data!$AR$5:$AR$30,MATCH(TRUE,INDEX(Hdx_Data!$R$5:$R$33= Horaire_80!FL65,0),0)),"")</f>
        <v>3.0493273815515947</v>
      </c>
      <c r="FM27" s="7">
        <f>IFERROR(INDEX(Hdx_Data!$AR$5:$AR$30,MATCH(TRUE,INDEX(Hdx_Data!$R$5:$R$33= Horaire_80!FM65,0),0)),"")</f>
        <v>3.0493273815515947</v>
      </c>
      <c r="FN27" s="7">
        <f>IFERROR(INDEX(Hdx_Data!$AR$5:$AR$30,MATCH(TRUE,INDEX(Hdx_Data!$R$5:$R$33= Horaire_80!FN65,0),0)),"")</f>
        <v>3.0493273815515947</v>
      </c>
      <c r="FO27" s="7">
        <f>IFERROR(INDEX(Hdx_Data!$AR$5:$AR$30,MATCH(TRUE,INDEX(Hdx_Data!$R$5:$R$33= Horaire_80!FO65,0),0)),"")</f>
        <v>3.0493273815515947</v>
      </c>
      <c r="FP27" s="106">
        <f>IFERROR(INDEX(Hdx_Data!$AR$5:$AR$30,MATCH(TRUE,INDEX(Hdx_Data!$R$5:$R$33= Horaire_80!FP65,0),0)),"")</f>
        <v>3.3338406881709299</v>
      </c>
      <c r="FQ27" s="7">
        <f>IFERROR(INDEX(Hdx_Data!$AR$5:$AR$30,MATCH(TRUE,INDEX(Hdx_Data!$R$5:$R$33= Horaire_80!FQ65,0),0)),"")</f>
        <v>3.3338406881709299</v>
      </c>
      <c r="FR27" s="7">
        <f>IFERROR(INDEX(Hdx_Data!$AR$5:$AR$30,MATCH(TRUE,INDEX(Hdx_Data!$R$5:$R$33= Horaire_80!FR65,0),0)),"")</f>
        <v>3.3338406881709299</v>
      </c>
      <c r="FS27" s="7">
        <f>IFERROR(INDEX(Hdx_Data!$AR$5:$AR$30,MATCH(TRUE,INDEX(Hdx_Data!$R$5:$R$33= Horaire_80!FS65,0),0)),"")</f>
        <v>3.3338406881709299</v>
      </c>
      <c r="FT27" s="7">
        <f>IFERROR(INDEX(Hdx_Data!$AR$5:$AR$30,MATCH(TRUE,INDEX(Hdx_Data!$R$5:$R$33= Horaire_80!FT65,0),0)),"")</f>
        <v>3.3338406881709299</v>
      </c>
      <c r="FU27" s="7">
        <f>IFERROR(INDEX(Hdx_Data!$AR$5:$AR$30,MATCH(TRUE,INDEX(Hdx_Data!$R$5:$R$33= Horaire_80!FU65,0),0)),"")</f>
        <v>3.3338406881709299</v>
      </c>
      <c r="FV27" s="7">
        <f>IFERROR(INDEX(Hdx_Data!$AR$5:$AR$30,MATCH(TRUE,INDEX(Hdx_Data!$R$5:$R$33= Horaire_80!FV65,0),0)),"")</f>
        <v>3.3338406881709299</v>
      </c>
      <c r="FW27" s="7">
        <f>IFERROR(INDEX(Hdx_Data!$AR$5:$AR$30,MATCH(TRUE,INDEX(Hdx_Data!$R$5:$R$33= Horaire_80!FW65,0),0)),"")</f>
        <v>3.3338406881709299</v>
      </c>
      <c r="FX27" s="7">
        <f>IFERROR(INDEX(Hdx_Data!$AR$5:$AR$30,MATCH(TRUE,INDEX(Hdx_Data!$R$5:$R$33= Horaire_80!FX65,0),0)),"")</f>
        <v>3.3338406881709299</v>
      </c>
      <c r="FY27" s="7">
        <f>IFERROR(INDEX(Hdx_Data!$AR$5:$AR$30,MATCH(TRUE,INDEX(Hdx_Data!$R$5:$R$33= Horaire_80!FY65,0),0)),"")</f>
        <v>3.3338406881709299</v>
      </c>
      <c r="FZ27" s="7">
        <f>IFERROR(INDEX(Hdx_Data!$AR$5:$AR$30,MATCH(TRUE,INDEX(Hdx_Data!$R$5:$R$33= Horaire_80!FZ65,0),0)),"")</f>
        <v>3.3338406881709299</v>
      </c>
      <c r="GA27" s="7">
        <f>IFERROR(INDEX(Hdx_Data!$AR$5:$AR$30,MATCH(TRUE,INDEX(Hdx_Data!$R$5:$R$33= Horaire_80!GA65,0),0)),"")</f>
        <v>3.3338406881709299</v>
      </c>
      <c r="GB27" s="7">
        <f>IFERROR(INDEX(Hdx_Data!$AR$5:$AR$30,MATCH(TRUE,INDEX(Hdx_Data!$R$5:$R$33= Horaire_80!GB65,0),0)),"")</f>
        <v>3.3338406881709299</v>
      </c>
      <c r="GC27" s="7">
        <f>IFERROR(INDEX(Hdx_Data!$AR$5:$AR$30,MATCH(TRUE,INDEX(Hdx_Data!$R$5:$R$33= Horaire_80!GC65,0),0)),"")</f>
        <v>3.3338406881709299</v>
      </c>
      <c r="GD27" s="7">
        <f>IFERROR(INDEX(Hdx_Data!$AR$5:$AR$30,MATCH(TRUE,INDEX(Hdx_Data!$R$5:$R$33= Horaire_80!GD65,0),0)),"")</f>
        <v>3.3338406881709299</v>
      </c>
      <c r="GE27" s="7">
        <f>IFERROR(INDEX(Hdx_Data!$AR$5:$AR$30,MATCH(TRUE,INDEX(Hdx_Data!$R$5:$R$33= Horaire_80!GE65,0),0)),"")</f>
        <v>3.3338406881709299</v>
      </c>
      <c r="GF27" s="7">
        <f>IFERROR(INDEX(Hdx_Data!$AR$5:$AR$30,MATCH(TRUE,INDEX(Hdx_Data!$R$5:$R$33= Horaire_80!GF65,0),0)),"")</f>
        <v>3.3338406881709299</v>
      </c>
      <c r="GG27" s="7">
        <f>IFERROR(INDEX(Hdx_Data!$AR$5:$AR$30,MATCH(TRUE,INDEX(Hdx_Data!$R$5:$R$33= Horaire_80!GG65,0),0)),"")</f>
        <v>3.3338406881709299</v>
      </c>
      <c r="GH27" s="7">
        <f>IFERROR(INDEX(Hdx_Data!$AR$5:$AR$30,MATCH(TRUE,INDEX(Hdx_Data!$R$5:$R$33= Horaire_80!GH65,0),0)),"")</f>
        <v>3.3338406881709299</v>
      </c>
      <c r="GI27" s="7">
        <f>IFERROR(INDEX(Hdx_Data!$AR$5:$AR$30,MATCH(TRUE,INDEX(Hdx_Data!$R$5:$R$33= Horaire_80!GI65,0),0)),"")</f>
        <v>3.3338406881709299</v>
      </c>
      <c r="GJ27" s="7">
        <f>IFERROR(INDEX(Hdx_Data!$AR$5:$AR$30,MATCH(TRUE,INDEX(Hdx_Data!$R$5:$R$33= Horaire_80!GJ65,0),0)),"")</f>
        <v>3.3338406881709299</v>
      </c>
      <c r="GK27" s="7">
        <f>IFERROR(INDEX(Hdx_Data!$AR$5:$AR$30,MATCH(TRUE,INDEX(Hdx_Data!$R$5:$R$33= Horaire_80!GK65,0),0)),"")</f>
        <v>3.3338406881709299</v>
      </c>
      <c r="GL27" s="7">
        <f>IFERROR(INDEX(Hdx_Data!$AR$5:$AR$30,MATCH(TRUE,INDEX(Hdx_Data!$R$5:$R$33= Horaire_80!GL65,0),0)),"")</f>
        <v>3.3338406881709299</v>
      </c>
      <c r="GM27" s="93">
        <f>IFERROR(INDEX(Hdx_Data!$AR$5:$AR$30,MATCH(TRUE,INDEX(Hdx_Data!$R$5:$R$33= Horaire_80!GM65,0),0)),"")</f>
        <v>3.3338406881709299</v>
      </c>
    </row>
    <row r="28" spans="1:195" x14ac:dyDescent="0.25">
      <c r="B28" t="s">
        <v>410</v>
      </c>
      <c r="C28" t="s">
        <v>24</v>
      </c>
      <c r="D28" s="53">
        <f ca="1">Horaire!D58-Horaire_20!D27</f>
        <v>7.2578130061218538</v>
      </c>
      <c r="E28" s="53">
        <f ca="1">Horaire!E58-Horaire_20!E27</f>
        <v>7.5138521099451605</v>
      </c>
      <c r="F28" s="53">
        <f ca="1">Horaire!F58-Horaire_20!F27</f>
        <v>8.0635227492273156</v>
      </c>
      <c r="G28" s="53">
        <f ca="1">Horaire!G58-Horaire_20!G27</f>
        <v>8.0196306678806657</v>
      </c>
      <c r="H28" s="53">
        <f ca="1">Horaire!H58-Horaire_20!H27</f>
        <v>8.8161073317514713</v>
      </c>
      <c r="I28" s="53">
        <f ca="1">Horaire!I58-Horaire_20!I27</f>
        <v>7.1799225515612193</v>
      </c>
      <c r="J28" s="53">
        <f ca="1">Horaire!J58-Horaire_20!J27</f>
        <v>5.457274866473691</v>
      </c>
      <c r="K28" s="53">
        <f ca="1">Horaire!K58-Horaire_20!K27</f>
        <v>3.0569195306700561</v>
      </c>
      <c r="L28" s="53">
        <f ca="1">Horaire!L58-Horaire_20!L27</f>
        <v>5.9890959223693674</v>
      </c>
      <c r="M28" s="53">
        <f ca="1">Horaire!M58-Horaire_20!M27</f>
        <v>5.3467358598606634</v>
      </c>
      <c r="N28" s="53">
        <f ca="1">Horaire!N58-Horaire_20!N27</f>
        <v>5.3467358598606634</v>
      </c>
      <c r="O28" s="53">
        <f ca="1">Horaire!O58-Horaire_20!O27</f>
        <v>5.3467358598606634</v>
      </c>
      <c r="P28" s="53">
        <f ca="1">Horaire!P58-Horaire_20!P27</f>
        <v>5.3467358598606634</v>
      </c>
      <c r="Q28" s="53">
        <f ca="1">Horaire!Q58-Horaire_20!Q27</f>
        <v>5.3467358598606634</v>
      </c>
      <c r="R28" s="53">
        <f ca="1">Horaire!R58-Horaire_20!R27</f>
        <v>5.3467358598606634</v>
      </c>
      <c r="S28" s="53">
        <f ca="1">Horaire!S58-Horaire_20!S27</f>
        <v>5.3467358598606634</v>
      </c>
      <c r="T28" s="53">
        <f ca="1">Horaire!T58-Horaire_20!T27</f>
        <v>5.3467358598606634</v>
      </c>
      <c r="U28" s="53">
        <f ca="1">Horaire!U58-Horaire_20!U27</f>
        <v>5.3467358598606634</v>
      </c>
      <c r="V28" s="53">
        <f ca="1">Horaire!V58-Horaire_20!V27</f>
        <v>5.3467358598606634</v>
      </c>
      <c r="W28" s="53">
        <f ca="1">Horaire!W58-Horaire_20!W27</f>
        <v>5.3467358598606634</v>
      </c>
      <c r="X28" s="53">
        <f ca="1">Horaire!X58-Horaire_20!X27</f>
        <v>5.3467358598606634</v>
      </c>
      <c r="Y28" s="53">
        <f ca="1">Horaire!Y58-Horaire_20!Y27</f>
        <v>5.3467358598606634</v>
      </c>
      <c r="Z28" s="53">
        <f ca="1">Horaire!Z58-Horaire_20!Z27</f>
        <v>5.3467358598606634</v>
      </c>
      <c r="AA28" s="53">
        <f ca="1">Horaire!AA58-Horaire_20!AA27</f>
        <v>5.3467358598606634</v>
      </c>
      <c r="AB28" s="53">
        <f>Horaire!AB58-Horaire_20!AB27</f>
        <v>4.6978599933369143</v>
      </c>
      <c r="AC28" s="53">
        <f>Horaire!AC58-Horaire_20!AC27</f>
        <v>4.6978599933369143</v>
      </c>
      <c r="AD28" s="53">
        <f>Horaire!AD58-Horaire_20!AD27</f>
        <v>4.6978599933369143</v>
      </c>
      <c r="AE28" s="53">
        <f>Horaire!AE58-Horaire_20!AE27</f>
        <v>4.6978599933369143</v>
      </c>
      <c r="AF28" s="53">
        <f>Horaire!AF58-Horaire_20!AF27</f>
        <v>4.6978599933369143</v>
      </c>
      <c r="AG28" s="53">
        <f>Horaire!AG58-Horaire_20!AG27</f>
        <v>4.6978599933369143</v>
      </c>
      <c r="AH28" s="53">
        <f>Horaire!AH58-Horaire_20!AH27</f>
        <v>4.6978599933369143</v>
      </c>
      <c r="AI28" s="53">
        <f>Horaire!AI58-Horaire_20!AI27</f>
        <v>4.6978599933369143</v>
      </c>
      <c r="AJ28" s="53">
        <f>Horaire!AJ58-Horaire_20!AJ27</f>
        <v>4.6978599933369143</v>
      </c>
      <c r="AK28" s="53">
        <f>Horaire!AK58-Horaire_20!AK27</f>
        <v>4.6978599933369143</v>
      </c>
      <c r="AL28" s="53">
        <f>Horaire!AL58-Horaire_20!AL27</f>
        <v>4.6978599933369143</v>
      </c>
      <c r="AM28" s="53">
        <f>Horaire!AM58-Horaire_20!AM27</f>
        <v>4.6978599933369143</v>
      </c>
      <c r="AN28" s="53">
        <f>Horaire!AN58-Horaire_20!AN27</f>
        <v>4.6978599933369143</v>
      </c>
      <c r="AO28" s="53">
        <f>Horaire!AO58-Horaire_20!AO27</f>
        <v>4.6978599933369143</v>
      </c>
      <c r="AP28" s="53">
        <f>Horaire!AP58-Horaire_20!AP27</f>
        <v>4.6978599933369143</v>
      </c>
      <c r="AQ28" s="53">
        <f>Horaire!AQ58-Horaire_20!AQ27</f>
        <v>4.6978599933369143</v>
      </c>
      <c r="AR28" s="53">
        <f>Horaire!AR58-Horaire_20!AR27</f>
        <v>4.6978599933369143</v>
      </c>
      <c r="AS28" s="53">
        <f>Horaire!AS58-Horaire_20!AS27</f>
        <v>4.6978599933369143</v>
      </c>
      <c r="AT28" s="53">
        <f>Horaire!AT58-Horaire_20!AT27</f>
        <v>4.6978599933369143</v>
      </c>
      <c r="AU28" s="53">
        <f>Horaire!AU58-Horaire_20!AU27</f>
        <v>4.6978599933369143</v>
      </c>
      <c r="AV28" s="53">
        <f>Horaire!AV58-Horaire_20!AV27</f>
        <v>4.6978599933369143</v>
      </c>
      <c r="AW28" s="53">
        <f>Horaire!AW58-Horaire_20!AW27</f>
        <v>4.6978599933369143</v>
      </c>
      <c r="AX28" s="53">
        <f>Horaire!AX58-Horaire_20!AX27</f>
        <v>4.6978599933369143</v>
      </c>
      <c r="AY28" s="53">
        <f>Horaire!AY58-Horaire_20!AY27</f>
        <v>4.6978599933369143</v>
      </c>
      <c r="AZ28" s="53">
        <f>Horaire!AZ58-Horaire_20!AZ27</f>
        <v>4.6022765443421401</v>
      </c>
      <c r="BA28" s="53">
        <f>Horaire!BA58-Horaire_20!BA27</f>
        <v>4.6022765443421401</v>
      </c>
      <c r="BB28" s="53">
        <f>Horaire!BB58-Horaire_20!BB27</f>
        <v>4.6022765443421401</v>
      </c>
      <c r="BC28" s="53">
        <f>Horaire!BC58-Horaire_20!BC27</f>
        <v>4.6022765443421401</v>
      </c>
      <c r="BD28" s="53">
        <f>Horaire!BD58-Horaire_20!BD27</f>
        <v>4.6022765443421401</v>
      </c>
      <c r="BE28" s="53">
        <f>Horaire!BE58-Horaire_20!BE27</f>
        <v>4.6022765443421401</v>
      </c>
      <c r="BF28" s="53">
        <f>Horaire!BF58-Horaire_20!BF27</f>
        <v>4.6022765443421401</v>
      </c>
      <c r="BG28" s="53">
        <f>Horaire!BG58-Horaire_20!BG27</f>
        <v>4.6022765443421401</v>
      </c>
      <c r="BH28" s="53">
        <f>Horaire!BH58-Horaire_20!BH27</f>
        <v>4.6022765443421401</v>
      </c>
      <c r="BI28" s="53">
        <f>Horaire!BI58-Horaire_20!BI27</f>
        <v>4.6022765443421401</v>
      </c>
      <c r="BJ28" s="53">
        <f>Horaire!BJ58-Horaire_20!BJ27</f>
        <v>4.6022765443421401</v>
      </c>
      <c r="BK28" s="53">
        <f>Horaire!BK58-Horaire_20!BK27</f>
        <v>4.6022765443421401</v>
      </c>
      <c r="BL28" s="53">
        <f>Horaire!BL58-Horaire_20!BL27</f>
        <v>4.6022765443421401</v>
      </c>
      <c r="BM28" s="53">
        <f>Horaire!BM58-Horaire_20!BM27</f>
        <v>4.6022765443421401</v>
      </c>
      <c r="BN28" s="53">
        <f>Horaire!BN58-Horaire_20!BN27</f>
        <v>4.6022765443421401</v>
      </c>
      <c r="BO28" s="53">
        <f>Horaire!BO58-Horaire_20!BO27</f>
        <v>4.6022765443421401</v>
      </c>
      <c r="BP28" s="53">
        <f>Horaire!BP58-Horaire_20!BP27</f>
        <v>4.6022765443421401</v>
      </c>
      <c r="BQ28" s="53">
        <f>Horaire!BQ58-Horaire_20!BQ27</f>
        <v>4.6022765443421401</v>
      </c>
      <c r="BR28" s="53">
        <f>Horaire!BR58-Horaire_20!BR27</f>
        <v>4.6022765443421401</v>
      </c>
      <c r="BS28" s="53">
        <f>Horaire!BS58-Horaire_20!BS27</f>
        <v>4.6022765443421401</v>
      </c>
      <c r="BT28" s="53">
        <f>Horaire!BT58-Horaire_20!BT27</f>
        <v>4.6022765443421401</v>
      </c>
      <c r="BU28" s="53">
        <f>Horaire!BU58-Horaire_20!BU27</f>
        <v>4.6022765443421401</v>
      </c>
      <c r="BV28" s="53">
        <f>Horaire!BV58-Horaire_20!BV27</f>
        <v>4.6022765443421401</v>
      </c>
      <c r="BW28" s="53">
        <f>Horaire!BW58-Horaire_20!BW27</f>
        <v>4.6022765443421401</v>
      </c>
      <c r="BX28" s="53">
        <f>Horaire!BX58-Horaire_20!BX27</f>
        <v>4.3769066387309454</v>
      </c>
      <c r="BY28" s="53">
        <f>Horaire!BY58-Horaire_20!BY27</f>
        <v>4.3769066387309454</v>
      </c>
      <c r="BZ28" s="53">
        <f>Horaire!BZ58-Horaire_20!BZ27</f>
        <v>4.3769066387309454</v>
      </c>
      <c r="CA28" s="53">
        <f>Horaire!CA58-Horaire_20!CA27</f>
        <v>4.3769066387309454</v>
      </c>
      <c r="CB28" s="53">
        <f>Horaire!CB58-Horaire_20!CB27</f>
        <v>4.3769066387309454</v>
      </c>
      <c r="CC28" s="53">
        <f>Horaire!CC58-Horaire_20!CC27</f>
        <v>4.3769066387309454</v>
      </c>
      <c r="CD28" s="53">
        <f>Horaire!CD58-Horaire_20!CD27</f>
        <v>4.3769066387309454</v>
      </c>
      <c r="CE28" s="53">
        <f>Horaire!CE58-Horaire_20!CE27</f>
        <v>4.3769066387309454</v>
      </c>
      <c r="CF28" s="53">
        <f>Horaire!CF58-Horaire_20!CF27</f>
        <v>4.3769066387309454</v>
      </c>
      <c r="CG28" s="53">
        <f>Horaire!CG58-Horaire_20!CG27</f>
        <v>4.3769066387309454</v>
      </c>
      <c r="CH28" s="53">
        <f>Horaire!CH58-Horaire_20!CH27</f>
        <v>4.3769066387309454</v>
      </c>
      <c r="CI28" s="53">
        <f>Horaire!CI58-Horaire_20!CI27</f>
        <v>4.3769066387309454</v>
      </c>
      <c r="CJ28" s="53">
        <f>Horaire!CJ58-Horaire_20!CJ27</f>
        <v>4.3769066387309454</v>
      </c>
      <c r="CK28" s="53">
        <f>Horaire!CK58-Horaire_20!CK27</f>
        <v>4.3769066387309454</v>
      </c>
      <c r="CL28" s="53">
        <f>Horaire!CL58-Horaire_20!CL27</f>
        <v>4.3769066387309454</v>
      </c>
      <c r="CM28" s="53">
        <f>Horaire!CM58-Horaire_20!CM27</f>
        <v>4.3769066387309454</v>
      </c>
      <c r="CN28" s="53">
        <f>Horaire!CN58-Horaire_20!CN27</f>
        <v>4.3769066387309454</v>
      </c>
      <c r="CO28" s="53">
        <f>Horaire!CO58-Horaire_20!CO27</f>
        <v>4.3769066387309454</v>
      </c>
      <c r="CP28" s="53">
        <f>Horaire!CP58-Horaire_20!CP27</f>
        <v>4.3769066387309454</v>
      </c>
      <c r="CQ28" s="53">
        <f>Horaire!CQ58-Horaire_20!CQ27</f>
        <v>4.3769066387309454</v>
      </c>
      <c r="CR28" s="53">
        <f>Horaire!CR58-Horaire_20!CR27</f>
        <v>4.3769066387309454</v>
      </c>
      <c r="CS28" s="53">
        <f>Horaire!CS58-Horaire_20!CS27</f>
        <v>4.3769066387309454</v>
      </c>
      <c r="CT28" s="53">
        <f>Horaire!CT58-Horaire_20!CT27</f>
        <v>4.3769066387309454</v>
      </c>
      <c r="CU28" s="53">
        <f>Horaire!CU58-Horaire_20!CU27</f>
        <v>4.3769066387309454</v>
      </c>
      <c r="CV28" s="53">
        <f>Horaire!CV58-Horaire_20!CV27</f>
        <v>3.7959211467064504</v>
      </c>
      <c r="CW28" s="53">
        <f>Horaire!CW58-Horaire_20!CW27</f>
        <v>3.7959211467064504</v>
      </c>
      <c r="CX28" s="53">
        <f>Horaire!CX58-Horaire_20!CX27</f>
        <v>3.7959211467064504</v>
      </c>
      <c r="CY28" s="53">
        <f>Horaire!CY58-Horaire_20!CY27</f>
        <v>3.7959211467064504</v>
      </c>
      <c r="CZ28" s="53">
        <f>Horaire!CZ58-Horaire_20!CZ27</f>
        <v>3.7959211467064504</v>
      </c>
      <c r="DA28" s="53">
        <f>Horaire!DA58-Horaire_20!DA27</f>
        <v>3.7959211467064504</v>
      </c>
      <c r="DB28" s="53">
        <f>Horaire!DB58-Horaire_20!DB27</f>
        <v>3.7959211467064504</v>
      </c>
      <c r="DC28" s="53">
        <f>Horaire!DC58-Horaire_20!DC27</f>
        <v>3.7959211467064504</v>
      </c>
      <c r="DD28" s="53">
        <f>Horaire!DD58-Horaire_20!DD27</f>
        <v>3.7959211467064504</v>
      </c>
      <c r="DE28" s="53">
        <f>Horaire!DE58-Horaire_20!DE27</f>
        <v>3.7959211467064504</v>
      </c>
      <c r="DF28" s="53">
        <f>Horaire!DF58-Horaire_20!DF27</f>
        <v>3.7959211467064504</v>
      </c>
      <c r="DG28" s="53">
        <f>Horaire!DG58-Horaire_20!DG27</f>
        <v>3.7959211467064504</v>
      </c>
      <c r="DH28" s="53">
        <f>Horaire!DH58-Horaire_20!DH27</f>
        <v>3.7959211467064504</v>
      </c>
      <c r="DI28" s="53">
        <f>Horaire!DI58-Horaire_20!DI27</f>
        <v>3.7959211467064504</v>
      </c>
      <c r="DJ28" s="53">
        <f>Horaire!DJ58-Horaire_20!DJ27</f>
        <v>3.7959211467064504</v>
      </c>
      <c r="DK28" s="53">
        <f>Horaire!DK58-Horaire_20!DK27</f>
        <v>3.7959211467064504</v>
      </c>
      <c r="DL28" s="53">
        <f>Horaire!DL58-Horaire_20!DL27</f>
        <v>3.7959211467064504</v>
      </c>
      <c r="DM28" s="53">
        <f>Horaire!DM58-Horaire_20!DM27</f>
        <v>3.7959211467064504</v>
      </c>
      <c r="DN28" s="53">
        <f>Horaire!DN58-Horaire_20!DN27</f>
        <v>3.7959211467064504</v>
      </c>
      <c r="DO28" s="53">
        <f>Horaire!DO58-Horaire_20!DO27</f>
        <v>3.7959211467064504</v>
      </c>
      <c r="DP28" s="53">
        <f>Horaire!DP58-Horaire_20!DP27</f>
        <v>3.7959211467064504</v>
      </c>
      <c r="DQ28" s="53">
        <f>Horaire!DQ58-Horaire_20!DQ27</f>
        <v>3.7959211467064504</v>
      </c>
      <c r="DR28" s="53">
        <f>Horaire!DR58-Horaire_20!DR27</f>
        <v>3.7959211467064504</v>
      </c>
      <c r="DS28" s="53">
        <f>Horaire!DS58-Horaire_20!DS27</f>
        <v>3.7959211467064504</v>
      </c>
      <c r="DT28" s="53">
        <f>Horaire!DT58-Horaire_20!DT27</f>
        <v>2.4916698652857505</v>
      </c>
      <c r="DU28" s="53">
        <f>Horaire!DU58-Horaire_20!DU27</f>
        <v>2.4916698652857505</v>
      </c>
      <c r="DV28" s="53">
        <f>Horaire!DV58-Horaire_20!DV27</f>
        <v>2.4916698652857505</v>
      </c>
      <c r="DW28" s="53">
        <f>Horaire!DW58-Horaire_20!DW27</f>
        <v>2.4916698652857505</v>
      </c>
      <c r="DX28" s="53">
        <f>Horaire!DX58-Horaire_20!DX27</f>
        <v>2.4916698652857505</v>
      </c>
      <c r="DY28" s="53">
        <f>Horaire!DY58-Horaire_20!DY27</f>
        <v>2.4916698652857505</v>
      </c>
      <c r="DZ28" s="53">
        <f>Horaire!DZ58-Horaire_20!DZ27</f>
        <v>2.4916698652857505</v>
      </c>
      <c r="EA28" s="53">
        <f>Horaire!EA58-Horaire_20!EA27</f>
        <v>2.4916698652857505</v>
      </c>
      <c r="EB28" s="53">
        <f>Horaire!EB58-Horaire_20!EB27</f>
        <v>2.4916698652857505</v>
      </c>
      <c r="EC28" s="53">
        <f>Horaire!EC58-Horaire_20!EC27</f>
        <v>2.4916698652857505</v>
      </c>
      <c r="ED28" s="53">
        <f>Horaire!ED58-Horaire_20!ED27</f>
        <v>2.4916698652857505</v>
      </c>
      <c r="EE28" s="53">
        <f>Horaire!EE58-Horaire_20!EE27</f>
        <v>2.4916698652857505</v>
      </c>
      <c r="EF28" s="53">
        <f>Horaire!EF58-Horaire_20!EF27</f>
        <v>2.4916698652857505</v>
      </c>
      <c r="EG28" s="53">
        <f>Horaire!EG58-Horaire_20!EG27</f>
        <v>2.4916698652857505</v>
      </c>
      <c r="EH28" s="53">
        <f>Horaire!EH58-Horaire_20!EH27</f>
        <v>2.4916698652857505</v>
      </c>
      <c r="EI28" s="53">
        <f>Horaire!EI58-Horaire_20!EI27</f>
        <v>2.4916698652857505</v>
      </c>
      <c r="EJ28" s="53">
        <f>Horaire!EJ58-Horaire_20!EJ27</f>
        <v>2.4916698652857505</v>
      </c>
      <c r="EK28" s="53">
        <f>Horaire!EK58-Horaire_20!EK27</f>
        <v>2.4916698652857505</v>
      </c>
      <c r="EL28" s="53">
        <f>Horaire!EL58-Horaire_20!EL27</f>
        <v>2.4916698652857505</v>
      </c>
      <c r="EM28" s="53">
        <f>Horaire!EM58-Horaire_20!EM27</f>
        <v>2.4916698652857505</v>
      </c>
      <c r="EN28" s="53">
        <f>Horaire!EN58-Horaire_20!EN27</f>
        <v>2.4916698652857505</v>
      </c>
      <c r="EO28" s="53">
        <f>Horaire!EO58-Horaire_20!EO27</f>
        <v>2.4916698652857505</v>
      </c>
      <c r="EP28" s="53">
        <f>Horaire!EP58-Horaire_20!EP27</f>
        <v>2.4916698652857505</v>
      </c>
      <c r="EQ28" s="53">
        <f>Horaire!EQ58-Horaire_20!EQ27</f>
        <v>2.4916698652857505</v>
      </c>
      <c r="ER28" s="53">
        <f>Horaire!ER58-Horaire_20!ER27</f>
        <v>1.6782822024077051</v>
      </c>
      <c r="ES28" s="53">
        <f>Horaire!ES58-Horaire_20!ES27</f>
        <v>1.6782822024077051</v>
      </c>
      <c r="ET28" s="53">
        <f>Horaire!ET58-Horaire_20!ET27</f>
        <v>1.6782822024077051</v>
      </c>
      <c r="EU28" s="53">
        <f>Horaire!EU58-Horaire_20!EU27</f>
        <v>1.6782822024077051</v>
      </c>
      <c r="EV28" s="53">
        <f>Horaire!EV58-Horaire_20!EV27</f>
        <v>1.6782822024077051</v>
      </c>
      <c r="EW28" s="53">
        <f>Horaire!EW58-Horaire_20!EW27</f>
        <v>1.6782822024077051</v>
      </c>
      <c r="EX28" s="53">
        <f>Horaire!EX58-Horaire_20!EX27</f>
        <v>1.6782822024077051</v>
      </c>
      <c r="EY28" s="53">
        <f>Horaire!EY58-Horaire_20!EY27</f>
        <v>1.6782822024077051</v>
      </c>
      <c r="EZ28" s="53">
        <f>Horaire!EZ58-Horaire_20!EZ27</f>
        <v>1.6782822024077051</v>
      </c>
      <c r="FA28" s="53">
        <f>Horaire!FA58-Horaire_20!FA27</f>
        <v>1.6782822024077051</v>
      </c>
      <c r="FB28" s="53">
        <f>Horaire!FB58-Horaire_20!FB27</f>
        <v>1.6782822024077051</v>
      </c>
      <c r="FC28" s="53">
        <f>Horaire!FC58-Horaire_20!FC27</f>
        <v>1.6782822024077051</v>
      </c>
      <c r="FD28" s="53">
        <f>Horaire!FD58-Horaire_20!FD27</f>
        <v>1.6782822024077051</v>
      </c>
      <c r="FE28" s="53">
        <f>Horaire!FE58-Horaire_20!FE27</f>
        <v>1.6782822024077051</v>
      </c>
      <c r="FF28" s="53">
        <f>Horaire!FF58-Horaire_20!FF27</f>
        <v>1.6782822024077051</v>
      </c>
      <c r="FG28" s="53">
        <f>Horaire!FG58-Horaire_20!FG27</f>
        <v>1.6782822024077051</v>
      </c>
      <c r="FH28" s="53">
        <f>Horaire!FH58-Horaire_20!FH27</f>
        <v>1.6782822024077051</v>
      </c>
      <c r="FI28" s="53">
        <f>Horaire!FI58-Horaire_20!FI27</f>
        <v>1.6782822024077051</v>
      </c>
      <c r="FJ28" s="53">
        <f>Horaire!FJ58-Horaire_20!FJ27</f>
        <v>1.6782822024077051</v>
      </c>
      <c r="FK28" s="53">
        <f>Horaire!FK58-Horaire_20!FK27</f>
        <v>1.6782822024077051</v>
      </c>
      <c r="FL28" s="53">
        <f>Horaire!FL58-Horaire_20!FL27</f>
        <v>1.6782822024077051</v>
      </c>
      <c r="FM28" s="53">
        <f>Horaire!FM58-Horaire_20!FM27</f>
        <v>1.6782822024077051</v>
      </c>
      <c r="FN28" s="53">
        <f>Horaire!FN58-Horaire_20!FN27</f>
        <v>1.6782822024077051</v>
      </c>
      <c r="FO28" s="53">
        <f>Horaire!FO58-Horaire_20!FO27</f>
        <v>1.6782822024077051</v>
      </c>
      <c r="FP28" s="53">
        <f>Horaire!FP58-Horaire_20!FP27</f>
        <v>1.6356479592328701</v>
      </c>
      <c r="FQ28" s="53">
        <f>Horaire!FQ58-Horaire_20!FQ27</f>
        <v>1.6356479592328701</v>
      </c>
      <c r="FR28" s="53">
        <f>Horaire!FR58-Horaire_20!FR27</f>
        <v>1.6356479592328701</v>
      </c>
      <c r="FS28" s="53">
        <f>Horaire!FS58-Horaire_20!FS27</f>
        <v>1.6356479592328701</v>
      </c>
      <c r="FT28" s="53">
        <f>Horaire!FT58-Horaire_20!FT27</f>
        <v>1.6356479592328701</v>
      </c>
      <c r="FU28" s="53">
        <f>Horaire!FU58-Horaire_20!FU27</f>
        <v>1.6356479592328701</v>
      </c>
      <c r="FV28" s="53">
        <f>Horaire!FV58-Horaire_20!FV27</f>
        <v>1.6356479592328701</v>
      </c>
      <c r="FW28" s="53">
        <f>Horaire!FW58-Horaire_20!FW27</f>
        <v>1.6356479592328701</v>
      </c>
      <c r="FX28" s="53">
        <f>Horaire!FX58-Horaire_20!FX27</f>
        <v>1.6356479592328701</v>
      </c>
      <c r="FY28" s="53">
        <f>Horaire!FY58-Horaire_20!FY27</f>
        <v>1.6356479592328701</v>
      </c>
      <c r="FZ28" s="53">
        <f>Horaire!FZ58-Horaire_20!FZ27</f>
        <v>1.6356479592328701</v>
      </c>
      <c r="GA28" s="53">
        <f>Horaire!GA58-Horaire_20!GA27</f>
        <v>1.6356479592328701</v>
      </c>
      <c r="GB28" s="53">
        <f>Horaire!GB58-Horaire_20!GB27</f>
        <v>1.6356479592328701</v>
      </c>
      <c r="GC28" s="53">
        <f>Horaire!GC58-Horaire_20!GC27</f>
        <v>1.6356479592328701</v>
      </c>
      <c r="GD28" s="53">
        <f>Horaire!GD58-Horaire_20!GD27</f>
        <v>1.6356479592328701</v>
      </c>
      <c r="GE28" s="53">
        <f>Horaire!GE58-Horaire_20!GE27</f>
        <v>1.6356479592328701</v>
      </c>
      <c r="GF28" s="53">
        <f>Horaire!GF58-Horaire_20!GF27</f>
        <v>1.6356479592328701</v>
      </c>
      <c r="GG28" s="53">
        <f>Horaire!GG58-Horaire_20!GG27</f>
        <v>1.6356479592328701</v>
      </c>
      <c r="GH28" s="53">
        <f>Horaire!GH58-Horaire_20!GH27</f>
        <v>1.6356479592328701</v>
      </c>
      <c r="GI28" s="53">
        <f>Horaire!GI58-Horaire_20!GI27</f>
        <v>1.6356479592328701</v>
      </c>
      <c r="GJ28" s="53">
        <f>Horaire!GJ58-Horaire_20!GJ27</f>
        <v>1.6356479592328701</v>
      </c>
      <c r="GK28" s="53">
        <f>Horaire!GK58-Horaire_20!GK27</f>
        <v>1.6356479592328701</v>
      </c>
      <c r="GL28" s="53">
        <f>Horaire!GL58-Horaire_20!GL27</f>
        <v>1.6356479592328701</v>
      </c>
      <c r="GM28" s="53">
        <f>Horaire!GM58-Horaire_20!GM27</f>
        <v>1.6356479592328701</v>
      </c>
    </row>
    <row r="29" spans="1:195" x14ac:dyDescent="0.25">
      <c r="B29" t="s">
        <v>328</v>
      </c>
      <c r="D29" s="7">
        <f>IFERROR(INDEX(Hdx_Data!$AS$5:$AS$30,MATCH(TRUE,INDEX(Hdx_Data!$R$5:$R$33= Horaire_80!D65,0),0)),"")</f>
        <v>0.15870562544783007</v>
      </c>
      <c r="E29" s="7">
        <f>IFERROR(INDEX(Hdx_Data!$AS$5:$AS$30,MATCH(TRUE,INDEX(Hdx_Data!$R$5:$R$33= Horaire_80!E65,0),0)),"")</f>
        <v>0.15870562544783007</v>
      </c>
      <c r="F29" s="7">
        <f>IFERROR(INDEX(Hdx_Data!$AS$5:$AS$30,MATCH(TRUE,INDEX(Hdx_Data!$R$5:$R$33= Horaire_80!F65,0),0)),"")</f>
        <v>0.15870562544783007</v>
      </c>
      <c r="G29" s="7">
        <f>IFERROR(INDEX(Hdx_Data!$AS$5:$AS$30,MATCH(TRUE,INDEX(Hdx_Data!$R$5:$R$33= Horaire_80!G65,0),0)),"")</f>
        <v>0.15870562544783007</v>
      </c>
      <c r="H29" s="7">
        <f>IFERROR(INDEX(Hdx_Data!$AS$5:$AS$30,MATCH(TRUE,INDEX(Hdx_Data!$R$5:$R$33= Horaire_80!H65,0),0)),"")</f>
        <v>0.15870562544783007</v>
      </c>
      <c r="I29" s="7">
        <f>IFERROR(INDEX(Hdx_Data!$AS$5:$AS$30,MATCH(TRUE,INDEX(Hdx_Data!$R$5:$R$33= Horaire_80!I65,0),0)),"")</f>
        <v>0.15870562544783007</v>
      </c>
      <c r="J29" s="7">
        <f>IFERROR(INDEX(Hdx_Data!$AS$5:$AS$30,MATCH(TRUE,INDEX(Hdx_Data!$R$5:$R$33= Horaire_80!J65,0),0)),"")</f>
        <v>0.15870562544783007</v>
      </c>
      <c r="K29" s="7">
        <f>IFERROR(INDEX(Hdx_Data!$AS$5:$AS$30,MATCH(TRUE,INDEX(Hdx_Data!$R$5:$R$33= Horaire_80!K65,0),0)),"")</f>
        <v>0.15870562544783007</v>
      </c>
      <c r="L29" s="7">
        <f>IFERROR(INDEX(Hdx_Data!$AS$5:$AS$30,MATCH(TRUE,INDEX(Hdx_Data!$R$5:$R$33= Horaire_80!L65,0),0)),"")</f>
        <v>0.15870562544783007</v>
      </c>
      <c r="M29" s="7">
        <f>IFERROR(INDEX(Hdx_Data!$AS$5:$AS$30,MATCH(TRUE,INDEX(Hdx_Data!$R$5:$R$33= Horaire_80!M65,0),0)),"")</f>
        <v>0.15870562544783007</v>
      </c>
      <c r="N29" s="7">
        <f>IFERROR(INDEX(Hdx_Data!$AS$5:$AS$30,MATCH(TRUE,INDEX(Hdx_Data!$R$5:$R$33= Horaire_80!N65,0),0)),"")</f>
        <v>0.15870562544783007</v>
      </c>
      <c r="O29" s="7">
        <f>IFERROR(INDEX(Hdx_Data!$AS$5:$AS$30,MATCH(TRUE,INDEX(Hdx_Data!$R$5:$R$33= Horaire_80!O65,0),0)),"")</f>
        <v>0.15870562544783007</v>
      </c>
      <c r="P29" s="7">
        <f>IFERROR(INDEX(Hdx_Data!$AS$5:$AS$30,MATCH(TRUE,INDEX(Hdx_Data!$R$5:$R$33= Horaire_80!P65,0),0)),"")</f>
        <v>0.15870562544783007</v>
      </c>
      <c r="Q29" s="7">
        <f>IFERROR(INDEX(Hdx_Data!$AS$5:$AS$30,MATCH(TRUE,INDEX(Hdx_Data!$R$5:$R$33= Horaire_80!Q65,0),0)),"")</f>
        <v>0.15870562544783007</v>
      </c>
      <c r="R29" s="7">
        <f>IFERROR(INDEX(Hdx_Data!$AS$5:$AS$30,MATCH(TRUE,INDEX(Hdx_Data!$R$5:$R$33= Horaire_80!R65,0),0)),"")</f>
        <v>0.15870562544783007</v>
      </c>
      <c r="S29" s="7">
        <f>IFERROR(INDEX(Hdx_Data!$AS$5:$AS$30,MATCH(TRUE,INDEX(Hdx_Data!$R$5:$R$33= Horaire_80!S65,0),0)),"")</f>
        <v>0.15870562544783007</v>
      </c>
      <c r="T29" s="7">
        <f>IFERROR(INDEX(Hdx_Data!$AS$5:$AS$30,MATCH(TRUE,INDEX(Hdx_Data!$R$5:$R$33= Horaire_80!T65,0),0)),"")</f>
        <v>0.15870562544783007</v>
      </c>
      <c r="U29" s="7">
        <f>IFERROR(INDEX(Hdx_Data!$AS$5:$AS$30,MATCH(TRUE,INDEX(Hdx_Data!$R$5:$R$33= Horaire_80!U65,0),0)),"")</f>
        <v>0.15870562544783007</v>
      </c>
      <c r="V29" s="7">
        <f>IFERROR(INDEX(Hdx_Data!$AS$5:$AS$30,MATCH(TRUE,INDEX(Hdx_Data!$R$5:$R$33= Horaire_80!V65,0),0)),"")</f>
        <v>0.15870562544783007</v>
      </c>
      <c r="W29" s="7">
        <f>IFERROR(INDEX(Hdx_Data!$AS$5:$AS$30,MATCH(TRUE,INDEX(Hdx_Data!$R$5:$R$33= Horaire_80!W65,0),0)),"")</f>
        <v>0.15870562544783007</v>
      </c>
      <c r="X29" s="7">
        <f>IFERROR(INDEX(Hdx_Data!$AS$5:$AS$30,MATCH(TRUE,INDEX(Hdx_Data!$R$5:$R$33= Horaire_80!X65,0),0)),"")</f>
        <v>0.15870562544783007</v>
      </c>
      <c r="Y29" s="7">
        <f>IFERROR(INDEX(Hdx_Data!$AS$5:$AS$30,MATCH(TRUE,INDEX(Hdx_Data!$R$5:$R$33= Horaire_80!Y65,0),0)),"")</f>
        <v>0.15870562544783007</v>
      </c>
      <c r="Z29" s="7">
        <f>IFERROR(INDEX(Hdx_Data!$AS$5:$AS$30,MATCH(TRUE,INDEX(Hdx_Data!$R$5:$R$33= Horaire_80!Z65,0),0)),"")</f>
        <v>0.15870562544783007</v>
      </c>
      <c r="AA29" s="7">
        <f>IFERROR(INDEX(Hdx_Data!$AS$5:$AS$30,MATCH(TRUE,INDEX(Hdx_Data!$R$5:$R$33= Horaire_80!AA65,0),0)),"")</f>
        <v>0.15870562544783007</v>
      </c>
      <c r="AB29" s="106">
        <f>IFERROR(INDEX(Hdx_Data!$AS$5:$AS$30,MATCH(TRUE,INDEX(Hdx_Data!$R$5:$R$33= Horaire_80!AB65,0),0)),"")</f>
        <v>0.19348317183048502</v>
      </c>
      <c r="AC29" s="7">
        <f>IFERROR(INDEX(Hdx_Data!$AS$5:$AS$30,MATCH(TRUE,INDEX(Hdx_Data!$R$5:$R$33= Horaire_80!AC65,0),0)),"")</f>
        <v>0.19348317183048502</v>
      </c>
      <c r="AD29" s="7">
        <f>IFERROR(INDEX(Hdx_Data!$AS$5:$AS$30,MATCH(TRUE,INDEX(Hdx_Data!$R$5:$R$33= Horaire_80!AD65,0),0)),"")</f>
        <v>0.19348317183048502</v>
      </c>
      <c r="AE29" s="7">
        <f>IFERROR(INDEX(Hdx_Data!$AS$5:$AS$30,MATCH(TRUE,INDEX(Hdx_Data!$R$5:$R$33= Horaire_80!AE65,0),0)),"")</f>
        <v>0.19348317183048502</v>
      </c>
      <c r="AF29" s="7">
        <f>IFERROR(INDEX(Hdx_Data!$AS$5:$AS$30,MATCH(TRUE,INDEX(Hdx_Data!$R$5:$R$33= Horaire_80!AF65,0),0)),"")</f>
        <v>0.19348317183048502</v>
      </c>
      <c r="AG29" s="7">
        <f>IFERROR(INDEX(Hdx_Data!$AS$5:$AS$30,MATCH(TRUE,INDEX(Hdx_Data!$R$5:$R$33= Horaire_80!AG65,0),0)),"")</f>
        <v>0.19348317183048502</v>
      </c>
      <c r="AH29" s="7">
        <f>IFERROR(INDEX(Hdx_Data!$AS$5:$AS$30,MATCH(TRUE,INDEX(Hdx_Data!$R$5:$R$33= Horaire_80!AH65,0),0)),"")</f>
        <v>0.19348317183048502</v>
      </c>
      <c r="AI29" s="7">
        <f>IFERROR(INDEX(Hdx_Data!$AS$5:$AS$30,MATCH(TRUE,INDEX(Hdx_Data!$R$5:$R$33= Horaire_80!AI65,0),0)),"")</f>
        <v>0.19348317183048502</v>
      </c>
      <c r="AJ29" s="7">
        <f>IFERROR(INDEX(Hdx_Data!$AS$5:$AS$30,MATCH(TRUE,INDEX(Hdx_Data!$R$5:$R$33= Horaire_80!AJ65,0),0)),"")</f>
        <v>0.19348317183048502</v>
      </c>
      <c r="AK29" s="7">
        <f>IFERROR(INDEX(Hdx_Data!$AS$5:$AS$30,MATCH(TRUE,INDEX(Hdx_Data!$R$5:$R$33= Horaire_80!AK65,0),0)),"")</f>
        <v>0.19348317183048502</v>
      </c>
      <c r="AL29" s="7">
        <f>IFERROR(INDEX(Hdx_Data!$AS$5:$AS$30,MATCH(TRUE,INDEX(Hdx_Data!$R$5:$R$33= Horaire_80!AL65,0),0)),"")</f>
        <v>0.19348317183048502</v>
      </c>
      <c r="AM29" s="7">
        <f>IFERROR(INDEX(Hdx_Data!$AS$5:$AS$30,MATCH(TRUE,INDEX(Hdx_Data!$R$5:$R$33= Horaire_80!AM65,0),0)),"")</f>
        <v>0.19348317183048502</v>
      </c>
      <c r="AN29" s="7">
        <f>IFERROR(INDEX(Hdx_Data!$AS$5:$AS$30,MATCH(TRUE,INDEX(Hdx_Data!$R$5:$R$33= Horaire_80!AN65,0),0)),"")</f>
        <v>0.19348317183048502</v>
      </c>
      <c r="AO29" s="7">
        <f>IFERROR(INDEX(Hdx_Data!$AS$5:$AS$30,MATCH(TRUE,INDEX(Hdx_Data!$R$5:$R$33= Horaire_80!AO65,0),0)),"")</f>
        <v>0.19348317183048502</v>
      </c>
      <c r="AP29" s="7">
        <f>IFERROR(INDEX(Hdx_Data!$AS$5:$AS$30,MATCH(TRUE,INDEX(Hdx_Data!$R$5:$R$33= Horaire_80!AP65,0),0)),"")</f>
        <v>0.19348317183048502</v>
      </c>
      <c r="AQ29" s="7">
        <f>IFERROR(INDEX(Hdx_Data!$AS$5:$AS$30,MATCH(TRUE,INDEX(Hdx_Data!$R$5:$R$33= Horaire_80!AQ65,0),0)),"")</f>
        <v>0.19348317183048502</v>
      </c>
      <c r="AR29" s="7">
        <f>IFERROR(INDEX(Hdx_Data!$AS$5:$AS$30,MATCH(TRUE,INDEX(Hdx_Data!$R$5:$R$33= Horaire_80!AR65,0),0)),"")</f>
        <v>0.19348317183048502</v>
      </c>
      <c r="AS29" s="7">
        <f>IFERROR(INDEX(Hdx_Data!$AS$5:$AS$30,MATCH(TRUE,INDEX(Hdx_Data!$R$5:$R$33= Horaire_80!AS65,0),0)),"")</f>
        <v>0.19348317183048502</v>
      </c>
      <c r="AT29" s="7">
        <f>IFERROR(INDEX(Hdx_Data!$AS$5:$AS$30,MATCH(TRUE,INDEX(Hdx_Data!$R$5:$R$33= Horaire_80!AT65,0),0)),"")</f>
        <v>0.19348317183048502</v>
      </c>
      <c r="AU29" s="7">
        <f>IFERROR(INDEX(Hdx_Data!$AS$5:$AS$30,MATCH(TRUE,INDEX(Hdx_Data!$R$5:$R$33= Horaire_80!AU65,0),0)),"")</f>
        <v>0.19348317183048502</v>
      </c>
      <c r="AV29" s="7">
        <f>IFERROR(INDEX(Hdx_Data!$AS$5:$AS$30,MATCH(TRUE,INDEX(Hdx_Data!$R$5:$R$33= Horaire_80!AV65,0),0)),"")</f>
        <v>0.19348317183048502</v>
      </c>
      <c r="AW29" s="7">
        <f>IFERROR(INDEX(Hdx_Data!$AS$5:$AS$30,MATCH(TRUE,INDEX(Hdx_Data!$R$5:$R$33= Horaire_80!AW65,0),0)),"")</f>
        <v>0.19348317183048502</v>
      </c>
      <c r="AX29" s="7">
        <f>IFERROR(INDEX(Hdx_Data!$AS$5:$AS$30,MATCH(TRUE,INDEX(Hdx_Data!$R$5:$R$33= Horaire_80!AX65,0),0)),"")</f>
        <v>0.19348317183048502</v>
      </c>
      <c r="AY29" s="7">
        <f>IFERROR(INDEX(Hdx_Data!$AS$5:$AS$30,MATCH(TRUE,INDEX(Hdx_Data!$R$5:$R$33= Horaire_80!AY65,0),0)),"")</f>
        <v>0.19348317183048502</v>
      </c>
      <c r="AZ29" s="106">
        <f>IFERROR(INDEX(Hdx_Data!$AS$5:$AS$30,MATCH(TRUE,INDEX(Hdx_Data!$R$5:$R$33= Horaire_80!AZ65,0),0)),"")</f>
        <v>0.2232814031335999</v>
      </c>
      <c r="BA29" s="7">
        <f>IFERROR(INDEX(Hdx_Data!$AS$5:$AS$30,MATCH(TRUE,INDEX(Hdx_Data!$R$5:$R$33= Horaire_80!BA65,0),0)),"")</f>
        <v>0.2232814031335999</v>
      </c>
      <c r="BB29" s="7">
        <f>IFERROR(INDEX(Hdx_Data!$AS$5:$AS$30,MATCH(TRUE,INDEX(Hdx_Data!$R$5:$R$33= Horaire_80!BB65,0),0)),"")</f>
        <v>0.2232814031335999</v>
      </c>
      <c r="BC29" s="7">
        <f>IFERROR(INDEX(Hdx_Data!$AS$5:$AS$30,MATCH(TRUE,INDEX(Hdx_Data!$R$5:$R$33= Horaire_80!BC65,0),0)),"")</f>
        <v>0.2232814031335999</v>
      </c>
      <c r="BD29" s="7">
        <f>IFERROR(INDEX(Hdx_Data!$AS$5:$AS$30,MATCH(TRUE,INDEX(Hdx_Data!$R$5:$R$33= Horaire_80!BD65,0),0)),"")</f>
        <v>0.2232814031335999</v>
      </c>
      <c r="BE29" s="7">
        <f>IFERROR(INDEX(Hdx_Data!$AS$5:$AS$30,MATCH(TRUE,INDEX(Hdx_Data!$R$5:$R$33= Horaire_80!BE65,0),0)),"")</f>
        <v>0.2232814031335999</v>
      </c>
      <c r="BF29" s="7">
        <f>IFERROR(INDEX(Hdx_Data!$AS$5:$AS$30,MATCH(TRUE,INDEX(Hdx_Data!$R$5:$R$33= Horaire_80!BF65,0),0)),"")</f>
        <v>0.2232814031335999</v>
      </c>
      <c r="BG29" s="7">
        <f>IFERROR(INDEX(Hdx_Data!$AS$5:$AS$30,MATCH(TRUE,INDEX(Hdx_Data!$R$5:$R$33= Horaire_80!BG65,0),0)),"")</f>
        <v>0.2232814031335999</v>
      </c>
      <c r="BH29" s="7">
        <f>IFERROR(INDEX(Hdx_Data!$AS$5:$AS$30,MATCH(TRUE,INDEX(Hdx_Data!$R$5:$R$33= Horaire_80!BH65,0),0)),"")</f>
        <v>0.2232814031335999</v>
      </c>
      <c r="BI29" s="7">
        <f>IFERROR(INDEX(Hdx_Data!$AS$5:$AS$30,MATCH(TRUE,INDEX(Hdx_Data!$R$5:$R$33= Horaire_80!BI65,0),0)),"")</f>
        <v>0.2232814031335999</v>
      </c>
      <c r="BJ29" s="7">
        <f>IFERROR(INDEX(Hdx_Data!$AS$5:$AS$30,MATCH(TRUE,INDEX(Hdx_Data!$R$5:$R$33= Horaire_80!BJ65,0),0)),"")</f>
        <v>0.2232814031335999</v>
      </c>
      <c r="BK29" s="7">
        <f>IFERROR(INDEX(Hdx_Data!$AS$5:$AS$30,MATCH(TRUE,INDEX(Hdx_Data!$R$5:$R$33= Horaire_80!BK65,0),0)),"")</f>
        <v>0.2232814031335999</v>
      </c>
      <c r="BL29" s="7">
        <f>IFERROR(INDEX(Hdx_Data!$AS$5:$AS$30,MATCH(TRUE,INDEX(Hdx_Data!$R$5:$R$33= Horaire_80!BL65,0),0)),"")</f>
        <v>0.2232814031335999</v>
      </c>
      <c r="BM29" s="7">
        <f>IFERROR(INDEX(Hdx_Data!$AS$5:$AS$30,MATCH(TRUE,INDEX(Hdx_Data!$R$5:$R$33= Horaire_80!BM65,0),0)),"")</f>
        <v>0.2232814031335999</v>
      </c>
      <c r="BN29" s="7">
        <f>IFERROR(INDEX(Hdx_Data!$AS$5:$AS$30,MATCH(TRUE,INDEX(Hdx_Data!$R$5:$R$33= Horaire_80!BN65,0),0)),"")</f>
        <v>0.2232814031335999</v>
      </c>
      <c r="BO29" s="7">
        <f>IFERROR(INDEX(Hdx_Data!$AS$5:$AS$30,MATCH(TRUE,INDEX(Hdx_Data!$R$5:$R$33= Horaire_80!BO65,0),0)),"")</f>
        <v>0.2232814031335999</v>
      </c>
      <c r="BP29" s="7">
        <f>IFERROR(INDEX(Hdx_Data!$AS$5:$AS$30,MATCH(TRUE,INDEX(Hdx_Data!$R$5:$R$33= Horaire_80!BP65,0),0)),"")</f>
        <v>0.2232814031335999</v>
      </c>
      <c r="BQ29" s="7">
        <f>IFERROR(INDEX(Hdx_Data!$AS$5:$AS$30,MATCH(TRUE,INDEX(Hdx_Data!$R$5:$R$33= Horaire_80!BQ65,0),0)),"")</f>
        <v>0.2232814031335999</v>
      </c>
      <c r="BR29" s="7">
        <f>IFERROR(INDEX(Hdx_Data!$AS$5:$AS$30,MATCH(TRUE,INDEX(Hdx_Data!$R$5:$R$33= Horaire_80!BR65,0),0)),"")</f>
        <v>0.2232814031335999</v>
      </c>
      <c r="BS29" s="7">
        <f>IFERROR(INDEX(Hdx_Data!$AS$5:$AS$30,MATCH(TRUE,INDEX(Hdx_Data!$R$5:$R$33= Horaire_80!BS65,0),0)),"")</f>
        <v>0.2232814031335999</v>
      </c>
      <c r="BT29" s="7">
        <f>IFERROR(INDEX(Hdx_Data!$AS$5:$AS$30,MATCH(TRUE,INDEX(Hdx_Data!$R$5:$R$33= Horaire_80!BT65,0),0)),"")</f>
        <v>0.2232814031335999</v>
      </c>
      <c r="BU29" s="7">
        <f>IFERROR(INDEX(Hdx_Data!$AS$5:$AS$30,MATCH(TRUE,INDEX(Hdx_Data!$R$5:$R$33= Horaire_80!BU65,0),0)),"")</f>
        <v>0.2232814031335999</v>
      </c>
      <c r="BV29" s="7">
        <f>IFERROR(INDEX(Hdx_Data!$AS$5:$AS$30,MATCH(TRUE,INDEX(Hdx_Data!$R$5:$R$33= Horaire_80!BV65,0),0)),"")</f>
        <v>0.2232814031335999</v>
      </c>
      <c r="BW29" s="7">
        <f>IFERROR(INDEX(Hdx_Data!$AS$5:$AS$30,MATCH(TRUE,INDEX(Hdx_Data!$R$5:$R$33= Horaire_80!BW65,0),0)),"")</f>
        <v>0.2232814031335999</v>
      </c>
      <c r="BX29" s="106">
        <f>IFERROR(INDEX(Hdx_Data!$AS$5:$AS$30,MATCH(TRUE,INDEX(Hdx_Data!$R$5:$R$33= Horaire_80!BX65,0),0)),"")</f>
        <v>0.22771023498359999</v>
      </c>
      <c r="BY29" s="7">
        <f>IFERROR(INDEX(Hdx_Data!$AS$5:$AS$30,MATCH(TRUE,INDEX(Hdx_Data!$R$5:$R$33= Horaire_80!BY65,0),0)),"")</f>
        <v>0.22771023498359999</v>
      </c>
      <c r="BZ29" s="7">
        <f>IFERROR(INDEX(Hdx_Data!$AS$5:$AS$30,MATCH(TRUE,INDEX(Hdx_Data!$R$5:$R$33= Horaire_80!BZ65,0),0)),"")</f>
        <v>0.22771023498359999</v>
      </c>
      <c r="CA29" s="7">
        <f>IFERROR(INDEX(Hdx_Data!$AS$5:$AS$30,MATCH(TRUE,INDEX(Hdx_Data!$R$5:$R$33= Horaire_80!CA65,0),0)),"")</f>
        <v>0.22771023498359999</v>
      </c>
      <c r="CB29" s="7">
        <f>IFERROR(INDEX(Hdx_Data!$AS$5:$AS$30,MATCH(TRUE,INDEX(Hdx_Data!$R$5:$R$33= Horaire_80!CB65,0),0)),"")</f>
        <v>0.22771023498359999</v>
      </c>
      <c r="CC29" s="7">
        <f>IFERROR(INDEX(Hdx_Data!$AS$5:$AS$30,MATCH(TRUE,INDEX(Hdx_Data!$R$5:$R$33= Horaire_80!CC65,0),0)),"")</f>
        <v>0.22771023498359999</v>
      </c>
      <c r="CD29" s="7">
        <f>IFERROR(INDEX(Hdx_Data!$AS$5:$AS$30,MATCH(TRUE,INDEX(Hdx_Data!$R$5:$R$33= Horaire_80!CD65,0),0)),"")</f>
        <v>0.22771023498359999</v>
      </c>
      <c r="CE29" s="7">
        <f>IFERROR(INDEX(Hdx_Data!$AS$5:$AS$30,MATCH(TRUE,INDEX(Hdx_Data!$R$5:$R$33= Horaire_80!CE65,0),0)),"")</f>
        <v>0.22771023498359999</v>
      </c>
      <c r="CF29" s="7">
        <f>IFERROR(INDEX(Hdx_Data!$AS$5:$AS$30,MATCH(TRUE,INDEX(Hdx_Data!$R$5:$R$33= Horaire_80!CF65,0),0)),"")</f>
        <v>0.22771023498359999</v>
      </c>
      <c r="CG29" s="7">
        <f>IFERROR(INDEX(Hdx_Data!$AS$5:$AS$30,MATCH(TRUE,INDEX(Hdx_Data!$R$5:$R$33= Horaire_80!CG65,0),0)),"")</f>
        <v>0.22771023498359999</v>
      </c>
      <c r="CH29" s="7">
        <f>IFERROR(INDEX(Hdx_Data!$AS$5:$AS$30,MATCH(TRUE,INDEX(Hdx_Data!$R$5:$R$33= Horaire_80!CH65,0),0)),"")</f>
        <v>0.22771023498359999</v>
      </c>
      <c r="CI29" s="7">
        <f>IFERROR(INDEX(Hdx_Data!$AS$5:$AS$30,MATCH(TRUE,INDEX(Hdx_Data!$R$5:$R$33= Horaire_80!CI65,0),0)),"")</f>
        <v>0.22771023498359999</v>
      </c>
      <c r="CJ29" s="7">
        <f>IFERROR(INDEX(Hdx_Data!$AS$5:$AS$30,MATCH(TRUE,INDEX(Hdx_Data!$R$5:$R$33= Horaire_80!CJ65,0),0)),"")</f>
        <v>0.22771023498359999</v>
      </c>
      <c r="CK29" s="7">
        <f>IFERROR(INDEX(Hdx_Data!$AS$5:$AS$30,MATCH(TRUE,INDEX(Hdx_Data!$R$5:$R$33= Horaire_80!CK65,0),0)),"")</f>
        <v>0.22771023498359999</v>
      </c>
      <c r="CL29" s="7">
        <f>IFERROR(INDEX(Hdx_Data!$AS$5:$AS$30,MATCH(TRUE,INDEX(Hdx_Data!$R$5:$R$33= Horaire_80!CL65,0),0)),"")</f>
        <v>0.22771023498359999</v>
      </c>
      <c r="CM29" s="7">
        <f>IFERROR(INDEX(Hdx_Data!$AS$5:$AS$30,MATCH(TRUE,INDEX(Hdx_Data!$R$5:$R$33= Horaire_80!CM65,0),0)),"")</f>
        <v>0.22771023498359999</v>
      </c>
      <c r="CN29" s="7">
        <f>IFERROR(INDEX(Hdx_Data!$AS$5:$AS$30,MATCH(TRUE,INDEX(Hdx_Data!$R$5:$R$33= Horaire_80!CN65,0),0)),"")</f>
        <v>0.22771023498359999</v>
      </c>
      <c r="CO29" s="7">
        <f>IFERROR(INDEX(Hdx_Data!$AS$5:$AS$30,MATCH(TRUE,INDEX(Hdx_Data!$R$5:$R$33= Horaire_80!CO65,0),0)),"")</f>
        <v>0.22771023498359999</v>
      </c>
      <c r="CP29" s="7">
        <f>IFERROR(INDEX(Hdx_Data!$AS$5:$AS$30,MATCH(TRUE,INDEX(Hdx_Data!$R$5:$R$33= Horaire_80!CP65,0),0)),"")</f>
        <v>0.22771023498359999</v>
      </c>
      <c r="CQ29" s="7">
        <f>IFERROR(INDEX(Hdx_Data!$AS$5:$AS$30,MATCH(TRUE,INDEX(Hdx_Data!$R$5:$R$33= Horaire_80!CQ65,0),0)),"")</f>
        <v>0.22771023498359999</v>
      </c>
      <c r="CR29" s="7">
        <f>IFERROR(INDEX(Hdx_Data!$AS$5:$AS$30,MATCH(TRUE,INDEX(Hdx_Data!$R$5:$R$33= Horaire_80!CR65,0),0)),"")</f>
        <v>0.22771023498359999</v>
      </c>
      <c r="CS29" s="7">
        <f>IFERROR(INDEX(Hdx_Data!$AS$5:$AS$30,MATCH(TRUE,INDEX(Hdx_Data!$R$5:$R$33= Horaire_80!CS65,0),0)),"")</f>
        <v>0.22771023498359999</v>
      </c>
      <c r="CT29" s="7">
        <f>IFERROR(INDEX(Hdx_Data!$AS$5:$AS$30,MATCH(TRUE,INDEX(Hdx_Data!$R$5:$R$33= Horaire_80!CT65,0),0)),"")</f>
        <v>0.22771023498359999</v>
      </c>
      <c r="CU29" s="93">
        <f>IFERROR(INDEX(Hdx_Data!$AS$5:$AS$30,MATCH(TRUE,INDEX(Hdx_Data!$R$5:$R$33= Horaire_80!CU65,0),0)),"")</f>
        <v>0.22771023498359999</v>
      </c>
      <c r="CV29" s="7">
        <f>IFERROR(INDEX(Hdx_Data!$AS$5:$AS$30,MATCH(TRUE,INDEX(Hdx_Data!$R$5:$R$33= Horaire_80!CV65,0),0)),"")</f>
        <v>0.52711467225612507</v>
      </c>
      <c r="CW29" s="7">
        <f>IFERROR(INDEX(Hdx_Data!$AS$5:$AS$30,MATCH(TRUE,INDEX(Hdx_Data!$R$5:$R$33= Horaire_80!CW65,0),0)),"")</f>
        <v>0.52711467225612507</v>
      </c>
      <c r="CX29" s="7">
        <f>IFERROR(INDEX(Hdx_Data!$AS$5:$AS$30,MATCH(TRUE,INDEX(Hdx_Data!$R$5:$R$33= Horaire_80!CX65,0),0)),"")</f>
        <v>0.52711467225612507</v>
      </c>
      <c r="CY29" s="7">
        <f>IFERROR(INDEX(Hdx_Data!$AS$5:$AS$30,MATCH(TRUE,INDEX(Hdx_Data!$R$5:$R$33= Horaire_80!CY65,0),0)),"")</f>
        <v>0.52711467225612507</v>
      </c>
      <c r="CZ29" s="7">
        <f>IFERROR(INDEX(Hdx_Data!$AS$5:$AS$30,MATCH(TRUE,INDEX(Hdx_Data!$R$5:$R$33= Horaire_80!CZ65,0),0)),"")</f>
        <v>0.52711467225612507</v>
      </c>
      <c r="DA29" s="7">
        <f>IFERROR(INDEX(Hdx_Data!$AS$5:$AS$30,MATCH(TRUE,INDEX(Hdx_Data!$R$5:$R$33= Horaire_80!DA65,0),0)),"")</f>
        <v>0.52711467225612507</v>
      </c>
      <c r="DB29" s="7">
        <f>IFERROR(INDEX(Hdx_Data!$AS$5:$AS$30,MATCH(TRUE,INDEX(Hdx_Data!$R$5:$R$33= Horaire_80!DB65,0),0)),"")</f>
        <v>0.52711467225612507</v>
      </c>
      <c r="DC29" s="7">
        <f>IFERROR(INDEX(Hdx_Data!$AS$5:$AS$30,MATCH(TRUE,INDEX(Hdx_Data!$R$5:$R$33= Horaire_80!DC65,0),0)),"")</f>
        <v>0.52711467225612507</v>
      </c>
      <c r="DD29" s="7">
        <f>IFERROR(INDEX(Hdx_Data!$AS$5:$AS$30,MATCH(TRUE,INDEX(Hdx_Data!$R$5:$R$33= Horaire_80!DD65,0),0)),"")</f>
        <v>0.52711467225612507</v>
      </c>
      <c r="DE29" s="7">
        <f>IFERROR(INDEX(Hdx_Data!$AS$5:$AS$30,MATCH(TRUE,INDEX(Hdx_Data!$R$5:$R$33= Horaire_80!DE65,0),0)),"")</f>
        <v>0.52711467225612507</v>
      </c>
      <c r="DF29" s="7">
        <f>IFERROR(INDEX(Hdx_Data!$AS$5:$AS$30,MATCH(TRUE,INDEX(Hdx_Data!$R$5:$R$33= Horaire_80!DF65,0),0)),"")</f>
        <v>0.52711467225612507</v>
      </c>
      <c r="DG29" s="7">
        <f>IFERROR(INDEX(Hdx_Data!$AS$5:$AS$30,MATCH(TRUE,INDEX(Hdx_Data!$R$5:$R$33= Horaire_80!DG65,0),0)),"")</f>
        <v>0.52711467225612507</v>
      </c>
      <c r="DH29" s="7">
        <f>IFERROR(INDEX(Hdx_Data!$AS$5:$AS$30,MATCH(TRUE,INDEX(Hdx_Data!$R$5:$R$33= Horaire_80!DH65,0),0)),"")</f>
        <v>0.52711467225612507</v>
      </c>
      <c r="DI29" s="7">
        <f>IFERROR(INDEX(Hdx_Data!$AS$5:$AS$30,MATCH(TRUE,INDEX(Hdx_Data!$R$5:$R$33= Horaire_80!DI65,0),0)),"")</f>
        <v>0.52711467225612507</v>
      </c>
      <c r="DJ29" s="7">
        <f>IFERROR(INDEX(Hdx_Data!$AS$5:$AS$30,MATCH(TRUE,INDEX(Hdx_Data!$R$5:$R$33= Horaire_80!DJ65,0),0)),"")</f>
        <v>0.52711467225612507</v>
      </c>
      <c r="DK29" s="7">
        <f>IFERROR(INDEX(Hdx_Data!$AS$5:$AS$30,MATCH(TRUE,INDEX(Hdx_Data!$R$5:$R$33= Horaire_80!DK65,0),0)),"")</f>
        <v>0.52711467225612507</v>
      </c>
      <c r="DL29" s="7">
        <f>IFERROR(INDEX(Hdx_Data!$AS$5:$AS$30,MATCH(TRUE,INDEX(Hdx_Data!$R$5:$R$33= Horaire_80!DL65,0),0)),"")</f>
        <v>0.52711467225612507</v>
      </c>
      <c r="DM29" s="7">
        <f>IFERROR(INDEX(Hdx_Data!$AS$5:$AS$30,MATCH(TRUE,INDEX(Hdx_Data!$R$5:$R$33= Horaire_80!DM65,0),0)),"")</f>
        <v>0.52711467225612507</v>
      </c>
      <c r="DN29" s="7">
        <f>IFERROR(INDEX(Hdx_Data!$AS$5:$AS$30,MATCH(TRUE,INDEX(Hdx_Data!$R$5:$R$33= Horaire_80!DN65,0),0)),"")</f>
        <v>0.52711467225612507</v>
      </c>
      <c r="DO29" s="7">
        <f>IFERROR(INDEX(Hdx_Data!$AS$5:$AS$30,MATCH(TRUE,INDEX(Hdx_Data!$R$5:$R$33= Horaire_80!DO65,0),0)),"")</f>
        <v>0.52711467225612507</v>
      </c>
      <c r="DP29" s="7">
        <f>IFERROR(INDEX(Hdx_Data!$AS$5:$AS$30,MATCH(TRUE,INDEX(Hdx_Data!$R$5:$R$33= Horaire_80!DP65,0),0)),"")</f>
        <v>0.52711467225612507</v>
      </c>
      <c r="DQ29" s="7">
        <f>IFERROR(INDEX(Hdx_Data!$AS$5:$AS$30,MATCH(TRUE,INDEX(Hdx_Data!$R$5:$R$33= Horaire_80!DQ65,0),0)),"")</f>
        <v>0.52711467225612507</v>
      </c>
      <c r="DR29" s="7">
        <f>IFERROR(INDEX(Hdx_Data!$AS$5:$AS$30,MATCH(TRUE,INDEX(Hdx_Data!$R$5:$R$33= Horaire_80!DR65,0),0)),"")</f>
        <v>0.52711467225612507</v>
      </c>
      <c r="DS29" s="7">
        <f>IFERROR(INDEX(Hdx_Data!$AS$5:$AS$30,MATCH(TRUE,INDEX(Hdx_Data!$R$5:$R$33= Horaire_80!DS65,0),0)),"")</f>
        <v>0.52711467225612507</v>
      </c>
      <c r="DT29" s="106">
        <f>IFERROR(INDEX(Hdx_Data!$AS$5:$AS$30,MATCH(TRUE,INDEX(Hdx_Data!$R$5:$R$33= Horaire_80!DT65,0),0)),"")</f>
        <v>1.1070108113673749</v>
      </c>
      <c r="DU29" s="7">
        <f>IFERROR(INDEX(Hdx_Data!$AS$5:$AS$30,MATCH(TRUE,INDEX(Hdx_Data!$R$5:$R$33= Horaire_80!DU65,0),0)),"")</f>
        <v>1.1070108113673749</v>
      </c>
      <c r="DV29" s="7">
        <f>IFERROR(INDEX(Hdx_Data!$AS$5:$AS$30,MATCH(TRUE,INDEX(Hdx_Data!$R$5:$R$33= Horaire_80!DV65,0),0)),"")</f>
        <v>1.1070108113673749</v>
      </c>
      <c r="DW29" s="7">
        <f>IFERROR(INDEX(Hdx_Data!$AS$5:$AS$30,MATCH(TRUE,INDEX(Hdx_Data!$R$5:$R$33= Horaire_80!DW65,0),0)),"")</f>
        <v>1.1070108113673749</v>
      </c>
      <c r="DX29" s="7">
        <f>IFERROR(INDEX(Hdx_Data!$AS$5:$AS$30,MATCH(TRUE,INDEX(Hdx_Data!$R$5:$R$33= Horaire_80!DX65,0),0)),"")</f>
        <v>1.1070108113673749</v>
      </c>
      <c r="DY29" s="7">
        <f>IFERROR(INDEX(Hdx_Data!$AS$5:$AS$30,MATCH(TRUE,INDEX(Hdx_Data!$R$5:$R$33= Horaire_80!DY65,0),0)),"")</f>
        <v>1.1070108113673749</v>
      </c>
      <c r="DZ29" s="7">
        <f>IFERROR(INDEX(Hdx_Data!$AS$5:$AS$30,MATCH(TRUE,INDEX(Hdx_Data!$R$5:$R$33= Horaire_80!DZ65,0),0)),"")</f>
        <v>1.1070108113673749</v>
      </c>
      <c r="EA29" s="7">
        <f>IFERROR(INDEX(Hdx_Data!$AS$5:$AS$30,MATCH(TRUE,INDEX(Hdx_Data!$R$5:$R$33= Horaire_80!EA65,0),0)),"")</f>
        <v>1.1070108113673749</v>
      </c>
      <c r="EB29" s="7">
        <f>IFERROR(INDEX(Hdx_Data!$AS$5:$AS$30,MATCH(TRUE,INDEX(Hdx_Data!$R$5:$R$33= Horaire_80!EB65,0),0)),"")</f>
        <v>1.1070108113673749</v>
      </c>
      <c r="EC29" s="7">
        <f>IFERROR(INDEX(Hdx_Data!$AS$5:$AS$30,MATCH(TRUE,INDEX(Hdx_Data!$R$5:$R$33= Horaire_80!EC65,0),0)),"")</f>
        <v>1.1070108113673749</v>
      </c>
      <c r="ED29" s="7">
        <f>IFERROR(INDEX(Hdx_Data!$AS$5:$AS$30,MATCH(TRUE,INDEX(Hdx_Data!$R$5:$R$33= Horaire_80!ED65,0),0)),"")</f>
        <v>1.1070108113673749</v>
      </c>
      <c r="EE29" s="7">
        <f>IFERROR(INDEX(Hdx_Data!$AS$5:$AS$30,MATCH(TRUE,INDEX(Hdx_Data!$R$5:$R$33= Horaire_80!EE65,0),0)),"")</f>
        <v>1.1070108113673749</v>
      </c>
      <c r="EF29" s="7">
        <f>IFERROR(INDEX(Hdx_Data!$AS$5:$AS$30,MATCH(TRUE,INDEX(Hdx_Data!$R$5:$R$33= Horaire_80!EF65,0),0)),"")</f>
        <v>1.1070108113673749</v>
      </c>
      <c r="EG29" s="7">
        <f>IFERROR(INDEX(Hdx_Data!$AS$5:$AS$30,MATCH(TRUE,INDEX(Hdx_Data!$R$5:$R$33= Horaire_80!EG65,0),0)),"")</f>
        <v>1.1070108113673749</v>
      </c>
      <c r="EH29" s="7">
        <f>IFERROR(INDEX(Hdx_Data!$AS$5:$AS$30,MATCH(TRUE,INDEX(Hdx_Data!$R$5:$R$33= Horaire_80!EH65,0),0)),"")</f>
        <v>1.1070108113673749</v>
      </c>
      <c r="EI29" s="7">
        <f>IFERROR(INDEX(Hdx_Data!$AS$5:$AS$30,MATCH(TRUE,INDEX(Hdx_Data!$R$5:$R$33= Horaire_80!EI65,0),0)),"")</f>
        <v>1.1070108113673749</v>
      </c>
      <c r="EJ29" s="7">
        <f>IFERROR(INDEX(Hdx_Data!$AS$5:$AS$30,MATCH(TRUE,INDEX(Hdx_Data!$R$5:$R$33= Horaire_80!EJ65,0),0)),"")</f>
        <v>1.1070108113673749</v>
      </c>
      <c r="EK29" s="7">
        <f>IFERROR(INDEX(Hdx_Data!$AS$5:$AS$30,MATCH(TRUE,INDEX(Hdx_Data!$R$5:$R$33= Horaire_80!EK65,0),0)),"")</f>
        <v>1.1070108113673749</v>
      </c>
      <c r="EL29" s="7">
        <f>IFERROR(INDEX(Hdx_Data!$AS$5:$AS$30,MATCH(TRUE,INDEX(Hdx_Data!$R$5:$R$33= Horaire_80!EL65,0),0)),"")</f>
        <v>1.1070108113673749</v>
      </c>
      <c r="EM29" s="7">
        <f>IFERROR(INDEX(Hdx_Data!$AS$5:$AS$30,MATCH(TRUE,INDEX(Hdx_Data!$R$5:$R$33= Horaire_80!EM65,0),0)),"")</f>
        <v>1.1070108113673749</v>
      </c>
      <c r="EN29" s="7">
        <f>IFERROR(INDEX(Hdx_Data!$AS$5:$AS$30,MATCH(TRUE,INDEX(Hdx_Data!$R$5:$R$33= Horaire_80!EN65,0),0)),"")</f>
        <v>1.1070108113673749</v>
      </c>
      <c r="EO29" s="7">
        <f>IFERROR(INDEX(Hdx_Data!$AS$5:$AS$30,MATCH(TRUE,INDEX(Hdx_Data!$R$5:$R$33= Horaire_80!EO65,0),0)),"")</f>
        <v>1.1070108113673749</v>
      </c>
      <c r="EP29" s="7">
        <f>IFERROR(INDEX(Hdx_Data!$AS$5:$AS$30,MATCH(TRUE,INDEX(Hdx_Data!$R$5:$R$33= Horaire_80!EP65,0),0)),"")</f>
        <v>1.1070108113673749</v>
      </c>
      <c r="EQ29" s="93">
        <f>IFERROR(INDEX(Hdx_Data!$AS$5:$AS$30,MATCH(TRUE,INDEX(Hdx_Data!$R$5:$R$33= Horaire_80!EQ65,0),0)),"")</f>
        <v>1.1070108113673749</v>
      </c>
      <c r="ER29" s="7">
        <f>IFERROR(INDEX(Hdx_Data!$AS$5:$AS$30,MATCH(TRUE,INDEX(Hdx_Data!$R$5:$R$33= Horaire_80!ER65,0),0)),"")</f>
        <v>1.20954955891508</v>
      </c>
      <c r="ES29" s="7">
        <f>IFERROR(INDEX(Hdx_Data!$AS$5:$AS$30,MATCH(TRUE,INDEX(Hdx_Data!$R$5:$R$33= Horaire_80!ES65,0),0)),"")</f>
        <v>1.20954955891508</v>
      </c>
      <c r="ET29" s="7">
        <f>IFERROR(INDEX(Hdx_Data!$AS$5:$AS$30,MATCH(TRUE,INDEX(Hdx_Data!$R$5:$R$33= Horaire_80!ET65,0),0)),"")</f>
        <v>1.20954955891508</v>
      </c>
      <c r="EU29" s="7">
        <f>IFERROR(INDEX(Hdx_Data!$AS$5:$AS$30,MATCH(TRUE,INDEX(Hdx_Data!$R$5:$R$33= Horaire_80!EU65,0),0)),"")</f>
        <v>1.20954955891508</v>
      </c>
      <c r="EV29" s="7">
        <f>IFERROR(INDEX(Hdx_Data!$AS$5:$AS$30,MATCH(TRUE,INDEX(Hdx_Data!$R$5:$R$33= Horaire_80!EV65,0),0)),"")</f>
        <v>1.20954955891508</v>
      </c>
      <c r="EW29" s="7">
        <f>IFERROR(INDEX(Hdx_Data!$AS$5:$AS$30,MATCH(TRUE,INDEX(Hdx_Data!$R$5:$R$33= Horaire_80!EW65,0),0)),"")</f>
        <v>1.20954955891508</v>
      </c>
      <c r="EX29" s="7">
        <f>IFERROR(INDEX(Hdx_Data!$AS$5:$AS$30,MATCH(TRUE,INDEX(Hdx_Data!$R$5:$R$33= Horaire_80!EX65,0),0)),"")</f>
        <v>1.20954955891508</v>
      </c>
      <c r="EY29" s="7">
        <f>IFERROR(INDEX(Hdx_Data!$AS$5:$AS$30,MATCH(TRUE,INDEX(Hdx_Data!$R$5:$R$33= Horaire_80!EY65,0),0)),"")</f>
        <v>1.20954955891508</v>
      </c>
      <c r="EZ29" s="7">
        <f>IFERROR(INDEX(Hdx_Data!$AS$5:$AS$30,MATCH(TRUE,INDEX(Hdx_Data!$R$5:$R$33= Horaire_80!EZ65,0),0)),"")</f>
        <v>1.20954955891508</v>
      </c>
      <c r="FA29" s="7">
        <f>IFERROR(INDEX(Hdx_Data!$AS$5:$AS$30,MATCH(TRUE,INDEX(Hdx_Data!$R$5:$R$33= Horaire_80!FA65,0),0)),"")</f>
        <v>1.20954955891508</v>
      </c>
      <c r="FB29" s="7">
        <f>IFERROR(INDEX(Hdx_Data!$AS$5:$AS$30,MATCH(TRUE,INDEX(Hdx_Data!$R$5:$R$33= Horaire_80!FB65,0),0)),"")</f>
        <v>1.20954955891508</v>
      </c>
      <c r="FC29" s="7">
        <f>IFERROR(INDEX(Hdx_Data!$AS$5:$AS$30,MATCH(TRUE,INDEX(Hdx_Data!$R$5:$R$33= Horaire_80!FC65,0),0)),"")</f>
        <v>1.20954955891508</v>
      </c>
      <c r="FD29" s="7">
        <f>IFERROR(INDEX(Hdx_Data!$AS$5:$AS$30,MATCH(TRUE,INDEX(Hdx_Data!$R$5:$R$33= Horaire_80!FD65,0),0)),"")</f>
        <v>1.20954955891508</v>
      </c>
      <c r="FE29" s="7">
        <f>IFERROR(INDEX(Hdx_Data!$AS$5:$AS$30,MATCH(TRUE,INDEX(Hdx_Data!$R$5:$R$33= Horaire_80!FE65,0),0)),"")</f>
        <v>1.20954955891508</v>
      </c>
      <c r="FF29" s="7">
        <f>IFERROR(INDEX(Hdx_Data!$AS$5:$AS$30,MATCH(TRUE,INDEX(Hdx_Data!$R$5:$R$33= Horaire_80!FF65,0),0)),"")</f>
        <v>1.20954955891508</v>
      </c>
      <c r="FG29" s="7">
        <f>IFERROR(INDEX(Hdx_Data!$AS$5:$AS$30,MATCH(TRUE,INDEX(Hdx_Data!$R$5:$R$33= Horaire_80!FG65,0),0)),"")</f>
        <v>1.20954955891508</v>
      </c>
      <c r="FH29" s="7">
        <f>IFERROR(INDEX(Hdx_Data!$AS$5:$AS$30,MATCH(TRUE,INDEX(Hdx_Data!$R$5:$R$33= Horaire_80!FH65,0),0)),"")</f>
        <v>1.20954955891508</v>
      </c>
      <c r="FI29" s="7">
        <f>IFERROR(INDEX(Hdx_Data!$AS$5:$AS$30,MATCH(TRUE,INDEX(Hdx_Data!$R$5:$R$33= Horaire_80!FI65,0),0)),"")</f>
        <v>1.20954955891508</v>
      </c>
      <c r="FJ29" s="7">
        <f>IFERROR(INDEX(Hdx_Data!$AS$5:$AS$30,MATCH(TRUE,INDEX(Hdx_Data!$R$5:$R$33= Horaire_80!FJ65,0),0)),"")</f>
        <v>1.20954955891508</v>
      </c>
      <c r="FK29" s="7">
        <f>IFERROR(INDEX(Hdx_Data!$AS$5:$AS$30,MATCH(TRUE,INDEX(Hdx_Data!$R$5:$R$33= Horaire_80!FK65,0),0)),"")</f>
        <v>1.20954955891508</v>
      </c>
      <c r="FL29" s="7">
        <f>IFERROR(INDEX(Hdx_Data!$AS$5:$AS$30,MATCH(TRUE,INDEX(Hdx_Data!$R$5:$R$33= Horaire_80!FL65,0),0)),"")</f>
        <v>1.20954955891508</v>
      </c>
      <c r="FM29" s="7">
        <f>IFERROR(INDEX(Hdx_Data!$AS$5:$AS$30,MATCH(TRUE,INDEX(Hdx_Data!$R$5:$R$33= Horaire_80!FM65,0),0)),"")</f>
        <v>1.20954955891508</v>
      </c>
      <c r="FN29" s="7">
        <f>IFERROR(INDEX(Hdx_Data!$AS$5:$AS$30,MATCH(TRUE,INDEX(Hdx_Data!$R$5:$R$33= Horaire_80!FN65,0),0)),"")</f>
        <v>1.20954955891508</v>
      </c>
      <c r="FO29" s="7">
        <f>IFERROR(INDEX(Hdx_Data!$AS$5:$AS$30,MATCH(TRUE,INDEX(Hdx_Data!$R$5:$R$33= Horaire_80!FO65,0),0)),"")</f>
        <v>1.20954955891508</v>
      </c>
      <c r="FP29" s="106">
        <f>IFERROR(INDEX(Hdx_Data!$AS$5:$AS$30,MATCH(TRUE,INDEX(Hdx_Data!$R$5:$R$33= Horaire_80!FP65,0),0)),"")</f>
        <v>1.3282389436274602</v>
      </c>
      <c r="FQ29" s="7">
        <f>IFERROR(INDEX(Hdx_Data!$AS$5:$AS$30,MATCH(TRUE,INDEX(Hdx_Data!$R$5:$R$33= Horaire_80!FQ65,0),0)),"")</f>
        <v>1.3282389436274602</v>
      </c>
      <c r="FR29" s="7">
        <f>IFERROR(INDEX(Hdx_Data!$AS$5:$AS$30,MATCH(TRUE,INDEX(Hdx_Data!$R$5:$R$33= Horaire_80!FR65,0),0)),"")</f>
        <v>1.3282389436274602</v>
      </c>
      <c r="FS29" s="7">
        <f>IFERROR(INDEX(Hdx_Data!$AS$5:$AS$30,MATCH(TRUE,INDEX(Hdx_Data!$R$5:$R$33= Horaire_80!FS65,0),0)),"")</f>
        <v>1.3282389436274602</v>
      </c>
      <c r="FT29" s="7">
        <f>IFERROR(INDEX(Hdx_Data!$AS$5:$AS$30,MATCH(TRUE,INDEX(Hdx_Data!$R$5:$R$33= Horaire_80!FT65,0),0)),"")</f>
        <v>1.3282389436274602</v>
      </c>
      <c r="FU29" s="7">
        <f>IFERROR(INDEX(Hdx_Data!$AS$5:$AS$30,MATCH(TRUE,INDEX(Hdx_Data!$R$5:$R$33= Horaire_80!FU65,0),0)),"")</f>
        <v>1.3282389436274602</v>
      </c>
      <c r="FV29" s="7">
        <f>IFERROR(INDEX(Hdx_Data!$AS$5:$AS$30,MATCH(TRUE,INDEX(Hdx_Data!$R$5:$R$33= Horaire_80!FV65,0),0)),"")</f>
        <v>1.3282389436274602</v>
      </c>
      <c r="FW29" s="7">
        <f>IFERROR(INDEX(Hdx_Data!$AS$5:$AS$30,MATCH(TRUE,INDEX(Hdx_Data!$R$5:$R$33= Horaire_80!FW65,0),0)),"")</f>
        <v>1.3282389436274602</v>
      </c>
      <c r="FX29" s="7">
        <f>IFERROR(INDEX(Hdx_Data!$AS$5:$AS$30,MATCH(TRUE,INDEX(Hdx_Data!$R$5:$R$33= Horaire_80!FX65,0),0)),"")</f>
        <v>1.3282389436274602</v>
      </c>
      <c r="FY29" s="7">
        <f>IFERROR(INDEX(Hdx_Data!$AS$5:$AS$30,MATCH(TRUE,INDEX(Hdx_Data!$R$5:$R$33= Horaire_80!FY65,0),0)),"")</f>
        <v>1.3282389436274602</v>
      </c>
      <c r="FZ29" s="7">
        <f>IFERROR(INDEX(Hdx_Data!$AS$5:$AS$30,MATCH(TRUE,INDEX(Hdx_Data!$R$5:$R$33= Horaire_80!FZ65,0),0)),"")</f>
        <v>1.3282389436274602</v>
      </c>
      <c r="GA29" s="7">
        <f>IFERROR(INDEX(Hdx_Data!$AS$5:$AS$30,MATCH(TRUE,INDEX(Hdx_Data!$R$5:$R$33= Horaire_80!GA65,0),0)),"")</f>
        <v>1.3282389436274602</v>
      </c>
      <c r="GB29" s="7">
        <f>IFERROR(INDEX(Hdx_Data!$AS$5:$AS$30,MATCH(TRUE,INDEX(Hdx_Data!$R$5:$R$33= Horaire_80!GB65,0),0)),"")</f>
        <v>1.3282389436274602</v>
      </c>
      <c r="GC29" s="7">
        <f>IFERROR(INDEX(Hdx_Data!$AS$5:$AS$30,MATCH(TRUE,INDEX(Hdx_Data!$R$5:$R$33= Horaire_80!GC65,0),0)),"")</f>
        <v>1.3282389436274602</v>
      </c>
      <c r="GD29" s="7">
        <f>IFERROR(INDEX(Hdx_Data!$AS$5:$AS$30,MATCH(TRUE,INDEX(Hdx_Data!$R$5:$R$33= Horaire_80!GD65,0),0)),"")</f>
        <v>1.3282389436274602</v>
      </c>
      <c r="GE29" s="7">
        <f>IFERROR(INDEX(Hdx_Data!$AS$5:$AS$30,MATCH(TRUE,INDEX(Hdx_Data!$R$5:$R$33= Horaire_80!GE65,0),0)),"")</f>
        <v>1.3282389436274602</v>
      </c>
      <c r="GF29" s="7">
        <f>IFERROR(INDEX(Hdx_Data!$AS$5:$AS$30,MATCH(TRUE,INDEX(Hdx_Data!$R$5:$R$33= Horaire_80!GF65,0),0)),"")</f>
        <v>1.3282389436274602</v>
      </c>
      <c r="GG29" s="7">
        <f>IFERROR(INDEX(Hdx_Data!$AS$5:$AS$30,MATCH(TRUE,INDEX(Hdx_Data!$R$5:$R$33= Horaire_80!GG65,0),0)),"")</f>
        <v>1.3282389436274602</v>
      </c>
      <c r="GH29" s="7">
        <f>IFERROR(INDEX(Hdx_Data!$AS$5:$AS$30,MATCH(TRUE,INDEX(Hdx_Data!$R$5:$R$33= Horaire_80!GH65,0),0)),"")</f>
        <v>1.3282389436274602</v>
      </c>
      <c r="GI29" s="7">
        <f>IFERROR(INDEX(Hdx_Data!$AS$5:$AS$30,MATCH(TRUE,INDEX(Hdx_Data!$R$5:$R$33= Horaire_80!GI65,0),0)),"")</f>
        <v>1.3282389436274602</v>
      </c>
      <c r="GJ29" s="7">
        <f>IFERROR(INDEX(Hdx_Data!$AS$5:$AS$30,MATCH(TRUE,INDEX(Hdx_Data!$R$5:$R$33= Horaire_80!GJ65,0),0)),"")</f>
        <v>1.3282389436274602</v>
      </c>
      <c r="GK29" s="7">
        <f>IFERROR(INDEX(Hdx_Data!$AS$5:$AS$30,MATCH(TRUE,INDEX(Hdx_Data!$R$5:$R$33= Horaire_80!GK65,0),0)),"")</f>
        <v>1.3282389436274602</v>
      </c>
      <c r="GL29" s="7">
        <f>IFERROR(INDEX(Hdx_Data!$AS$5:$AS$30,MATCH(TRUE,INDEX(Hdx_Data!$R$5:$R$33= Horaire_80!GL65,0),0)),"")</f>
        <v>1.3282389436274602</v>
      </c>
      <c r="GM29" s="93">
        <f>IFERROR(INDEX(Hdx_Data!$AS$5:$AS$30,MATCH(TRUE,INDEX(Hdx_Data!$R$5:$R$33= Horaire_80!GM65,0),0)),"")</f>
        <v>1.3282389436274602</v>
      </c>
    </row>
    <row r="30" spans="1:195" x14ac:dyDescent="0.25">
      <c r="B30" t="s">
        <v>413</v>
      </c>
      <c r="C30" t="s">
        <v>24</v>
      </c>
      <c r="D30" s="53">
        <f ca="1">Horaire!D63-Horaire_20!D29</f>
        <v>4.4024430245514674</v>
      </c>
      <c r="E30" s="53">
        <f ca="1">Horaire!E63-Horaire_20!E29</f>
        <v>4.3510344545829112</v>
      </c>
      <c r="F30" s="53">
        <f ca="1">Horaire!F63-Horaire_20!F29</f>
        <v>4.3013841603522582</v>
      </c>
      <c r="G30" s="53">
        <f ca="1">Horaire!G63-Horaire_20!G29</f>
        <v>4.3452762416989081</v>
      </c>
      <c r="H30" s="53">
        <f ca="1">Horaire!H63-Horaire_20!H29</f>
        <v>4.3609740569947695</v>
      </c>
      <c r="I30" s="53">
        <f ca="1">Horaire!I63-Horaire_20!I29</f>
        <v>4.3951894361433528</v>
      </c>
      <c r="J30" s="53">
        <f ca="1">Horaire!J63-Horaire_20!J29</f>
        <v>3.2774643998767132</v>
      </c>
      <c r="K30" s="53">
        <f ca="1">Horaire!K63-Horaire_20!K29</f>
        <v>3.0741610586935115</v>
      </c>
      <c r="L30" s="53">
        <f ca="1">Horaire!L63-Horaire_20!L29</f>
        <v>4.1144123131893107</v>
      </c>
      <c r="M30" s="53">
        <f ca="1">Horaire!M63-Horaire_20!M29</f>
        <v>3.9742844867012463</v>
      </c>
      <c r="N30" s="53">
        <f ca="1">Horaire!N63-Horaire_20!N29</f>
        <v>3.9742844867012463</v>
      </c>
      <c r="O30" s="53">
        <f ca="1">Horaire!O63-Horaire_20!O29</f>
        <v>3.9742844867012463</v>
      </c>
      <c r="P30" s="53">
        <f ca="1">Horaire!P63-Horaire_20!P29</f>
        <v>3.9742844867012463</v>
      </c>
      <c r="Q30" s="53">
        <f ca="1">Horaire!Q63-Horaire_20!Q29</f>
        <v>3.9742844867012463</v>
      </c>
      <c r="R30" s="53">
        <f ca="1">Horaire!R63-Horaire_20!R29</f>
        <v>3.9742844867012463</v>
      </c>
      <c r="S30" s="53">
        <f ca="1">Horaire!S63-Horaire_20!S29</f>
        <v>3.9742844867012463</v>
      </c>
      <c r="T30" s="53">
        <f ca="1">Horaire!T63-Horaire_20!T29</f>
        <v>3.9742844867012463</v>
      </c>
      <c r="U30" s="53">
        <f ca="1">Horaire!U63-Horaire_20!U29</f>
        <v>3.9742844867012463</v>
      </c>
      <c r="V30" s="53">
        <f ca="1">Horaire!V63-Horaire_20!V29</f>
        <v>3.9742844867012463</v>
      </c>
      <c r="W30" s="53">
        <f ca="1">Horaire!W63-Horaire_20!W29</f>
        <v>3.9742844867012463</v>
      </c>
      <c r="X30" s="53">
        <f ca="1">Horaire!X63-Horaire_20!X29</f>
        <v>3.9742844867012463</v>
      </c>
      <c r="Y30" s="53">
        <f ca="1">Horaire!Y63-Horaire_20!Y29</f>
        <v>3.9742844867012463</v>
      </c>
      <c r="Z30" s="53">
        <f ca="1">Horaire!Z63-Horaire_20!Z29</f>
        <v>3.9742844867012463</v>
      </c>
      <c r="AA30" s="97">
        <f ca="1">Horaire!AA63-Horaire_20!AA29</f>
        <v>3.9742844867012463</v>
      </c>
      <c r="AB30" s="53">
        <f>Horaire!AB63-Horaire_20!AB29</f>
        <v>2.5167981140542248</v>
      </c>
      <c r="AC30" s="53">
        <f>Horaire!AC63-Horaire_20!AC29</f>
        <v>2.5167981140542248</v>
      </c>
      <c r="AD30" s="53">
        <f>Horaire!AD63-Horaire_20!AD29</f>
        <v>2.5167981140542248</v>
      </c>
      <c r="AE30" s="53">
        <f>Horaire!AE63-Horaire_20!AE29</f>
        <v>2.5167981140542248</v>
      </c>
      <c r="AF30" s="53">
        <f>Horaire!AF63-Horaire_20!AF29</f>
        <v>2.5167981140542248</v>
      </c>
      <c r="AG30" s="53">
        <f>Horaire!AG63-Horaire_20!AG29</f>
        <v>2.5167981140542248</v>
      </c>
      <c r="AH30" s="53">
        <f>Horaire!AH63-Horaire_20!AH29</f>
        <v>2.5167981140542248</v>
      </c>
      <c r="AI30" s="53">
        <f>Horaire!AI63-Horaire_20!AI29</f>
        <v>2.5167981140542248</v>
      </c>
      <c r="AJ30" s="53">
        <f>Horaire!AJ63-Horaire_20!AJ29</f>
        <v>2.5167981140542248</v>
      </c>
      <c r="AK30" s="53">
        <f>Horaire!AK63-Horaire_20!AK29</f>
        <v>2.5167981140542248</v>
      </c>
      <c r="AL30" s="53">
        <f>Horaire!AL63-Horaire_20!AL29</f>
        <v>2.5167981140542248</v>
      </c>
      <c r="AM30" s="53">
        <f>Horaire!AM63-Horaire_20!AM29</f>
        <v>2.5167981140542248</v>
      </c>
      <c r="AN30" s="53">
        <f>Horaire!AN63-Horaire_20!AN29</f>
        <v>2.5167981140542248</v>
      </c>
      <c r="AO30" s="53">
        <f>Horaire!AO63-Horaire_20!AO29</f>
        <v>2.5167981140542248</v>
      </c>
      <c r="AP30" s="53">
        <f>Horaire!AP63-Horaire_20!AP29</f>
        <v>2.5167981140542248</v>
      </c>
      <c r="AQ30" s="53">
        <f>Horaire!AQ63-Horaire_20!AQ29</f>
        <v>2.5167981140542248</v>
      </c>
      <c r="AR30" s="53">
        <f>Horaire!AR63-Horaire_20!AR29</f>
        <v>2.5167981140542248</v>
      </c>
      <c r="AS30" s="53">
        <f>Horaire!AS63-Horaire_20!AS29</f>
        <v>2.5167981140542248</v>
      </c>
      <c r="AT30" s="53">
        <f>Horaire!AT63-Horaire_20!AT29</f>
        <v>2.5167981140542248</v>
      </c>
      <c r="AU30" s="53">
        <f>Horaire!AU63-Horaire_20!AU29</f>
        <v>2.5167981140542248</v>
      </c>
      <c r="AV30" s="53">
        <f>Horaire!AV63-Horaire_20!AV29</f>
        <v>2.5167981140542248</v>
      </c>
      <c r="AW30" s="53">
        <f>Horaire!AW63-Horaire_20!AW29</f>
        <v>2.5167981140542248</v>
      </c>
      <c r="AX30" s="53">
        <f>Horaire!AX63-Horaire_20!AX29</f>
        <v>2.5167981140542248</v>
      </c>
      <c r="AY30" s="53">
        <f>Horaire!AY63-Horaire_20!AY29</f>
        <v>2.5167981140542248</v>
      </c>
      <c r="AZ30" s="53">
        <f>Horaire!AZ63-Horaire_20!AZ29</f>
        <v>2.3524736166195104</v>
      </c>
      <c r="BA30" s="53">
        <f>Horaire!BA63-Horaire_20!BA29</f>
        <v>2.3524736166195104</v>
      </c>
      <c r="BB30" s="53">
        <f>Horaire!BB63-Horaire_20!BB29</f>
        <v>2.3524736166195104</v>
      </c>
      <c r="BC30" s="53">
        <f>Horaire!BC63-Horaire_20!BC29</f>
        <v>2.3524736166195104</v>
      </c>
      <c r="BD30" s="53">
        <f>Horaire!BD63-Horaire_20!BD29</f>
        <v>2.3524736166195104</v>
      </c>
      <c r="BE30" s="53">
        <f>Horaire!BE63-Horaire_20!BE29</f>
        <v>2.3524736166195104</v>
      </c>
      <c r="BF30" s="53">
        <f>Horaire!BF63-Horaire_20!BF29</f>
        <v>2.3524736166195104</v>
      </c>
      <c r="BG30" s="53">
        <f>Horaire!BG63-Horaire_20!BG29</f>
        <v>2.3524736166195104</v>
      </c>
      <c r="BH30" s="53">
        <f>Horaire!BH63-Horaire_20!BH29</f>
        <v>2.3524736166195104</v>
      </c>
      <c r="BI30" s="53">
        <f>Horaire!BI63-Horaire_20!BI29</f>
        <v>2.3524736166195104</v>
      </c>
      <c r="BJ30" s="53">
        <f>Horaire!BJ63-Horaire_20!BJ29</f>
        <v>2.3524736166195104</v>
      </c>
      <c r="BK30" s="53">
        <f>Horaire!BK63-Horaire_20!BK29</f>
        <v>2.3524736166195104</v>
      </c>
      <c r="BL30" s="53">
        <f>Horaire!BL63-Horaire_20!BL29</f>
        <v>2.3524736166195104</v>
      </c>
      <c r="BM30" s="53">
        <f>Horaire!BM63-Horaire_20!BM29</f>
        <v>2.3524736166195104</v>
      </c>
      <c r="BN30" s="53">
        <f>Horaire!BN63-Horaire_20!BN29</f>
        <v>2.3524736166195104</v>
      </c>
      <c r="BO30" s="53">
        <f>Horaire!BO63-Horaire_20!BO29</f>
        <v>2.3524736166195104</v>
      </c>
      <c r="BP30" s="53">
        <f>Horaire!BP63-Horaire_20!BP29</f>
        <v>2.3524736166195104</v>
      </c>
      <c r="BQ30" s="53">
        <f>Horaire!BQ63-Horaire_20!BQ29</f>
        <v>2.3524736166195104</v>
      </c>
      <c r="BR30" s="53">
        <f>Horaire!BR63-Horaire_20!BR29</f>
        <v>2.3524736166195104</v>
      </c>
      <c r="BS30" s="53">
        <f>Horaire!BS63-Horaire_20!BS29</f>
        <v>2.3524736166195104</v>
      </c>
      <c r="BT30" s="53">
        <f>Horaire!BT63-Horaire_20!BT29</f>
        <v>2.3524736166195104</v>
      </c>
      <c r="BU30" s="53">
        <f>Horaire!BU63-Horaire_20!BU29</f>
        <v>2.3524736166195104</v>
      </c>
      <c r="BV30" s="53">
        <f>Horaire!BV63-Horaire_20!BV29</f>
        <v>2.3524736166195104</v>
      </c>
      <c r="BW30" s="53">
        <f>Horaire!BW63-Horaire_20!BW29</f>
        <v>2.3524736166195104</v>
      </c>
      <c r="BX30" s="53">
        <f>Horaire!BX63-Horaire_20!BX29</f>
        <v>2.2112349351561198</v>
      </c>
      <c r="BY30" s="53">
        <f>Horaire!BY63-Horaire_20!BY29</f>
        <v>2.2112349351561198</v>
      </c>
      <c r="BZ30" s="53">
        <f>Horaire!BZ63-Horaire_20!BZ29</f>
        <v>2.2112349351561198</v>
      </c>
      <c r="CA30" s="53">
        <f>Horaire!CA63-Horaire_20!CA29</f>
        <v>2.2112349351561198</v>
      </c>
      <c r="CB30" s="53">
        <f>Horaire!CB63-Horaire_20!CB29</f>
        <v>2.2112349351561198</v>
      </c>
      <c r="CC30" s="53">
        <f>Horaire!CC63-Horaire_20!CC29</f>
        <v>2.2112349351561198</v>
      </c>
      <c r="CD30" s="53">
        <f>Horaire!CD63-Horaire_20!CD29</f>
        <v>2.2112349351561198</v>
      </c>
      <c r="CE30" s="53">
        <f>Horaire!CE63-Horaire_20!CE29</f>
        <v>2.2112349351561198</v>
      </c>
      <c r="CF30" s="53">
        <f>Horaire!CF63-Horaire_20!CF29</f>
        <v>2.2112349351561198</v>
      </c>
      <c r="CG30" s="53">
        <f>Horaire!CG63-Horaire_20!CG29</f>
        <v>2.2112349351561198</v>
      </c>
      <c r="CH30" s="53">
        <f>Horaire!CH63-Horaire_20!CH29</f>
        <v>2.2112349351561198</v>
      </c>
      <c r="CI30" s="53">
        <f>Horaire!CI63-Horaire_20!CI29</f>
        <v>2.2112349351561198</v>
      </c>
      <c r="CJ30" s="53">
        <f>Horaire!CJ63-Horaire_20!CJ29</f>
        <v>2.2112349351561198</v>
      </c>
      <c r="CK30" s="53">
        <f>Horaire!CK63-Horaire_20!CK29</f>
        <v>2.2112349351561198</v>
      </c>
      <c r="CL30" s="53">
        <f>Horaire!CL63-Horaire_20!CL29</f>
        <v>2.2112349351561198</v>
      </c>
      <c r="CM30" s="53">
        <f>Horaire!CM63-Horaire_20!CM29</f>
        <v>2.2112349351561198</v>
      </c>
      <c r="CN30" s="53">
        <f>Horaire!CN63-Horaire_20!CN29</f>
        <v>2.2112349351561198</v>
      </c>
      <c r="CO30" s="53">
        <f>Horaire!CO63-Horaire_20!CO29</f>
        <v>2.2112349351561198</v>
      </c>
      <c r="CP30" s="53">
        <f>Horaire!CP63-Horaire_20!CP29</f>
        <v>2.2112349351561198</v>
      </c>
      <c r="CQ30" s="53">
        <f>Horaire!CQ63-Horaire_20!CQ29</f>
        <v>2.2112349351561198</v>
      </c>
      <c r="CR30" s="53">
        <f>Horaire!CR63-Horaire_20!CR29</f>
        <v>2.2112349351561198</v>
      </c>
      <c r="CS30" s="53">
        <f>Horaire!CS63-Horaire_20!CS29</f>
        <v>2.2112349351561198</v>
      </c>
      <c r="CT30" s="53">
        <f>Horaire!CT63-Horaire_20!CT29</f>
        <v>2.2112349351561198</v>
      </c>
      <c r="CU30" s="53">
        <f>Horaire!CU63-Horaire_20!CU29</f>
        <v>2.2112349351561198</v>
      </c>
      <c r="CV30" s="53">
        <f>Horaire!CV63-Horaire_20!CV29</f>
        <v>1.859928703457705</v>
      </c>
      <c r="CW30" s="53">
        <f>Horaire!CW63-Horaire_20!CW29</f>
        <v>1.859928703457705</v>
      </c>
      <c r="CX30" s="53">
        <f>Horaire!CX63-Horaire_20!CX29</f>
        <v>1.859928703457705</v>
      </c>
      <c r="CY30" s="53">
        <f>Horaire!CY63-Horaire_20!CY29</f>
        <v>1.859928703457705</v>
      </c>
      <c r="CZ30" s="53">
        <f>Horaire!CZ63-Horaire_20!CZ29</f>
        <v>1.859928703457705</v>
      </c>
      <c r="DA30" s="53">
        <f>Horaire!DA63-Horaire_20!DA29</f>
        <v>1.859928703457705</v>
      </c>
      <c r="DB30" s="53">
        <f>Horaire!DB63-Horaire_20!DB29</f>
        <v>1.859928703457705</v>
      </c>
      <c r="DC30" s="53">
        <f>Horaire!DC63-Horaire_20!DC29</f>
        <v>1.859928703457705</v>
      </c>
      <c r="DD30" s="53">
        <f>Horaire!DD63-Horaire_20!DD29</f>
        <v>1.859928703457705</v>
      </c>
      <c r="DE30" s="53">
        <f>Horaire!DE63-Horaire_20!DE29</f>
        <v>1.859928703457705</v>
      </c>
      <c r="DF30" s="53">
        <f>Horaire!DF63-Horaire_20!DF29</f>
        <v>1.859928703457705</v>
      </c>
      <c r="DG30" s="53">
        <f>Horaire!DG63-Horaire_20!DG29</f>
        <v>1.859928703457705</v>
      </c>
      <c r="DH30" s="53">
        <f>Horaire!DH63-Horaire_20!DH29</f>
        <v>1.859928703457705</v>
      </c>
      <c r="DI30" s="53">
        <f>Horaire!DI63-Horaire_20!DI29</f>
        <v>1.859928703457705</v>
      </c>
      <c r="DJ30" s="53">
        <f>Horaire!DJ63-Horaire_20!DJ29</f>
        <v>1.859928703457705</v>
      </c>
      <c r="DK30" s="53">
        <f>Horaire!DK63-Horaire_20!DK29</f>
        <v>1.859928703457705</v>
      </c>
      <c r="DL30" s="53">
        <f>Horaire!DL63-Horaire_20!DL29</f>
        <v>1.859928703457705</v>
      </c>
      <c r="DM30" s="53">
        <f>Horaire!DM63-Horaire_20!DM29</f>
        <v>1.859928703457705</v>
      </c>
      <c r="DN30" s="53">
        <f>Horaire!DN63-Horaire_20!DN29</f>
        <v>1.859928703457705</v>
      </c>
      <c r="DO30" s="53">
        <f>Horaire!DO63-Horaire_20!DO29</f>
        <v>1.859928703457705</v>
      </c>
      <c r="DP30" s="53">
        <f>Horaire!DP63-Horaire_20!DP29</f>
        <v>1.859928703457705</v>
      </c>
      <c r="DQ30" s="53">
        <f>Horaire!DQ63-Horaire_20!DQ29</f>
        <v>1.859928703457705</v>
      </c>
      <c r="DR30" s="53">
        <f>Horaire!DR63-Horaire_20!DR29</f>
        <v>1.859928703457705</v>
      </c>
      <c r="DS30" s="53">
        <f>Horaire!DS63-Horaire_20!DS29</f>
        <v>1.859928703457705</v>
      </c>
      <c r="DT30" s="53">
        <f>Horaire!DT63-Horaire_20!DT29</f>
        <v>1.1791182285723552</v>
      </c>
      <c r="DU30" s="53">
        <f>Horaire!DU63-Horaire_20!DU29</f>
        <v>1.1791182285723552</v>
      </c>
      <c r="DV30" s="53">
        <f>Horaire!DV63-Horaire_20!DV29</f>
        <v>1.1791182285723552</v>
      </c>
      <c r="DW30" s="53">
        <f>Horaire!DW63-Horaire_20!DW29</f>
        <v>1.1791182285723552</v>
      </c>
      <c r="DX30" s="53">
        <f>Horaire!DX63-Horaire_20!DX29</f>
        <v>1.1791182285723552</v>
      </c>
      <c r="DY30" s="53">
        <f>Horaire!DY63-Horaire_20!DY29</f>
        <v>1.1791182285723552</v>
      </c>
      <c r="DZ30" s="53">
        <f>Horaire!DZ63-Horaire_20!DZ29</f>
        <v>1.1791182285723552</v>
      </c>
      <c r="EA30" s="53">
        <f>Horaire!EA63-Horaire_20!EA29</f>
        <v>1.1791182285723552</v>
      </c>
      <c r="EB30" s="53">
        <f>Horaire!EB63-Horaire_20!EB29</f>
        <v>1.1791182285723552</v>
      </c>
      <c r="EC30" s="53">
        <f>Horaire!EC63-Horaire_20!EC29</f>
        <v>1.1791182285723552</v>
      </c>
      <c r="ED30" s="53">
        <f>Horaire!ED63-Horaire_20!ED29</f>
        <v>1.1791182285723552</v>
      </c>
      <c r="EE30" s="53">
        <f>Horaire!EE63-Horaire_20!EE29</f>
        <v>1.1791182285723552</v>
      </c>
      <c r="EF30" s="53">
        <f>Horaire!EF63-Horaire_20!EF29</f>
        <v>1.1791182285723552</v>
      </c>
      <c r="EG30" s="53">
        <f>Horaire!EG63-Horaire_20!EG29</f>
        <v>1.1791182285723552</v>
      </c>
      <c r="EH30" s="53">
        <f>Horaire!EH63-Horaire_20!EH29</f>
        <v>1.1791182285723552</v>
      </c>
      <c r="EI30" s="53">
        <f>Horaire!EI63-Horaire_20!EI29</f>
        <v>1.1791182285723552</v>
      </c>
      <c r="EJ30" s="53">
        <f>Horaire!EJ63-Horaire_20!EJ29</f>
        <v>1.1791182285723552</v>
      </c>
      <c r="EK30" s="53">
        <f>Horaire!EK63-Horaire_20!EK29</f>
        <v>1.1791182285723552</v>
      </c>
      <c r="EL30" s="53">
        <f>Horaire!EL63-Horaire_20!EL29</f>
        <v>1.1791182285723552</v>
      </c>
      <c r="EM30" s="53">
        <f>Horaire!EM63-Horaire_20!EM29</f>
        <v>1.1791182285723552</v>
      </c>
      <c r="EN30" s="53">
        <f>Horaire!EN63-Horaire_20!EN29</f>
        <v>1.1791182285723552</v>
      </c>
      <c r="EO30" s="53">
        <f>Horaire!EO63-Horaire_20!EO29</f>
        <v>1.1791182285723552</v>
      </c>
      <c r="EP30" s="53">
        <f>Horaire!EP63-Horaire_20!EP29</f>
        <v>1.1791182285723552</v>
      </c>
      <c r="EQ30" s="53">
        <f>Horaire!EQ63-Horaire_20!EQ29</f>
        <v>1.1791182285723552</v>
      </c>
      <c r="ER30" s="53">
        <f>Horaire!ER63-Horaire_20!ER29</f>
        <v>0.96595764231412007</v>
      </c>
      <c r="ES30" s="53">
        <f>Horaire!ES63-Horaire_20!ES29</f>
        <v>0.96595764231412007</v>
      </c>
      <c r="ET30" s="53">
        <f>Horaire!ET63-Horaire_20!ET29</f>
        <v>0.96595764231412007</v>
      </c>
      <c r="EU30" s="53">
        <f>Horaire!EU63-Horaire_20!EU29</f>
        <v>0.96595764231412007</v>
      </c>
      <c r="EV30" s="53">
        <f>Horaire!EV63-Horaire_20!EV29</f>
        <v>0.96595764231412007</v>
      </c>
      <c r="EW30" s="53">
        <f>Horaire!EW63-Horaire_20!EW29</f>
        <v>0.96595764231412007</v>
      </c>
      <c r="EX30" s="53">
        <f>Horaire!EX63-Horaire_20!EX29</f>
        <v>0.96595764231412007</v>
      </c>
      <c r="EY30" s="53">
        <f>Horaire!EY63-Horaire_20!EY29</f>
        <v>0.96595764231412007</v>
      </c>
      <c r="EZ30" s="53">
        <f>Horaire!EZ63-Horaire_20!EZ29</f>
        <v>0.96595764231412007</v>
      </c>
      <c r="FA30" s="53">
        <f>Horaire!FA63-Horaire_20!FA29</f>
        <v>0.96595764231412007</v>
      </c>
      <c r="FB30" s="53">
        <f>Horaire!FB63-Horaire_20!FB29</f>
        <v>0.96595764231412007</v>
      </c>
      <c r="FC30" s="53">
        <f>Horaire!FC63-Horaire_20!FC29</f>
        <v>0.96595764231412007</v>
      </c>
      <c r="FD30" s="53">
        <f>Horaire!FD63-Horaire_20!FD29</f>
        <v>0.96595764231412007</v>
      </c>
      <c r="FE30" s="53">
        <f>Horaire!FE63-Horaire_20!FE29</f>
        <v>0.96595764231412007</v>
      </c>
      <c r="FF30" s="53">
        <f>Horaire!FF63-Horaire_20!FF29</f>
        <v>0.96595764231412007</v>
      </c>
      <c r="FG30" s="53">
        <f>Horaire!FG63-Horaire_20!FG29</f>
        <v>0.96595764231412007</v>
      </c>
      <c r="FH30" s="53">
        <f>Horaire!FH63-Horaire_20!FH29</f>
        <v>0.96595764231412007</v>
      </c>
      <c r="FI30" s="53">
        <f>Horaire!FI63-Horaire_20!FI29</f>
        <v>0.96595764231412007</v>
      </c>
      <c r="FJ30" s="53">
        <f>Horaire!FJ63-Horaire_20!FJ29</f>
        <v>0.96595764231412007</v>
      </c>
      <c r="FK30" s="53">
        <f>Horaire!FK63-Horaire_20!FK29</f>
        <v>0.96595764231412007</v>
      </c>
      <c r="FL30" s="53">
        <f>Horaire!FL63-Horaire_20!FL29</f>
        <v>0.96595764231412007</v>
      </c>
      <c r="FM30" s="53">
        <f>Horaire!FM63-Horaire_20!FM29</f>
        <v>0.96595764231412007</v>
      </c>
      <c r="FN30" s="53">
        <f>Horaire!FN63-Horaire_20!FN29</f>
        <v>0.96595764231412007</v>
      </c>
      <c r="FO30" s="53">
        <f>Horaire!FO63-Horaire_20!FO29</f>
        <v>0.96595764231412007</v>
      </c>
      <c r="FP30" s="53">
        <f>Horaire!FP63-Horaire_20!FP29</f>
        <v>0.76819401522876984</v>
      </c>
      <c r="FQ30" s="53">
        <f>Horaire!FQ63-Horaire_20!FQ29</f>
        <v>0.76819401522876984</v>
      </c>
      <c r="FR30" s="53">
        <f>Horaire!FR63-Horaire_20!FR29</f>
        <v>0.76819401522876984</v>
      </c>
      <c r="FS30" s="53">
        <f>Horaire!FS63-Horaire_20!FS29</f>
        <v>0.76819401522876984</v>
      </c>
      <c r="FT30" s="53">
        <f>Horaire!FT63-Horaire_20!FT29</f>
        <v>0.76819401522876984</v>
      </c>
      <c r="FU30" s="53">
        <f>Horaire!FU63-Horaire_20!FU29</f>
        <v>0.76819401522876984</v>
      </c>
      <c r="FV30" s="53">
        <f>Horaire!FV63-Horaire_20!FV29</f>
        <v>0.76819401522876984</v>
      </c>
      <c r="FW30" s="53">
        <f>Horaire!FW63-Horaire_20!FW29</f>
        <v>0.76819401522876984</v>
      </c>
      <c r="FX30" s="53">
        <f>Horaire!FX63-Horaire_20!FX29</f>
        <v>0.76819401522876984</v>
      </c>
      <c r="FY30" s="53">
        <f>Horaire!FY63-Horaire_20!FY29</f>
        <v>0.76819401522876984</v>
      </c>
      <c r="FZ30" s="53">
        <f>Horaire!FZ63-Horaire_20!FZ29</f>
        <v>0.76819401522876984</v>
      </c>
      <c r="GA30" s="53">
        <f>Horaire!GA63-Horaire_20!GA29</f>
        <v>0.76819401522876984</v>
      </c>
      <c r="GB30" s="53">
        <f>Horaire!GB63-Horaire_20!GB29</f>
        <v>0.76819401522876984</v>
      </c>
      <c r="GC30" s="53">
        <f>Horaire!GC63-Horaire_20!GC29</f>
        <v>0.76819401522876984</v>
      </c>
      <c r="GD30" s="53">
        <f>Horaire!GD63-Horaire_20!GD29</f>
        <v>0.76819401522876984</v>
      </c>
      <c r="GE30" s="53">
        <f>Horaire!GE63-Horaire_20!GE29</f>
        <v>0.76819401522876984</v>
      </c>
      <c r="GF30" s="53">
        <f>Horaire!GF63-Horaire_20!GF29</f>
        <v>0.76819401522876984</v>
      </c>
      <c r="GG30" s="53">
        <f>Horaire!GG63-Horaire_20!GG29</f>
        <v>0.76819401522876984</v>
      </c>
      <c r="GH30" s="53">
        <f>Horaire!GH63-Horaire_20!GH29</f>
        <v>0.76819401522876984</v>
      </c>
      <c r="GI30" s="53">
        <f>Horaire!GI63-Horaire_20!GI29</f>
        <v>0.76819401522876984</v>
      </c>
      <c r="GJ30" s="53">
        <f>Horaire!GJ63-Horaire_20!GJ29</f>
        <v>0.76819401522876984</v>
      </c>
      <c r="GK30" s="53">
        <f>Horaire!GK63-Horaire_20!GK29</f>
        <v>0.76819401522876984</v>
      </c>
      <c r="GL30" s="53">
        <f>Horaire!GL63-Horaire_20!GL29</f>
        <v>0.76819401522876984</v>
      </c>
      <c r="GM30" s="53">
        <f>Horaire!GM63-Horaire_20!GM29</f>
        <v>0.76819401522876984</v>
      </c>
    </row>
    <row r="31" spans="1:195" x14ac:dyDescent="0.25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AB31" s="87"/>
      <c r="AZ31" s="87"/>
      <c r="BX31" s="87"/>
      <c r="CU31" s="88"/>
      <c r="DT31" s="87"/>
      <c r="EQ31" s="88"/>
      <c r="FP31" s="87"/>
      <c r="GM31" s="88"/>
    </row>
    <row r="32" spans="1:195" ht="15.75" thickBot="1" x14ac:dyDescent="0.3"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B32" s="87"/>
      <c r="AZ32" s="87"/>
      <c r="BX32" s="87"/>
      <c r="CU32" s="88"/>
      <c r="DT32" s="87"/>
      <c r="EQ32" s="88"/>
      <c r="FP32" s="87"/>
      <c r="GM32" s="88"/>
    </row>
    <row r="33" spans="1:195" ht="15.75" thickBot="1" x14ac:dyDescent="0.3">
      <c r="A33" s="65"/>
      <c r="B33" s="66" t="s">
        <v>75</v>
      </c>
      <c r="C33" s="60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60"/>
      <c r="V33" s="60"/>
      <c r="W33" s="60"/>
      <c r="X33" s="60"/>
      <c r="Y33" s="60"/>
      <c r="Z33" s="60"/>
      <c r="AA33" s="60"/>
      <c r="AB33" s="104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104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104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151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104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151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104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151"/>
    </row>
    <row r="34" spans="1:195" x14ac:dyDescent="0.25">
      <c r="B34" t="s">
        <v>45</v>
      </c>
      <c r="C34" t="s">
        <v>24</v>
      </c>
      <c r="D34" s="4">
        <f ca="1">Horaire!D70</f>
        <v>0</v>
      </c>
      <c r="E34" s="4">
        <f ca="1">Horaire!E70</f>
        <v>0</v>
      </c>
      <c r="F34" s="4">
        <f ca="1">Horaire!F70</f>
        <v>0</v>
      </c>
      <c r="G34" s="4">
        <f ca="1">Horaire!G70</f>
        <v>0</v>
      </c>
      <c r="H34" s="4">
        <f ca="1">Horaire!H70</f>
        <v>0</v>
      </c>
      <c r="I34" s="4">
        <f ca="1">Horaire!I70</f>
        <v>0</v>
      </c>
      <c r="J34" s="4">
        <f ca="1">Horaire!J70</f>
        <v>0</v>
      </c>
      <c r="K34" s="4">
        <f ca="1">Horaire!K70</f>
        <v>27.760280396363857</v>
      </c>
      <c r="L34" s="4">
        <f ca="1">Horaire!L70</f>
        <v>31.466323493947858</v>
      </c>
      <c r="M34" s="4">
        <f ca="1">Horaire!M70</f>
        <v>30.806075459551781</v>
      </c>
      <c r="N34" s="4">
        <f ca="1">Horaire!N70</f>
        <v>30.805601226266486</v>
      </c>
      <c r="O34" s="4">
        <f ca="1">Horaire!O70</f>
        <v>23.051433747088485</v>
      </c>
      <c r="P34" s="4">
        <f ca="1">Horaire!P70</f>
        <v>23.092600529727136</v>
      </c>
      <c r="Q34" s="4">
        <f ca="1">Horaire!Q70</f>
        <v>23.133274549601058</v>
      </c>
      <c r="R34" s="4">
        <f ca="1">Horaire!R70</f>
        <v>23.173645978358213</v>
      </c>
      <c r="S34" s="4">
        <f ca="1">Horaire!S70</f>
        <v>23.213857600944369</v>
      </c>
      <c r="T34" s="4">
        <f ca="1">Horaire!T70</f>
        <v>23.255351953622505</v>
      </c>
      <c r="U34" s="4">
        <f ca="1">Horaire!U70</f>
        <v>48.898208404917817</v>
      </c>
      <c r="V34" s="4">
        <f ca="1">Horaire!V70</f>
        <v>32.334130665071633</v>
      </c>
      <c r="W34" s="4">
        <f ca="1">Horaire!W70</f>
        <v>23.469967887717583</v>
      </c>
      <c r="X34" s="4">
        <f ca="1">Horaire!X70</f>
        <v>23.50203853404124</v>
      </c>
      <c r="Y34" s="4">
        <f ca="1">Horaire!Y70</f>
        <v>0</v>
      </c>
      <c r="Z34" s="4">
        <f ca="1">Horaire!Z70</f>
        <v>0</v>
      </c>
      <c r="AA34" s="4">
        <f ca="1">Horaire!AA70</f>
        <v>0</v>
      </c>
      <c r="AB34" s="110">
        <f ca="1">Horaire!AB70</f>
        <v>0</v>
      </c>
      <c r="AC34" s="4">
        <f ca="1">Horaire!AC70</f>
        <v>0</v>
      </c>
      <c r="AD34" s="4">
        <f ca="1">Horaire!AD70</f>
        <v>0</v>
      </c>
      <c r="AE34" s="4">
        <f ca="1">Horaire!AE70</f>
        <v>0</v>
      </c>
      <c r="AF34" s="4">
        <f ca="1">Horaire!AF70</f>
        <v>0</v>
      </c>
      <c r="AG34" s="4">
        <f ca="1">Horaire!AG70</f>
        <v>0</v>
      </c>
      <c r="AH34" s="4">
        <f ca="1">Horaire!AH70</f>
        <v>0</v>
      </c>
      <c r="AI34" s="4">
        <f ca="1">Horaire!AI70</f>
        <v>0</v>
      </c>
      <c r="AJ34" s="4">
        <f ca="1">Horaire!AJ70</f>
        <v>48.64187660368156</v>
      </c>
      <c r="AK34" s="4">
        <f ca="1">Horaire!AK70</f>
        <v>32.312849195635359</v>
      </c>
      <c r="AL34" s="4">
        <f ca="1">Horaire!AL70</f>
        <v>0</v>
      </c>
      <c r="AM34" s="4">
        <f ca="1">Horaire!AM70</f>
        <v>0</v>
      </c>
      <c r="AN34" s="4">
        <f ca="1">Horaire!AN70</f>
        <v>0</v>
      </c>
      <c r="AO34" s="4">
        <f ca="1">Horaire!AO70</f>
        <v>0</v>
      </c>
      <c r="AP34" s="4">
        <f ca="1">Horaire!AP70</f>
        <v>0</v>
      </c>
      <c r="AQ34" s="4">
        <f ca="1">Horaire!AQ70</f>
        <v>0</v>
      </c>
      <c r="AR34" s="4">
        <f ca="1">Horaire!AR70</f>
        <v>0</v>
      </c>
      <c r="AS34" s="4">
        <f ca="1">Horaire!AS70</f>
        <v>32.054545360307529</v>
      </c>
      <c r="AT34" s="4">
        <f ca="1">Horaire!AT70</f>
        <v>32.246137902633677</v>
      </c>
      <c r="AU34" s="4">
        <f ca="1">Horaire!AU70</f>
        <v>0</v>
      </c>
      <c r="AV34" s="4">
        <f ca="1">Horaire!AV70</f>
        <v>0</v>
      </c>
      <c r="AW34" s="4">
        <f ca="1">Horaire!AW70</f>
        <v>0</v>
      </c>
      <c r="AX34" s="4">
        <f ca="1">Horaire!AX70</f>
        <v>0</v>
      </c>
      <c r="AY34" s="4">
        <f ca="1">Horaire!AY70</f>
        <v>0</v>
      </c>
      <c r="AZ34" s="110">
        <f ca="1">Horaire!AZ70</f>
        <v>0</v>
      </c>
      <c r="BA34" s="4">
        <f ca="1">Horaire!BA70</f>
        <v>0</v>
      </c>
      <c r="BB34" s="4">
        <f ca="1">Horaire!BB70</f>
        <v>0</v>
      </c>
      <c r="BC34" s="4">
        <f ca="1">Horaire!BC70</f>
        <v>0</v>
      </c>
      <c r="BD34" s="4">
        <f ca="1">Horaire!BD70</f>
        <v>0</v>
      </c>
      <c r="BE34" s="4">
        <f ca="1">Horaire!BE70</f>
        <v>0</v>
      </c>
      <c r="BF34" s="4">
        <f ca="1">Horaire!BF70</f>
        <v>0</v>
      </c>
      <c r="BG34" s="4">
        <f ca="1">Horaire!BG70</f>
        <v>0</v>
      </c>
      <c r="BH34" s="4">
        <f ca="1">Horaire!BH70</f>
        <v>0</v>
      </c>
      <c r="BI34" s="4">
        <f ca="1">Horaire!BI70</f>
        <v>0</v>
      </c>
      <c r="BJ34" s="4">
        <f ca="1">Horaire!BJ70</f>
        <v>0</v>
      </c>
      <c r="BK34" s="4">
        <f ca="1">Horaire!BK70</f>
        <v>0</v>
      </c>
      <c r="BL34" s="4">
        <f ca="1">Horaire!BL70</f>
        <v>0</v>
      </c>
      <c r="BM34" s="4">
        <f ca="1">Horaire!BM70</f>
        <v>0</v>
      </c>
      <c r="BN34" s="4">
        <f ca="1">Horaire!BN70</f>
        <v>0</v>
      </c>
      <c r="BO34" s="4">
        <f ca="1">Horaire!BO70</f>
        <v>0</v>
      </c>
      <c r="BP34" s="4">
        <f ca="1">Horaire!BP70</f>
        <v>0</v>
      </c>
      <c r="BQ34" s="4">
        <f ca="1">Horaire!BQ70</f>
        <v>0</v>
      </c>
      <c r="BR34" s="4">
        <f ca="1">Horaire!BR70</f>
        <v>0</v>
      </c>
      <c r="BS34" s="4">
        <f ca="1">Horaire!BS70</f>
        <v>0</v>
      </c>
      <c r="BT34" s="4">
        <f ca="1">Horaire!BT70</f>
        <v>0</v>
      </c>
      <c r="BU34" s="4">
        <f ca="1">Horaire!BU70</f>
        <v>0</v>
      </c>
      <c r="BV34" s="4">
        <f ca="1">Horaire!BV70</f>
        <v>0</v>
      </c>
      <c r="BW34" s="4">
        <f ca="1">Horaire!BW70</f>
        <v>0</v>
      </c>
      <c r="BX34" s="110">
        <f ca="1">Horaire!BX70</f>
        <v>0</v>
      </c>
      <c r="BY34" s="4">
        <f ca="1">Horaire!BY70</f>
        <v>0</v>
      </c>
      <c r="BZ34" s="4">
        <f ca="1">Horaire!BZ70</f>
        <v>0</v>
      </c>
      <c r="CA34" s="4">
        <f ca="1">Horaire!CA70</f>
        <v>0</v>
      </c>
      <c r="CB34" s="4">
        <f ca="1">Horaire!CB70</f>
        <v>0</v>
      </c>
      <c r="CC34" s="4">
        <f ca="1">Horaire!CC70</f>
        <v>0</v>
      </c>
      <c r="CD34" s="4">
        <f ca="1">Horaire!CD70</f>
        <v>0</v>
      </c>
      <c r="CE34" s="4">
        <f ca="1">Horaire!CE70</f>
        <v>0</v>
      </c>
      <c r="CF34" s="4">
        <f ca="1">Horaire!CF70</f>
        <v>0</v>
      </c>
      <c r="CG34" s="4">
        <f ca="1">Horaire!CG70</f>
        <v>0</v>
      </c>
      <c r="CH34" s="4">
        <f ca="1">Horaire!CH70</f>
        <v>0</v>
      </c>
      <c r="CI34" s="4">
        <f ca="1">Horaire!CI70</f>
        <v>0</v>
      </c>
      <c r="CJ34" s="4">
        <f ca="1">Horaire!CJ70</f>
        <v>0</v>
      </c>
      <c r="CK34" s="4">
        <f ca="1">Horaire!CK70</f>
        <v>0</v>
      </c>
      <c r="CL34" s="4">
        <f ca="1">Horaire!CL70</f>
        <v>0</v>
      </c>
      <c r="CM34" s="4">
        <f ca="1">Horaire!CM70</f>
        <v>0</v>
      </c>
      <c r="CN34" s="4">
        <f ca="1">Horaire!CN70</f>
        <v>0</v>
      </c>
      <c r="CO34" s="4">
        <f ca="1">Horaire!CO70</f>
        <v>0</v>
      </c>
      <c r="CP34" s="4">
        <f ca="1">Horaire!CP70</f>
        <v>0</v>
      </c>
      <c r="CQ34" s="4">
        <f ca="1">Horaire!CQ70</f>
        <v>0</v>
      </c>
      <c r="CR34" s="4">
        <f ca="1">Horaire!CR70</f>
        <v>0</v>
      </c>
      <c r="CS34" s="4">
        <f ca="1">Horaire!CS70</f>
        <v>0</v>
      </c>
      <c r="CT34" s="4">
        <f ca="1">Horaire!CT70</f>
        <v>0</v>
      </c>
      <c r="CU34" s="156">
        <f ca="1">Horaire!CU70</f>
        <v>0</v>
      </c>
      <c r="CV34" s="4">
        <f ca="1">Horaire!CV70</f>
        <v>0</v>
      </c>
      <c r="CW34" s="4">
        <f ca="1">Horaire!CW70</f>
        <v>0</v>
      </c>
      <c r="CX34" s="4">
        <f ca="1">Horaire!CX70</f>
        <v>0</v>
      </c>
      <c r="CY34" s="4">
        <f ca="1">Horaire!CY70</f>
        <v>0</v>
      </c>
      <c r="CZ34" s="4">
        <f ca="1">Horaire!CZ70</f>
        <v>0</v>
      </c>
      <c r="DA34" s="4">
        <f ca="1">Horaire!DA70</f>
        <v>0</v>
      </c>
      <c r="DB34" s="4">
        <f ca="1">Horaire!DB70</f>
        <v>0</v>
      </c>
      <c r="DC34" s="4">
        <f ca="1">Horaire!DC70</f>
        <v>0</v>
      </c>
      <c r="DD34" s="4">
        <f ca="1">Horaire!DD70</f>
        <v>0</v>
      </c>
      <c r="DE34" s="4">
        <f ca="1">Horaire!DE70</f>
        <v>0</v>
      </c>
      <c r="DF34" s="4">
        <f ca="1">Horaire!DF70</f>
        <v>0</v>
      </c>
      <c r="DG34" s="4">
        <f ca="1">Horaire!DG70</f>
        <v>0</v>
      </c>
      <c r="DH34" s="4">
        <f ca="1">Horaire!DH70</f>
        <v>0</v>
      </c>
      <c r="DI34" s="4">
        <f ca="1">Horaire!DI70</f>
        <v>0</v>
      </c>
      <c r="DJ34" s="4">
        <f ca="1">Horaire!DJ70</f>
        <v>0</v>
      </c>
      <c r="DK34" s="4">
        <f ca="1">Horaire!DK70</f>
        <v>0</v>
      </c>
      <c r="DL34" s="4">
        <f ca="1">Horaire!DL70</f>
        <v>0</v>
      </c>
      <c r="DM34" s="4">
        <f ca="1">Horaire!DM70</f>
        <v>0</v>
      </c>
      <c r="DN34" s="4">
        <f ca="1">Horaire!DN70</f>
        <v>0</v>
      </c>
      <c r="DO34" s="4">
        <f ca="1">Horaire!DO70</f>
        <v>0</v>
      </c>
      <c r="DP34" s="4">
        <f ca="1">Horaire!DP70</f>
        <v>0</v>
      </c>
      <c r="DQ34" s="4">
        <f ca="1">Horaire!DQ70</f>
        <v>0</v>
      </c>
      <c r="DR34" s="4">
        <f ca="1">Horaire!DR70</f>
        <v>0</v>
      </c>
      <c r="DS34" s="4">
        <f ca="1">Horaire!DS70</f>
        <v>0</v>
      </c>
      <c r="DT34" s="110">
        <f ca="1">Horaire!DT70</f>
        <v>0</v>
      </c>
      <c r="DU34" s="4">
        <f ca="1">Horaire!DU70</f>
        <v>0</v>
      </c>
      <c r="DV34" s="4">
        <f ca="1">Horaire!DV70</f>
        <v>0</v>
      </c>
      <c r="DW34" s="4">
        <f ca="1">Horaire!DW70</f>
        <v>0</v>
      </c>
      <c r="DX34" s="4">
        <f ca="1">Horaire!DX70</f>
        <v>0</v>
      </c>
      <c r="DY34" s="4">
        <f ca="1">Horaire!DY70</f>
        <v>0</v>
      </c>
      <c r="DZ34" s="4">
        <f ca="1">Horaire!DZ70</f>
        <v>0</v>
      </c>
      <c r="EA34" s="4">
        <f ca="1">Horaire!EA70</f>
        <v>0</v>
      </c>
      <c r="EB34" s="4">
        <f ca="1">Horaire!EB70</f>
        <v>0</v>
      </c>
      <c r="EC34" s="4">
        <f ca="1">Horaire!EC70</f>
        <v>0</v>
      </c>
      <c r="ED34" s="4">
        <f ca="1">Horaire!ED70</f>
        <v>0</v>
      </c>
      <c r="EE34" s="4">
        <f ca="1">Horaire!EE70</f>
        <v>0</v>
      </c>
      <c r="EF34" s="4">
        <f ca="1">Horaire!EF70</f>
        <v>0</v>
      </c>
      <c r="EG34" s="4">
        <f ca="1">Horaire!EG70</f>
        <v>0</v>
      </c>
      <c r="EH34" s="4">
        <f ca="1">Horaire!EH70</f>
        <v>0</v>
      </c>
      <c r="EI34" s="4">
        <f ca="1">Horaire!EI70</f>
        <v>0</v>
      </c>
      <c r="EJ34" s="4">
        <f ca="1">Horaire!EJ70</f>
        <v>0</v>
      </c>
      <c r="EK34" s="4">
        <f ca="1">Horaire!EK70</f>
        <v>0</v>
      </c>
      <c r="EL34" s="4">
        <f ca="1">Horaire!EL70</f>
        <v>0</v>
      </c>
      <c r="EM34" s="4">
        <f ca="1">Horaire!EM70</f>
        <v>0</v>
      </c>
      <c r="EN34" s="4">
        <f ca="1">Horaire!EN70</f>
        <v>0</v>
      </c>
      <c r="EO34" s="4">
        <f ca="1">Horaire!EO70</f>
        <v>0</v>
      </c>
      <c r="EP34" s="4">
        <f ca="1">Horaire!EP70</f>
        <v>0</v>
      </c>
      <c r="EQ34" s="156">
        <f ca="1">Horaire!EQ70</f>
        <v>0</v>
      </c>
      <c r="ER34" s="4">
        <f ca="1">Horaire!ER70</f>
        <v>0</v>
      </c>
      <c r="ES34" s="4">
        <f ca="1">Horaire!ES70</f>
        <v>0</v>
      </c>
      <c r="ET34" s="4">
        <f ca="1">Horaire!ET70</f>
        <v>0</v>
      </c>
      <c r="EU34" s="4">
        <f ca="1">Horaire!EU70</f>
        <v>0</v>
      </c>
      <c r="EV34" s="4">
        <f ca="1">Horaire!EV70</f>
        <v>0</v>
      </c>
      <c r="EW34" s="4">
        <f ca="1">Horaire!EW70</f>
        <v>0</v>
      </c>
      <c r="EX34" s="4">
        <f ca="1">Horaire!EX70</f>
        <v>0</v>
      </c>
      <c r="EY34" s="4">
        <f ca="1">Horaire!EY70</f>
        <v>0</v>
      </c>
      <c r="EZ34" s="4">
        <f ca="1">Horaire!EZ70</f>
        <v>0</v>
      </c>
      <c r="FA34" s="4">
        <f ca="1">Horaire!FA70</f>
        <v>0</v>
      </c>
      <c r="FB34" s="4">
        <f ca="1">Horaire!FB70</f>
        <v>0</v>
      </c>
      <c r="FC34" s="4">
        <f ca="1">Horaire!FC70</f>
        <v>0</v>
      </c>
      <c r="FD34" s="4">
        <f ca="1">Horaire!FD70</f>
        <v>0</v>
      </c>
      <c r="FE34" s="4">
        <f ca="1">Horaire!FE70</f>
        <v>0</v>
      </c>
      <c r="FF34" s="4">
        <f ca="1">Horaire!FF70</f>
        <v>0</v>
      </c>
      <c r="FG34" s="4">
        <f ca="1">Horaire!FG70</f>
        <v>0</v>
      </c>
      <c r="FH34" s="4">
        <f ca="1">Horaire!FH70</f>
        <v>0</v>
      </c>
      <c r="FI34" s="4">
        <f ca="1">Horaire!FI70</f>
        <v>0</v>
      </c>
      <c r="FJ34" s="4">
        <f ca="1">Horaire!FJ70</f>
        <v>0</v>
      </c>
      <c r="FK34" s="4">
        <f ca="1">Horaire!FK70</f>
        <v>0</v>
      </c>
      <c r="FL34" s="4">
        <f ca="1">Horaire!FL70</f>
        <v>0</v>
      </c>
      <c r="FM34" s="4">
        <f ca="1">Horaire!FM70</f>
        <v>0</v>
      </c>
      <c r="FN34" s="4">
        <f ca="1">Horaire!FN70</f>
        <v>0</v>
      </c>
      <c r="FO34" s="4">
        <f ca="1">Horaire!FO70</f>
        <v>0</v>
      </c>
      <c r="FP34" s="110" t="e">
        <f ca="1">Horaire!FP70</f>
        <v>#VALUE!</v>
      </c>
      <c r="FQ34" s="4" t="e">
        <f ca="1">Horaire!FQ70</f>
        <v>#VALUE!</v>
      </c>
      <c r="FR34" s="4" t="e">
        <f ca="1">Horaire!FR70</f>
        <v>#VALUE!</v>
      </c>
      <c r="FS34" s="4" t="e">
        <f ca="1">Horaire!FS70</f>
        <v>#VALUE!</v>
      </c>
      <c r="FT34" s="4" t="e">
        <f ca="1">Horaire!FT70</f>
        <v>#VALUE!</v>
      </c>
      <c r="FU34" s="4" t="e">
        <f ca="1">Horaire!FU70</f>
        <v>#VALUE!</v>
      </c>
      <c r="FV34" s="4" t="e">
        <f ca="1">Horaire!FV70</f>
        <v>#VALUE!</v>
      </c>
      <c r="FW34" s="4" t="e">
        <f ca="1">Horaire!FW70</f>
        <v>#VALUE!</v>
      </c>
      <c r="FX34" s="4" t="e">
        <f ca="1">Horaire!FX70</f>
        <v>#VALUE!</v>
      </c>
      <c r="FY34" s="4" t="e">
        <f ca="1">Horaire!FY70</f>
        <v>#VALUE!</v>
      </c>
      <c r="FZ34" s="4" t="e">
        <f ca="1">Horaire!FZ70</f>
        <v>#VALUE!</v>
      </c>
      <c r="GA34" s="4" t="e">
        <f ca="1">Horaire!GA70</f>
        <v>#VALUE!</v>
      </c>
      <c r="GB34" s="4" t="e">
        <f ca="1">Horaire!GB70</f>
        <v>#VALUE!</v>
      </c>
      <c r="GC34" s="4" t="e">
        <f ca="1">Horaire!GC70</f>
        <v>#VALUE!</v>
      </c>
      <c r="GD34" s="4" t="e">
        <f ca="1">Horaire!GD70</f>
        <v>#VALUE!</v>
      </c>
      <c r="GE34" s="4" t="e">
        <f ca="1">Horaire!GE70</f>
        <v>#VALUE!</v>
      </c>
      <c r="GF34" s="4" t="e">
        <f ca="1">Horaire!GF70</f>
        <v>#VALUE!</v>
      </c>
      <c r="GG34" s="4" t="e">
        <f ca="1">Horaire!GG70</f>
        <v>#VALUE!</v>
      </c>
      <c r="GH34" s="4" t="e">
        <f ca="1">Horaire!GH70</f>
        <v>#VALUE!</v>
      </c>
      <c r="GI34" s="4" t="e">
        <f ca="1">Horaire!GI70</f>
        <v>#VALUE!</v>
      </c>
      <c r="GJ34" s="4" t="e">
        <f ca="1">Horaire!GJ70</f>
        <v>#VALUE!</v>
      </c>
      <c r="GK34" s="4" t="e">
        <f ca="1">Horaire!GK70</f>
        <v>#VALUE!</v>
      </c>
      <c r="GL34" s="4" t="e">
        <f ca="1">Horaire!GL70</f>
        <v>#VALUE!</v>
      </c>
      <c r="GM34" s="156" t="e">
        <f ca="1">Horaire!GM70</f>
        <v>#VALUE!</v>
      </c>
    </row>
    <row r="35" spans="1:195" x14ac:dyDescent="0.25">
      <c r="B35" t="s">
        <v>76</v>
      </c>
      <c r="C35" t="s">
        <v>24</v>
      </c>
      <c r="D35" s="4">
        <f t="shared" ref="D35:AI35" ca="1" si="18">IF(D64&lt;=$L$3,IF(AND(D38&gt;=0,D39&gt;=0,D38&lt;&gt;"",D39&lt;&gt;""),D39,IF(AND(D41&gt;=0,D40&lt;=0,D41&lt;&gt;"",D40&lt;&gt;""),D41,IF(AND(D43&lt;=0,D42&gt;=0,D43&lt;&gt;"",D42&lt;&gt;""),D43,""))),"")</f>
        <v>-2.6461780553812417</v>
      </c>
      <c r="E35" s="4">
        <f t="shared" ca="1" si="18"/>
        <v>-2.8765928411815782</v>
      </c>
      <c r="F35" s="4">
        <f t="shared" ca="1" si="18"/>
        <v>-2.9501062412892414</v>
      </c>
      <c r="G35" s="4">
        <f t="shared" ca="1" si="18"/>
        <v>-3.0136928690208471</v>
      </c>
      <c r="H35" s="4">
        <f t="shared" ca="1" si="18"/>
        <v>-3.0665225784625298</v>
      </c>
      <c r="I35" s="4">
        <f t="shared" ca="1" si="18"/>
        <v>-3.0301419520667103</v>
      </c>
      <c r="J35" s="4">
        <f t="shared" ca="1" si="18"/>
        <v>-3.0769161375306773</v>
      </c>
      <c r="K35" s="4">
        <f t="shared" ca="1" si="18"/>
        <v>17.289572088004199</v>
      </c>
      <c r="L35" s="4">
        <f t="shared" ca="1" si="18"/>
        <v>20.212595838585937</v>
      </c>
      <c r="M35" s="4">
        <f t="shared" ca="1" si="18"/>
        <v>20.398407670828615</v>
      </c>
      <c r="N35" s="4">
        <f t="shared" ca="1" si="18"/>
        <v>21.093822486317762</v>
      </c>
      <c r="O35" s="4">
        <f t="shared" ca="1" si="18"/>
        <v>17.715624217793106</v>
      </c>
      <c r="P35" s="4">
        <f t="shared" ca="1" si="18"/>
        <v>17.802849643930607</v>
      </c>
      <c r="Q35" s="4">
        <f t="shared" ca="1" si="18"/>
        <v>17.876772359757375</v>
      </c>
      <c r="R35" s="4">
        <f t="shared" ca="1" si="18"/>
        <v>17.940849371429081</v>
      </c>
      <c r="S35" s="4">
        <f t="shared" ca="1" si="18"/>
        <v>17.997669833655728</v>
      </c>
      <c r="T35" s="4">
        <f t="shared" ca="1" si="18"/>
        <v>18.071378737682874</v>
      </c>
      <c r="U35" s="4">
        <f t="shared" ca="1" si="18"/>
        <v>32.489292775849044</v>
      </c>
      <c r="V35" s="4">
        <f t="shared" ca="1" si="18"/>
        <v>23.34776850338886</v>
      </c>
      <c r="W35" s="4">
        <f t="shared" ca="1" si="18"/>
        <v>18.666252682326743</v>
      </c>
      <c r="X35" s="4">
        <f t="shared" ca="1" si="18"/>
        <v>18.333546050158763</v>
      </c>
      <c r="Y35" s="4">
        <f t="shared" ca="1" si="18"/>
        <v>7.6236386579189741</v>
      </c>
      <c r="Z35" s="4">
        <f t="shared" ca="1" si="18"/>
        <v>7.3390521328862786</v>
      </c>
      <c r="AA35" s="4">
        <f t="shared" ca="1" si="18"/>
        <v>3.9104816155499882</v>
      </c>
      <c r="AB35" s="110">
        <f t="shared" ca="1" si="18"/>
        <v>-3.936012778648776</v>
      </c>
      <c r="AC35" s="4">
        <f t="shared" ca="1" si="18"/>
        <v>-2.5271501804965233</v>
      </c>
      <c r="AD35" s="4">
        <f t="shared" ca="1" si="18"/>
        <v>-1.7900501386004526</v>
      </c>
      <c r="AE35" s="4">
        <f t="shared" ca="1" si="18"/>
        <v>-1.766684818433939</v>
      </c>
      <c r="AF35" s="4">
        <f t="shared" ca="1" si="18"/>
        <v>-1.7709628579612109</v>
      </c>
      <c r="AG35" s="4">
        <f t="shared" ca="1" si="18"/>
        <v>-1.8535440949991224</v>
      </c>
      <c r="AH35" s="4">
        <f t="shared" ca="1" si="18"/>
        <v>-1.8679776906795886</v>
      </c>
      <c r="AI35" s="4">
        <f t="shared" ca="1" si="18"/>
        <v>-1.8663746679615998</v>
      </c>
      <c r="AJ35" s="4">
        <f t="shared" ref="AJ35:BO35" ca="1" si="19">IF(AJ64&lt;=$L$3,IF(AND(AJ38&gt;=0,AJ39&gt;=0,AJ38&lt;&gt;"",AJ39&lt;&gt;""),AJ39,IF(AND(AJ41&gt;=0,AJ40&lt;=0,AJ41&lt;&gt;"",AJ40&lt;&gt;""),AJ41,IF(AND(AJ43&lt;=0,AJ42&gt;=0,AJ43&lt;&gt;"",AJ42&lt;&gt;""),AJ43,""))),"")</f>
        <v>30.755089107962885</v>
      </c>
      <c r="AK35" s="4">
        <f t="shared" ca="1" si="19"/>
        <v>22.288555278954362</v>
      </c>
      <c r="AL35" s="4">
        <f t="shared" ca="1" si="19"/>
        <v>7.4611340218838809</v>
      </c>
      <c r="AM35" s="4">
        <f t="shared" ca="1" si="19"/>
        <v>5.3142754120564755</v>
      </c>
      <c r="AN35" s="4">
        <f t="shared" ca="1" si="19"/>
        <v>-2.2117535520264759</v>
      </c>
      <c r="AO35" s="4">
        <f t="shared" ca="1" si="19"/>
        <v>-1.74295375756779</v>
      </c>
      <c r="AP35" s="4">
        <f t="shared" ca="1" si="19"/>
        <v>-1.7756120594603553</v>
      </c>
      <c r="AQ35" s="4">
        <f t="shared" ca="1" si="19"/>
        <v>-1.7692931343189382</v>
      </c>
      <c r="AR35" s="4">
        <f t="shared" ca="1" si="19"/>
        <v>-1.7704705148107183</v>
      </c>
      <c r="AS35" s="4">
        <f t="shared" ca="1" si="19"/>
        <v>20.203519286736991</v>
      </c>
      <c r="AT35" s="4">
        <f t="shared" ca="1" si="19"/>
        <v>21.422903669159073</v>
      </c>
      <c r="AU35" s="4">
        <f t="shared" ca="1" si="19"/>
        <v>7.1414600292601502</v>
      </c>
      <c r="AV35" s="4">
        <f t="shared" ca="1" si="19"/>
        <v>3.5103007083467217</v>
      </c>
      <c r="AW35" s="4">
        <f t="shared" ca="1" si="19"/>
        <v>-3.4029167392153843</v>
      </c>
      <c r="AX35" s="4">
        <f t="shared" ca="1" si="19"/>
        <v>-2.171523041812828</v>
      </c>
      <c r="AY35" s="4">
        <f t="shared" ca="1" si="19"/>
        <v>-1.7402649927142848</v>
      </c>
      <c r="AZ35" s="110">
        <f t="shared" ca="1" si="19"/>
        <v>-1.7761580508435095</v>
      </c>
      <c r="BA35" s="4">
        <f t="shared" ca="1" si="19"/>
        <v>-1.5991445801109927</v>
      </c>
      <c r="BB35" s="4">
        <f t="shared" ca="1" si="19"/>
        <v>-1.6443949056033285</v>
      </c>
      <c r="BC35" s="4">
        <f t="shared" ca="1" si="19"/>
        <v>-1.6872727793526845</v>
      </c>
      <c r="BD35" s="4">
        <f t="shared" ca="1" si="19"/>
        <v>-1.7346615111458179</v>
      </c>
      <c r="BE35" s="4">
        <f t="shared" ca="1" si="19"/>
        <v>-1.7248765984793424</v>
      </c>
      <c r="BF35" s="4">
        <f t="shared" ca="1" si="19"/>
        <v>-1.7267950093207751</v>
      </c>
      <c r="BG35" s="4">
        <f t="shared" ca="1" si="19"/>
        <v>-1.7264146867794139</v>
      </c>
      <c r="BH35" s="4">
        <f t="shared" ca="1" si="19"/>
        <v>-1.7264899224939851</v>
      </c>
      <c r="BI35" s="4">
        <f t="shared" ca="1" si="19"/>
        <v>-1.7264750329163445</v>
      </c>
      <c r="BJ35" s="4">
        <f t="shared" ca="1" si="19"/>
        <v>-1.6106663742982075</v>
      </c>
      <c r="BK35" s="4">
        <f t="shared" ca="1" si="19"/>
        <v>-1.5956711251708038</v>
      </c>
      <c r="BL35" s="4">
        <f t="shared" ca="1" si="19"/>
        <v>-1.5965163368425215</v>
      </c>
      <c r="BM35" s="4">
        <f t="shared" ca="1" si="19"/>
        <v>-1.5964649624352434</v>
      </c>
      <c r="BN35" s="4">
        <f t="shared" ca="1" si="19"/>
        <v>-1.5981137647386345</v>
      </c>
      <c r="BO35" s="4">
        <f t="shared" ca="1" si="19"/>
        <v>-1.653489356361898</v>
      </c>
      <c r="BP35" s="4">
        <f t="shared" ref="BP35:CU35" ca="1" si="20">IF(BP64&lt;=$L$3,IF(AND(BP38&gt;=0,BP39&gt;=0,BP38&lt;&gt;"",BP39&lt;&gt;""),BP39,IF(AND(BP41&gt;=0,BP40&lt;=0,BP41&lt;&gt;"",BP40&lt;&gt;""),BP41,IF(AND(BP43&lt;=0,BP42&gt;=0,BP43&lt;&gt;"",BP42&lt;&gt;""),BP43,""))),"")</f>
        <v>-1.6517915718488807</v>
      </c>
      <c r="BQ35" s="4">
        <f t="shared" ca="1" si="20"/>
        <v>-1.6518160653256646</v>
      </c>
      <c r="BR35" s="4">
        <f t="shared" ca="1" si="20"/>
        <v>-1.6518156995592632</v>
      </c>
      <c r="BS35" s="4">
        <f t="shared" ca="1" si="20"/>
        <v>-1.6518157050196962</v>
      </c>
      <c r="BT35" s="4">
        <f t="shared" ca="1" si="20"/>
        <v>-1.6518157049379665</v>
      </c>
      <c r="BU35" s="4">
        <f t="shared" ca="1" si="20"/>
        <v>-1.6518157049396871</v>
      </c>
      <c r="BV35" s="4">
        <f t="shared" ca="1" si="20"/>
        <v>-1.6105028548340523</v>
      </c>
      <c r="BW35" s="4">
        <f t="shared" ca="1" si="20"/>
        <v>-1.5761128366888262</v>
      </c>
      <c r="BX35" s="110">
        <f t="shared" ca="1" si="20"/>
        <v>-1.5740755880700035</v>
      </c>
      <c r="BY35" s="4">
        <f t="shared" ca="1" si="20"/>
        <v>-1.477526042894981</v>
      </c>
      <c r="BZ35" s="4">
        <f t="shared" ca="1" si="20"/>
        <v>-1.4758391150230115</v>
      </c>
      <c r="CA35" s="4">
        <f t="shared" ca="1" si="20"/>
        <v>-1.4973777376305852</v>
      </c>
      <c r="CB35" s="4">
        <f t="shared" ca="1" si="20"/>
        <v>-1.5702422053960761</v>
      </c>
      <c r="CC35" s="4">
        <f t="shared" ca="1" si="20"/>
        <v>-1.5730829505325388</v>
      </c>
      <c r="CD35" s="4">
        <f t="shared" ca="1" si="20"/>
        <v>-1.5732619475952776</v>
      </c>
      <c r="CE35" s="4">
        <f t="shared" ca="1" si="20"/>
        <v>-1.5732733974095137</v>
      </c>
      <c r="CF35" s="4">
        <f t="shared" ca="1" si="20"/>
        <v>-1.5732741305033073</v>
      </c>
      <c r="CG35" s="4">
        <f t="shared" ca="1" si="20"/>
        <v>-1.5732741774451517</v>
      </c>
      <c r="CH35" s="4">
        <f t="shared" ca="1" si="20"/>
        <v>-1.5732741804494152</v>
      </c>
      <c r="CI35" s="4">
        <f t="shared" ca="1" si="20"/>
        <v>-1.5732741806427144</v>
      </c>
      <c r="CJ35" s="4">
        <f t="shared" ca="1" si="20"/>
        <v>-1.5732741806544568</v>
      </c>
      <c r="CK35" s="4">
        <f t="shared" ca="1" si="20"/>
        <v>-1.5342012943482572</v>
      </c>
      <c r="CL35" s="4">
        <f t="shared" ca="1" si="20"/>
        <v>-1.5136267063744624</v>
      </c>
      <c r="CM35" s="4">
        <f t="shared" ca="1" si="20"/>
        <v>-1.5110323583403396</v>
      </c>
      <c r="CN35" s="4">
        <f t="shared" ca="1" si="20"/>
        <v>-1.5107248022833966</v>
      </c>
      <c r="CO35" s="4">
        <f t="shared" ca="1" si="20"/>
        <v>-1.5106886332180018</v>
      </c>
      <c r="CP35" s="4">
        <f t="shared" ca="1" si="20"/>
        <v>-1.5106843837384649</v>
      </c>
      <c r="CQ35" s="4">
        <f t="shared" ca="1" si="20"/>
        <v>-1.53324904648819</v>
      </c>
      <c r="CR35" s="4">
        <f t="shared" ca="1" si="20"/>
        <v>-1.5731260647537291</v>
      </c>
      <c r="CS35" s="4">
        <f t="shared" ca="1" si="20"/>
        <v>-1.5791323791587211</v>
      </c>
      <c r="CT35" s="4">
        <f t="shared" ca="1" si="20"/>
        <v>-1.58012228503537</v>
      </c>
      <c r="CU35" s="156">
        <f t="shared" ca="1" si="20"/>
        <v>-1.5802875640090508</v>
      </c>
      <c r="CV35" s="4">
        <f t="shared" ref="CV35:EA35" ca="1" si="21">IF(CV64&lt;=$L$3,IF(AND(CV38&gt;=0,CV39&gt;=0,CV38&lt;&gt;"",CV39&lt;&gt;""),CV39,IF(AND(CV41&gt;=0,CV40&lt;=0,CV41&lt;&gt;"",CV40&lt;&gt;""),CV41,IF(AND(CV43&lt;=0,CV42&gt;=0,CV43&lt;&gt;"",CV42&lt;&gt;""),CV43,""))),"")</f>
        <v>0</v>
      </c>
      <c r="CW35" s="4">
        <f t="shared" ca="1" si="21"/>
        <v>0</v>
      </c>
      <c r="CX35" s="4">
        <f t="shared" ca="1" si="21"/>
        <v>0</v>
      </c>
      <c r="CY35" s="4">
        <f t="shared" ca="1" si="21"/>
        <v>0</v>
      </c>
      <c r="CZ35" s="4">
        <f t="shared" ca="1" si="21"/>
        <v>0</v>
      </c>
      <c r="DA35" s="4">
        <f t="shared" ca="1" si="21"/>
        <v>0</v>
      </c>
      <c r="DB35" s="4">
        <f t="shared" ca="1" si="21"/>
        <v>0</v>
      </c>
      <c r="DC35" s="4">
        <f t="shared" ca="1" si="21"/>
        <v>0</v>
      </c>
      <c r="DD35" s="4">
        <f t="shared" ca="1" si="21"/>
        <v>0</v>
      </c>
      <c r="DE35" s="4">
        <f t="shared" ca="1" si="21"/>
        <v>0</v>
      </c>
      <c r="DF35" s="4">
        <f t="shared" ca="1" si="21"/>
        <v>0</v>
      </c>
      <c r="DG35" s="4">
        <f t="shared" ca="1" si="21"/>
        <v>0</v>
      </c>
      <c r="DH35" s="4">
        <f t="shared" ca="1" si="21"/>
        <v>0</v>
      </c>
      <c r="DI35" s="4">
        <f t="shared" ca="1" si="21"/>
        <v>0</v>
      </c>
      <c r="DJ35" s="4">
        <f t="shared" ca="1" si="21"/>
        <v>0</v>
      </c>
      <c r="DK35" s="4">
        <f t="shared" ca="1" si="21"/>
        <v>0</v>
      </c>
      <c r="DL35" s="4">
        <f t="shared" ca="1" si="21"/>
        <v>0</v>
      </c>
      <c r="DM35" s="4">
        <f t="shared" ca="1" si="21"/>
        <v>0</v>
      </c>
      <c r="DN35" s="4">
        <f t="shared" ca="1" si="21"/>
        <v>0</v>
      </c>
      <c r="DO35" s="4">
        <f t="shared" ca="1" si="21"/>
        <v>0</v>
      </c>
      <c r="DP35" s="4">
        <f t="shared" ca="1" si="21"/>
        <v>0</v>
      </c>
      <c r="DQ35" s="4">
        <f t="shared" ca="1" si="21"/>
        <v>0</v>
      </c>
      <c r="DR35" s="4">
        <f t="shared" ca="1" si="21"/>
        <v>0</v>
      </c>
      <c r="DS35" s="4">
        <f t="shared" ca="1" si="21"/>
        <v>0</v>
      </c>
      <c r="DT35" s="110">
        <f t="shared" ca="1" si="21"/>
        <v>0</v>
      </c>
      <c r="DU35" s="4">
        <f t="shared" ca="1" si="21"/>
        <v>0</v>
      </c>
      <c r="DV35" s="4">
        <f t="shared" ca="1" si="21"/>
        <v>0</v>
      </c>
      <c r="DW35" s="4">
        <f t="shared" ca="1" si="21"/>
        <v>0</v>
      </c>
      <c r="DX35" s="4">
        <f t="shared" ca="1" si="21"/>
        <v>0</v>
      </c>
      <c r="DY35" s="4">
        <f t="shared" ca="1" si="21"/>
        <v>0</v>
      </c>
      <c r="DZ35" s="4">
        <f t="shared" ca="1" si="21"/>
        <v>0</v>
      </c>
      <c r="EA35" s="4">
        <f t="shared" ca="1" si="21"/>
        <v>0</v>
      </c>
      <c r="EB35" s="4">
        <f t="shared" ref="EB35:FG35" ca="1" si="22">IF(EB64&lt;=$L$3,IF(AND(EB38&gt;=0,EB39&gt;=0,EB38&lt;&gt;"",EB39&lt;&gt;""),EB39,IF(AND(EB41&gt;=0,EB40&lt;=0,EB41&lt;&gt;"",EB40&lt;&gt;""),EB41,IF(AND(EB43&lt;=0,EB42&gt;=0,EB43&lt;&gt;"",EB42&lt;&gt;""),EB43,""))),"")</f>
        <v>0</v>
      </c>
      <c r="EC35" s="4">
        <f t="shared" ca="1" si="22"/>
        <v>0</v>
      </c>
      <c r="ED35" s="4">
        <f t="shared" ca="1" si="22"/>
        <v>0</v>
      </c>
      <c r="EE35" s="4">
        <f t="shared" ca="1" si="22"/>
        <v>0</v>
      </c>
      <c r="EF35" s="4">
        <f t="shared" ca="1" si="22"/>
        <v>0</v>
      </c>
      <c r="EG35" s="4">
        <f t="shared" ca="1" si="22"/>
        <v>0</v>
      </c>
      <c r="EH35" s="4">
        <f t="shared" ca="1" si="22"/>
        <v>0</v>
      </c>
      <c r="EI35" s="4">
        <f t="shared" ca="1" si="22"/>
        <v>0</v>
      </c>
      <c r="EJ35" s="4">
        <f t="shared" ca="1" si="22"/>
        <v>0</v>
      </c>
      <c r="EK35" s="4">
        <f t="shared" ca="1" si="22"/>
        <v>0</v>
      </c>
      <c r="EL35" s="4">
        <f t="shared" ca="1" si="22"/>
        <v>0</v>
      </c>
      <c r="EM35" s="4">
        <f t="shared" ca="1" si="22"/>
        <v>0</v>
      </c>
      <c r="EN35" s="4">
        <f t="shared" ca="1" si="22"/>
        <v>0</v>
      </c>
      <c r="EO35" s="4">
        <f t="shared" ca="1" si="22"/>
        <v>0</v>
      </c>
      <c r="EP35" s="4">
        <f t="shared" ca="1" si="22"/>
        <v>0</v>
      </c>
      <c r="EQ35" s="156">
        <f t="shared" ca="1" si="22"/>
        <v>0</v>
      </c>
      <c r="ER35" s="4">
        <f t="shared" ca="1" si="22"/>
        <v>0</v>
      </c>
      <c r="ES35" s="4">
        <f t="shared" ca="1" si="22"/>
        <v>0</v>
      </c>
      <c r="ET35" s="4">
        <f t="shared" ca="1" si="22"/>
        <v>0</v>
      </c>
      <c r="EU35" s="4">
        <f t="shared" ca="1" si="22"/>
        <v>0</v>
      </c>
      <c r="EV35" s="4">
        <f t="shared" ca="1" si="22"/>
        <v>0</v>
      </c>
      <c r="EW35" s="4">
        <f t="shared" ca="1" si="22"/>
        <v>0</v>
      </c>
      <c r="EX35" s="4">
        <f t="shared" ca="1" si="22"/>
        <v>0</v>
      </c>
      <c r="EY35" s="4">
        <f t="shared" ca="1" si="22"/>
        <v>0</v>
      </c>
      <c r="EZ35" s="4">
        <f t="shared" ca="1" si="22"/>
        <v>0</v>
      </c>
      <c r="FA35" s="4">
        <f t="shared" ca="1" si="22"/>
        <v>0</v>
      </c>
      <c r="FB35" s="4">
        <f t="shared" ca="1" si="22"/>
        <v>0</v>
      </c>
      <c r="FC35" s="4">
        <f t="shared" ca="1" si="22"/>
        <v>0</v>
      </c>
      <c r="FD35" s="4">
        <f t="shared" ca="1" si="22"/>
        <v>0</v>
      </c>
      <c r="FE35" s="4">
        <f t="shared" ca="1" si="22"/>
        <v>0</v>
      </c>
      <c r="FF35" s="4">
        <f t="shared" ca="1" si="22"/>
        <v>0</v>
      </c>
      <c r="FG35" s="4">
        <f t="shared" ca="1" si="22"/>
        <v>0</v>
      </c>
      <c r="FH35" s="4">
        <f t="shared" ref="FH35:GM35" ca="1" si="23">IF(FH64&lt;=$L$3,IF(AND(FH38&gt;=0,FH39&gt;=0,FH38&lt;&gt;"",FH39&lt;&gt;""),FH39,IF(AND(FH41&gt;=0,FH40&lt;=0,FH41&lt;&gt;"",FH40&lt;&gt;""),FH41,IF(AND(FH43&lt;=0,FH42&gt;=0,FH43&lt;&gt;"",FH42&lt;&gt;""),FH43,""))),"")</f>
        <v>0</v>
      </c>
      <c r="FI35" s="4">
        <f t="shared" ca="1" si="23"/>
        <v>0</v>
      </c>
      <c r="FJ35" s="4">
        <f t="shared" ca="1" si="23"/>
        <v>0</v>
      </c>
      <c r="FK35" s="4">
        <f t="shared" ca="1" si="23"/>
        <v>0</v>
      </c>
      <c r="FL35" s="4">
        <f t="shared" ca="1" si="23"/>
        <v>0</v>
      </c>
      <c r="FM35" s="4">
        <f t="shared" ca="1" si="23"/>
        <v>0</v>
      </c>
      <c r="FN35" s="4">
        <f t="shared" ca="1" si="23"/>
        <v>0</v>
      </c>
      <c r="FO35" s="4">
        <f t="shared" ca="1" si="23"/>
        <v>0</v>
      </c>
      <c r="FP35" s="110" t="str">
        <f t="shared" si="23"/>
        <v/>
      </c>
      <c r="FQ35" s="4" t="str">
        <f t="shared" si="23"/>
        <v/>
      </c>
      <c r="FR35" s="4" t="str">
        <f t="shared" si="23"/>
        <v/>
      </c>
      <c r="FS35" s="4" t="str">
        <f t="shared" si="23"/>
        <v/>
      </c>
      <c r="FT35" s="4" t="str">
        <f t="shared" si="23"/>
        <v/>
      </c>
      <c r="FU35" s="4" t="str">
        <f t="shared" si="23"/>
        <v/>
      </c>
      <c r="FV35" s="4" t="str">
        <f t="shared" si="23"/>
        <v/>
      </c>
      <c r="FW35" s="4" t="str">
        <f t="shared" si="23"/>
        <v/>
      </c>
      <c r="FX35" s="4" t="str">
        <f t="shared" si="23"/>
        <v/>
      </c>
      <c r="FY35" s="4" t="str">
        <f t="shared" si="23"/>
        <v/>
      </c>
      <c r="FZ35" s="4" t="str">
        <f t="shared" si="23"/>
        <v/>
      </c>
      <c r="GA35" s="4" t="str">
        <f t="shared" si="23"/>
        <v/>
      </c>
      <c r="GB35" s="4" t="str">
        <f t="shared" si="23"/>
        <v/>
      </c>
      <c r="GC35" s="4" t="str">
        <f t="shared" si="23"/>
        <v/>
      </c>
      <c r="GD35" s="4" t="str">
        <f t="shared" si="23"/>
        <v/>
      </c>
      <c r="GE35" s="4" t="str">
        <f t="shared" si="23"/>
        <v/>
      </c>
      <c r="GF35" s="4" t="str">
        <f t="shared" si="23"/>
        <v/>
      </c>
      <c r="GG35" s="4" t="str">
        <f t="shared" si="23"/>
        <v/>
      </c>
      <c r="GH35" s="4" t="str">
        <f t="shared" si="23"/>
        <v/>
      </c>
      <c r="GI35" s="4" t="str">
        <f t="shared" si="23"/>
        <v/>
      </c>
      <c r="GJ35" s="4" t="str">
        <f t="shared" si="23"/>
        <v/>
      </c>
      <c r="GK35" s="4" t="str">
        <f t="shared" si="23"/>
        <v/>
      </c>
      <c r="GL35" s="4" t="str">
        <f t="shared" si="23"/>
        <v/>
      </c>
      <c r="GM35" s="156" t="str">
        <f t="shared" si="23"/>
        <v/>
      </c>
    </row>
    <row r="36" spans="1:195" x14ac:dyDescent="0.25">
      <c r="B36" t="s">
        <v>77</v>
      </c>
      <c r="C36" t="s">
        <v>24</v>
      </c>
      <c r="D36" s="4">
        <f t="shared" ref="D36:AI36" ca="1" si="24">IF(D64&lt;=$L$3,IF(OR(D53=3,D53=4),0,IF(AND(D38&gt;=0,D39&gt;=0,D38&lt;&gt;"",D39&lt;&gt;""),D38,IF(AND(D41&gt;=0,D40&lt;=0,D41&lt;&gt;"",D40&lt;&gt;""),D40,IF(AND(D43&lt;=0,D42&gt;=0,D43&lt;&gt;"",D42&lt;&gt;""),D42,"")))),"")</f>
        <v>2.6461780553812417</v>
      </c>
      <c r="E36" s="4">
        <f t="shared" ca="1" si="24"/>
        <v>2.8765928411815782</v>
      </c>
      <c r="F36" s="4">
        <f t="shared" ca="1" si="24"/>
        <v>2.9501062412892414</v>
      </c>
      <c r="G36" s="4">
        <f t="shared" ca="1" si="24"/>
        <v>3.0136928690208471</v>
      </c>
      <c r="H36" s="4">
        <f t="shared" ca="1" si="24"/>
        <v>3.0665225784625298</v>
      </c>
      <c r="I36" s="4">
        <f t="shared" ca="1" si="24"/>
        <v>3.0301419520667103</v>
      </c>
      <c r="J36" s="4">
        <f t="shared" ca="1" si="24"/>
        <v>3.0769161375306773</v>
      </c>
      <c r="K36" s="4">
        <f t="shared" ca="1" si="24"/>
        <v>10.470708308359658</v>
      </c>
      <c r="L36" s="4">
        <f t="shared" ca="1" si="24"/>
        <v>11.253727655361921</v>
      </c>
      <c r="M36" s="4">
        <f t="shared" ca="1" si="24"/>
        <v>10.407667788723167</v>
      </c>
      <c r="N36" s="4">
        <f t="shared" ca="1" si="24"/>
        <v>9.7117787399487234</v>
      </c>
      <c r="O36" s="4">
        <f t="shared" ca="1" si="24"/>
        <v>5.3358095292953784</v>
      </c>
      <c r="P36" s="4">
        <f t="shared" ca="1" si="24"/>
        <v>5.2897508857965292</v>
      </c>
      <c r="Q36" s="4">
        <f t="shared" ca="1" si="24"/>
        <v>5.2565021898436832</v>
      </c>
      <c r="R36" s="4">
        <f t="shared" ca="1" si="24"/>
        <v>5.2327966069291314</v>
      </c>
      <c r="S36" s="4">
        <f t="shared" ca="1" si="24"/>
        <v>5.2161877672886412</v>
      </c>
      <c r="T36" s="4">
        <f t="shared" ca="1" si="24"/>
        <v>5.1839732159396306</v>
      </c>
      <c r="U36" s="4">
        <f t="shared" ca="1" si="24"/>
        <v>16.408915629068773</v>
      </c>
      <c r="V36" s="4">
        <f t="shared" ca="1" si="24"/>
        <v>8.9863621616827736</v>
      </c>
      <c r="W36" s="4">
        <f t="shared" ca="1" si="24"/>
        <v>4.8037152053908407</v>
      </c>
      <c r="X36" s="4">
        <f t="shared" ca="1" si="24"/>
        <v>5.1684924838824777</v>
      </c>
      <c r="Y36" s="4">
        <f t="shared" ca="1" si="24"/>
        <v>-7.6236386579189741</v>
      </c>
      <c r="Z36" s="4">
        <f t="shared" ca="1" si="24"/>
        <v>-7.3390521328862786</v>
      </c>
      <c r="AA36" s="4">
        <f t="shared" ca="1" si="24"/>
        <v>-3.9104816155499882</v>
      </c>
      <c r="AB36" s="110">
        <f t="shared" ca="1" si="24"/>
        <v>3.936012778648776</v>
      </c>
      <c r="AC36" s="4">
        <f t="shared" ca="1" si="24"/>
        <v>2.5271501804965233</v>
      </c>
      <c r="AD36" s="4">
        <f t="shared" ca="1" si="24"/>
        <v>1.7900501386004526</v>
      </c>
      <c r="AE36" s="4">
        <f t="shared" ca="1" si="24"/>
        <v>1.766684818433939</v>
      </c>
      <c r="AF36" s="4">
        <f t="shared" ca="1" si="24"/>
        <v>1.7709628579612109</v>
      </c>
      <c r="AG36" s="4">
        <f t="shared" ca="1" si="24"/>
        <v>1.8535440949991224</v>
      </c>
      <c r="AH36" s="4">
        <f t="shared" ca="1" si="24"/>
        <v>1.8679776906795886</v>
      </c>
      <c r="AI36" s="4">
        <f t="shared" ca="1" si="24"/>
        <v>1.8663746679615998</v>
      </c>
      <c r="AJ36" s="4">
        <f t="shared" ref="AJ36:BO36" ca="1" si="25">IF(AJ64&lt;=$L$3,IF(OR(AJ53=3,AJ53=4),0,IF(AND(AJ38&gt;=0,AJ39&gt;=0,AJ38&lt;&gt;"",AJ39&lt;&gt;""),AJ38,IF(AND(AJ41&gt;=0,AJ40&lt;=0,AJ41&lt;&gt;"",AJ40&lt;&gt;""),AJ40,IF(AND(AJ43&lt;=0,AJ42&gt;=0,AJ43&lt;&gt;"",AJ42&lt;&gt;""),AJ42,"")))),"")</f>
        <v>17.886787495718675</v>
      </c>
      <c r="AK36" s="4">
        <f t="shared" ca="1" si="25"/>
        <v>10.024293916680996</v>
      </c>
      <c r="AL36" s="4">
        <f t="shared" ca="1" si="25"/>
        <v>-7.4611340218838809</v>
      </c>
      <c r="AM36" s="4">
        <f t="shared" ca="1" si="25"/>
        <v>-5.3142754120564755</v>
      </c>
      <c r="AN36" s="4">
        <f t="shared" ca="1" si="25"/>
        <v>2.2117535520264759</v>
      </c>
      <c r="AO36" s="4">
        <f t="shared" ca="1" si="25"/>
        <v>1.74295375756779</v>
      </c>
      <c r="AP36" s="4">
        <f t="shared" ca="1" si="25"/>
        <v>1.7756120594603553</v>
      </c>
      <c r="AQ36" s="4">
        <f t="shared" ca="1" si="25"/>
        <v>1.7692931343189382</v>
      </c>
      <c r="AR36" s="4">
        <f t="shared" ca="1" si="25"/>
        <v>1.7704705148107183</v>
      </c>
      <c r="AS36" s="4">
        <f t="shared" ca="1" si="25"/>
        <v>11.851026073570537</v>
      </c>
      <c r="AT36" s="4">
        <f t="shared" ca="1" si="25"/>
        <v>10.823234233474604</v>
      </c>
      <c r="AU36" s="4">
        <f t="shared" ca="1" si="25"/>
        <v>-7.1414600292601502</v>
      </c>
      <c r="AV36" s="4">
        <f t="shared" ca="1" si="25"/>
        <v>-3.5103007083467217</v>
      </c>
      <c r="AW36" s="4">
        <f t="shared" ca="1" si="25"/>
        <v>3.4029167392153843</v>
      </c>
      <c r="AX36" s="4">
        <f t="shared" ca="1" si="25"/>
        <v>2.171523041812828</v>
      </c>
      <c r="AY36" s="4">
        <f t="shared" ca="1" si="25"/>
        <v>1.7402649927142848</v>
      </c>
      <c r="AZ36" s="110">
        <f t="shared" ca="1" si="25"/>
        <v>1.7761580508435095</v>
      </c>
      <c r="BA36" s="4">
        <f t="shared" ca="1" si="25"/>
        <v>1.5991445801109927</v>
      </c>
      <c r="BB36" s="4">
        <f t="shared" ca="1" si="25"/>
        <v>1.6443949056033285</v>
      </c>
      <c r="BC36" s="4">
        <f t="shared" ca="1" si="25"/>
        <v>1.6872727793526845</v>
      </c>
      <c r="BD36" s="4">
        <f t="shared" ca="1" si="25"/>
        <v>1.7346615111458179</v>
      </c>
      <c r="BE36" s="4">
        <f t="shared" ca="1" si="25"/>
        <v>1.7248765984793424</v>
      </c>
      <c r="BF36" s="4">
        <f t="shared" ca="1" si="25"/>
        <v>1.7267950093207751</v>
      </c>
      <c r="BG36" s="4">
        <f t="shared" ca="1" si="25"/>
        <v>1.7264146867794139</v>
      </c>
      <c r="BH36" s="4">
        <f t="shared" ca="1" si="25"/>
        <v>1.7264899224939851</v>
      </c>
      <c r="BI36" s="4">
        <f t="shared" ca="1" si="25"/>
        <v>1.7264750329163445</v>
      </c>
      <c r="BJ36" s="4">
        <f t="shared" ca="1" si="25"/>
        <v>1.6106663742982075</v>
      </c>
      <c r="BK36" s="4">
        <f t="shared" ca="1" si="25"/>
        <v>1.5956711251708038</v>
      </c>
      <c r="BL36" s="4">
        <f t="shared" ca="1" si="25"/>
        <v>1.5965163368425215</v>
      </c>
      <c r="BM36" s="4">
        <f t="shared" ca="1" si="25"/>
        <v>1.5964649624352434</v>
      </c>
      <c r="BN36" s="4">
        <f t="shared" ca="1" si="25"/>
        <v>1.5981137647386345</v>
      </c>
      <c r="BO36" s="4">
        <f t="shared" ca="1" si="25"/>
        <v>1.653489356361898</v>
      </c>
      <c r="BP36" s="4">
        <f t="shared" ref="BP36:CU36" ca="1" si="26">IF(BP64&lt;=$L$3,IF(OR(BP53=3,BP53=4),0,IF(AND(BP38&gt;=0,BP39&gt;=0,BP38&lt;&gt;"",BP39&lt;&gt;""),BP38,IF(AND(BP41&gt;=0,BP40&lt;=0,BP41&lt;&gt;"",BP40&lt;&gt;""),BP40,IF(AND(BP43&lt;=0,BP42&gt;=0,BP43&lt;&gt;"",BP42&lt;&gt;""),BP42,"")))),"")</f>
        <v>1.6517915718488807</v>
      </c>
      <c r="BQ36" s="4">
        <f t="shared" ca="1" si="26"/>
        <v>1.6518160653256646</v>
      </c>
      <c r="BR36" s="4">
        <f t="shared" ca="1" si="26"/>
        <v>1.6518156995592632</v>
      </c>
      <c r="BS36" s="4">
        <f t="shared" ca="1" si="26"/>
        <v>1.6518157050196962</v>
      </c>
      <c r="BT36" s="4">
        <f t="shared" ca="1" si="26"/>
        <v>1.6518157049379665</v>
      </c>
      <c r="BU36" s="4">
        <f t="shared" ca="1" si="26"/>
        <v>1.6518157049396871</v>
      </c>
      <c r="BV36" s="4">
        <f t="shared" ca="1" si="26"/>
        <v>1.6105028548340523</v>
      </c>
      <c r="BW36" s="4">
        <f t="shared" ca="1" si="26"/>
        <v>1.5761128366888262</v>
      </c>
      <c r="BX36" s="110">
        <f t="shared" ca="1" si="26"/>
        <v>1.5740755880700035</v>
      </c>
      <c r="BY36" s="4">
        <f t="shared" ca="1" si="26"/>
        <v>1.477526042894981</v>
      </c>
      <c r="BZ36" s="4">
        <f t="shared" ca="1" si="26"/>
        <v>1.4758391150230115</v>
      </c>
      <c r="CA36" s="4">
        <f t="shared" ca="1" si="26"/>
        <v>1.4973777376305852</v>
      </c>
      <c r="CB36" s="4">
        <f t="shared" ca="1" si="26"/>
        <v>1.5702422053960761</v>
      </c>
      <c r="CC36" s="4">
        <f t="shared" ca="1" si="26"/>
        <v>1.5730829505325388</v>
      </c>
      <c r="CD36" s="4">
        <f t="shared" ca="1" si="26"/>
        <v>1.5732619475952776</v>
      </c>
      <c r="CE36" s="4">
        <f t="shared" ca="1" si="26"/>
        <v>1.5732733974095137</v>
      </c>
      <c r="CF36" s="4">
        <f t="shared" ca="1" si="26"/>
        <v>1.5732741305033073</v>
      </c>
      <c r="CG36" s="4">
        <f t="shared" ca="1" si="26"/>
        <v>1.5732741774451517</v>
      </c>
      <c r="CH36" s="4">
        <f t="shared" ca="1" si="26"/>
        <v>1.5732741804494152</v>
      </c>
      <c r="CI36" s="4">
        <f t="shared" ca="1" si="26"/>
        <v>1.5732741806427144</v>
      </c>
      <c r="CJ36" s="4">
        <f t="shared" ca="1" si="26"/>
        <v>1.5732741806544568</v>
      </c>
      <c r="CK36" s="4">
        <f t="shared" ca="1" si="26"/>
        <v>1.5342012943482572</v>
      </c>
      <c r="CL36" s="4">
        <f t="shared" ca="1" si="26"/>
        <v>1.5136267063744624</v>
      </c>
      <c r="CM36" s="4">
        <f t="shared" ca="1" si="26"/>
        <v>1.5110323583403396</v>
      </c>
      <c r="CN36" s="4">
        <f t="shared" ca="1" si="26"/>
        <v>1.5107248022833966</v>
      </c>
      <c r="CO36" s="4">
        <f t="shared" ca="1" si="26"/>
        <v>1.5106886332180018</v>
      </c>
      <c r="CP36" s="4">
        <f t="shared" ca="1" si="26"/>
        <v>1.5106843837384649</v>
      </c>
      <c r="CQ36" s="4">
        <f t="shared" ca="1" si="26"/>
        <v>1.53324904648819</v>
      </c>
      <c r="CR36" s="4">
        <f t="shared" ca="1" si="26"/>
        <v>1.5731260647537291</v>
      </c>
      <c r="CS36" s="4">
        <f t="shared" ca="1" si="26"/>
        <v>1.5791323791587211</v>
      </c>
      <c r="CT36" s="4">
        <f t="shared" ca="1" si="26"/>
        <v>1.58012228503537</v>
      </c>
      <c r="CU36" s="156">
        <f t="shared" ca="1" si="26"/>
        <v>1.5802875640090508</v>
      </c>
      <c r="CV36" s="4">
        <f t="shared" ref="CV36:EA36" ca="1" si="27">IF(CV64&lt;=$L$3,IF(OR(CV53=3,CV53=4),0,IF(AND(CV38&gt;=0,CV39&gt;=0,CV38&lt;&gt;"",CV39&lt;&gt;""),CV38,IF(AND(CV41&gt;=0,CV40&lt;=0,CV41&lt;&gt;"",CV40&lt;&gt;""),CV40,IF(AND(CV43&lt;=0,CV42&gt;=0,CV43&lt;&gt;"",CV42&lt;&gt;""),CV42,"")))),"")</f>
        <v>0</v>
      </c>
      <c r="CW36" s="4">
        <f t="shared" ca="1" si="27"/>
        <v>0</v>
      </c>
      <c r="CX36" s="4">
        <f t="shared" ca="1" si="27"/>
        <v>0</v>
      </c>
      <c r="CY36" s="4">
        <f t="shared" ca="1" si="27"/>
        <v>0</v>
      </c>
      <c r="CZ36" s="4">
        <f t="shared" ca="1" si="27"/>
        <v>0</v>
      </c>
      <c r="DA36" s="4">
        <f t="shared" ca="1" si="27"/>
        <v>0</v>
      </c>
      <c r="DB36" s="4">
        <f t="shared" ca="1" si="27"/>
        <v>0</v>
      </c>
      <c r="DC36" s="4">
        <f t="shared" ca="1" si="27"/>
        <v>0</v>
      </c>
      <c r="DD36" s="4">
        <f t="shared" ca="1" si="27"/>
        <v>0</v>
      </c>
      <c r="DE36" s="4">
        <f t="shared" ca="1" si="27"/>
        <v>0</v>
      </c>
      <c r="DF36" s="4">
        <f t="shared" ca="1" si="27"/>
        <v>0</v>
      </c>
      <c r="DG36" s="4">
        <f t="shared" ca="1" si="27"/>
        <v>0</v>
      </c>
      <c r="DH36" s="4">
        <f t="shared" ca="1" si="27"/>
        <v>0</v>
      </c>
      <c r="DI36" s="4">
        <f t="shared" ca="1" si="27"/>
        <v>0</v>
      </c>
      <c r="DJ36" s="4">
        <f t="shared" ca="1" si="27"/>
        <v>0</v>
      </c>
      <c r="DK36" s="4">
        <f t="shared" ca="1" si="27"/>
        <v>0</v>
      </c>
      <c r="DL36" s="4">
        <f t="shared" ca="1" si="27"/>
        <v>0</v>
      </c>
      <c r="DM36" s="4">
        <f t="shared" ca="1" si="27"/>
        <v>0</v>
      </c>
      <c r="DN36" s="4">
        <f t="shared" ca="1" si="27"/>
        <v>0</v>
      </c>
      <c r="DO36" s="4">
        <f t="shared" ca="1" si="27"/>
        <v>0</v>
      </c>
      <c r="DP36" s="4">
        <f t="shared" ca="1" si="27"/>
        <v>0</v>
      </c>
      <c r="DQ36" s="4">
        <f t="shared" ca="1" si="27"/>
        <v>0</v>
      </c>
      <c r="DR36" s="4">
        <f t="shared" ca="1" si="27"/>
        <v>0</v>
      </c>
      <c r="DS36" s="4">
        <f t="shared" ca="1" si="27"/>
        <v>0</v>
      </c>
      <c r="DT36" s="110">
        <f t="shared" ca="1" si="27"/>
        <v>0</v>
      </c>
      <c r="DU36" s="4">
        <f t="shared" ca="1" si="27"/>
        <v>0</v>
      </c>
      <c r="DV36" s="4">
        <f t="shared" ca="1" si="27"/>
        <v>0</v>
      </c>
      <c r="DW36" s="4">
        <f t="shared" ca="1" si="27"/>
        <v>0</v>
      </c>
      <c r="DX36" s="4">
        <f t="shared" ca="1" si="27"/>
        <v>0</v>
      </c>
      <c r="DY36" s="4">
        <f t="shared" ca="1" si="27"/>
        <v>0</v>
      </c>
      <c r="DZ36" s="4">
        <f t="shared" ca="1" si="27"/>
        <v>0</v>
      </c>
      <c r="EA36" s="4">
        <f t="shared" ca="1" si="27"/>
        <v>0</v>
      </c>
      <c r="EB36" s="4">
        <f t="shared" ref="EB36:FG36" ca="1" si="28">IF(EB64&lt;=$L$3,IF(OR(EB53=3,EB53=4),0,IF(AND(EB38&gt;=0,EB39&gt;=0,EB38&lt;&gt;"",EB39&lt;&gt;""),EB38,IF(AND(EB41&gt;=0,EB40&lt;=0,EB41&lt;&gt;"",EB40&lt;&gt;""),EB40,IF(AND(EB43&lt;=0,EB42&gt;=0,EB43&lt;&gt;"",EB42&lt;&gt;""),EB42,"")))),"")</f>
        <v>0</v>
      </c>
      <c r="EC36" s="4">
        <f t="shared" ca="1" si="28"/>
        <v>0</v>
      </c>
      <c r="ED36" s="4">
        <f t="shared" ca="1" si="28"/>
        <v>0</v>
      </c>
      <c r="EE36" s="4">
        <f t="shared" ca="1" si="28"/>
        <v>0</v>
      </c>
      <c r="EF36" s="4">
        <f t="shared" ca="1" si="28"/>
        <v>0</v>
      </c>
      <c r="EG36" s="4">
        <f t="shared" ca="1" si="28"/>
        <v>0</v>
      </c>
      <c r="EH36" s="4">
        <f t="shared" ca="1" si="28"/>
        <v>0</v>
      </c>
      <c r="EI36" s="4">
        <f t="shared" ca="1" si="28"/>
        <v>0</v>
      </c>
      <c r="EJ36" s="4">
        <f t="shared" ca="1" si="28"/>
        <v>0</v>
      </c>
      <c r="EK36" s="4">
        <f t="shared" ca="1" si="28"/>
        <v>0</v>
      </c>
      <c r="EL36" s="4">
        <f t="shared" ca="1" si="28"/>
        <v>0</v>
      </c>
      <c r="EM36" s="4">
        <f t="shared" ca="1" si="28"/>
        <v>0</v>
      </c>
      <c r="EN36" s="4">
        <f t="shared" ca="1" si="28"/>
        <v>0</v>
      </c>
      <c r="EO36" s="4">
        <f t="shared" ca="1" si="28"/>
        <v>0</v>
      </c>
      <c r="EP36" s="4">
        <f t="shared" ca="1" si="28"/>
        <v>0</v>
      </c>
      <c r="EQ36" s="156">
        <f t="shared" ca="1" si="28"/>
        <v>0</v>
      </c>
      <c r="ER36" s="4">
        <f t="shared" ca="1" si="28"/>
        <v>0</v>
      </c>
      <c r="ES36" s="4">
        <f t="shared" ca="1" si="28"/>
        <v>0</v>
      </c>
      <c r="ET36" s="4">
        <f t="shared" ca="1" si="28"/>
        <v>0</v>
      </c>
      <c r="EU36" s="4">
        <f t="shared" ca="1" si="28"/>
        <v>0</v>
      </c>
      <c r="EV36" s="4">
        <f t="shared" ca="1" si="28"/>
        <v>0</v>
      </c>
      <c r="EW36" s="4">
        <f t="shared" ca="1" si="28"/>
        <v>0</v>
      </c>
      <c r="EX36" s="4">
        <f t="shared" ca="1" si="28"/>
        <v>0</v>
      </c>
      <c r="EY36" s="4">
        <f t="shared" ca="1" si="28"/>
        <v>0</v>
      </c>
      <c r="EZ36" s="4">
        <f t="shared" ca="1" si="28"/>
        <v>0</v>
      </c>
      <c r="FA36" s="4">
        <f t="shared" ca="1" si="28"/>
        <v>0</v>
      </c>
      <c r="FB36" s="4">
        <f t="shared" ca="1" si="28"/>
        <v>0</v>
      </c>
      <c r="FC36" s="4">
        <f t="shared" ca="1" si="28"/>
        <v>0</v>
      </c>
      <c r="FD36" s="4">
        <f t="shared" ca="1" si="28"/>
        <v>0</v>
      </c>
      <c r="FE36" s="4">
        <f t="shared" ca="1" si="28"/>
        <v>0</v>
      </c>
      <c r="FF36" s="4">
        <f t="shared" ca="1" si="28"/>
        <v>0</v>
      </c>
      <c r="FG36" s="4">
        <f t="shared" ca="1" si="28"/>
        <v>0</v>
      </c>
      <c r="FH36" s="4">
        <f t="shared" ref="FH36:GM36" ca="1" si="29">IF(FH64&lt;=$L$3,IF(OR(FH53=3,FH53=4),0,IF(AND(FH38&gt;=0,FH39&gt;=0,FH38&lt;&gt;"",FH39&lt;&gt;""),FH38,IF(AND(FH41&gt;=0,FH40&lt;=0,FH41&lt;&gt;"",FH40&lt;&gt;""),FH40,IF(AND(FH43&lt;=0,FH42&gt;=0,FH43&lt;&gt;"",FH42&lt;&gt;""),FH42,"")))),"")</f>
        <v>0</v>
      </c>
      <c r="FI36" s="4">
        <f t="shared" ca="1" si="29"/>
        <v>0</v>
      </c>
      <c r="FJ36" s="4">
        <f t="shared" ca="1" si="29"/>
        <v>0</v>
      </c>
      <c r="FK36" s="4">
        <f t="shared" ca="1" si="29"/>
        <v>0</v>
      </c>
      <c r="FL36" s="4">
        <f t="shared" ca="1" si="29"/>
        <v>0</v>
      </c>
      <c r="FM36" s="4">
        <f t="shared" ca="1" si="29"/>
        <v>0</v>
      </c>
      <c r="FN36" s="4">
        <f t="shared" ca="1" si="29"/>
        <v>0</v>
      </c>
      <c r="FO36" s="4">
        <f t="shared" ca="1" si="29"/>
        <v>0</v>
      </c>
      <c r="FP36" s="110" t="str">
        <f t="shared" si="29"/>
        <v/>
      </c>
      <c r="FQ36" s="4" t="str">
        <f t="shared" si="29"/>
        <v/>
      </c>
      <c r="FR36" s="4" t="str">
        <f t="shared" si="29"/>
        <v/>
      </c>
      <c r="FS36" s="4" t="str">
        <f t="shared" si="29"/>
        <v/>
      </c>
      <c r="FT36" s="4" t="str">
        <f t="shared" si="29"/>
        <v/>
      </c>
      <c r="FU36" s="4" t="str">
        <f t="shared" si="29"/>
        <v/>
      </c>
      <c r="FV36" s="4" t="str">
        <f t="shared" si="29"/>
        <v/>
      </c>
      <c r="FW36" s="4" t="str">
        <f t="shared" si="29"/>
        <v/>
      </c>
      <c r="FX36" s="4" t="str">
        <f t="shared" si="29"/>
        <v/>
      </c>
      <c r="FY36" s="4" t="str">
        <f t="shared" si="29"/>
        <v/>
      </c>
      <c r="FZ36" s="4" t="str">
        <f t="shared" si="29"/>
        <v/>
      </c>
      <c r="GA36" s="4" t="str">
        <f t="shared" si="29"/>
        <v/>
      </c>
      <c r="GB36" s="4" t="str">
        <f t="shared" si="29"/>
        <v/>
      </c>
      <c r="GC36" s="4" t="str">
        <f t="shared" si="29"/>
        <v/>
      </c>
      <c r="GD36" s="4" t="str">
        <f t="shared" si="29"/>
        <v/>
      </c>
      <c r="GE36" s="4" t="str">
        <f t="shared" si="29"/>
        <v/>
      </c>
      <c r="GF36" s="4" t="str">
        <f t="shared" si="29"/>
        <v/>
      </c>
      <c r="GG36" s="4" t="str">
        <f t="shared" si="29"/>
        <v/>
      </c>
      <c r="GH36" s="4" t="str">
        <f t="shared" si="29"/>
        <v/>
      </c>
      <c r="GI36" s="4" t="str">
        <f t="shared" si="29"/>
        <v/>
      </c>
      <c r="GJ36" s="4" t="str">
        <f t="shared" si="29"/>
        <v/>
      </c>
      <c r="GK36" s="4" t="str">
        <f t="shared" si="29"/>
        <v/>
      </c>
      <c r="GL36" s="4" t="str">
        <f t="shared" si="29"/>
        <v/>
      </c>
      <c r="GM36" s="156" t="str">
        <f t="shared" si="29"/>
        <v/>
      </c>
    </row>
    <row r="37" spans="1:195" x14ac:dyDescent="0.25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110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110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110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156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110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156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110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156"/>
    </row>
    <row r="38" spans="1:195" x14ac:dyDescent="0.25">
      <c r="B38" t="s">
        <v>51</v>
      </c>
      <c r="C38" t="s">
        <v>24</v>
      </c>
      <c r="D38" s="4">
        <f ca="1">IF(D39&lt;&gt;"",D34-D39,"")</f>
        <v>3.7422608943742155</v>
      </c>
      <c r="E38" s="4">
        <f t="shared" ref="E38:BP38" ca="1" si="30">IF(E39&lt;&gt;"",E34-E39,"")</f>
        <v>4.0681166094243428</v>
      </c>
      <c r="F38" s="4">
        <f t="shared" ca="1" si="30"/>
        <v>4.1720802568727597</v>
      </c>
      <c r="G38" s="4">
        <f t="shared" ca="1" si="30"/>
        <v>4.2620053281963655</v>
      </c>
      <c r="H38" s="4">
        <f t="shared" ca="1" si="30"/>
        <v>4.3367178197850231</v>
      </c>
      <c r="I38" s="4">
        <f t="shared" ca="1" si="30"/>
        <v>4.2852678445284269</v>
      </c>
      <c r="J38" s="4">
        <f t="shared" ca="1" si="30"/>
        <v>4.3514165319805231</v>
      </c>
      <c r="K38" s="4">
        <f t="shared" ca="1" si="30"/>
        <v>10.470708308359658</v>
      </c>
      <c r="L38" s="4">
        <f t="shared" ca="1" si="30"/>
        <v>11.253727655361921</v>
      </c>
      <c r="M38" s="4">
        <f t="shared" ca="1" si="30"/>
        <v>10.407667788723167</v>
      </c>
      <c r="N38" s="4">
        <f t="shared" ca="1" si="30"/>
        <v>9.7117787399487234</v>
      </c>
      <c r="O38" s="4">
        <f t="shared" ca="1" si="30"/>
        <v>5.3358095292953784</v>
      </c>
      <c r="P38" s="4">
        <f t="shared" ca="1" si="30"/>
        <v>5.2897508857965292</v>
      </c>
      <c r="Q38" s="4">
        <f t="shared" ca="1" si="30"/>
        <v>5.2565021898436832</v>
      </c>
      <c r="R38" s="4">
        <f t="shared" ca="1" si="30"/>
        <v>5.2327966069291314</v>
      </c>
      <c r="S38" s="4">
        <f t="shared" ca="1" si="30"/>
        <v>5.2161877672886412</v>
      </c>
      <c r="T38" s="4">
        <f t="shared" ca="1" si="30"/>
        <v>5.1839732159396306</v>
      </c>
      <c r="U38" s="4">
        <f t="shared" ca="1" si="30"/>
        <v>16.408915629068773</v>
      </c>
      <c r="V38" s="4">
        <f t="shared" ca="1" si="30"/>
        <v>8.9863621616827736</v>
      </c>
      <c r="W38" s="4">
        <f t="shared" ca="1" si="30"/>
        <v>4.8037152053908407</v>
      </c>
      <c r="X38" s="4">
        <f t="shared" ca="1" si="30"/>
        <v>5.1684924838824777</v>
      </c>
      <c r="Y38" s="4" t="str">
        <f t="shared" ca="1" si="30"/>
        <v/>
      </c>
      <c r="Z38" s="4" t="str">
        <f t="shared" ca="1" si="30"/>
        <v/>
      </c>
      <c r="AA38" s="4" t="str">
        <f t="shared" ca="1" si="30"/>
        <v/>
      </c>
      <c r="AB38" s="110">
        <f t="shared" ca="1" si="30"/>
        <v>5.5663626532389099</v>
      </c>
      <c r="AC38" s="4">
        <f t="shared" ca="1" si="30"/>
        <v>3.5739300594117993</v>
      </c>
      <c r="AD38" s="4">
        <f t="shared" ca="1" si="30"/>
        <v>2.5315131833365987</v>
      </c>
      <c r="AE38" s="4">
        <f t="shared" ca="1" si="30"/>
        <v>2.4984696306679255</v>
      </c>
      <c r="AF38" s="4">
        <f t="shared" ca="1" si="30"/>
        <v>2.5045196921877619</v>
      </c>
      <c r="AG38" s="4">
        <f t="shared" ca="1" si="30"/>
        <v>2.6213071976043238</v>
      </c>
      <c r="AH38" s="4">
        <f t="shared" ca="1" si="30"/>
        <v>2.6417193843694484</v>
      </c>
      <c r="AI38" s="4">
        <f t="shared" ca="1" si="30"/>
        <v>2.6394523679008768</v>
      </c>
      <c r="AJ38" s="4">
        <f t="shared" ca="1" si="30"/>
        <v>17.886787495718675</v>
      </c>
      <c r="AK38" s="4">
        <f t="shared" ca="1" si="30"/>
        <v>10.024293916680996</v>
      </c>
      <c r="AL38" s="4" t="str">
        <f t="shared" ca="1" si="30"/>
        <v/>
      </c>
      <c r="AM38" s="4" t="str">
        <f t="shared" ca="1" si="30"/>
        <v/>
      </c>
      <c r="AN38" s="4">
        <f t="shared" ca="1" si="30"/>
        <v>3.1278918699027094</v>
      </c>
      <c r="AO38" s="4">
        <f t="shared" ca="1" si="30"/>
        <v>2.4649088425415164</v>
      </c>
      <c r="AP38" s="4">
        <f t="shared" ca="1" si="30"/>
        <v>2.5110946560020571</v>
      </c>
      <c r="AQ38" s="4">
        <f t="shared" ca="1" si="30"/>
        <v>2.5021583463674446</v>
      </c>
      <c r="AR38" s="4">
        <f t="shared" ca="1" si="30"/>
        <v>2.5038234138269937</v>
      </c>
      <c r="AS38" s="4">
        <f t="shared" ca="1" si="30"/>
        <v>11.851026073570537</v>
      </c>
      <c r="AT38" s="4">
        <f t="shared" ca="1" si="30"/>
        <v>10.823234233474604</v>
      </c>
      <c r="AU38" s="4" t="str">
        <f t="shared" ca="1" si="30"/>
        <v/>
      </c>
      <c r="AV38" s="4" t="str">
        <f t="shared" ca="1" si="30"/>
        <v/>
      </c>
      <c r="AW38" s="4">
        <f t="shared" ca="1" si="30"/>
        <v>4.8124510042248252</v>
      </c>
      <c r="AX38" s="4">
        <f t="shared" ca="1" si="30"/>
        <v>3.0709973367373795</v>
      </c>
      <c r="AY38" s="4">
        <f t="shared" ca="1" si="30"/>
        <v>2.4611063548196572</v>
      </c>
      <c r="AZ38" s="110">
        <f t="shared" ca="1" si="30"/>
        <v>2.5118668044210524</v>
      </c>
      <c r="BA38" s="4">
        <f t="shared" ca="1" si="30"/>
        <v>2.2615319533883942</v>
      </c>
      <c r="BB38" s="4">
        <f t="shared" ca="1" si="30"/>
        <v>2.3255255774014527</v>
      </c>
      <c r="BC38" s="4">
        <f t="shared" ca="1" si="30"/>
        <v>2.3861640479835136</v>
      </c>
      <c r="BD38" s="4">
        <f t="shared" ca="1" si="30"/>
        <v>2.4531818351890231</v>
      </c>
      <c r="BE38" s="4">
        <f t="shared" ca="1" si="30"/>
        <v>2.4393438789894577</v>
      </c>
      <c r="BF38" s="4">
        <f t="shared" ca="1" si="30"/>
        <v>2.4420569216196153</v>
      </c>
      <c r="BG38" s="4">
        <f t="shared" ca="1" si="30"/>
        <v>2.441519064323546</v>
      </c>
      <c r="BH38" s="4">
        <f t="shared" ca="1" si="30"/>
        <v>2.441625463691468</v>
      </c>
      <c r="BI38" s="4">
        <f t="shared" ca="1" si="30"/>
        <v>2.4416044066488301</v>
      </c>
      <c r="BJ38" s="4">
        <f t="shared" ca="1" si="30"/>
        <v>2.2778262309908253</v>
      </c>
      <c r="BK38" s="4">
        <f t="shared" ca="1" si="30"/>
        <v>2.2566197463036874</v>
      </c>
      <c r="BL38" s="4">
        <f t="shared" ca="1" si="30"/>
        <v>2.2578150561129067</v>
      </c>
      <c r="BM38" s="4">
        <f t="shared" ca="1" si="30"/>
        <v>2.2577424017293755</v>
      </c>
      <c r="BN38" s="4">
        <f t="shared" ca="1" si="30"/>
        <v>2.2600741603085028</v>
      </c>
      <c r="BO38" s="4">
        <f t="shared" ca="1" si="30"/>
        <v>2.3383870730065559</v>
      </c>
      <c r="BP38" s="4">
        <f t="shared" ca="1" si="30"/>
        <v>2.3359860431222601</v>
      </c>
      <c r="BQ38" s="4">
        <f t="shared" ref="BQ38:EB38" ca="1" si="31">IF(BQ39&lt;&gt;"",BQ34-BQ39,"")</f>
        <v>2.3360206821293179</v>
      </c>
      <c r="BR38" s="4">
        <f t="shared" ca="1" si="31"/>
        <v>2.3360201648575116</v>
      </c>
      <c r="BS38" s="4">
        <f t="shared" ca="1" si="31"/>
        <v>2.3360201725797305</v>
      </c>
      <c r="BT38" s="4">
        <f t="shared" ca="1" si="31"/>
        <v>2.3360201724641469</v>
      </c>
      <c r="BU38" s="4">
        <f t="shared" ca="1" si="31"/>
        <v>2.3360201724665801</v>
      </c>
      <c r="BV38" s="4">
        <f t="shared" ca="1" si="31"/>
        <v>2.277594979546905</v>
      </c>
      <c r="BW38" s="4">
        <f t="shared" ca="1" si="31"/>
        <v>2.2289601494756694</v>
      </c>
      <c r="BX38" s="110">
        <f t="shared" ca="1" si="31"/>
        <v>2.2260790448490044</v>
      </c>
      <c r="BY38" s="4">
        <f t="shared" ca="1" si="31"/>
        <v>2.0895373686215337</v>
      </c>
      <c r="BZ38" s="4">
        <f t="shared" ca="1" si="31"/>
        <v>2.0871516923462492</v>
      </c>
      <c r="CA38" s="4">
        <f t="shared" ca="1" si="31"/>
        <v>2.117611904552716</v>
      </c>
      <c r="CB38" s="4">
        <f t="shared" ca="1" si="31"/>
        <v>2.22065782308177</v>
      </c>
      <c r="CC38" s="4">
        <f t="shared" ca="1" si="31"/>
        <v>2.2246752433810015</v>
      </c>
      <c r="CD38" s="4">
        <f t="shared" ca="1" si="31"/>
        <v>2.2249283834547517</v>
      </c>
      <c r="CE38" s="4">
        <f t="shared" ca="1" si="31"/>
        <v>2.2249445759373305</v>
      </c>
      <c r="CF38" s="4">
        <f t="shared" ca="1" si="31"/>
        <v>2.2249456126885159</v>
      </c>
      <c r="CG38" s="4">
        <f t="shared" ca="1" si="31"/>
        <v>2.2249456790743092</v>
      </c>
      <c r="CH38" s="4">
        <f t="shared" ca="1" si="31"/>
        <v>2.2249456833229795</v>
      </c>
      <c r="CI38" s="4">
        <f t="shared" ca="1" si="31"/>
        <v>2.2249456835963457</v>
      </c>
      <c r="CJ38" s="4">
        <f t="shared" ca="1" si="31"/>
        <v>2.224945683612952</v>
      </c>
      <c r="CK38" s="4">
        <f t="shared" ca="1" si="31"/>
        <v>2.1696882778776625</v>
      </c>
      <c r="CL38" s="4">
        <f t="shared" ca="1" si="31"/>
        <v>2.1405914165248836</v>
      </c>
      <c r="CM38" s="4">
        <f t="shared" ca="1" si="31"/>
        <v>2.1369224543495111</v>
      </c>
      <c r="CN38" s="4">
        <f t="shared" ca="1" si="31"/>
        <v>2.1364875044025919</v>
      </c>
      <c r="CO38" s="4">
        <f t="shared" ca="1" si="31"/>
        <v>2.1364363536197724</v>
      </c>
      <c r="CP38" s="4">
        <f t="shared" ca="1" si="31"/>
        <v>2.1364303439481787</v>
      </c>
      <c r="CQ38" s="4">
        <f t="shared" ca="1" si="31"/>
        <v>2.1683415960392147</v>
      </c>
      <c r="CR38" s="4">
        <f t="shared" ca="1" si="31"/>
        <v>2.2247362160973396</v>
      </c>
      <c r="CS38" s="4">
        <f t="shared" ca="1" si="31"/>
        <v>2.2332304273887562</v>
      </c>
      <c r="CT38" s="4">
        <f t="shared" ca="1" si="31"/>
        <v>2.234630365704986</v>
      </c>
      <c r="CU38" s="156">
        <f t="shared" ca="1" si="31"/>
        <v>2.2348641054711402</v>
      </c>
      <c r="CV38" s="4">
        <f t="shared" ca="1" si="31"/>
        <v>0</v>
      </c>
      <c r="CW38" s="4">
        <f t="shared" ca="1" si="31"/>
        <v>0</v>
      </c>
      <c r="CX38" s="4">
        <f t="shared" ca="1" si="31"/>
        <v>0</v>
      </c>
      <c r="CY38" s="4">
        <f t="shared" ca="1" si="31"/>
        <v>0</v>
      </c>
      <c r="CZ38" s="4">
        <f t="shared" ca="1" si="31"/>
        <v>0</v>
      </c>
      <c r="DA38" s="4">
        <f t="shared" ca="1" si="31"/>
        <v>0</v>
      </c>
      <c r="DB38" s="4">
        <f t="shared" ca="1" si="31"/>
        <v>0</v>
      </c>
      <c r="DC38" s="4">
        <f t="shared" ca="1" si="31"/>
        <v>0</v>
      </c>
      <c r="DD38" s="4">
        <f t="shared" ca="1" si="31"/>
        <v>0</v>
      </c>
      <c r="DE38" s="4">
        <f t="shared" ca="1" si="31"/>
        <v>0</v>
      </c>
      <c r="DF38" s="4">
        <f t="shared" ca="1" si="31"/>
        <v>0</v>
      </c>
      <c r="DG38" s="4">
        <f t="shared" ca="1" si="31"/>
        <v>0</v>
      </c>
      <c r="DH38" s="4">
        <f t="shared" ca="1" si="31"/>
        <v>0</v>
      </c>
      <c r="DI38" s="4">
        <f t="shared" ca="1" si="31"/>
        <v>0</v>
      </c>
      <c r="DJ38" s="4">
        <f t="shared" ca="1" si="31"/>
        <v>0</v>
      </c>
      <c r="DK38" s="4">
        <f t="shared" ca="1" si="31"/>
        <v>0</v>
      </c>
      <c r="DL38" s="4">
        <f t="shared" ca="1" si="31"/>
        <v>0</v>
      </c>
      <c r="DM38" s="4">
        <f t="shared" ca="1" si="31"/>
        <v>0</v>
      </c>
      <c r="DN38" s="4">
        <f t="shared" ca="1" si="31"/>
        <v>0</v>
      </c>
      <c r="DO38" s="4">
        <f t="shared" ca="1" si="31"/>
        <v>0</v>
      </c>
      <c r="DP38" s="4">
        <f t="shared" ca="1" si="31"/>
        <v>0</v>
      </c>
      <c r="DQ38" s="4">
        <f t="shared" ca="1" si="31"/>
        <v>0</v>
      </c>
      <c r="DR38" s="4">
        <f t="shared" ca="1" si="31"/>
        <v>0</v>
      </c>
      <c r="DS38" s="4">
        <f t="shared" ca="1" si="31"/>
        <v>0</v>
      </c>
      <c r="DT38" s="110">
        <f t="shared" ca="1" si="31"/>
        <v>0</v>
      </c>
      <c r="DU38" s="4">
        <f t="shared" ca="1" si="31"/>
        <v>0</v>
      </c>
      <c r="DV38" s="4">
        <f t="shared" ca="1" si="31"/>
        <v>0</v>
      </c>
      <c r="DW38" s="4">
        <f t="shared" ca="1" si="31"/>
        <v>0</v>
      </c>
      <c r="DX38" s="4">
        <f t="shared" ca="1" si="31"/>
        <v>0</v>
      </c>
      <c r="DY38" s="4">
        <f t="shared" ca="1" si="31"/>
        <v>0</v>
      </c>
      <c r="DZ38" s="4">
        <f t="shared" ca="1" si="31"/>
        <v>0</v>
      </c>
      <c r="EA38" s="4">
        <f t="shared" ca="1" si="31"/>
        <v>0</v>
      </c>
      <c r="EB38" s="4">
        <f t="shared" ca="1" si="31"/>
        <v>0</v>
      </c>
      <c r="EC38" s="4">
        <f t="shared" ref="EC38:GM38" ca="1" si="32">IF(EC39&lt;&gt;"",EC34-EC39,"")</f>
        <v>0</v>
      </c>
      <c r="ED38" s="4">
        <f t="shared" ca="1" si="32"/>
        <v>0</v>
      </c>
      <c r="EE38" s="4">
        <f t="shared" ca="1" si="32"/>
        <v>0</v>
      </c>
      <c r="EF38" s="4">
        <f t="shared" ca="1" si="32"/>
        <v>0</v>
      </c>
      <c r="EG38" s="4">
        <f t="shared" ca="1" si="32"/>
        <v>0</v>
      </c>
      <c r="EH38" s="4">
        <f t="shared" ca="1" si="32"/>
        <v>0</v>
      </c>
      <c r="EI38" s="4">
        <f t="shared" ca="1" si="32"/>
        <v>0</v>
      </c>
      <c r="EJ38" s="4">
        <f t="shared" ca="1" si="32"/>
        <v>0</v>
      </c>
      <c r="EK38" s="4">
        <f t="shared" ca="1" si="32"/>
        <v>0</v>
      </c>
      <c r="EL38" s="4">
        <f t="shared" ca="1" si="32"/>
        <v>0</v>
      </c>
      <c r="EM38" s="4">
        <f t="shared" ca="1" si="32"/>
        <v>0</v>
      </c>
      <c r="EN38" s="4">
        <f t="shared" ca="1" si="32"/>
        <v>0</v>
      </c>
      <c r="EO38" s="4">
        <f t="shared" ca="1" si="32"/>
        <v>0</v>
      </c>
      <c r="EP38" s="4">
        <f t="shared" ca="1" si="32"/>
        <v>0</v>
      </c>
      <c r="EQ38" s="156">
        <f t="shared" ca="1" si="32"/>
        <v>0</v>
      </c>
      <c r="ER38" s="4">
        <f t="shared" ca="1" si="32"/>
        <v>0</v>
      </c>
      <c r="ES38" s="4">
        <f t="shared" ca="1" si="32"/>
        <v>0</v>
      </c>
      <c r="ET38" s="4">
        <f t="shared" ca="1" si="32"/>
        <v>0</v>
      </c>
      <c r="EU38" s="4">
        <f t="shared" ca="1" si="32"/>
        <v>0</v>
      </c>
      <c r="EV38" s="4">
        <f t="shared" ca="1" si="32"/>
        <v>0</v>
      </c>
      <c r="EW38" s="4">
        <f t="shared" ca="1" si="32"/>
        <v>0</v>
      </c>
      <c r="EX38" s="4">
        <f t="shared" ca="1" si="32"/>
        <v>0</v>
      </c>
      <c r="EY38" s="4">
        <f t="shared" ca="1" si="32"/>
        <v>0</v>
      </c>
      <c r="EZ38" s="4">
        <f t="shared" ca="1" si="32"/>
        <v>0</v>
      </c>
      <c r="FA38" s="4">
        <f t="shared" ca="1" si="32"/>
        <v>0</v>
      </c>
      <c r="FB38" s="4">
        <f t="shared" ca="1" si="32"/>
        <v>0</v>
      </c>
      <c r="FC38" s="4">
        <f t="shared" ca="1" si="32"/>
        <v>0</v>
      </c>
      <c r="FD38" s="4">
        <f t="shared" ca="1" si="32"/>
        <v>0</v>
      </c>
      <c r="FE38" s="4">
        <f t="shared" ca="1" si="32"/>
        <v>0</v>
      </c>
      <c r="FF38" s="4">
        <f t="shared" ca="1" si="32"/>
        <v>0</v>
      </c>
      <c r="FG38" s="4">
        <f t="shared" ca="1" si="32"/>
        <v>0</v>
      </c>
      <c r="FH38" s="4">
        <f t="shared" ca="1" si="32"/>
        <v>0</v>
      </c>
      <c r="FI38" s="4">
        <f t="shared" ca="1" si="32"/>
        <v>0</v>
      </c>
      <c r="FJ38" s="4">
        <f t="shared" ca="1" si="32"/>
        <v>0</v>
      </c>
      <c r="FK38" s="4">
        <f t="shared" ca="1" si="32"/>
        <v>0</v>
      </c>
      <c r="FL38" s="4">
        <f t="shared" ca="1" si="32"/>
        <v>0</v>
      </c>
      <c r="FM38" s="4">
        <f t="shared" ca="1" si="32"/>
        <v>0</v>
      </c>
      <c r="FN38" s="4">
        <f t="shared" ca="1" si="32"/>
        <v>0</v>
      </c>
      <c r="FO38" s="4">
        <f t="shared" ca="1" si="32"/>
        <v>0</v>
      </c>
      <c r="FP38" s="110" t="str">
        <f t="shared" si="32"/>
        <v/>
      </c>
      <c r="FQ38" s="4" t="str">
        <f t="shared" si="32"/>
        <v/>
      </c>
      <c r="FR38" s="4" t="str">
        <f t="shared" si="32"/>
        <v/>
      </c>
      <c r="FS38" s="4" t="str">
        <f t="shared" si="32"/>
        <v/>
      </c>
      <c r="FT38" s="4" t="str">
        <f t="shared" si="32"/>
        <v/>
      </c>
      <c r="FU38" s="4" t="str">
        <f t="shared" si="32"/>
        <v/>
      </c>
      <c r="FV38" s="4" t="str">
        <f t="shared" si="32"/>
        <v/>
      </c>
      <c r="FW38" s="4" t="str">
        <f t="shared" si="32"/>
        <v/>
      </c>
      <c r="FX38" s="4" t="str">
        <f t="shared" si="32"/>
        <v/>
      </c>
      <c r="FY38" s="4" t="str">
        <f t="shared" si="32"/>
        <v/>
      </c>
      <c r="FZ38" s="4" t="str">
        <f t="shared" si="32"/>
        <v/>
      </c>
      <c r="GA38" s="4" t="str">
        <f t="shared" si="32"/>
        <v/>
      </c>
      <c r="GB38" s="4" t="str">
        <f t="shared" si="32"/>
        <v/>
      </c>
      <c r="GC38" s="4" t="str">
        <f t="shared" si="32"/>
        <v/>
      </c>
      <c r="GD38" s="4" t="str">
        <f t="shared" si="32"/>
        <v/>
      </c>
      <c r="GE38" s="4" t="str">
        <f t="shared" si="32"/>
        <v/>
      </c>
      <c r="GF38" s="4" t="str">
        <f t="shared" si="32"/>
        <v/>
      </c>
      <c r="GG38" s="4" t="str">
        <f t="shared" si="32"/>
        <v/>
      </c>
      <c r="GH38" s="4" t="str">
        <f t="shared" si="32"/>
        <v/>
      </c>
      <c r="GI38" s="4" t="str">
        <f t="shared" si="32"/>
        <v/>
      </c>
      <c r="GJ38" s="4" t="str">
        <f t="shared" si="32"/>
        <v/>
      </c>
      <c r="GK38" s="4" t="str">
        <f t="shared" si="32"/>
        <v/>
      </c>
      <c r="GL38" s="4" t="str">
        <f t="shared" si="32"/>
        <v/>
      </c>
      <c r="GM38" s="156" t="str">
        <f t="shared" si="32"/>
        <v/>
      </c>
    </row>
    <row r="39" spans="1:195" x14ac:dyDescent="0.25">
      <c r="B39" t="s">
        <v>52</v>
      </c>
      <c r="C39" t="s">
        <v>24</v>
      </c>
      <c r="D39" s="4">
        <f ca="1">IF(D64&lt;=$L$3,IF(OR(D53=3,D53=4),D34,IF((MecaFluide!$D$15^2*D34^2-(MecaFluide!$C$14-MecaFluide!$D$15)*(D15-D12-MecaFluide!$D$15*Horaire_20!D34^2))&gt;=0,(-MecaFluide!$D$15*D34+SQRT(MecaFluide!$D$15^2*D34^2-(MecaFluide!$C$14-MecaFluide!$D$15)*(D15-D12-MecaFluide!$D$15*Horaire_20!D34^2)))/(MecaFluide!$C$14-MecaFluide!$D$15),"")),"")</f>
        <v>-3.7422608943742155</v>
      </c>
      <c r="E39" s="4">
        <f ca="1">IF(E64&lt;=$L$3,IF(OR(E53=3,E53=4),E34,IF((MecaFluide!$D$15^2*E34^2-(MecaFluide!$C$14-MecaFluide!$D$15)*(E15-E12-MecaFluide!$D$15*Horaire_20!E34^2))&gt;=0,(-MecaFluide!$D$15*E34+SQRT(MecaFluide!$D$15^2*E34^2-(MecaFluide!$C$14-MecaFluide!$D$15)*(E15-E12-MecaFluide!$D$15*Horaire_20!E34^2)))/(MecaFluide!$C$14-MecaFluide!$D$15),"")),"")</f>
        <v>-4.0681166094243428</v>
      </c>
      <c r="F39" s="4">
        <f ca="1">IF(F64&lt;=$L$3,IF(OR(F53=3,F53=4),F34,IF((MecaFluide!$D$15^2*F34^2-(MecaFluide!$C$14-MecaFluide!$D$15)*(F15-F12-MecaFluide!$D$15*Horaire_20!F34^2))&gt;=0,(-MecaFluide!$D$15*F34+SQRT(MecaFluide!$D$15^2*F34^2-(MecaFluide!$C$14-MecaFluide!$D$15)*(F15-F12-MecaFluide!$D$15*Horaire_20!F34^2)))/(MecaFluide!$C$14-MecaFluide!$D$15),"")),"")</f>
        <v>-4.1720802568727597</v>
      </c>
      <c r="G39" s="4">
        <f ca="1">IF(G64&lt;=$L$3,IF(OR(G53=3,G53=4),G34,IF((MecaFluide!$D$15^2*G34^2-(MecaFluide!$C$14-MecaFluide!$D$15)*(G15-G12-MecaFluide!$D$15*Horaire_20!G34^2))&gt;=0,(-MecaFluide!$D$15*G34+SQRT(MecaFluide!$D$15^2*G34^2-(MecaFluide!$C$14-MecaFluide!$D$15)*(G15-G12-MecaFluide!$D$15*Horaire_20!G34^2)))/(MecaFluide!$C$14-MecaFluide!$D$15),"")),"")</f>
        <v>-4.2620053281963655</v>
      </c>
      <c r="H39" s="4">
        <f ca="1">IF(H64&lt;=$L$3,IF(OR(H53=3,H53=4),H34,IF((MecaFluide!$D$15^2*H34^2-(MecaFluide!$C$14-MecaFluide!$D$15)*(H15-H12-MecaFluide!$D$15*Horaire_20!H34^2))&gt;=0,(-MecaFluide!$D$15*H34+SQRT(MecaFluide!$D$15^2*H34^2-(MecaFluide!$C$14-MecaFluide!$D$15)*(H15-H12-MecaFluide!$D$15*Horaire_20!H34^2)))/(MecaFluide!$C$14-MecaFluide!$D$15),"")),"")</f>
        <v>-4.3367178197850231</v>
      </c>
      <c r="I39" s="4">
        <f ca="1">IF(I64&lt;=$L$3,IF(OR(I53=3,I53=4),I34,IF((MecaFluide!$D$15^2*I34^2-(MecaFluide!$C$14-MecaFluide!$D$15)*(I15-I12-MecaFluide!$D$15*Horaire_20!I34^2))&gt;=0,(-MecaFluide!$D$15*I34+SQRT(MecaFluide!$D$15^2*I34^2-(MecaFluide!$C$14-MecaFluide!$D$15)*(I15-I12-MecaFluide!$D$15*Horaire_20!I34^2)))/(MecaFluide!$C$14-MecaFluide!$D$15),"")),"")</f>
        <v>-4.2852678445284269</v>
      </c>
      <c r="J39" s="4">
        <f ca="1">IF(J64&lt;=$L$3,IF(OR(J53=3,J53=4),J34,IF((MecaFluide!$D$15^2*J34^2-(MecaFluide!$C$14-MecaFluide!$D$15)*(J15-J12-MecaFluide!$D$15*Horaire_20!J34^2))&gt;=0,(-MecaFluide!$D$15*J34+SQRT(MecaFluide!$D$15^2*J34^2-(MecaFluide!$C$14-MecaFluide!$D$15)*(J15-J12-MecaFluide!$D$15*Horaire_20!J34^2)))/(MecaFluide!$C$14-MecaFluide!$D$15),"")),"")</f>
        <v>-4.3514165319805231</v>
      </c>
      <c r="K39" s="4">
        <f ca="1">IF(K64&lt;=$L$3,IF(OR(K53=3,K53=4),K34,IF((MecaFluide!$D$15^2*K34^2-(MecaFluide!$C$14-MecaFluide!$D$15)*(K15-K12-MecaFluide!$D$15*Horaire_20!K34^2))&gt;=0,(-MecaFluide!$D$15*K34+SQRT(MecaFluide!$D$15^2*K34^2-(MecaFluide!$C$14-MecaFluide!$D$15)*(K15-K12-MecaFluide!$D$15*Horaire_20!K34^2)))/(MecaFluide!$C$14-MecaFluide!$D$15),"")),"")</f>
        <v>17.289572088004199</v>
      </c>
      <c r="L39" s="4">
        <f ca="1">IF(L64&lt;=$L$3,IF(OR(L53=3,L53=4),L34,IF((MecaFluide!$D$15^2*L34^2-(MecaFluide!$C$14-MecaFluide!$D$15)*(L15-L12-MecaFluide!$D$15*Horaire_20!L34^2))&gt;=0,(-MecaFluide!$D$15*L34+SQRT(MecaFluide!$D$15^2*L34^2-(MecaFluide!$C$14-MecaFluide!$D$15)*(L15-L12-MecaFluide!$D$15*Horaire_20!L34^2)))/(MecaFluide!$C$14-MecaFluide!$D$15),"")),"")</f>
        <v>20.212595838585937</v>
      </c>
      <c r="M39" s="4">
        <f ca="1">IF(M64&lt;=$L$3,IF(OR(M53=3,M53=4),M34,IF((MecaFluide!$D$15^2*M34^2-(MecaFluide!$C$14-MecaFluide!$D$15)*(M15-M12-MecaFluide!$D$15*Horaire_20!M34^2))&gt;=0,(-MecaFluide!$D$15*M34+SQRT(MecaFluide!$D$15^2*M34^2-(MecaFluide!$C$14-MecaFluide!$D$15)*(M15-M12-MecaFluide!$D$15*Horaire_20!M34^2)))/(MecaFluide!$C$14-MecaFluide!$D$15),"")),"")</f>
        <v>20.398407670828615</v>
      </c>
      <c r="N39" s="4">
        <f ca="1">IF(N64&lt;=$L$3,IF(OR(N53=3,N53=4),N34,IF((MecaFluide!$D$15^2*N34^2-(MecaFluide!$C$14-MecaFluide!$D$15)*(N15-N12-MecaFluide!$D$15*Horaire_20!N34^2))&gt;=0,(-MecaFluide!$D$15*N34+SQRT(MecaFluide!$D$15^2*N34^2-(MecaFluide!$C$14-MecaFluide!$D$15)*(N15-N12-MecaFluide!$D$15*Horaire_20!N34^2)))/(MecaFluide!$C$14-MecaFluide!$D$15),"")),"")</f>
        <v>21.093822486317762</v>
      </c>
      <c r="O39" s="4">
        <f ca="1">IF(O64&lt;=$L$3,IF(OR(O53=3,O53=4),O34,IF((MecaFluide!$D$15^2*O34^2-(MecaFluide!$C$14-MecaFluide!$D$15)*(O15-O12-MecaFluide!$D$15*Horaire_20!O34^2))&gt;=0,(-MecaFluide!$D$15*O34+SQRT(MecaFluide!$D$15^2*O34^2-(MecaFluide!$C$14-MecaFluide!$D$15)*(O15-O12-MecaFluide!$D$15*Horaire_20!O34^2)))/(MecaFluide!$C$14-MecaFluide!$D$15),"")),"")</f>
        <v>17.715624217793106</v>
      </c>
      <c r="P39" s="4">
        <f ca="1">IF(P64&lt;=$L$3,IF(OR(P53=3,P53=4),P34,IF((MecaFluide!$D$15^2*P34^2-(MecaFluide!$C$14-MecaFluide!$D$15)*(P15-P12-MecaFluide!$D$15*Horaire_20!P34^2))&gt;=0,(-MecaFluide!$D$15*P34+SQRT(MecaFluide!$D$15^2*P34^2-(MecaFluide!$C$14-MecaFluide!$D$15)*(P15-P12-MecaFluide!$D$15*Horaire_20!P34^2)))/(MecaFluide!$C$14-MecaFluide!$D$15),"")),"")</f>
        <v>17.802849643930607</v>
      </c>
      <c r="Q39" s="4">
        <f ca="1">IF(Q64&lt;=$L$3,IF(OR(Q53=3,Q53=4),Q34,IF((MecaFluide!$D$15^2*Q34^2-(MecaFluide!$C$14-MecaFluide!$D$15)*(Q15-Q12-MecaFluide!$D$15*Horaire_20!Q34^2))&gt;=0,(-MecaFluide!$D$15*Q34+SQRT(MecaFluide!$D$15^2*Q34^2-(MecaFluide!$C$14-MecaFluide!$D$15)*(Q15-Q12-MecaFluide!$D$15*Horaire_20!Q34^2)))/(MecaFluide!$C$14-MecaFluide!$D$15),"")),"")</f>
        <v>17.876772359757375</v>
      </c>
      <c r="R39" s="4">
        <f ca="1">IF(R64&lt;=$L$3,IF(OR(R53=3,R53=4),R34,IF((MecaFluide!$D$15^2*R34^2-(MecaFluide!$C$14-MecaFluide!$D$15)*(R15-R12-MecaFluide!$D$15*Horaire_20!R34^2))&gt;=0,(-MecaFluide!$D$15*R34+SQRT(MecaFluide!$D$15^2*R34^2-(MecaFluide!$C$14-MecaFluide!$D$15)*(R15-R12-MecaFluide!$D$15*Horaire_20!R34^2)))/(MecaFluide!$C$14-MecaFluide!$D$15),"")),"")</f>
        <v>17.940849371429081</v>
      </c>
      <c r="S39" s="4">
        <f ca="1">IF(S64&lt;=$L$3,IF(OR(S53=3,S53=4),S34,IF((MecaFluide!$D$15^2*S34^2-(MecaFluide!$C$14-MecaFluide!$D$15)*(S15-S12-MecaFluide!$D$15*Horaire_20!S34^2))&gt;=0,(-MecaFluide!$D$15*S34+SQRT(MecaFluide!$D$15^2*S34^2-(MecaFluide!$C$14-MecaFluide!$D$15)*(S15-S12-MecaFluide!$D$15*Horaire_20!S34^2)))/(MecaFluide!$C$14-MecaFluide!$D$15),"")),"")</f>
        <v>17.997669833655728</v>
      </c>
      <c r="T39" s="4">
        <f ca="1">IF(T64&lt;=$L$3,IF(OR(T53=3,T53=4),T34,IF((MecaFluide!$D$15^2*T34^2-(MecaFluide!$C$14-MecaFluide!$D$15)*(T15-T12-MecaFluide!$D$15*Horaire_20!T34^2))&gt;=0,(-MecaFluide!$D$15*T34+SQRT(MecaFluide!$D$15^2*T34^2-(MecaFluide!$C$14-MecaFluide!$D$15)*(T15-T12-MecaFluide!$D$15*Horaire_20!T34^2)))/(MecaFluide!$C$14-MecaFluide!$D$15),"")),"")</f>
        <v>18.071378737682874</v>
      </c>
      <c r="U39" s="4">
        <f ca="1">IF(U64&lt;=$L$3,IF(OR(U53=3,U53=4),U34,IF((MecaFluide!$D$15^2*U34^2-(MecaFluide!$C$14-MecaFluide!$D$15)*(U15-U12-MecaFluide!$D$15*Horaire_20!U34^2))&gt;=0,(-MecaFluide!$D$15*U34+SQRT(MecaFluide!$D$15^2*U34^2-(MecaFluide!$C$14-MecaFluide!$D$15)*(U15-U12-MecaFluide!$D$15*Horaire_20!U34^2)))/(MecaFluide!$C$14-MecaFluide!$D$15),"")),"")</f>
        <v>32.489292775849044</v>
      </c>
      <c r="V39" s="4">
        <f ca="1">IF(V64&lt;=$L$3,IF(OR(V53=3,V53=4),V34,IF((MecaFluide!$D$15^2*V34^2-(MecaFluide!$C$14-MecaFluide!$D$15)*(V15-V12-MecaFluide!$D$15*Horaire_20!V34^2))&gt;=0,(-MecaFluide!$D$15*V34+SQRT(MecaFluide!$D$15^2*V34^2-(MecaFluide!$C$14-MecaFluide!$D$15)*(V15-V12-MecaFluide!$D$15*Horaire_20!V34^2)))/(MecaFluide!$C$14-MecaFluide!$D$15),"")),"")</f>
        <v>23.34776850338886</v>
      </c>
      <c r="W39" s="4">
        <f ca="1">IF(W64&lt;=$L$3,IF(OR(W53=3,W53=4),W34,IF((MecaFluide!$D$15^2*W34^2-(MecaFluide!$C$14-MecaFluide!$D$15)*(W15-W12-MecaFluide!$D$15*Horaire_20!W34^2))&gt;=0,(-MecaFluide!$D$15*W34+SQRT(MecaFluide!$D$15^2*W34^2-(MecaFluide!$C$14-MecaFluide!$D$15)*(W15-W12-MecaFluide!$D$15*Horaire_20!W34^2)))/(MecaFluide!$C$14-MecaFluide!$D$15),"")),"")</f>
        <v>18.666252682326743</v>
      </c>
      <c r="X39" s="4">
        <f ca="1">IF(X64&lt;=$L$3,IF(OR(X53=3,X53=4),X34,IF((MecaFluide!$D$15^2*X34^2-(MecaFluide!$C$14-MecaFluide!$D$15)*(X15-X12-MecaFluide!$D$15*Horaire_20!X34^2))&gt;=0,(-MecaFluide!$D$15*X34+SQRT(MecaFluide!$D$15^2*X34^2-(MecaFluide!$C$14-MecaFluide!$D$15)*(X15-X12-MecaFluide!$D$15*Horaire_20!X34^2)))/(MecaFluide!$C$14-MecaFluide!$D$15),"")),"")</f>
        <v>18.333546050158763</v>
      </c>
      <c r="Y39" s="4" t="str">
        <f ca="1">IF(Y64&lt;=$L$3,IF(OR(Y53=3,Y53=4),Y34,IF((MecaFluide!$D$15^2*Y34^2-(MecaFluide!$C$14-MecaFluide!$D$15)*(Y15-Y12-MecaFluide!$D$15*Horaire_20!Y34^2))&gt;=0,(-MecaFluide!$D$15*Y34+SQRT(MecaFluide!$D$15^2*Y34^2-(MecaFluide!$C$14-MecaFluide!$D$15)*(Y15-Y12-MecaFluide!$D$15*Horaire_20!Y34^2)))/(MecaFluide!$C$14-MecaFluide!$D$15),"")),"")</f>
        <v/>
      </c>
      <c r="Z39" s="4" t="str">
        <f ca="1">IF(Z64&lt;=$L$3,IF(OR(Z53=3,Z53=4),Z34,IF((MecaFluide!$D$15^2*Z34^2-(MecaFluide!$C$14-MecaFluide!$D$15)*(Z15-Z12-MecaFluide!$D$15*Horaire_20!Z34^2))&gt;=0,(-MecaFluide!$D$15*Z34+SQRT(MecaFluide!$D$15^2*Z34^2-(MecaFluide!$C$14-MecaFluide!$D$15)*(Z15-Z12-MecaFluide!$D$15*Horaire_20!Z34^2)))/(MecaFluide!$C$14-MecaFluide!$D$15),"")),"")</f>
        <v/>
      </c>
      <c r="AA39" s="4" t="str">
        <f ca="1">IF(AA64&lt;=$L$3,IF(OR(AA53=3,AA53=4),AA34,IF((MecaFluide!$D$15^2*AA34^2-(MecaFluide!$C$14-MecaFluide!$D$15)*(AA15-AA12-MecaFluide!$D$15*Horaire_20!AA34^2))&gt;=0,(-MecaFluide!$D$15*AA34+SQRT(MecaFluide!$D$15^2*AA34^2-(MecaFluide!$C$14-MecaFluide!$D$15)*(AA15-AA12-MecaFluide!$D$15*Horaire_20!AA34^2)))/(MecaFluide!$C$14-MecaFluide!$D$15),"")),"")</f>
        <v/>
      </c>
      <c r="AB39" s="110">
        <f ca="1">IF(AB64&lt;=$L$3,IF(OR(AB53=3,AB53=4),AB34,IF((MecaFluide!$D$15^2*AB34^2-(MecaFluide!$C$14-MecaFluide!$D$15)*(AB15-AB12-MecaFluide!$D$15*Horaire_20!AB34^2))&gt;=0,(-MecaFluide!$D$15*AB34+SQRT(MecaFluide!$D$15^2*AB34^2-(MecaFluide!$C$14-MecaFluide!$D$15)*(AB15-AB12-MecaFluide!$D$15*Horaire_20!AB34^2)))/(MecaFluide!$C$14-MecaFluide!$D$15),"")),"")</f>
        <v>-5.5663626532389099</v>
      </c>
      <c r="AC39" s="4">
        <f ca="1">IF(AC64&lt;=$L$3,IF(OR(AC53=3,AC53=4),AC34,IF((MecaFluide!$D$15^2*AC34^2-(MecaFluide!$C$14-MecaFluide!$D$15)*(AC15-AC12-MecaFluide!$D$15*Horaire_20!AC34^2))&gt;=0,(-MecaFluide!$D$15*AC34+SQRT(MecaFluide!$D$15^2*AC34^2-(MecaFluide!$C$14-MecaFluide!$D$15)*(AC15-AC12-MecaFluide!$D$15*Horaire_20!AC34^2)))/(MecaFluide!$C$14-MecaFluide!$D$15),"")),"")</f>
        <v>-3.5739300594117993</v>
      </c>
      <c r="AD39" s="4">
        <f ca="1">IF(AD64&lt;=$L$3,IF(OR(AD53=3,AD53=4),AD34,IF((MecaFluide!$D$15^2*AD34^2-(MecaFluide!$C$14-MecaFluide!$D$15)*(AD15-AD12-MecaFluide!$D$15*Horaire_20!AD34^2))&gt;=0,(-MecaFluide!$D$15*AD34+SQRT(MecaFluide!$D$15^2*AD34^2-(MecaFluide!$C$14-MecaFluide!$D$15)*(AD15-AD12-MecaFluide!$D$15*Horaire_20!AD34^2)))/(MecaFluide!$C$14-MecaFluide!$D$15),"")),"")</f>
        <v>-2.5315131833365987</v>
      </c>
      <c r="AE39" s="4">
        <f ca="1">IF(AE64&lt;=$L$3,IF(OR(AE53=3,AE53=4),AE34,IF((MecaFluide!$D$15^2*AE34^2-(MecaFluide!$C$14-MecaFluide!$D$15)*(AE15-AE12-MecaFluide!$D$15*Horaire_20!AE34^2))&gt;=0,(-MecaFluide!$D$15*AE34+SQRT(MecaFluide!$D$15^2*AE34^2-(MecaFluide!$C$14-MecaFluide!$D$15)*(AE15-AE12-MecaFluide!$D$15*Horaire_20!AE34^2)))/(MecaFluide!$C$14-MecaFluide!$D$15),"")),"")</f>
        <v>-2.4984696306679255</v>
      </c>
      <c r="AF39" s="4">
        <f ca="1">IF(AF64&lt;=$L$3,IF(OR(AF53=3,AF53=4),AF34,IF((MecaFluide!$D$15^2*AF34^2-(MecaFluide!$C$14-MecaFluide!$D$15)*(AF15-AF12-MecaFluide!$D$15*Horaire_20!AF34^2))&gt;=0,(-MecaFluide!$D$15*AF34+SQRT(MecaFluide!$D$15^2*AF34^2-(MecaFluide!$C$14-MecaFluide!$D$15)*(AF15-AF12-MecaFluide!$D$15*Horaire_20!AF34^2)))/(MecaFluide!$C$14-MecaFluide!$D$15),"")),"")</f>
        <v>-2.5045196921877619</v>
      </c>
      <c r="AG39" s="4">
        <f ca="1">IF(AG64&lt;=$L$3,IF(OR(AG53=3,AG53=4),AG34,IF((MecaFluide!$D$15^2*AG34^2-(MecaFluide!$C$14-MecaFluide!$D$15)*(AG15-AG12-MecaFluide!$D$15*Horaire_20!AG34^2))&gt;=0,(-MecaFluide!$D$15*AG34+SQRT(MecaFluide!$D$15^2*AG34^2-(MecaFluide!$C$14-MecaFluide!$D$15)*(AG15-AG12-MecaFluide!$D$15*Horaire_20!AG34^2)))/(MecaFluide!$C$14-MecaFluide!$D$15),"")),"")</f>
        <v>-2.6213071976043238</v>
      </c>
      <c r="AH39" s="4">
        <f ca="1">IF(AH64&lt;=$L$3,IF(OR(AH53=3,AH53=4),AH34,IF((MecaFluide!$D$15^2*AH34^2-(MecaFluide!$C$14-MecaFluide!$D$15)*(AH15-AH12-MecaFluide!$D$15*Horaire_20!AH34^2))&gt;=0,(-MecaFluide!$D$15*AH34+SQRT(MecaFluide!$D$15^2*AH34^2-(MecaFluide!$C$14-MecaFluide!$D$15)*(AH15-AH12-MecaFluide!$D$15*Horaire_20!AH34^2)))/(MecaFluide!$C$14-MecaFluide!$D$15),"")),"")</f>
        <v>-2.6417193843694484</v>
      </c>
      <c r="AI39" s="4">
        <f ca="1">IF(AI64&lt;=$L$3,IF(OR(AI53=3,AI53=4),AI34,IF((MecaFluide!$D$15^2*AI34^2-(MecaFluide!$C$14-MecaFluide!$D$15)*(AI15-AI12-MecaFluide!$D$15*Horaire_20!AI34^2))&gt;=0,(-MecaFluide!$D$15*AI34+SQRT(MecaFluide!$D$15^2*AI34^2-(MecaFluide!$C$14-MecaFluide!$D$15)*(AI15-AI12-MecaFluide!$D$15*Horaire_20!AI34^2)))/(MecaFluide!$C$14-MecaFluide!$D$15),"")),"")</f>
        <v>-2.6394523679008768</v>
      </c>
      <c r="AJ39" s="4">
        <f ca="1">IF(AJ64&lt;=$L$3,IF(OR(AJ53=3,AJ53=4),AJ34,IF((MecaFluide!$D$15^2*AJ34^2-(MecaFluide!$C$14-MecaFluide!$D$15)*(AJ15-AJ12-MecaFluide!$D$15*Horaire_20!AJ34^2))&gt;=0,(-MecaFluide!$D$15*AJ34+SQRT(MecaFluide!$D$15^2*AJ34^2-(MecaFluide!$C$14-MecaFluide!$D$15)*(AJ15-AJ12-MecaFluide!$D$15*Horaire_20!AJ34^2)))/(MecaFluide!$C$14-MecaFluide!$D$15),"")),"")</f>
        <v>30.755089107962885</v>
      </c>
      <c r="AK39" s="4">
        <f ca="1">IF(AK64&lt;=$L$3,IF(OR(AK53=3,AK53=4),AK34,IF((MecaFluide!$D$15^2*AK34^2-(MecaFluide!$C$14-MecaFluide!$D$15)*(AK15-AK12-MecaFluide!$D$15*Horaire_20!AK34^2))&gt;=0,(-MecaFluide!$D$15*AK34+SQRT(MecaFluide!$D$15^2*AK34^2-(MecaFluide!$C$14-MecaFluide!$D$15)*(AK15-AK12-MecaFluide!$D$15*Horaire_20!AK34^2)))/(MecaFluide!$C$14-MecaFluide!$D$15),"")),"")</f>
        <v>22.288555278954362</v>
      </c>
      <c r="AL39" s="4" t="str">
        <f ca="1">IF(AL64&lt;=$L$3,IF(OR(AL53=3,AL53=4),AL34,IF((MecaFluide!$D$15^2*AL34^2-(MecaFluide!$C$14-MecaFluide!$D$15)*(AL15-AL12-MecaFluide!$D$15*Horaire_20!AL34^2))&gt;=0,(-MecaFluide!$D$15*AL34+SQRT(MecaFluide!$D$15^2*AL34^2-(MecaFluide!$C$14-MecaFluide!$D$15)*(AL15-AL12-MecaFluide!$D$15*Horaire_20!AL34^2)))/(MecaFluide!$C$14-MecaFluide!$D$15),"")),"")</f>
        <v/>
      </c>
      <c r="AM39" s="4" t="str">
        <f ca="1">IF(AM64&lt;=$L$3,IF(OR(AM53=3,AM53=4),AM34,IF((MecaFluide!$D$15^2*AM34^2-(MecaFluide!$C$14-MecaFluide!$D$15)*(AM15-AM12-MecaFluide!$D$15*Horaire_20!AM34^2))&gt;=0,(-MecaFluide!$D$15*AM34+SQRT(MecaFluide!$D$15^2*AM34^2-(MecaFluide!$C$14-MecaFluide!$D$15)*(AM15-AM12-MecaFluide!$D$15*Horaire_20!AM34^2)))/(MecaFluide!$C$14-MecaFluide!$D$15),"")),"")</f>
        <v/>
      </c>
      <c r="AN39" s="4">
        <f ca="1">IF(AN64&lt;=$L$3,IF(OR(AN53=3,AN53=4),AN34,IF((MecaFluide!$D$15^2*AN34^2-(MecaFluide!$C$14-MecaFluide!$D$15)*(AN15-AN12-MecaFluide!$D$15*Horaire_20!AN34^2))&gt;=0,(-MecaFluide!$D$15*AN34+SQRT(MecaFluide!$D$15^2*AN34^2-(MecaFluide!$C$14-MecaFluide!$D$15)*(AN15-AN12-MecaFluide!$D$15*Horaire_20!AN34^2)))/(MecaFluide!$C$14-MecaFluide!$D$15),"")),"")</f>
        <v>-3.1278918699027094</v>
      </c>
      <c r="AO39" s="4">
        <f ca="1">IF(AO64&lt;=$L$3,IF(OR(AO53=3,AO53=4),AO34,IF((MecaFluide!$D$15^2*AO34^2-(MecaFluide!$C$14-MecaFluide!$D$15)*(AO15-AO12-MecaFluide!$D$15*Horaire_20!AO34^2))&gt;=0,(-MecaFluide!$D$15*AO34+SQRT(MecaFluide!$D$15^2*AO34^2-(MecaFluide!$C$14-MecaFluide!$D$15)*(AO15-AO12-MecaFluide!$D$15*Horaire_20!AO34^2)))/(MecaFluide!$C$14-MecaFluide!$D$15),"")),"")</f>
        <v>-2.4649088425415164</v>
      </c>
      <c r="AP39" s="4">
        <f ca="1">IF(AP64&lt;=$L$3,IF(OR(AP53=3,AP53=4),AP34,IF((MecaFluide!$D$15^2*AP34^2-(MecaFluide!$C$14-MecaFluide!$D$15)*(AP15-AP12-MecaFluide!$D$15*Horaire_20!AP34^2))&gt;=0,(-MecaFluide!$D$15*AP34+SQRT(MecaFluide!$D$15^2*AP34^2-(MecaFluide!$C$14-MecaFluide!$D$15)*(AP15-AP12-MecaFluide!$D$15*Horaire_20!AP34^2)))/(MecaFluide!$C$14-MecaFluide!$D$15),"")),"")</f>
        <v>-2.5110946560020571</v>
      </c>
      <c r="AQ39" s="4">
        <f ca="1">IF(AQ64&lt;=$L$3,IF(OR(AQ53=3,AQ53=4),AQ34,IF((MecaFluide!$D$15^2*AQ34^2-(MecaFluide!$C$14-MecaFluide!$D$15)*(AQ15-AQ12-MecaFluide!$D$15*Horaire_20!AQ34^2))&gt;=0,(-MecaFluide!$D$15*AQ34+SQRT(MecaFluide!$D$15^2*AQ34^2-(MecaFluide!$C$14-MecaFluide!$D$15)*(AQ15-AQ12-MecaFluide!$D$15*Horaire_20!AQ34^2)))/(MecaFluide!$C$14-MecaFluide!$D$15),"")),"")</f>
        <v>-2.5021583463674446</v>
      </c>
      <c r="AR39" s="4">
        <f ca="1">IF(AR64&lt;=$L$3,IF(OR(AR53=3,AR53=4),AR34,IF((MecaFluide!$D$15^2*AR34^2-(MecaFluide!$C$14-MecaFluide!$D$15)*(AR15-AR12-MecaFluide!$D$15*Horaire_20!AR34^2))&gt;=0,(-MecaFluide!$D$15*AR34+SQRT(MecaFluide!$D$15^2*AR34^2-(MecaFluide!$C$14-MecaFluide!$D$15)*(AR15-AR12-MecaFluide!$D$15*Horaire_20!AR34^2)))/(MecaFluide!$C$14-MecaFluide!$D$15),"")),"")</f>
        <v>-2.5038234138269937</v>
      </c>
      <c r="AS39" s="4">
        <f ca="1">IF(AS64&lt;=$L$3,IF(OR(AS53=3,AS53=4),AS34,IF((MecaFluide!$D$15^2*AS34^2-(MecaFluide!$C$14-MecaFluide!$D$15)*(AS15-AS12-MecaFluide!$D$15*Horaire_20!AS34^2))&gt;=0,(-MecaFluide!$D$15*AS34+SQRT(MecaFluide!$D$15^2*AS34^2-(MecaFluide!$C$14-MecaFluide!$D$15)*(AS15-AS12-MecaFluide!$D$15*Horaire_20!AS34^2)))/(MecaFluide!$C$14-MecaFluide!$D$15),"")),"")</f>
        <v>20.203519286736991</v>
      </c>
      <c r="AT39" s="4">
        <f ca="1">IF(AT64&lt;=$L$3,IF(OR(AT53=3,AT53=4),AT34,IF((MecaFluide!$D$15^2*AT34^2-(MecaFluide!$C$14-MecaFluide!$D$15)*(AT15-AT12-MecaFluide!$D$15*Horaire_20!AT34^2))&gt;=0,(-MecaFluide!$D$15*AT34+SQRT(MecaFluide!$D$15^2*AT34^2-(MecaFluide!$C$14-MecaFluide!$D$15)*(AT15-AT12-MecaFluide!$D$15*Horaire_20!AT34^2)))/(MecaFluide!$C$14-MecaFluide!$D$15),"")),"")</f>
        <v>21.422903669159073</v>
      </c>
      <c r="AU39" s="4" t="str">
        <f ca="1">IF(AU64&lt;=$L$3,IF(OR(AU53=3,AU53=4),AU34,IF((MecaFluide!$D$15^2*AU34^2-(MecaFluide!$C$14-MecaFluide!$D$15)*(AU15-AU12-MecaFluide!$D$15*Horaire_20!AU34^2))&gt;=0,(-MecaFluide!$D$15*AU34+SQRT(MecaFluide!$D$15^2*AU34^2-(MecaFluide!$C$14-MecaFluide!$D$15)*(AU15-AU12-MecaFluide!$D$15*Horaire_20!AU34^2)))/(MecaFluide!$C$14-MecaFluide!$D$15),"")),"")</f>
        <v/>
      </c>
      <c r="AV39" s="4" t="str">
        <f ca="1">IF(AV64&lt;=$L$3,IF(OR(AV53=3,AV53=4),AV34,IF((MecaFluide!$D$15^2*AV34^2-(MecaFluide!$C$14-MecaFluide!$D$15)*(AV15-AV12-MecaFluide!$D$15*Horaire_20!AV34^2))&gt;=0,(-MecaFluide!$D$15*AV34+SQRT(MecaFluide!$D$15^2*AV34^2-(MecaFluide!$C$14-MecaFluide!$D$15)*(AV15-AV12-MecaFluide!$D$15*Horaire_20!AV34^2)))/(MecaFluide!$C$14-MecaFluide!$D$15),"")),"")</f>
        <v/>
      </c>
      <c r="AW39" s="4">
        <f ca="1">IF(AW64&lt;=$L$3,IF(OR(AW53=3,AW53=4),AW34,IF((MecaFluide!$D$15^2*AW34^2-(MecaFluide!$C$14-MecaFluide!$D$15)*(AW15-AW12-MecaFluide!$D$15*Horaire_20!AW34^2))&gt;=0,(-MecaFluide!$D$15*AW34+SQRT(MecaFluide!$D$15^2*AW34^2-(MecaFluide!$C$14-MecaFluide!$D$15)*(AW15-AW12-MecaFluide!$D$15*Horaire_20!AW34^2)))/(MecaFluide!$C$14-MecaFluide!$D$15),"")),"")</f>
        <v>-4.8124510042248252</v>
      </c>
      <c r="AX39" s="4">
        <f ca="1">IF(AX64&lt;=$L$3,IF(OR(AX53=3,AX53=4),AX34,IF((MecaFluide!$D$15^2*AX34^2-(MecaFluide!$C$14-MecaFluide!$D$15)*(AX15-AX12-MecaFluide!$D$15*Horaire_20!AX34^2))&gt;=0,(-MecaFluide!$D$15*AX34+SQRT(MecaFluide!$D$15^2*AX34^2-(MecaFluide!$C$14-MecaFluide!$D$15)*(AX15-AX12-MecaFluide!$D$15*Horaire_20!AX34^2)))/(MecaFluide!$C$14-MecaFluide!$D$15),"")),"")</f>
        <v>-3.0709973367373795</v>
      </c>
      <c r="AY39" s="4">
        <f ca="1">IF(AY64&lt;=$L$3,IF(OR(AY53=3,AY53=4),AY34,IF((MecaFluide!$D$15^2*AY34^2-(MecaFluide!$C$14-MecaFluide!$D$15)*(AY15-AY12-MecaFluide!$D$15*Horaire_20!AY34^2))&gt;=0,(-MecaFluide!$D$15*AY34+SQRT(MecaFluide!$D$15^2*AY34^2-(MecaFluide!$C$14-MecaFluide!$D$15)*(AY15-AY12-MecaFluide!$D$15*Horaire_20!AY34^2)))/(MecaFluide!$C$14-MecaFluide!$D$15),"")),"")</f>
        <v>-2.4611063548196572</v>
      </c>
      <c r="AZ39" s="110">
        <f ca="1">IF(AZ64&lt;=$L$3,IF(OR(AZ53=3,AZ53=4),AZ34,IF((MecaFluide!$D$15^2*AZ34^2-(MecaFluide!$C$14-MecaFluide!$D$15)*(AZ15-AZ12-MecaFluide!$D$15*Horaire_20!AZ34^2))&gt;=0,(-MecaFluide!$D$15*AZ34+SQRT(MecaFluide!$D$15^2*AZ34^2-(MecaFluide!$C$14-MecaFluide!$D$15)*(AZ15-AZ12-MecaFluide!$D$15*Horaire_20!AZ34^2)))/(MecaFluide!$C$14-MecaFluide!$D$15),"")),"")</f>
        <v>-2.5118668044210524</v>
      </c>
      <c r="BA39" s="4">
        <f ca="1">IF(BA64&lt;=$L$3,IF(OR(BA53=3,BA53=4),BA34,IF((MecaFluide!$D$15^2*BA34^2-(MecaFluide!$C$14-MecaFluide!$D$15)*(BA15-BA12-MecaFluide!$D$15*Horaire_20!BA34^2))&gt;=0,(-MecaFluide!$D$15*BA34+SQRT(MecaFluide!$D$15^2*BA34^2-(MecaFluide!$C$14-MecaFluide!$D$15)*(BA15-BA12-MecaFluide!$D$15*Horaire_20!BA34^2)))/(MecaFluide!$C$14-MecaFluide!$D$15),"")),"")</f>
        <v>-2.2615319533883942</v>
      </c>
      <c r="BB39" s="4">
        <f ca="1">IF(BB64&lt;=$L$3,IF(OR(BB53=3,BB53=4),BB34,IF((MecaFluide!$D$15^2*BB34^2-(MecaFluide!$C$14-MecaFluide!$D$15)*(BB15-BB12-MecaFluide!$D$15*Horaire_20!BB34^2))&gt;=0,(-MecaFluide!$D$15*BB34+SQRT(MecaFluide!$D$15^2*BB34^2-(MecaFluide!$C$14-MecaFluide!$D$15)*(BB15-BB12-MecaFluide!$D$15*Horaire_20!BB34^2)))/(MecaFluide!$C$14-MecaFluide!$D$15),"")),"")</f>
        <v>-2.3255255774014527</v>
      </c>
      <c r="BC39" s="4">
        <f ca="1">IF(BC64&lt;=$L$3,IF(OR(BC53=3,BC53=4),BC34,IF((MecaFluide!$D$15^2*BC34^2-(MecaFluide!$C$14-MecaFluide!$D$15)*(BC15-BC12-MecaFluide!$D$15*Horaire_20!BC34^2))&gt;=0,(-MecaFluide!$D$15*BC34+SQRT(MecaFluide!$D$15^2*BC34^2-(MecaFluide!$C$14-MecaFluide!$D$15)*(BC15-BC12-MecaFluide!$D$15*Horaire_20!BC34^2)))/(MecaFluide!$C$14-MecaFluide!$D$15),"")),"")</f>
        <v>-2.3861640479835136</v>
      </c>
      <c r="BD39" s="4">
        <f ca="1">IF(BD64&lt;=$L$3,IF(OR(BD53=3,BD53=4),BD34,IF((MecaFluide!$D$15^2*BD34^2-(MecaFluide!$C$14-MecaFluide!$D$15)*(BD15-BD12-MecaFluide!$D$15*Horaire_20!BD34^2))&gt;=0,(-MecaFluide!$D$15*BD34+SQRT(MecaFluide!$D$15^2*BD34^2-(MecaFluide!$C$14-MecaFluide!$D$15)*(BD15-BD12-MecaFluide!$D$15*Horaire_20!BD34^2)))/(MecaFluide!$C$14-MecaFluide!$D$15),"")),"")</f>
        <v>-2.4531818351890231</v>
      </c>
      <c r="BE39" s="4">
        <f ca="1">IF(BE64&lt;=$L$3,IF(OR(BE53=3,BE53=4),BE34,IF((MecaFluide!$D$15^2*BE34^2-(MecaFluide!$C$14-MecaFluide!$D$15)*(BE15-BE12-MecaFluide!$D$15*Horaire_20!BE34^2))&gt;=0,(-MecaFluide!$D$15*BE34+SQRT(MecaFluide!$D$15^2*BE34^2-(MecaFluide!$C$14-MecaFluide!$D$15)*(BE15-BE12-MecaFluide!$D$15*Horaire_20!BE34^2)))/(MecaFluide!$C$14-MecaFluide!$D$15),"")),"")</f>
        <v>-2.4393438789894577</v>
      </c>
      <c r="BF39" s="4">
        <f ca="1">IF(BF64&lt;=$L$3,IF(OR(BF53=3,BF53=4),BF34,IF((MecaFluide!$D$15^2*BF34^2-(MecaFluide!$C$14-MecaFluide!$D$15)*(BF15-BF12-MecaFluide!$D$15*Horaire_20!BF34^2))&gt;=0,(-MecaFluide!$D$15*BF34+SQRT(MecaFluide!$D$15^2*BF34^2-(MecaFluide!$C$14-MecaFluide!$D$15)*(BF15-BF12-MecaFluide!$D$15*Horaire_20!BF34^2)))/(MecaFluide!$C$14-MecaFluide!$D$15),"")),"")</f>
        <v>-2.4420569216196153</v>
      </c>
      <c r="BG39" s="4">
        <f ca="1">IF(BG64&lt;=$L$3,IF(OR(BG53=3,BG53=4),BG34,IF((MecaFluide!$D$15^2*BG34^2-(MecaFluide!$C$14-MecaFluide!$D$15)*(BG15-BG12-MecaFluide!$D$15*Horaire_20!BG34^2))&gt;=0,(-MecaFluide!$D$15*BG34+SQRT(MecaFluide!$D$15^2*BG34^2-(MecaFluide!$C$14-MecaFluide!$D$15)*(BG15-BG12-MecaFluide!$D$15*Horaire_20!BG34^2)))/(MecaFluide!$C$14-MecaFluide!$D$15),"")),"")</f>
        <v>-2.441519064323546</v>
      </c>
      <c r="BH39" s="4">
        <f ca="1">IF(BH64&lt;=$L$3,IF(OR(BH53=3,BH53=4),BH34,IF((MecaFluide!$D$15^2*BH34^2-(MecaFluide!$C$14-MecaFluide!$D$15)*(BH15-BH12-MecaFluide!$D$15*Horaire_20!BH34^2))&gt;=0,(-MecaFluide!$D$15*BH34+SQRT(MecaFluide!$D$15^2*BH34^2-(MecaFluide!$C$14-MecaFluide!$D$15)*(BH15-BH12-MecaFluide!$D$15*Horaire_20!BH34^2)))/(MecaFluide!$C$14-MecaFluide!$D$15),"")),"")</f>
        <v>-2.441625463691468</v>
      </c>
      <c r="BI39" s="4">
        <f ca="1">IF(BI64&lt;=$L$3,IF(OR(BI53=3,BI53=4),BI34,IF((MecaFluide!$D$15^2*BI34^2-(MecaFluide!$C$14-MecaFluide!$D$15)*(BI15-BI12-MecaFluide!$D$15*Horaire_20!BI34^2))&gt;=0,(-MecaFluide!$D$15*BI34+SQRT(MecaFluide!$D$15^2*BI34^2-(MecaFluide!$C$14-MecaFluide!$D$15)*(BI15-BI12-MecaFluide!$D$15*Horaire_20!BI34^2)))/(MecaFluide!$C$14-MecaFluide!$D$15),"")),"")</f>
        <v>-2.4416044066488301</v>
      </c>
      <c r="BJ39" s="4">
        <f ca="1">IF(BJ64&lt;=$L$3,IF(OR(BJ53=3,BJ53=4),BJ34,IF((MecaFluide!$D$15^2*BJ34^2-(MecaFluide!$C$14-MecaFluide!$D$15)*(BJ15-BJ12-MecaFluide!$D$15*Horaire_20!BJ34^2))&gt;=0,(-MecaFluide!$D$15*BJ34+SQRT(MecaFluide!$D$15^2*BJ34^2-(MecaFluide!$C$14-MecaFluide!$D$15)*(BJ15-BJ12-MecaFluide!$D$15*Horaire_20!BJ34^2)))/(MecaFluide!$C$14-MecaFluide!$D$15),"")),"")</f>
        <v>-2.2778262309908253</v>
      </c>
      <c r="BK39" s="4">
        <f ca="1">IF(BK64&lt;=$L$3,IF(OR(BK53=3,BK53=4),BK34,IF((MecaFluide!$D$15^2*BK34^2-(MecaFluide!$C$14-MecaFluide!$D$15)*(BK15-BK12-MecaFluide!$D$15*Horaire_20!BK34^2))&gt;=0,(-MecaFluide!$D$15*BK34+SQRT(MecaFluide!$D$15^2*BK34^2-(MecaFluide!$C$14-MecaFluide!$D$15)*(BK15-BK12-MecaFluide!$D$15*Horaire_20!BK34^2)))/(MecaFluide!$C$14-MecaFluide!$D$15),"")),"")</f>
        <v>-2.2566197463036874</v>
      </c>
      <c r="BL39" s="4">
        <f ca="1">IF(BL64&lt;=$L$3,IF(OR(BL53=3,BL53=4),BL34,IF((MecaFluide!$D$15^2*BL34^2-(MecaFluide!$C$14-MecaFluide!$D$15)*(BL15-BL12-MecaFluide!$D$15*Horaire_20!BL34^2))&gt;=0,(-MecaFluide!$D$15*BL34+SQRT(MecaFluide!$D$15^2*BL34^2-(MecaFluide!$C$14-MecaFluide!$D$15)*(BL15-BL12-MecaFluide!$D$15*Horaire_20!BL34^2)))/(MecaFluide!$C$14-MecaFluide!$D$15),"")),"")</f>
        <v>-2.2578150561129067</v>
      </c>
      <c r="BM39" s="4">
        <f ca="1">IF(BM64&lt;=$L$3,IF(OR(BM53=3,BM53=4),BM34,IF((MecaFluide!$D$15^2*BM34^2-(MecaFluide!$C$14-MecaFluide!$D$15)*(BM15-BM12-MecaFluide!$D$15*Horaire_20!BM34^2))&gt;=0,(-MecaFluide!$D$15*BM34+SQRT(MecaFluide!$D$15^2*BM34^2-(MecaFluide!$C$14-MecaFluide!$D$15)*(BM15-BM12-MecaFluide!$D$15*Horaire_20!BM34^2)))/(MecaFluide!$C$14-MecaFluide!$D$15),"")),"")</f>
        <v>-2.2577424017293755</v>
      </c>
      <c r="BN39" s="4">
        <f ca="1">IF(BN64&lt;=$L$3,IF(OR(BN53=3,BN53=4),BN34,IF((MecaFluide!$D$15^2*BN34^2-(MecaFluide!$C$14-MecaFluide!$D$15)*(BN15-BN12-MecaFluide!$D$15*Horaire_20!BN34^2))&gt;=0,(-MecaFluide!$D$15*BN34+SQRT(MecaFluide!$D$15^2*BN34^2-(MecaFluide!$C$14-MecaFluide!$D$15)*(BN15-BN12-MecaFluide!$D$15*Horaire_20!BN34^2)))/(MecaFluide!$C$14-MecaFluide!$D$15),"")),"")</f>
        <v>-2.2600741603085028</v>
      </c>
      <c r="BO39" s="4">
        <f ca="1">IF(BO64&lt;=$L$3,IF(OR(BO53=3,BO53=4),BO34,IF((MecaFluide!$D$15^2*BO34^2-(MecaFluide!$C$14-MecaFluide!$D$15)*(BO15-BO12-MecaFluide!$D$15*Horaire_20!BO34^2))&gt;=0,(-MecaFluide!$D$15*BO34+SQRT(MecaFluide!$D$15^2*BO34^2-(MecaFluide!$C$14-MecaFluide!$D$15)*(BO15-BO12-MecaFluide!$D$15*Horaire_20!BO34^2)))/(MecaFluide!$C$14-MecaFluide!$D$15),"")),"")</f>
        <v>-2.3383870730065559</v>
      </c>
      <c r="BP39" s="4">
        <f ca="1">IF(BP64&lt;=$L$3,IF(OR(BP53=3,BP53=4),BP34,IF((MecaFluide!$D$15^2*BP34^2-(MecaFluide!$C$14-MecaFluide!$D$15)*(BP15-BP12-MecaFluide!$D$15*Horaire_20!BP34^2))&gt;=0,(-MecaFluide!$D$15*BP34+SQRT(MecaFluide!$D$15^2*BP34^2-(MecaFluide!$C$14-MecaFluide!$D$15)*(BP15-BP12-MecaFluide!$D$15*Horaire_20!BP34^2)))/(MecaFluide!$C$14-MecaFluide!$D$15),"")),"")</f>
        <v>-2.3359860431222601</v>
      </c>
      <c r="BQ39" s="4">
        <f ca="1">IF(BQ64&lt;=$L$3,IF(OR(BQ53=3,BQ53=4),BQ34,IF((MecaFluide!$D$15^2*BQ34^2-(MecaFluide!$C$14-MecaFluide!$D$15)*(BQ15-BQ12-MecaFluide!$D$15*Horaire_20!BQ34^2))&gt;=0,(-MecaFluide!$D$15*BQ34+SQRT(MecaFluide!$D$15^2*BQ34^2-(MecaFluide!$C$14-MecaFluide!$D$15)*(BQ15-BQ12-MecaFluide!$D$15*Horaire_20!BQ34^2)))/(MecaFluide!$C$14-MecaFluide!$D$15),"")),"")</f>
        <v>-2.3360206821293179</v>
      </c>
      <c r="BR39" s="4">
        <f ca="1">IF(BR64&lt;=$L$3,IF(OR(BR53=3,BR53=4),BR34,IF((MecaFluide!$D$15^2*BR34^2-(MecaFluide!$C$14-MecaFluide!$D$15)*(BR15-BR12-MecaFluide!$D$15*Horaire_20!BR34^2))&gt;=0,(-MecaFluide!$D$15*BR34+SQRT(MecaFluide!$D$15^2*BR34^2-(MecaFluide!$C$14-MecaFluide!$D$15)*(BR15-BR12-MecaFluide!$D$15*Horaire_20!BR34^2)))/(MecaFluide!$C$14-MecaFluide!$D$15),"")),"")</f>
        <v>-2.3360201648575116</v>
      </c>
      <c r="BS39" s="4">
        <f ca="1">IF(BS64&lt;=$L$3,IF(OR(BS53=3,BS53=4),BS34,IF((MecaFluide!$D$15^2*BS34^2-(MecaFluide!$C$14-MecaFluide!$D$15)*(BS15-BS12-MecaFluide!$D$15*Horaire_20!BS34^2))&gt;=0,(-MecaFluide!$D$15*BS34+SQRT(MecaFluide!$D$15^2*BS34^2-(MecaFluide!$C$14-MecaFluide!$D$15)*(BS15-BS12-MecaFluide!$D$15*Horaire_20!BS34^2)))/(MecaFluide!$C$14-MecaFluide!$D$15),"")),"")</f>
        <v>-2.3360201725797305</v>
      </c>
      <c r="BT39" s="4">
        <f ca="1">IF(BT64&lt;=$L$3,IF(OR(BT53=3,BT53=4),BT34,IF((MecaFluide!$D$15^2*BT34^2-(MecaFluide!$C$14-MecaFluide!$D$15)*(BT15-BT12-MecaFluide!$D$15*Horaire_20!BT34^2))&gt;=0,(-MecaFluide!$D$15*BT34+SQRT(MecaFluide!$D$15^2*BT34^2-(MecaFluide!$C$14-MecaFluide!$D$15)*(BT15-BT12-MecaFluide!$D$15*Horaire_20!BT34^2)))/(MecaFluide!$C$14-MecaFluide!$D$15),"")),"")</f>
        <v>-2.3360201724641469</v>
      </c>
      <c r="BU39" s="4">
        <f ca="1">IF(BU64&lt;=$L$3,IF(OR(BU53=3,BU53=4),BU34,IF((MecaFluide!$D$15^2*BU34^2-(MecaFluide!$C$14-MecaFluide!$D$15)*(BU15-BU12-MecaFluide!$D$15*Horaire_20!BU34^2))&gt;=0,(-MecaFluide!$D$15*BU34+SQRT(MecaFluide!$D$15^2*BU34^2-(MecaFluide!$C$14-MecaFluide!$D$15)*(BU15-BU12-MecaFluide!$D$15*Horaire_20!BU34^2)))/(MecaFluide!$C$14-MecaFluide!$D$15),"")),"")</f>
        <v>-2.3360201724665801</v>
      </c>
      <c r="BV39" s="4">
        <f ca="1">IF(BV64&lt;=$L$3,IF(OR(BV53=3,BV53=4),BV34,IF((MecaFluide!$D$15^2*BV34^2-(MecaFluide!$C$14-MecaFluide!$D$15)*(BV15-BV12-MecaFluide!$D$15*Horaire_20!BV34^2))&gt;=0,(-MecaFluide!$D$15*BV34+SQRT(MecaFluide!$D$15^2*BV34^2-(MecaFluide!$C$14-MecaFluide!$D$15)*(BV15-BV12-MecaFluide!$D$15*Horaire_20!BV34^2)))/(MecaFluide!$C$14-MecaFluide!$D$15),"")),"")</f>
        <v>-2.277594979546905</v>
      </c>
      <c r="BW39" s="4">
        <f ca="1">IF(BW64&lt;=$L$3,IF(OR(BW53=3,BW53=4),BW34,IF((MecaFluide!$D$15^2*BW34^2-(MecaFluide!$C$14-MecaFluide!$D$15)*(BW15-BW12-MecaFluide!$D$15*Horaire_20!BW34^2))&gt;=0,(-MecaFluide!$D$15*BW34+SQRT(MecaFluide!$D$15^2*BW34^2-(MecaFluide!$C$14-MecaFluide!$D$15)*(BW15-BW12-MecaFluide!$D$15*Horaire_20!BW34^2)))/(MecaFluide!$C$14-MecaFluide!$D$15),"")),"")</f>
        <v>-2.2289601494756694</v>
      </c>
      <c r="BX39" s="110">
        <f ca="1">IF(BX64&lt;=$L$3,IF(OR(BX53=3,BX53=4),BX34,IF((MecaFluide!$D$15^2*BX34^2-(MecaFluide!$C$14-MecaFluide!$D$15)*(BX15-BX12-MecaFluide!$D$15*Horaire_20!BX34^2))&gt;=0,(-MecaFluide!$D$15*BX34+SQRT(MecaFluide!$D$15^2*BX34^2-(MecaFluide!$C$14-MecaFluide!$D$15)*(BX15-BX12-MecaFluide!$D$15*Horaire_20!BX34^2)))/(MecaFluide!$C$14-MecaFluide!$D$15),"")),"")</f>
        <v>-2.2260790448490044</v>
      </c>
      <c r="BY39" s="4">
        <f ca="1">IF(BY64&lt;=$L$3,IF(OR(BY53=3,BY53=4),BY34,IF((MecaFluide!$D$15^2*BY34^2-(MecaFluide!$C$14-MecaFluide!$D$15)*(BY15-BY12-MecaFluide!$D$15*Horaire_20!BY34^2))&gt;=0,(-MecaFluide!$D$15*BY34+SQRT(MecaFluide!$D$15^2*BY34^2-(MecaFluide!$C$14-MecaFluide!$D$15)*(BY15-BY12-MecaFluide!$D$15*Horaire_20!BY34^2)))/(MecaFluide!$C$14-MecaFluide!$D$15),"")),"")</f>
        <v>-2.0895373686215337</v>
      </c>
      <c r="BZ39" s="4">
        <f ca="1">IF(BZ64&lt;=$L$3,IF(OR(BZ53=3,BZ53=4),BZ34,IF((MecaFluide!$D$15^2*BZ34^2-(MecaFluide!$C$14-MecaFluide!$D$15)*(BZ15-BZ12-MecaFluide!$D$15*Horaire_20!BZ34^2))&gt;=0,(-MecaFluide!$D$15*BZ34+SQRT(MecaFluide!$D$15^2*BZ34^2-(MecaFluide!$C$14-MecaFluide!$D$15)*(BZ15-BZ12-MecaFluide!$D$15*Horaire_20!BZ34^2)))/(MecaFluide!$C$14-MecaFluide!$D$15),"")),"")</f>
        <v>-2.0871516923462492</v>
      </c>
      <c r="CA39" s="4">
        <f ca="1">IF(CA64&lt;=$L$3,IF(OR(CA53=3,CA53=4),CA34,IF((MecaFluide!$D$15^2*CA34^2-(MecaFluide!$C$14-MecaFluide!$D$15)*(CA15-CA12-MecaFluide!$D$15*Horaire_20!CA34^2))&gt;=0,(-MecaFluide!$D$15*CA34+SQRT(MecaFluide!$D$15^2*CA34^2-(MecaFluide!$C$14-MecaFluide!$D$15)*(CA15-CA12-MecaFluide!$D$15*Horaire_20!CA34^2)))/(MecaFluide!$C$14-MecaFluide!$D$15),"")),"")</f>
        <v>-2.117611904552716</v>
      </c>
      <c r="CB39" s="4">
        <f ca="1">IF(CB64&lt;=$L$3,IF(OR(CB53=3,CB53=4),CB34,IF((MecaFluide!$D$15^2*CB34^2-(MecaFluide!$C$14-MecaFluide!$D$15)*(CB15-CB12-MecaFluide!$D$15*Horaire_20!CB34^2))&gt;=0,(-MecaFluide!$D$15*CB34+SQRT(MecaFluide!$D$15^2*CB34^2-(MecaFluide!$C$14-MecaFluide!$D$15)*(CB15-CB12-MecaFluide!$D$15*Horaire_20!CB34^2)))/(MecaFluide!$C$14-MecaFluide!$D$15),"")),"")</f>
        <v>-2.22065782308177</v>
      </c>
      <c r="CC39" s="4">
        <f ca="1">IF(CC64&lt;=$L$3,IF(OR(CC53=3,CC53=4),CC34,IF((MecaFluide!$D$15^2*CC34^2-(MecaFluide!$C$14-MecaFluide!$D$15)*(CC15-CC12-MecaFluide!$D$15*Horaire_20!CC34^2))&gt;=0,(-MecaFluide!$D$15*CC34+SQRT(MecaFluide!$D$15^2*CC34^2-(MecaFluide!$C$14-MecaFluide!$D$15)*(CC15-CC12-MecaFluide!$D$15*Horaire_20!CC34^2)))/(MecaFluide!$C$14-MecaFluide!$D$15),"")),"")</f>
        <v>-2.2246752433810015</v>
      </c>
      <c r="CD39" s="4">
        <f ca="1">IF(CD64&lt;=$L$3,IF(OR(CD53=3,CD53=4),CD34,IF((MecaFluide!$D$15^2*CD34^2-(MecaFluide!$C$14-MecaFluide!$D$15)*(CD15-CD12-MecaFluide!$D$15*Horaire_20!CD34^2))&gt;=0,(-MecaFluide!$D$15*CD34+SQRT(MecaFluide!$D$15^2*CD34^2-(MecaFluide!$C$14-MecaFluide!$D$15)*(CD15-CD12-MecaFluide!$D$15*Horaire_20!CD34^2)))/(MecaFluide!$C$14-MecaFluide!$D$15),"")),"")</f>
        <v>-2.2249283834547517</v>
      </c>
      <c r="CE39" s="4">
        <f ca="1">IF(CE64&lt;=$L$3,IF(OR(CE53=3,CE53=4),CE34,IF((MecaFluide!$D$15^2*CE34^2-(MecaFluide!$C$14-MecaFluide!$D$15)*(CE15-CE12-MecaFluide!$D$15*Horaire_20!CE34^2))&gt;=0,(-MecaFluide!$D$15*CE34+SQRT(MecaFluide!$D$15^2*CE34^2-(MecaFluide!$C$14-MecaFluide!$D$15)*(CE15-CE12-MecaFluide!$D$15*Horaire_20!CE34^2)))/(MecaFluide!$C$14-MecaFluide!$D$15),"")),"")</f>
        <v>-2.2249445759373305</v>
      </c>
      <c r="CF39" s="4">
        <f ca="1">IF(CF64&lt;=$L$3,IF(OR(CF53=3,CF53=4),CF34,IF((MecaFluide!$D$15^2*CF34^2-(MecaFluide!$C$14-MecaFluide!$D$15)*(CF15-CF12-MecaFluide!$D$15*Horaire_20!CF34^2))&gt;=0,(-MecaFluide!$D$15*CF34+SQRT(MecaFluide!$D$15^2*CF34^2-(MecaFluide!$C$14-MecaFluide!$D$15)*(CF15-CF12-MecaFluide!$D$15*Horaire_20!CF34^2)))/(MecaFluide!$C$14-MecaFluide!$D$15),"")),"")</f>
        <v>-2.2249456126885159</v>
      </c>
      <c r="CG39" s="4">
        <f ca="1">IF(CG64&lt;=$L$3,IF(OR(CG53=3,CG53=4),CG34,IF((MecaFluide!$D$15^2*CG34^2-(MecaFluide!$C$14-MecaFluide!$D$15)*(CG15-CG12-MecaFluide!$D$15*Horaire_20!CG34^2))&gt;=0,(-MecaFluide!$D$15*CG34+SQRT(MecaFluide!$D$15^2*CG34^2-(MecaFluide!$C$14-MecaFluide!$D$15)*(CG15-CG12-MecaFluide!$D$15*Horaire_20!CG34^2)))/(MecaFluide!$C$14-MecaFluide!$D$15),"")),"")</f>
        <v>-2.2249456790743092</v>
      </c>
      <c r="CH39" s="4">
        <f ca="1">IF(CH64&lt;=$L$3,IF(OR(CH53=3,CH53=4),CH34,IF((MecaFluide!$D$15^2*CH34^2-(MecaFluide!$C$14-MecaFluide!$D$15)*(CH15-CH12-MecaFluide!$D$15*Horaire_20!CH34^2))&gt;=0,(-MecaFluide!$D$15*CH34+SQRT(MecaFluide!$D$15^2*CH34^2-(MecaFluide!$C$14-MecaFluide!$D$15)*(CH15-CH12-MecaFluide!$D$15*Horaire_20!CH34^2)))/(MecaFluide!$C$14-MecaFluide!$D$15),"")),"")</f>
        <v>-2.2249456833229795</v>
      </c>
      <c r="CI39" s="4">
        <f ca="1">IF(CI64&lt;=$L$3,IF(OR(CI53=3,CI53=4),CI34,IF((MecaFluide!$D$15^2*CI34^2-(MecaFluide!$C$14-MecaFluide!$D$15)*(CI15-CI12-MecaFluide!$D$15*Horaire_20!CI34^2))&gt;=0,(-MecaFluide!$D$15*CI34+SQRT(MecaFluide!$D$15^2*CI34^2-(MecaFluide!$C$14-MecaFluide!$D$15)*(CI15-CI12-MecaFluide!$D$15*Horaire_20!CI34^2)))/(MecaFluide!$C$14-MecaFluide!$D$15),"")),"")</f>
        <v>-2.2249456835963457</v>
      </c>
      <c r="CJ39" s="4">
        <f ca="1">IF(CJ64&lt;=$L$3,IF(OR(CJ53=3,CJ53=4),CJ34,IF((MecaFluide!$D$15^2*CJ34^2-(MecaFluide!$C$14-MecaFluide!$D$15)*(CJ15-CJ12-MecaFluide!$D$15*Horaire_20!CJ34^2))&gt;=0,(-MecaFluide!$D$15*CJ34+SQRT(MecaFluide!$D$15^2*CJ34^2-(MecaFluide!$C$14-MecaFluide!$D$15)*(CJ15-CJ12-MecaFluide!$D$15*Horaire_20!CJ34^2)))/(MecaFluide!$C$14-MecaFluide!$D$15),"")),"")</f>
        <v>-2.224945683612952</v>
      </c>
      <c r="CK39" s="4">
        <f ca="1">IF(CK64&lt;=$L$3,IF(OR(CK53=3,CK53=4),CK34,IF((MecaFluide!$D$15^2*CK34^2-(MecaFluide!$C$14-MecaFluide!$D$15)*(CK15-CK12-MecaFluide!$D$15*Horaire_20!CK34^2))&gt;=0,(-MecaFluide!$D$15*CK34+SQRT(MecaFluide!$D$15^2*CK34^2-(MecaFluide!$C$14-MecaFluide!$D$15)*(CK15-CK12-MecaFluide!$D$15*Horaire_20!CK34^2)))/(MecaFluide!$C$14-MecaFluide!$D$15),"")),"")</f>
        <v>-2.1696882778776625</v>
      </c>
      <c r="CL39" s="4">
        <f ca="1">IF(CL64&lt;=$L$3,IF(OR(CL53=3,CL53=4),CL34,IF((MecaFluide!$D$15^2*CL34^2-(MecaFluide!$C$14-MecaFluide!$D$15)*(CL15-CL12-MecaFluide!$D$15*Horaire_20!CL34^2))&gt;=0,(-MecaFluide!$D$15*CL34+SQRT(MecaFluide!$D$15^2*CL34^2-(MecaFluide!$C$14-MecaFluide!$D$15)*(CL15-CL12-MecaFluide!$D$15*Horaire_20!CL34^2)))/(MecaFluide!$C$14-MecaFluide!$D$15),"")),"")</f>
        <v>-2.1405914165248836</v>
      </c>
      <c r="CM39" s="4">
        <f ca="1">IF(CM64&lt;=$L$3,IF(OR(CM53=3,CM53=4),CM34,IF((MecaFluide!$D$15^2*CM34^2-(MecaFluide!$C$14-MecaFluide!$D$15)*(CM15-CM12-MecaFluide!$D$15*Horaire_20!CM34^2))&gt;=0,(-MecaFluide!$D$15*CM34+SQRT(MecaFluide!$D$15^2*CM34^2-(MecaFluide!$C$14-MecaFluide!$D$15)*(CM15-CM12-MecaFluide!$D$15*Horaire_20!CM34^2)))/(MecaFluide!$C$14-MecaFluide!$D$15),"")),"")</f>
        <v>-2.1369224543495111</v>
      </c>
      <c r="CN39" s="4">
        <f ca="1">IF(CN64&lt;=$L$3,IF(OR(CN53=3,CN53=4),CN34,IF((MecaFluide!$D$15^2*CN34^2-(MecaFluide!$C$14-MecaFluide!$D$15)*(CN15-CN12-MecaFluide!$D$15*Horaire_20!CN34^2))&gt;=0,(-MecaFluide!$D$15*CN34+SQRT(MecaFluide!$D$15^2*CN34^2-(MecaFluide!$C$14-MecaFluide!$D$15)*(CN15-CN12-MecaFluide!$D$15*Horaire_20!CN34^2)))/(MecaFluide!$C$14-MecaFluide!$D$15),"")),"")</f>
        <v>-2.1364875044025919</v>
      </c>
      <c r="CO39" s="4">
        <f ca="1">IF(CO64&lt;=$L$3,IF(OR(CO53=3,CO53=4),CO34,IF((MecaFluide!$D$15^2*CO34^2-(MecaFluide!$C$14-MecaFluide!$D$15)*(CO15-CO12-MecaFluide!$D$15*Horaire_20!CO34^2))&gt;=0,(-MecaFluide!$D$15*CO34+SQRT(MecaFluide!$D$15^2*CO34^2-(MecaFluide!$C$14-MecaFluide!$D$15)*(CO15-CO12-MecaFluide!$D$15*Horaire_20!CO34^2)))/(MecaFluide!$C$14-MecaFluide!$D$15),"")),"")</f>
        <v>-2.1364363536197724</v>
      </c>
      <c r="CP39" s="4">
        <f ca="1">IF(CP64&lt;=$L$3,IF(OR(CP53=3,CP53=4),CP34,IF((MecaFluide!$D$15^2*CP34^2-(MecaFluide!$C$14-MecaFluide!$D$15)*(CP15-CP12-MecaFluide!$D$15*Horaire_20!CP34^2))&gt;=0,(-MecaFluide!$D$15*CP34+SQRT(MecaFluide!$D$15^2*CP34^2-(MecaFluide!$C$14-MecaFluide!$D$15)*(CP15-CP12-MecaFluide!$D$15*Horaire_20!CP34^2)))/(MecaFluide!$C$14-MecaFluide!$D$15),"")),"")</f>
        <v>-2.1364303439481787</v>
      </c>
      <c r="CQ39" s="4">
        <f ca="1">IF(CQ64&lt;=$L$3,IF(OR(CQ53=3,CQ53=4),CQ34,IF((MecaFluide!$D$15^2*CQ34^2-(MecaFluide!$C$14-MecaFluide!$D$15)*(CQ15-CQ12-MecaFluide!$D$15*Horaire_20!CQ34^2))&gt;=0,(-MecaFluide!$D$15*CQ34+SQRT(MecaFluide!$D$15^2*CQ34^2-(MecaFluide!$C$14-MecaFluide!$D$15)*(CQ15-CQ12-MecaFluide!$D$15*Horaire_20!CQ34^2)))/(MecaFluide!$C$14-MecaFluide!$D$15),"")),"")</f>
        <v>-2.1683415960392147</v>
      </c>
      <c r="CR39" s="4">
        <f ca="1">IF(CR64&lt;=$L$3,IF(OR(CR53=3,CR53=4),CR34,IF((MecaFluide!$D$15^2*CR34^2-(MecaFluide!$C$14-MecaFluide!$D$15)*(CR15-CR12-MecaFluide!$D$15*Horaire_20!CR34^2))&gt;=0,(-MecaFluide!$D$15*CR34+SQRT(MecaFluide!$D$15^2*CR34^2-(MecaFluide!$C$14-MecaFluide!$D$15)*(CR15-CR12-MecaFluide!$D$15*Horaire_20!CR34^2)))/(MecaFluide!$C$14-MecaFluide!$D$15),"")),"")</f>
        <v>-2.2247362160973396</v>
      </c>
      <c r="CS39" s="4">
        <f ca="1">IF(CS64&lt;=$L$3,IF(OR(CS53=3,CS53=4),CS34,IF((MecaFluide!$D$15^2*CS34^2-(MecaFluide!$C$14-MecaFluide!$D$15)*(CS15-CS12-MecaFluide!$D$15*Horaire_20!CS34^2))&gt;=0,(-MecaFluide!$D$15*CS34+SQRT(MecaFluide!$D$15^2*CS34^2-(MecaFluide!$C$14-MecaFluide!$D$15)*(CS15-CS12-MecaFluide!$D$15*Horaire_20!CS34^2)))/(MecaFluide!$C$14-MecaFluide!$D$15),"")),"")</f>
        <v>-2.2332304273887562</v>
      </c>
      <c r="CT39" s="4">
        <f ca="1">IF(CT64&lt;=$L$3,IF(OR(CT53=3,CT53=4),CT34,IF((MecaFluide!$D$15^2*CT34^2-(MecaFluide!$C$14-MecaFluide!$D$15)*(CT15-CT12-MecaFluide!$D$15*Horaire_20!CT34^2))&gt;=0,(-MecaFluide!$D$15*CT34+SQRT(MecaFluide!$D$15^2*CT34^2-(MecaFluide!$C$14-MecaFluide!$D$15)*(CT15-CT12-MecaFluide!$D$15*Horaire_20!CT34^2)))/(MecaFluide!$C$14-MecaFluide!$D$15),"")),"")</f>
        <v>-2.234630365704986</v>
      </c>
      <c r="CU39" s="156">
        <f ca="1">IF(CU64&lt;=$L$3,IF(OR(CU53=3,CU53=4),CU34,IF((MecaFluide!$D$15^2*CU34^2-(MecaFluide!$C$14-MecaFluide!$D$15)*(CU15-CU12-MecaFluide!$D$15*Horaire_20!CU34^2))&gt;=0,(-MecaFluide!$D$15*CU34+SQRT(MecaFluide!$D$15^2*CU34^2-(MecaFluide!$C$14-MecaFluide!$D$15)*(CU15-CU12-MecaFluide!$D$15*Horaire_20!CU34^2)))/(MecaFluide!$C$14-MecaFluide!$D$15),"")),"")</f>
        <v>-2.2348641054711402</v>
      </c>
      <c r="CV39" s="4">
        <f ca="1">IF(CV64&lt;=$L$3,IF(OR(CV53=3,CV53=4),CV34,IF((MecaFluide!$D$15^2*CV34^2-(MecaFluide!$C$14-MecaFluide!$D$15)*(CV15-CV12-MecaFluide!$D$15*Horaire_20!CV34^2))&gt;=0,(-MecaFluide!$D$15*CV34+SQRT(MecaFluide!$D$15^2*CV34^2-(MecaFluide!$C$14-MecaFluide!$D$15)*(CV15-CV12-MecaFluide!$D$15*Horaire_20!CV34^2)))/(MecaFluide!$C$14-MecaFluide!$D$15),"")),"")</f>
        <v>0</v>
      </c>
      <c r="CW39" s="4">
        <f ca="1">IF(CW64&lt;=$L$3,IF(OR(CW53=3,CW53=4),CW34,IF((MecaFluide!$D$15^2*CW34^2-(MecaFluide!$C$14-MecaFluide!$D$15)*(CW15-CW12-MecaFluide!$D$15*Horaire_20!CW34^2))&gt;=0,(-MecaFluide!$D$15*CW34+SQRT(MecaFluide!$D$15^2*CW34^2-(MecaFluide!$C$14-MecaFluide!$D$15)*(CW15-CW12-MecaFluide!$D$15*Horaire_20!CW34^2)))/(MecaFluide!$C$14-MecaFluide!$D$15),"")),"")</f>
        <v>0</v>
      </c>
      <c r="CX39" s="4">
        <f ca="1">IF(CX64&lt;=$L$3,IF(OR(CX53=3,CX53=4),CX34,IF((MecaFluide!$D$15^2*CX34^2-(MecaFluide!$C$14-MecaFluide!$D$15)*(CX15-CX12-MecaFluide!$D$15*Horaire_20!CX34^2))&gt;=0,(-MecaFluide!$D$15*CX34+SQRT(MecaFluide!$D$15^2*CX34^2-(MecaFluide!$C$14-MecaFluide!$D$15)*(CX15-CX12-MecaFluide!$D$15*Horaire_20!CX34^2)))/(MecaFluide!$C$14-MecaFluide!$D$15),"")),"")</f>
        <v>0</v>
      </c>
      <c r="CY39" s="4">
        <f ca="1">IF(CY64&lt;=$L$3,IF(OR(CY53=3,CY53=4),CY34,IF((MecaFluide!$D$15^2*CY34^2-(MecaFluide!$C$14-MecaFluide!$D$15)*(CY15-CY12-MecaFluide!$D$15*Horaire_20!CY34^2))&gt;=0,(-MecaFluide!$D$15*CY34+SQRT(MecaFluide!$D$15^2*CY34^2-(MecaFluide!$C$14-MecaFluide!$D$15)*(CY15-CY12-MecaFluide!$D$15*Horaire_20!CY34^2)))/(MecaFluide!$C$14-MecaFluide!$D$15),"")),"")</f>
        <v>0</v>
      </c>
      <c r="CZ39" s="4">
        <f ca="1">IF(CZ64&lt;=$L$3,IF(OR(CZ53=3,CZ53=4),CZ34,IF((MecaFluide!$D$15^2*CZ34^2-(MecaFluide!$C$14-MecaFluide!$D$15)*(CZ15-CZ12-MecaFluide!$D$15*Horaire_20!CZ34^2))&gt;=0,(-MecaFluide!$D$15*CZ34+SQRT(MecaFluide!$D$15^2*CZ34^2-(MecaFluide!$C$14-MecaFluide!$D$15)*(CZ15-CZ12-MecaFluide!$D$15*Horaire_20!CZ34^2)))/(MecaFluide!$C$14-MecaFluide!$D$15),"")),"")</f>
        <v>0</v>
      </c>
      <c r="DA39" s="4">
        <f ca="1">IF(DA64&lt;=$L$3,IF(OR(DA53=3,DA53=4),DA34,IF((MecaFluide!$D$15^2*DA34^2-(MecaFluide!$C$14-MecaFluide!$D$15)*(DA15-DA12-MecaFluide!$D$15*Horaire_20!DA34^2))&gt;=0,(-MecaFluide!$D$15*DA34+SQRT(MecaFluide!$D$15^2*DA34^2-(MecaFluide!$C$14-MecaFluide!$D$15)*(DA15-DA12-MecaFluide!$D$15*Horaire_20!DA34^2)))/(MecaFluide!$C$14-MecaFluide!$D$15),"")),"")</f>
        <v>0</v>
      </c>
      <c r="DB39" s="4">
        <f ca="1">IF(DB64&lt;=$L$3,IF(OR(DB53=3,DB53=4),DB34,IF((MecaFluide!$D$15^2*DB34^2-(MecaFluide!$C$14-MecaFluide!$D$15)*(DB15-DB12-MecaFluide!$D$15*Horaire_20!DB34^2))&gt;=0,(-MecaFluide!$D$15*DB34+SQRT(MecaFluide!$D$15^2*DB34^2-(MecaFluide!$C$14-MecaFluide!$D$15)*(DB15-DB12-MecaFluide!$D$15*Horaire_20!DB34^2)))/(MecaFluide!$C$14-MecaFluide!$D$15),"")),"")</f>
        <v>0</v>
      </c>
      <c r="DC39" s="4">
        <f ca="1">IF(DC64&lt;=$L$3,IF(OR(DC53=3,DC53=4),DC34,IF((MecaFluide!$D$15^2*DC34^2-(MecaFluide!$C$14-MecaFluide!$D$15)*(DC15-DC12-MecaFluide!$D$15*Horaire_20!DC34^2))&gt;=0,(-MecaFluide!$D$15*DC34+SQRT(MecaFluide!$D$15^2*DC34^2-(MecaFluide!$C$14-MecaFluide!$D$15)*(DC15-DC12-MecaFluide!$D$15*Horaire_20!DC34^2)))/(MecaFluide!$C$14-MecaFluide!$D$15),"")),"")</f>
        <v>0</v>
      </c>
      <c r="DD39" s="4">
        <f ca="1">IF(DD64&lt;=$L$3,IF(OR(DD53=3,DD53=4),DD34,IF((MecaFluide!$D$15^2*DD34^2-(MecaFluide!$C$14-MecaFluide!$D$15)*(DD15-DD12-MecaFluide!$D$15*Horaire_20!DD34^2))&gt;=0,(-MecaFluide!$D$15*DD34+SQRT(MecaFluide!$D$15^2*DD34^2-(MecaFluide!$C$14-MecaFluide!$D$15)*(DD15-DD12-MecaFluide!$D$15*Horaire_20!DD34^2)))/(MecaFluide!$C$14-MecaFluide!$D$15),"")),"")</f>
        <v>0</v>
      </c>
      <c r="DE39" s="4">
        <f ca="1">IF(DE64&lt;=$L$3,IF(OR(DE53=3,DE53=4),DE34,IF((MecaFluide!$D$15^2*DE34^2-(MecaFluide!$C$14-MecaFluide!$D$15)*(DE15-DE12-MecaFluide!$D$15*Horaire_20!DE34^2))&gt;=0,(-MecaFluide!$D$15*DE34+SQRT(MecaFluide!$D$15^2*DE34^2-(MecaFluide!$C$14-MecaFluide!$D$15)*(DE15-DE12-MecaFluide!$D$15*Horaire_20!DE34^2)))/(MecaFluide!$C$14-MecaFluide!$D$15),"")),"")</f>
        <v>0</v>
      </c>
      <c r="DF39" s="4">
        <f ca="1">IF(DF64&lt;=$L$3,IF(OR(DF53=3,DF53=4),DF34,IF((MecaFluide!$D$15^2*DF34^2-(MecaFluide!$C$14-MecaFluide!$D$15)*(DF15-DF12-MecaFluide!$D$15*Horaire_20!DF34^2))&gt;=0,(-MecaFluide!$D$15*DF34+SQRT(MecaFluide!$D$15^2*DF34^2-(MecaFluide!$C$14-MecaFluide!$D$15)*(DF15-DF12-MecaFluide!$D$15*Horaire_20!DF34^2)))/(MecaFluide!$C$14-MecaFluide!$D$15),"")),"")</f>
        <v>0</v>
      </c>
      <c r="DG39" s="4">
        <f ca="1">IF(DG64&lt;=$L$3,IF(OR(DG53=3,DG53=4),DG34,IF((MecaFluide!$D$15^2*DG34^2-(MecaFluide!$C$14-MecaFluide!$D$15)*(DG15-DG12-MecaFluide!$D$15*Horaire_20!DG34^2))&gt;=0,(-MecaFluide!$D$15*DG34+SQRT(MecaFluide!$D$15^2*DG34^2-(MecaFluide!$C$14-MecaFluide!$D$15)*(DG15-DG12-MecaFluide!$D$15*Horaire_20!DG34^2)))/(MecaFluide!$C$14-MecaFluide!$D$15),"")),"")</f>
        <v>0</v>
      </c>
      <c r="DH39" s="4">
        <f ca="1">IF(DH64&lt;=$L$3,IF(OR(DH53=3,DH53=4),DH34,IF((MecaFluide!$D$15^2*DH34^2-(MecaFluide!$C$14-MecaFluide!$D$15)*(DH15-DH12-MecaFluide!$D$15*Horaire_20!DH34^2))&gt;=0,(-MecaFluide!$D$15*DH34+SQRT(MecaFluide!$D$15^2*DH34^2-(MecaFluide!$C$14-MecaFluide!$D$15)*(DH15-DH12-MecaFluide!$D$15*Horaire_20!DH34^2)))/(MecaFluide!$C$14-MecaFluide!$D$15),"")),"")</f>
        <v>0</v>
      </c>
      <c r="DI39" s="4">
        <f ca="1">IF(DI64&lt;=$L$3,IF(OR(DI53=3,DI53=4),DI34,IF((MecaFluide!$D$15^2*DI34^2-(MecaFluide!$C$14-MecaFluide!$D$15)*(DI15-DI12-MecaFluide!$D$15*Horaire_20!DI34^2))&gt;=0,(-MecaFluide!$D$15*DI34+SQRT(MecaFluide!$D$15^2*DI34^2-(MecaFluide!$C$14-MecaFluide!$D$15)*(DI15-DI12-MecaFluide!$D$15*Horaire_20!DI34^2)))/(MecaFluide!$C$14-MecaFluide!$D$15),"")),"")</f>
        <v>0</v>
      </c>
      <c r="DJ39" s="4">
        <f ca="1">IF(DJ64&lt;=$L$3,IF(OR(DJ53=3,DJ53=4),DJ34,IF((MecaFluide!$D$15^2*DJ34^2-(MecaFluide!$C$14-MecaFluide!$D$15)*(DJ15-DJ12-MecaFluide!$D$15*Horaire_20!DJ34^2))&gt;=0,(-MecaFluide!$D$15*DJ34+SQRT(MecaFluide!$D$15^2*DJ34^2-(MecaFluide!$C$14-MecaFluide!$D$15)*(DJ15-DJ12-MecaFluide!$D$15*Horaire_20!DJ34^2)))/(MecaFluide!$C$14-MecaFluide!$D$15),"")),"")</f>
        <v>0</v>
      </c>
      <c r="DK39" s="4">
        <f ca="1">IF(DK64&lt;=$L$3,IF(OR(DK53=3,DK53=4),DK34,IF((MecaFluide!$D$15^2*DK34^2-(MecaFluide!$C$14-MecaFluide!$D$15)*(DK15-DK12-MecaFluide!$D$15*Horaire_20!DK34^2))&gt;=0,(-MecaFluide!$D$15*DK34+SQRT(MecaFluide!$D$15^2*DK34^2-(MecaFluide!$C$14-MecaFluide!$D$15)*(DK15-DK12-MecaFluide!$D$15*Horaire_20!DK34^2)))/(MecaFluide!$C$14-MecaFluide!$D$15),"")),"")</f>
        <v>0</v>
      </c>
      <c r="DL39" s="4">
        <f ca="1">IF(DL64&lt;=$L$3,IF(OR(DL53=3,DL53=4),DL34,IF((MecaFluide!$D$15^2*DL34^2-(MecaFluide!$C$14-MecaFluide!$D$15)*(DL15-DL12-MecaFluide!$D$15*Horaire_20!DL34^2))&gt;=0,(-MecaFluide!$D$15*DL34+SQRT(MecaFluide!$D$15^2*DL34^2-(MecaFluide!$C$14-MecaFluide!$D$15)*(DL15-DL12-MecaFluide!$D$15*Horaire_20!DL34^2)))/(MecaFluide!$C$14-MecaFluide!$D$15),"")),"")</f>
        <v>0</v>
      </c>
      <c r="DM39" s="4">
        <f ca="1">IF(DM64&lt;=$L$3,IF(OR(DM53=3,DM53=4),DM34,IF((MecaFluide!$D$15^2*DM34^2-(MecaFluide!$C$14-MecaFluide!$D$15)*(DM15-DM12-MecaFluide!$D$15*Horaire_20!DM34^2))&gt;=0,(-MecaFluide!$D$15*DM34+SQRT(MecaFluide!$D$15^2*DM34^2-(MecaFluide!$C$14-MecaFluide!$D$15)*(DM15-DM12-MecaFluide!$D$15*Horaire_20!DM34^2)))/(MecaFluide!$C$14-MecaFluide!$D$15),"")),"")</f>
        <v>0</v>
      </c>
      <c r="DN39" s="4">
        <f ca="1">IF(DN64&lt;=$L$3,IF(OR(DN53=3,DN53=4),DN34,IF((MecaFluide!$D$15^2*DN34^2-(MecaFluide!$C$14-MecaFluide!$D$15)*(DN15-DN12-MecaFluide!$D$15*Horaire_20!DN34^2))&gt;=0,(-MecaFluide!$D$15*DN34+SQRT(MecaFluide!$D$15^2*DN34^2-(MecaFluide!$C$14-MecaFluide!$D$15)*(DN15-DN12-MecaFluide!$D$15*Horaire_20!DN34^2)))/(MecaFluide!$C$14-MecaFluide!$D$15),"")),"")</f>
        <v>0</v>
      </c>
      <c r="DO39" s="4">
        <f ca="1">IF(DO64&lt;=$L$3,IF(OR(DO53=3,DO53=4),DO34,IF((MecaFluide!$D$15^2*DO34^2-(MecaFluide!$C$14-MecaFluide!$D$15)*(DO15-DO12-MecaFluide!$D$15*Horaire_20!DO34^2))&gt;=0,(-MecaFluide!$D$15*DO34+SQRT(MecaFluide!$D$15^2*DO34^2-(MecaFluide!$C$14-MecaFluide!$D$15)*(DO15-DO12-MecaFluide!$D$15*Horaire_20!DO34^2)))/(MecaFluide!$C$14-MecaFluide!$D$15),"")),"")</f>
        <v>0</v>
      </c>
      <c r="DP39" s="4">
        <f ca="1">IF(DP64&lt;=$L$3,IF(OR(DP53=3,DP53=4),DP34,IF((MecaFluide!$D$15^2*DP34^2-(MecaFluide!$C$14-MecaFluide!$D$15)*(DP15-DP12-MecaFluide!$D$15*Horaire_20!DP34^2))&gt;=0,(-MecaFluide!$D$15*DP34+SQRT(MecaFluide!$D$15^2*DP34^2-(MecaFluide!$C$14-MecaFluide!$D$15)*(DP15-DP12-MecaFluide!$D$15*Horaire_20!DP34^2)))/(MecaFluide!$C$14-MecaFluide!$D$15),"")),"")</f>
        <v>0</v>
      </c>
      <c r="DQ39" s="4">
        <f ca="1">IF(DQ64&lt;=$L$3,IF(OR(DQ53=3,DQ53=4),DQ34,IF((MecaFluide!$D$15^2*DQ34^2-(MecaFluide!$C$14-MecaFluide!$D$15)*(DQ15-DQ12-MecaFluide!$D$15*Horaire_20!DQ34^2))&gt;=0,(-MecaFluide!$D$15*DQ34+SQRT(MecaFluide!$D$15^2*DQ34^2-(MecaFluide!$C$14-MecaFluide!$D$15)*(DQ15-DQ12-MecaFluide!$D$15*Horaire_20!DQ34^2)))/(MecaFluide!$C$14-MecaFluide!$D$15),"")),"")</f>
        <v>0</v>
      </c>
      <c r="DR39" s="4">
        <f ca="1">IF(DR64&lt;=$L$3,IF(OR(DR53=3,DR53=4),DR34,IF((MecaFluide!$D$15^2*DR34^2-(MecaFluide!$C$14-MecaFluide!$D$15)*(DR15-DR12-MecaFluide!$D$15*Horaire_20!DR34^2))&gt;=0,(-MecaFluide!$D$15*DR34+SQRT(MecaFluide!$D$15^2*DR34^2-(MecaFluide!$C$14-MecaFluide!$D$15)*(DR15-DR12-MecaFluide!$D$15*Horaire_20!DR34^2)))/(MecaFluide!$C$14-MecaFluide!$D$15),"")),"")</f>
        <v>0</v>
      </c>
      <c r="DS39" s="4">
        <f ca="1">IF(DS64&lt;=$L$3,IF(OR(DS53=3,DS53=4),DS34,IF((MecaFluide!$D$15^2*DS34^2-(MecaFluide!$C$14-MecaFluide!$D$15)*(DS15-DS12-MecaFluide!$D$15*Horaire_20!DS34^2))&gt;=0,(-MecaFluide!$D$15*DS34+SQRT(MecaFluide!$D$15^2*DS34^2-(MecaFluide!$C$14-MecaFluide!$D$15)*(DS15-DS12-MecaFluide!$D$15*Horaire_20!DS34^2)))/(MecaFluide!$C$14-MecaFluide!$D$15),"")),"")</f>
        <v>0</v>
      </c>
      <c r="DT39" s="110">
        <f ca="1">IF(DT64&lt;=$L$3,IF(OR(DT53=3,DT53=4),DT34,IF((MecaFluide!$D$15^2*DT34^2-(MecaFluide!$C$14-MecaFluide!$D$15)*(DT15-DT12-MecaFluide!$D$15*Horaire_20!DT34^2))&gt;=0,(-MecaFluide!$D$15*DT34+SQRT(MecaFluide!$D$15^2*DT34^2-(MecaFluide!$C$14-MecaFluide!$D$15)*(DT15-DT12-MecaFluide!$D$15*Horaire_20!DT34^2)))/(MecaFluide!$C$14-MecaFluide!$D$15),"")),"")</f>
        <v>0</v>
      </c>
      <c r="DU39" s="4">
        <f ca="1">IF(DU64&lt;=$L$3,IF(OR(DU53=3,DU53=4),DU34,IF((MecaFluide!$D$15^2*DU34^2-(MecaFluide!$C$14-MecaFluide!$D$15)*(DU15-DU12-MecaFluide!$D$15*Horaire_20!DU34^2))&gt;=0,(-MecaFluide!$D$15*DU34+SQRT(MecaFluide!$D$15^2*DU34^2-(MecaFluide!$C$14-MecaFluide!$D$15)*(DU15-DU12-MecaFluide!$D$15*Horaire_20!DU34^2)))/(MecaFluide!$C$14-MecaFluide!$D$15),"")),"")</f>
        <v>0</v>
      </c>
      <c r="DV39" s="4">
        <f ca="1">IF(DV64&lt;=$L$3,IF(OR(DV53=3,DV53=4),DV34,IF((MecaFluide!$D$15^2*DV34^2-(MecaFluide!$C$14-MecaFluide!$D$15)*(DV15-DV12-MecaFluide!$D$15*Horaire_20!DV34^2))&gt;=0,(-MecaFluide!$D$15*DV34+SQRT(MecaFluide!$D$15^2*DV34^2-(MecaFluide!$C$14-MecaFluide!$D$15)*(DV15-DV12-MecaFluide!$D$15*Horaire_20!DV34^2)))/(MecaFluide!$C$14-MecaFluide!$D$15),"")),"")</f>
        <v>0</v>
      </c>
      <c r="DW39" s="4">
        <f ca="1">IF(DW64&lt;=$L$3,IF(OR(DW53=3,DW53=4),DW34,IF((MecaFluide!$D$15^2*DW34^2-(MecaFluide!$C$14-MecaFluide!$D$15)*(DW15-DW12-MecaFluide!$D$15*Horaire_20!DW34^2))&gt;=0,(-MecaFluide!$D$15*DW34+SQRT(MecaFluide!$D$15^2*DW34^2-(MecaFluide!$C$14-MecaFluide!$D$15)*(DW15-DW12-MecaFluide!$D$15*Horaire_20!DW34^2)))/(MecaFluide!$C$14-MecaFluide!$D$15),"")),"")</f>
        <v>0</v>
      </c>
      <c r="DX39" s="4">
        <f ca="1">IF(DX64&lt;=$L$3,IF(OR(DX53=3,DX53=4),DX34,IF((MecaFluide!$D$15^2*DX34^2-(MecaFluide!$C$14-MecaFluide!$D$15)*(DX15-DX12-MecaFluide!$D$15*Horaire_20!DX34^2))&gt;=0,(-MecaFluide!$D$15*DX34+SQRT(MecaFluide!$D$15^2*DX34^2-(MecaFluide!$C$14-MecaFluide!$D$15)*(DX15-DX12-MecaFluide!$D$15*Horaire_20!DX34^2)))/(MecaFluide!$C$14-MecaFluide!$D$15),"")),"")</f>
        <v>0</v>
      </c>
      <c r="DY39" s="4">
        <f ca="1">IF(DY64&lt;=$L$3,IF(OR(DY53=3,DY53=4),DY34,IF((MecaFluide!$D$15^2*DY34^2-(MecaFluide!$C$14-MecaFluide!$D$15)*(DY15-DY12-MecaFluide!$D$15*Horaire_20!DY34^2))&gt;=0,(-MecaFluide!$D$15*DY34+SQRT(MecaFluide!$D$15^2*DY34^2-(MecaFluide!$C$14-MecaFluide!$D$15)*(DY15-DY12-MecaFluide!$D$15*Horaire_20!DY34^2)))/(MecaFluide!$C$14-MecaFluide!$D$15),"")),"")</f>
        <v>0</v>
      </c>
      <c r="DZ39" s="4">
        <f ca="1">IF(DZ64&lt;=$L$3,IF(OR(DZ53=3,DZ53=4),DZ34,IF((MecaFluide!$D$15^2*DZ34^2-(MecaFluide!$C$14-MecaFluide!$D$15)*(DZ15-DZ12-MecaFluide!$D$15*Horaire_20!DZ34^2))&gt;=0,(-MecaFluide!$D$15*DZ34+SQRT(MecaFluide!$D$15^2*DZ34^2-(MecaFluide!$C$14-MecaFluide!$D$15)*(DZ15-DZ12-MecaFluide!$D$15*Horaire_20!DZ34^2)))/(MecaFluide!$C$14-MecaFluide!$D$15),"")),"")</f>
        <v>0</v>
      </c>
      <c r="EA39" s="4">
        <f ca="1">IF(EA64&lt;=$L$3,IF(OR(EA53=3,EA53=4),EA34,IF((MecaFluide!$D$15^2*EA34^2-(MecaFluide!$C$14-MecaFluide!$D$15)*(EA15-EA12-MecaFluide!$D$15*Horaire_20!EA34^2))&gt;=0,(-MecaFluide!$D$15*EA34+SQRT(MecaFluide!$D$15^2*EA34^2-(MecaFluide!$C$14-MecaFluide!$D$15)*(EA15-EA12-MecaFluide!$D$15*Horaire_20!EA34^2)))/(MecaFluide!$C$14-MecaFluide!$D$15),"")),"")</f>
        <v>0</v>
      </c>
      <c r="EB39" s="4">
        <f ca="1">IF(EB64&lt;=$L$3,IF(OR(EB53=3,EB53=4),EB34,IF((MecaFluide!$D$15^2*EB34^2-(MecaFluide!$C$14-MecaFluide!$D$15)*(EB15-EB12-MecaFluide!$D$15*Horaire_20!EB34^2))&gt;=0,(-MecaFluide!$D$15*EB34+SQRT(MecaFluide!$D$15^2*EB34^2-(MecaFluide!$C$14-MecaFluide!$D$15)*(EB15-EB12-MecaFluide!$D$15*Horaire_20!EB34^2)))/(MecaFluide!$C$14-MecaFluide!$D$15),"")),"")</f>
        <v>0</v>
      </c>
      <c r="EC39" s="4">
        <f ca="1">IF(EC64&lt;=$L$3,IF(OR(EC53=3,EC53=4),EC34,IF((MecaFluide!$D$15^2*EC34^2-(MecaFluide!$C$14-MecaFluide!$D$15)*(EC15-EC12-MecaFluide!$D$15*Horaire_20!EC34^2))&gt;=0,(-MecaFluide!$D$15*EC34+SQRT(MecaFluide!$D$15^2*EC34^2-(MecaFluide!$C$14-MecaFluide!$D$15)*(EC15-EC12-MecaFluide!$D$15*Horaire_20!EC34^2)))/(MecaFluide!$C$14-MecaFluide!$D$15),"")),"")</f>
        <v>0</v>
      </c>
      <c r="ED39" s="4">
        <f ca="1">IF(ED64&lt;=$L$3,IF(OR(ED53=3,ED53=4),ED34,IF((MecaFluide!$D$15^2*ED34^2-(MecaFluide!$C$14-MecaFluide!$D$15)*(ED15-ED12-MecaFluide!$D$15*Horaire_20!ED34^2))&gt;=0,(-MecaFluide!$D$15*ED34+SQRT(MecaFluide!$D$15^2*ED34^2-(MecaFluide!$C$14-MecaFluide!$D$15)*(ED15-ED12-MecaFluide!$D$15*Horaire_20!ED34^2)))/(MecaFluide!$C$14-MecaFluide!$D$15),"")),"")</f>
        <v>0</v>
      </c>
      <c r="EE39" s="4">
        <f ca="1">IF(EE64&lt;=$L$3,IF(OR(EE53=3,EE53=4),EE34,IF((MecaFluide!$D$15^2*EE34^2-(MecaFluide!$C$14-MecaFluide!$D$15)*(EE15-EE12-MecaFluide!$D$15*Horaire_20!EE34^2))&gt;=0,(-MecaFluide!$D$15*EE34+SQRT(MecaFluide!$D$15^2*EE34^2-(MecaFluide!$C$14-MecaFluide!$D$15)*(EE15-EE12-MecaFluide!$D$15*Horaire_20!EE34^2)))/(MecaFluide!$C$14-MecaFluide!$D$15),"")),"")</f>
        <v>0</v>
      </c>
      <c r="EF39" s="4">
        <f ca="1">IF(EF64&lt;=$L$3,IF(OR(EF53=3,EF53=4),EF34,IF((MecaFluide!$D$15^2*EF34^2-(MecaFluide!$C$14-MecaFluide!$D$15)*(EF15-EF12-MecaFluide!$D$15*Horaire_20!EF34^2))&gt;=0,(-MecaFluide!$D$15*EF34+SQRT(MecaFluide!$D$15^2*EF34^2-(MecaFluide!$C$14-MecaFluide!$D$15)*(EF15-EF12-MecaFluide!$D$15*Horaire_20!EF34^2)))/(MecaFluide!$C$14-MecaFluide!$D$15),"")),"")</f>
        <v>0</v>
      </c>
      <c r="EG39" s="4">
        <f ca="1">IF(EG64&lt;=$L$3,IF(OR(EG53=3,EG53=4),EG34,IF((MecaFluide!$D$15^2*EG34^2-(MecaFluide!$C$14-MecaFluide!$D$15)*(EG15-EG12-MecaFluide!$D$15*Horaire_20!EG34^2))&gt;=0,(-MecaFluide!$D$15*EG34+SQRT(MecaFluide!$D$15^2*EG34^2-(MecaFluide!$C$14-MecaFluide!$D$15)*(EG15-EG12-MecaFluide!$D$15*Horaire_20!EG34^2)))/(MecaFluide!$C$14-MecaFluide!$D$15),"")),"")</f>
        <v>0</v>
      </c>
      <c r="EH39" s="4">
        <f ca="1">IF(EH64&lt;=$L$3,IF(OR(EH53=3,EH53=4),EH34,IF((MecaFluide!$D$15^2*EH34^2-(MecaFluide!$C$14-MecaFluide!$D$15)*(EH15-EH12-MecaFluide!$D$15*Horaire_20!EH34^2))&gt;=0,(-MecaFluide!$D$15*EH34+SQRT(MecaFluide!$D$15^2*EH34^2-(MecaFluide!$C$14-MecaFluide!$D$15)*(EH15-EH12-MecaFluide!$D$15*Horaire_20!EH34^2)))/(MecaFluide!$C$14-MecaFluide!$D$15),"")),"")</f>
        <v>0</v>
      </c>
      <c r="EI39" s="4">
        <f ca="1">IF(EI64&lt;=$L$3,IF(OR(EI53=3,EI53=4),EI34,IF((MecaFluide!$D$15^2*EI34^2-(MecaFluide!$C$14-MecaFluide!$D$15)*(EI15-EI12-MecaFluide!$D$15*Horaire_20!EI34^2))&gt;=0,(-MecaFluide!$D$15*EI34+SQRT(MecaFluide!$D$15^2*EI34^2-(MecaFluide!$C$14-MecaFluide!$D$15)*(EI15-EI12-MecaFluide!$D$15*Horaire_20!EI34^2)))/(MecaFluide!$C$14-MecaFluide!$D$15),"")),"")</f>
        <v>0</v>
      </c>
      <c r="EJ39" s="4">
        <f ca="1">IF(EJ64&lt;=$L$3,IF(OR(EJ53=3,EJ53=4),EJ34,IF((MecaFluide!$D$15^2*EJ34^2-(MecaFluide!$C$14-MecaFluide!$D$15)*(EJ15-EJ12-MecaFluide!$D$15*Horaire_20!EJ34^2))&gt;=0,(-MecaFluide!$D$15*EJ34+SQRT(MecaFluide!$D$15^2*EJ34^2-(MecaFluide!$C$14-MecaFluide!$D$15)*(EJ15-EJ12-MecaFluide!$D$15*Horaire_20!EJ34^2)))/(MecaFluide!$C$14-MecaFluide!$D$15),"")),"")</f>
        <v>0</v>
      </c>
      <c r="EK39" s="4">
        <f ca="1">IF(EK64&lt;=$L$3,IF(OR(EK53=3,EK53=4),EK34,IF((MecaFluide!$D$15^2*EK34^2-(MecaFluide!$C$14-MecaFluide!$D$15)*(EK15-EK12-MecaFluide!$D$15*Horaire_20!EK34^2))&gt;=0,(-MecaFluide!$D$15*EK34+SQRT(MecaFluide!$D$15^2*EK34^2-(MecaFluide!$C$14-MecaFluide!$D$15)*(EK15-EK12-MecaFluide!$D$15*Horaire_20!EK34^2)))/(MecaFluide!$C$14-MecaFluide!$D$15),"")),"")</f>
        <v>0</v>
      </c>
      <c r="EL39" s="4">
        <f ca="1">IF(EL64&lt;=$L$3,IF(OR(EL53=3,EL53=4),EL34,IF((MecaFluide!$D$15^2*EL34^2-(MecaFluide!$C$14-MecaFluide!$D$15)*(EL15-EL12-MecaFluide!$D$15*Horaire_20!EL34^2))&gt;=0,(-MecaFluide!$D$15*EL34+SQRT(MecaFluide!$D$15^2*EL34^2-(MecaFluide!$C$14-MecaFluide!$D$15)*(EL15-EL12-MecaFluide!$D$15*Horaire_20!EL34^2)))/(MecaFluide!$C$14-MecaFluide!$D$15),"")),"")</f>
        <v>0</v>
      </c>
      <c r="EM39" s="4">
        <f ca="1">IF(EM64&lt;=$L$3,IF(OR(EM53=3,EM53=4),EM34,IF((MecaFluide!$D$15^2*EM34^2-(MecaFluide!$C$14-MecaFluide!$D$15)*(EM15-EM12-MecaFluide!$D$15*Horaire_20!EM34^2))&gt;=0,(-MecaFluide!$D$15*EM34+SQRT(MecaFluide!$D$15^2*EM34^2-(MecaFluide!$C$14-MecaFluide!$D$15)*(EM15-EM12-MecaFluide!$D$15*Horaire_20!EM34^2)))/(MecaFluide!$C$14-MecaFluide!$D$15),"")),"")</f>
        <v>0</v>
      </c>
      <c r="EN39" s="4">
        <f ca="1">IF(EN64&lt;=$L$3,IF(OR(EN53=3,EN53=4),EN34,IF((MecaFluide!$D$15^2*EN34^2-(MecaFluide!$C$14-MecaFluide!$D$15)*(EN15-EN12-MecaFluide!$D$15*Horaire_20!EN34^2))&gt;=0,(-MecaFluide!$D$15*EN34+SQRT(MecaFluide!$D$15^2*EN34^2-(MecaFluide!$C$14-MecaFluide!$D$15)*(EN15-EN12-MecaFluide!$D$15*Horaire_20!EN34^2)))/(MecaFluide!$C$14-MecaFluide!$D$15),"")),"")</f>
        <v>0</v>
      </c>
      <c r="EO39" s="4">
        <f ca="1">IF(EO64&lt;=$L$3,IF(OR(EO53=3,EO53=4),EO34,IF((MecaFluide!$D$15^2*EO34^2-(MecaFluide!$C$14-MecaFluide!$D$15)*(EO15-EO12-MecaFluide!$D$15*Horaire_20!EO34^2))&gt;=0,(-MecaFluide!$D$15*EO34+SQRT(MecaFluide!$D$15^2*EO34^2-(MecaFluide!$C$14-MecaFluide!$D$15)*(EO15-EO12-MecaFluide!$D$15*Horaire_20!EO34^2)))/(MecaFluide!$C$14-MecaFluide!$D$15),"")),"")</f>
        <v>0</v>
      </c>
      <c r="EP39" s="4">
        <f ca="1">IF(EP64&lt;=$L$3,IF(OR(EP53=3,EP53=4),EP34,IF((MecaFluide!$D$15^2*EP34^2-(MecaFluide!$C$14-MecaFluide!$D$15)*(EP15-EP12-MecaFluide!$D$15*Horaire_20!EP34^2))&gt;=0,(-MecaFluide!$D$15*EP34+SQRT(MecaFluide!$D$15^2*EP34^2-(MecaFluide!$C$14-MecaFluide!$D$15)*(EP15-EP12-MecaFluide!$D$15*Horaire_20!EP34^2)))/(MecaFluide!$C$14-MecaFluide!$D$15),"")),"")</f>
        <v>0</v>
      </c>
      <c r="EQ39" s="156">
        <f ca="1">IF(EQ64&lt;=$L$3,IF(OR(EQ53=3,EQ53=4),EQ34,IF((MecaFluide!$D$15^2*EQ34^2-(MecaFluide!$C$14-MecaFluide!$D$15)*(EQ15-EQ12-MecaFluide!$D$15*Horaire_20!EQ34^2))&gt;=0,(-MecaFluide!$D$15*EQ34+SQRT(MecaFluide!$D$15^2*EQ34^2-(MecaFluide!$C$14-MecaFluide!$D$15)*(EQ15-EQ12-MecaFluide!$D$15*Horaire_20!EQ34^2)))/(MecaFluide!$C$14-MecaFluide!$D$15),"")),"")</f>
        <v>0</v>
      </c>
      <c r="ER39" s="4">
        <f ca="1">IF(ER64&lt;=$L$3,IF(OR(ER53=3,ER53=4),ER34,IF((MecaFluide!$D$15^2*ER34^2-(MecaFluide!$C$14-MecaFluide!$D$15)*(ER15-ER12-MecaFluide!$D$15*Horaire_20!ER34^2))&gt;=0,(-MecaFluide!$D$15*ER34+SQRT(MecaFluide!$D$15^2*ER34^2-(MecaFluide!$C$14-MecaFluide!$D$15)*(ER15-ER12-MecaFluide!$D$15*Horaire_20!ER34^2)))/(MecaFluide!$C$14-MecaFluide!$D$15),"")),"")</f>
        <v>0</v>
      </c>
      <c r="ES39" s="4">
        <f ca="1">IF(ES64&lt;=$L$3,IF(OR(ES53=3,ES53=4),ES34,IF((MecaFluide!$D$15^2*ES34^2-(MecaFluide!$C$14-MecaFluide!$D$15)*(ES15-ES12-MecaFluide!$D$15*Horaire_20!ES34^2))&gt;=0,(-MecaFluide!$D$15*ES34+SQRT(MecaFluide!$D$15^2*ES34^2-(MecaFluide!$C$14-MecaFluide!$D$15)*(ES15-ES12-MecaFluide!$D$15*Horaire_20!ES34^2)))/(MecaFluide!$C$14-MecaFluide!$D$15),"")),"")</f>
        <v>0</v>
      </c>
      <c r="ET39" s="4">
        <f ca="1">IF(ET64&lt;=$L$3,IF(OR(ET53=3,ET53=4),ET34,IF((MecaFluide!$D$15^2*ET34^2-(MecaFluide!$C$14-MecaFluide!$D$15)*(ET15-ET12-MecaFluide!$D$15*Horaire_20!ET34^2))&gt;=0,(-MecaFluide!$D$15*ET34+SQRT(MecaFluide!$D$15^2*ET34^2-(MecaFluide!$C$14-MecaFluide!$D$15)*(ET15-ET12-MecaFluide!$D$15*Horaire_20!ET34^2)))/(MecaFluide!$C$14-MecaFluide!$D$15),"")),"")</f>
        <v>0</v>
      </c>
      <c r="EU39" s="4">
        <f ca="1">IF(EU64&lt;=$L$3,IF(OR(EU53=3,EU53=4),EU34,IF((MecaFluide!$D$15^2*EU34^2-(MecaFluide!$C$14-MecaFluide!$D$15)*(EU15-EU12-MecaFluide!$D$15*Horaire_20!EU34^2))&gt;=0,(-MecaFluide!$D$15*EU34+SQRT(MecaFluide!$D$15^2*EU34^2-(MecaFluide!$C$14-MecaFluide!$D$15)*(EU15-EU12-MecaFluide!$D$15*Horaire_20!EU34^2)))/(MecaFluide!$C$14-MecaFluide!$D$15),"")),"")</f>
        <v>0</v>
      </c>
      <c r="EV39" s="4">
        <f ca="1">IF(EV64&lt;=$L$3,IF(OR(EV53=3,EV53=4),EV34,IF((MecaFluide!$D$15^2*EV34^2-(MecaFluide!$C$14-MecaFluide!$D$15)*(EV15-EV12-MecaFluide!$D$15*Horaire_20!EV34^2))&gt;=0,(-MecaFluide!$D$15*EV34+SQRT(MecaFluide!$D$15^2*EV34^2-(MecaFluide!$C$14-MecaFluide!$D$15)*(EV15-EV12-MecaFluide!$D$15*Horaire_20!EV34^2)))/(MecaFluide!$C$14-MecaFluide!$D$15),"")),"")</f>
        <v>0</v>
      </c>
      <c r="EW39" s="4">
        <f ca="1">IF(EW64&lt;=$L$3,IF(OR(EW53=3,EW53=4),EW34,IF((MecaFluide!$D$15^2*EW34^2-(MecaFluide!$C$14-MecaFluide!$D$15)*(EW15-EW12-MecaFluide!$D$15*Horaire_20!EW34^2))&gt;=0,(-MecaFluide!$D$15*EW34+SQRT(MecaFluide!$D$15^2*EW34^2-(MecaFluide!$C$14-MecaFluide!$D$15)*(EW15-EW12-MecaFluide!$D$15*Horaire_20!EW34^2)))/(MecaFluide!$C$14-MecaFluide!$D$15),"")),"")</f>
        <v>0</v>
      </c>
      <c r="EX39" s="4">
        <f ca="1">IF(EX64&lt;=$L$3,IF(OR(EX53=3,EX53=4),EX34,IF((MecaFluide!$D$15^2*EX34^2-(MecaFluide!$C$14-MecaFluide!$D$15)*(EX15-EX12-MecaFluide!$D$15*Horaire_20!EX34^2))&gt;=0,(-MecaFluide!$D$15*EX34+SQRT(MecaFluide!$D$15^2*EX34^2-(MecaFluide!$C$14-MecaFluide!$D$15)*(EX15-EX12-MecaFluide!$D$15*Horaire_20!EX34^2)))/(MecaFluide!$C$14-MecaFluide!$D$15),"")),"")</f>
        <v>0</v>
      </c>
      <c r="EY39" s="4">
        <f ca="1">IF(EY64&lt;=$L$3,IF(OR(EY53=3,EY53=4),EY34,IF((MecaFluide!$D$15^2*EY34^2-(MecaFluide!$C$14-MecaFluide!$D$15)*(EY15-EY12-MecaFluide!$D$15*Horaire_20!EY34^2))&gt;=0,(-MecaFluide!$D$15*EY34+SQRT(MecaFluide!$D$15^2*EY34^2-(MecaFluide!$C$14-MecaFluide!$D$15)*(EY15-EY12-MecaFluide!$D$15*Horaire_20!EY34^2)))/(MecaFluide!$C$14-MecaFluide!$D$15),"")),"")</f>
        <v>0</v>
      </c>
      <c r="EZ39" s="4">
        <f ca="1">IF(EZ64&lt;=$L$3,IF(OR(EZ53=3,EZ53=4),EZ34,IF((MecaFluide!$D$15^2*EZ34^2-(MecaFluide!$C$14-MecaFluide!$D$15)*(EZ15-EZ12-MecaFluide!$D$15*Horaire_20!EZ34^2))&gt;=0,(-MecaFluide!$D$15*EZ34+SQRT(MecaFluide!$D$15^2*EZ34^2-(MecaFluide!$C$14-MecaFluide!$D$15)*(EZ15-EZ12-MecaFluide!$D$15*Horaire_20!EZ34^2)))/(MecaFluide!$C$14-MecaFluide!$D$15),"")),"")</f>
        <v>0</v>
      </c>
      <c r="FA39" s="4">
        <f ca="1">IF(FA64&lt;=$L$3,IF(OR(FA53=3,FA53=4),FA34,IF((MecaFluide!$D$15^2*FA34^2-(MecaFluide!$C$14-MecaFluide!$D$15)*(FA15-FA12-MecaFluide!$D$15*Horaire_20!FA34^2))&gt;=0,(-MecaFluide!$D$15*FA34+SQRT(MecaFluide!$D$15^2*FA34^2-(MecaFluide!$C$14-MecaFluide!$D$15)*(FA15-FA12-MecaFluide!$D$15*Horaire_20!FA34^2)))/(MecaFluide!$C$14-MecaFluide!$D$15),"")),"")</f>
        <v>0</v>
      </c>
      <c r="FB39" s="4">
        <f ca="1">IF(FB64&lt;=$L$3,IF(OR(FB53=3,FB53=4),FB34,IF((MecaFluide!$D$15^2*FB34^2-(MecaFluide!$C$14-MecaFluide!$D$15)*(FB15-FB12-MecaFluide!$D$15*Horaire_20!FB34^2))&gt;=0,(-MecaFluide!$D$15*FB34+SQRT(MecaFluide!$D$15^2*FB34^2-(MecaFluide!$C$14-MecaFluide!$D$15)*(FB15-FB12-MecaFluide!$D$15*Horaire_20!FB34^2)))/(MecaFluide!$C$14-MecaFluide!$D$15),"")),"")</f>
        <v>0</v>
      </c>
      <c r="FC39" s="4">
        <f ca="1">IF(FC64&lt;=$L$3,IF(OR(FC53=3,FC53=4),FC34,IF((MecaFluide!$D$15^2*FC34^2-(MecaFluide!$C$14-MecaFluide!$D$15)*(FC15-FC12-MecaFluide!$D$15*Horaire_20!FC34^2))&gt;=0,(-MecaFluide!$D$15*FC34+SQRT(MecaFluide!$D$15^2*FC34^2-(MecaFluide!$C$14-MecaFluide!$D$15)*(FC15-FC12-MecaFluide!$D$15*Horaire_20!FC34^2)))/(MecaFluide!$C$14-MecaFluide!$D$15),"")),"")</f>
        <v>0</v>
      </c>
      <c r="FD39" s="4">
        <f ca="1">IF(FD64&lt;=$L$3,IF(OR(FD53=3,FD53=4),FD34,IF((MecaFluide!$D$15^2*FD34^2-(MecaFluide!$C$14-MecaFluide!$D$15)*(FD15-FD12-MecaFluide!$D$15*Horaire_20!FD34^2))&gt;=0,(-MecaFluide!$D$15*FD34+SQRT(MecaFluide!$D$15^2*FD34^2-(MecaFluide!$C$14-MecaFluide!$D$15)*(FD15-FD12-MecaFluide!$D$15*Horaire_20!FD34^2)))/(MecaFluide!$C$14-MecaFluide!$D$15),"")),"")</f>
        <v>0</v>
      </c>
      <c r="FE39" s="4">
        <f ca="1">IF(FE64&lt;=$L$3,IF(OR(FE53=3,FE53=4),FE34,IF((MecaFluide!$D$15^2*FE34^2-(MecaFluide!$C$14-MecaFluide!$D$15)*(FE15-FE12-MecaFluide!$D$15*Horaire_20!FE34^2))&gt;=0,(-MecaFluide!$D$15*FE34+SQRT(MecaFluide!$D$15^2*FE34^2-(MecaFluide!$C$14-MecaFluide!$D$15)*(FE15-FE12-MecaFluide!$D$15*Horaire_20!FE34^2)))/(MecaFluide!$C$14-MecaFluide!$D$15),"")),"")</f>
        <v>0</v>
      </c>
      <c r="FF39" s="4">
        <f ca="1">IF(FF64&lt;=$L$3,IF(OR(FF53=3,FF53=4),FF34,IF((MecaFluide!$D$15^2*FF34^2-(MecaFluide!$C$14-MecaFluide!$D$15)*(FF15-FF12-MecaFluide!$D$15*Horaire_20!FF34^2))&gt;=0,(-MecaFluide!$D$15*FF34+SQRT(MecaFluide!$D$15^2*FF34^2-(MecaFluide!$C$14-MecaFluide!$D$15)*(FF15-FF12-MecaFluide!$D$15*Horaire_20!FF34^2)))/(MecaFluide!$C$14-MecaFluide!$D$15),"")),"")</f>
        <v>0</v>
      </c>
      <c r="FG39" s="4">
        <f ca="1">IF(FG64&lt;=$L$3,IF(OR(FG53=3,FG53=4),FG34,IF((MecaFluide!$D$15^2*FG34^2-(MecaFluide!$C$14-MecaFluide!$D$15)*(FG15-FG12-MecaFluide!$D$15*Horaire_20!FG34^2))&gt;=0,(-MecaFluide!$D$15*FG34+SQRT(MecaFluide!$D$15^2*FG34^2-(MecaFluide!$C$14-MecaFluide!$D$15)*(FG15-FG12-MecaFluide!$D$15*Horaire_20!FG34^2)))/(MecaFluide!$C$14-MecaFluide!$D$15),"")),"")</f>
        <v>0</v>
      </c>
      <c r="FH39" s="4">
        <f ca="1">IF(FH64&lt;=$L$3,IF(OR(FH53=3,FH53=4),FH34,IF((MecaFluide!$D$15^2*FH34^2-(MecaFluide!$C$14-MecaFluide!$D$15)*(FH15-FH12-MecaFluide!$D$15*Horaire_20!FH34^2))&gt;=0,(-MecaFluide!$D$15*FH34+SQRT(MecaFluide!$D$15^2*FH34^2-(MecaFluide!$C$14-MecaFluide!$D$15)*(FH15-FH12-MecaFluide!$D$15*Horaire_20!FH34^2)))/(MecaFluide!$C$14-MecaFluide!$D$15),"")),"")</f>
        <v>0</v>
      </c>
      <c r="FI39" s="4">
        <f ca="1">IF(FI64&lt;=$L$3,IF(OR(FI53=3,FI53=4),FI34,IF((MecaFluide!$D$15^2*FI34^2-(MecaFluide!$C$14-MecaFluide!$D$15)*(FI15-FI12-MecaFluide!$D$15*Horaire_20!FI34^2))&gt;=0,(-MecaFluide!$D$15*FI34+SQRT(MecaFluide!$D$15^2*FI34^2-(MecaFluide!$C$14-MecaFluide!$D$15)*(FI15-FI12-MecaFluide!$D$15*Horaire_20!FI34^2)))/(MecaFluide!$C$14-MecaFluide!$D$15),"")),"")</f>
        <v>0</v>
      </c>
      <c r="FJ39" s="4">
        <f ca="1">IF(FJ64&lt;=$L$3,IF(OR(FJ53=3,FJ53=4),FJ34,IF((MecaFluide!$D$15^2*FJ34^2-(MecaFluide!$C$14-MecaFluide!$D$15)*(FJ15-FJ12-MecaFluide!$D$15*Horaire_20!FJ34^2))&gt;=0,(-MecaFluide!$D$15*FJ34+SQRT(MecaFluide!$D$15^2*FJ34^2-(MecaFluide!$C$14-MecaFluide!$D$15)*(FJ15-FJ12-MecaFluide!$D$15*Horaire_20!FJ34^2)))/(MecaFluide!$C$14-MecaFluide!$D$15),"")),"")</f>
        <v>0</v>
      </c>
      <c r="FK39" s="4">
        <f ca="1">IF(FK64&lt;=$L$3,IF(OR(FK53=3,FK53=4),FK34,IF((MecaFluide!$D$15^2*FK34^2-(MecaFluide!$C$14-MecaFluide!$D$15)*(FK15-FK12-MecaFluide!$D$15*Horaire_20!FK34^2))&gt;=0,(-MecaFluide!$D$15*FK34+SQRT(MecaFluide!$D$15^2*FK34^2-(MecaFluide!$C$14-MecaFluide!$D$15)*(FK15-FK12-MecaFluide!$D$15*Horaire_20!FK34^2)))/(MecaFluide!$C$14-MecaFluide!$D$15),"")),"")</f>
        <v>0</v>
      </c>
      <c r="FL39" s="4">
        <f ca="1">IF(FL64&lt;=$L$3,IF(OR(FL53=3,FL53=4),FL34,IF((MecaFluide!$D$15^2*FL34^2-(MecaFluide!$C$14-MecaFluide!$D$15)*(FL15-FL12-MecaFluide!$D$15*Horaire_20!FL34^2))&gt;=0,(-MecaFluide!$D$15*FL34+SQRT(MecaFluide!$D$15^2*FL34^2-(MecaFluide!$C$14-MecaFluide!$D$15)*(FL15-FL12-MecaFluide!$D$15*Horaire_20!FL34^2)))/(MecaFluide!$C$14-MecaFluide!$D$15),"")),"")</f>
        <v>0</v>
      </c>
      <c r="FM39" s="4">
        <f ca="1">IF(FM64&lt;=$L$3,IF(OR(FM53=3,FM53=4),FM34,IF((MecaFluide!$D$15^2*FM34^2-(MecaFluide!$C$14-MecaFluide!$D$15)*(FM15-FM12-MecaFluide!$D$15*Horaire_20!FM34^2))&gt;=0,(-MecaFluide!$D$15*FM34+SQRT(MecaFluide!$D$15^2*FM34^2-(MecaFluide!$C$14-MecaFluide!$D$15)*(FM15-FM12-MecaFluide!$D$15*Horaire_20!FM34^2)))/(MecaFluide!$C$14-MecaFluide!$D$15),"")),"")</f>
        <v>0</v>
      </c>
      <c r="FN39" s="4">
        <f ca="1">IF(FN64&lt;=$L$3,IF(OR(FN53=3,FN53=4),FN34,IF((MecaFluide!$D$15^2*FN34^2-(MecaFluide!$C$14-MecaFluide!$D$15)*(FN15-FN12-MecaFluide!$D$15*Horaire_20!FN34^2))&gt;=0,(-MecaFluide!$D$15*FN34+SQRT(MecaFluide!$D$15^2*FN34^2-(MecaFluide!$C$14-MecaFluide!$D$15)*(FN15-FN12-MecaFluide!$D$15*Horaire_20!FN34^2)))/(MecaFluide!$C$14-MecaFluide!$D$15),"")),"")</f>
        <v>0</v>
      </c>
      <c r="FO39" s="4">
        <f ca="1">IF(FO64&lt;=$L$3,IF(OR(FO53=3,FO53=4),FO34,IF((MecaFluide!$D$15^2*FO34^2-(MecaFluide!$C$14-MecaFluide!$D$15)*(FO15-FO12-MecaFluide!$D$15*Horaire_20!FO34^2))&gt;=0,(-MecaFluide!$D$15*FO34+SQRT(MecaFluide!$D$15^2*FO34^2-(MecaFluide!$C$14-MecaFluide!$D$15)*(FO15-FO12-MecaFluide!$D$15*Horaire_20!FO34^2)))/(MecaFluide!$C$14-MecaFluide!$D$15),"")),"")</f>
        <v>0</v>
      </c>
      <c r="FP39" s="110" t="str">
        <f>IF(FP64&lt;=$L$3,IF(OR(FP53=3,FP53=4),FP34,IF((MecaFluide!$D$15^2*FP34^2-(MecaFluide!$C$14-MecaFluide!$D$15)*(FP15-FP12-MecaFluide!$D$15*Horaire_20!FP34^2))&gt;=0,(-MecaFluide!$D$15*FP34+SQRT(MecaFluide!$D$15^2*FP34^2-(MecaFluide!$C$14-MecaFluide!$D$15)*(FP15-FP12-MecaFluide!$D$15*Horaire_20!FP34^2)))/(MecaFluide!$C$14-MecaFluide!$D$15),"")),"")</f>
        <v/>
      </c>
      <c r="FQ39" s="4" t="str">
        <f>IF(FQ64&lt;=$L$3,IF(OR(FQ53=3,FQ53=4),FQ34,IF((MecaFluide!$D$15^2*FQ34^2-(MecaFluide!$C$14-MecaFluide!$D$15)*(FQ15-FQ12-MecaFluide!$D$15*Horaire_20!FQ34^2))&gt;=0,(-MecaFluide!$D$15*FQ34+SQRT(MecaFluide!$D$15^2*FQ34^2-(MecaFluide!$C$14-MecaFluide!$D$15)*(FQ15-FQ12-MecaFluide!$D$15*Horaire_20!FQ34^2)))/(MecaFluide!$C$14-MecaFluide!$D$15),"")),"")</f>
        <v/>
      </c>
      <c r="FR39" s="4" t="str">
        <f>IF(FR64&lt;=$L$3,IF(OR(FR53=3,FR53=4),FR34,IF((MecaFluide!$D$15^2*FR34^2-(MecaFluide!$C$14-MecaFluide!$D$15)*(FR15-FR12-MecaFluide!$D$15*Horaire_20!FR34^2))&gt;=0,(-MecaFluide!$D$15*FR34+SQRT(MecaFluide!$D$15^2*FR34^2-(MecaFluide!$C$14-MecaFluide!$D$15)*(FR15-FR12-MecaFluide!$D$15*Horaire_20!FR34^2)))/(MecaFluide!$C$14-MecaFluide!$D$15),"")),"")</f>
        <v/>
      </c>
      <c r="FS39" s="4" t="str">
        <f>IF(FS64&lt;=$L$3,IF(OR(FS53=3,FS53=4),FS34,IF((MecaFluide!$D$15^2*FS34^2-(MecaFluide!$C$14-MecaFluide!$D$15)*(FS15-FS12-MecaFluide!$D$15*Horaire_20!FS34^2))&gt;=0,(-MecaFluide!$D$15*FS34+SQRT(MecaFluide!$D$15^2*FS34^2-(MecaFluide!$C$14-MecaFluide!$D$15)*(FS15-FS12-MecaFluide!$D$15*Horaire_20!FS34^2)))/(MecaFluide!$C$14-MecaFluide!$D$15),"")),"")</f>
        <v/>
      </c>
      <c r="FT39" s="4" t="str">
        <f>IF(FT64&lt;=$L$3,IF(OR(FT53=3,FT53=4),FT34,IF((MecaFluide!$D$15^2*FT34^2-(MecaFluide!$C$14-MecaFluide!$D$15)*(FT15-FT12-MecaFluide!$D$15*Horaire_20!FT34^2))&gt;=0,(-MecaFluide!$D$15*FT34+SQRT(MecaFluide!$D$15^2*FT34^2-(MecaFluide!$C$14-MecaFluide!$D$15)*(FT15-FT12-MecaFluide!$D$15*Horaire_20!FT34^2)))/(MecaFluide!$C$14-MecaFluide!$D$15),"")),"")</f>
        <v/>
      </c>
      <c r="FU39" s="4" t="str">
        <f>IF(FU64&lt;=$L$3,IF(OR(FU53=3,FU53=4),FU34,IF((MecaFluide!$D$15^2*FU34^2-(MecaFluide!$C$14-MecaFluide!$D$15)*(FU15-FU12-MecaFluide!$D$15*Horaire_20!FU34^2))&gt;=0,(-MecaFluide!$D$15*FU34+SQRT(MecaFluide!$D$15^2*FU34^2-(MecaFluide!$C$14-MecaFluide!$D$15)*(FU15-FU12-MecaFluide!$D$15*Horaire_20!FU34^2)))/(MecaFluide!$C$14-MecaFluide!$D$15),"")),"")</f>
        <v/>
      </c>
      <c r="FV39" s="4" t="str">
        <f>IF(FV64&lt;=$L$3,IF(OR(FV53=3,FV53=4),FV34,IF((MecaFluide!$D$15^2*FV34^2-(MecaFluide!$C$14-MecaFluide!$D$15)*(FV15-FV12-MecaFluide!$D$15*Horaire_20!FV34^2))&gt;=0,(-MecaFluide!$D$15*FV34+SQRT(MecaFluide!$D$15^2*FV34^2-(MecaFluide!$C$14-MecaFluide!$D$15)*(FV15-FV12-MecaFluide!$D$15*Horaire_20!FV34^2)))/(MecaFluide!$C$14-MecaFluide!$D$15),"")),"")</f>
        <v/>
      </c>
      <c r="FW39" s="4" t="str">
        <f>IF(FW64&lt;=$L$3,IF(OR(FW53=3,FW53=4),FW34,IF((MecaFluide!$D$15^2*FW34^2-(MecaFluide!$C$14-MecaFluide!$D$15)*(FW15-FW12-MecaFluide!$D$15*Horaire_20!FW34^2))&gt;=0,(-MecaFluide!$D$15*FW34+SQRT(MecaFluide!$D$15^2*FW34^2-(MecaFluide!$C$14-MecaFluide!$D$15)*(FW15-FW12-MecaFluide!$D$15*Horaire_20!FW34^2)))/(MecaFluide!$C$14-MecaFluide!$D$15),"")),"")</f>
        <v/>
      </c>
      <c r="FX39" s="4" t="str">
        <f>IF(FX64&lt;=$L$3,IF(OR(FX53=3,FX53=4),FX34,IF((MecaFluide!$D$15^2*FX34^2-(MecaFluide!$C$14-MecaFluide!$D$15)*(FX15-FX12-MecaFluide!$D$15*Horaire_20!FX34^2))&gt;=0,(-MecaFluide!$D$15*FX34+SQRT(MecaFluide!$D$15^2*FX34^2-(MecaFluide!$C$14-MecaFluide!$D$15)*(FX15-FX12-MecaFluide!$D$15*Horaire_20!FX34^2)))/(MecaFluide!$C$14-MecaFluide!$D$15),"")),"")</f>
        <v/>
      </c>
      <c r="FY39" s="4" t="str">
        <f>IF(FY64&lt;=$L$3,IF(OR(FY53=3,FY53=4),FY34,IF((MecaFluide!$D$15^2*FY34^2-(MecaFluide!$C$14-MecaFluide!$D$15)*(FY15-FY12-MecaFluide!$D$15*Horaire_20!FY34^2))&gt;=0,(-MecaFluide!$D$15*FY34+SQRT(MecaFluide!$D$15^2*FY34^2-(MecaFluide!$C$14-MecaFluide!$D$15)*(FY15-FY12-MecaFluide!$D$15*Horaire_20!FY34^2)))/(MecaFluide!$C$14-MecaFluide!$D$15),"")),"")</f>
        <v/>
      </c>
      <c r="FZ39" s="4" t="str">
        <f>IF(FZ64&lt;=$L$3,IF(OR(FZ53=3,FZ53=4),FZ34,IF((MecaFluide!$D$15^2*FZ34^2-(MecaFluide!$C$14-MecaFluide!$D$15)*(FZ15-FZ12-MecaFluide!$D$15*Horaire_20!FZ34^2))&gt;=0,(-MecaFluide!$D$15*FZ34+SQRT(MecaFluide!$D$15^2*FZ34^2-(MecaFluide!$C$14-MecaFluide!$D$15)*(FZ15-FZ12-MecaFluide!$D$15*Horaire_20!FZ34^2)))/(MecaFluide!$C$14-MecaFluide!$D$15),"")),"")</f>
        <v/>
      </c>
      <c r="GA39" s="4" t="str">
        <f>IF(GA64&lt;=$L$3,IF(OR(GA53=3,GA53=4),GA34,IF((MecaFluide!$D$15^2*GA34^2-(MecaFluide!$C$14-MecaFluide!$D$15)*(GA15-GA12-MecaFluide!$D$15*Horaire_20!GA34^2))&gt;=0,(-MecaFluide!$D$15*GA34+SQRT(MecaFluide!$D$15^2*GA34^2-(MecaFluide!$C$14-MecaFluide!$D$15)*(GA15-GA12-MecaFluide!$D$15*Horaire_20!GA34^2)))/(MecaFluide!$C$14-MecaFluide!$D$15),"")),"")</f>
        <v/>
      </c>
      <c r="GB39" s="4" t="str">
        <f>IF(GB64&lt;=$L$3,IF(OR(GB53=3,GB53=4),GB34,IF((MecaFluide!$D$15^2*GB34^2-(MecaFluide!$C$14-MecaFluide!$D$15)*(GB15-GB12-MecaFluide!$D$15*Horaire_20!GB34^2))&gt;=0,(-MecaFluide!$D$15*GB34+SQRT(MecaFluide!$D$15^2*GB34^2-(MecaFluide!$C$14-MecaFluide!$D$15)*(GB15-GB12-MecaFluide!$D$15*Horaire_20!GB34^2)))/(MecaFluide!$C$14-MecaFluide!$D$15),"")),"")</f>
        <v/>
      </c>
      <c r="GC39" s="4" t="str">
        <f>IF(GC64&lt;=$L$3,IF(OR(GC53=3,GC53=4),GC34,IF((MecaFluide!$D$15^2*GC34^2-(MecaFluide!$C$14-MecaFluide!$D$15)*(GC15-GC12-MecaFluide!$D$15*Horaire_20!GC34^2))&gt;=0,(-MecaFluide!$D$15*GC34+SQRT(MecaFluide!$D$15^2*GC34^2-(MecaFluide!$C$14-MecaFluide!$D$15)*(GC15-GC12-MecaFluide!$D$15*Horaire_20!GC34^2)))/(MecaFluide!$C$14-MecaFluide!$D$15),"")),"")</f>
        <v/>
      </c>
      <c r="GD39" s="4" t="str">
        <f>IF(GD64&lt;=$L$3,IF(OR(GD53=3,GD53=4),GD34,IF((MecaFluide!$D$15^2*GD34^2-(MecaFluide!$C$14-MecaFluide!$D$15)*(GD15-GD12-MecaFluide!$D$15*Horaire_20!GD34^2))&gt;=0,(-MecaFluide!$D$15*GD34+SQRT(MecaFluide!$D$15^2*GD34^2-(MecaFluide!$C$14-MecaFluide!$D$15)*(GD15-GD12-MecaFluide!$D$15*Horaire_20!GD34^2)))/(MecaFluide!$C$14-MecaFluide!$D$15),"")),"")</f>
        <v/>
      </c>
      <c r="GE39" s="4" t="str">
        <f>IF(GE64&lt;=$L$3,IF(OR(GE53=3,GE53=4),GE34,IF((MecaFluide!$D$15^2*GE34^2-(MecaFluide!$C$14-MecaFluide!$D$15)*(GE15-GE12-MecaFluide!$D$15*Horaire_20!GE34^2))&gt;=0,(-MecaFluide!$D$15*GE34+SQRT(MecaFluide!$D$15^2*GE34^2-(MecaFluide!$C$14-MecaFluide!$D$15)*(GE15-GE12-MecaFluide!$D$15*Horaire_20!GE34^2)))/(MecaFluide!$C$14-MecaFluide!$D$15),"")),"")</f>
        <v/>
      </c>
      <c r="GF39" s="4" t="str">
        <f>IF(GF64&lt;=$L$3,IF(OR(GF53=3,GF53=4),GF34,IF((MecaFluide!$D$15^2*GF34^2-(MecaFluide!$C$14-MecaFluide!$D$15)*(GF15-GF12-MecaFluide!$D$15*Horaire_20!GF34^2))&gt;=0,(-MecaFluide!$D$15*GF34+SQRT(MecaFluide!$D$15^2*GF34^2-(MecaFluide!$C$14-MecaFluide!$D$15)*(GF15-GF12-MecaFluide!$D$15*Horaire_20!GF34^2)))/(MecaFluide!$C$14-MecaFluide!$D$15),"")),"")</f>
        <v/>
      </c>
      <c r="GG39" s="4" t="str">
        <f>IF(GG64&lt;=$L$3,IF(OR(GG53=3,GG53=4),GG34,IF((MecaFluide!$D$15^2*GG34^2-(MecaFluide!$C$14-MecaFluide!$D$15)*(GG15-GG12-MecaFluide!$D$15*Horaire_20!GG34^2))&gt;=0,(-MecaFluide!$D$15*GG34+SQRT(MecaFluide!$D$15^2*GG34^2-(MecaFluide!$C$14-MecaFluide!$D$15)*(GG15-GG12-MecaFluide!$D$15*Horaire_20!GG34^2)))/(MecaFluide!$C$14-MecaFluide!$D$15),"")),"")</f>
        <v/>
      </c>
      <c r="GH39" s="4" t="str">
        <f>IF(GH64&lt;=$L$3,IF(OR(GH53=3,GH53=4),GH34,IF((MecaFluide!$D$15^2*GH34^2-(MecaFluide!$C$14-MecaFluide!$D$15)*(GH15-GH12-MecaFluide!$D$15*Horaire_20!GH34^2))&gt;=0,(-MecaFluide!$D$15*GH34+SQRT(MecaFluide!$D$15^2*GH34^2-(MecaFluide!$C$14-MecaFluide!$D$15)*(GH15-GH12-MecaFluide!$D$15*Horaire_20!GH34^2)))/(MecaFluide!$C$14-MecaFluide!$D$15),"")),"")</f>
        <v/>
      </c>
      <c r="GI39" s="4" t="str">
        <f>IF(GI64&lt;=$L$3,IF(OR(GI53=3,GI53=4),GI34,IF((MecaFluide!$D$15^2*GI34^2-(MecaFluide!$C$14-MecaFluide!$D$15)*(GI15-GI12-MecaFluide!$D$15*Horaire_20!GI34^2))&gt;=0,(-MecaFluide!$D$15*GI34+SQRT(MecaFluide!$D$15^2*GI34^2-(MecaFluide!$C$14-MecaFluide!$D$15)*(GI15-GI12-MecaFluide!$D$15*Horaire_20!GI34^2)))/(MecaFluide!$C$14-MecaFluide!$D$15),"")),"")</f>
        <v/>
      </c>
      <c r="GJ39" s="4" t="str">
        <f>IF(GJ64&lt;=$L$3,IF(OR(GJ53=3,GJ53=4),GJ34,IF((MecaFluide!$D$15^2*GJ34^2-(MecaFluide!$C$14-MecaFluide!$D$15)*(GJ15-GJ12-MecaFluide!$D$15*Horaire_20!GJ34^2))&gt;=0,(-MecaFluide!$D$15*GJ34+SQRT(MecaFluide!$D$15^2*GJ34^2-(MecaFluide!$C$14-MecaFluide!$D$15)*(GJ15-GJ12-MecaFluide!$D$15*Horaire_20!GJ34^2)))/(MecaFluide!$C$14-MecaFluide!$D$15),"")),"")</f>
        <v/>
      </c>
      <c r="GK39" s="4" t="str">
        <f>IF(GK64&lt;=$L$3,IF(OR(GK53=3,GK53=4),GK34,IF((MecaFluide!$D$15^2*GK34^2-(MecaFluide!$C$14-MecaFluide!$D$15)*(GK15-GK12-MecaFluide!$D$15*Horaire_20!GK34^2))&gt;=0,(-MecaFluide!$D$15*GK34+SQRT(MecaFluide!$D$15^2*GK34^2-(MecaFluide!$C$14-MecaFluide!$D$15)*(GK15-GK12-MecaFluide!$D$15*Horaire_20!GK34^2)))/(MecaFluide!$C$14-MecaFluide!$D$15),"")),"")</f>
        <v/>
      </c>
      <c r="GL39" s="4" t="str">
        <f>IF(GL64&lt;=$L$3,IF(OR(GL53=3,GL53=4),GL34,IF((MecaFluide!$D$15^2*GL34^2-(MecaFluide!$C$14-MecaFluide!$D$15)*(GL15-GL12-MecaFluide!$D$15*Horaire_20!GL34^2))&gt;=0,(-MecaFluide!$D$15*GL34+SQRT(MecaFluide!$D$15^2*GL34^2-(MecaFluide!$C$14-MecaFluide!$D$15)*(GL15-GL12-MecaFluide!$D$15*Horaire_20!GL34^2)))/(MecaFluide!$C$14-MecaFluide!$D$15),"")),"")</f>
        <v/>
      </c>
      <c r="GM39" s="156" t="str">
        <f>IF(GM64&lt;=$L$3,IF(OR(GM53=3,GM53=4),GM34,IF((MecaFluide!$D$15^2*GM34^2-(MecaFluide!$C$14-MecaFluide!$D$15)*(GM15-GM12-MecaFluide!$D$15*Horaire_20!GM34^2))&gt;=0,(-MecaFluide!$D$15*GM34+SQRT(MecaFluide!$D$15^2*GM34^2-(MecaFluide!$C$14-MecaFluide!$D$15)*(GM15-GM12-MecaFluide!$D$15*Horaire_20!GM34^2)))/(MecaFluide!$C$14-MecaFluide!$D$15),"")),"")</f>
        <v/>
      </c>
    </row>
    <row r="40" spans="1:195" x14ac:dyDescent="0.25">
      <c r="B40" t="s">
        <v>53</v>
      </c>
      <c r="C40" t="s">
        <v>24</v>
      </c>
      <c r="D40" s="4" t="str">
        <f ca="1">IF(D41&lt;&gt;"",D34-D41,"")</f>
        <v/>
      </c>
      <c r="E40" s="4" t="str">
        <f t="shared" ref="E40:BP40" ca="1" si="33">IF(E41&lt;&gt;"",E34-E41,"")</f>
        <v/>
      </c>
      <c r="F40" s="4" t="str">
        <f t="shared" ca="1" si="33"/>
        <v/>
      </c>
      <c r="G40" s="4" t="str">
        <f t="shared" ca="1" si="33"/>
        <v/>
      </c>
      <c r="H40" s="4" t="str">
        <f t="shared" ca="1" si="33"/>
        <v/>
      </c>
      <c r="I40" s="4" t="str">
        <f t="shared" ca="1" si="33"/>
        <v/>
      </c>
      <c r="J40" s="4" t="str">
        <f t="shared" ca="1" si="33"/>
        <v/>
      </c>
      <c r="K40" s="4" t="str">
        <f t="shared" ca="1" si="33"/>
        <v/>
      </c>
      <c r="L40" s="4" t="str">
        <f t="shared" ca="1" si="33"/>
        <v/>
      </c>
      <c r="M40" s="4" t="str">
        <f t="shared" ca="1" si="33"/>
        <v/>
      </c>
      <c r="N40" s="4" t="str">
        <f t="shared" ca="1" si="33"/>
        <v/>
      </c>
      <c r="O40" s="4" t="str">
        <f t="shared" ca="1" si="33"/>
        <v/>
      </c>
      <c r="P40" s="4" t="str">
        <f t="shared" ca="1" si="33"/>
        <v/>
      </c>
      <c r="Q40" s="4" t="str">
        <f t="shared" ca="1" si="33"/>
        <v/>
      </c>
      <c r="R40" s="4" t="str">
        <f t="shared" ca="1" si="33"/>
        <v/>
      </c>
      <c r="S40" s="4" t="str">
        <f t="shared" ca="1" si="33"/>
        <v/>
      </c>
      <c r="T40" s="4" t="str">
        <f t="shared" ca="1" si="33"/>
        <v/>
      </c>
      <c r="U40" s="4" t="str">
        <f t="shared" ca="1" si="33"/>
        <v/>
      </c>
      <c r="V40" s="4" t="str">
        <f t="shared" ca="1" si="33"/>
        <v/>
      </c>
      <c r="W40" s="4" t="str">
        <f t="shared" ca="1" si="33"/>
        <v/>
      </c>
      <c r="X40" s="4" t="str">
        <f t="shared" ca="1" si="33"/>
        <v/>
      </c>
      <c r="Y40" s="4">
        <f t="shared" ca="1" si="33"/>
        <v>-7.6236386579189741</v>
      </c>
      <c r="Z40" s="4">
        <f t="shared" ca="1" si="33"/>
        <v>-7.3390521328862786</v>
      </c>
      <c r="AA40" s="4">
        <f t="shared" ca="1" si="33"/>
        <v>-3.9104816155499882</v>
      </c>
      <c r="AB40" s="110" t="str">
        <f t="shared" ca="1" si="33"/>
        <v/>
      </c>
      <c r="AC40" s="4" t="str">
        <f t="shared" ca="1" si="33"/>
        <v/>
      </c>
      <c r="AD40" s="4" t="str">
        <f t="shared" ca="1" si="33"/>
        <v/>
      </c>
      <c r="AE40" s="4" t="str">
        <f t="shared" ca="1" si="33"/>
        <v/>
      </c>
      <c r="AF40" s="4" t="str">
        <f t="shared" ca="1" si="33"/>
        <v/>
      </c>
      <c r="AG40" s="4" t="str">
        <f t="shared" ca="1" si="33"/>
        <v/>
      </c>
      <c r="AH40" s="4" t="str">
        <f t="shared" ca="1" si="33"/>
        <v/>
      </c>
      <c r="AI40" s="4" t="str">
        <f t="shared" ca="1" si="33"/>
        <v/>
      </c>
      <c r="AJ40" s="4" t="str">
        <f t="shared" ca="1" si="33"/>
        <v/>
      </c>
      <c r="AK40" s="4" t="str">
        <f t="shared" ca="1" si="33"/>
        <v/>
      </c>
      <c r="AL40" s="4">
        <f t="shared" ca="1" si="33"/>
        <v>-7.4611340218838809</v>
      </c>
      <c r="AM40" s="4">
        <f t="shared" ca="1" si="33"/>
        <v>-5.3142754120564755</v>
      </c>
      <c r="AN40" s="4" t="str">
        <f t="shared" ca="1" si="33"/>
        <v/>
      </c>
      <c r="AO40" s="4" t="str">
        <f t="shared" ca="1" si="33"/>
        <v/>
      </c>
      <c r="AP40" s="4" t="str">
        <f t="shared" ca="1" si="33"/>
        <v/>
      </c>
      <c r="AQ40" s="4" t="str">
        <f t="shared" ca="1" si="33"/>
        <v/>
      </c>
      <c r="AR40" s="4" t="str">
        <f t="shared" ca="1" si="33"/>
        <v/>
      </c>
      <c r="AS40" s="4" t="str">
        <f t="shared" ca="1" si="33"/>
        <v/>
      </c>
      <c r="AT40" s="4" t="str">
        <f t="shared" ca="1" si="33"/>
        <v/>
      </c>
      <c r="AU40" s="4">
        <f t="shared" ca="1" si="33"/>
        <v>-7.1414600292601502</v>
      </c>
      <c r="AV40" s="4">
        <f t="shared" ca="1" si="33"/>
        <v>-3.5103007083467217</v>
      </c>
      <c r="AW40" s="4" t="str">
        <f t="shared" ca="1" si="33"/>
        <v/>
      </c>
      <c r="AX40" s="4" t="str">
        <f t="shared" ca="1" si="33"/>
        <v/>
      </c>
      <c r="AY40" s="4" t="str">
        <f t="shared" ca="1" si="33"/>
        <v/>
      </c>
      <c r="AZ40" s="110" t="str">
        <f t="shared" ca="1" si="33"/>
        <v/>
      </c>
      <c r="BA40" s="4" t="str">
        <f t="shared" ca="1" si="33"/>
        <v/>
      </c>
      <c r="BB40" s="4" t="str">
        <f t="shared" ca="1" si="33"/>
        <v/>
      </c>
      <c r="BC40" s="4" t="str">
        <f t="shared" ca="1" si="33"/>
        <v/>
      </c>
      <c r="BD40" s="4" t="str">
        <f t="shared" ca="1" si="33"/>
        <v/>
      </c>
      <c r="BE40" s="4" t="str">
        <f t="shared" ca="1" si="33"/>
        <v/>
      </c>
      <c r="BF40" s="4" t="str">
        <f t="shared" ca="1" si="33"/>
        <v/>
      </c>
      <c r="BG40" s="4" t="str">
        <f t="shared" ca="1" si="33"/>
        <v/>
      </c>
      <c r="BH40" s="4" t="str">
        <f t="shared" ca="1" si="33"/>
        <v/>
      </c>
      <c r="BI40" s="4" t="str">
        <f t="shared" ca="1" si="33"/>
        <v/>
      </c>
      <c r="BJ40" s="4" t="str">
        <f t="shared" ca="1" si="33"/>
        <v/>
      </c>
      <c r="BK40" s="4" t="str">
        <f t="shared" ca="1" si="33"/>
        <v/>
      </c>
      <c r="BL40" s="4" t="str">
        <f t="shared" ca="1" si="33"/>
        <v/>
      </c>
      <c r="BM40" s="4" t="str">
        <f t="shared" ca="1" si="33"/>
        <v/>
      </c>
      <c r="BN40" s="4" t="str">
        <f t="shared" ca="1" si="33"/>
        <v/>
      </c>
      <c r="BO40" s="4" t="str">
        <f t="shared" ca="1" si="33"/>
        <v/>
      </c>
      <c r="BP40" s="4" t="str">
        <f t="shared" ca="1" si="33"/>
        <v/>
      </c>
      <c r="BQ40" s="4" t="str">
        <f t="shared" ref="BQ40:EB40" ca="1" si="34">IF(BQ41&lt;&gt;"",BQ34-BQ41,"")</f>
        <v/>
      </c>
      <c r="BR40" s="4" t="str">
        <f t="shared" ca="1" si="34"/>
        <v/>
      </c>
      <c r="BS40" s="4" t="str">
        <f t="shared" ca="1" si="34"/>
        <v/>
      </c>
      <c r="BT40" s="4" t="str">
        <f t="shared" ca="1" si="34"/>
        <v/>
      </c>
      <c r="BU40" s="4" t="str">
        <f t="shared" ca="1" si="34"/>
        <v/>
      </c>
      <c r="BV40" s="4" t="str">
        <f t="shared" ca="1" si="34"/>
        <v/>
      </c>
      <c r="BW40" s="4" t="str">
        <f t="shared" ca="1" si="34"/>
        <v/>
      </c>
      <c r="BX40" s="110" t="str">
        <f t="shared" ca="1" si="34"/>
        <v/>
      </c>
      <c r="BY40" s="4" t="str">
        <f t="shared" ca="1" si="34"/>
        <v/>
      </c>
      <c r="BZ40" s="4" t="str">
        <f t="shared" ca="1" si="34"/>
        <v/>
      </c>
      <c r="CA40" s="4" t="str">
        <f t="shared" ca="1" si="34"/>
        <v/>
      </c>
      <c r="CB40" s="4" t="str">
        <f t="shared" ca="1" si="34"/>
        <v/>
      </c>
      <c r="CC40" s="4" t="str">
        <f t="shared" ca="1" si="34"/>
        <v/>
      </c>
      <c r="CD40" s="4" t="str">
        <f t="shared" ca="1" si="34"/>
        <v/>
      </c>
      <c r="CE40" s="4" t="str">
        <f t="shared" ca="1" si="34"/>
        <v/>
      </c>
      <c r="CF40" s="4" t="str">
        <f t="shared" ca="1" si="34"/>
        <v/>
      </c>
      <c r="CG40" s="4" t="str">
        <f t="shared" ca="1" si="34"/>
        <v/>
      </c>
      <c r="CH40" s="4" t="str">
        <f t="shared" ca="1" si="34"/>
        <v/>
      </c>
      <c r="CI40" s="4" t="str">
        <f t="shared" ca="1" si="34"/>
        <v/>
      </c>
      <c r="CJ40" s="4" t="str">
        <f t="shared" ca="1" si="34"/>
        <v/>
      </c>
      <c r="CK40" s="4" t="str">
        <f t="shared" ca="1" si="34"/>
        <v/>
      </c>
      <c r="CL40" s="4" t="str">
        <f t="shared" ca="1" si="34"/>
        <v/>
      </c>
      <c r="CM40" s="4" t="str">
        <f t="shared" ca="1" si="34"/>
        <v/>
      </c>
      <c r="CN40" s="4" t="str">
        <f t="shared" ca="1" si="34"/>
        <v/>
      </c>
      <c r="CO40" s="4" t="str">
        <f t="shared" ca="1" si="34"/>
        <v/>
      </c>
      <c r="CP40" s="4" t="str">
        <f t="shared" ca="1" si="34"/>
        <v/>
      </c>
      <c r="CQ40" s="4" t="str">
        <f t="shared" ca="1" si="34"/>
        <v/>
      </c>
      <c r="CR40" s="4" t="str">
        <f t="shared" ca="1" si="34"/>
        <v/>
      </c>
      <c r="CS40" s="4" t="str">
        <f t="shared" ca="1" si="34"/>
        <v/>
      </c>
      <c r="CT40" s="4" t="str">
        <f t="shared" ca="1" si="34"/>
        <v/>
      </c>
      <c r="CU40" s="156" t="str">
        <f t="shared" ca="1" si="34"/>
        <v/>
      </c>
      <c r="CV40" s="4" t="str">
        <f t="shared" ca="1" si="34"/>
        <v/>
      </c>
      <c r="CW40" s="4" t="str">
        <f t="shared" ca="1" si="34"/>
        <v/>
      </c>
      <c r="CX40" s="4" t="str">
        <f t="shared" ca="1" si="34"/>
        <v/>
      </c>
      <c r="CY40" s="4" t="str">
        <f t="shared" ca="1" si="34"/>
        <v/>
      </c>
      <c r="CZ40" s="4" t="str">
        <f t="shared" ca="1" si="34"/>
        <v/>
      </c>
      <c r="DA40" s="4" t="str">
        <f t="shared" ca="1" si="34"/>
        <v/>
      </c>
      <c r="DB40" s="4" t="str">
        <f t="shared" ca="1" si="34"/>
        <v/>
      </c>
      <c r="DC40" s="4" t="str">
        <f t="shared" ca="1" si="34"/>
        <v/>
      </c>
      <c r="DD40" s="4" t="str">
        <f t="shared" ca="1" si="34"/>
        <v/>
      </c>
      <c r="DE40" s="4" t="str">
        <f t="shared" ca="1" si="34"/>
        <v/>
      </c>
      <c r="DF40" s="4" t="str">
        <f t="shared" ca="1" si="34"/>
        <v/>
      </c>
      <c r="DG40" s="4" t="str">
        <f t="shared" ca="1" si="34"/>
        <v/>
      </c>
      <c r="DH40" s="4" t="str">
        <f t="shared" ca="1" si="34"/>
        <v/>
      </c>
      <c r="DI40" s="4" t="str">
        <f t="shared" ca="1" si="34"/>
        <v/>
      </c>
      <c r="DJ40" s="4" t="str">
        <f t="shared" ca="1" si="34"/>
        <v/>
      </c>
      <c r="DK40" s="4" t="str">
        <f t="shared" ca="1" si="34"/>
        <v/>
      </c>
      <c r="DL40" s="4" t="str">
        <f t="shared" ca="1" si="34"/>
        <v/>
      </c>
      <c r="DM40" s="4" t="str">
        <f t="shared" ca="1" si="34"/>
        <v/>
      </c>
      <c r="DN40" s="4" t="str">
        <f t="shared" ca="1" si="34"/>
        <v/>
      </c>
      <c r="DO40" s="4" t="str">
        <f t="shared" ca="1" si="34"/>
        <v/>
      </c>
      <c r="DP40" s="4" t="str">
        <f t="shared" ca="1" si="34"/>
        <v/>
      </c>
      <c r="DQ40" s="4" t="str">
        <f t="shared" ca="1" si="34"/>
        <v/>
      </c>
      <c r="DR40" s="4" t="str">
        <f t="shared" ca="1" si="34"/>
        <v/>
      </c>
      <c r="DS40" s="4" t="str">
        <f t="shared" ca="1" si="34"/>
        <v/>
      </c>
      <c r="DT40" s="110" t="str">
        <f t="shared" ca="1" si="34"/>
        <v/>
      </c>
      <c r="DU40" s="4" t="str">
        <f t="shared" ca="1" si="34"/>
        <v/>
      </c>
      <c r="DV40" s="4" t="str">
        <f t="shared" ca="1" si="34"/>
        <v/>
      </c>
      <c r="DW40" s="4" t="str">
        <f t="shared" ca="1" si="34"/>
        <v/>
      </c>
      <c r="DX40" s="4" t="str">
        <f t="shared" ca="1" si="34"/>
        <v/>
      </c>
      <c r="DY40" s="4" t="str">
        <f t="shared" ca="1" si="34"/>
        <v/>
      </c>
      <c r="DZ40" s="4" t="str">
        <f t="shared" ca="1" si="34"/>
        <v/>
      </c>
      <c r="EA40" s="4" t="str">
        <f t="shared" ca="1" si="34"/>
        <v/>
      </c>
      <c r="EB40" s="4" t="str">
        <f t="shared" ca="1" si="34"/>
        <v/>
      </c>
      <c r="EC40" s="4" t="str">
        <f t="shared" ref="EC40:GM40" ca="1" si="35">IF(EC41&lt;&gt;"",EC34-EC41,"")</f>
        <v/>
      </c>
      <c r="ED40" s="4" t="str">
        <f t="shared" ca="1" si="35"/>
        <v/>
      </c>
      <c r="EE40" s="4" t="str">
        <f t="shared" ca="1" si="35"/>
        <v/>
      </c>
      <c r="EF40" s="4" t="str">
        <f t="shared" ca="1" si="35"/>
        <v/>
      </c>
      <c r="EG40" s="4" t="str">
        <f t="shared" ca="1" si="35"/>
        <v/>
      </c>
      <c r="EH40" s="4" t="str">
        <f t="shared" ca="1" si="35"/>
        <v/>
      </c>
      <c r="EI40" s="4" t="str">
        <f t="shared" ca="1" si="35"/>
        <v/>
      </c>
      <c r="EJ40" s="4" t="str">
        <f t="shared" ca="1" si="35"/>
        <v/>
      </c>
      <c r="EK40" s="4" t="str">
        <f t="shared" ca="1" si="35"/>
        <v/>
      </c>
      <c r="EL40" s="4" t="str">
        <f t="shared" ca="1" si="35"/>
        <v/>
      </c>
      <c r="EM40" s="4" t="str">
        <f t="shared" ca="1" si="35"/>
        <v/>
      </c>
      <c r="EN40" s="4" t="str">
        <f t="shared" ca="1" si="35"/>
        <v/>
      </c>
      <c r="EO40" s="4" t="str">
        <f t="shared" ca="1" si="35"/>
        <v/>
      </c>
      <c r="EP40" s="4" t="str">
        <f t="shared" ca="1" si="35"/>
        <v/>
      </c>
      <c r="EQ40" s="156" t="str">
        <f t="shared" ca="1" si="35"/>
        <v/>
      </c>
      <c r="ER40" s="4" t="str">
        <f t="shared" ca="1" si="35"/>
        <v/>
      </c>
      <c r="ES40" s="4" t="str">
        <f t="shared" ca="1" si="35"/>
        <v/>
      </c>
      <c r="ET40" s="4" t="str">
        <f t="shared" ca="1" si="35"/>
        <v/>
      </c>
      <c r="EU40" s="4" t="str">
        <f t="shared" ca="1" si="35"/>
        <v/>
      </c>
      <c r="EV40" s="4" t="str">
        <f t="shared" ca="1" si="35"/>
        <v/>
      </c>
      <c r="EW40" s="4" t="str">
        <f t="shared" ca="1" si="35"/>
        <v/>
      </c>
      <c r="EX40" s="4" t="str">
        <f t="shared" ca="1" si="35"/>
        <v/>
      </c>
      <c r="EY40" s="4" t="str">
        <f t="shared" ca="1" si="35"/>
        <v/>
      </c>
      <c r="EZ40" s="4" t="str">
        <f t="shared" ca="1" si="35"/>
        <v/>
      </c>
      <c r="FA40" s="4" t="str">
        <f t="shared" ca="1" si="35"/>
        <v/>
      </c>
      <c r="FB40" s="4" t="str">
        <f t="shared" ca="1" si="35"/>
        <v/>
      </c>
      <c r="FC40" s="4" t="str">
        <f t="shared" ca="1" si="35"/>
        <v/>
      </c>
      <c r="FD40" s="4" t="str">
        <f t="shared" ca="1" si="35"/>
        <v/>
      </c>
      <c r="FE40" s="4" t="str">
        <f t="shared" ca="1" si="35"/>
        <v/>
      </c>
      <c r="FF40" s="4" t="str">
        <f t="shared" ca="1" si="35"/>
        <v/>
      </c>
      <c r="FG40" s="4" t="str">
        <f t="shared" ca="1" si="35"/>
        <v/>
      </c>
      <c r="FH40" s="4" t="str">
        <f t="shared" ca="1" si="35"/>
        <v/>
      </c>
      <c r="FI40" s="4" t="str">
        <f t="shared" ca="1" si="35"/>
        <v/>
      </c>
      <c r="FJ40" s="4" t="str">
        <f t="shared" ca="1" si="35"/>
        <v/>
      </c>
      <c r="FK40" s="4" t="str">
        <f t="shared" ca="1" si="35"/>
        <v/>
      </c>
      <c r="FL40" s="4" t="str">
        <f t="shared" ca="1" si="35"/>
        <v/>
      </c>
      <c r="FM40" s="4" t="str">
        <f t="shared" ca="1" si="35"/>
        <v/>
      </c>
      <c r="FN40" s="4" t="str">
        <f t="shared" ca="1" si="35"/>
        <v/>
      </c>
      <c r="FO40" s="4" t="str">
        <f t="shared" ca="1" si="35"/>
        <v/>
      </c>
      <c r="FP40" s="110" t="str">
        <f t="shared" si="35"/>
        <v/>
      </c>
      <c r="FQ40" s="4" t="str">
        <f t="shared" si="35"/>
        <v/>
      </c>
      <c r="FR40" s="4" t="str">
        <f t="shared" si="35"/>
        <v/>
      </c>
      <c r="FS40" s="4" t="str">
        <f t="shared" si="35"/>
        <v/>
      </c>
      <c r="FT40" s="4" t="str">
        <f t="shared" si="35"/>
        <v/>
      </c>
      <c r="FU40" s="4" t="str">
        <f t="shared" si="35"/>
        <v/>
      </c>
      <c r="FV40" s="4" t="str">
        <f t="shared" si="35"/>
        <v/>
      </c>
      <c r="FW40" s="4" t="str">
        <f t="shared" si="35"/>
        <v/>
      </c>
      <c r="FX40" s="4" t="str">
        <f t="shared" si="35"/>
        <v/>
      </c>
      <c r="FY40" s="4" t="str">
        <f t="shared" si="35"/>
        <v/>
      </c>
      <c r="FZ40" s="4" t="str">
        <f t="shared" si="35"/>
        <v/>
      </c>
      <c r="GA40" s="4" t="str">
        <f t="shared" si="35"/>
        <v/>
      </c>
      <c r="GB40" s="4" t="str">
        <f t="shared" si="35"/>
        <v/>
      </c>
      <c r="GC40" s="4" t="str">
        <f t="shared" si="35"/>
        <v/>
      </c>
      <c r="GD40" s="4" t="str">
        <f t="shared" si="35"/>
        <v/>
      </c>
      <c r="GE40" s="4" t="str">
        <f t="shared" si="35"/>
        <v/>
      </c>
      <c r="GF40" s="4" t="str">
        <f t="shared" si="35"/>
        <v/>
      </c>
      <c r="GG40" s="4" t="str">
        <f t="shared" si="35"/>
        <v/>
      </c>
      <c r="GH40" s="4" t="str">
        <f t="shared" si="35"/>
        <v/>
      </c>
      <c r="GI40" s="4" t="str">
        <f t="shared" si="35"/>
        <v/>
      </c>
      <c r="GJ40" s="4" t="str">
        <f t="shared" si="35"/>
        <v/>
      </c>
      <c r="GK40" s="4" t="str">
        <f t="shared" si="35"/>
        <v/>
      </c>
      <c r="GL40" s="4" t="str">
        <f t="shared" si="35"/>
        <v/>
      </c>
      <c r="GM40" s="156" t="str">
        <f t="shared" si="35"/>
        <v/>
      </c>
    </row>
    <row r="41" spans="1:195" x14ac:dyDescent="0.25">
      <c r="B41" t="s">
        <v>54</v>
      </c>
      <c r="C41" t="s">
        <v>24</v>
      </c>
      <c r="D41" s="4" t="str">
        <f ca="1">IF(D64&lt;=$L$3,IF(OR(D53=3,D53=4),"",IF((MecaFluide!$D$15^2*D34^2-(MecaFluide!$C$14+MecaFluide!$D$15)*(D15-D12+MecaFluide!$D$15*D34^2))&gt;0,MecaFluide!$D$15*D34+SQRT(MecaFluide!$D$15^2*D34^2-(MecaFluide!$C$14+MecaFluide!$D$15)*(D15-D12+MecaFluide!$D$15*Horaire_20!D34^2))/(MecaFluide!$C$14+MecaFluide!$D$15),"")),"")</f>
        <v/>
      </c>
      <c r="E41" s="4" t="str">
        <f ca="1">IF(E64&lt;=$L$3,IF(OR(E53=3,E53=4),"",IF((MecaFluide!$D$15^2*E34^2-(MecaFluide!$C$14+MecaFluide!$D$15)*(E15-E12+MecaFluide!$D$15*E34^2))&gt;0,MecaFluide!$D$15*E34+SQRT(MecaFluide!$D$15^2*E34^2-(MecaFluide!$C$14+MecaFluide!$D$15)*(E15-E12+MecaFluide!$D$15*Horaire_20!E34^2))/(MecaFluide!$C$14+MecaFluide!$D$15),"")),"")</f>
        <v/>
      </c>
      <c r="F41" s="4" t="str">
        <f ca="1">IF(F64&lt;=$L$3,IF(OR(F53=3,F53=4),"",IF((MecaFluide!$D$15^2*F34^2-(MecaFluide!$C$14+MecaFluide!$D$15)*(F15-F12+MecaFluide!$D$15*F34^2))&gt;0,MecaFluide!$D$15*F34+SQRT(MecaFluide!$D$15^2*F34^2-(MecaFluide!$C$14+MecaFluide!$D$15)*(F15-F12+MecaFluide!$D$15*Horaire_20!F34^2))/(MecaFluide!$C$14+MecaFluide!$D$15),"")),"")</f>
        <v/>
      </c>
      <c r="G41" s="4" t="str">
        <f ca="1">IF(G64&lt;=$L$3,IF(OR(G53=3,G53=4),"",IF((MecaFluide!$D$15^2*G34^2-(MecaFluide!$C$14+MecaFluide!$D$15)*(G15-G12+MecaFluide!$D$15*G34^2))&gt;0,MecaFluide!$D$15*G34+SQRT(MecaFluide!$D$15^2*G34^2-(MecaFluide!$C$14+MecaFluide!$D$15)*(G15-G12+MecaFluide!$D$15*Horaire_20!G34^2))/(MecaFluide!$C$14+MecaFluide!$D$15),"")),"")</f>
        <v/>
      </c>
      <c r="H41" s="4" t="str">
        <f ca="1">IF(H64&lt;=$L$3,IF(OR(H53=3,H53=4),"",IF((MecaFluide!$D$15^2*H34^2-(MecaFluide!$C$14+MecaFluide!$D$15)*(H15-H12+MecaFluide!$D$15*H34^2))&gt;0,MecaFluide!$D$15*H34+SQRT(MecaFluide!$D$15^2*H34^2-(MecaFluide!$C$14+MecaFluide!$D$15)*(H15-H12+MecaFluide!$D$15*Horaire_20!H34^2))/(MecaFluide!$C$14+MecaFluide!$D$15),"")),"")</f>
        <v/>
      </c>
      <c r="I41" s="4" t="str">
        <f ca="1">IF(I64&lt;=$L$3,IF(OR(I53=3,I53=4),"",IF((MecaFluide!$D$15^2*I34^2-(MecaFluide!$C$14+MecaFluide!$D$15)*(I15-I12+MecaFluide!$D$15*I34^2))&gt;0,MecaFluide!$D$15*I34+SQRT(MecaFluide!$D$15^2*I34^2-(MecaFluide!$C$14+MecaFluide!$D$15)*(I15-I12+MecaFluide!$D$15*Horaire_20!I34^2))/(MecaFluide!$C$14+MecaFluide!$D$15),"")),"")</f>
        <v/>
      </c>
      <c r="J41" s="4" t="str">
        <f ca="1">IF(J64&lt;=$L$3,IF(OR(J53=3,J53=4),"",IF((MecaFluide!$D$15^2*J34^2-(MecaFluide!$C$14+MecaFluide!$D$15)*(J15-J12+MecaFluide!$D$15*J34^2))&gt;0,MecaFluide!$D$15*J34+SQRT(MecaFluide!$D$15^2*J34^2-(MecaFluide!$C$14+MecaFluide!$D$15)*(J15-J12+MecaFluide!$D$15*Horaire_20!J34^2))/(MecaFluide!$C$14+MecaFluide!$D$15),"")),"")</f>
        <v/>
      </c>
      <c r="K41" s="4" t="str">
        <f ca="1">IF(K64&lt;=$L$3,IF(OR(K53=3,K53=4),"",IF((MecaFluide!$D$15^2*K34^2-(MecaFluide!$C$14+MecaFluide!$D$15)*(K15-K12+MecaFluide!$D$15*K34^2))&gt;0,MecaFluide!$D$15*K34+SQRT(MecaFluide!$D$15^2*K34^2-(MecaFluide!$C$14+MecaFluide!$D$15)*(K15-K12+MecaFluide!$D$15*Horaire_20!K34^2))/(MecaFluide!$C$14+MecaFluide!$D$15),"")),"")</f>
        <v/>
      </c>
      <c r="L41" s="4" t="str">
        <f ca="1">IF(L64&lt;=$L$3,IF(OR(L53=3,L53=4),"",IF((MecaFluide!$D$15^2*L34^2-(MecaFluide!$C$14+MecaFluide!$D$15)*(L15-L12+MecaFluide!$D$15*L34^2))&gt;0,MecaFluide!$D$15*L34+SQRT(MecaFluide!$D$15^2*L34^2-(MecaFluide!$C$14+MecaFluide!$D$15)*(L15-L12+MecaFluide!$D$15*Horaire_20!L34^2))/(MecaFluide!$C$14+MecaFluide!$D$15),"")),"")</f>
        <v/>
      </c>
      <c r="M41" s="4" t="str">
        <f ca="1">IF(M64&lt;=$L$3,IF(OR(M53=3,M53=4),"",IF((MecaFluide!$D$15^2*M34^2-(MecaFluide!$C$14+MecaFluide!$D$15)*(M15-M12+MecaFluide!$D$15*M34^2))&gt;0,MecaFluide!$D$15*M34+SQRT(MecaFluide!$D$15^2*M34^2-(MecaFluide!$C$14+MecaFluide!$D$15)*(M15-M12+MecaFluide!$D$15*Horaire_20!M34^2))/(MecaFluide!$C$14+MecaFluide!$D$15),"")),"")</f>
        <v/>
      </c>
      <c r="N41" s="4" t="str">
        <f ca="1">IF(N64&lt;=$L$3,IF(OR(N53=3,N53=4),"",IF((MecaFluide!$D$15^2*N34^2-(MecaFluide!$C$14+MecaFluide!$D$15)*(N15-N12+MecaFluide!$D$15*N34^2))&gt;0,MecaFluide!$D$15*N34+SQRT(MecaFluide!$D$15^2*N34^2-(MecaFluide!$C$14+MecaFluide!$D$15)*(N15-N12+MecaFluide!$D$15*Horaire_20!N34^2))/(MecaFluide!$C$14+MecaFluide!$D$15),"")),"")</f>
        <v/>
      </c>
      <c r="O41" s="4" t="str">
        <f ca="1">IF(O64&lt;=$L$3,IF(OR(O53=3,O53=4),"",IF((MecaFluide!$D$15^2*O34^2-(MecaFluide!$C$14+MecaFluide!$D$15)*(O15-O12+MecaFluide!$D$15*O34^2))&gt;0,MecaFluide!$D$15*O34+SQRT(MecaFluide!$D$15^2*O34^2-(MecaFluide!$C$14+MecaFluide!$D$15)*(O15-O12+MecaFluide!$D$15*Horaire_20!O34^2))/(MecaFluide!$C$14+MecaFluide!$D$15),"")),"")</f>
        <v/>
      </c>
      <c r="P41" s="4" t="str">
        <f ca="1">IF(P64&lt;=$L$3,IF(OR(P53=3,P53=4),"",IF((MecaFluide!$D$15^2*P34^2-(MecaFluide!$C$14+MecaFluide!$D$15)*(P15-P12+MecaFluide!$D$15*P34^2))&gt;0,MecaFluide!$D$15*P34+SQRT(MecaFluide!$D$15^2*P34^2-(MecaFluide!$C$14+MecaFluide!$D$15)*(P15-P12+MecaFluide!$D$15*Horaire_20!P34^2))/(MecaFluide!$C$14+MecaFluide!$D$15),"")),"")</f>
        <v/>
      </c>
      <c r="Q41" s="4" t="str">
        <f ca="1">IF(Q64&lt;=$L$3,IF(OR(Q53=3,Q53=4),"",IF((MecaFluide!$D$15^2*Q34^2-(MecaFluide!$C$14+MecaFluide!$D$15)*(Q15-Q12+MecaFluide!$D$15*Q34^2))&gt;0,MecaFluide!$D$15*Q34+SQRT(MecaFluide!$D$15^2*Q34^2-(MecaFluide!$C$14+MecaFluide!$D$15)*(Q15-Q12+MecaFluide!$D$15*Horaire_20!Q34^2))/(MecaFluide!$C$14+MecaFluide!$D$15),"")),"")</f>
        <v/>
      </c>
      <c r="R41" s="4" t="str">
        <f ca="1">IF(R64&lt;=$L$3,IF(OR(R53=3,R53=4),"",IF((MecaFluide!$D$15^2*R34^2-(MecaFluide!$C$14+MecaFluide!$D$15)*(R15-R12+MecaFluide!$D$15*R34^2))&gt;0,MecaFluide!$D$15*R34+SQRT(MecaFluide!$D$15^2*R34^2-(MecaFluide!$C$14+MecaFluide!$D$15)*(R15-R12+MecaFluide!$D$15*Horaire_20!R34^2))/(MecaFluide!$C$14+MecaFluide!$D$15),"")),"")</f>
        <v/>
      </c>
      <c r="S41" s="4" t="str">
        <f ca="1">IF(S64&lt;=$L$3,IF(OR(S53=3,S53=4),"",IF((MecaFluide!$D$15^2*S34^2-(MecaFluide!$C$14+MecaFluide!$D$15)*(S15-S12+MecaFluide!$D$15*S34^2))&gt;0,MecaFluide!$D$15*S34+SQRT(MecaFluide!$D$15^2*S34^2-(MecaFluide!$C$14+MecaFluide!$D$15)*(S15-S12+MecaFluide!$D$15*Horaire_20!S34^2))/(MecaFluide!$C$14+MecaFluide!$D$15),"")),"")</f>
        <v/>
      </c>
      <c r="T41" s="4" t="str">
        <f ca="1">IF(T64&lt;=$L$3,IF(OR(T53=3,T53=4),"",IF((MecaFluide!$D$15^2*T34^2-(MecaFluide!$C$14+MecaFluide!$D$15)*(T15-T12+MecaFluide!$D$15*T34^2))&gt;0,MecaFluide!$D$15*T34+SQRT(MecaFluide!$D$15^2*T34^2-(MecaFluide!$C$14+MecaFluide!$D$15)*(T15-T12+MecaFluide!$D$15*Horaire_20!T34^2))/(MecaFluide!$C$14+MecaFluide!$D$15),"")),"")</f>
        <v/>
      </c>
      <c r="U41" s="4" t="str">
        <f ca="1">IF(U64&lt;=$L$3,IF(OR(U53=3,U53=4),"",IF((MecaFluide!$D$15^2*U34^2-(MecaFluide!$C$14+MecaFluide!$D$15)*(U15-U12+MecaFluide!$D$15*U34^2))&gt;0,MecaFluide!$D$15*U34+SQRT(MecaFluide!$D$15^2*U34^2-(MecaFluide!$C$14+MecaFluide!$D$15)*(U15-U12+MecaFluide!$D$15*Horaire_20!U34^2))/(MecaFluide!$C$14+MecaFluide!$D$15),"")),"")</f>
        <v/>
      </c>
      <c r="V41" s="4" t="str">
        <f ca="1">IF(V64&lt;=$L$3,IF(OR(V53=3,V53=4),"",IF((MecaFluide!$D$15^2*V34^2-(MecaFluide!$C$14+MecaFluide!$D$15)*(V15-V12+MecaFluide!$D$15*V34^2))&gt;0,MecaFluide!$D$15*V34+SQRT(MecaFluide!$D$15^2*V34^2-(MecaFluide!$C$14+MecaFluide!$D$15)*(V15-V12+MecaFluide!$D$15*Horaire_20!V34^2))/(MecaFluide!$C$14+MecaFluide!$D$15),"")),"")</f>
        <v/>
      </c>
      <c r="W41" s="4" t="str">
        <f ca="1">IF(W64&lt;=$L$3,IF(OR(W53=3,W53=4),"",IF((MecaFluide!$D$15^2*W34^2-(MecaFluide!$C$14+MecaFluide!$D$15)*(W15-W12+MecaFluide!$D$15*W34^2))&gt;0,MecaFluide!$D$15*W34+SQRT(MecaFluide!$D$15^2*W34^2-(MecaFluide!$C$14+MecaFluide!$D$15)*(W15-W12+MecaFluide!$D$15*Horaire_20!W34^2))/(MecaFluide!$C$14+MecaFluide!$D$15),"")),"")</f>
        <v/>
      </c>
      <c r="X41" s="4" t="str">
        <f ca="1">IF(X64&lt;=$L$3,IF(OR(X53=3,X53=4),"",IF((MecaFluide!$D$15^2*X34^2-(MecaFluide!$C$14+MecaFluide!$D$15)*(X15-X12+MecaFluide!$D$15*X34^2))&gt;0,MecaFluide!$D$15*X34+SQRT(MecaFluide!$D$15^2*X34^2-(MecaFluide!$C$14+MecaFluide!$D$15)*(X15-X12+MecaFluide!$D$15*Horaire_20!X34^2))/(MecaFluide!$C$14+MecaFluide!$D$15),"")),"")</f>
        <v/>
      </c>
      <c r="Y41" s="4">
        <f ca="1">IF(Y64&lt;=$L$3,IF(OR(Y53=3,Y53=4),"",IF((MecaFluide!$D$15^2*Y34^2-(MecaFluide!$C$14+MecaFluide!$D$15)*(Y15-Y12+MecaFluide!$D$15*Y34^2))&gt;0,MecaFluide!$D$15*Y34+SQRT(MecaFluide!$D$15^2*Y34^2-(MecaFluide!$C$14+MecaFluide!$D$15)*(Y15-Y12+MecaFluide!$D$15*Horaire_20!Y34^2))/(MecaFluide!$C$14+MecaFluide!$D$15),"")),"")</f>
        <v>7.6236386579189741</v>
      </c>
      <c r="Z41" s="4">
        <f ca="1">IF(Z64&lt;=$L$3,IF(OR(Z53=3,Z53=4),"",IF((MecaFluide!$D$15^2*Z34^2-(MecaFluide!$C$14+MecaFluide!$D$15)*(Z15-Z12+MecaFluide!$D$15*Z34^2))&gt;0,MecaFluide!$D$15*Z34+SQRT(MecaFluide!$D$15^2*Z34^2-(MecaFluide!$C$14+MecaFluide!$D$15)*(Z15-Z12+MecaFluide!$D$15*Horaire_20!Z34^2))/(MecaFluide!$C$14+MecaFluide!$D$15),"")),"")</f>
        <v>7.3390521328862786</v>
      </c>
      <c r="AA41" s="4">
        <f ca="1">IF(AA64&lt;=$L$3,IF(OR(AA53=3,AA53=4),"",IF((MecaFluide!$D$15^2*AA34^2-(MecaFluide!$C$14+MecaFluide!$D$15)*(AA15-AA12+MecaFluide!$D$15*AA34^2))&gt;0,MecaFluide!$D$15*AA34+SQRT(MecaFluide!$D$15^2*AA34^2-(MecaFluide!$C$14+MecaFluide!$D$15)*(AA15-AA12+MecaFluide!$D$15*Horaire_20!AA34^2))/(MecaFluide!$C$14+MecaFluide!$D$15),"")),"")</f>
        <v>3.9104816155499882</v>
      </c>
      <c r="AB41" s="110" t="str">
        <f ca="1">IF(AB64&lt;=$L$3,IF(OR(AB53=3,AB53=4),"",IF((MecaFluide!$D$15^2*AB34^2-(MecaFluide!$C$14+MecaFluide!$D$15)*(AB15-AB12+MecaFluide!$D$15*AB34^2))&gt;0,MecaFluide!$D$15*AB34+SQRT(MecaFluide!$D$15^2*AB34^2-(MecaFluide!$C$14+MecaFluide!$D$15)*(AB15-AB12+MecaFluide!$D$15*Horaire_20!AB34^2))/(MecaFluide!$C$14+MecaFluide!$D$15),"")),"")</f>
        <v/>
      </c>
      <c r="AC41" s="4" t="str">
        <f ca="1">IF(AC64&lt;=$L$3,IF(OR(AC53=3,AC53=4),"",IF((MecaFluide!$D$15^2*AC34^2-(MecaFluide!$C$14+MecaFluide!$D$15)*(AC15-AC12+MecaFluide!$D$15*AC34^2))&gt;0,MecaFluide!$D$15*AC34+SQRT(MecaFluide!$D$15^2*AC34^2-(MecaFluide!$C$14+MecaFluide!$D$15)*(AC15-AC12+MecaFluide!$D$15*Horaire_20!AC34^2))/(MecaFluide!$C$14+MecaFluide!$D$15),"")),"")</f>
        <v/>
      </c>
      <c r="AD41" s="4" t="str">
        <f ca="1">IF(AD64&lt;=$L$3,IF(OR(AD53=3,AD53=4),"",IF((MecaFluide!$D$15^2*AD34^2-(MecaFluide!$C$14+MecaFluide!$D$15)*(AD15-AD12+MecaFluide!$D$15*AD34^2))&gt;0,MecaFluide!$D$15*AD34+SQRT(MecaFluide!$D$15^2*AD34^2-(MecaFluide!$C$14+MecaFluide!$D$15)*(AD15-AD12+MecaFluide!$D$15*Horaire_20!AD34^2))/(MecaFluide!$C$14+MecaFluide!$D$15),"")),"")</f>
        <v/>
      </c>
      <c r="AE41" s="4" t="str">
        <f ca="1">IF(AE64&lt;=$L$3,IF(OR(AE53=3,AE53=4),"",IF((MecaFluide!$D$15^2*AE34^2-(MecaFluide!$C$14+MecaFluide!$D$15)*(AE15-AE12+MecaFluide!$D$15*AE34^2))&gt;0,MecaFluide!$D$15*AE34+SQRT(MecaFluide!$D$15^2*AE34^2-(MecaFluide!$C$14+MecaFluide!$D$15)*(AE15-AE12+MecaFluide!$D$15*Horaire_20!AE34^2))/(MecaFluide!$C$14+MecaFluide!$D$15),"")),"")</f>
        <v/>
      </c>
      <c r="AF41" s="4" t="str">
        <f ca="1">IF(AF64&lt;=$L$3,IF(OR(AF53=3,AF53=4),"",IF((MecaFluide!$D$15^2*AF34^2-(MecaFluide!$C$14+MecaFluide!$D$15)*(AF15-AF12+MecaFluide!$D$15*AF34^2))&gt;0,MecaFluide!$D$15*AF34+SQRT(MecaFluide!$D$15^2*AF34^2-(MecaFluide!$C$14+MecaFluide!$D$15)*(AF15-AF12+MecaFluide!$D$15*Horaire_20!AF34^2))/(MecaFluide!$C$14+MecaFluide!$D$15),"")),"")</f>
        <v/>
      </c>
      <c r="AG41" s="4" t="str">
        <f ca="1">IF(AG64&lt;=$L$3,IF(OR(AG53=3,AG53=4),"",IF((MecaFluide!$D$15^2*AG34^2-(MecaFluide!$C$14+MecaFluide!$D$15)*(AG15-AG12+MecaFluide!$D$15*AG34^2))&gt;0,MecaFluide!$D$15*AG34+SQRT(MecaFluide!$D$15^2*AG34^2-(MecaFluide!$C$14+MecaFluide!$D$15)*(AG15-AG12+MecaFluide!$D$15*Horaire_20!AG34^2))/(MecaFluide!$C$14+MecaFluide!$D$15),"")),"")</f>
        <v/>
      </c>
      <c r="AH41" s="4" t="str">
        <f ca="1">IF(AH64&lt;=$L$3,IF(OR(AH53=3,AH53=4),"",IF((MecaFluide!$D$15^2*AH34^2-(MecaFluide!$C$14+MecaFluide!$D$15)*(AH15-AH12+MecaFluide!$D$15*AH34^2))&gt;0,MecaFluide!$D$15*AH34+SQRT(MecaFluide!$D$15^2*AH34^2-(MecaFluide!$C$14+MecaFluide!$D$15)*(AH15-AH12+MecaFluide!$D$15*Horaire_20!AH34^2))/(MecaFluide!$C$14+MecaFluide!$D$15),"")),"")</f>
        <v/>
      </c>
      <c r="AI41" s="4" t="str">
        <f ca="1">IF(AI64&lt;=$L$3,IF(OR(AI53=3,AI53=4),"",IF((MecaFluide!$D$15^2*AI34^2-(MecaFluide!$C$14+MecaFluide!$D$15)*(AI15-AI12+MecaFluide!$D$15*AI34^2))&gt;0,MecaFluide!$D$15*AI34+SQRT(MecaFluide!$D$15^2*AI34^2-(MecaFluide!$C$14+MecaFluide!$D$15)*(AI15-AI12+MecaFluide!$D$15*Horaire_20!AI34^2))/(MecaFluide!$C$14+MecaFluide!$D$15),"")),"")</f>
        <v/>
      </c>
      <c r="AJ41" s="4" t="str">
        <f ca="1">IF(AJ64&lt;=$L$3,IF(OR(AJ53=3,AJ53=4),"",IF((MecaFluide!$D$15^2*AJ34^2-(MecaFluide!$C$14+MecaFluide!$D$15)*(AJ15-AJ12+MecaFluide!$D$15*AJ34^2))&gt;0,MecaFluide!$D$15*AJ34+SQRT(MecaFluide!$D$15^2*AJ34^2-(MecaFluide!$C$14+MecaFluide!$D$15)*(AJ15-AJ12+MecaFluide!$D$15*Horaire_20!AJ34^2))/(MecaFluide!$C$14+MecaFluide!$D$15),"")),"")</f>
        <v/>
      </c>
      <c r="AK41" s="4" t="str">
        <f ca="1">IF(AK64&lt;=$L$3,IF(OR(AK53=3,AK53=4),"",IF((MecaFluide!$D$15^2*AK34^2-(MecaFluide!$C$14+MecaFluide!$D$15)*(AK15-AK12+MecaFluide!$D$15*AK34^2))&gt;0,MecaFluide!$D$15*AK34+SQRT(MecaFluide!$D$15^2*AK34^2-(MecaFluide!$C$14+MecaFluide!$D$15)*(AK15-AK12+MecaFluide!$D$15*Horaire_20!AK34^2))/(MecaFluide!$C$14+MecaFluide!$D$15),"")),"")</f>
        <v/>
      </c>
      <c r="AL41" s="4">
        <f ca="1">IF(AL64&lt;=$L$3,IF(OR(AL53=3,AL53=4),"",IF((MecaFluide!$D$15^2*AL34^2-(MecaFluide!$C$14+MecaFluide!$D$15)*(AL15-AL12+MecaFluide!$D$15*AL34^2))&gt;0,MecaFluide!$D$15*AL34+SQRT(MecaFluide!$D$15^2*AL34^2-(MecaFluide!$C$14+MecaFluide!$D$15)*(AL15-AL12+MecaFluide!$D$15*Horaire_20!AL34^2))/(MecaFluide!$C$14+MecaFluide!$D$15),"")),"")</f>
        <v>7.4611340218838809</v>
      </c>
      <c r="AM41" s="4">
        <f ca="1">IF(AM64&lt;=$L$3,IF(OR(AM53=3,AM53=4),"",IF((MecaFluide!$D$15^2*AM34^2-(MecaFluide!$C$14+MecaFluide!$D$15)*(AM15-AM12+MecaFluide!$D$15*AM34^2))&gt;0,MecaFluide!$D$15*AM34+SQRT(MecaFluide!$D$15^2*AM34^2-(MecaFluide!$C$14+MecaFluide!$D$15)*(AM15-AM12+MecaFluide!$D$15*Horaire_20!AM34^2))/(MecaFluide!$C$14+MecaFluide!$D$15),"")),"")</f>
        <v>5.3142754120564755</v>
      </c>
      <c r="AN41" s="4" t="str">
        <f ca="1">IF(AN64&lt;=$L$3,IF(OR(AN53=3,AN53=4),"",IF((MecaFluide!$D$15^2*AN34^2-(MecaFluide!$C$14+MecaFluide!$D$15)*(AN15-AN12+MecaFluide!$D$15*AN34^2))&gt;0,MecaFluide!$D$15*AN34+SQRT(MecaFluide!$D$15^2*AN34^2-(MecaFluide!$C$14+MecaFluide!$D$15)*(AN15-AN12+MecaFluide!$D$15*Horaire_20!AN34^2))/(MecaFluide!$C$14+MecaFluide!$D$15),"")),"")</f>
        <v/>
      </c>
      <c r="AO41" s="4" t="str">
        <f ca="1">IF(AO64&lt;=$L$3,IF(OR(AO53=3,AO53=4),"",IF((MecaFluide!$D$15^2*AO34^2-(MecaFluide!$C$14+MecaFluide!$D$15)*(AO15-AO12+MecaFluide!$D$15*AO34^2))&gt;0,MecaFluide!$D$15*AO34+SQRT(MecaFluide!$D$15^2*AO34^2-(MecaFluide!$C$14+MecaFluide!$D$15)*(AO15-AO12+MecaFluide!$D$15*Horaire_20!AO34^2))/(MecaFluide!$C$14+MecaFluide!$D$15),"")),"")</f>
        <v/>
      </c>
      <c r="AP41" s="4" t="str">
        <f ca="1">IF(AP64&lt;=$L$3,IF(OR(AP53=3,AP53=4),"",IF((MecaFluide!$D$15^2*AP34^2-(MecaFluide!$C$14+MecaFluide!$D$15)*(AP15-AP12+MecaFluide!$D$15*AP34^2))&gt;0,MecaFluide!$D$15*AP34+SQRT(MecaFluide!$D$15^2*AP34^2-(MecaFluide!$C$14+MecaFluide!$D$15)*(AP15-AP12+MecaFluide!$D$15*Horaire_20!AP34^2))/(MecaFluide!$C$14+MecaFluide!$D$15),"")),"")</f>
        <v/>
      </c>
      <c r="AQ41" s="4" t="str">
        <f ca="1">IF(AQ64&lt;=$L$3,IF(OR(AQ53=3,AQ53=4),"",IF((MecaFluide!$D$15^2*AQ34^2-(MecaFluide!$C$14+MecaFluide!$D$15)*(AQ15-AQ12+MecaFluide!$D$15*AQ34^2))&gt;0,MecaFluide!$D$15*AQ34+SQRT(MecaFluide!$D$15^2*AQ34^2-(MecaFluide!$C$14+MecaFluide!$D$15)*(AQ15-AQ12+MecaFluide!$D$15*Horaire_20!AQ34^2))/(MecaFluide!$C$14+MecaFluide!$D$15),"")),"")</f>
        <v/>
      </c>
      <c r="AR41" s="4" t="str">
        <f ca="1">IF(AR64&lt;=$L$3,IF(OR(AR53=3,AR53=4),"",IF((MecaFluide!$D$15^2*AR34^2-(MecaFluide!$C$14+MecaFluide!$D$15)*(AR15-AR12+MecaFluide!$D$15*AR34^2))&gt;0,MecaFluide!$D$15*AR34+SQRT(MecaFluide!$D$15^2*AR34^2-(MecaFluide!$C$14+MecaFluide!$D$15)*(AR15-AR12+MecaFluide!$D$15*Horaire_20!AR34^2))/(MecaFluide!$C$14+MecaFluide!$D$15),"")),"")</f>
        <v/>
      </c>
      <c r="AS41" s="4" t="str">
        <f ca="1">IF(AS64&lt;=$L$3,IF(OR(AS53=3,AS53=4),"",IF((MecaFluide!$D$15^2*AS34^2-(MecaFluide!$C$14+MecaFluide!$D$15)*(AS15-AS12+MecaFluide!$D$15*AS34^2))&gt;0,MecaFluide!$D$15*AS34+SQRT(MecaFluide!$D$15^2*AS34^2-(MecaFluide!$C$14+MecaFluide!$D$15)*(AS15-AS12+MecaFluide!$D$15*Horaire_20!AS34^2))/(MecaFluide!$C$14+MecaFluide!$D$15),"")),"")</f>
        <v/>
      </c>
      <c r="AT41" s="4" t="str">
        <f ca="1">IF(AT64&lt;=$L$3,IF(OR(AT53=3,AT53=4),"",IF((MecaFluide!$D$15^2*AT34^2-(MecaFluide!$C$14+MecaFluide!$D$15)*(AT15-AT12+MecaFluide!$D$15*AT34^2))&gt;0,MecaFluide!$D$15*AT34+SQRT(MecaFluide!$D$15^2*AT34^2-(MecaFluide!$C$14+MecaFluide!$D$15)*(AT15-AT12+MecaFluide!$D$15*Horaire_20!AT34^2))/(MecaFluide!$C$14+MecaFluide!$D$15),"")),"")</f>
        <v/>
      </c>
      <c r="AU41" s="4">
        <f ca="1">IF(AU64&lt;=$L$3,IF(OR(AU53=3,AU53=4),"",IF((MecaFluide!$D$15^2*AU34^2-(MecaFluide!$C$14+MecaFluide!$D$15)*(AU15-AU12+MecaFluide!$D$15*AU34^2))&gt;0,MecaFluide!$D$15*AU34+SQRT(MecaFluide!$D$15^2*AU34^2-(MecaFluide!$C$14+MecaFluide!$D$15)*(AU15-AU12+MecaFluide!$D$15*Horaire_20!AU34^2))/(MecaFluide!$C$14+MecaFluide!$D$15),"")),"")</f>
        <v>7.1414600292601502</v>
      </c>
      <c r="AV41" s="4">
        <f ca="1">IF(AV64&lt;=$L$3,IF(OR(AV53=3,AV53=4),"",IF((MecaFluide!$D$15^2*AV34^2-(MecaFluide!$C$14+MecaFluide!$D$15)*(AV15-AV12+MecaFluide!$D$15*AV34^2))&gt;0,MecaFluide!$D$15*AV34+SQRT(MecaFluide!$D$15^2*AV34^2-(MecaFluide!$C$14+MecaFluide!$D$15)*(AV15-AV12+MecaFluide!$D$15*Horaire_20!AV34^2))/(MecaFluide!$C$14+MecaFluide!$D$15),"")),"")</f>
        <v>3.5103007083467217</v>
      </c>
      <c r="AW41" s="4" t="str">
        <f ca="1">IF(AW64&lt;=$L$3,IF(OR(AW53=3,AW53=4),"",IF((MecaFluide!$D$15^2*AW34^2-(MecaFluide!$C$14+MecaFluide!$D$15)*(AW15-AW12+MecaFluide!$D$15*AW34^2))&gt;0,MecaFluide!$D$15*AW34+SQRT(MecaFluide!$D$15^2*AW34^2-(MecaFluide!$C$14+MecaFluide!$D$15)*(AW15-AW12+MecaFluide!$D$15*Horaire_20!AW34^2))/(MecaFluide!$C$14+MecaFluide!$D$15),"")),"")</f>
        <v/>
      </c>
      <c r="AX41" s="4" t="str">
        <f ca="1">IF(AX64&lt;=$L$3,IF(OR(AX53=3,AX53=4),"",IF((MecaFluide!$D$15^2*AX34^2-(MecaFluide!$C$14+MecaFluide!$D$15)*(AX15-AX12+MecaFluide!$D$15*AX34^2))&gt;0,MecaFluide!$D$15*AX34+SQRT(MecaFluide!$D$15^2*AX34^2-(MecaFluide!$C$14+MecaFluide!$D$15)*(AX15-AX12+MecaFluide!$D$15*Horaire_20!AX34^2))/(MecaFluide!$C$14+MecaFluide!$D$15),"")),"")</f>
        <v/>
      </c>
      <c r="AY41" s="4" t="str">
        <f ca="1">IF(AY64&lt;=$L$3,IF(OR(AY53=3,AY53=4),"",IF((MecaFluide!$D$15^2*AY34^2-(MecaFluide!$C$14+MecaFluide!$D$15)*(AY15-AY12+MecaFluide!$D$15*AY34^2))&gt;0,MecaFluide!$D$15*AY34+SQRT(MecaFluide!$D$15^2*AY34^2-(MecaFluide!$C$14+MecaFluide!$D$15)*(AY15-AY12+MecaFluide!$D$15*Horaire_20!AY34^2))/(MecaFluide!$C$14+MecaFluide!$D$15),"")),"")</f>
        <v/>
      </c>
      <c r="AZ41" s="110" t="str">
        <f ca="1">IF(AZ64&lt;=$L$3,IF(OR(AZ53=3,AZ53=4),"",IF((MecaFluide!$D$15^2*AZ34^2-(MecaFluide!$C$14+MecaFluide!$D$15)*(AZ15-AZ12+MecaFluide!$D$15*AZ34^2))&gt;0,MecaFluide!$D$15*AZ34+SQRT(MecaFluide!$D$15^2*AZ34^2-(MecaFluide!$C$14+MecaFluide!$D$15)*(AZ15-AZ12+MecaFluide!$D$15*Horaire_20!AZ34^2))/(MecaFluide!$C$14+MecaFluide!$D$15),"")),"")</f>
        <v/>
      </c>
      <c r="BA41" s="4" t="str">
        <f ca="1">IF(BA64&lt;=$L$3,IF(OR(BA53=3,BA53=4),"",IF((MecaFluide!$D$15^2*BA34^2-(MecaFluide!$C$14+MecaFluide!$D$15)*(BA15-BA12+MecaFluide!$D$15*BA34^2))&gt;0,MecaFluide!$D$15*BA34+SQRT(MecaFluide!$D$15^2*BA34^2-(MecaFluide!$C$14+MecaFluide!$D$15)*(BA15-BA12+MecaFluide!$D$15*Horaire_20!BA34^2))/(MecaFluide!$C$14+MecaFluide!$D$15),"")),"")</f>
        <v/>
      </c>
      <c r="BB41" s="4" t="str">
        <f ca="1">IF(BB64&lt;=$L$3,IF(OR(BB53=3,BB53=4),"",IF((MecaFluide!$D$15^2*BB34^2-(MecaFluide!$C$14+MecaFluide!$D$15)*(BB15-BB12+MecaFluide!$D$15*BB34^2))&gt;0,MecaFluide!$D$15*BB34+SQRT(MecaFluide!$D$15^2*BB34^2-(MecaFluide!$C$14+MecaFluide!$D$15)*(BB15-BB12+MecaFluide!$D$15*Horaire_20!BB34^2))/(MecaFluide!$C$14+MecaFluide!$D$15),"")),"")</f>
        <v/>
      </c>
      <c r="BC41" s="4" t="str">
        <f ca="1">IF(BC64&lt;=$L$3,IF(OR(BC53=3,BC53=4),"",IF((MecaFluide!$D$15^2*BC34^2-(MecaFluide!$C$14+MecaFluide!$D$15)*(BC15-BC12+MecaFluide!$D$15*BC34^2))&gt;0,MecaFluide!$D$15*BC34+SQRT(MecaFluide!$D$15^2*BC34^2-(MecaFluide!$C$14+MecaFluide!$D$15)*(BC15-BC12+MecaFluide!$D$15*Horaire_20!BC34^2))/(MecaFluide!$C$14+MecaFluide!$D$15),"")),"")</f>
        <v/>
      </c>
      <c r="BD41" s="4" t="str">
        <f ca="1">IF(BD64&lt;=$L$3,IF(OR(BD53=3,BD53=4),"",IF((MecaFluide!$D$15^2*BD34^2-(MecaFluide!$C$14+MecaFluide!$D$15)*(BD15-BD12+MecaFluide!$D$15*BD34^2))&gt;0,MecaFluide!$D$15*BD34+SQRT(MecaFluide!$D$15^2*BD34^2-(MecaFluide!$C$14+MecaFluide!$D$15)*(BD15-BD12+MecaFluide!$D$15*Horaire_20!BD34^2))/(MecaFluide!$C$14+MecaFluide!$D$15),"")),"")</f>
        <v/>
      </c>
      <c r="BE41" s="4" t="str">
        <f ca="1">IF(BE64&lt;=$L$3,IF(OR(BE53=3,BE53=4),"",IF((MecaFluide!$D$15^2*BE34^2-(MecaFluide!$C$14+MecaFluide!$D$15)*(BE15-BE12+MecaFluide!$D$15*BE34^2))&gt;0,MecaFluide!$D$15*BE34+SQRT(MecaFluide!$D$15^2*BE34^2-(MecaFluide!$C$14+MecaFluide!$D$15)*(BE15-BE12+MecaFluide!$D$15*Horaire_20!BE34^2))/(MecaFluide!$C$14+MecaFluide!$D$15),"")),"")</f>
        <v/>
      </c>
      <c r="BF41" s="4" t="str">
        <f ca="1">IF(BF64&lt;=$L$3,IF(OR(BF53=3,BF53=4),"",IF((MecaFluide!$D$15^2*BF34^2-(MecaFluide!$C$14+MecaFluide!$D$15)*(BF15-BF12+MecaFluide!$D$15*BF34^2))&gt;0,MecaFluide!$D$15*BF34+SQRT(MecaFluide!$D$15^2*BF34^2-(MecaFluide!$C$14+MecaFluide!$D$15)*(BF15-BF12+MecaFluide!$D$15*Horaire_20!BF34^2))/(MecaFluide!$C$14+MecaFluide!$D$15),"")),"")</f>
        <v/>
      </c>
      <c r="BG41" s="4" t="str">
        <f ca="1">IF(BG64&lt;=$L$3,IF(OR(BG53=3,BG53=4),"",IF((MecaFluide!$D$15^2*BG34^2-(MecaFluide!$C$14+MecaFluide!$D$15)*(BG15-BG12+MecaFluide!$D$15*BG34^2))&gt;0,MecaFluide!$D$15*BG34+SQRT(MecaFluide!$D$15^2*BG34^2-(MecaFluide!$C$14+MecaFluide!$D$15)*(BG15-BG12+MecaFluide!$D$15*Horaire_20!BG34^2))/(MecaFluide!$C$14+MecaFluide!$D$15),"")),"")</f>
        <v/>
      </c>
      <c r="BH41" s="4" t="str">
        <f ca="1">IF(BH64&lt;=$L$3,IF(OR(BH53=3,BH53=4),"",IF((MecaFluide!$D$15^2*BH34^2-(MecaFluide!$C$14+MecaFluide!$D$15)*(BH15-BH12+MecaFluide!$D$15*BH34^2))&gt;0,MecaFluide!$D$15*BH34+SQRT(MecaFluide!$D$15^2*BH34^2-(MecaFluide!$C$14+MecaFluide!$D$15)*(BH15-BH12+MecaFluide!$D$15*Horaire_20!BH34^2))/(MecaFluide!$C$14+MecaFluide!$D$15),"")),"")</f>
        <v/>
      </c>
      <c r="BI41" s="4" t="str">
        <f ca="1">IF(BI64&lt;=$L$3,IF(OR(BI53=3,BI53=4),"",IF((MecaFluide!$D$15^2*BI34^2-(MecaFluide!$C$14+MecaFluide!$D$15)*(BI15-BI12+MecaFluide!$D$15*BI34^2))&gt;0,MecaFluide!$D$15*BI34+SQRT(MecaFluide!$D$15^2*BI34^2-(MecaFluide!$C$14+MecaFluide!$D$15)*(BI15-BI12+MecaFluide!$D$15*Horaire_20!BI34^2))/(MecaFluide!$C$14+MecaFluide!$D$15),"")),"")</f>
        <v/>
      </c>
      <c r="BJ41" s="4" t="str">
        <f ca="1">IF(BJ64&lt;=$L$3,IF(OR(BJ53=3,BJ53=4),"",IF((MecaFluide!$D$15^2*BJ34^2-(MecaFluide!$C$14+MecaFluide!$D$15)*(BJ15-BJ12+MecaFluide!$D$15*BJ34^2))&gt;0,MecaFluide!$D$15*BJ34+SQRT(MecaFluide!$D$15^2*BJ34^2-(MecaFluide!$C$14+MecaFluide!$D$15)*(BJ15-BJ12+MecaFluide!$D$15*Horaire_20!BJ34^2))/(MecaFluide!$C$14+MecaFluide!$D$15),"")),"")</f>
        <v/>
      </c>
      <c r="BK41" s="4" t="str">
        <f ca="1">IF(BK64&lt;=$L$3,IF(OR(BK53=3,BK53=4),"",IF((MecaFluide!$D$15^2*BK34^2-(MecaFluide!$C$14+MecaFluide!$D$15)*(BK15-BK12+MecaFluide!$D$15*BK34^2))&gt;0,MecaFluide!$D$15*BK34+SQRT(MecaFluide!$D$15^2*BK34^2-(MecaFluide!$C$14+MecaFluide!$D$15)*(BK15-BK12+MecaFluide!$D$15*Horaire_20!BK34^2))/(MecaFluide!$C$14+MecaFluide!$D$15),"")),"")</f>
        <v/>
      </c>
      <c r="BL41" s="4" t="str">
        <f ca="1">IF(BL64&lt;=$L$3,IF(OR(BL53=3,BL53=4),"",IF((MecaFluide!$D$15^2*BL34^2-(MecaFluide!$C$14+MecaFluide!$D$15)*(BL15-BL12+MecaFluide!$D$15*BL34^2))&gt;0,MecaFluide!$D$15*BL34+SQRT(MecaFluide!$D$15^2*BL34^2-(MecaFluide!$C$14+MecaFluide!$D$15)*(BL15-BL12+MecaFluide!$D$15*Horaire_20!BL34^2))/(MecaFluide!$C$14+MecaFluide!$D$15),"")),"")</f>
        <v/>
      </c>
      <c r="BM41" s="4" t="str">
        <f ca="1">IF(BM64&lt;=$L$3,IF(OR(BM53=3,BM53=4),"",IF((MecaFluide!$D$15^2*BM34^2-(MecaFluide!$C$14+MecaFluide!$D$15)*(BM15-BM12+MecaFluide!$D$15*BM34^2))&gt;0,MecaFluide!$D$15*BM34+SQRT(MecaFluide!$D$15^2*BM34^2-(MecaFluide!$C$14+MecaFluide!$D$15)*(BM15-BM12+MecaFluide!$D$15*Horaire_20!BM34^2))/(MecaFluide!$C$14+MecaFluide!$D$15),"")),"")</f>
        <v/>
      </c>
      <c r="BN41" s="4" t="str">
        <f ca="1">IF(BN64&lt;=$L$3,IF(OR(BN53=3,BN53=4),"",IF((MecaFluide!$D$15^2*BN34^2-(MecaFluide!$C$14+MecaFluide!$D$15)*(BN15-BN12+MecaFluide!$D$15*BN34^2))&gt;0,MecaFluide!$D$15*BN34+SQRT(MecaFluide!$D$15^2*BN34^2-(MecaFluide!$C$14+MecaFluide!$D$15)*(BN15-BN12+MecaFluide!$D$15*Horaire_20!BN34^2))/(MecaFluide!$C$14+MecaFluide!$D$15),"")),"")</f>
        <v/>
      </c>
      <c r="BO41" s="4" t="str">
        <f ca="1">IF(BO64&lt;=$L$3,IF(OR(BO53=3,BO53=4),"",IF((MecaFluide!$D$15^2*BO34^2-(MecaFluide!$C$14+MecaFluide!$D$15)*(BO15-BO12+MecaFluide!$D$15*BO34^2))&gt;0,MecaFluide!$D$15*BO34+SQRT(MecaFluide!$D$15^2*BO34^2-(MecaFluide!$C$14+MecaFluide!$D$15)*(BO15-BO12+MecaFluide!$D$15*Horaire_20!BO34^2))/(MecaFluide!$C$14+MecaFluide!$D$15),"")),"")</f>
        <v/>
      </c>
      <c r="BP41" s="4" t="str">
        <f ca="1">IF(BP64&lt;=$L$3,IF(OR(BP53=3,BP53=4),"",IF((MecaFluide!$D$15^2*BP34^2-(MecaFluide!$C$14+MecaFluide!$D$15)*(BP15-BP12+MecaFluide!$D$15*BP34^2))&gt;0,MecaFluide!$D$15*BP34+SQRT(MecaFluide!$D$15^2*BP34^2-(MecaFluide!$C$14+MecaFluide!$D$15)*(BP15-BP12+MecaFluide!$D$15*Horaire_20!BP34^2))/(MecaFluide!$C$14+MecaFluide!$D$15),"")),"")</f>
        <v/>
      </c>
      <c r="BQ41" s="4" t="str">
        <f ca="1">IF(BQ64&lt;=$L$3,IF(OR(BQ53=3,BQ53=4),"",IF((MecaFluide!$D$15^2*BQ34^2-(MecaFluide!$C$14+MecaFluide!$D$15)*(BQ15-BQ12+MecaFluide!$D$15*BQ34^2))&gt;0,MecaFluide!$D$15*BQ34+SQRT(MecaFluide!$D$15^2*BQ34^2-(MecaFluide!$C$14+MecaFluide!$D$15)*(BQ15-BQ12+MecaFluide!$D$15*Horaire_20!BQ34^2))/(MecaFluide!$C$14+MecaFluide!$D$15),"")),"")</f>
        <v/>
      </c>
      <c r="BR41" s="4" t="str">
        <f ca="1">IF(BR64&lt;=$L$3,IF(OR(BR53=3,BR53=4),"",IF((MecaFluide!$D$15^2*BR34^2-(MecaFluide!$C$14+MecaFluide!$D$15)*(BR15-BR12+MecaFluide!$D$15*BR34^2))&gt;0,MecaFluide!$D$15*BR34+SQRT(MecaFluide!$D$15^2*BR34^2-(MecaFluide!$C$14+MecaFluide!$D$15)*(BR15-BR12+MecaFluide!$D$15*Horaire_20!BR34^2))/(MecaFluide!$C$14+MecaFluide!$D$15),"")),"")</f>
        <v/>
      </c>
      <c r="BS41" s="4" t="str">
        <f ca="1">IF(BS64&lt;=$L$3,IF(OR(BS53=3,BS53=4),"",IF((MecaFluide!$D$15^2*BS34^2-(MecaFluide!$C$14+MecaFluide!$D$15)*(BS15-BS12+MecaFluide!$D$15*BS34^2))&gt;0,MecaFluide!$D$15*BS34+SQRT(MecaFluide!$D$15^2*BS34^2-(MecaFluide!$C$14+MecaFluide!$D$15)*(BS15-BS12+MecaFluide!$D$15*Horaire_20!BS34^2))/(MecaFluide!$C$14+MecaFluide!$D$15),"")),"")</f>
        <v/>
      </c>
      <c r="BT41" s="4" t="str">
        <f ca="1">IF(BT64&lt;=$L$3,IF(OR(BT53=3,BT53=4),"",IF((MecaFluide!$D$15^2*BT34^2-(MecaFluide!$C$14+MecaFluide!$D$15)*(BT15-BT12+MecaFluide!$D$15*BT34^2))&gt;0,MecaFluide!$D$15*BT34+SQRT(MecaFluide!$D$15^2*BT34^2-(MecaFluide!$C$14+MecaFluide!$D$15)*(BT15-BT12+MecaFluide!$D$15*Horaire_20!BT34^2))/(MecaFluide!$C$14+MecaFluide!$D$15),"")),"")</f>
        <v/>
      </c>
      <c r="BU41" s="4" t="str">
        <f ca="1">IF(BU64&lt;=$L$3,IF(OR(BU53=3,BU53=4),"",IF((MecaFluide!$D$15^2*BU34^2-(MecaFluide!$C$14+MecaFluide!$D$15)*(BU15-BU12+MecaFluide!$D$15*BU34^2))&gt;0,MecaFluide!$D$15*BU34+SQRT(MecaFluide!$D$15^2*BU34^2-(MecaFluide!$C$14+MecaFluide!$D$15)*(BU15-BU12+MecaFluide!$D$15*Horaire_20!BU34^2))/(MecaFluide!$C$14+MecaFluide!$D$15),"")),"")</f>
        <v/>
      </c>
      <c r="BV41" s="4" t="str">
        <f ca="1">IF(BV64&lt;=$L$3,IF(OR(BV53=3,BV53=4),"",IF((MecaFluide!$D$15^2*BV34^2-(MecaFluide!$C$14+MecaFluide!$D$15)*(BV15-BV12+MecaFluide!$D$15*BV34^2))&gt;0,MecaFluide!$D$15*BV34+SQRT(MecaFluide!$D$15^2*BV34^2-(MecaFluide!$C$14+MecaFluide!$D$15)*(BV15-BV12+MecaFluide!$D$15*Horaire_20!BV34^2))/(MecaFluide!$C$14+MecaFluide!$D$15),"")),"")</f>
        <v/>
      </c>
      <c r="BW41" s="4" t="str">
        <f ca="1">IF(BW64&lt;=$L$3,IF(OR(BW53=3,BW53=4),"",IF((MecaFluide!$D$15^2*BW34^2-(MecaFluide!$C$14+MecaFluide!$D$15)*(BW15-BW12+MecaFluide!$D$15*BW34^2))&gt;0,MecaFluide!$D$15*BW34+SQRT(MecaFluide!$D$15^2*BW34^2-(MecaFluide!$C$14+MecaFluide!$D$15)*(BW15-BW12+MecaFluide!$D$15*Horaire_20!BW34^2))/(MecaFluide!$C$14+MecaFluide!$D$15),"")),"")</f>
        <v/>
      </c>
      <c r="BX41" s="110" t="str">
        <f ca="1">IF(BX64&lt;=$L$3,IF(OR(BX53=3,BX53=4),"",IF((MecaFluide!$D$15^2*BX34^2-(MecaFluide!$C$14+MecaFluide!$D$15)*(BX15-BX12+MecaFluide!$D$15*BX34^2))&gt;0,MecaFluide!$D$15*BX34+SQRT(MecaFluide!$D$15^2*BX34^2-(MecaFluide!$C$14+MecaFluide!$D$15)*(BX15-BX12+MecaFluide!$D$15*Horaire_20!BX34^2))/(MecaFluide!$C$14+MecaFluide!$D$15),"")),"")</f>
        <v/>
      </c>
      <c r="BY41" s="4" t="str">
        <f ca="1">IF(BY64&lt;=$L$3,IF(OR(BY53=3,BY53=4),"",IF((MecaFluide!$D$15^2*BY34^2-(MecaFluide!$C$14+MecaFluide!$D$15)*(BY15-BY12+MecaFluide!$D$15*BY34^2))&gt;0,MecaFluide!$D$15*BY34+SQRT(MecaFluide!$D$15^2*BY34^2-(MecaFluide!$C$14+MecaFluide!$D$15)*(BY15-BY12+MecaFluide!$D$15*Horaire_20!BY34^2))/(MecaFluide!$C$14+MecaFluide!$D$15),"")),"")</f>
        <v/>
      </c>
      <c r="BZ41" s="4" t="str">
        <f ca="1">IF(BZ64&lt;=$L$3,IF(OR(BZ53=3,BZ53=4),"",IF((MecaFluide!$D$15^2*BZ34^2-(MecaFluide!$C$14+MecaFluide!$D$15)*(BZ15-BZ12+MecaFluide!$D$15*BZ34^2))&gt;0,MecaFluide!$D$15*BZ34+SQRT(MecaFluide!$D$15^2*BZ34^2-(MecaFluide!$C$14+MecaFluide!$D$15)*(BZ15-BZ12+MecaFluide!$D$15*Horaire_20!BZ34^2))/(MecaFluide!$C$14+MecaFluide!$D$15),"")),"")</f>
        <v/>
      </c>
      <c r="CA41" s="4" t="str">
        <f ca="1">IF(CA64&lt;=$L$3,IF(OR(CA53=3,CA53=4),"",IF((MecaFluide!$D$15^2*CA34^2-(MecaFluide!$C$14+MecaFluide!$D$15)*(CA15-CA12+MecaFluide!$D$15*CA34^2))&gt;0,MecaFluide!$D$15*CA34+SQRT(MecaFluide!$D$15^2*CA34^2-(MecaFluide!$C$14+MecaFluide!$D$15)*(CA15-CA12+MecaFluide!$D$15*Horaire_20!CA34^2))/(MecaFluide!$C$14+MecaFluide!$D$15),"")),"")</f>
        <v/>
      </c>
      <c r="CB41" s="4" t="str">
        <f ca="1">IF(CB64&lt;=$L$3,IF(OR(CB53=3,CB53=4),"",IF((MecaFluide!$D$15^2*CB34^2-(MecaFluide!$C$14+MecaFluide!$D$15)*(CB15-CB12+MecaFluide!$D$15*CB34^2))&gt;0,MecaFluide!$D$15*CB34+SQRT(MecaFluide!$D$15^2*CB34^2-(MecaFluide!$C$14+MecaFluide!$D$15)*(CB15-CB12+MecaFluide!$D$15*Horaire_20!CB34^2))/(MecaFluide!$C$14+MecaFluide!$D$15),"")),"")</f>
        <v/>
      </c>
      <c r="CC41" s="4" t="str">
        <f ca="1">IF(CC64&lt;=$L$3,IF(OR(CC53=3,CC53=4),"",IF((MecaFluide!$D$15^2*CC34^2-(MecaFluide!$C$14+MecaFluide!$D$15)*(CC15-CC12+MecaFluide!$D$15*CC34^2))&gt;0,MecaFluide!$D$15*CC34+SQRT(MecaFluide!$D$15^2*CC34^2-(MecaFluide!$C$14+MecaFluide!$D$15)*(CC15-CC12+MecaFluide!$D$15*Horaire_20!CC34^2))/(MecaFluide!$C$14+MecaFluide!$D$15),"")),"")</f>
        <v/>
      </c>
      <c r="CD41" s="4" t="str">
        <f ca="1">IF(CD64&lt;=$L$3,IF(OR(CD53=3,CD53=4),"",IF((MecaFluide!$D$15^2*CD34^2-(MecaFluide!$C$14+MecaFluide!$D$15)*(CD15-CD12+MecaFluide!$D$15*CD34^2))&gt;0,MecaFluide!$D$15*CD34+SQRT(MecaFluide!$D$15^2*CD34^2-(MecaFluide!$C$14+MecaFluide!$D$15)*(CD15-CD12+MecaFluide!$D$15*Horaire_20!CD34^2))/(MecaFluide!$C$14+MecaFluide!$D$15),"")),"")</f>
        <v/>
      </c>
      <c r="CE41" s="4" t="str">
        <f ca="1">IF(CE64&lt;=$L$3,IF(OR(CE53=3,CE53=4),"",IF((MecaFluide!$D$15^2*CE34^2-(MecaFluide!$C$14+MecaFluide!$D$15)*(CE15-CE12+MecaFluide!$D$15*CE34^2))&gt;0,MecaFluide!$D$15*CE34+SQRT(MecaFluide!$D$15^2*CE34^2-(MecaFluide!$C$14+MecaFluide!$D$15)*(CE15-CE12+MecaFluide!$D$15*Horaire_20!CE34^2))/(MecaFluide!$C$14+MecaFluide!$D$15),"")),"")</f>
        <v/>
      </c>
      <c r="CF41" s="4" t="str">
        <f ca="1">IF(CF64&lt;=$L$3,IF(OR(CF53=3,CF53=4),"",IF((MecaFluide!$D$15^2*CF34^2-(MecaFluide!$C$14+MecaFluide!$D$15)*(CF15-CF12+MecaFluide!$D$15*CF34^2))&gt;0,MecaFluide!$D$15*CF34+SQRT(MecaFluide!$D$15^2*CF34^2-(MecaFluide!$C$14+MecaFluide!$D$15)*(CF15-CF12+MecaFluide!$D$15*Horaire_20!CF34^2))/(MecaFluide!$C$14+MecaFluide!$D$15),"")),"")</f>
        <v/>
      </c>
      <c r="CG41" s="4" t="str">
        <f ca="1">IF(CG64&lt;=$L$3,IF(OR(CG53=3,CG53=4),"",IF((MecaFluide!$D$15^2*CG34^2-(MecaFluide!$C$14+MecaFluide!$D$15)*(CG15-CG12+MecaFluide!$D$15*CG34^2))&gt;0,MecaFluide!$D$15*CG34+SQRT(MecaFluide!$D$15^2*CG34^2-(MecaFluide!$C$14+MecaFluide!$D$15)*(CG15-CG12+MecaFluide!$D$15*Horaire_20!CG34^2))/(MecaFluide!$C$14+MecaFluide!$D$15),"")),"")</f>
        <v/>
      </c>
      <c r="CH41" s="4" t="str">
        <f ca="1">IF(CH64&lt;=$L$3,IF(OR(CH53=3,CH53=4),"",IF((MecaFluide!$D$15^2*CH34^2-(MecaFluide!$C$14+MecaFluide!$D$15)*(CH15-CH12+MecaFluide!$D$15*CH34^2))&gt;0,MecaFluide!$D$15*CH34+SQRT(MecaFluide!$D$15^2*CH34^2-(MecaFluide!$C$14+MecaFluide!$D$15)*(CH15-CH12+MecaFluide!$D$15*Horaire_20!CH34^2))/(MecaFluide!$C$14+MecaFluide!$D$15),"")),"")</f>
        <v/>
      </c>
      <c r="CI41" s="4" t="str">
        <f ca="1">IF(CI64&lt;=$L$3,IF(OR(CI53=3,CI53=4),"",IF((MecaFluide!$D$15^2*CI34^2-(MecaFluide!$C$14+MecaFluide!$D$15)*(CI15-CI12+MecaFluide!$D$15*CI34^2))&gt;0,MecaFluide!$D$15*CI34+SQRT(MecaFluide!$D$15^2*CI34^2-(MecaFluide!$C$14+MecaFluide!$D$15)*(CI15-CI12+MecaFluide!$D$15*Horaire_20!CI34^2))/(MecaFluide!$C$14+MecaFluide!$D$15),"")),"")</f>
        <v/>
      </c>
      <c r="CJ41" s="4" t="str">
        <f ca="1">IF(CJ64&lt;=$L$3,IF(OR(CJ53=3,CJ53=4),"",IF((MecaFluide!$D$15^2*CJ34^2-(MecaFluide!$C$14+MecaFluide!$D$15)*(CJ15-CJ12+MecaFluide!$D$15*CJ34^2))&gt;0,MecaFluide!$D$15*CJ34+SQRT(MecaFluide!$D$15^2*CJ34^2-(MecaFluide!$C$14+MecaFluide!$D$15)*(CJ15-CJ12+MecaFluide!$D$15*Horaire_20!CJ34^2))/(MecaFluide!$C$14+MecaFluide!$D$15),"")),"")</f>
        <v/>
      </c>
      <c r="CK41" s="4" t="str">
        <f ca="1">IF(CK64&lt;=$L$3,IF(OR(CK53=3,CK53=4),"",IF((MecaFluide!$D$15^2*CK34^2-(MecaFluide!$C$14+MecaFluide!$D$15)*(CK15-CK12+MecaFluide!$D$15*CK34^2))&gt;0,MecaFluide!$D$15*CK34+SQRT(MecaFluide!$D$15^2*CK34^2-(MecaFluide!$C$14+MecaFluide!$D$15)*(CK15-CK12+MecaFluide!$D$15*Horaire_20!CK34^2))/(MecaFluide!$C$14+MecaFluide!$D$15),"")),"")</f>
        <v/>
      </c>
      <c r="CL41" s="4" t="str">
        <f ca="1">IF(CL64&lt;=$L$3,IF(OR(CL53=3,CL53=4),"",IF((MecaFluide!$D$15^2*CL34^2-(MecaFluide!$C$14+MecaFluide!$D$15)*(CL15-CL12+MecaFluide!$D$15*CL34^2))&gt;0,MecaFluide!$D$15*CL34+SQRT(MecaFluide!$D$15^2*CL34^2-(MecaFluide!$C$14+MecaFluide!$D$15)*(CL15-CL12+MecaFluide!$D$15*Horaire_20!CL34^2))/(MecaFluide!$C$14+MecaFluide!$D$15),"")),"")</f>
        <v/>
      </c>
      <c r="CM41" s="4" t="str">
        <f ca="1">IF(CM64&lt;=$L$3,IF(OR(CM53=3,CM53=4),"",IF((MecaFluide!$D$15^2*CM34^2-(MecaFluide!$C$14+MecaFluide!$D$15)*(CM15-CM12+MecaFluide!$D$15*CM34^2))&gt;0,MecaFluide!$D$15*CM34+SQRT(MecaFluide!$D$15^2*CM34^2-(MecaFluide!$C$14+MecaFluide!$D$15)*(CM15-CM12+MecaFluide!$D$15*Horaire_20!CM34^2))/(MecaFluide!$C$14+MecaFluide!$D$15),"")),"")</f>
        <v/>
      </c>
      <c r="CN41" s="4" t="str">
        <f ca="1">IF(CN64&lt;=$L$3,IF(OR(CN53=3,CN53=4),"",IF((MecaFluide!$D$15^2*CN34^2-(MecaFluide!$C$14+MecaFluide!$D$15)*(CN15-CN12+MecaFluide!$D$15*CN34^2))&gt;0,MecaFluide!$D$15*CN34+SQRT(MecaFluide!$D$15^2*CN34^2-(MecaFluide!$C$14+MecaFluide!$D$15)*(CN15-CN12+MecaFluide!$D$15*Horaire_20!CN34^2))/(MecaFluide!$C$14+MecaFluide!$D$15),"")),"")</f>
        <v/>
      </c>
      <c r="CO41" s="4" t="str">
        <f ca="1">IF(CO64&lt;=$L$3,IF(OR(CO53=3,CO53=4),"",IF((MecaFluide!$D$15^2*CO34^2-(MecaFluide!$C$14+MecaFluide!$D$15)*(CO15-CO12+MecaFluide!$D$15*CO34^2))&gt;0,MecaFluide!$D$15*CO34+SQRT(MecaFluide!$D$15^2*CO34^2-(MecaFluide!$C$14+MecaFluide!$D$15)*(CO15-CO12+MecaFluide!$D$15*Horaire_20!CO34^2))/(MecaFluide!$C$14+MecaFluide!$D$15),"")),"")</f>
        <v/>
      </c>
      <c r="CP41" s="4" t="str">
        <f ca="1">IF(CP64&lt;=$L$3,IF(OR(CP53=3,CP53=4),"",IF((MecaFluide!$D$15^2*CP34^2-(MecaFluide!$C$14+MecaFluide!$D$15)*(CP15-CP12+MecaFluide!$D$15*CP34^2))&gt;0,MecaFluide!$D$15*CP34+SQRT(MecaFluide!$D$15^2*CP34^2-(MecaFluide!$C$14+MecaFluide!$D$15)*(CP15-CP12+MecaFluide!$D$15*Horaire_20!CP34^2))/(MecaFluide!$C$14+MecaFluide!$D$15),"")),"")</f>
        <v/>
      </c>
      <c r="CQ41" s="4" t="str">
        <f ca="1">IF(CQ64&lt;=$L$3,IF(OR(CQ53=3,CQ53=4),"",IF((MecaFluide!$D$15^2*CQ34^2-(MecaFluide!$C$14+MecaFluide!$D$15)*(CQ15-CQ12+MecaFluide!$D$15*CQ34^2))&gt;0,MecaFluide!$D$15*CQ34+SQRT(MecaFluide!$D$15^2*CQ34^2-(MecaFluide!$C$14+MecaFluide!$D$15)*(CQ15-CQ12+MecaFluide!$D$15*Horaire_20!CQ34^2))/(MecaFluide!$C$14+MecaFluide!$D$15),"")),"")</f>
        <v/>
      </c>
      <c r="CR41" s="4" t="str">
        <f ca="1">IF(CR64&lt;=$L$3,IF(OR(CR53=3,CR53=4),"",IF((MecaFluide!$D$15^2*CR34^2-(MecaFluide!$C$14+MecaFluide!$D$15)*(CR15-CR12+MecaFluide!$D$15*CR34^2))&gt;0,MecaFluide!$D$15*CR34+SQRT(MecaFluide!$D$15^2*CR34^2-(MecaFluide!$C$14+MecaFluide!$D$15)*(CR15-CR12+MecaFluide!$D$15*Horaire_20!CR34^2))/(MecaFluide!$C$14+MecaFluide!$D$15),"")),"")</f>
        <v/>
      </c>
      <c r="CS41" s="4" t="str">
        <f ca="1">IF(CS64&lt;=$L$3,IF(OR(CS53=3,CS53=4),"",IF((MecaFluide!$D$15^2*CS34^2-(MecaFluide!$C$14+MecaFluide!$D$15)*(CS15-CS12+MecaFluide!$D$15*CS34^2))&gt;0,MecaFluide!$D$15*CS34+SQRT(MecaFluide!$D$15^2*CS34^2-(MecaFluide!$C$14+MecaFluide!$D$15)*(CS15-CS12+MecaFluide!$D$15*Horaire_20!CS34^2))/(MecaFluide!$C$14+MecaFluide!$D$15),"")),"")</f>
        <v/>
      </c>
      <c r="CT41" s="4" t="str">
        <f ca="1">IF(CT64&lt;=$L$3,IF(OR(CT53=3,CT53=4),"",IF((MecaFluide!$D$15^2*CT34^2-(MecaFluide!$C$14+MecaFluide!$D$15)*(CT15-CT12+MecaFluide!$D$15*CT34^2))&gt;0,MecaFluide!$D$15*CT34+SQRT(MecaFluide!$D$15^2*CT34^2-(MecaFluide!$C$14+MecaFluide!$D$15)*(CT15-CT12+MecaFluide!$D$15*Horaire_20!CT34^2))/(MecaFluide!$C$14+MecaFluide!$D$15),"")),"")</f>
        <v/>
      </c>
      <c r="CU41" s="156" t="str">
        <f ca="1">IF(CU64&lt;=$L$3,IF(OR(CU53=3,CU53=4),"",IF((MecaFluide!$D$15^2*CU34^2-(MecaFluide!$C$14+MecaFluide!$D$15)*(CU15-CU12+MecaFluide!$D$15*CU34^2))&gt;0,MecaFluide!$D$15*CU34+SQRT(MecaFluide!$D$15^2*CU34^2-(MecaFluide!$C$14+MecaFluide!$D$15)*(CU15-CU12+MecaFluide!$D$15*Horaire_20!CU34^2))/(MecaFluide!$C$14+MecaFluide!$D$15),"")),"")</f>
        <v/>
      </c>
      <c r="CV41" s="4" t="str">
        <f ca="1">IF(CV64&lt;=$L$3,IF(OR(CV53=3,CV53=4),"",IF((MecaFluide!$D$15^2*CV34^2-(MecaFluide!$C$14+MecaFluide!$D$15)*(CV15-CV12+MecaFluide!$D$15*CV34^2))&gt;0,MecaFluide!$D$15*CV34+SQRT(MecaFluide!$D$15^2*CV34^2-(MecaFluide!$C$14+MecaFluide!$D$15)*(CV15-CV12+MecaFluide!$D$15*Horaire_20!CV34^2))/(MecaFluide!$C$14+MecaFluide!$D$15),"")),"")</f>
        <v/>
      </c>
      <c r="CW41" s="4" t="str">
        <f ca="1">IF(CW64&lt;=$L$3,IF(OR(CW53=3,CW53=4),"",IF((MecaFluide!$D$15^2*CW34^2-(MecaFluide!$C$14+MecaFluide!$D$15)*(CW15-CW12+MecaFluide!$D$15*CW34^2))&gt;0,MecaFluide!$D$15*CW34+SQRT(MecaFluide!$D$15^2*CW34^2-(MecaFluide!$C$14+MecaFluide!$D$15)*(CW15-CW12+MecaFluide!$D$15*Horaire_20!CW34^2))/(MecaFluide!$C$14+MecaFluide!$D$15),"")),"")</f>
        <v/>
      </c>
      <c r="CX41" s="4" t="str">
        <f ca="1">IF(CX64&lt;=$L$3,IF(OR(CX53=3,CX53=4),"",IF((MecaFluide!$D$15^2*CX34^2-(MecaFluide!$C$14+MecaFluide!$D$15)*(CX15-CX12+MecaFluide!$D$15*CX34^2))&gt;0,MecaFluide!$D$15*CX34+SQRT(MecaFluide!$D$15^2*CX34^2-(MecaFluide!$C$14+MecaFluide!$D$15)*(CX15-CX12+MecaFluide!$D$15*Horaire_20!CX34^2))/(MecaFluide!$C$14+MecaFluide!$D$15),"")),"")</f>
        <v/>
      </c>
      <c r="CY41" s="4" t="str">
        <f ca="1">IF(CY64&lt;=$L$3,IF(OR(CY53=3,CY53=4),"",IF((MecaFluide!$D$15^2*CY34^2-(MecaFluide!$C$14+MecaFluide!$D$15)*(CY15-CY12+MecaFluide!$D$15*CY34^2))&gt;0,MecaFluide!$D$15*CY34+SQRT(MecaFluide!$D$15^2*CY34^2-(MecaFluide!$C$14+MecaFluide!$D$15)*(CY15-CY12+MecaFluide!$D$15*Horaire_20!CY34^2))/(MecaFluide!$C$14+MecaFluide!$D$15),"")),"")</f>
        <v/>
      </c>
      <c r="CZ41" s="4" t="str">
        <f ca="1">IF(CZ64&lt;=$L$3,IF(OR(CZ53=3,CZ53=4),"",IF((MecaFluide!$D$15^2*CZ34^2-(MecaFluide!$C$14+MecaFluide!$D$15)*(CZ15-CZ12+MecaFluide!$D$15*CZ34^2))&gt;0,MecaFluide!$D$15*CZ34+SQRT(MecaFluide!$D$15^2*CZ34^2-(MecaFluide!$C$14+MecaFluide!$D$15)*(CZ15-CZ12+MecaFluide!$D$15*Horaire_20!CZ34^2))/(MecaFluide!$C$14+MecaFluide!$D$15),"")),"")</f>
        <v/>
      </c>
      <c r="DA41" s="4" t="str">
        <f ca="1">IF(DA64&lt;=$L$3,IF(OR(DA53=3,DA53=4),"",IF((MecaFluide!$D$15^2*DA34^2-(MecaFluide!$C$14+MecaFluide!$D$15)*(DA15-DA12+MecaFluide!$D$15*DA34^2))&gt;0,MecaFluide!$D$15*DA34+SQRT(MecaFluide!$D$15^2*DA34^2-(MecaFluide!$C$14+MecaFluide!$D$15)*(DA15-DA12+MecaFluide!$D$15*Horaire_20!DA34^2))/(MecaFluide!$C$14+MecaFluide!$D$15),"")),"")</f>
        <v/>
      </c>
      <c r="DB41" s="4" t="str">
        <f ca="1">IF(DB64&lt;=$L$3,IF(OR(DB53=3,DB53=4),"",IF((MecaFluide!$D$15^2*DB34^2-(MecaFluide!$C$14+MecaFluide!$D$15)*(DB15-DB12+MecaFluide!$D$15*DB34^2))&gt;0,MecaFluide!$D$15*DB34+SQRT(MecaFluide!$D$15^2*DB34^2-(MecaFluide!$C$14+MecaFluide!$D$15)*(DB15-DB12+MecaFluide!$D$15*Horaire_20!DB34^2))/(MecaFluide!$C$14+MecaFluide!$D$15),"")),"")</f>
        <v/>
      </c>
      <c r="DC41" s="4" t="str">
        <f ca="1">IF(DC64&lt;=$L$3,IF(OR(DC53=3,DC53=4),"",IF((MecaFluide!$D$15^2*DC34^2-(MecaFluide!$C$14+MecaFluide!$D$15)*(DC15-DC12+MecaFluide!$D$15*DC34^2))&gt;0,MecaFluide!$D$15*DC34+SQRT(MecaFluide!$D$15^2*DC34^2-(MecaFluide!$C$14+MecaFluide!$D$15)*(DC15-DC12+MecaFluide!$D$15*Horaire_20!DC34^2))/(MecaFluide!$C$14+MecaFluide!$D$15),"")),"")</f>
        <v/>
      </c>
      <c r="DD41" s="4" t="str">
        <f ca="1">IF(DD64&lt;=$L$3,IF(OR(DD53=3,DD53=4),"",IF((MecaFluide!$D$15^2*DD34^2-(MecaFluide!$C$14+MecaFluide!$D$15)*(DD15-DD12+MecaFluide!$D$15*DD34^2))&gt;0,MecaFluide!$D$15*DD34+SQRT(MecaFluide!$D$15^2*DD34^2-(MecaFluide!$C$14+MecaFluide!$D$15)*(DD15-DD12+MecaFluide!$D$15*Horaire_20!DD34^2))/(MecaFluide!$C$14+MecaFluide!$D$15),"")),"")</f>
        <v/>
      </c>
      <c r="DE41" s="4" t="str">
        <f ca="1">IF(DE64&lt;=$L$3,IF(OR(DE53=3,DE53=4),"",IF((MecaFluide!$D$15^2*DE34^2-(MecaFluide!$C$14+MecaFluide!$D$15)*(DE15-DE12+MecaFluide!$D$15*DE34^2))&gt;0,MecaFluide!$D$15*DE34+SQRT(MecaFluide!$D$15^2*DE34^2-(MecaFluide!$C$14+MecaFluide!$D$15)*(DE15-DE12+MecaFluide!$D$15*Horaire_20!DE34^2))/(MecaFluide!$C$14+MecaFluide!$D$15),"")),"")</f>
        <v/>
      </c>
      <c r="DF41" s="4" t="str">
        <f ca="1">IF(DF64&lt;=$L$3,IF(OR(DF53=3,DF53=4),"",IF((MecaFluide!$D$15^2*DF34^2-(MecaFluide!$C$14+MecaFluide!$D$15)*(DF15-DF12+MecaFluide!$D$15*DF34^2))&gt;0,MecaFluide!$D$15*DF34+SQRT(MecaFluide!$D$15^2*DF34^2-(MecaFluide!$C$14+MecaFluide!$D$15)*(DF15-DF12+MecaFluide!$D$15*Horaire_20!DF34^2))/(MecaFluide!$C$14+MecaFluide!$D$15),"")),"")</f>
        <v/>
      </c>
      <c r="DG41" s="4" t="str">
        <f ca="1">IF(DG64&lt;=$L$3,IF(OR(DG53=3,DG53=4),"",IF((MecaFluide!$D$15^2*DG34^2-(MecaFluide!$C$14+MecaFluide!$D$15)*(DG15-DG12+MecaFluide!$D$15*DG34^2))&gt;0,MecaFluide!$D$15*DG34+SQRT(MecaFluide!$D$15^2*DG34^2-(MecaFluide!$C$14+MecaFluide!$D$15)*(DG15-DG12+MecaFluide!$D$15*Horaire_20!DG34^2))/(MecaFluide!$C$14+MecaFluide!$D$15),"")),"")</f>
        <v/>
      </c>
      <c r="DH41" s="4" t="str">
        <f ca="1">IF(DH64&lt;=$L$3,IF(OR(DH53=3,DH53=4),"",IF((MecaFluide!$D$15^2*DH34^2-(MecaFluide!$C$14+MecaFluide!$D$15)*(DH15-DH12+MecaFluide!$D$15*DH34^2))&gt;0,MecaFluide!$D$15*DH34+SQRT(MecaFluide!$D$15^2*DH34^2-(MecaFluide!$C$14+MecaFluide!$D$15)*(DH15-DH12+MecaFluide!$D$15*Horaire_20!DH34^2))/(MecaFluide!$C$14+MecaFluide!$D$15),"")),"")</f>
        <v/>
      </c>
      <c r="DI41" s="4" t="str">
        <f ca="1">IF(DI64&lt;=$L$3,IF(OR(DI53=3,DI53=4),"",IF((MecaFluide!$D$15^2*DI34^2-(MecaFluide!$C$14+MecaFluide!$D$15)*(DI15-DI12+MecaFluide!$D$15*DI34^2))&gt;0,MecaFluide!$D$15*DI34+SQRT(MecaFluide!$D$15^2*DI34^2-(MecaFluide!$C$14+MecaFluide!$D$15)*(DI15-DI12+MecaFluide!$D$15*Horaire_20!DI34^2))/(MecaFluide!$C$14+MecaFluide!$D$15),"")),"")</f>
        <v/>
      </c>
      <c r="DJ41" s="4" t="str">
        <f ca="1">IF(DJ64&lt;=$L$3,IF(OR(DJ53=3,DJ53=4),"",IF((MecaFluide!$D$15^2*DJ34^2-(MecaFluide!$C$14+MecaFluide!$D$15)*(DJ15-DJ12+MecaFluide!$D$15*DJ34^2))&gt;0,MecaFluide!$D$15*DJ34+SQRT(MecaFluide!$D$15^2*DJ34^2-(MecaFluide!$C$14+MecaFluide!$D$15)*(DJ15-DJ12+MecaFluide!$D$15*Horaire_20!DJ34^2))/(MecaFluide!$C$14+MecaFluide!$D$15),"")),"")</f>
        <v/>
      </c>
      <c r="DK41" s="4" t="str">
        <f ca="1">IF(DK64&lt;=$L$3,IF(OR(DK53=3,DK53=4),"",IF((MecaFluide!$D$15^2*DK34^2-(MecaFluide!$C$14+MecaFluide!$D$15)*(DK15-DK12+MecaFluide!$D$15*DK34^2))&gt;0,MecaFluide!$D$15*DK34+SQRT(MecaFluide!$D$15^2*DK34^2-(MecaFluide!$C$14+MecaFluide!$D$15)*(DK15-DK12+MecaFluide!$D$15*Horaire_20!DK34^2))/(MecaFluide!$C$14+MecaFluide!$D$15),"")),"")</f>
        <v/>
      </c>
      <c r="DL41" s="4" t="str">
        <f ca="1">IF(DL64&lt;=$L$3,IF(OR(DL53=3,DL53=4),"",IF((MecaFluide!$D$15^2*DL34^2-(MecaFluide!$C$14+MecaFluide!$D$15)*(DL15-DL12+MecaFluide!$D$15*DL34^2))&gt;0,MecaFluide!$D$15*DL34+SQRT(MecaFluide!$D$15^2*DL34^2-(MecaFluide!$C$14+MecaFluide!$D$15)*(DL15-DL12+MecaFluide!$D$15*Horaire_20!DL34^2))/(MecaFluide!$C$14+MecaFluide!$D$15),"")),"")</f>
        <v/>
      </c>
      <c r="DM41" s="4" t="str">
        <f ca="1">IF(DM64&lt;=$L$3,IF(OR(DM53=3,DM53=4),"",IF((MecaFluide!$D$15^2*DM34^2-(MecaFluide!$C$14+MecaFluide!$D$15)*(DM15-DM12+MecaFluide!$D$15*DM34^2))&gt;0,MecaFluide!$D$15*DM34+SQRT(MecaFluide!$D$15^2*DM34^2-(MecaFluide!$C$14+MecaFluide!$D$15)*(DM15-DM12+MecaFluide!$D$15*Horaire_20!DM34^2))/(MecaFluide!$C$14+MecaFluide!$D$15),"")),"")</f>
        <v/>
      </c>
      <c r="DN41" s="4" t="str">
        <f ca="1">IF(DN64&lt;=$L$3,IF(OR(DN53=3,DN53=4),"",IF((MecaFluide!$D$15^2*DN34^2-(MecaFluide!$C$14+MecaFluide!$D$15)*(DN15-DN12+MecaFluide!$D$15*DN34^2))&gt;0,MecaFluide!$D$15*DN34+SQRT(MecaFluide!$D$15^2*DN34^2-(MecaFluide!$C$14+MecaFluide!$D$15)*(DN15-DN12+MecaFluide!$D$15*Horaire_20!DN34^2))/(MecaFluide!$C$14+MecaFluide!$D$15),"")),"")</f>
        <v/>
      </c>
      <c r="DO41" s="4" t="str">
        <f ca="1">IF(DO64&lt;=$L$3,IF(OR(DO53=3,DO53=4),"",IF((MecaFluide!$D$15^2*DO34^2-(MecaFluide!$C$14+MecaFluide!$D$15)*(DO15-DO12+MecaFluide!$D$15*DO34^2))&gt;0,MecaFluide!$D$15*DO34+SQRT(MecaFluide!$D$15^2*DO34^2-(MecaFluide!$C$14+MecaFluide!$D$15)*(DO15-DO12+MecaFluide!$D$15*Horaire_20!DO34^2))/(MecaFluide!$C$14+MecaFluide!$D$15),"")),"")</f>
        <v/>
      </c>
      <c r="DP41" s="4" t="str">
        <f ca="1">IF(DP64&lt;=$L$3,IF(OR(DP53=3,DP53=4),"",IF((MecaFluide!$D$15^2*DP34^2-(MecaFluide!$C$14+MecaFluide!$D$15)*(DP15-DP12+MecaFluide!$D$15*DP34^2))&gt;0,MecaFluide!$D$15*DP34+SQRT(MecaFluide!$D$15^2*DP34^2-(MecaFluide!$C$14+MecaFluide!$D$15)*(DP15-DP12+MecaFluide!$D$15*Horaire_20!DP34^2))/(MecaFluide!$C$14+MecaFluide!$D$15),"")),"")</f>
        <v/>
      </c>
      <c r="DQ41" s="4" t="str">
        <f ca="1">IF(DQ64&lt;=$L$3,IF(OR(DQ53=3,DQ53=4),"",IF((MecaFluide!$D$15^2*DQ34^2-(MecaFluide!$C$14+MecaFluide!$D$15)*(DQ15-DQ12+MecaFluide!$D$15*DQ34^2))&gt;0,MecaFluide!$D$15*DQ34+SQRT(MecaFluide!$D$15^2*DQ34^2-(MecaFluide!$C$14+MecaFluide!$D$15)*(DQ15-DQ12+MecaFluide!$D$15*Horaire_20!DQ34^2))/(MecaFluide!$C$14+MecaFluide!$D$15),"")),"")</f>
        <v/>
      </c>
      <c r="DR41" s="4" t="str">
        <f ca="1">IF(DR64&lt;=$L$3,IF(OR(DR53=3,DR53=4),"",IF((MecaFluide!$D$15^2*DR34^2-(MecaFluide!$C$14+MecaFluide!$D$15)*(DR15-DR12+MecaFluide!$D$15*DR34^2))&gt;0,MecaFluide!$D$15*DR34+SQRT(MecaFluide!$D$15^2*DR34^2-(MecaFluide!$C$14+MecaFluide!$D$15)*(DR15-DR12+MecaFluide!$D$15*Horaire_20!DR34^2))/(MecaFluide!$C$14+MecaFluide!$D$15),"")),"")</f>
        <v/>
      </c>
      <c r="DS41" s="4" t="str">
        <f ca="1">IF(DS64&lt;=$L$3,IF(OR(DS53=3,DS53=4),"",IF((MecaFluide!$D$15^2*DS34^2-(MecaFluide!$C$14+MecaFluide!$D$15)*(DS15-DS12+MecaFluide!$D$15*DS34^2))&gt;0,MecaFluide!$D$15*DS34+SQRT(MecaFluide!$D$15^2*DS34^2-(MecaFluide!$C$14+MecaFluide!$D$15)*(DS15-DS12+MecaFluide!$D$15*Horaire_20!DS34^2))/(MecaFluide!$C$14+MecaFluide!$D$15),"")),"")</f>
        <v/>
      </c>
      <c r="DT41" s="110" t="str">
        <f ca="1">IF(DT64&lt;=$L$3,IF(OR(DT53=3,DT53=4),"",IF((MecaFluide!$D$15^2*DT34^2-(MecaFluide!$C$14+MecaFluide!$D$15)*(DT15-DT12+MecaFluide!$D$15*DT34^2))&gt;0,MecaFluide!$D$15*DT34+SQRT(MecaFluide!$D$15^2*DT34^2-(MecaFluide!$C$14+MecaFluide!$D$15)*(DT15-DT12+MecaFluide!$D$15*Horaire_20!DT34^2))/(MecaFluide!$C$14+MecaFluide!$D$15),"")),"")</f>
        <v/>
      </c>
      <c r="DU41" s="4" t="str">
        <f ca="1">IF(DU64&lt;=$L$3,IF(OR(DU53=3,DU53=4),"",IF((MecaFluide!$D$15^2*DU34^2-(MecaFluide!$C$14+MecaFluide!$D$15)*(DU15-DU12+MecaFluide!$D$15*DU34^2))&gt;0,MecaFluide!$D$15*DU34+SQRT(MecaFluide!$D$15^2*DU34^2-(MecaFluide!$C$14+MecaFluide!$D$15)*(DU15-DU12+MecaFluide!$D$15*Horaire_20!DU34^2))/(MecaFluide!$C$14+MecaFluide!$D$15),"")),"")</f>
        <v/>
      </c>
      <c r="DV41" s="4" t="str">
        <f ca="1">IF(DV64&lt;=$L$3,IF(OR(DV53=3,DV53=4),"",IF((MecaFluide!$D$15^2*DV34^2-(MecaFluide!$C$14+MecaFluide!$D$15)*(DV15-DV12+MecaFluide!$D$15*DV34^2))&gt;0,MecaFluide!$D$15*DV34+SQRT(MecaFluide!$D$15^2*DV34^2-(MecaFluide!$C$14+MecaFluide!$D$15)*(DV15-DV12+MecaFluide!$D$15*Horaire_20!DV34^2))/(MecaFluide!$C$14+MecaFluide!$D$15),"")),"")</f>
        <v/>
      </c>
      <c r="DW41" s="4" t="str">
        <f ca="1">IF(DW64&lt;=$L$3,IF(OR(DW53=3,DW53=4),"",IF((MecaFluide!$D$15^2*DW34^2-(MecaFluide!$C$14+MecaFluide!$D$15)*(DW15-DW12+MecaFluide!$D$15*DW34^2))&gt;0,MecaFluide!$D$15*DW34+SQRT(MecaFluide!$D$15^2*DW34^2-(MecaFluide!$C$14+MecaFluide!$D$15)*(DW15-DW12+MecaFluide!$D$15*Horaire_20!DW34^2))/(MecaFluide!$C$14+MecaFluide!$D$15),"")),"")</f>
        <v/>
      </c>
      <c r="DX41" s="4" t="str">
        <f ca="1">IF(DX64&lt;=$L$3,IF(OR(DX53=3,DX53=4),"",IF((MecaFluide!$D$15^2*DX34^2-(MecaFluide!$C$14+MecaFluide!$D$15)*(DX15-DX12+MecaFluide!$D$15*DX34^2))&gt;0,MecaFluide!$D$15*DX34+SQRT(MecaFluide!$D$15^2*DX34^2-(MecaFluide!$C$14+MecaFluide!$D$15)*(DX15-DX12+MecaFluide!$D$15*Horaire_20!DX34^2))/(MecaFluide!$C$14+MecaFluide!$D$15),"")),"")</f>
        <v/>
      </c>
      <c r="DY41" s="4" t="str">
        <f ca="1">IF(DY64&lt;=$L$3,IF(OR(DY53=3,DY53=4),"",IF((MecaFluide!$D$15^2*DY34^2-(MecaFluide!$C$14+MecaFluide!$D$15)*(DY15-DY12+MecaFluide!$D$15*DY34^2))&gt;0,MecaFluide!$D$15*DY34+SQRT(MecaFluide!$D$15^2*DY34^2-(MecaFluide!$C$14+MecaFluide!$D$15)*(DY15-DY12+MecaFluide!$D$15*Horaire_20!DY34^2))/(MecaFluide!$C$14+MecaFluide!$D$15),"")),"")</f>
        <v/>
      </c>
      <c r="DZ41" s="4" t="str">
        <f ca="1">IF(DZ64&lt;=$L$3,IF(OR(DZ53=3,DZ53=4),"",IF((MecaFluide!$D$15^2*DZ34^2-(MecaFluide!$C$14+MecaFluide!$D$15)*(DZ15-DZ12+MecaFluide!$D$15*DZ34^2))&gt;0,MecaFluide!$D$15*DZ34+SQRT(MecaFluide!$D$15^2*DZ34^2-(MecaFluide!$C$14+MecaFluide!$D$15)*(DZ15-DZ12+MecaFluide!$D$15*Horaire_20!DZ34^2))/(MecaFluide!$C$14+MecaFluide!$D$15),"")),"")</f>
        <v/>
      </c>
      <c r="EA41" s="4" t="str">
        <f ca="1">IF(EA64&lt;=$L$3,IF(OR(EA53=3,EA53=4),"",IF((MecaFluide!$D$15^2*EA34^2-(MecaFluide!$C$14+MecaFluide!$D$15)*(EA15-EA12+MecaFluide!$D$15*EA34^2))&gt;0,MecaFluide!$D$15*EA34+SQRT(MecaFluide!$D$15^2*EA34^2-(MecaFluide!$C$14+MecaFluide!$D$15)*(EA15-EA12+MecaFluide!$D$15*Horaire_20!EA34^2))/(MecaFluide!$C$14+MecaFluide!$D$15),"")),"")</f>
        <v/>
      </c>
      <c r="EB41" s="4" t="str">
        <f ca="1">IF(EB64&lt;=$L$3,IF(OR(EB53=3,EB53=4),"",IF((MecaFluide!$D$15^2*EB34^2-(MecaFluide!$C$14+MecaFluide!$D$15)*(EB15-EB12+MecaFluide!$D$15*EB34^2))&gt;0,MecaFluide!$D$15*EB34+SQRT(MecaFluide!$D$15^2*EB34^2-(MecaFluide!$C$14+MecaFluide!$D$15)*(EB15-EB12+MecaFluide!$D$15*Horaire_20!EB34^2))/(MecaFluide!$C$14+MecaFluide!$D$15),"")),"")</f>
        <v/>
      </c>
      <c r="EC41" s="4" t="str">
        <f ca="1">IF(EC64&lt;=$L$3,IF(OR(EC53=3,EC53=4),"",IF((MecaFluide!$D$15^2*EC34^2-(MecaFluide!$C$14+MecaFluide!$D$15)*(EC15-EC12+MecaFluide!$D$15*EC34^2))&gt;0,MecaFluide!$D$15*EC34+SQRT(MecaFluide!$D$15^2*EC34^2-(MecaFluide!$C$14+MecaFluide!$D$15)*(EC15-EC12+MecaFluide!$D$15*Horaire_20!EC34^2))/(MecaFluide!$C$14+MecaFluide!$D$15),"")),"")</f>
        <v/>
      </c>
      <c r="ED41" s="4" t="str">
        <f ca="1">IF(ED64&lt;=$L$3,IF(OR(ED53=3,ED53=4),"",IF((MecaFluide!$D$15^2*ED34^2-(MecaFluide!$C$14+MecaFluide!$D$15)*(ED15-ED12+MecaFluide!$D$15*ED34^2))&gt;0,MecaFluide!$D$15*ED34+SQRT(MecaFluide!$D$15^2*ED34^2-(MecaFluide!$C$14+MecaFluide!$D$15)*(ED15-ED12+MecaFluide!$D$15*Horaire_20!ED34^2))/(MecaFluide!$C$14+MecaFluide!$D$15),"")),"")</f>
        <v/>
      </c>
      <c r="EE41" s="4" t="str">
        <f ca="1">IF(EE64&lt;=$L$3,IF(OR(EE53=3,EE53=4),"",IF((MecaFluide!$D$15^2*EE34^2-(MecaFluide!$C$14+MecaFluide!$D$15)*(EE15-EE12+MecaFluide!$D$15*EE34^2))&gt;0,MecaFluide!$D$15*EE34+SQRT(MecaFluide!$D$15^2*EE34^2-(MecaFluide!$C$14+MecaFluide!$D$15)*(EE15-EE12+MecaFluide!$D$15*Horaire_20!EE34^2))/(MecaFluide!$C$14+MecaFluide!$D$15),"")),"")</f>
        <v/>
      </c>
      <c r="EF41" s="4" t="str">
        <f ca="1">IF(EF64&lt;=$L$3,IF(OR(EF53=3,EF53=4),"",IF((MecaFluide!$D$15^2*EF34^2-(MecaFluide!$C$14+MecaFluide!$D$15)*(EF15-EF12+MecaFluide!$D$15*EF34^2))&gt;0,MecaFluide!$D$15*EF34+SQRT(MecaFluide!$D$15^2*EF34^2-(MecaFluide!$C$14+MecaFluide!$D$15)*(EF15-EF12+MecaFluide!$D$15*Horaire_20!EF34^2))/(MecaFluide!$C$14+MecaFluide!$D$15),"")),"")</f>
        <v/>
      </c>
      <c r="EG41" s="4" t="str">
        <f ca="1">IF(EG64&lt;=$L$3,IF(OR(EG53=3,EG53=4),"",IF((MecaFluide!$D$15^2*EG34^2-(MecaFluide!$C$14+MecaFluide!$D$15)*(EG15-EG12+MecaFluide!$D$15*EG34^2))&gt;0,MecaFluide!$D$15*EG34+SQRT(MecaFluide!$D$15^2*EG34^2-(MecaFluide!$C$14+MecaFluide!$D$15)*(EG15-EG12+MecaFluide!$D$15*Horaire_20!EG34^2))/(MecaFluide!$C$14+MecaFluide!$D$15),"")),"")</f>
        <v/>
      </c>
      <c r="EH41" s="4" t="str">
        <f ca="1">IF(EH64&lt;=$L$3,IF(OR(EH53=3,EH53=4),"",IF((MecaFluide!$D$15^2*EH34^2-(MecaFluide!$C$14+MecaFluide!$D$15)*(EH15-EH12+MecaFluide!$D$15*EH34^2))&gt;0,MecaFluide!$D$15*EH34+SQRT(MecaFluide!$D$15^2*EH34^2-(MecaFluide!$C$14+MecaFluide!$D$15)*(EH15-EH12+MecaFluide!$D$15*Horaire_20!EH34^2))/(MecaFluide!$C$14+MecaFluide!$D$15),"")),"")</f>
        <v/>
      </c>
      <c r="EI41" s="4" t="str">
        <f ca="1">IF(EI64&lt;=$L$3,IF(OR(EI53=3,EI53=4),"",IF((MecaFluide!$D$15^2*EI34^2-(MecaFluide!$C$14+MecaFluide!$D$15)*(EI15-EI12+MecaFluide!$D$15*EI34^2))&gt;0,MecaFluide!$D$15*EI34+SQRT(MecaFluide!$D$15^2*EI34^2-(MecaFluide!$C$14+MecaFluide!$D$15)*(EI15-EI12+MecaFluide!$D$15*Horaire_20!EI34^2))/(MecaFluide!$C$14+MecaFluide!$D$15),"")),"")</f>
        <v/>
      </c>
      <c r="EJ41" s="4" t="str">
        <f ca="1">IF(EJ64&lt;=$L$3,IF(OR(EJ53=3,EJ53=4),"",IF((MecaFluide!$D$15^2*EJ34^2-(MecaFluide!$C$14+MecaFluide!$D$15)*(EJ15-EJ12+MecaFluide!$D$15*EJ34^2))&gt;0,MecaFluide!$D$15*EJ34+SQRT(MecaFluide!$D$15^2*EJ34^2-(MecaFluide!$C$14+MecaFluide!$D$15)*(EJ15-EJ12+MecaFluide!$D$15*Horaire_20!EJ34^2))/(MecaFluide!$C$14+MecaFluide!$D$15),"")),"")</f>
        <v/>
      </c>
      <c r="EK41" s="4" t="str">
        <f ca="1">IF(EK64&lt;=$L$3,IF(OR(EK53=3,EK53=4),"",IF((MecaFluide!$D$15^2*EK34^2-(MecaFluide!$C$14+MecaFluide!$D$15)*(EK15-EK12+MecaFluide!$D$15*EK34^2))&gt;0,MecaFluide!$D$15*EK34+SQRT(MecaFluide!$D$15^2*EK34^2-(MecaFluide!$C$14+MecaFluide!$D$15)*(EK15-EK12+MecaFluide!$D$15*Horaire_20!EK34^2))/(MecaFluide!$C$14+MecaFluide!$D$15),"")),"")</f>
        <v/>
      </c>
      <c r="EL41" s="4" t="str">
        <f ca="1">IF(EL64&lt;=$L$3,IF(OR(EL53=3,EL53=4),"",IF((MecaFluide!$D$15^2*EL34^2-(MecaFluide!$C$14+MecaFluide!$D$15)*(EL15-EL12+MecaFluide!$D$15*EL34^2))&gt;0,MecaFluide!$D$15*EL34+SQRT(MecaFluide!$D$15^2*EL34^2-(MecaFluide!$C$14+MecaFluide!$D$15)*(EL15-EL12+MecaFluide!$D$15*Horaire_20!EL34^2))/(MecaFluide!$C$14+MecaFluide!$D$15),"")),"")</f>
        <v/>
      </c>
      <c r="EM41" s="4" t="str">
        <f ca="1">IF(EM64&lt;=$L$3,IF(OR(EM53=3,EM53=4),"",IF((MecaFluide!$D$15^2*EM34^2-(MecaFluide!$C$14+MecaFluide!$D$15)*(EM15-EM12+MecaFluide!$D$15*EM34^2))&gt;0,MecaFluide!$D$15*EM34+SQRT(MecaFluide!$D$15^2*EM34^2-(MecaFluide!$C$14+MecaFluide!$D$15)*(EM15-EM12+MecaFluide!$D$15*Horaire_20!EM34^2))/(MecaFluide!$C$14+MecaFluide!$D$15),"")),"")</f>
        <v/>
      </c>
      <c r="EN41" s="4" t="str">
        <f ca="1">IF(EN64&lt;=$L$3,IF(OR(EN53=3,EN53=4),"",IF((MecaFluide!$D$15^2*EN34^2-(MecaFluide!$C$14+MecaFluide!$D$15)*(EN15-EN12+MecaFluide!$D$15*EN34^2))&gt;0,MecaFluide!$D$15*EN34+SQRT(MecaFluide!$D$15^2*EN34^2-(MecaFluide!$C$14+MecaFluide!$D$15)*(EN15-EN12+MecaFluide!$D$15*Horaire_20!EN34^2))/(MecaFluide!$C$14+MecaFluide!$D$15),"")),"")</f>
        <v/>
      </c>
      <c r="EO41" s="4" t="str">
        <f ca="1">IF(EO64&lt;=$L$3,IF(OR(EO53=3,EO53=4),"",IF((MecaFluide!$D$15^2*EO34^2-(MecaFluide!$C$14+MecaFluide!$D$15)*(EO15-EO12+MecaFluide!$D$15*EO34^2))&gt;0,MecaFluide!$D$15*EO34+SQRT(MecaFluide!$D$15^2*EO34^2-(MecaFluide!$C$14+MecaFluide!$D$15)*(EO15-EO12+MecaFluide!$D$15*Horaire_20!EO34^2))/(MecaFluide!$C$14+MecaFluide!$D$15),"")),"")</f>
        <v/>
      </c>
      <c r="EP41" s="4" t="str">
        <f ca="1">IF(EP64&lt;=$L$3,IF(OR(EP53=3,EP53=4),"",IF((MecaFluide!$D$15^2*EP34^2-(MecaFluide!$C$14+MecaFluide!$D$15)*(EP15-EP12+MecaFluide!$D$15*EP34^2))&gt;0,MecaFluide!$D$15*EP34+SQRT(MecaFluide!$D$15^2*EP34^2-(MecaFluide!$C$14+MecaFluide!$D$15)*(EP15-EP12+MecaFluide!$D$15*Horaire_20!EP34^2))/(MecaFluide!$C$14+MecaFluide!$D$15),"")),"")</f>
        <v/>
      </c>
      <c r="EQ41" s="156" t="str">
        <f ca="1">IF(EQ64&lt;=$L$3,IF(OR(EQ53=3,EQ53=4),"",IF((MecaFluide!$D$15^2*EQ34^2-(MecaFluide!$C$14+MecaFluide!$D$15)*(EQ15-EQ12+MecaFluide!$D$15*EQ34^2))&gt;0,MecaFluide!$D$15*EQ34+SQRT(MecaFluide!$D$15^2*EQ34^2-(MecaFluide!$C$14+MecaFluide!$D$15)*(EQ15-EQ12+MecaFluide!$D$15*Horaire_20!EQ34^2))/(MecaFluide!$C$14+MecaFluide!$D$15),"")),"")</f>
        <v/>
      </c>
      <c r="ER41" s="4" t="str">
        <f ca="1">IF(ER64&lt;=$L$3,IF(OR(ER53=3,ER53=4),"",IF((MecaFluide!$D$15^2*ER34^2-(MecaFluide!$C$14+MecaFluide!$D$15)*(ER15-ER12+MecaFluide!$D$15*ER34^2))&gt;0,MecaFluide!$D$15*ER34+SQRT(MecaFluide!$D$15^2*ER34^2-(MecaFluide!$C$14+MecaFluide!$D$15)*(ER15-ER12+MecaFluide!$D$15*Horaire_20!ER34^2))/(MecaFluide!$C$14+MecaFluide!$D$15),"")),"")</f>
        <v/>
      </c>
      <c r="ES41" s="4" t="str">
        <f ca="1">IF(ES64&lt;=$L$3,IF(OR(ES53=3,ES53=4),"",IF((MecaFluide!$D$15^2*ES34^2-(MecaFluide!$C$14+MecaFluide!$D$15)*(ES15-ES12+MecaFluide!$D$15*ES34^2))&gt;0,MecaFluide!$D$15*ES34+SQRT(MecaFluide!$D$15^2*ES34^2-(MecaFluide!$C$14+MecaFluide!$D$15)*(ES15-ES12+MecaFluide!$D$15*Horaire_20!ES34^2))/(MecaFluide!$C$14+MecaFluide!$D$15),"")),"")</f>
        <v/>
      </c>
      <c r="ET41" s="4" t="str">
        <f ca="1">IF(ET64&lt;=$L$3,IF(OR(ET53=3,ET53=4),"",IF((MecaFluide!$D$15^2*ET34^2-(MecaFluide!$C$14+MecaFluide!$D$15)*(ET15-ET12+MecaFluide!$D$15*ET34^2))&gt;0,MecaFluide!$D$15*ET34+SQRT(MecaFluide!$D$15^2*ET34^2-(MecaFluide!$C$14+MecaFluide!$D$15)*(ET15-ET12+MecaFluide!$D$15*Horaire_20!ET34^2))/(MecaFluide!$C$14+MecaFluide!$D$15),"")),"")</f>
        <v/>
      </c>
      <c r="EU41" s="4" t="str">
        <f ca="1">IF(EU64&lt;=$L$3,IF(OR(EU53=3,EU53=4),"",IF((MecaFluide!$D$15^2*EU34^2-(MecaFluide!$C$14+MecaFluide!$D$15)*(EU15-EU12+MecaFluide!$D$15*EU34^2))&gt;0,MecaFluide!$D$15*EU34+SQRT(MecaFluide!$D$15^2*EU34^2-(MecaFluide!$C$14+MecaFluide!$D$15)*(EU15-EU12+MecaFluide!$D$15*Horaire_20!EU34^2))/(MecaFluide!$C$14+MecaFluide!$D$15),"")),"")</f>
        <v/>
      </c>
      <c r="EV41" s="4" t="str">
        <f ca="1">IF(EV64&lt;=$L$3,IF(OR(EV53=3,EV53=4),"",IF((MecaFluide!$D$15^2*EV34^2-(MecaFluide!$C$14+MecaFluide!$D$15)*(EV15-EV12+MecaFluide!$D$15*EV34^2))&gt;0,MecaFluide!$D$15*EV34+SQRT(MecaFluide!$D$15^2*EV34^2-(MecaFluide!$C$14+MecaFluide!$D$15)*(EV15-EV12+MecaFluide!$D$15*Horaire_20!EV34^2))/(MecaFluide!$C$14+MecaFluide!$D$15),"")),"")</f>
        <v/>
      </c>
      <c r="EW41" s="4" t="str">
        <f ca="1">IF(EW64&lt;=$L$3,IF(OR(EW53=3,EW53=4),"",IF((MecaFluide!$D$15^2*EW34^2-(MecaFluide!$C$14+MecaFluide!$D$15)*(EW15-EW12+MecaFluide!$D$15*EW34^2))&gt;0,MecaFluide!$D$15*EW34+SQRT(MecaFluide!$D$15^2*EW34^2-(MecaFluide!$C$14+MecaFluide!$D$15)*(EW15-EW12+MecaFluide!$D$15*Horaire_20!EW34^2))/(MecaFluide!$C$14+MecaFluide!$D$15),"")),"")</f>
        <v/>
      </c>
      <c r="EX41" s="4" t="str">
        <f ca="1">IF(EX64&lt;=$L$3,IF(OR(EX53=3,EX53=4),"",IF((MecaFluide!$D$15^2*EX34^2-(MecaFluide!$C$14+MecaFluide!$D$15)*(EX15-EX12+MecaFluide!$D$15*EX34^2))&gt;0,MecaFluide!$D$15*EX34+SQRT(MecaFluide!$D$15^2*EX34^2-(MecaFluide!$C$14+MecaFluide!$D$15)*(EX15-EX12+MecaFluide!$D$15*Horaire_20!EX34^2))/(MecaFluide!$C$14+MecaFluide!$D$15),"")),"")</f>
        <v/>
      </c>
      <c r="EY41" s="4" t="str">
        <f ca="1">IF(EY64&lt;=$L$3,IF(OR(EY53=3,EY53=4),"",IF((MecaFluide!$D$15^2*EY34^2-(MecaFluide!$C$14+MecaFluide!$D$15)*(EY15-EY12+MecaFluide!$D$15*EY34^2))&gt;0,MecaFluide!$D$15*EY34+SQRT(MecaFluide!$D$15^2*EY34^2-(MecaFluide!$C$14+MecaFluide!$D$15)*(EY15-EY12+MecaFluide!$D$15*Horaire_20!EY34^2))/(MecaFluide!$C$14+MecaFluide!$D$15),"")),"")</f>
        <v/>
      </c>
      <c r="EZ41" s="4" t="str">
        <f ca="1">IF(EZ64&lt;=$L$3,IF(OR(EZ53=3,EZ53=4),"",IF((MecaFluide!$D$15^2*EZ34^2-(MecaFluide!$C$14+MecaFluide!$D$15)*(EZ15-EZ12+MecaFluide!$D$15*EZ34^2))&gt;0,MecaFluide!$D$15*EZ34+SQRT(MecaFluide!$D$15^2*EZ34^2-(MecaFluide!$C$14+MecaFluide!$D$15)*(EZ15-EZ12+MecaFluide!$D$15*Horaire_20!EZ34^2))/(MecaFluide!$C$14+MecaFluide!$D$15),"")),"")</f>
        <v/>
      </c>
      <c r="FA41" s="4" t="str">
        <f ca="1">IF(FA64&lt;=$L$3,IF(OR(FA53=3,FA53=4),"",IF((MecaFluide!$D$15^2*FA34^2-(MecaFluide!$C$14+MecaFluide!$D$15)*(FA15-FA12+MecaFluide!$D$15*FA34^2))&gt;0,MecaFluide!$D$15*FA34+SQRT(MecaFluide!$D$15^2*FA34^2-(MecaFluide!$C$14+MecaFluide!$D$15)*(FA15-FA12+MecaFluide!$D$15*Horaire_20!FA34^2))/(MecaFluide!$C$14+MecaFluide!$D$15),"")),"")</f>
        <v/>
      </c>
      <c r="FB41" s="4" t="str">
        <f ca="1">IF(FB64&lt;=$L$3,IF(OR(FB53=3,FB53=4),"",IF((MecaFluide!$D$15^2*FB34^2-(MecaFluide!$C$14+MecaFluide!$D$15)*(FB15-FB12+MecaFluide!$D$15*FB34^2))&gt;0,MecaFluide!$D$15*FB34+SQRT(MecaFluide!$D$15^2*FB34^2-(MecaFluide!$C$14+MecaFluide!$D$15)*(FB15-FB12+MecaFluide!$D$15*Horaire_20!FB34^2))/(MecaFluide!$C$14+MecaFluide!$D$15),"")),"")</f>
        <v/>
      </c>
      <c r="FC41" s="4" t="str">
        <f ca="1">IF(FC64&lt;=$L$3,IF(OR(FC53=3,FC53=4),"",IF((MecaFluide!$D$15^2*FC34^2-(MecaFluide!$C$14+MecaFluide!$D$15)*(FC15-FC12+MecaFluide!$D$15*FC34^2))&gt;0,MecaFluide!$D$15*FC34+SQRT(MecaFluide!$D$15^2*FC34^2-(MecaFluide!$C$14+MecaFluide!$D$15)*(FC15-FC12+MecaFluide!$D$15*Horaire_20!FC34^2))/(MecaFluide!$C$14+MecaFluide!$D$15),"")),"")</f>
        <v/>
      </c>
      <c r="FD41" s="4" t="str">
        <f ca="1">IF(FD64&lt;=$L$3,IF(OR(FD53=3,FD53=4),"",IF((MecaFluide!$D$15^2*FD34^2-(MecaFluide!$C$14+MecaFluide!$D$15)*(FD15-FD12+MecaFluide!$D$15*FD34^2))&gt;0,MecaFluide!$D$15*FD34+SQRT(MecaFluide!$D$15^2*FD34^2-(MecaFluide!$C$14+MecaFluide!$D$15)*(FD15-FD12+MecaFluide!$D$15*Horaire_20!FD34^2))/(MecaFluide!$C$14+MecaFluide!$D$15),"")),"")</f>
        <v/>
      </c>
      <c r="FE41" s="4" t="str">
        <f ca="1">IF(FE64&lt;=$L$3,IF(OR(FE53=3,FE53=4),"",IF((MecaFluide!$D$15^2*FE34^2-(MecaFluide!$C$14+MecaFluide!$D$15)*(FE15-FE12+MecaFluide!$D$15*FE34^2))&gt;0,MecaFluide!$D$15*FE34+SQRT(MecaFluide!$D$15^2*FE34^2-(MecaFluide!$C$14+MecaFluide!$D$15)*(FE15-FE12+MecaFluide!$D$15*Horaire_20!FE34^2))/(MecaFluide!$C$14+MecaFluide!$D$15),"")),"")</f>
        <v/>
      </c>
      <c r="FF41" s="4" t="str">
        <f ca="1">IF(FF64&lt;=$L$3,IF(OR(FF53=3,FF53=4),"",IF((MecaFluide!$D$15^2*FF34^2-(MecaFluide!$C$14+MecaFluide!$D$15)*(FF15-FF12+MecaFluide!$D$15*FF34^2))&gt;0,MecaFluide!$D$15*FF34+SQRT(MecaFluide!$D$15^2*FF34^2-(MecaFluide!$C$14+MecaFluide!$D$15)*(FF15-FF12+MecaFluide!$D$15*Horaire_20!FF34^2))/(MecaFluide!$C$14+MecaFluide!$D$15),"")),"")</f>
        <v/>
      </c>
      <c r="FG41" s="4" t="str">
        <f ca="1">IF(FG64&lt;=$L$3,IF(OR(FG53=3,FG53=4),"",IF((MecaFluide!$D$15^2*FG34^2-(MecaFluide!$C$14+MecaFluide!$D$15)*(FG15-FG12+MecaFluide!$D$15*FG34^2))&gt;0,MecaFluide!$D$15*FG34+SQRT(MecaFluide!$D$15^2*FG34^2-(MecaFluide!$C$14+MecaFluide!$D$15)*(FG15-FG12+MecaFluide!$D$15*Horaire_20!FG34^2))/(MecaFluide!$C$14+MecaFluide!$D$15),"")),"")</f>
        <v/>
      </c>
      <c r="FH41" s="4" t="str">
        <f ca="1">IF(FH64&lt;=$L$3,IF(OR(FH53=3,FH53=4),"",IF((MecaFluide!$D$15^2*FH34^2-(MecaFluide!$C$14+MecaFluide!$D$15)*(FH15-FH12+MecaFluide!$D$15*FH34^2))&gt;0,MecaFluide!$D$15*FH34+SQRT(MecaFluide!$D$15^2*FH34^2-(MecaFluide!$C$14+MecaFluide!$D$15)*(FH15-FH12+MecaFluide!$D$15*Horaire_20!FH34^2))/(MecaFluide!$C$14+MecaFluide!$D$15),"")),"")</f>
        <v/>
      </c>
      <c r="FI41" s="4" t="str">
        <f ca="1">IF(FI64&lt;=$L$3,IF(OR(FI53=3,FI53=4),"",IF((MecaFluide!$D$15^2*FI34^2-(MecaFluide!$C$14+MecaFluide!$D$15)*(FI15-FI12+MecaFluide!$D$15*FI34^2))&gt;0,MecaFluide!$D$15*FI34+SQRT(MecaFluide!$D$15^2*FI34^2-(MecaFluide!$C$14+MecaFluide!$D$15)*(FI15-FI12+MecaFluide!$D$15*Horaire_20!FI34^2))/(MecaFluide!$C$14+MecaFluide!$D$15),"")),"")</f>
        <v/>
      </c>
      <c r="FJ41" s="4" t="str">
        <f ca="1">IF(FJ64&lt;=$L$3,IF(OR(FJ53=3,FJ53=4),"",IF((MecaFluide!$D$15^2*FJ34^2-(MecaFluide!$C$14+MecaFluide!$D$15)*(FJ15-FJ12+MecaFluide!$D$15*FJ34^2))&gt;0,MecaFluide!$D$15*FJ34+SQRT(MecaFluide!$D$15^2*FJ34^2-(MecaFluide!$C$14+MecaFluide!$D$15)*(FJ15-FJ12+MecaFluide!$D$15*Horaire_20!FJ34^2))/(MecaFluide!$C$14+MecaFluide!$D$15),"")),"")</f>
        <v/>
      </c>
      <c r="FK41" s="4" t="str">
        <f ca="1">IF(FK64&lt;=$L$3,IF(OR(FK53=3,FK53=4),"",IF((MecaFluide!$D$15^2*FK34^2-(MecaFluide!$C$14+MecaFluide!$D$15)*(FK15-FK12+MecaFluide!$D$15*FK34^2))&gt;0,MecaFluide!$D$15*FK34+SQRT(MecaFluide!$D$15^2*FK34^2-(MecaFluide!$C$14+MecaFluide!$D$15)*(FK15-FK12+MecaFluide!$D$15*Horaire_20!FK34^2))/(MecaFluide!$C$14+MecaFluide!$D$15),"")),"")</f>
        <v/>
      </c>
      <c r="FL41" s="4" t="str">
        <f ca="1">IF(FL64&lt;=$L$3,IF(OR(FL53=3,FL53=4),"",IF((MecaFluide!$D$15^2*FL34^2-(MecaFluide!$C$14+MecaFluide!$D$15)*(FL15-FL12+MecaFluide!$D$15*FL34^2))&gt;0,MecaFluide!$D$15*FL34+SQRT(MecaFluide!$D$15^2*FL34^2-(MecaFluide!$C$14+MecaFluide!$D$15)*(FL15-FL12+MecaFluide!$D$15*Horaire_20!FL34^2))/(MecaFluide!$C$14+MecaFluide!$D$15),"")),"")</f>
        <v/>
      </c>
      <c r="FM41" s="4" t="str">
        <f ca="1">IF(FM64&lt;=$L$3,IF(OR(FM53=3,FM53=4),"",IF((MecaFluide!$D$15^2*FM34^2-(MecaFluide!$C$14+MecaFluide!$D$15)*(FM15-FM12+MecaFluide!$D$15*FM34^2))&gt;0,MecaFluide!$D$15*FM34+SQRT(MecaFluide!$D$15^2*FM34^2-(MecaFluide!$C$14+MecaFluide!$D$15)*(FM15-FM12+MecaFluide!$D$15*Horaire_20!FM34^2))/(MecaFluide!$C$14+MecaFluide!$D$15),"")),"")</f>
        <v/>
      </c>
      <c r="FN41" s="4" t="str">
        <f ca="1">IF(FN64&lt;=$L$3,IF(OR(FN53=3,FN53=4),"",IF((MecaFluide!$D$15^2*FN34^2-(MecaFluide!$C$14+MecaFluide!$D$15)*(FN15-FN12+MecaFluide!$D$15*FN34^2))&gt;0,MecaFluide!$D$15*FN34+SQRT(MecaFluide!$D$15^2*FN34^2-(MecaFluide!$C$14+MecaFluide!$D$15)*(FN15-FN12+MecaFluide!$D$15*Horaire_20!FN34^2))/(MecaFluide!$C$14+MecaFluide!$D$15),"")),"")</f>
        <v/>
      </c>
      <c r="FO41" s="4" t="str">
        <f ca="1">IF(FO64&lt;=$L$3,IF(OR(FO53=3,FO53=4),"",IF((MecaFluide!$D$15^2*FO34^2-(MecaFluide!$C$14+MecaFluide!$D$15)*(FO15-FO12+MecaFluide!$D$15*FO34^2))&gt;0,MecaFluide!$D$15*FO34+SQRT(MecaFluide!$D$15^2*FO34^2-(MecaFluide!$C$14+MecaFluide!$D$15)*(FO15-FO12+MecaFluide!$D$15*Horaire_20!FO34^2))/(MecaFluide!$C$14+MecaFluide!$D$15),"")),"")</f>
        <v/>
      </c>
      <c r="FP41" s="110" t="str">
        <f>IF(FP64&lt;=$L$3,IF(OR(FP53=3,FP53=4),"",IF((MecaFluide!$D$15^2*FP34^2-(MecaFluide!$C$14+MecaFluide!$D$15)*(FP15-FP12+MecaFluide!$D$15*FP34^2))&gt;0,MecaFluide!$D$15*FP34+SQRT(MecaFluide!$D$15^2*FP34^2-(MecaFluide!$C$14+MecaFluide!$D$15)*(FP15-FP12+MecaFluide!$D$15*Horaire_20!FP34^2))/(MecaFluide!$C$14+MecaFluide!$D$15),"")),"")</f>
        <v/>
      </c>
      <c r="FQ41" s="4" t="str">
        <f>IF(FQ64&lt;=$L$3,IF(OR(FQ53=3,FQ53=4),"",IF((MecaFluide!$D$15^2*FQ34^2-(MecaFluide!$C$14+MecaFluide!$D$15)*(FQ15-FQ12+MecaFluide!$D$15*FQ34^2))&gt;0,MecaFluide!$D$15*FQ34+SQRT(MecaFluide!$D$15^2*FQ34^2-(MecaFluide!$C$14+MecaFluide!$D$15)*(FQ15-FQ12+MecaFluide!$D$15*Horaire_20!FQ34^2))/(MecaFluide!$C$14+MecaFluide!$D$15),"")),"")</f>
        <v/>
      </c>
      <c r="FR41" s="4" t="str">
        <f>IF(FR64&lt;=$L$3,IF(OR(FR53=3,FR53=4),"",IF((MecaFluide!$D$15^2*FR34^2-(MecaFluide!$C$14+MecaFluide!$D$15)*(FR15-FR12+MecaFluide!$D$15*FR34^2))&gt;0,MecaFluide!$D$15*FR34+SQRT(MecaFluide!$D$15^2*FR34^2-(MecaFluide!$C$14+MecaFluide!$D$15)*(FR15-FR12+MecaFluide!$D$15*Horaire_20!FR34^2))/(MecaFluide!$C$14+MecaFluide!$D$15),"")),"")</f>
        <v/>
      </c>
      <c r="FS41" s="4" t="str">
        <f>IF(FS64&lt;=$L$3,IF(OR(FS53=3,FS53=4),"",IF((MecaFluide!$D$15^2*FS34^2-(MecaFluide!$C$14+MecaFluide!$D$15)*(FS15-FS12+MecaFluide!$D$15*FS34^2))&gt;0,MecaFluide!$D$15*FS34+SQRT(MecaFluide!$D$15^2*FS34^2-(MecaFluide!$C$14+MecaFluide!$D$15)*(FS15-FS12+MecaFluide!$D$15*Horaire_20!FS34^2))/(MecaFluide!$C$14+MecaFluide!$D$15),"")),"")</f>
        <v/>
      </c>
      <c r="FT41" s="4" t="str">
        <f>IF(FT64&lt;=$L$3,IF(OR(FT53=3,FT53=4),"",IF((MecaFluide!$D$15^2*FT34^2-(MecaFluide!$C$14+MecaFluide!$D$15)*(FT15-FT12+MecaFluide!$D$15*FT34^2))&gt;0,MecaFluide!$D$15*FT34+SQRT(MecaFluide!$D$15^2*FT34^2-(MecaFluide!$C$14+MecaFluide!$D$15)*(FT15-FT12+MecaFluide!$D$15*Horaire_20!FT34^2))/(MecaFluide!$C$14+MecaFluide!$D$15),"")),"")</f>
        <v/>
      </c>
      <c r="FU41" s="4" t="str">
        <f>IF(FU64&lt;=$L$3,IF(OR(FU53=3,FU53=4),"",IF((MecaFluide!$D$15^2*FU34^2-(MecaFluide!$C$14+MecaFluide!$D$15)*(FU15-FU12+MecaFluide!$D$15*FU34^2))&gt;0,MecaFluide!$D$15*FU34+SQRT(MecaFluide!$D$15^2*FU34^2-(MecaFluide!$C$14+MecaFluide!$D$15)*(FU15-FU12+MecaFluide!$D$15*Horaire_20!FU34^2))/(MecaFluide!$C$14+MecaFluide!$D$15),"")),"")</f>
        <v/>
      </c>
      <c r="FV41" s="4" t="str">
        <f>IF(FV64&lt;=$L$3,IF(OR(FV53=3,FV53=4),"",IF((MecaFluide!$D$15^2*FV34^2-(MecaFluide!$C$14+MecaFluide!$D$15)*(FV15-FV12+MecaFluide!$D$15*FV34^2))&gt;0,MecaFluide!$D$15*FV34+SQRT(MecaFluide!$D$15^2*FV34^2-(MecaFluide!$C$14+MecaFluide!$D$15)*(FV15-FV12+MecaFluide!$D$15*Horaire_20!FV34^2))/(MecaFluide!$C$14+MecaFluide!$D$15),"")),"")</f>
        <v/>
      </c>
      <c r="FW41" s="4" t="str">
        <f>IF(FW64&lt;=$L$3,IF(OR(FW53=3,FW53=4),"",IF((MecaFluide!$D$15^2*FW34^2-(MecaFluide!$C$14+MecaFluide!$D$15)*(FW15-FW12+MecaFluide!$D$15*FW34^2))&gt;0,MecaFluide!$D$15*FW34+SQRT(MecaFluide!$D$15^2*FW34^2-(MecaFluide!$C$14+MecaFluide!$D$15)*(FW15-FW12+MecaFluide!$D$15*Horaire_20!FW34^2))/(MecaFluide!$C$14+MecaFluide!$D$15),"")),"")</f>
        <v/>
      </c>
      <c r="FX41" s="4" t="str">
        <f>IF(FX64&lt;=$L$3,IF(OR(FX53=3,FX53=4),"",IF((MecaFluide!$D$15^2*FX34^2-(MecaFluide!$C$14+MecaFluide!$D$15)*(FX15-FX12+MecaFluide!$D$15*FX34^2))&gt;0,MecaFluide!$D$15*FX34+SQRT(MecaFluide!$D$15^2*FX34^2-(MecaFluide!$C$14+MecaFluide!$D$15)*(FX15-FX12+MecaFluide!$D$15*Horaire_20!FX34^2))/(MecaFluide!$C$14+MecaFluide!$D$15),"")),"")</f>
        <v/>
      </c>
      <c r="FY41" s="4" t="str">
        <f>IF(FY64&lt;=$L$3,IF(OR(FY53=3,FY53=4),"",IF((MecaFluide!$D$15^2*FY34^2-(MecaFluide!$C$14+MecaFluide!$D$15)*(FY15-FY12+MecaFluide!$D$15*FY34^2))&gt;0,MecaFluide!$D$15*FY34+SQRT(MecaFluide!$D$15^2*FY34^2-(MecaFluide!$C$14+MecaFluide!$D$15)*(FY15-FY12+MecaFluide!$D$15*Horaire_20!FY34^2))/(MecaFluide!$C$14+MecaFluide!$D$15),"")),"")</f>
        <v/>
      </c>
      <c r="FZ41" s="4" t="str">
        <f>IF(FZ64&lt;=$L$3,IF(OR(FZ53=3,FZ53=4),"",IF((MecaFluide!$D$15^2*FZ34^2-(MecaFluide!$C$14+MecaFluide!$D$15)*(FZ15-FZ12+MecaFluide!$D$15*FZ34^2))&gt;0,MecaFluide!$D$15*FZ34+SQRT(MecaFluide!$D$15^2*FZ34^2-(MecaFluide!$C$14+MecaFluide!$D$15)*(FZ15-FZ12+MecaFluide!$D$15*Horaire_20!FZ34^2))/(MecaFluide!$C$14+MecaFluide!$D$15),"")),"")</f>
        <v/>
      </c>
      <c r="GA41" s="4" t="str">
        <f>IF(GA64&lt;=$L$3,IF(OR(GA53=3,GA53=4),"",IF((MecaFluide!$D$15^2*GA34^2-(MecaFluide!$C$14+MecaFluide!$D$15)*(GA15-GA12+MecaFluide!$D$15*GA34^2))&gt;0,MecaFluide!$D$15*GA34+SQRT(MecaFluide!$D$15^2*GA34^2-(MecaFluide!$C$14+MecaFluide!$D$15)*(GA15-GA12+MecaFluide!$D$15*Horaire_20!GA34^2))/(MecaFluide!$C$14+MecaFluide!$D$15),"")),"")</f>
        <v/>
      </c>
      <c r="GB41" s="4" t="str">
        <f>IF(GB64&lt;=$L$3,IF(OR(GB53=3,GB53=4),"",IF((MecaFluide!$D$15^2*GB34^2-(MecaFluide!$C$14+MecaFluide!$D$15)*(GB15-GB12+MecaFluide!$D$15*GB34^2))&gt;0,MecaFluide!$D$15*GB34+SQRT(MecaFluide!$D$15^2*GB34^2-(MecaFluide!$C$14+MecaFluide!$D$15)*(GB15-GB12+MecaFluide!$D$15*Horaire_20!GB34^2))/(MecaFluide!$C$14+MecaFluide!$D$15),"")),"")</f>
        <v/>
      </c>
      <c r="GC41" s="4" t="str">
        <f>IF(GC64&lt;=$L$3,IF(OR(GC53=3,GC53=4),"",IF((MecaFluide!$D$15^2*GC34^2-(MecaFluide!$C$14+MecaFluide!$D$15)*(GC15-GC12+MecaFluide!$D$15*GC34^2))&gt;0,MecaFluide!$D$15*GC34+SQRT(MecaFluide!$D$15^2*GC34^2-(MecaFluide!$C$14+MecaFluide!$D$15)*(GC15-GC12+MecaFluide!$D$15*Horaire_20!GC34^2))/(MecaFluide!$C$14+MecaFluide!$D$15),"")),"")</f>
        <v/>
      </c>
      <c r="GD41" s="4" t="str">
        <f>IF(GD64&lt;=$L$3,IF(OR(GD53=3,GD53=4),"",IF((MecaFluide!$D$15^2*GD34^2-(MecaFluide!$C$14+MecaFluide!$D$15)*(GD15-GD12+MecaFluide!$D$15*GD34^2))&gt;0,MecaFluide!$D$15*GD34+SQRT(MecaFluide!$D$15^2*GD34^2-(MecaFluide!$C$14+MecaFluide!$D$15)*(GD15-GD12+MecaFluide!$D$15*Horaire_20!GD34^2))/(MecaFluide!$C$14+MecaFluide!$D$15),"")),"")</f>
        <v/>
      </c>
      <c r="GE41" s="4" t="str">
        <f>IF(GE64&lt;=$L$3,IF(OR(GE53=3,GE53=4),"",IF((MecaFluide!$D$15^2*GE34^2-(MecaFluide!$C$14+MecaFluide!$D$15)*(GE15-GE12+MecaFluide!$D$15*GE34^2))&gt;0,MecaFluide!$D$15*GE34+SQRT(MecaFluide!$D$15^2*GE34^2-(MecaFluide!$C$14+MecaFluide!$D$15)*(GE15-GE12+MecaFluide!$D$15*Horaire_20!GE34^2))/(MecaFluide!$C$14+MecaFluide!$D$15),"")),"")</f>
        <v/>
      </c>
      <c r="GF41" s="4" t="str">
        <f>IF(GF64&lt;=$L$3,IF(OR(GF53=3,GF53=4),"",IF((MecaFluide!$D$15^2*GF34^2-(MecaFluide!$C$14+MecaFluide!$D$15)*(GF15-GF12+MecaFluide!$D$15*GF34^2))&gt;0,MecaFluide!$D$15*GF34+SQRT(MecaFluide!$D$15^2*GF34^2-(MecaFluide!$C$14+MecaFluide!$D$15)*(GF15-GF12+MecaFluide!$D$15*Horaire_20!GF34^2))/(MecaFluide!$C$14+MecaFluide!$D$15),"")),"")</f>
        <v/>
      </c>
      <c r="GG41" s="4" t="str">
        <f>IF(GG64&lt;=$L$3,IF(OR(GG53=3,GG53=4),"",IF((MecaFluide!$D$15^2*GG34^2-(MecaFluide!$C$14+MecaFluide!$D$15)*(GG15-GG12+MecaFluide!$D$15*GG34^2))&gt;0,MecaFluide!$D$15*GG34+SQRT(MecaFluide!$D$15^2*GG34^2-(MecaFluide!$C$14+MecaFluide!$D$15)*(GG15-GG12+MecaFluide!$D$15*Horaire_20!GG34^2))/(MecaFluide!$C$14+MecaFluide!$D$15),"")),"")</f>
        <v/>
      </c>
      <c r="GH41" s="4" t="str">
        <f>IF(GH64&lt;=$L$3,IF(OR(GH53=3,GH53=4),"",IF((MecaFluide!$D$15^2*GH34^2-(MecaFluide!$C$14+MecaFluide!$D$15)*(GH15-GH12+MecaFluide!$D$15*GH34^2))&gt;0,MecaFluide!$D$15*GH34+SQRT(MecaFluide!$D$15^2*GH34^2-(MecaFluide!$C$14+MecaFluide!$D$15)*(GH15-GH12+MecaFluide!$D$15*Horaire_20!GH34^2))/(MecaFluide!$C$14+MecaFluide!$D$15),"")),"")</f>
        <v/>
      </c>
      <c r="GI41" s="4" t="str">
        <f>IF(GI64&lt;=$L$3,IF(OR(GI53=3,GI53=4),"",IF((MecaFluide!$D$15^2*GI34^2-(MecaFluide!$C$14+MecaFluide!$D$15)*(GI15-GI12+MecaFluide!$D$15*GI34^2))&gt;0,MecaFluide!$D$15*GI34+SQRT(MecaFluide!$D$15^2*GI34^2-(MecaFluide!$C$14+MecaFluide!$D$15)*(GI15-GI12+MecaFluide!$D$15*Horaire_20!GI34^2))/(MecaFluide!$C$14+MecaFluide!$D$15),"")),"")</f>
        <v/>
      </c>
      <c r="GJ41" s="4" t="str">
        <f>IF(GJ64&lt;=$L$3,IF(OR(GJ53=3,GJ53=4),"",IF((MecaFluide!$D$15^2*GJ34^2-(MecaFluide!$C$14+MecaFluide!$D$15)*(GJ15-GJ12+MecaFluide!$D$15*GJ34^2))&gt;0,MecaFluide!$D$15*GJ34+SQRT(MecaFluide!$D$15^2*GJ34^2-(MecaFluide!$C$14+MecaFluide!$D$15)*(GJ15-GJ12+MecaFluide!$D$15*Horaire_20!GJ34^2))/(MecaFluide!$C$14+MecaFluide!$D$15),"")),"")</f>
        <v/>
      </c>
      <c r="GK41" s="4" t="str">
        <f>IF(GK64&lt;=$L$3,IF(OR(GK53=3,GK53=4),"",IF((MecaFluide!$D$15^2*GK34^2-(MecaFluide!$C$14+MecaFluide!$D$15)*(GK15-GK12+MecaFluide!$D$15*GK34^2))&gt;0,MecaFluide!$D$15*GK34+SQRT(MecaFluide!$D$15^2*GK34^2-(MecaFluide!$C$14+MecaFluide!$D$15)*(GK15-GK12+MecaFluide!$D$15*Horaire_20!GK34^2))/(MecaFluide!$C$14+MecaFluide!$D$15),"")),"")</f>
        <v/>
      </c>
      <c r="GL41" s="4" t="str">
        <f>IF(GL64&lt;=$L$3,IF(OR(GL53=3,GL53=4),"",IF((MecaFluide!$D$15^2*GL34^2-(MecaFluide!$C$14+MecaFluide!$D$15)*(GL15-GL12+MecaFluide!$D$15*GL34^2))&gt;0,MecaFluide!$D$15*GL34+SQRT(MecaFluide!$D$15^2*GL34^2-(MecaFluide!$C$14+MecaFluide!$D$15)*(GL15-GL12+MecaFluide!$D$15*Horaire_20!GL34^2))/(MecaFluide!$C$14+MecaFluide!$D$15),"")),"")</f>
        <v/>
      </c>
      <c r="GM41" s="156" t="str">
        <f>IF(GM64&lt;=$L$3,IF(OR(GM53=3,GM53=4),"",IF((MecaFluide!$D$15^2*GM34^2-(MecaFluide!$C$14+MecaFluide!$D$15)*(GM15-GM12+MecaFluide!$D$15*GM34^2))&gt;0,MecaFluide!$D$15*GM34+SQRT(MecaFluide!$D$15^2*GM34^2-(MecaFluide!$C$14+MecaFluide!$D$15)*(GM15-GM12+MecaFluide!$D$15*Horaire_20!GM34^2))/(MecaFluide!$C$14+MecaFluide!$D$15),"")),"")</f>
        <v/>
      </c>
    </row>
    <row r="42" spans="1:195" x14ac:dyDescent="0.25">
      <c r="B42" t="s">
        <v>55</v>
      </c>
      <c r="C42" t="s">
        <v>24</v>
      </c>
      <c r="D42" s="4">
        <f ca="1">IF(D43&lt;&gt;"",D34-D43,"")</f>
        <v>2.6461780553812417</v>
      </c>
      <c r="E42" s="4">
        <f t="shared" ref="E42:BP42" ca="1" si="36">IF(E43&lt;&gt;"",E34-E43,"")</f>
        <v>2.8765928411815782</v>
      </c>
      <c r="F42" s="4">
        <f t="shared" ca="1" si="36"/>
        <v>2.9501062412892414</v>
      </c>
      <c r="G42" s="4">
        <f t="shared" ca="1" si="36"/>
        <v>3.0136928690208471</v>
      </c>
      <c r="H42" s="4">
        <f t="shared" ca="1" si="36"/>
        <v>3.0665225784625298</v>
      </c>
      <c r="I42" s="4">
        <f t="shared" ca="1" si="36"/>
        <v>3.0301419520667103</v>
      </c>
      <c r="J42" s="4">
        <f t="shared" ca="1" si="36"/>
        <v>3.0769161375306773</v>
      </c>
      <c r="K42" s="4" t="str">
        <f t="shared" ca="1" si="36"/>
        <v/>
      </c>
      <c r="L42" s="4" t="str">
        <f t="shared" ca="1" si="36"/>
        <v/>
      </c>
      <c r="M42" s="4" t="str">
        <f t="shared" ca="1" si="36"/>
        <v/>
      </c>
      <c r="N42" s="4" t="str">
        <f t="shared" ca="1" si="36"/>
        <v/>
      </c>
      <c r="O42" s="4" t="str">
        <f t="shared" ca="1" si="36"/>
        <v/>
      </c>
      <c r="P42" s="4" t="str">
        <f t="shared" ca="1" si="36"/>
        <v/>
      </c>
      <c r="Q42" s="4" t="str">
        <f t="shared" ca="1" si="36"/>
        <v/>
      </c>
      <c r="R42" s="4" t="str">
        <f t="shared" ca="1" si="36"/>
        <v/>
      </c>
      <c r="S42" s="4" t="str">
        <f t="shared" ca="1" si="36"/>
        <v/>
      </c>
      <c r="T42" s="4" t="str">
        <f t="shared" ca="1" si="36"/>
        <v/>
      </c>
      <c r="U42" s="4" t="str">
        <f t="shared" ca="1" si="36"/>
        <v/>
      </c>
      <c r="V42" s="4" t="str">
        <f t="shared" ca="1" si="36"/>
        <v/>
      </c>
      <c r="W42" s="4" t="str">
        <f t="shared" ca="1" si="36"/>
        <v/>
      </c>
      <c r="X42" s="4" t="str">
        <f t="shared" ca="1" si="36"/>
        <v/>
      </c>
      <c r="Y42" s="4" t="str">
        <f t="shared" ca="1" si="36"/>
        <v/>
      </c>
      <c r="Z42" s="4" t="str">
        <f t="shared" ca="1" si="36"/>
        <v/>
      </c>
      <c r="AA42" s="4" t="str">
        <f t="shared" ca="1" si="36"/>
        <v/>
      </c>
      <c r="AB42" s="110">
        <f t="shared" ca="1" si="36"/>
        <v>3.936012778648776</v>
      </c>
      <c r="AC42" s="4">
        <f t="shared" ca="1" si="36"/>
        <v>2.5271501804965233</v>
      </c>
      <c r="AD42" s="4">
        <f t="shared" ca="1" si="36"/>
        <v>1.7900501386004526</v>
      </c>
      <c r="AE42" s="4">
        <f t="shared" ca="1" si="36"/>
        <v>1.766684818433939</v>
      </c>
      <c r="AF42" s="4">
        <f t="shared" ca="1" si="36"/>
        <v>1.7709628579612109</v>
      </c>
      <c r="AG42" s="4">
        <f t="shared" ca="1" si="36"/>
        <v>1.8535440949991224</v>
      </c>
      <c r="AH42" s="4">
        <f t="shared" ca="1" si="36"/>
        <v>1.8679776906795886</v>
      </c>
      <c r="AI42" s="4">
        <f t="shared" ca="1" si="36"/>
        <v>1.8663746679615998</v>
      </c>
      <c r="AJ42" s="4" t="str">
        <f t="shared" ca="1" si="36"/>
        <v/>
      </c>
      <c r="AK42" s="4" t="str">
        <f t="shared" ca="1" si="36"/>
        <v/>
      </c>
      <c r="AL42" s="4" t="str">
        <f t="shared" ca="1" si="36"/>
        <v/>
      </c>
      <c r="AM42" s="4" t="str">
        <f t="shared" ca="1" si="36"/>
        <v/>
      </c>
      <c r="AN42" s="4">
        <f t="shared" ca="1" si="36"/>
        <v>2.2117535520264759</v>
      </c>
      <c r="AO42" s="4">
        <f t="shared" ca="1" si="36"/>
        <v>1.74295375756779</v>
      </c>
      <c r="AP42" s="4">
        <f t="shared" ca="1" si="36"/>
        <v>1.7756120594603553</v>
      </c>
      <c r="AQ42" s="4">
        <f t="shared" ca="1" si="36"/>
        <v>1.7692931343189382</v>
      </c>
      <c r="AR42" s="4">
        <f t="shared" ca="1" si="36"/>
        <v>1.7704705148107183</v>
      </c>
      <c r="AS42" s="4" t="str">
        <f t="shared" ca="1" si="36"/>
        <v/>
      </c>
      <c r="AT42" s="4" t="str">
        <f t="shared" ca="1" si="36"/>
        <v/>
      </c>
      <c r="AU42" s="4" t="str">
        <f t="shared" ca="1" si="36"/>
        <v/>
      </c>
      <c r="AV42" s="4" t="str">
        <f t="shared" ca="1" si="36"/>
        <v/>
      </c>
      <c r="AW42" s="4">
        <f t="shared" ca="1" si="36"/>
        <v>3.4029167392153843</v>
      </c>
      <c r="AX42" s="4">
        <f t="shared" ca="1" si="36"/>
        <v>2.171523041812828</v>
      </c>
      <c r="AY42" s="4">
        <f t="shared" ca="1" si="36"/>
        <v>1.7402649927142848</v>
      </c>
      <c r="AZ42" s="110">
        <f t="shared" ca="1" si="36"/>
        <v>1.7761580508435095</v>
      </c>
      <c r="BA42" s="4">
        <f t="shared" ca="1" si="36"/>
        <v>1.5991445801109927</v>
      </c>
      <c r="BB42" s="4">
        <f t="shared" ca="1" si="36"/>
        <v>1.6443949056033285</v>
      </c>
      <c r="BC42" s="4">
        <f t="shared" ca="1" si="36"/>
        <v>1.6872727793526845</v>
      </c>
      <c r="BD42" s="4">
        <f t="shared" ca="1" si="36"/>
        <v>1.7346615111458179</v>
      </c>
      <c r="BE42" s="4">
        <f t="shared" ca="1" si="36"/>
        <v>1.7248765984793424</v>
      </c>
      <c r="BF42" s="4">
        <f t="shared" ca="1" si="36"/>
        <v>1.7267950093207751</v>
      </c>
      <c r="BG42" s="4">
        <f t="shared" ca="1" si="36"/>
        <v>1.7264146867794139</v>
      </c>
      <c r="BH42" s="4">
        <f t="shared" ca="1" si="36"/>
        <v>1.7264899224939851</v>
      </c>
      <c r="BI42" s="4">
        <f t="shared" ca="1" si="36"/>
        <v>1.7264750329163445</v>
      </c>
      <c r="BJ42" s="4">
        <f t="shared" ca="1" si="36"/>
        <v>1.6106663742982075</v>
      </c>
      <c r="BK42" s="4">
        <f t="shared" ca="1" si="36"/>
        <v>1.5956711251708038</v>
      </c>
      <c r="BL42" s="4">
        <f t="shared" ca="1" si="36"/>
        <v>1.5965163368425215</v>
      </c>
      <c r="BM42" s="4">
        <f t="shared" ca="1" si="36"/>
        <v>1.5964649624352434</v>
      </c>
      <c r="BN42" s="4">
        <f t="shared" ca="1" si="36"/>
        <v>1.5981137647386345</v>
      </c>
      <c r="BO42" s="4">
        <f t="shared" ca="1" si="36"/>
        <v>1.653489356361898</v>
      </c>
      <c r="BP42" s="4">
        <f t="shared" ca="1" si="36"/>
        <v>1.6517915718488807</v>
      </c>
      <c r="BQ42" s="4">
        <f t="shared" ref="BQ42:EB42" ca="1" si="37">IF(BQ43&lt;&gt;"",BQ34-BQ43,"")</f>
        <v>1.6518160653256646</v>
      </c>
      <c r="BR42" s="4">
        <f t="shared" ca="1" si="37"/>
        <v>1.6518156995592632</v>
      </c>
      <c r="BS42" s="4">
        <f t="shared" ca="1" si="37"/>
        <v>1.6518157050196962</v>
      </c>
      <c r="BT42" s="4">
        <f t="shared" ca="1" si="37"/>
        <v>1.6518157049379665</v>
      </c>
      <c r="BU42" s="4">
        <f t="shared" ca="1" si="37"/>
        <v>1.6518157049396871</v>
      </c>
      <c r="BV42" s="4">
        <f t="shared" ca="1" si="37"/>
        <v>1.6105028548340523</v>
      </c>
      <c r="BW42" s="4">
        <f t="shared" ca="1" si="37"/>
        <v>1.5761128366888262</v>
      </c>
      <c r="BX42" s="110">
        <f t="shared" ca="1" si="37"/>
        <v>1.5740755880700035</v>
      </c>
      <c r="BY42" s="4">
        <f t="shared" ca="1" si="37"/>
        <v>1.477526042894981</v>
      </c>
      <c r="BZ42" s="4">
        <f t="shared" ca="1" si="37"/>
        <v>1.4758391150230115</v>
      </c>
      <c r="CA42" s="4">
        <f t="shared" ca="1" si="37"/>
        <v>1.4973777376305852</v>
      </c>
      <c r="CB42" s="4">
        <f t="shared" ca="1" si="37"/>
        <v>1.5702422053960761</v>
      </c>
      <c r="CC42" s="4">
        <f t="shared" ca="1" si="37"/>
        <v>1.5730829505325388</v>
      </c>
      <c r="CD42" s="4">
        <f t="shared" ca="1" si="37"/>
        <v>1.5732619475952776</v>
      </c>
      <c r="CE42" s="4">
        <f t="shared" ca="1" si="37"/>
        <v>1.5732733974095137</v>
      </c>
      <c r="CF42" s="4">
        <f t="shared" ca="1" si="37"/>
        <v>1.5732741305033073</v>
      </c>
      <c r="CG42" s="4">
        <f t="shared" ca="1" si="37"/>
        <v>1.5732741774451517</v>
      </c>
      <c r="CH42" s="4">
        <f t="shared" ca="1" si="37"/>
        <v>1.5732741804494152</v>
      </c>
      <c r="CI42" s="4">
        <f t="shared" ca="1" si="37"/>
        <v>1.5732741806427144</v>
      </c>
      <c r="CJ42" s="4">
        <f t="shared" ca="1" si="37"/>
        <v>1.5732741806544568</v>
      </c>
      <c r="CK42" s="4">
        <f t="shared" ca="1" si="37"/>
        <v>1.5342012943482572</v>
      </c>
      <c r="CL42" s="4">
        <f t="shared" ca="1" si="37"/>
        <v>1.5136267063744624</v>
      </c>
      <c r="CM42" s="4">
        <f t="shared" ca="1" si="37"/>
        <v>1.5110323583403396</v>
      </c>
      <c r="CN42" s="4">
        <f t="shared" ca="1" si="37"/>
        <v>1.5107248022833966</v>
      </c>
      <c r="CO42" s="4">
        <f t="shared" ca="1" si="37"/>
        <v>1.5106886332180018</v>
      </c>
      <c r="CP42" s="4">
        <f t="shared" ca="1" si="37"/>
        <v>1.5106843837384649</v>
      </c>
      <c r="CQ42" s="4">
        <f t="shared" ca="1" si="37"/>
        <v>1.53324904648819</v>
      </c>
      <c r="CR42" s="4">
        <f t="shared" ca="1" si="37"/>
        <v>1.5731260647537291</v>
      </c>
      <c r="CS42" s="4">
        <f t="shared" ca="1" si="37"/>
        <v>1.5791323791587211</v>
      </c>
      <c r="CT42" s="4">
        <f t="shared" ca="1" si="37"/>
        <v>1.58012228503537</v>
      </c>
      <c r="CU42" s="156">
        <f t="shared" ca="1" si="37"/>
        <v>1.5802875640090508</v>
      </c>
      <c r="CV42" s="4" t="str">
        <f t="shared" ca="1" si="37"/>
        <v/>
      </c>
      <c r="CW42" s="4" t="str">
        <f t="shared" ca="1" si="37"/>
        <v/>
      </c>
      <c r="CX42" s="4" t="str">
        <f t="shared" ca="1" si="37"/>
        <v/>
      </c>
      <c r="CY42" s="4" t="str">
        <f t="shared" ca="1" si="37"/>
        <v/>
      </c>
      <c r="CZ42" s="4" t="str">
        <f t="shared" ca="1" si="37"/>
        <v/>
      </c>
      <c r="DA42" s="4" t="str">
        <f t="shared" ca="1" si="37"/>
        <v/>
      </c>
      <c r="DB42" s="4" t="str">
        <f t="shared" ca="1" si="37"/>
        <v/>
      </c>
      <c r="DC42" s="4" t="str">
        <f t="shared" ca="1" si="37"/>
        <v/>
      </c>
      <c r="DD42" s="4" t="str">
        <f t="shared" ca="1" si="37"/>
        <v/>
      </c>
      <c r="DE42" s="4" t="str">
        <f t="shared" ca="1" si="37"/>
        <v/>
      </c>
      <c r="DF42" s="4" t="str">
        <f t="shared" ca="1" si="37"/>
        <v/>
      </c>
      <c r="DG42" s="4" t="str">
        <f t="shared" ca="1" si="37"/>
        <v/>
      </c>
      <c r="DH42" s="4" t="str">
        <f t="shared" ca="1" si="37"/>
        <v/>
      </c>
      <c r="DI42" s="4" t="str">
        <f t="shared" ca="1" si="37"/>
        <v/>
      </c>
      <c r="DJ42" s="4" t="str">
        <f t="shared" ca="1" si="37"/>
        <v/>
      </c>
      <c r="DK42" s="4" t="str">
        <f t="shared" ca="1" si="37"/>
        <v/>
      </c>
      <c r="DL42" s="4" t="str">
        <f t="shared" ca="1" si="37"/>
        <v/>
      </c>
      <c r="DM42" s="4" t="str">
        <f t="shared" ca="1" si="37"/>
        <v/>
      </c>
      <c r="DN42" s="4" t="str">
        <f t="shared" ca="1" si="37"/>
        <v/>
      </c>
      <c r="DO42" s="4" t="str">
        <f t="shared" ca="1" si="37"/>
        <v/>
      </c>
      <c r="DP42" s="4" t="str">
        <f t="shared" ca="1" si="37"/>
        <v/>
      </c>
      <c r="DQ42" s="4" t="str">
        <f t="shared" ca="1" si="37"/>
        <v/>
      </c>
      <c r="DR42" s="4" t="str">
        <f t="shared" ca="1" si="37"/>
        <v/>
      </c>
      <c r="DS42" s="4" t="str">
        <f t="shared" ca="1" si="37"/>
        <v/>
      </c>
      <c r="DT42" s="110" t="str">
        <f t="shared" ca="1" si="37"/>
        <v/>
      </c>
      <c r="DU42" s="4" t="str">
        <f t="shared" ca="1" si="37"/>
        <v/>
      </c>
      <c r="DV42" s="4" t="str">
        <f t="shared" ca="1" si="37"/>
        <v/>
      </c>
      <c r="DW42" s="4" t="str">
        <f t="shared" ca="1" si="37"/>
        <v/>
      </c>
      <c r="DX42" s="4" t="str">
        <f t="shared" ca="1" si="37"/>
        <v/>
      </c>
      <c r="DY42" s="4" t="str">
        <f t="shared" ca="1" si="37"/>
        <v/>
      </c>
      <c r="DZ42" s="4" t="str">
        <f t="shared" ca="1" si="37"/>
        <v/>
      </c>
      <c r="EA42" s="4" t="str">
        <f t="shared" ca="1" si="37"/>
        <v/>
      </c>
      <c r="EB42" s="4" t="str">
        <f t="shared" ca="1" si="37"/>
        <v/>
      </c>
      <c r="EC42" s="4" t="str">
        <f t="shared" ref="EC42:GM42" ca="1" si="38">IF(EC43&lt;&gt;"",EC34-EC43,"")</f>
        <v/>
      </c>
      <c r="ED42" s="4" t="str">
        <f t="shared" ca="1" si="38"/>
        <v/>
      </c>
      <c r="EE42" s="4" t="str">
        <f t="shared" ca="1" si="38"/>
        <v/>
      </c>
      <c r="EF42" s="4" t="str">
        <f t="shared" ca="1" si="38"/>
        <v/>
      </c>
      <c r="EG42" s="4" t="str">
        <f t="shared" ca="1" si="38"/>
        <v/>
      </c>
      <c r="EH42" s="4" t="str">
        <f t="shared" ca="1" si="38"/>
        <v/>
      </c>
      <c r="EI42" s="4" t="str">
        <f t="shared" ca="1" si="38"/>
        <v/>
      </c>
      <c r="EJ42" s="4" t="str">
        <f t="shared" ca="1" si="38"/>
        <v/>
      </c>
      <c r="EK42" s="4" t="str">
        <f t="shared" ca="1" si="38"/>
        <v/>
      </c>
      <c r="EL42" s="4" t="str">
        <f t="shared" ca="1" si="38"/>
        <v/>
      </c>
      <c r="EM42" s="4" t="str">
        <f t="shared" ca="1" si="38"/>
        <v/>
      </c>
      <c r="EN42" s="4" t="str">
        <f t="shared" ca="1" si="38"/>
        <v/>
      </c>
      <c r="EO42" s="4" t="str">
        <f t="shared" ca="1" si="38"/>
        <v/>
      </c>
      <c r="EP42" s="4" t="str">
        <f t="shared" ca="1" si="38"/>
        <v/>
      </c>
      <c r="EQ42" s="156" t="str">
        <f t="shared" ca="1" si="38"/>
        <v/>
      </c>
      <c r="ER42" s="4" t="str">
        <f t="shared" ca="1" si="38"/>
        <v/>
      </c>
      <c r="ES42" s="4" t="str">
        <f t="shared" ca="1" si="38"/>
        <v/>
      </c>
      <c r="ET42" s="4" t="str">
        <f t="shared" ca="1" si="38"/>
        <v/>
      </c>
      <c r="EU42" s="4" t="str">
        <f t="shared" ca="1" si="38"/>
        <v/>
      </c>
      <c r="EV42" s="4" t="str">
        <f t="shared" ca="1" si="38"/>
        <v/>
      </c>
      <c r="EW42" s="4" t="str">
        <f t="shared" ca="1" si="38"/>
        <v/>
      </c>
      <c r="EX42" s="4" t="str">
        <f t="shared" ca="1" si="38"/>
        <v/>
      </c>
      <c r="EY42" s="4" t="str">
        <f t="shared" ca="1" si="38"/>
        <v/>
      </c>
      <c r="EZ42" s="4" t="str">
        <f t="shared" ca="1" si="38"/>
        <v/>
      </c>
      <c r="FA42" s="4" t="str">
        <f t="shared" ca="1" si="38"/>
        <v/>
      </c>
      <c r="FB42" s="4" t="str">
        <f t="shared" ca="1" si="38"/>
        <v/>
      </c>
      <c r="FC42" s="4" t="str">
        <f t="shared" ca="1" si="38"/>
        <v/>
      </c>
      <c r="FD42" s="4" t="str">
        <f t="shared" ca="1" si="38"/>
        <v/>
      </c>
      <c r="FE42" s="4" t="str">
        <f t="shared" ca="1" si="38"/>
        <v/>
      </c>
      <c r="FF42" s="4" t="str">
        <f t="shared" ca="1" si="38"/>
        <v/>
      </c>
      <c r="FG42" s="4" t="str">
        <f t="shared" ca="1" si="38"/>
        <v/>
      </c>
      <c r="FH42" s="4" t="str">
        <f t="shared" ca="1" si="38"/>
        <v/>
      </c>
      <c r="FI42" s="4" t="str">
        <f t="shared" ca="1" si="38"/>
        <v/>
      </c>
      <c r="FJ42" s="4" t="str">
        <f t="shared" ca="1" si="38"/>
        <v/>
      </c>
      <c r="FK42" s="4" t="str">
        <f t="shared" ca="1" si="38"/>
        <v/>
      </c>
      <c r="FL42" s="4" t="str">
        <f t="shared" ca="1" si="38"/>
        <v/>
      </c>
      <c r="FM42" s="4" t="str">
        <f t="shared" ca="1" si="38"/>
        <v/>
      </c>
      <c r="FN42" s="4" t="str">
        <f t="shared" ca="1" si="38"/>
        <v/>
      </c>
      <c r="FO42" s="4" t="str">
        <f t="shared" ca="1" si="38"/>
        <v/>
      </c>
      <c r="FP42" s="110" t="str">
        <f t="shared" si="38"/>
        <v/>
      </c>
      <c r="FQ42" s="4" t="str">
        <f t="shared" si="38"/>
        <v/>
      </c>
      <c r="FR42" s="4" t="str">
        <f t="shared" si="38"/>
        <v/>
      </c>
      <c r="FS42" s="4" t="str">
        <f t="shared" si="38"/>
        <v/>
      </c>
      <c r="FT42" s="4" t="str">
        <f t="shared" si="38"/>
        <v/>
      </c>
      <c r="FU42" s="4" t="str">
        <f t="shared" si="38"/>
        <v/>
      </c>
      <c r="FV42" s="4" t="str">
        <f t="shared" si="38"/>
        <v/>
      </c>
      <c r="FW42" s="4" t="str">
        <f t="shared" si="38"/>
        <v/>
      </c>
      <c r="FX42" s="4" t="str">
        <f t="shared" si="38"/>
        <v/>
      </c>
      <c r="FY42" s="4" t="str">
        <f t="shared" si="38"/>
        <v/>
      </c>
      <c r="FZ42" s="4" t="str">
        <f t="shared" si="38"/>
        <v/>
      </c>
      <c r="GA42" s="4" t="str">
        <f t="shared" si="38"/>
        <v/>
      </c>
      <c r="GB42" s="4" t="str">
        <f t="shared" si="38"/>
        <v/>
      </c>
      <c r="GC42" s="4" t="str">
        <f t="shared" si="38"/>
        <v/>
      </c>
      <c r="GD42" s="4" t="str">
        <f t="shared" si="38"/>
        <v/>
      </c>
      <c r="GE42" s="4" t="str">
        <f t="shared" si="38"/>
        <v/>
      </c>
      <c r="GF42" s="4" t="str">
        <f t="shared" si="38"/>
        <v/>
      </c>
      <c r="GG42" s="4" t="str">
        <f t="shared" si="38"/>
        <v/>
      </c>
      <c r="GH42" s="4" t="str">
        <f t="shared" si="38"/>
        <v/>
      </c>
      <c r="GI42" s="4" t="str">
        <f t="shared" si="38"/>
        <v/>
      </c>
      <c r="GJ42" s="4" t="str">
        <f t="shared" si="38"/>
        <v/>
      </c>
      <c r="GK42" s="4" t="str">
        <f t="shared" si="38"/>
        <v/>
      </c>
      <c r="GL42" s="4" t="str">
        <f t="shared" si="38"/>
        <v/>
      </c>
      <c r="GM42" s="156" t="str">
        <f t="shared" si="38"/>
        <v/>
      </c>
    </row>
    <row r="43" spans="1:195" x14ac:dyDescent="0.25">
      <c r="B43" t="s">
        <v>56</v>
      </c>
      <c r="C43" t="s">
        <v>24</v>
      </c>
      <c r="D43" s="4">
        <f ca="1">IF(D64&lt;=$L$3,IF(OR(D53=3,D53=4),"",IF((MecaFluide!$D$15^2*D34^2+(MecaFluide!$C$14+MecaFluide!$D$15)*(D15-D12-MecaFluide!$D$15*D34^2))&gt;0,MecaFluide!$D$15*D34-SQRT(MecaFluide!$D$15^2*D34^2+(MecaFluide!$C$14+MecaFluide!$D$15)*(D15-D12-MecaFluide!$D$15*D34^2))/(MecaFluide!$C$14+MecaFluide!$D$15),"")),"")</f>
        <v>-2.6461780553812417</v>
      </c>
      <c r="E43" s="4">
        <f ca="1">IF(E64&lt;=$L$3,IF(OR(E53=3,E53=4),"",IF((MecaFluide!$D$15^2*E34^2+(MecaFluide!$C$14+MecaFluide!$D$15)*(E15-E12-MecaFluide!$D$15*E34^2))&gt;0,MecaFluide!$D$15*E34-SQRT(MecaFluide!$D$15^2*E34^2+(MecaFluide!$C$14+MecaFluide!$D$15)*(E15-E12-MecaFluide!$D$15*E34^2))/(MecaFluide!$C$14+MecaFluide!$D$15),"")),"")</f>
        <v>-2.8765928411815782</v>
      </c>
      <c r="F43" s="4">
        <f ca="1">IF(F64&lt;=$L$3,IF(OR(F53=3,F53=4),"",IF((MecaFluide!$D$15^2*F34^2+(MecaFluide!$C$14+MecaFluide!$D$15)*(F15-F12-MecaFluide!$D$15*F34^2))&gt;0,MecaFluide!$D$15*F34-SQRT(MecaFluide!$D$15^2*F34^2+(MecaFluide!$C$14+MecaFluide!$D$15)*(F15-F12-MecaFluide!$D$15*F34^2))/(MecaFluide!$C$14+MecaFluide!$D$15),"")),"")</f>
        <v>-2.9501062412892414</v>
      </c>
      <c r="G43" s="4">
        <f ca="1">IF(G64&lt;=$L$3,IF(OR(G53=3,G53=4),"",IF((MecaFluide!$D$15^2*G34^2+(MecaFluide!$C$14+MecaFluide!$D$15)*(G15-G12-MecaFluide!$D$15*G34^2))&gt;0,MecaFluide!$D$15*G34-SQRT(MecaFluide!$D$15^2*G34^2+(MecaFluide!$C$14+MecaFluide!$D$15)*(G15-G12-MecaFluide!$D$15*G34^2))/(MecaFluide!$C$14+MecaFluide!$D$15),"")),"")</f>
        <v>-3.0136928690208471</v>
      </c>
      <c r="H43" s="4">
        <f ca="1">IF(H64&lt;=$L$3,IF(OR(H53=3,H53=4),"",IF((MecaFluide!$D$15^2*H34^2+(MecaFluide!$C$14+MecaFluide!$D$15)*(H15-H12-MecaFluide!$D$15*H34^2))&gt;0,MecaFluide!$D$15*H34-SQRT(MecaFluide!$D$15^2*H34^2+(MecaFluide!$C$14+MecaFluide!$D$15)*(H15-H12-MecaFluide!$D$15*H34^2))/(MecaFluide!$C$14+MecaFluide!$D$15),"")),"")</f>
        <v>-3.0665225784625298</v>
      </c>
      <c r="I43" s="4">
        <f ca="1">IF(I64&lt;=$L$3,IF(OR(I53=3,I53=4),"",IF((MecaFluide!$D$15^2*I34^2+(MecaFluide!$C$14+MecaFluide!$D$15)*(I15-I12-MecaFluide!$D$15*I34^2))&gt;0,MecaFluide!$D$15*I34-SQRT(MecaFluide!$D$15^2*I34^2+(MecaFluide!$C$14+MecaFluide!$D$15)*(I15-I12-MecaFluide!$D$15*I34^2))/(MecaFluide!$C$14+MecaFluide!$D$15),"")),"")</f>
        <v>-3.0301419520667103</v>
      </c>
      <c r="J43" s="4">
        <f ca="1">IF(J64&lt;=$L$3,IF(OR(J53=3,J53=4),"",IF((MecaFluide!$D$15^2*J34^2+(MecaFluide!$C$14+MecaFluide!$D$15)*(J15-J12-MecaFluide!$D$15*J34^2))&gt;0,MecaFluide!$D$15*J34-SQRT(MecaFluide!$D$15^2*J34^2+(MecaFluide!$C$14+MecaFluide!$D$15)*(J15-J12-MecaFluide!$D$15*J34^2))/(MecaFluide!$C$14+MecaFluide!$D$15),"")),"")</f>
        <v>-3.0769161375306773</v>
      </c>
      <c r="K43" s="4" t="str">
        <f ca="1">IF(K64&lt;=$L$3,IF(OR(K53=3,K53=4),"",IF((MecaFluide!$D$15^2*K34^2+(MecaFluide!$C$14+MecaFluide!$D$15)*(K15-K12-MecaFluide!$D$15*K34^2))&gt;0,MecaFluide!$D$15*K34-SQRT(MecaFluide!$D$15^2*K34^2+(MecaFluide!$C$14+MecaFluide!$D$15)*(K15-K12-MecaFluide!$D$15*K34^2))/(MecaFluide!$C$14+MecaFluide!$D$15),"")),"")</f>
        <v/>
      </c>
      <c r="L43" s="4" t="str">
        <f ca="1">IF(L64&lt;=$L$3,IF(OR(L53=3,L53=4),"",IF((MecaFluide!$D$15^2*L34^2+(MecaFluide!$C$14+MecaFluide!$D$15)*(L15-L12-MecaFluide!$D$15*L34^2))&gt;0,MecaFluide!$D$15*L34-SQRT(MecaFluide!$D$15^2*L34^2+(MecaFluide!$C$14+MecaFluide!$D$15)*(L15-L12-MecaFluide!$D$15*L34^2))/(MecaFluide!$C$14+MecaFluide!$D$15),"")),"")</f>
        <v/>
      </c>
      <c r="M43" s="4" t="str">
        <f ca="1">IF(M64&lt;=$L$3,IF(OR(M53=3,M53=4),"",IF((MecaFluide!$D$15^2*M34^2+(MecaFluide!$C$14+MecaFluide!$D$15)*(M15-M12-MecaFluide!$D$15*M34^2))&gt;0,MecaFluide!$D$15*M34-SQRT(MecaFluide!$D$15^2*M34^2+(MecaFluide!$C$14+MecaFluide!$D$15)*(M15-M12-MecaFluide!$D$15*M34^2))/(MecaFluide!$C$14+MecaFluide!$D$15),"")),"")</f>
        <v/>
      </c>
      <c r="N43" s="4" t="str">
        <f ca="1">IF(N64&lt;=$L$3,IF(OR(N53=3,N53=4),"",IF((MecaFluide!$D$15^2*N34^2+(MecaFluide!$C$14+MecaFluide!$D$15)*(N15-N12-MecaFluide!$D$15*N34^2))&gt;0,MecaFluide!$D$15*N34-SQRT(MecaFluide!$D$15^2*N34^2+(MecaFluide!$C$14+MecaFluide!$D$15)*(N15-N12-MecaFluide!$D$15*N34^2))/(MecaFluide!$C$14+MecaFluide!$D$15),"")),"")</f>
        <v/>
      </c>
      <c r="O43" s="4" t="str">
        <f ca="1">IF(O64&lt;=$L$3,IF(OR(O53=3,O53=4),"",IF((MecaFluide!$D$15^2*O34^2+(MecaFluide!$C$14+MecaFluide!$D$15)*(O15-O12-MecaFluide!$D$15*O34^2))&gt;0,MecaFluide!$D$15*O34-SQRT(MecaFluide!$D$15^2*O34^2+(MecaFluide!$C$14+MecaFluide!$D$15)*(O15-O12-MecaFluide!$D$15*O34^2))/(MecaFluide!$C$14+MecaFluide!$D$15),"")),"")</f>
        <v/>
      </c>
      <c r="P43" s="4" t="str">
        <f ca="1">IF(P64&lt;=$L$3,IF(OR(P53=3,P53=4),"",IF((MecaFluide!$D$15^2*P34^2+(MecaFluide!$C$14+MecaFluide!$D$15)*(P15-P12-MecaFluide!$D$15*P34^2))&gt;0,MecaFluide!$D$15*P34-SQRT(MecaFluide!$D$15^2*P34^2+(MecaFluide!$C$14+MecaFluide!$D$15)*(P15-P12-MecaFluide!$D$15*P34^2))/(MecaFluide!$C$14+MecaFluide!$D$15),"")),"")</f>
        <v/>
      </c>
      <c r="Q43" s="4" t="str">
        <f ca="1">IF(Q64&lt;=$L$3,IF(OR(Q53=3,Q53=4),"",IF((MecaFluide!$D$15^2*Q34^2+(MecaFluide!$C$14+MecaFluide!$D$15)*(Q15-Q12-MecaFluide!$D$15*Q34^2))&gt;0,MecaFluide!$D$15*Q34-SQRT(MecaFluide!$D$15^2*Q34^2+(MecaFluide!$C$14+MecaFluide!$D$15)*(Q15-Q12-MecaFluide!$D$15*Q34^2))/(MecaFluide!$C$14+MecaFluide!$D$15),"")),"")</f>
        <v/>
      </c>
      <c r="R43" s="4" t="str">
        <f ca="1">IF(R64&lt;=$L$3,IF(OR(R53=3,R53=4),"",IF((MecaFluide!$D$15^2*R34^2+(MecaFluide!$C$14+MecaFluide!$D$15)*(R15-R12-MecaFluide!$D$15*R34^2))&gt;0,MecaFluide!$D$15*R34-SQRT(MecaFluide!$D$15^2*R34^2+(MecaFluide!$C$14+MecaFluide!$D$15)*(R15-R12-MecaFluide!$D$15*R34^2))/(MecaFluide!$C$14+MecaFluide!$D$15),"")),"")</f>
        <v/>
      </c>
      <c r="S43" s="4" t="str">
        <f ca="1">IF(S64&lt;=$L$3,IF(OR(S53=3,S53=4),"",IF((MecaFluide!$D$15^2*S34^2+(MecaFluide!$C$14+MecaFluide!$D$15)*(S15-S12-MecaFluide!$D$15*S34^2))&gt;0,MecaFluide!$D$15*S34-SQRT(MecaFluide!$D$15^2*S34^2+(MecaFluide!$C$14+MecaFluide!$D$15)*(S15-S12-MecaFluide!$D$15*S34^2))/(MecaFluide!$C$14+MecaFluide!$D$15),"")),"")</f>
        <v/>
      </c>
      <c r="T43" s="4" t="str">
        <f ca="1">IF(T64&lt;=$L$3,IF(OR(T53=3,T53=4),"",IF((MecaFluide!$D$15^2*T34^2+(MecaFluide!$C$14+MecaFluide!$D$15)*(T15-T12-MecaFluide!$D$15*T34^2))&gt;0,MecaFluide!$D$15*T34-SQRT(MecaFluide!$D$15^2*T34^2+(MecaFluide!$C$14+MecaFluide!$D$15)*(T15-T12-MecaFluide!$D$15*T34^2))/(MecaFluide!$C$14+MecaFluide!$D$15),"")),"")</f>
        <v/>
      </c>
      <c r="U43" s="4" t="str">
        <f ca="1">IF(U64&lt;=$L$3,IF(OR(U53=3,U53=4),"",IF((MecaFluide!$D$15^2*U34^2+(MecaFluide!$C$14+MecaFluide!$D$15)*(U15-U12-MecaFluide!$D$15*U34^2))&gt;0,MecaFluide!$D$15*U34-SQRT(MecaFluide!$D$15^2*U34^2+(MecaFluide!$C$14+MecaFluide!$D$15)*(U15-U12-MecaFluide!$D$15*U34^2))/(MecaFluide!$C$14+MecaFluide!$D$15),"")),"")</f>
        <v/>
      </c>
      <c r="V43" s="4" t="str">
        <f ca="1">IF(V64&lt;=$L$3,IF(OR(V53=3,V53=4),"",IF((MecaFluide!$D$15^2*V34^2+(MecaFluide!$C$14+MecaFluide!$D$15)*(V15-V12-MecaFluide!$D$15*V34^2))&gt;0,MecaFluide!$D$15*V34-SQRT(MecaFluide!$D$15^2*V34^2+(MecaFluide!$C$14+MecaFluide!$D$15)*(V15-V12-MecaFluide!$D$15*V34^2))/(MecaFluide!$C$14+MecaFluide!$D$15),"")),"")</f>
        <v/>
      </c>
      <c r="W43" s="4" t="str">
        <f ca="1">IF(W64&lt;=$L$3,IF(OR(W53=3,W53=4),"",IF((MecaFluide!$D$15^2*W34^2+(MecaFluide!$C$14+MecaFluide!$D$15)*(W15-W12-MecaFluide!$D$15*W34^2))&gt;0,MecaFluide!$D$15*W34-SQRT(MecaFluide!$D$15^2*W34^2+(MecaFluide!$C$14+MecaFluide!$D$15)*(W15-W12-MecaFluide!$D$15*W34^2))/(MecaFluide!$C$14+MecaFluide!$D$15),"")),"")</f>
        <v/>
      </c>
      <c r="X43" s="4" t="str">
        <f ca="1">IF(X64&lt;=$L$3,IF(OR(X53=3,X53=4),"",IF((MecaFluide!$D$15^2*X34^2+(MecaFluide!$C$14+MecaFluide!$D$15)*(X15-X12-MecaFluide!$D$15*X34^2))&gt;0,MecaFluide!$D$15*X34-SQRT(MecaFluide!$D$15^2*X34^2+(MecaFluide!$C$14+MecaFluide!$D$15)*(X15-X12-MecaFluide!$D$15*X34^2))/(MecaFluide!$C$14+MecaFluide!$D$15),"")),"")</f>
        <v/>
      </c>
      <c r="Y43" s="4" t="str">
        <f ca="1">IF(Y64&lt;=$L$3,IF(OR(Y53=3,Y53=4),"",IF((MecaFluide!$D$15^2*Y34^2+(MecaFluide!$C$14+MecaFluide!$D$15)*(Y15-Y12-MecaFluide!$D$15*Y34^2))&gt;0,MecaFluide!$D$15*Y34-SQRT(MecaFluide!$D$15^2*Y34^2+(MecaFluide!$C$14+MecaFluide!$D$15)*(Y15-Y12-MecaFluide!$D$15*Y34^2))/(MecaFluide!$C$14+MecaFluide!$D$15),"")),"")</f>
        <v/>
      </c>
      <c r="Z43" s="4" t="str">
        <f ca="1">IF(Z64&lt;=$L$3,IF(OR(Z53=3,Z53=4),"",IF((MecaFluide!$D$15^2*Z34^2+(MecaFluide!$C$14+MecaFluide!$D$15)*(Z15-Z12-MecaFluide!$D$15*Z34^2))&gt;0,MecaFluide!$D$15*Z34-SQRT(MecaFluide!$D$15^2*Z34^2+(MecaFluide!$C$14+MecaFluide!$D$15)*(Z15-Z12-MecaFluide!$D$15*Z34^2))/(MecaFluide!$C$14+MecaFluide!$D$15),"")),"")</f>
        <v/>
      </c>
      <c r="AA43" s="4" t="str">
        <f ca="1">IF(AA64&lt;=$L$3,IF(OR(AA53=3,AA53=4),"",IF((MecaFluide!$D$15^2*AA34^2+(MecaFluide!$C$14+MecaFluide!$D$15)*(AA15-AA12-MecaFluide!$D$15*AA34^2))&gt;0,MecaFluide!$D$15*AA34-SQRT(MecaFluide!$D$15^2*AA34^2+(MecaFluide!$C$14+MecaFluide!$D$15)*(AA15-AA12-MecaFluide!$D$15*AA34^2))/(MecaFluide!$C$14+MecaFluide!$D$15),"")),"")</f>
        <v/>
      </c>
      <c r="AB43" s="110">
        <f ca="1">IF(AB64&lt;=$L$3,IF(OR(AB53=3,AB53=4),"",IF((MecaFluide!$D$15^2*AB34^2+(MecaFluide!$C$14+MecaFluide!$D$15)*(AB15-AB12-MecaFluide!$D$15*AB34^2))&gt;0,MecaFluide!$D$15*AB34-SQRT(MecaFluide!$D$15^2*AB34^2+(MecaFluide!$C$14+MecaFluide!$D$15)*(AB15-AB12-MecaFluide!$D$15*AB34^2))/(MecaFluide!$C$14+MecaFluide!$D$15),"")),"")</f>
        <v>-3.936012778648776</v>
      </c>
      <c r="AC43" s="4">
        <f ca="1">IF(AC64&lt;=$L$3,IF(OR(AC53=3,AC53=4),"",IF((MecaFluide!$D$15^2*AC34^2+(MecaFluide!$C$14+MecaFluide!$D$15)*(AC15-AC12-MecaFluide!$D$15*AC34^2))&gt;0,MecaFluide!$D$15*AC34-SQRT(MecaFluide!$D$15^2*AC34^2+(MecaFluide!$C$14+MecaFluide!$D$15)*(AC15-AC12-MecaFluide!$D$15*AC34^2))/(MecaFluide!$C$14+MecaFluide!$D$15),"")),"")</f>
        <v>-2.5271501804965233</v>
      </c>
      <c r="AD43" s="4">
        <f ca="1">IF(AD64&lt;=$L$3,IF(OR(AD53=3,AD53=4),"",IF((MecaFluide!$D$15^2*AD34^2+(MecaFluide!$C$14+MecaFluide!$D$15)*(AD15-AD12-MecaFluide!$D$15*AD34^2))&gt;0,MecaFluide!$D$15*AD34-SQRT(MecaFluide!$D$15^2*AD34^2+(MecaFluide!$C$14+MecaFluide!$D$15)*(AD15-AD12-MecaFluide!$D$15*AD34^2))/(MecaFluide!$C$14+MecaFluide!$D$15),"")),"")</f>
        <v>-1.7900501386004526</v>
      </c>
      <c r="AE43" s="4">
        <f ca="1">IF(AE64&lt;=$L$3,IF(OR(AE53=3,AE53=4),"",IF((MecaFluide!$D$15^2*AE34^2+(MecaFluide!$C$14+MecaFluide!$D$15)*(AE15-AE12-MecaFluide!$D$15*AE34^2))&gt;0,MecaFluide!$D$15*AE34-SQRT(MecaFluide!$D$15^2*AE34^2+(MecaFluide!$C$14+MecaFluide!$D$15)*(AE15-AE12-MecaFluide!$D$15*AE34^2))/(MecaFluide!$C$14+MecaFluide!$D$15),"")),"")</f>
        <v>-1.766684818433939</v>
      </c>
      <c r="AF43" s="4">
        <f ca="1">IF(AF64&lt;=$L$3,IF(OR(AF53=3,AF53=4),"",IF((MecaFluide!$D$15^2*AF34^2+(MecaFluide!$C$14+MecaFluide!$D$15)*(AF15-AF12-MecaFluide!$D$15*AF34^2))&gt;0,MecaFluide!$D$15*AF34-SQRT(MecaFluide!$D$15^2*AF34^2+(MecaFluide!$C$14+MecaFluide!$D$15)*(AF15-AF12-MecaFluide!$D$15*AF34^2))/(MecaFluide!$C$14+MecaFluide!$D$15),"")),"")</f>
        <v>-1.7709628579612109</v>
      </c>
      <c r="AG43" s="4">
        <f ca="1">IF(AG64&lt;=$L$3,IF(OR(AG53=3,AG53=4),"",IF((MecaFluide!$D$15^2*AG34^2+(MecaFluide!$C$14+MecaFluide!$D$15)*(AG15-AG12-MecaFluide!$D$15*AG34^2))&gt;0,MecaFluide!$D$15*AG34-SQRT(MecaFluide!$D$15^2*AG34^2+(MecaFluide!$C$14+MecaFluide!$D$15)*(AG15-AG12-MecaFluide!$D$15*AG34^2))/(MecaFluide!$C$14+MecaFluide!$D$15),"")),"")</f>
        <v>-1.8535440949991224</v>
      </c>
      <c r="AH43" s="4">
        <f ca="1">IF(AH64&lt;=$L$3,IF(OR(AH53=3,AH53=4),"",IF((MecaFluide!$D$15^2*AH34^2+(MecaFluide!$C$14+MecaFluide!$D$15)*(AH15-AH12-MecaFluide!$D$15*AH34^2))&gt;0,MecaFluide!$D$15*AH34-SQRT(MecaFluide!$D$15^2*AH34^2+(MecaFluide!$C$14+MecaFluide!$D$15)*(AH15-AH12-MecaFluide!$D$15*AH34^2))/(MecaFluide!$C$14+MecaFluide!$D$15),"")),"")</f>
        <v>-1.8679776906795886</v>
      </c>
      <c r="AI43" s="4">
        <f ca="1">IF(AI64&lt;=$L$3,IF(OR(AI53=3,AI53=4),"",IF((MecaFluide!$D$15^2*AI34^2+(MecaFluide!$C$14+MecaFluide!$D$15)*(AI15-AI12-MecaFluide!$D$15*AI34^2))&gt;0,MecaFluide!$D$15*AI34-SQRT(MecaFluide!$D$15^2*AI34^2+(MecaFluide!$C$14+MecaFluide!$D$15)*(AI15-AI12-MecaFluide!$D$15*AI34^2))/(MecaFluide!$C$14+MecaFluide!$D$15),"")),"")</f>
        <v>-1.8663746679615998</v>
      </c>
      <c r="AJ43" s="4" t="str">
        <f ca="1">IF(AJ64&lt;=$L$3,IF(OR(AJ53=3,AJ53=4),"",IF((MecaFluide!$D$15^2*AJ34^2+(MecaFluide!$C$14+MecaFluide!$D$15)*(AJ15-AJ12-MecaFluide!$D$15*AJ34^2))&gt;0,MecaFluide!$D$15*AJ34-SQRT(MecaFluide!$D$15^2*AJ34^2+(MecaFluide!$C$14+MecaFluide!$D$15)*(AJ15-AJ12-MecaFluide!$D$15*AJ34^2))/(MecaFluide!$C$14+MecaFluide!$D$15),"")),"")</f>
        <v/>
      </c>
      <c r="AK43" s="4" t="str">
        <f ca="1">IF(AK64&lt;=$L$3,IF(OR(AK53=3,AK53=4),"",IF((MecaFluide!$D$15^2*AK34^2+(MecaFluide!$C$14+MecaFluide!$D$15)*(AK15-AK12-MecaFluide!$D$15*AK34^2))&gt;0,MecaFluide!$D$15*AK34-SQRT(MecaFluide!$D$15^2*AK34^2+(MecaFluide!$C$14+MecaFluide!$D$15)*(AK15-AK12-MecaFluide!$D$15*AK34^2))/(MecaFluide!$C$14+MecaFluide!$D$15),"")),"")</f>
        <v/>
      </c>
      <c r="AL43" s="4" t="str">
        <f ca="1">IF(AL64&lt;=$L$3,IF(OR(AL53=3,AL53=4),"",IF((MecaFluide!$D$15^2*AL34^2+(MecaFluide!$C$14+MecaFluide!$D$15)*(AL15-AL12-MecaFluide!$D$15*AL34^2))&gt;0,MecaFluide!$D$15*AL34-SQRT(MecaFluide!$D$15^2*AL34^2+(MecaFluide!$C$14+MecaFluide!$D$15)*(AL15-AL12-MecaFluide!$D$15*AL34^2))/(MecaFluide!$C$14+MecaFluide!$D$15),"")),"")</f>
        <v/>
      </c>
      <c r="AM43" s="4" t="str">
        <f ca="1">IF(AM64&lt;=$L$3,IF(OR(AM53=3,AM53=4),"",IF((MecaFluide!$D$15^2*AM34^2+(MecaFluide!$C$14+MecaFluide!$D$15)*(AM15-AM12-MecaFluide!$D$15*AM34^2))&gt;0,MecaFluide!$D$15*AM34-SQRT(MecaFluide!$D$15^2*AM34^2+(MecaFluide!$C$14+MecaFluide!$D$15)*(AM15-AM12-MecaFluide!$D$15*AM34^2))/(MecaFluide!$C$14+MecaFluide!$D$15),"")),"")</f>
        <v/>
      </c>
      <c r="AN43" s="4">
        <f ca="1">IF(AN64&lt;=$L$3,IF(OR(AN53=3,AN53=4),"",IF((MecaFluide!$D$15^2*AN34^2+(MecaFluide!$C$14+MecaFluide!$D$15)*(AN15-AN12-MecaFluide!$D$15*AN34^2))&gt;0,MecaFluide!$D$15*AN34-SQRT(MecaFluide!$D$15^2*AN34^2+(MecaFluide!$C$14+MecaFluide!$D$15)*(AN15-AN12-MecaFluide!$D$15*AN34^2))/(MecaFluide!$C$14+MecaFluide!$D$15),"")),"")</f>
        <v>-2.2117535520264759</v>
      </c>
      <c r="AO43" s="4">
        <f ca="1">IF(AO64&lt;=$L$3,IF(OR(AO53=3,AO53=4),"",IF((MecaFluide!$D$15^2*AO34^2+(MecaFluide!$C$14+MecaFluide!$D$15)*(AO15-AO12-MecaFluide!$D$15*AO34^2))&gt;0,MecaFluide!$D$15*AO34-SQRT(MecaFluide!$D$15^2*AO34^2+(MecaFluide!$C$14+MecaFluide!$D$15)*(AO15-AO12-MecaFluide!$D$15*AO34^2))/(MecaFluide!$C$14+MecaFluide!$D$15),"")),"")</f>
        <v>-1.74295375756779</v>
      </c>
      <c r="AP43" s="4">
        <f ca="1">IF(AP64&lt;=$L$3,IF(OR(AP53=3,AP53=4),"",IF((MecaFluide!$D$15^2*AP34^2+(MecaFluide!$C$14+MecaFluide!$D$15)*(AP15-AP12-MecaFluide!$D$15*AP34^2))&gt;0,MecaFluide!$D$15*AP34-SQRT(MecaFluide!$D$15^2*AP34^2+(MecaFluide!$C$14+MecaFluide!$D$15)*(AP15-AP12-MecaFluide!$D$15*AP34^2))/(MecaFluide!$C$14+MecaFluide!$D$15),"")),"")</f>
        <v>-1.7756120594603553</v>
      </c>
      <c r="AQ43" s="4">
        <f ca="1">IF(AQ64&lt;=$L$3,IF(OR(AQ53=3,AQ53=4),"",IF((MecaFluide!$D$15^2*AQ34^2+(MecaFluide!$C$14+MecaFluide!$D$15)*(AQ15-AQ12-MecaFluide!$D$15*AQ34^2))&gt;0,MecaFluide!$D$15*AQ34-SQRT(MecaFluide!$D$15^2*AQ34^2+(MecaFluide!$C$14+MecaFluide!$D$15)*(AQ15-AQ12-MecaFluide!$D$15*AQ34^2))/(MecaFluide!$C$14+MecaFluide!$D$15),"")),"")</f>
        <v>-1.7692931343189382</v>
      </c>
      <c r="AR43" s="4">
        <f ca="1">IF(AR64&lt;=$L$3,IF(OR(AR53=3,AR53=4),"",IF((MecaFluide!$D$15^2*AR34^2+(MecaFluide!$C$14+MecaFluide!$D$15)*(AR15-AR12-MecaFluide!$D$15*AR34^2))&gt;0,MecaFluide!$D$15*AR34-SQRT(MecaFluide!$D$15^2*AR34^2+(MecaFluide!$C$14+MecaFluide!$D$15)*(AR15-AR12-MecaFluide!$D$15*AR34^2))/(MecaFluide!$C$14+MecaFluide!$D$15),"")),"")</f>
        <v>-1.7704705148107183</v>
      </c>
      <c r="AS43" s="4" t="str">
        <f ca="1">IF(AS64&lt;=$L$3,IF(OR(AS53=3,AS53=4),"",IF((MecaFluide!$D$15^2*AS34^2+(MecaFluide!$C$14+MecaFluide!$D$15)*(AS15-AS12-MecaFluide!$D$15*AS34^2))&gt;0,MecaFluide!$D$15*AS34-SQRT(MecaFluide!$D$15^2*AS34^2+(MecaFluide!$C$14+MecaFluide!$D$15)*(AS15-AS12-MecaFluide!$D$15*AS34^2))/(MecaFluide!$C$14+MecaFluide!$D$15),"")),"")</f>
        <v/>
      </c>
      <c r="AT43" s="4" t="str">
        <f ca="1">IF(AT64&lt;=$L$3,IF(OR(AT53=3,AT53=4),"",IF((MecaFluide!$D$15^2*AT34^2+(MecaFluide!$C$14+MecaFluide!$D$15)*(AT15-AT12-MecaFluide!$D$15*AT34^2))&gt;0,MecaFluide!$D$15*AT34-SQRT(MecaFluide!$D$15^2*AT34^2+(MecaFluide!$C$14+MecaFluide!$D$15)*(AT15-AT12-MecaFluide!$D$15*AT34^2))/(MecaFluide!$C$14+MecaFluide!$D$15),"")),"")</f>
        <v/>
      </c>
      <c r="AU43" s="4" t="str">
        <f ca="1">IF(AU64&lt;=$L$3,IF(OR(AU53=3,AU53=4),"",IF((MecaFluide!$D$15^2*AU34^2+(MecaFluide!$C$14+MecaFluide!$D$15)*(AU15-AU12-MecaFluide!$D$15*AU34^2))&gt;0,MecaFluide!$D$15*AU34-SQRT(MecaFluide!$D$15^2*AU34^2+(MecaFluide!$C$14+MecaFluide!$D$15)*(AU15-AU12-MecaFluide!$D$15*AU34^2))/(MecaFluide!$C$14+MecaFluide!$D$15),"")),"")</f>
        <v/>
      </c>
      <c r="AV43" s="4" t="str">
        <f ca="1">IF(AV64&lt;=$L$3,IF(OR(AV53=3,AV53=4),"",IF((MecaFluide!$D$15^2*AV34^2+(MecaFluide!$C$14+MecaFluide!$D$15)*(AV15-AV12-MecaFluide!$D$15*AV34^2))&gt;0,MecaFluide!$D$15*AV34-SQRT(MecaFluide!$D$15^2*AV34^2+(MecaFluide!$C$14+MecaFluide!$D$15)*(AV15-AV12-MecaFluide!$D$15*AV34^2))/(MecaFluide!$C$14+MecaFluide!$D$15),"")),"")</f>
        <v/>
      </c>
      <c r="AW43" s="4">
        <f ca="1">IF(AW64&lt;=$L$3,IF(OR(AW53=3,AW53=4),"",IF((MecaFluide!$D$15^2*AW34^2+(MecaFluide!$C$14+MecaFluide!$D$15)*(AW15-AW12-MecaFluide!$D$15*AW34^2))&gt;0,MecaFluide!$D$15*AW34-SQRT(MecaFluide!$D$15^2*AW34^2+(MecaFluide!$C$14+MecaFluide!$D$15)*(AW15-AW12-MecaFluide!$D$15*AW34^2))/(MecaFluide!$C$14+MecaFluide!$D$15),"")),"")</f>
        <v>-3.4029167392153843</v>
      </c>
      <c r="AX43" s="4">
        <f ca="1">IF(AX64&lt;=$L$3,IF(OR(AX53=3,AX53=4),"",IF((MecaFluide!$D$15^2*AX34^2+(MecaFluide!$C$14+MecaFluide!$D$15)*(AX15-AX12-MecaFluide!$D$15*AX34^2))&gt;0,MecaFluide!$D$15*AX34-SQRT(MecaFluide!$D$15^2*AX34^2+(MecaFluide!$C$14+MecaFluide!$D$15)*(AX15-AX12-MecaFluide!$D$15*AX34^2))/(MecaFluide!$C$14+MecaFluide!$D$15),"")),"")</f>
        <v>-2.171523041812828</v>
      </c>
      <c r="AY43" s="4">
        <f ca="1">IF(AY64&lt;=$L$3,IF(OR(AY53=3,AY53=4),"",IF((MecaFluide!$D$15^2*AY34^2+(MecaFluide!$C$14+MecaFluide!$D$15)*(AY15-AY12-MecaFluide!$D$15*AY34^2))&gt;0,MecaFluide!$D$15*AY34-SQRT(MecaFluide!$D$15^2*AY34^2+(MecaFluide!$C$14+MecaFluide!$D$15)*(AY15-AY12-MecaFluide!$D$15*AY34^2))/(MecaFluide!$C$14+MecaFluide!$D$15),"")),"")</f>
        <v>-1.7402649927142848</v>
      </c>
      <c r="AZ43" s="110">
        <f ca="1">IF(AZ64&lt;=$L$3,IF(OR(AZ53=3,AZ53=4),"",IF((MecaFluide!$D$15^2*AZ34^2+(MecaFluide!$C$14+MecaFluide!$D$15)*(AZ15-AZ12-MecaFluide!$D$15*AZ34^2))&gt;0,MecaFluide!$D$15*AZ34-SQRT(MecaFluide!$D$15^2*AZ34^2+(MecaFluide!$C$14+MecaFluide!$D$15)*(AZ15-AZ12-MecaFluide!$D$15*AZ34^2))/(MecaFluide!$C$14+MecaFluide!$D$15),"")),"")</f>
        <v>-1.7761580508435095</v>
      </c>
      <c r="BA43" s="4">
        <f ca="1">IF(BA64&lt;=$L$3,IF(OR(BA53=3,BA53=4),"",IF((MecaFluide!$D$15^2*BA34^2+(MecaFluide!$C$14+MecaFluide!$D$15)*(BA15-BA12-MecaFluide!$D$15*BA34^2))&gt;0,MecaFluide!$D$15*BA34-SQRT(MecaFluide!$D$15^2*BA34^2+(MecaFluide!$C$14+MecaFluide!$D$15)*(BA15-BA12-MecaFluide!$D$15*BA34^2))/(MecaFluide!$C$14+MecaFluide!$D$15),"")),"")</f>
        <v>-1.5991445801109927</v>
      </c>
      <c r="BB43" s="4">
        <f ca="1">IF(BB64&lt;=$L$3,IF(OR(BB53=3,BB53=4),"",IF((MecaFluide!$D$15^2*BB34^2+(MecaFluide!$C$14+MecaFluide!$D$15)*(BB15-BB12-MecaFluide!$D$15*BB34^2))&gt;0,MecaFluide!$D$15*BB34-SQRT(MecaFluide!$D$15^2*BB34^2+(MecaFluide!$C$14+MecaFluide!$D$15)*(BB15-BB12-MecaFluide!$D$15*BB34^2))/(MecaFluide!$C$14+MecaFluide!$D$15),"")),"")</f>
        <v>-1.6443949056033285</v>
      </c>
      <c r="BC43" s="4">
        <f ca="1">IF(BC64&lt;=$L$3,IF(OR(BC53=3,BC53=4),"",IF((MecaFluide!$D$15^2*BC34^2+(MecaFluide!$C$14+MecaFluide!$D$15)*(BC15-BC12-MecaFluide!$D$15*BC34^2))&gt;0,MecaFluide!$D$15*BC34-SQRT(MecaFluide!$D$15^2*BC34^2+(MecaFluide!$C$14+MecaFluide!$D$15)*(BC15-BC12-MecaFluide!$D$15*BC34^2))/(MecaFluide!$C$14+MecaFluide!$D$15),"")),"")</f>
        <v>-1.6872727793526845</v>
      </c>
      <c r="BD43" s="4">
        <f ca="1">IF(BD64&lt;=$L$3,IF(OR(BD53=3,BD53=4),"",IF((MecaFluide!$D$15^2*BD34^2+(MecaFluide!$C$14+MecaFluide!$D$15)*(BD15-BD12-MecaFluide!$D$15*BD34^2))&gt;0,MecaFluide!$D$15*BD34-SQRT(MecaFluide!$D$15^2*BD34^2+(MecaFluide!$C$14+MecaFluide!$D$15)*(BD15-BD12-MecaFluide!$D$15*BD34^2))/(MecaFluide!$C$14+MecaFluide!$D$15),"")),"")</f>
        <v>-1.7346615111458179</v>
      </c>
      <c r="BE43" s="4">
        <f ca="1">IF(BE64&lt;=$L$3,IF(OR(BE53=3,BE53=4),"",IF((MecaFluide!$D$15^2*BE34^2+(MecaFluide!$C$14+MecaFluide!$D$15)*(BE15-BE12-MecaFluide!$D$15*BE34^2))&gt;0,MecaFluide!$D$15*BE34-SQRT(MecaFluide!$D$15^2*BE34^2+(MecaFluide!$C$14+MecaFluide!$D$15)*(BE15-BE12-MecaFluide!$D$15*BE34^2))/(MecaFluide!$C$14+MecaFluide!$D$15),"")),"")</f>
        <v>-1.7248765984793424</v>
      </c>
      <c r="BF43" s="4">
        <f ca="1">IF(BF64&lt;=$L$3,IF(OR(BF53=3,BF53=4),"",IF((MecaFluide!$D$15^2*BF34^2+(MecaFluide!$C$14+MecaFluide!$D$15)*(BF15-BF12-MecaFluide!$D$15*BF34^2))&gt;0,MecaFluide!$D$15*BF34-SQRT(MecaFluide!$D$15^2*BF34^2+(MecaFluide!$C$14+MecaFluide!$D$15)*(BF15-BF12-MecaFluide!$D$15*BF34^2))/(MecaFluide!$C$14+MecaFluide!$D$15),"")),"")</f>
        <v>-1.7267950093207751</v>
      </c>
      <c r="BG43" s="4">
        <f ca="1">IF(BG64&lt;=$L$3,IF(OR(BG53=3,BG53=4),"",IF((MecaFluide!$D$15^2*BG34^2+(MecaFluide!$C$14+MecaFluide!$D$15)*(BG15-BG12-MecaFluide!$D$15*BG34^2))&gt;0,MecaFluide!$D$15*BG34-SQRT(MecaFluide!$D$15^2*BG34^2+(MecaFluide!$C$14+MecaFluide!$D$15)*(BG15-BG12-MecaFluide!$D$15*BG34^2))/(MecaFluide!$C$14+MecaFluide!$D$15),"")),"")</f>
        <v>-1.7264146867794139</v>
      </c>
      <c r="BH43" s="4">
        <f ca="1">IF(BH64&lt;=$L$3,IF(OR(BH53=3,BH53=4),"",IF((MecaFluide!$D$15^2*BH34^2+(MecaFluide!$C$14+MecaFluide!$D$15)*(BH15-BH12-MecaFluide!$D$15*BH34^2))&gt;0,MecaFluide!$D$15*BH34-SQRT(MecaFluide!$D$15^2*BH34^2+(MecaFluide!$C$14+MecaFluide!$D$15)*(BH15-BH12-MecaFluide!$D$15*BH34^2))/(MecaFluide!$C$14+MecaFluide!$D$15),"")),"")</f>
        <v>-1.7264899224939851</v>
      </c>
      <c r="BI43" s="4">
        <f ca="1">IF(BI64&lt;=$L$3,IF(OR(BI53=3,BI53=4),"",IF((MecaFluide!$D$15^2*BI34^2+(MecaFluide!$C$14+MecaFluide!$D$15)*(BI15-BI12-MecaFluide!$D$15*BI34^2))&gt;0,MecaFluide!$D$15*BI34-SQRT(MecaFluide!$D$15^2*BI34^2+(MecaFluide!$C$14+MecaFluide!$D$15)*(BI15-BI12-MecaFluide!$D$15*BI34^2))/(MecaFluide!$C$14+MecaFluide!$D$15),"")),"")</f>
        <v>-1.7264750329163445</v>
      </c>
      <c r="BJ43" s="4">
        <f ca="1">IF(BJ64&lt;=$L$3,IF(OR(BJ53=3,BJ53=4),"",IF((MecaFluide!$D$15^2*BJ34^2+(MecaFluide!$C$14+MecaFluide!$D$15)*(BJ15-BJ12-MecaFluide!$D$15*BJ34^2))&gt;0,MecaFluide!$D$15*BJ34-SQRT(MecaFluide!$D$15^2*BJ34^2+(MecaFluide!$C$14+MecaFluide!$D$15)*(BJ15-BJ12-MecaFluide!$D$15*BJ34^2))/(MecaFluide!$C$14+MecaFluide!$D$15),"")),"")</f>
        <v>-1.6106663742982075</v>
      </c>
      <c r="BK43" s="4">
        <f ca="1">IF(BK64&lt;=$L$3,IF(OR(BK53=3,BK53=4),"",IF((MecaFluide!$D$15^2*BK34^2+(MecaFluide!$C$14+MecaFluide!$D$15)*(BK15-BK12-MecaFluide!$D$15*BK34^2))&gt;0,MecaFluide!$D$15*BK34-SQRT(MecaFluide!$D$15^2*BK34^2+(MecaFluide!$C$14+MecaFluide!$D$15)*(BK15-BK12-MecaFluide!$D$15*BK34^2))/(MecaFluide!$C$14+MecaFluide!$D$15),"")),"")</f>
        <v>-1.5956711251708038</v>
      </c>
      <c r="BL43" s="4">
        <f ca="1">IF(BL64&lt;=$L$3,IF(OR(BL53=3,BL53=4),"",IF((MecaFluide!$D$15^2*BL34^2+(MecaFluide!$C$14+MecaFluide!$D$15)*(BL15-BL12-MecaFluide!$D$15*BL34^2))&gt;0,MecaFluide!$D$15*BL34-SQRT(MecaFluide!$D$15^2*BL34^2+(MecaFluide!$C$14+MecaFluide!$D$15)*(BL15-BL12-MecaFluide!$D$15*BL34^2))/(MecaFluide!$C$14+MecaFluide!$D$15),"")),"")</f>
        <v>-1.5965163368425215</v>
      </c>
      <c r="BM43" s="4">
        <f ca="1">IF(BM64&lt;=$L$3,IF(OR(BM53=3,BM53=4),"",IF((MecaFluide!$D$15^2*BM34^2+(MecaFluide!$C$14+MecaFluide!$D$15)*(BM15-BM12-MecaFluide!$D$15*BM34^2))&gt;0,MecaFluide!$D$15*BM34-SQRT(MecaFluide!$D$15^2*BM34^2+(MecaFluide!$C$14+MecaFluide!$D$15)*(BM15-BM12-MecaFluide!$D$15*BM34^2))/(MecaFluide!$C$14+MecaFluide!$D$15),"")),"")</f>
        <v>-1.5964649624352434</v>
      </c>
      <c r="BN43" s="4">
        <f ca="1">IF(BN64&lt;=$L$3,IF(OR(BN53=3,BN53=4),"",IF((MecaFluide!$D$15^2*BN34^2+(MecaFluide!$C$14+MecaFluide!$D$15)*(BN15-BN12-MecaFluide!$D$15*BN34^2))&gt;0,MecaFluide!$D$15*BN34-SQRT(MecaFluide!$D$15^2*BN34^2+(MecaFluide!$C$14+MecaFluide!$D$15)*(BN15-BN12-MecaFluide!$D$15*BN34^2))/(MecaFluide!$C$14+MecaFluide!$D$15),"")),"")</f>
        <v>-1.5981137647386345</v>
      </c>
      <c r="BO43" s="4">
        <f ca="1">IF(BO64&lt;=$L$3,IF(OR(BO53=3,BO53=4),"",IF((MecaFluide!$D$15^2*BO34^2+(MecaFluide!$C$14+MecaFluide!$D$15)*(BO15-BO12-MecaFluide!$D$15*BO34^2))&gt;0,MecaFluide!$D$15*BO34-SQRT(MecaFluide!$D$15^2*BO34^2+(MecaFluide!$C$14+MecaFluide!$D$15)*(BO15-BO12-MecaFluide!$D$15*BO34^2))/(MecaFluide!$C$14+MecaFluide!$D$15),"")),"")</f>
        <v>-1.653489356361898</v>
      </c>
      <c r="BP43" s="4">
        <f ca="1">IF(BP64&lt;=$L$3,IF(OR(BP53=3,BP53=4),"",IF((MecaFluide!$D$15^2*BP34^2+(MecaFluide!$C$14+MecaFluide!$D$15)*(BP15-BP12-MecaFluide!$D$15*BP34^2))&gt;0,MecaFluide!$D$15*BP34-SQRT(MecaFluide!$D$15^2*BP34^2+(MecaFluide!$C$14+MecaFluide!$D$15)*(BP15-BP12-MecaFluide!$D$15*BP34^2))/(MecaFluide!$C$14+MecaFluide!$D$15),"")),"")</f>
        <v>-1.6517915718488807</v>
      </c>
      <c r="BQ43" s="4">
        <f ca="1">IF(BQ64&lt;=$L$3,IF(OR(BQ53=3,BQ53=4),"",IF((MecaFluide!$D$15^2*BQ34^2+(MecaFluide!$C$14+MecaFluide!$D$15)*(BQ15-BQ12-MecaFluide!$D$15*BQ34^2))&gt;0,MecaFluide!$D$15*BQ34-SQRT(MecaFluide!$D$15^2*BQ34^2+(MecaFluide!$C$14+MecaFluide!$D$15)*(BQ15-BQ12-MecaFluide!$D$15*BQ34^2))/(MecaFluide!$C$14+MecaFluide!$D$15),"")),"")</f>
        <v>-1.6518160653256646</v>
      </c>
      <c r="BR43" s="4">
        <f ca="1">IF(BR64&lt;=$L$3,IF(OR(BR53=3,BR53=4),"",IF((MecaFluide!$D$15^2*BR34^2+(MecaFluide!$C$14+MecaFluide!$D$15)*(BR15-BR12-MecaFluide!$D$15*BR34^2))&gt;0,MecaFluide!$D$15*BR34-SQRT(MecaFluide!$D$15^2*BR34^2+(MecaFluide!$C$14+MecaFluide!$D$15)*(BR15-BR12-MecaFluide!$D$15*BR34^2))/(MecaFluide!$C$14+MecaFluide!$D$15),"")),"")</f>
        <v>-1.6518156995592632</v>
      </c>
      <c r="BS43" s="4">
        <f ca="1">IF(BS64&lt;=$L$3,IF(OR(BS53=3,BS53=4),"",IF((MecaFluide!$D$15^2*BS34^2+(MecaFluide!$C$14+MecaFluide!$D$15)*(BS15-BS12-MecaFluide!$D$15*BS34^2))&gt;0,MecaFluide!$D$15*BS34-SQRT(MecaFluide!$D$15^2*BS34^2+(MecaFluide!$C$14+MecaFluide!$D$15)*(BS15-BS12-MecaFluide!$D$15*BS34^2))/(MecaFluide!$C$14+MecaFluide!$D$15),"")),"")</f>
        <v>-1.6518157050196962</v>
      </c>
      <c r="BT43" s="4">
        <f ca="1">IF(BT64&lt;=$L$3,IF(OR(BT53=3,BT53=4),"",IF((MecaFluide!$D$15^2*BT34^2+(MecaFluide!$C$14+MecaFluide!$D$15)*(BT15-BT12-MecaFluide!$D$15*BT34^2))&gt;0,MecaFluide!$D$15*BT34-SQRT(MecaFluide!$D$15^2*BT34^2+(MecaFluide!$C$14+MecaFluide!$D$15)*(BT15-BT12-MecaFluide!$D$15*BT34^2))/(MecaFluide!$C$14+MecaFluide!$D$15),"")),"")</f>
        <v>-1.6518157049379665</v>
      </c>
      <c r="BU43" s="4">
        <f ca="1">IF(BU64&lt;=$L$3,IF(OR(BU53=3,BU53=4),"",IF((MecaFluide!$D$15^2*BU34^2+(MecaFluide!$C$14+MecaFluide!$D$15)*(BU15-BU12-MecaFluide!$D$15*BU34^2))&gt;0,MecaFluide!$D$15*BU34-SQRT(MecaFluide!$D$15^2*BU34^2+(MecaFluide!$C$14+MecaFluide!$D$15)*(BU15-BU12-MecaFluide!$D$15*BU34^2))/(MecaFluide!$C$14+MecaFluide!$D$15),"")),"")</f>
        <v>-1.6518157049396871</v>
      </c>
      <c r="BV43" s="4">
        <f ca="1">IF(BV64&lt;=$L$3,IF(OR(BV53=3,BV53=4),"",IF((MecaFluide!$D$15^2*BV34^2+(MecaFluide!$C$14+MecaFluide!$D$15)*(BV15-BV12-MecaFluide!$D$15*BV34^2))&gt;0,MecaFluide!$D$15*BV34-SQRT(MecaFluide!$D$15^2*BV34^2+(MecaFluide!$C$14+MecaFluide!$D$15)*(BV15-BV12-MecaFluide!$D$15*BV34^2))/(MecaFluide!$C$14+MecaFluide!$D$15),"")),"")</f>
        <v>-1.6105028548340523</v>
      </c>
      <c r="BW43" s="4">
        <f ca="1">IF(BW64&lt;=$L$3,IF(OR(BW53=3,BW53=4),"",IF((MecaFluide!$D$15^2*BW34^2+(MecaFluide!$C$14+MecaFluide!$D$15)*(BW15-BW12-MecaFluide!$D$15*BW34^2))&gt;0,MecaFluide!$D$15*BW34-SQRT(MecaFluide!$D$15^2*BW34^2+(MecaFluide!$C$14+MecaFluide!$D$15)*(BW15-BW12-MecaFluide!$D$15*BW34^2))/(MecaFluide!$C$14+MecaFluide!$D$15),"")),"")</f>
        <v>-1.5761128366888262</v>
      </c>
      <c r="BX43" s="110">
        <f ca="1">IF(BX64&lt;=$L$3,IF(OR(BX53=3,BX53=4),"",IF((MecaFluide!$D$15^2*BX34^2+(MecaFluide!$C$14+MecaFluide!$D$15)*(BX15-BX12-MecaFluide!$D$15*BX34^2))&gt;0,MecaFluide!$D$15*BX34-SQRT(MecaFluide!$D$15^2*BX34^2+(MecaFluide!$C$14+MecaFluide!$D$15)*(BX15-BX12-MecaFluide!$D$15*BX34^2))/(MecaFluide!$C$14+MecaFluide!$D$15),"")),"")</f>
        <v>-1.5740755880700035</v>
      </c>
      <c r="BY43" s="4">
        <f ca="1">IF(BY64&lt;=$L$3,IF(OR(BY53=3,BY53=4),"",IF((MecaFluide!$D$15^2*BY34^2+(MecaFluide!$C$14+MecaFluide!$D$15)*(BY15-BY12-MecaFluide!$D$15*BY34^2))&gt;0,MecaFluide!$D$15*BY34-SQRT(MecaFluide!$D$15^2*BY34^2+(MecaFluide!$C$14+MecaFluide!$D$15)*(BY15-BY12-MecaFluide!$D$15*BY34^2))/(MecaFluide!$C$14+MecaFluide!$D$15),"")),"")</f>
        <v>-1.477526042894981</v>
      </c>
      <c r="BZ43" s="4">
        <f ca="1">IF(BZ64&lt;=$L$3,IF(OR(BZ53=3,BZ53=4),"",IF((MecaFluide!$D$15^2*BZ34^2+(MecaFluide!$C$14+MecaFluide!$D$15)*(BZ15-BZ12-MecaFluide!$D$15*BZ34^2))&gt;0,MecaFluide!$D$15*BZ34-SQRT(MecaFluide!$D$15^2*BZ34^2+(MecaFluide!$C$14+MecaFluide!$D$15)*(BZ15-BZ12-MecaFluide!$D$15*BZ34^2))/(MecaFluide!$C$14+MecaFluide!$D$15),"")),"")</f>
        <v>-1.4758391150230115</v>
      </c>
      <c r="CA43" s="4">
        <f ca="1">IF(CA64&lt;=$L$3,IF(OR(CA53=3,CA53=4),"",IF((MecaFluide!$D$15^2*CA34^2+(MecaFluide!$C$14+MecaFluide!$D$15)*(CA15-CA12-MecaFluide!$D$15*CA34^2))&gt;0,MecaFluide!$D$15*CA34-SQRT(MecaFluide!$D$15^2*CA34^2+(MecaFluide!$C$14+MecaFluide!$D$15)*(CA15-CA12-MecaFluide!$D$15*CA34^2))/(MecaFluide!$C$14+MecaFluide!$D$15),"")),"")</f>
        <v>-1.4973777376305852</v>
      </c>
      <c r="CB43" s="4">
        <f ca="1">IF(CB64&lt;=$L$3,IF(OR(CB53=3,CB53=4),"",IF((MecaFluide!$D$15^2*CB34^2+(MecaFluide!$C$14+MecaFluide!$D$15)*(CB15-CB12-MecaFluide!$D$15*CB34^2))&gt;0,MecaFluide!$D$15*CB34-SQRT(MecaFluide!$D$15^2*CB34^2+(MecaFluide!$C$14+MecaFluide!$D$15)*(CB15-CB12-MecaFluide!$D$15*CB34^2))/(MecaFluide!$C$14+MecaFluide!$D$15),"")),"")</f>
        <v>-1.5702422053960761</v>
      </c>
      <c r="CC43" s="4">
        <f ca="1">IF(CC64&lt;=$L$3,IF(OR(CC53=3,CC53=4),"",IF((MecaFluide!$D$15^2*CC34^2+(MecaFluide!$C$14+MecaFluide!$D$15)*(CC15-CC12-MecaFluide!$D$15*CC34^2))&gt;0,MecaFluide!$D$15*CC34-SQRT(MecaFluide!$D$15^2*CC34^2+(MecaFluide!$C$14+MecaFluide!$D$15)*(CC15-CC12-MecaFluide!$D$15*CC34^2))/(MecaFluide!$C$14+MecaFluide!$D$15),"")),"")</f>
        <v>-1.5730829505325388</v>
      </c>
      <c r="CD43" s="4">
        <f ca="1">IF(CD64&lt;=$L$3,IF(OR(CD53=3,CD53=4),"",IF((MecaFluide!$D$15^2*CD34^2+(MecaFluide!$C$14+MecaFluide!$D$15)*(CD15-CD12-MecaFluide!$D$15*CD34^2))&gt;0,MecaFluide!$D$15*CD34-SQRT(MecaFluide!$D$15^2*CD34^2+(MecaFluide!$C$14+MecaFluide!$D$15)*(CD15-CD12-MecaFluide!$D$15*CD34^2))/(MecaFluide!$C$14+MecaFluide!$D$15),"")),"")</f>
        <v>-1.5732619475952776</v>
      </c>
      <c r="CE43" s="4">
        <f ca="1">IF(CE64&lt;=$L$3,IF(OR(CE53=3,CE53=4),"",IF((MecaFluide!$D$15^2*CE34^2+(MecaFluide!$C$14+MecaFluide!$D$15)*(CE15-CE12-MecaFluide!$D$15*CE34^2))&gt;0,MecaFluide!$D$15*CE34-SQRT(MecaFluide!$D$15^2*CE34^2+(MecaFluide!$C$14+MecaFluide!$D$15)*(CE15-CE12-MecaFluide!$D$15*CE34^2))/(MecaFluide!$C$14+MecaFluide!$D$15),"")),"")</f>
        <v>-1.5732733974095137</v>
      </c>
      <c r="CF43" s="4">
        <f ca="1">IF(CF64&lt;=$L$3,IF(OR(CF53=3,CF53=4),"",IF((MecaFluide!$D$15^2*CF34^2+(MecaFluide!$C$14+MecaFluide!$D$15)*(CF15-CF12-MecaFluide!$D$15*CF34^2))&gt;0,MecaFluide!$D$15*CF34-SQRT(MecaFluide!$D$15^2*CF34^2+(MecaFluide!$C$14+MecaFluide!$D$15)*(CF15-CF12-MecaFluide!$D$15*CF34^2))/(MecaFluide!$C$14+MecaFluide!$D$15),"")),"")</f>
        <v>-1.5732741305033073</v>
      </c>
      <c r="CG43" s="4">
        <f ca="1">IF(CG64&lt;=$L$3,IF(OR(CG53=3,CG53=4),"",IF((MecaFluide!$D$15^2*CG34^2+(MecaFluide!$C$14+MecaFluide!$D$15)*(CG15-CG12-MecaFluide!$D$15*CG34^2))&gt;0,MecaFluide!$D$15*CG34-SQRT(MecaFluide!$D$15^2*CG34^2+(MecaFluide!$C$14+MecaFluide!$D$15)*(CG15-CG12-MecaFluide!$D$15*CG34^2))/(MecaFluide!$C$14+MecaFluide!$D$15),"")),"")</f>
        <v>-1.5732741774451517</v>
      </c>
      <c r="CH43" s="4">
        <f ca="1">IF(CH64&lt;=$L$3,IF(OR(CH53=3,CH53=4),"",IF((MecaFluide!$D$15^2*CH34^2+(MecaFluide!$C$14+MecaFluide!$D$15)*(CH15-CH12-MecaFluide!$D$15*CH34^2))&gt;0,MecaFluide!$D$15*CH34-SQRT(MecaFluide!$D$15^2*CH34^2+(MecaFluide!$C$14+MecaFluide!$D$15)*(CH15-CH12-MecaFluide!$D$15*CH34^2))/(MecaFluide!$C$14+MecaFluide!$D$15),"")),"")</f>
        <v>-1.5732741804494152</v>
      </c>
      <c r="CI43" s="4">
        <f ca="1">IF(CI64&lt;=$L$3,IF(OR(CI53=3,CI53=4),"",IF((MecaFluide!$D$15^2*CI34^2+(MecaFluide!$C$14+MecaFluide!$D$15)*(CI15-CI12-MecaFluide!$D$15*CI34^2))&gt;0,MecaFluide!$D$15*CI34-SQRT(MecaFluide!$D$15^2*CI34^2+(MecaFluide!$C$14+MecaFluide!$D$15)*(CI15-CI12-MecaFluide!$D$15*CI34^2))/(MecaFluide!$C$14+MecaFluide!$D$15),"")),"")</f>
        <v>-1.5732741806427144</v>
      </c>
      <c r="CJ43" s="4">
        <f ca="1">IF(CJ64&lt;=$L$3,IF(OR(CJ53=3,CJ53=4),"",IF((MecaFluide!$D$15^2*CJ34^2+(MecaFluide!$C$14+MecaFluide!$D$15)*(CJ15-CJ12-MecaFluide!$D$15*CJ34^2))&gt;0,MecaFluide!$D$15*CJ34-SQRT(MecaFluide!$D$15^2*CJ34^2+(MecaFluide!$C$14+MecaFluide!$D$15)*(CJ15-CJ12-MecaFluide!$D$15*CJ34^2))/(MecaFluide!$C$14+MecaFluide!$D$15),"")),"")</f>
        <v>-1.5732741806544568</v>
      </c>
      <c r="CK43" s="4">
        <f ca="1">IF(CK64&lt;=$L$3,IF(OR(CK53=3,CK53=4),"",IF((MecaFluide!$D$15^2*CK34^2+(MecaFluide!$C$14+MecaFluide!$D$15)*(CK15-CK12-MecaFluide!$D$15*CK34^2))&gt;0,MecaFluide!$D$15*CK34-SQRT(MecaFluide!$D$15^2*CK34^2+(MecaFluide!$C$14+MecaFluide!$D$15)*(CK15-CK12-MecaFluide!$D$15*CK34^2))/(MecaFluide!$C$14+MecaFluide!$D$15),"")),"")</f>
        <v>-1.5342012943482572</v>
      </c>
      <c r="CL43" s="4">
        <f ca="1">IF(CL64&lt;=$L$3,IF(OR(CL53=3,CL53=4),"",IF((MecaFluide!$D$15^2*CL34^2+(MecaFluide!$C$14+MecaFluide!$D$15)*(CL15-CL12-MecaFluide!$D$15*CL34^2))&gt;0,MecaFluide!$D$15*CL34-SQRT(MecaFluide!$D$15^2*CL34^2+(MecaFluide!$C$14+MecaFluide!$D$15)*(CL15-CL12-MecaFluide!$D$15*CL34^2))/(MecaFluide!$C$14+MecaFluide!$D$15),"")),"")</f>
        <v>-1.5136267063744624</v>
      </c>
      <c r="CM43" s="4">
        <f ca="1">IF(CM64&lt;=$L$3,IF(OR(CM53=3,CM53=4),"",IF((MecaFluide!$D$15^2*CM34^2+(MecaFluide!$C$14+MecaFluide!$D$15)*(CM15-CM12-MecaFluide!$D$15*CM34^2))&gt;0,MecaFluide!$D$15*CM34-SQRT(MecaFluide!$D$15^2*CM34^2+(MecaFluide!$C$14+MecaFluide!$D$15)*(CM15-CM12-MecaFluide!$D$15*CM34^2))/(MecaFluide!$C$14+MecaFluide!$D$15),"")),"")</f>
        <v>-1.5110323583403396</v>
      </c>
      <c r="CN43" s="4">
        <f ca="1">IF(CN64&lt;=$L$3,IF(OR(CN53=3,CN53=4),"",IF((MecaFluide!$D$15^2*CN34^2+(MecaFluide!$C$14+MecaFluide!$D$15)*(CN15-CN12-MecaFluide!$D$15*CN34^2))&gt;0,MecaFluide!$D$15*CN34-SQRT(MecaFluide!$D$15^2*CN34^2+(MecaFluide!$C$14+MecaFluide!$D$15)*(CN15-CN12-MecaFluide!$D$15*CN34^2))/(MecaFluide!$C$14+MecaFluide!$D$15),"")),"")</f>
        <v>-1.5107248022833966</v>
      </c>
      <c r="CO43" s="4">
        <f ca="1">IF(CO64&lt;=$L$3,IF(OR(CO53=3,CO53=4),"",IF((MecaFluide!$D$15^2*CO34^2+(MecaFluide!$C$14+MecaFluide!$D$15)*(CO15-CO12-MecaFluide!$D$15*CO34^2))&gt;0,MecaFluide!$D$15*CO34-SQRT(MecaFluide!$D$15^2*CO34^2+(MecaFluide!$C$14+MecaFluide!$D$15)*(CO15-CO12-MecaFluide!$D$15*CO34^2))/(MecaFluide!$C$14+MecaFluide!$D$15),"")),"")</f>
        <v>-1.5106886332180018</v>
      </c>
      <c r="CP43" s="4">
        <f ca="1">IF(CP64&lt;=$L$3,IF(OR(CP53=3,CP53=4),"",IF((MecaFluide!$D$15^2*CP34^2+(MecaFluide!$C$14+MecaFluide!$D$15)*(CP15-CP12-MecaFluide!$D$15*CP34^2))&gt;0,MecaFluide!$D$15*CP34-SQRT(MecaFluide!$D$15^2*CP34^2+(MecaFluide!$C$14+MecaFluide!$D$15)*(CP15-CP12-MecaFluide!$D$15*CP34^2))/(MecaFluide!$C$14+MecaFluide!$D$15),"")),"")</f>
        <v>-1.5106843837384649</v>
      </c>
      <c r="CQ43" s="4">
        <f ca="1">IF(CQ64&lt;=$L$3,IF(OR(CQ53=3,CQ53=4),"",IF((MecaFluide!$D$15^2*CQ34^2+(MecaFluide!$C$14+MecaFluide!$D$15)*(CQ15-CQ12-MecaFluide!$D$15*CQ34^2))&gt;0,MecaFluide!$D$15*CQ34-SQRT(MecaFluide!$D$15^2*CQ34^2+(MecaFluide!$C$14+MecaFluide!$D$15)*(CQ15-CQ12-MecaFluide!$D$15*CQ34^2))/(MecaFluide!$C$14+MecaFluide!$D$15),"")),"")</f>
        <v>-1.53324904648819</v>
      </c>
      <c r="CR43" s="4">
        <f ca="1">IF(CR64&lt;=$L$3,IF(OR(CR53=3,CR53=4),"",IF((MecaFluide!$D$15^2*CR34^2+(MecaFluide!$C$14+MecaFluide!$D$15)*(CR15-CR12-MecaFluide!$D$15*CR34^2))&gt;0,MecaFluide!$D$15*CR34-SQRT(MecaFluide!$D$15^2*CR34^2+(MecaFluide!$C$14+MecaFluide!$D$15)*(CR15-CR12-MecaFluide!$D$15*CR34^2))/(MecaFluide!$C$14+MecaFluide!$D$15),"")),"")</f>
        <v>-1.5731260647537291</v>
      </c>
      <c r="CS43" s="4">
        <f ca="1">IF(CS64&lt;=$L$3,IF(OR(CS53=3,CS53=4),"",IF((MecaFluide!$D$15^2*CS34^2+(MecaFluide!$C$14+MecaFluide!$D$15)*(CS15-CS12-MecaFluide!$D$15*CS34^2))&gt;0,MecaFluide!$D$15*CS34-SQRT(MecaFluide!$D$15^2*CS34^2+(MecaFluide!$C$14+MecaFluide!$D$15)*(CS15-CS12-MecaFluide!$D$15*CS34^2))/(MecaFluide!$C$14+MecaFluide!$D$15),"")),"")</f>
        <v>-1.5791323791587211</v>
      </c>
      <c r="CT43" s="4">
        <f ca="1">IF(CT64&lt;=$L$3,IF(OR(CT53=3,CT53=4),"",IF((MecaFluide!$D$15^2*CT34^2+(MecaFluide!$C$14+MecaFluide!$D$15)*(CT15-CT12-MecaFluide!$D$15*CT34^2))&gt;0,MecaFluide!$D$15*CT34-SQRT(MecaFluide!$D$15^2*CT34^2+(MecaFluide!$C$14+MecaFluide!$D$15)*(CT15-CT12-MecaFluide!$D$15*CT34^2))/(MecaFluide!$C$14+MecaFluide!$D$15),"")),"")</f>
        <v>-1.58012228503537</v>
      </c>
      <c r="CU43" s="156">
        <f ca="1">IF(CU64&lt;=$L$3,IF(OR(CU53=3,CU53=4),"",IF((MecaFluide!$D$15^2*CU34^2+(MecaFluide!$C$14+MecaFluide!$D$15)*(CU15-CU12-MecaFluide!$D$15*CU34^2))&gt;0,MecaFluide!$D$15*CU34-SQRT(MecaFluide!$D$15^2*CU34^2+(MecaFluide!$C$14+MecaFluide!$D$15)*(CU15-CU12-MecaFluide!$D$15*CU34^2))/(MecaFluide!$C$14+MecaFluide!$D$15),"")),"")</f>
        <v>-1.5802875640090508</v>
      </c>
      <c r="CV43" s="4" t="str">
        <f ca="1">IF(CV64&lt;=$L$3,IF(OR(CV53=3,CV53=4),"",IF((MecaFluide!$D$15^2*CV34^2+(MecaFluide!$C$14+MecaFluide!$D$15)*(CV15-CV12-MecaFluide!$D$15*CV34^2))&gt;0,MecaFluide!$D$15*CV34-SQRT(MecaFluide!$D$15^2*CV34^2+(MecaFluide!$C$14+MecaFluide!$D$15)*(CV15-CV12-MecaFluide!$D$15*CV34^2))/(MecaFluide!$C$14+MecaFluide!$D$15),"")),"")</f>
        <v/>
      </c>
      <c r="CW43" s="4" t="str">
        <f ca="1">IF(CW64&lt;=$L$3,IF(OR(CW53=3,CW53=4),"",IF((MecaFluide!$D$15^2*CW34^2+(MecaFluide!$C$14+MecaFluide!$D$15)*(CW15-CW12-MecaFluide!$D$15*CW34^2))&gt;0,MecaFluide!$D$15*CW34-SQRT(MecaFluide!$D$15^2*CW34^2+(MecaFluide!$C$14+MecaFluide!$D$15)*(CW15-CW12-MecaFluide!$D$15*CW34^2))/(MecaFluide!$C$14+MecaFluide!$D$15),"")),"")</f>
        <v/>
      </c>
      <c r="CX43" s="4" t="str">
        <f ca="1">IF(CX64&lt;=$L$3,IF(OR(CX53=3,CX53=4),"",IF((MecaFluide!$D$15^2*CX34^2+(MecaFluide!$C$14+MecaFluide!$D$15)*(CX15-CX12-MecaFluide!$D$15*CX34^2))&gt;0,MecaFluide!$D$15*CX34-SQRT(MecaFluide!$D$15^2*CX34^2+(MecaFluide!$C$14+MecaFluide!$D$15)*(CX15-CX12-MecaFluide!$D$15*CX34^2))/(MecaFluide!$C$14+MecaFluide!$D$15),"")),"")</f>
        <v/>
      </c>
      <c r="CY43" s="4" t="str">
        <f ca="1">IF(CY64&lt;=$L$3,IF(OR(CY53=3,CY53=4),"",IF((MecaFluide!$D$15^2*CY34^2+(MecaFluide!$C$14+MecaFluide!$D$15)*(CY15-CY12-MecaFluide!$D$15*CY34^2))&gt;0,MecaFluide!$D$15*CY34-SQRT(MecaFluide!$D$15^2*CY34^2+(MecaFluide!$C$14+MecaFluide!$D$15)*(CY15-CY12-MecaFluide!$D$15*CY34^2))/(MecaFluide!$C$14+MecaFluide!$D$15),"")),"")</f>
        <v/>
      </c>
      <c r="CZ43" s="4" t="str">
        <f ca="1">IF(CZ64&lt;=$L$3,IF(OR(CZ53=3,CZ53=4),"",IF((MecaFluide!$D$15^2*CZ34^2+(MecaFluide!$C$14+MecaFluide!$D$15)*(CZ15-CZ12-MecaFluide!$D$15*CZ34^2))&gt;0,MecaFluide!$D$15*CZ34-SQRT(MecaFluide!$D$15^2*CZ34^2+(MecaFluide!$C$14+MecaFluide!$D$15)*(CZ15-CZ12-MecaFluide!$D$15*CZ34^2))/(MecaFluide!$C$14+MecaFluide!$D$15),"")),"")</f>
        <v/>
      </c>
      <c r="DA43" s="4" t="str">
        <f ca="1">IF(DA64&lt;=$L$3,IF(OR(DA53=3,DA53=4),"",IF((MecaFluide!$D$15^2*DA34^2+(MecaFluide!$C$14+MecaFluide!$D$15)*(DA15-DA12-MecaFluide!$D$15*DA34^2))&gt;0,MecaFluide!$D$15*DA34-SQRT(MecaFluide!$D$15^2*DA34^2+(MecaFluide!$C$14+MecaFluide!$D$15)*(DA15-DA12-MecaFluide!$D$15*DA34^2))/(MecaFluide!$C$14+MecaFluide!$D$15),"")),"")</f>
        <v/>
      </c>
      <c r="DB43" s="4" t="str">
        <f ca="1">IF(DB64&lt;=$L$3,IF(OR(DB53=3,DB53=4),"",IF((MecaFluide!$D$15^2*DB34^2+(MecaFluide!$C$14+MecaFluide!$D$15)*(DB15-DB12-MecaFluide!$D$15*DB34^2))&gt;0,MecaFluide!$D$15*DB34-SQRT(MecaFluide!$D$15^2*DB34^2+(MecaFluide!$C$14+MecaFluide!$D$15)*(DB15-DB12-MecaFluide!$D$15*DB34^2))/(MecaFluide!$C$14+MecaFluide!$D$15),"")),"")</f>
        <v/>
      </c>
      <c r="DC43" s="4" t="str">
        <f ca="1">IF(DC64&lt;=$L$3,IF(OR(DC53=3,DC53=4),"",IF((MecaFluide!$D$15^2*DC34^2+(MecaFluide!$C$14+MecaFluide!$D$15)*(DC15-DC12-MecaFluide!$D$15*DC34^2))&gt;0,MecaFluide!$D$15*DC34-SQRT(MecaFluide!$D$15^2*DC34^2+(MecaFluide!$C$14+MecaFluide!$D$15)*(DC15-DC12-MecaFluide!$D$15*DC34^2))/(MecaFluide!$C$14+MecaFluide!$D$15),"")),"")</f>
        <v/>
      </c>
      <c r="DD43" s="4" t="str">
        <f ca="1">IF(DD64&lt;=$L$3,IF(OR(DD53=3,DD53=4),"",IF((MecaFluide!$D$15^2*DD34^2+(MecaFluide!$C$14+MecaFluide!$D$15)*(DD15-DD12-MecaFluide!$D$15*DD34^2))&gt;0,MecaFluide!$D$15*DD34-SQRT(MecaFluide!$D$15^2*DD34^2+(MecaFluide!$C$14+MecaFluide!$D$15)*(DD15-DD12-MecaFluide!$D$15*DD34^2))/(MecaFluide!$C$14+MecaFluide!$D$15),"")),"")</f>
        <v/>
      </c>
      <c r="DE43" s="4" t="str">
        <f ca="1">IF(DE64&lt;=$L$3,IF(OR(DE53=3,DE53=4),"",IF((MecaFluide!$D$15^2*DE34^2+(MecaFluide!$C$14+MecaFluide!$D$15)*(DE15-DE12-MecaFluide!$D$15*DE34^2))&gt;0,MecaFluide!$D$15*DE34-SQRT(MecaFluide!$D$15^2*DE34^2+(MecaFluide!$C$14+MecaFluide!$D$15)*(DE15-DE12-MecaFluide!$D$15*DE34^2))/(MecaFluide!$C$14+MecaFluide!$D$15),"")),"")</f>
        <v/>
      </c>
      <c r="DF43" s="4" t="str">
        <f ca="1">IF(DF64&lt;=$L$3,IF(OR(DF53=3,DF53=4),"",IF((MecaFluide!$D$15^2*DF34^2+(MecaFluide!$C$14+MecaFluide!$D$15)*(DF15-DF12-MecaFluide!$D$15*DF34^2))&gt;0,MecaFluide!$D$15*DF34-SQRT(MecaFluide!$D$15^2*DF34^2+(MecaFluide!$C$14+MecaFluide!$D$15)*(DF15-DF12-MecaFluide!$D$15*DF34^2))/(MecaFluide!$C$14+MecaFluide!$D$15),"")),"")</f>
        <v/>
      </c>
      <c r="DG43" s="4" t="str">
        <f ca="1">IF(DG64&lt;=$L$3,IF(OR(DG53=3,DG53=4),"",IF((MecaFluide!$D$15^2*DG34^2+(MecaFluide!$C$14+MecaFluide!$D$15)*(DG15-DG12-MecaFluide!$D$15*DG34^2))&gt;0,MecaFluide!$D$15*DG34-SQRT(MecaFluide!$D$15^2*DG34^2+(MecaFluide!$C$14+MecaFluide!$D$15)*(DG15-DG12-MecaFluide!$D$15*DG34^2))/(MecaFluide!$C$14+MecaFluide!$D$15),"")),"")</f>
        <v/>
      </c>
      <c r="DH43" s="4" t="str">
        <f ca="1">IF(DH64&lt;=$L$3,IF(OR(DH53=3,DH53=4),"",IF((MecaFluide!$D$15^2*DH34^2+(MecaFluide!$C$14+MecaFluide!$D$15)*(DH15-DH12-MecaFluide!$D$15*DH34^2))&gt;0,MecaFluide!$D$15*DH34-SQRT(MecaFluide!$D$15^2*DH34^2+(MecaFluide!$C$14+MecaFluide!$D$15)*(DH15-DH12-MecaFluide!$D$15*DH34^2))/(MecaFluide!$C$14+MecaFluide!$D$15),"")),"")</f>
        <v/>
      </c>
      <c r="DI43" s="4" t="str">
        <f ca="1">IF(DI64&lt;=$L$3,IF(OR(DI53=3,DI53=4),"",IF((MecaFluide!$D$15^2*DI34^2+(MecaFluide!$C$14+MecaFluide!$D$15)*(DI15-DI12-MecaFluide!$D$15*DI34^2))&gt;0,MecaFluide!$D$15*DI34-SQRT(MecaFluide!$D$15^2*DI34^2+(MecaFluide!$C$14+MecaFluide!$D$15)*(DI15-DI12-MecaFluide!$D$15*DI34^2))/(MecaFluide!$C$14+MecaFluide!$D$15),"")),"")</f>
        <v/>
      </c>
      <c r="DJ43" s="4" t="str">
        <f ca="1">IF(DJ64&lt;=$L$3,IF(OR(DJ53=3,DJ53=4),"",IF((MecaFluide!$D$15^2*DJ34^2+(MecaFluide!$C$14+MecaFluide!$D$15)*(DJ15-DJ12-MecaFluide!$D$15*DJ34^2))&gt;0,MecaFluide!$D$15*DJ34-SQRT(MecaFluide!$D$15^2*DJ34^2+(MecaFluide!$C$14+MecaFluide!$D$15)*(DJ15-DJ12-MecaFluide!$D$15*DJ34^2))/(MecaFluide!$C$14+MecaFluide!$D$15),"")),"")</f>
        <v/>
      </c>
      <c r="DK43" s="4" t="str">
        <f ca="1">IF(DK64&lt;=$L$3,IF(OR(DK53=3,DK53=4),"",IF((MecaFluide!$D$15^2*DK34^2+(MecaFluide!$C$14+MecaFluide!$D$15)*(DK15-DK12-MecaFluide!$D$15*DK34^2))&gt;0,MecaFluide!$D$15*DK34-SQRT(MecaFluide!$D$15^2*DK34^2+(MecaFluide!$C$14+MecaFluide!$D$15)*(DK15-DK12-MecaFluide!$D$15*DK34^2))/(MecaFluide!$C$14+MecaFluide!$D$15),"")),"")</f>
        <v/>
      </c>
      <c r="DL43" s="4" t="str">
        <f ca="1">IF(DL64&lt;=$L$3,IF(OR(DL53=3,DL53=4),"",IF((MecaFluide!$D$15^2*DL34^2+(MecaFluide!$C$14+MecaFluide!$D$15)*(DL15-DL12-MecaFluide!$D$15*DL34^2))&gt;0,MecaFluide!$D$15*DL34-SQRT(MecaFluide!$D$15^2*DL34^2+(MecaFluide!$C$14+MecaFluide!$D$15)*(DL15-DL12-MecaFluide!$D$15*DL34^2))/(MecaFluide!$C$14+MecaFluide!$D$15),"")),"")</f>
        <v/>
      </c>
      <c r="DM43" s="4" t="str">
        <f ca="1">IF(DM64&lt;=$L$3,IF(OR(DM53=3,DM53=4),"",IF((MecaFluide!$D$15^2*DM34^2+(MecaFluide!$C$14+MecaFluide!$D$15)*(DM15-DM12-MecaFluide!$D$15*DM34^2))&gt;0,MecaFluide!$D$15*DM34-SQRT(MecaFluide!$D$15^2*DM34^2+(MecaFluide!$C$14+MecaFluide!$D$15)*(DM15-DM12-MecaFluide!$D$15*DM34^2))/(MecaFluide!$C$14+MecaFluide!$D$15),"")),"")</f>
        <v/>
      </c>
      <c r="DN43" s="4" t="str">
        <f ca="1">IF(DN64&lt;=$L$3,IF(OR(DN53=3,DN53=4),"",IF((MecaFluide!$D$15^2*DN34^2+(MecaFluide!$C$14+MecaFluide!$D$15)*(DN15-DN12-MecaFluide!$D$15*DN34^2))&gt;0,MecaFluide!$D$15*DN34-SQRT(MecaFluide!$D$15^2*DN34^2+(MecaFluide!$C$14+MecaFluide!$D$15)*(DN15-DN12-MecaFluide!$D$15*DN34^2))/(MecaFluide!$C$14+MecaFluide!$D$15),"")),"")</f>
        <v/>
      </c>
      <c r="DO43" s="4" t="str">
        <f ca="1">IF(DO64&lt;=$L$3,IF(OR(DO53=3,DO53=4),"",IF((MecaFluide!$D$15^2*DO34^2+(MecaFluide!$C$14+MecaFluide!$D$15)*(DO15-DO12-MecaFluide!$D$15*DO34^2))&gt;0,MecaFluide!$D$15*DO34-SQRT(MecaFluide!$D$15^2*DO34^2+(MecaFluide!$C$14+MecaFluide!$D$15)*(DO15-DO12-MecaFluide!$D$15*DO34^2))/(MecaFluide!$C$14+MecaFluide!$D$15),"")),"")</f>
        <v/>
      </c>
      <c r="DP43" s="4" t="str">
        <f ca="1">IF(DP64&lt;=$L$3,IF(OR(DP53=3,DP53=4),"",IF((MecaFluide!$D$15^2*DP34^2+(MecaFluide!$C$14+MecaFluide!$D$15)*(DP15-DP12-MecaFluide!$D$15*DP34^2))&gt;0,MecaFluide!$D$15*DP34-SQRT(MecaFluide!$D$15^2*DP34^2+(MecaFluide!$C$14+MecaFluide!$D$15)*(DP15-DP12-MecaFluide!$D$15*DP34^2))/(MecaFluide!$C$14+MecaFluide!$D$15),"")),"")</f>
        <v/>
      </c>
      <c r="DQ43" s="4" t="str">
        <f ca="1">IF(DQ64&lt;=$L$3,IF(OR(DQ53=3,DQ53=4),"",IF((MecaFluide!$D$15^2*DQ34^2+(MecaFluide!$C$14+MecaFluide!$D$15)*(DQ15-DQ12-MecaFluide!$D$15*DQ34^2))&gt;0,MecaFluide!$D$15*DQ34-SQRT(MecaFluide!$D$15^2*DQ34^2+(MecaFluide!$C$14+MecaFluide!$D$15)*(DQ15-DQ12-MecaFluide!$D$15*DQ34^2))/(MecaFluide!$C$14+MecaFluide!$D$15),"")),"")</f>
        <v/>
      </c>
      <c r="DR43" s="4" t="str">
        <f ca="1">IF(DR64&lt;=$L$3,IF(OR(DR53=3,DR53=4),"",IF((MecaFluide!$D$15^2*DR34^2+(MecaFluide!$C$14+MecaFluide!$D$15)*(DR15-DR12-MecaFluide!$D$15*DR34^2))&gt;0,MecaFluide!$D$15*DR34-SQRT(MecaFluide!$D$15^2*DR34^2+(MecaFluide!$C$14+MecaFluide!$D$15)*(DR15-DR12-MecaFluide!$D$15*DR34^2))/(MecaFluide!$C$14+MecaFluide!$D$15),"")),"")</f>
        <v/>
      </c>
      <c r="DS43" s="4" t="str">
        <f ca="1">IF(DS64&lt;=$L$3,IF(OR(DS53=3,DS53=4),"",IF((MecaFluide!$D$15^2*DS34^2+(MecaFluide!$C$14+MecaFluide!$D$15)*(DS15-DS12-MecaFluide!$D$15*DS34^2))&gt;0,MecaFluide!$D$15*DS34-SQRT(MecaFluide!$D$15^2*DS34^2+(MecaFluide!$C$14+MecaFluide!$D$15)*(DS15-DS12-MecaFluide!$D$15*DS34^2))/(MecaFluide!$C$14+MecaFluide!$D$15),"")),"")</f>
        <v/>
      </c>
      <c r="DT43" s="110" t="str">
        <f ca="1">IF(DT64&lt;=$L$3,IF(OR(DT53=3,DT53=4),"",IF((MecaFluide!$D$15^2*DT34^2+(MecaFluide!$C$14+MecaFluide!$D$15)*(DT15-DT12-MecaFluide!$D$15*DT34^2))&gt;0,MecaFluide!$D$15*DT34-SQRT(MecaFluide!$D$15^2*DT34^2+(MecaFluide!$C$14+MecaFluide!$D$15)*(DT15-DT12-MecaFluide!$D$15*DT34^2))/(MecaFluide!$C$14+MecaFluide!$D$15),"")),"")</f>
        <v/>
      </c>
      <c r="DU43" s="4" t="str">
        <f ca="1">IF(DU64&lt;=$L$3,IF(OR(DU53=3,DU53=4),"",IF((MecaFluide!$D$15^2*DU34^2+(MecaFluide!$C$14+MecaFluide!$D$15)*(DU15-DU12-MecaFluide!$D$15*DU34^2))&gt;0,MecaFluide!$D$15*DU34-SQRT(MecaFluide!$D$15^2*DU34^2+(MecaFluide!$C$14+MecaFluide!$D$15)*(DU15-DU12-MecaFluide!$D$15*DU34^2))/(MecaFluide!$C$14+MecaFluide!$D$15),"")),"")</f>
        <v/>
      </c>
      <c r="DV43" s="4" t="str">
        <f ca="1">IF(DV64&lt;=$L$3,IF(OR(DV53=3,DV53=4),"",IF((MecaFluide!$D$15^2*DV34^2+(MecaFluide!$C$14+MecaFluide!$D$15)*(DV15-DV12-MecaFluide!$D$15*DV34^2))&gt;0,MecaFluide!$D$15*DV34-SQRT(MecaFluide!$D$15^2*DV34^2+(MecaFluide!$C$14+MecaFluide!$D$15)*(DV15-DV12-MecaFluide!$D$15*DV34^2))/(MecaFluide!$C$14+MecaFluide!$D$15),"")),"")</f>
        <v/>
      </c>
      <c r="DW43" s="4" t="str">
        <f ca="1">IF(DW64&lt;=$L$3,IF(OR(DW53=3,DW53=4),"",IF((MecaFluide!$D$15^2*DW34^2+(MecaFluide!$C$14+MecaFluide!$D$15)*(DW15-DW12-MecaFluide!$D$15*DW34^2))&gt;0,MecaFluide!$D$15*DW34-SQRT(MecaFluide!$D$15^2*DW34^2+(MecaFluide!$C$14+MecaFluide!$D$15)*(DW15-DW12-MecaFluide!$D$15*DW34^2))/(MecaFluide!$C$14+MecaFluide!$D$15),"")),"")</f>
        <v/>
      </c>
      <c r="DX43" s="4" t="str">
        <f ca="1">IF(DX64&lt;=$L$3,IF(OR(DX53=3,DX53=4),"",IF((MecaFluide!$D$15^2*DX34^2+(MecaFluide!$C$14+MecaFluide!$D$15)*(DX15-DX12-MecaFluide!$D$15*DX34^2))&gt;0,MecaFluide!$D$15*DX34-SQRT(MecaFluide!$D$15^2*DX34^2+(MecaFluide!$C$14+MecaFluide!$D$15)*(DX15-DX12-MecaFluide!$D$15*DX34^2))/(MecaFluide!$C$14+MecaFluide!$D$15),"")),"")</f>
        <v/>
      </c>
      <c r="DY43" s="4" t="str">
        <f ca="1">IF(DY64&lt;=$L$3,IF(OR(DY53=3,DY53=4),"",IF((MecaFluide!$D$15^2*DY34^2+(MecaFluide!$C$14+MecaFluide!$D$15)*(DY15-DY12-MecaFluide!$D$15*DY34^2))&gt;0,MecaFluide!$D$15*DY34-SQRT(MecaFluide!$D$15^2*DY34^2+(MecaFluide!$C$14+MecaFluide!$D$15)*(DY15-DY12-MecaFluide!$D$15*DY34^2))/(MecaFluide!$C$14+MecaFluide!$D$15),"")),"")</f>
        <v/>
      </c>
      <c r="DZ43" s="4" t="str">
        <f ca="1">IF(DZ64&lt;=$L$3,IF(OR(DZ53=3,DZ53=4),"",IF((MecaFluide!$D$15^2*DZ34^2+(MecaFluide!$C$14+MecaFluide!$D$15)*(DZ15-DZ12-MecaFluide!$D$15*DZ34^2))&gt;0,MecaFluide!$D$15*DZ34-SQRT(MecaFluide!$D$15^2*DZ34^2+(MecaFluide!$C$14+MecaFluide!$D$15)*(DZ15-DZ12-MecaFluide!$D$15*DZ34^2))/(MecaFluide!$C$14+MecaFluide!$D$15),"")),"")</f>
        <v/>
      </c>
      <c r="EA43" s="4" t="str">
        <f ca="1">IF(EA64&lt;=$L$3,IF(OR(EA53=3,EA53=4),"",IF((MecaFluide!$D$15^2*EA34^2+(MecaFluide!$C$14+MecaFluide!$D$15)*(EA15-EA12-MecaFluide!$D$15*EA34^2))&gt;0,MecaFluide!$D$15*EA34-SQRT(MecaFluide!$D$15^2*EA34^2+(MecaFluide!$C$14+MecaFluide!$D$15)*(EA15-EA12-MecaFluide!$D$15*EA34^2))/(MecaFluide!$C$14+MecaFluide!$D$15),"")),"")</f>
        <v/>
      </c>
      <c r="EB43" s="4" t="str">
        <f ca="1">IF(EB64&lt;=$L$3,IF(OR(EB53=3,EB53=4),"",IF((MecaFluide!$D$15^2*EB34^2+(MecaFluide!$C$14+MecaFluide!$D$15)*(EB15-EB12-MecaFluide!$D$15*EB34^2))&gt;0,MecaFluide!$D$15*EB34-SQRT(MecaFluide!$D$15^2*EB34^2+(MecaFluide!$C$14+MecaFluide!$D$15)*(EB15-EB12-MecaFluide!$D$15*EB34^2))/(MecaFluide!$C$14+MecaFluide!$D$15),"")),"")</f>
        <v/>
      </c>
      <c r="EC43" s="4" t="str">
        <f ca="1">IF(EC64&lt;=$L$3,IF(OR(EC53=3,EC53=4),"",IF((MecaFluide!$D$15^2*EC34^2+(MecaFluide!$C$14+MecaFluide!$D$15)*(EC15-EC12-MecaFluide!$D$15*EC34^2))&gt;0,MecaFluide!$D$15*EC34-SQRT(MecaFluide!$D$15^2*EC34^2+(MecaFluide!$C$14+MecaFluide!$D$15)*(EC15-EC12-MecaFluide!$D$15*EC34^2))/(MecaFluide!$C$14+MecaFluide!$D$15),"")),"")</f>
        <v/>
      </c>
      <c r="ED43" s="4" t="str">
        <f ca="1">IF(ED64&lt;=$L$3,IF(OR(ED53=3,ED53=4),"",IF((MecaFluide!$D$15^2*ED34^2+(MecaFluide!$C$14+MecaFluide!$D$15)*(ED15-ED12-MecaFluide!$D$15*ED34^2))&gt;0,MecaFluide!$D$15*ED34-SQRT(MecaFluide!$D$15^2*ED34^2+(MecaFluide!$C$14+MecaFluide!$D$15)*(ED15-ED12-MecaFluide!$D$15*ED34^2))/(MecaFluide!$C$14+MecaFluide!$D$15),"")),"")</f>
        <v/>
      </c>
      <c r="EE43" s="4" t="str">
        <f ca="1">IF(EE64&lt;=$L$3,IF(OR(EE53=3,EE53=4),"",IF((MecaFluide!$D$15^2*EE34^2+(MecaFluide!$C$14+MecaFluide!$D$15)*(EE15-EE12-MecaFluide!$D$15*EE34^2))&gt;0,MecaFluide!$D$15*EE34-SQRT(MecaFluide!$D$15^2*EE34^2+(MecaFluide!$C$14+MecaFluide!$D$15)*(EE15-EE12-MecaFluide!$D$15*EE34^2))/(MecaFluide!$C$14+MecaFluide!$D$15),"")),"")</f>
        <v/>
      </c>
      <c r="EF43" s="4" t="str">
        <f ca="1">IF(EF64&lt;=$L$3,IF(OR(EF53=3,EF53=4),"",IF((MecaFluide!$D$15^2*EF34^2+(MecaFluide!$C$14+MecaFluide!$D$15)*(EF15-EF12-MecaFluide!$D$15*EF34^2))&gt;0,MecaFluide!$D$15*EF34-SQRT(MecaFluide!$D$15^2*EF34^2+(MecaFluide!$C$14+MecaFluide!$D$15)*(EF15-EF12-MecaFluide!$D$15*EF34^2))/(MecaFluide!$C$14+MecaFluide!$D$15),"")),"")</f>
        <v/>
      </c>
      <c r="EG43" s="4" t="str">
        <f ca="1">IF(EG64&lt;=$L$3,IF(OR(EG53=3,EG53=4),"",IF((MecaFluide!$D$15^2*EG34^2+(MecaFluide!$C$14+MecaFluide!$D$15)*(EG15-EG12-MecaFluide!$D$15*EG34^2))&gt;0,MecaFluide!$D$15*EG34-SQRT(MecaFluide!$D$15^2*EG34^2+(MecaFluide!$C$14+MecaFluide!$D$15)*(EG15-EG12-MecaFluide!$D$15*EG34^2))/(MecaFluide!$C$14+MecaFluide!$D$15),"")),"")</f>
        <v/>
      </c>
      <c r="EH43" s="4" t="str">
        <f ca="1">IF(EH64&lt;=$L$3,IF(OR(EH53=3,EH53=4),"",IF((MecaFluide!$D$15^2*EH34^2+(MecaFluide!$C$14+MecaFluide!$D$15)*(EH15-EH12-MecaFluide!$D$15*EH34^2))&gt;0,MecaFluide!$D$15*EH34-SQRT(MecaFluide!$D$15^2*EH34^2+(MecaFluide!$C$14+MecaFluide!$D$15)*(EH15-EH12-MecaFluide!$D$15*EH34^2))/(MecaFluide!$C$14+MecaFluide!$D$15),"")),"")</f>
        <v/>
      </c>
      <c r="EI43" s="4" t="str">
        <f ca="1">IF(EI64&lt;=$L$3,IF(OR(EI53=3,EI53=4),"",IF((MecaFluide!$D$15^2*EI34^2+(MecaFluide!$C$14+MecaFluide!$D$15)*(EI15-EI12-MecaFluide!$D$15*EI34^2))&gt;0,MecaFluide!$D$15*EI34-SQRT(MecaFluide!$D$15^2*EI34^2+(MecaFluide!$C$14+MecaFluide!$D$15)*(EI15-EI12-MecaFluide!$D$15*EI34^2))/(MecaFluide!$C$14+MecaFluide!$D$15),"")),"")</f>
        <v/>
      </c>
      <c r="EJ43" s="4" t="str">
        <f ca="1">IF(EJ64&lt;=$L$3,IF(OR(EJ53=3,EJ53=4),"",IF((MecaFluide!$D$15^2*EJ34^2+(MecaFluide!$C$14+MecaFluide!$D$15)*(EJ15-EJ12-MecaFluide!$D$15*EJ34^2))&gt;0,MecaFluide!$D$15*EJ34-SQRT(MecaFluide!$D$15^2*EJ34^2+(MecaFluide!$C$14+MecaFluide!$D$15)*(EJ15-EJ12-MecaFluide!$D$15*EJ34^2))/(MecaFluide!$C$14+MecaFluide!$D$15),"")),"")</f>
        <v/>
      </c>
      <c r="EK43" s="4" t="str">
        <f ca="1">IF(EK64&lt;=$L$3,IF(OR(EK53=3,EK53=4),"",IF((MecaFluide!$D$15^2*EK34^2+(MecaFluide!$C$14+MecaFluide!$D$15)*(EK15-EK12-MecaFluide!$D$15*EK34^2))&gt;0,MecaFluide!$D$15*EK34-SQRT(MecaFluide!$D$15^2*EK34^2+(MecaFluide!$C$14+MecaFluide!$D$15)*(EK15-EK12-MecaFluide!$D$15*EK34^2))/(MecaFluide!$C$14+MecaFluide!$D$15),"")),"")</f>
        <v/>
      </c>
      <c r="EL43" s="4" t="str">
        <f ca="1">IF(EL64&lt;=$L$3,IF(OR(EL53=3,EL53=4),"",IF((MecaFluide!$D$15^2*EL34^2+(MecaFluide!$C$14+MecaFluide!$D$15)*(EL15-EL12-MecaFluide!$D$15*EL34^2))&gt;0,MecaFluide!$D$15*EL34-SQRT(MecaFluide!$D$15^2*EL34^2+(MecaFluide!$C$14+MecaFluide!$D$15)*(EL15-EL12-MecaFluide!$D$15*EL34^2))/(MecaFluide!$C$14+MecaFluide!$D$15),"")),"")</f>
        <v/>
      </c>
      <c r="EM43" s="4" t="str">
        <f ca="1">IF(EM64&lt;=$L$3,IF(OR(EM53=3,EM53=4),"",IF((MecaFluide!$D$15^2*EM34^2+(MecaFluide!$C$14+MecaFluide!$D$15)*(EM15-EM12-MecaFluide!$D$15*EM34^2))&gt;0,MecaFluide!$D$15*EM34-SQRT(MecaFluide!$D$15^2*EM34^2+(MecaFluide!$C$14+MecaFluide!$D$15)*(EM15-EM12-MecaFluide!$D$15*EM34^2))/(MecaFluide!$C$14+MecaFluide!$D$15),"")),"")</f>
        <v/>
      </c>
      <c r="EN43" s="4" t="str">
        <f ca="1">IF(EN64&lt;=$L$3,IF(OR(EN53=3,EN53=4),"",IF((MecaFluide!$D$15^2*EN34^2+(MecaFluide!$C$14+MecaFluide!$D$15)*(EN15-EN12-MecaFluide!$D$15*EN34^2))&gt;0,MecaFluide!$D$15*EN34-SQRT(MecaFluide!$D$15^2*EN34^2+(MecaFluide!$C$14+MecaFluide!$D$15)*(EN15-EN12-MecaFluide!$D$15*EN34^2))/(MecaFluide!$C$14+MecaFluide!$D$15),"")),"")</f>
        <v/>
      </c>
      <c r="EO43" s="4" t="str">
        <f ca="1">IF(EO64&lt;=$L$3,IF(OR(EO53=3,EO53=4),"",IF((MecaFluide!$D$15^2*EO34^2+(MecaFluide!$C$14+MecaFluide!$D$15)*(EO15-EO12-MecaFluide!$D$15*EO34^2))&gt;0,MecaFluide!$D$15*EO34-SQRT(MecaFluide!$D$15^2*EO34^2+(MecaFluide!$C$14+MecaFluide!$D$15)*(EO15-EO12-MecaFluide!$D$15*EO34^2))/(MecaFluide!$C$14+MecaFluide!$D$15),"")),"")</f>
        <v/>
      </c>
      <c r="EP43" s="4" t="str">
        <f ca="1">IF(EP64&lt;=$L$3,IF(OR(EP53=3,EP53=4),"",IF((MecaFluide!$D$15^2*EP34^2+(MecaFluide!$C$14+MecaFluide!$D$15)*(EP15-EP12-MecaFluide!$D$15*EP34^2))&gt;0,MecaFluide!$D$15*EP34-SQRT(MecaFluide!$D$15^2*EP34^2+(MecaFluide!$C$14+MecaFluide!$D$15)*(EP15-EP12-MecaFluide!$D$15*EP34^2))/(MecaFluide!$C$14+MecaFluide!$D$15),"")),"")</f>
        <v/>
      </c>
      <c r="EQ43" s="156" t="str">
        <f ca="1">IF(EQ64&lt;=$L$3,IF(OR(EQ53=3,EQ53=4),"",IF((MecaFluide!$D$15^2*EQ34^2+(MecaFluide!$C$14+MecaFluide!$D$15)*(EQ15-EQ12-MecaFluide!$D$15*EQ34^2))&gt;0,MecaFluide!$D$15*EQ34-SQRT(MecaFluide!$D$15^2*EQ34^2+(MecaFluide!$C$14+MecaFluide!$D$15)*(EQ15-EQ12-MecaFluide!$D$15*EQ34^2))/(MecaFluide!$C$14+MecaFluide!$D$15),"")),"")</f>
        <v/>
      </c>
      <c r="ER43" s="4" t="str">
        <f ca="1">IF(ER64&lt;=$L$3,IF(OR(ER53=3,ER53=4),"",IF((MecaFluide!$D$15^2*ER34^2+(MecaFluide!$C$14+MecaFluide!$D$15)*(ER15-ER12-MecaFluide!$D$15*ER34^2))&gt;0,MecaFluide!$D$15*ER34-SQRT(MecaFluide!$D$15^2*ER34^2+(MecaFluide!$C$14+MecaFluide!$D$15)*(ER15-ER12-MecaFluide!$D$15*ER34^2))/(MecaFluide!$C$14+MecaFluide!$D$15),"")),"")</f>
        <v/>
      </c>
      <c r="ES43" s="4" t="str">
        <f ca="1">IF(ES64&lt;=$L$3,IF(OR(ES53=3,ES53=4),"",IF((MecaFluide!$D$15^2*ES34^2+(MecaFluide!$C$14+MecaFluide!$D$15)*(ES15-ES12-MecaFluide!$D$15*ES34^2))&gt;0,MecaFluide!$D$15*ES34-SQRT(MecaFluide!$D$15^2*ES34^2+(MecaFluide!$C$14+MecaFluide!$D$15)*(ES15-ES12-MecaFluide!$D$15*ES34^2))/(MecaFluide!$C$14+MecaFluide!$D$15),"")),"")</f>
        <v/>
      </c>
      <c r="ET43" s="4" t="str">
        <f ca="1">IF(ET64&lt;=$L$3,IF(OR(ET53=3,ET53=4),"",IF((MecaFluide!$D$15^2*ET34^2+(MecaFluide!$C$14+MecaFluide!$D$15)*(ET15-ET12-MecaFluide!$D$15*ET34^2))&gt;0,MecaFluide!$D$15*ET34-SQRT(MecaFluide!$D$15^2*ET34^2+(MecaFluide!$C$14+MecaFluide!$D$15)*(ET15-ET12-MecaFluide!$D$15*ET34^2))/(MecaFluide!$C$14+MecaFluide!$D$15),"")),"")</f>
        <v/>
      </c>
      <c r="EU43" s="4" t="str">
        <f ca="1">IF(EU64&lt;=$L$3,IF(OR(EU53=3,EU53=4),"",IF((MecaFluide!$D$15^2*EU34^2+(MecaFluide!$C$14+MecaFluide!$D$15)*(EU15-EU12-MecaFluide!$D$15*EU34^2))&gt;0,MecaFluide!$D$15*EU34-SQRT(MecaFluide!$D$15^2*EU34^2+(MecaFluide!$C$14+MecaFluide!$D$15)*(EU15-EU12-MecaFluide!$D$15*EU34^2))/(MecaFluide!$C$14+MecaFluide!$D$15),"")),"")</f>
        <v/>
      </c>
      <c r="EV43" s="4" t="str">
        <f ca="1">IF(EV64&lt;=$L$3,IF(OR(EV53=3,EV53=4),"",IF((MecaFluide!$D$15^2*EV34^2+(MecaFluide!$C$14+MecaFluide!$D$15)*(EV15-EV12-MecaFluide!$D$15*EV34^2))&gt;0,MecaFluide!$D$15*EV34-SQRT(MecaFluide!$D$15^2*EV34^2+(MecaFluide!$C$14+MecaFluide!$D$15)*(EV15-EV12-MecaFluide!$D$15*EV34^2))/(MecaFluide!$C$14+MecaFluide!$D$15),"")),"")</f>
        <v/>
      </c>
      <c r="EW43" s="4" t="str">
        <f ca="1">IF(EW64&lt;=$L$3,IF(OR(EW53=3,EW53=4),"",IF((MecaFluide!$D$15^2*EW34^2+(MecaFluide!$C$14+MecaFluide!$D$15)*(EW15-EW12-MecaFluide!$D$15*EW34^2))&gt;0,MecaFluide!$D$15*EW34-SQRT(MecaFluide!$D$15^2*EW34^2+(MecaFluide!$C$14+MecaFluide!$D$15)*(EW15-EW12-MecaFluide!$D$15*EW34^2))/(MecaFluide!$C$14+MecaFluide!$D$15),"")),"")</f>
        <v/>
      </c>
      <c r="EX43" s="4" t="str">
        <f ca="1">IF(EX64&lt;=$L$3,IF(OR(EX53=3,EX53=4),"",IF((MecaFluide!$D$15^2*EX34^2+(MecaFluide!$C$14+MecaFluide!$D$15)*(EX15-EX12-MecaFluide!$D$15*EX34^2))&gt;0,MecaFluide!$D$15*EX34-SQRT(MecaFluide!$D$15^2*EX34^2+(MecaFluide!$C$14+MecaFluide!$D$15)*(EX15-EX12-MecaFluide!$D$15*EX34^2))/(MecaFluide!$C$14+MecaFluide!$D$15),"")),"")</f>
        <v/>
      </c>
      <c r="EY43" s="4" t="str">
        <f ca="1">IF(EY64&lt;=$L$3,IF(OR(EY53=3,EY53=4),"",IF((MecaFluide!$D$15^2*EY34^2+(MecaFluide!$C$14+MecaFluide!$D$15)*(EY15-EY12-MecaFluide!$D$15*EY34^2))&gt;0,MecaFluide!$D$15*EY34-SQRT(MecaFluide!$D$15^2*EY34^2+(MecaFluide!$C$14+MecaFluide!$D$15)*(EY15-EY12-MecaFluide!$D$15*EY34^2))/(MecaFluide!$C$14+MecaFluide!$D$15),"")),"")</f>
        <v/>
      </c>
      <c r="EZ43" s="4" t="str">
        <f ca="1">IF(EZ64&lt;=$L$3,IF(OR(EZ53=3,EZ53=4),"",IF((MecaFluide!$D$15^2*EZ34^2+(MecaFluide!$C$14+MecaFluide!$D$15)*(EZ15-EZ12-MecaFluide!$D$15*EZ34^2))&gt;0,MecaFluide!$D$15*EZ34-SQRT(MecaFluide!$D$15^2*EZ34^2+(MecaFluide!$C$14+MecaFluide!$D$15)*(EZ15-EZ12-MecaFluide!$D$15*EZ34^2))/(MecaFluide!$C$14+MecaFluide!$D$15),"")),"")</f>
        <v/>
      </c>
      <c r="FA43" s="4" t="str">
        <f ca="1">IF(FA64&lt;=$L$3,IF(OR(FA53=3,FA53=4),"",IF((MecaFluide!$D$15^2*FA34^2+(MecaFluide!$C$14+MecaFluide!$D$15)*(FA15-FA12-MecaFluide!$D$15*FA34^2))&gt;0,MecaFluide!$D$15*FA34-SQRT(MecaFluide!$D$15^2*FA34^2+(MecaFluide!$C$14+MecaFluide!$D$15)*(FA15-FA12-MecaFluide!$D$15*FA34^2))/(MecaFluide!$C$14+MecaFluide!$D$15),"")),"")</f>
        <v/>
      </c>
      <c r="FB43" s="4" t="str">
        <f ca="1">IF(FB64&lt;=$L$3,IF(OR(FB53=3,FB53=4),"",IF((MecaFluide!$D$15^2*FB34^2+(MecaFluide!$C$14+MecaFluide!$D$15)*(FB15-FB12-MecaFluide!$D$15*FB34^2))&gt;0,MecaFluide!$D$15*FB34-SQRT(MecaFluide!$D$15^2*FB34^2+(MecaFluide!$C$14+MecaFluide!$D$15)*(FB15-FB12-MecaFluide!$D$15*FB34^2))/(MecaFluide!$C$14+MecaFluide!$D$15),"")),"")</f>
        <v/>
      </c>
      <c r="FC43" s="4" t="str">
        <f ca="1">IF(FC64&lt;=$L$3,IF(OR(FC53=3,FC53=4),"",IF((MecaFluide!$D$15^2*FC34^2+(MecaFluide!$C$14+MecaFluide!$D$15)*(FC15-FC12-MecaFluide!$D$15*FC34^2))&gt;0,MecaFluide!$D$15*FC34-SQRT(MecaFluide!$D$15^2*FC34^2+(MecaFluide!$C$14+MecaFluide!$D$15)*(FC15-FC12-MecaFluide!$D$15*FC34^2))/(MecaFluide!$C$14+MecaFluide!$D$15),"")),"")</f>
        <v/>
      </c>
      <c r="FD43" s="4" t="str">
        <f ca="1">IF(FD64&lt;=$L$3,IF(OR(FD53=3,FD53=4),"",IF((MecaFluide!$D$15^2*FD34^2+(MecaFluide!$C$14+MecaFluide!$D$15)*(FD15-FD12-MecaFluide!$D$15*FD34^2))&gt;0,MecaFluide!$D$15*FD34-SQRT(MecaFluide!$D$15^2*FD34^2+(MecaFluide!$C$14+MecaFluide!$D$15)*(FD15-FD12-MecaFluide!$D$15*FD34^2))/(MecaFluide!$C$14+MecaFluide!$D$15),"")),"")</f>
        <v/>
      </c>
      <c r="FE43" s="4" t="str">
        <f ca="1">IF(FE64&lt;=$L$3,IF(OR(FE53=3,FE53=4),"",IF((MecaFluide!$D$15^2*FE34^2+(MecaFluide!$C$14+MecaFluide!$D$15)*(FE15-FE12-MecaFluide!$D$15*FE34^2))&gt;0,MecaFluide!$D$15*FE34-SQRT(MecaFluide!$D$15^2*FE34^2+(MecaFluide!$C$14+MecaFluide!$D$15)*(FE15-FE12-MecaFluide!$D$15*FE34^2))/(MecaFluide!$C$14+MecaFluide!$D$15),"")),"")</f>
        <v/>
      </c>
      <c r="FF43" s="4" t="str">
        <f ca="1">IF(FF64&lt;=$L$3,IF(OR(FF53=3,FF53=4),"",IF((MecaFluide!$D$15^2*FF34^2+(MecaFluide!$C$14+MecaFluide!$D$15)*(FF15-FF12-MecaFluide!$D$15*FF34^2))&gt;0,MecaFluide!$D$15*FF34-SQRT(MecaFluide!$D$15^2*FF34^2+(MecaFluide!$C$14+MecaFluide!$D$15)*(FF15-FF12-MecaFluide!$D$15*FF34^2))/(MecaFluide!$C$14+MecaFluide!$D$15),"")),"")</f>
        <v/>
      </c>
      <c r="FG43" s="4" t="str">
        <f ca="1">IF(FG64&lt;=$L$3,IF(OR(FG53=3,FG53=4),"",IF((MecaFluide!$D$15^2*FG34^2+(MecaFluide!$C$14+MecaFluide!$D$15)*(FG15-FG12-MecaFluide!$D$15*FG34^2))&gt;0,MecaFluide!$D$15*FG34-SQRT(MecaFluide!$D$15^2*FG34^2+(MecaFluide!$C$14+MecaFluide!$D$15)*(FG15-FG12-MecaFluide!$D$15*FG34^2))/(MecaFluide!$C$14+MecaFluide!$D$15),"")),"")</f>
        <v/>
      </c>
      <c r="FH43" s="4" t="str">
        <f ca="1">IF(FH64&lt;=$L$3,IF(OR(FH53=3,FH53=4),"",IF((MecaFluide!$D$15^2*FH34^2+(MecaFluide!$C$14+MecaFluide!$D$15)*(FH15-FH12-MecaFluide!$D$15*FH34^2))&gt;0,MecaFluide!$D$15*FH34-SQRT(MecaFluide!$D$15^2*FH34^2+(MecaFluide!$C$14+MecaFluide!$D$15)*(FH15-FH12-MecaFluide!$D$15*FH34^2))/(MecaFluide!$C$14+MecaFluide!$D$15),"")),"")</f>
        <v/>
      </c>
      <c r="FI43" s="4" t="str">
        <f ca="1">IF(FI64&lt;=$L$3,IF(OR(FI53=3,FI53=4),"",IF((MecaFluide!$D$15^2*FI34^2+(MecaFluide!$C$14+MecaFluide!$D$15)*(FI15-FI12-MecaFluide!$D$15*FI34^2))&gt;0,MecaFluide!$D$15*FI34-SQRT(MecaFluide!$D$15^2*FI34^2+(MecaFluide!$C$14+MecaFluide!$D$15)*(FI15-FI12-MecaFluide!$D$15*FI34^2))/(MecaFluide!$C$14+MecaFluide!$D$15),"")),"")</f>
        <v/>
      </c>
      <c r="FJ43" s="4" t="str">
        <f ca="1">IF(FJ64&lt;=$L$3,IF(OR(FJ53=3,FJ53=4),"",IF((MecaFluide!$D$15^2*FJ34^2+(MecaFluide!$C$14+MecaFluide!$D$15)*(FJ15-FJ12-MecaFluide!$D$15*FJ34^2))&gt;0,MecaFluide!$D$15*FJ34-SQRT(MecaFluide!$D$15^2*FJ34^2+(MecaFluide!$C$14+MecaFluide!$D$15)*(FJ15-FJ12-MecaFluide!$D$15*FJ34^2))/(MecaFluide!$C$14+MecaFluide!$D$15),"")),"")</f>
        <v/>
      </c>
      <c r="FK43" s="4" t="str">
        <f ca="1">IF(FK64&lt;=$L$3,IF(OR(FK53=3,FK53=4),"",IF((MecaFluide!$D$15^2*FK34^2+(MecaFluide!$C$14+MecaFluide!$D$15)*(FK15-FK12-MecaFluide!$D$15*FK34^2))&gt;0,MecaFluide!$D$15*FK34-SQRT(MecaFluide!$D$15^2*FK34^2+(MecaFluide!$C$14+MecaFluide!$D$15)*(FK15-FK12-MecaFluide!$D$15*FK34^2))/(MecaFluide!$C$14+MecaFluide!$D$15),"")),"")</f>
        <v/>
      </c>
      <c r="FL43" s="4" t="str">
        <f ca="1">IF(FL64&lt;=$L$3,IF(OR(FL53=3,FL53=4),"",IF((MecaFluide!$D$15^2*FL34^2+(MecaFluide!$C$14+MecaFluide!$D$15)*(FL15-FL12-MecaFluide!$D$15*FL34^2))&gt;0,MecaFluide!$D$15*FL34-SQRT(MecaFluide!$D$15^2*FL34^2+(MecaFluide!$C$14+MecaFluide!$D$15)*(FL15-FL12-MecaFluide!$D$15*FL34^2))/(MecaFluide!$C$14+MecaFluide!$D$15),"")),"")</f>
        <v/>
      </c>
      <c r="FM43" s="4" t="str">
        <f ca="1">IF(FM64&lt;=$L$3,IF(OR(FM53=3,FM53=4),"",IF((MecaFluide!$D$15^2*FM34^2+(MecaFluide!$C$14+MecaFluide!$D$15)*(FM15-FM12-MecaFluide!$D$15*FM34^2))&gt;0,MecaFluide!$D$15*FM34-SQRT(MecaFluide!$D$15^2*FM34^2+(MecaFluide!$C$14+MecaFluide!$D$15)*(FM15-FM12-MecaFluide!$D$15*FM34^2))/(MecaFluide!$C$14+MecaFluide!$D$15),"")),"")</f>
        <v/>
      </c>
      <c r="FN43" s="4" t="str">
        <f ca="1">IF(FN64&lt;=$L$3,IF(OR(FN53=3,FN53=4),"",IF((MecaFluide!$D$15^2*FN34^2+(MecaFluide!$C$14+MecaFluide!$D$15)*(FN15-FN12-MecaFluide!$D$15*FN34^2))&gt;0,MecaFluide!$D$15*FN34-SQRT(MecaFluide!$D$15^2*FN34^2+(MecaFluide!$C$14+MecaFluide!$D$15)*(FN15-FN12-MecaFluide!$D$15*FN34^2))/(MecaFluide!$C$14+MecaFluide!$D$15),"")),"")</f>
        <v/>
      </c>
      <c r="FO43" s="4" t="str">
        <f ca="1">IF(FO64&lt;=$L$3,IF(OR(FO53=3,FO53=4),"",IF((MecaFluide!$D$15^2*FO34^2+(MecaFluide!$C$14+MecaFluide!$D$15)*(FO15-FO12-MecaFluide!$D$15*FO34^2))&gt;0,MecaFluide!$D$15*FO34-SQRT(MecaFluide!$D$15^2*FO34^2+(MecaFluide!$C$14+MecaFluide!$D$15)*(FO15-FO12-MecaFluide!$D$15*FO34^2))/(MecaFluide!$C$14+MecaFluide!$D$15),"")),"")</f>
        <v/>
      </c>
      <c r="FP43" s="110" t="str">
        <f>IF(FP64&lt;=$L$3,IF(OR(FP53=3,FP53=4),"",IF((MecaFluide!$D$15^2*FP34^2+(MecaFluide!$C$14+MecaFluide!$D$15)*(FP15-FP12-MecaFluide!$D$15*FP34^2))&gt;0,MecaFluide!$D$15*FP34-SQRT(MecaFluide!$D$15^2*FP34^2+(MecaFluide!$C$14+MecaFluide!$D$15)*(FP15-FP12-MecaFluide!$D$15*FP34^2))/(MecaFluide!$C$14+MecaFluide!$D$15),"")),"")</f>
        <v/>
      </c>
      <c r="FQ43" s="4" t="str">
        <f>IF(FQ64&lt;=$L$3,IF(OR(FQ53=3,FQ53=4),"",IF((MecaFluide!$D$15^2*FQ34^2+(MecaFluide!$C$14+MecaFluide!$D$15)*(FQ15-FQ12-MecaFluide!$D$15*FQ34^2))&gt;0,MecaFluide!$D$15*FQ34-SQRT(MecaFluide!$D$15^2*FQ34^2+(MecaFluide!$C$14+MecaFluide!$D$15)*(FQ15-FQ12-MecaFluide!$D$15*FQ34^2))/(MecaFluide!$C$14+MecaFluide!$D$15),"")),"")</f>
        <v/>
      </c>
      <c r="FR43" s="4" t="str">
        <f>IF(FR64&lt;=$L$3,IF(OR(FR53=3,FR53=4),"",IF((MecaFluide!$D$15^2*FR34^2+(MecaFluide!$C$14+MecaFluide!$D$15)*(FR15-FR12-MecaFluide!$D$15*FR34^2))&gt;0,MecaFluide!$D$15*FR34-SQRT(MecaFluide!$D$15^2*FR34^2+(MecaFluide!$C$14+MecaFluide!$D$15)*(FR15-FR12-MecaFluide!$D$15*FR34^2))/(MecaFluide!$C$14+MecaFluide!$D$15),"")),"")</f>
        <v/>
      </c>
      <c r="FS43" s="4" t="str">
        <f>IF(FS64&lt;=$L$3,IF(OR(FS53=3,FS53=4),"",IF((MecaFluide!$D$15^2*FS34^2+(MecaFluide!$C$14+MecaFluide!$D$15)*(FS15-FS12-MecaFluide!$D$15*FS34^2))&gt;0,MecaFluide!$D$15*FS34-SQRT(MecaFluide!$D$15^2*FS34^2+(MecaFluide!$C$14+MecaFluide!$D$15)*(FS15-FS12-MecaFluide!$D$15*FS34^2))/(MecaFluide!$C$14+MecaFluide!$D$15),"")),"")</f>
        <v/>
      </c>
      <c r="FT43" s="4" t="str">
        <f>IF(FT64&lt;=$L$3,IF(OR(FT53=3,FT53=4),"",IF((MecaFluide!$D$15^2*FT34^2+(MecaFluide!$C$14+MecaFluide!$D$15)*(FT15-FT12-MecaFluide!$D$15*FT34^2))&gt;0,MecaFluide!$D$15*FT34-SQRT(MecaFluide!$D$15^2*FT34^2+(MecaFluide!$C$14+MecaFluide!$D$15)*(FT15-FT12-MecaFluide!$D$15*FT34^2))/(MecaFluide!$C$14+MecaFluide!$D$15),"")),"")</f>
        <v/>
      </c>
      <c r="FU43" s="4" t="str">
        <f>IF(FU64&lt;=$L$3,IF(OR(FU53=3,FU53=4),"",IF((MecaFluide!$D$15^2*FU34^2+(MecaFluide!$C$14+MecaFluide!$D$15)*(FU15-FU12-MecaFluide!$D$15*FU34^2))&gt;0,MecaFluide!$D$15*FU34-SQRT(MecaFluide!$D$15^2*FU34^2+(MecaFluide!$C$14+MecaFluide!$D$15)*(FU15-FU12-MecaFluide!$D$15*FU34^2))/(MecaFluide!$C$14+MecaFluide!$D$15),"")),"")</f>
        <v/>
      </c>
      <c r="FV43" s="4" t="str">
        <f>IF(FV64&lt;=$L$3,IF(OR(FV53=3,FV53=4),"",IF((MecaFluide!$D$15^2*FV34^2+(MecaFluide!$C$14+MecaFluide!$D$15)*(FV15-FV12-MecaFluide!$D$15*FV34^2))&gt;0,MecaFluide!$D$15*FV34-SQRT(MecaFluide!$D$15^2*FV34^2+(MecaFluide!$C$14+MecaFluide!$D$15)*(FV15-FV12-MecaFluide!$D$15*FV34^2))/(MecaFluide!$C$14+MecaFluide!$D$15),"")),"")</f>
        <v/>
      </c>
      <c r="FW43" s="4" t="str">
        <f>IF(FW64&lt;=$L$3,IF(OR(FW53=3,FW53=4),"",IF((MecaFluide!$D$15^2*FW34^2+(MecaFluide!$C$14+MecaFluide!$D$15)*(FW15-FW12-MecaFluide!$D$15*FW34^2))&gt;0,MecaFluide!$D$15*FW34-SQRT(MecaFluide!$D$15^2*FW34^2+(MecaFluide!$C$14+MecaFluide!$D$15)*(FW15-FW12-MecaFluide!$D$15*FW34^2))/(MecaFluide!$C$14+MecaFluide!$D$15),"")),"")</f>
        <v/>
      </c>
      <c r="FX43" s="4" t="str">
        <f>IF(FX64&lt;=$L$3,IF(OR(FX53=3,FX53=4),"",IF((MecaFluide!$D$15^2*FX34^2+(MecaFluide!$C$14+MecaFluide!$D$15)*(FX15-FX12-MecaFluide!$D$15*FX34^2))&gt;0,MecaFluide!$D$15*FX34-SQRT(MecaFluide!$D$15^2*FX34^2+(MecaFluide!$C$14+MecaFluide!$D$15)*(FX15-FX12-MecaFluide!$D$15*FX34^2))/(MecaFluide!$C$14+MecaFluide!$D$15),"")),"")</f>
        <v/>
      </c>
      <c r="FY43" s="4" t="str">
        <f>IF(FY64&lt;=$L$3,IF(OR(FY53=3,FY53=4),"",IF((MecaFluide!$D$15^2*FY34^2+(MecaFluide!$C$14+MecaFluide!$D$15)*(FY15-FY12-MecaFluide!$D$15*FY34^2))&gt;0,MecaFluide!$D$15*FY34-SQRT(MecaFluide!$D$15^2*FY34^2+(MecaFluide!$C$14+MecaFluide!$D$15)*(FY15-FY12-MecaFluide!$D$15*FY34^2))/(MecaFluide!$C$14+MecaFluide!$D$15),"")),"")</f>
        <v/>
      </c>
      <c r="FZ43" s="4" t="str">
        <f>IF(FZ64&lt;=$L$3,IF(OR(FZ53=3,FZ53=4),"",IF((MecaFluide!$D$15^2*FZ34^2+(MecaFluide!$C$14+MecaFluide!$D$15)*(FZ15-FZ12-MecaFluide!$D$15*FZ34^2))&gt;0,MecaFluide!$D$15*FZ34-SQRT(MecaFluide!$D$15^2*FZ34^2+(MecaFluide!$C$14+MecaFluide!$D$15)*(FZ15-FZ12-MecaFluide!$D$15*FZ34^2))/(MecaFluide!$C$14+MecaFluide!$D$15),"")),"")</f>
        <v/>
      </c>
      <c r="GA43" s="4" t="str">
        <f>IF(GA64&lt;=$L$3,IF(OR(GA53=3,GA53=4),"",IF((MecaFluide!$D$15^2*GA34^2+(MecaFluide!$C$14+MecaFluide!$D$15)*(GA15-GA12-MecaFluide!$D$15*GA34^2))&gt;0,MecaFluide!$D$15*GA34-SQRT(MecaFluide!$D$15^2*GA34^2+(MecaFluide!$C$14+MecaFluide!$D$15)*(GA15-GA12-MecaFluide!$D$15*GA34^2))/(MecaFluide!$C$14+MecaFluide!$D$15),"")),"")</f>
        <v/>
      </c>
      <c r="GB43" s="4" t="str">
        <f>IF(GB64&lt;=$L$3,IF(OR(GB53=3,GB53=4),"",IF((MecaFluide!$D$15^2*GB34^2+(MecaFluide!$C$14+MecaFluide!$D$15)*(GB15-GB12-MecaFluide!$D$15*GB34^2))&gt;0,MecaFluide!$D$15*GB34-SQRT(MecaFluide!$D$15^2*GB34^2+(MecaFluide!$C$14+MecaFluide!$D$15)*(GB15-GB12-MecaFluide!$D$15*GB34^2))/(MecaFluide!$C$14+MecaFluide!$D$15),"")),"")</f>
        <v/>
      </c>
      <c r="GC43" s="4" t="str">
        <f>IF(GC64&lt;=$L$3,IF(OR(GC53=3,GC53=4),"",IF((MecaFluide!$D$15^2*GC34^2+(MecaFluide!$C$14+MecaFluide!$D$15)*(GC15-GC12-MecaFluide!$D$15*GC34^2))&gt;0,MecaFluide!$D$15*GC34-SQRT(MecaFluide!$D$15^2*GC34^2+(MecaFluide!$C$14+MecaFluide!$D$15)*(GC15-GC12-MecaFluide!$D$15*GC34^2))/(MecaFluide!$C$14+MecaFluide!$D$15),"")),"")</f>
        <v/>
      </c>
      <c r="GD43" s="4" t="str">
        <f>IF(GD64&lt;=$L$3,IF(OR(GD53=3,GD53=4),"",IF((MecaFluide!$D$15^2*GD34^2+(MecaFluide!$C$14+MecaFluide!$D$15)*(GD15-GD12-MecaFluide!$D$15*GD34^2))&gt;0,MecaFluide!$D$15*GD34-SQRT(MecaFluide!$D$15^2*GD34^2+(MecaFluide!$C$14+MecaFluide!$D$15)*(GD15-GD12-MecaFluide!$D$15*GD34^2))/(MecaFluide!$C$14+MecaFluide!$D$15),"")),"")</f>
        <v/>
      </c>
      <c r="GE43" s="4" t="str">
        <f>IF(GE64&lt;=$L$3,IF(OR(GE53=3,GE53=4),"",IF((MecaFluide!$D$15^2*GE34^2+(MecaFluide!$C$14+MecaFluide!$D$15)*(GE15-GE12-MecaFluide!$D$15*GE34^2))&gt;0,MecaFluide!$D$15*GE34-SQRT(MecaFluide!$D$15^2*GE34^2+(MecaFluide!$C$14+MecaFluide!$D$15)*(GE15-GE12-MecaFluide!$D$15*GE34^2))/(MecaFluide!$C$14+MecaFluide!$D$15),"")),"")</f>
        <v/>
      </c>
      <c r="GF43" s="4" t="str">
        <f>IF(GF64&lt;=$L$3,IF(OR(GF53=3,GF53=4),"",IF((MecaFluide!$D$15^2*GF34^2+(MecaFluide!$C$14+MecaFluide!$D$15)*(GF15-GF12-MecaFluide!$D$15*GF34^2))&gt;0,MecaFluide!$D$15*GF34-SQRT(MecaFluide!$D$15^2*GF34^2+(MecaFluide!$C$14+MecaFluide!$D$15)*(GF15-GF12-MecaFluide!$D$15*GF34^2))/(MecaFluide!$C$14+MecaFluide!$D$15),"")),"")</f>
        <v/>
      </c>
      <c r="GG43" s="4" t="str">
        <f>IF(GG64&lt;=$L$3,IF(OR(GG53=3,GG53=4),"",IF((MecaFluide!$D$15^2*GG34^2+(MecaFluide!$C$14+MecaFluide!$D$15)*(GG15-GG12-MecaFluide!$D$15*GG34^2))&gt;0,MecaFluide!$D$15*GG34-SQRT(MecaFluide!$D$15^2*GG34^2+(MecaFluide!$C$14+MecaFluide!$D$15)*(GG15-GG12-MecaFluide!$D$15*GG34^2))/(MecaFluide!$C$14+MecaFluide!$D$15),"")),"")</f>
        <v/>
      </c>
      <c r="GH43" s="4" t="str">
        <f>IF(GH64&lt;=$L$3,IF(OR(GH53=3,GH53=4),"",IF((MecaFluide!$D$15^2*GH34^2+(MecaFluide!$C$14+MecaFluide!$D$15)*(GH15-GH12-MecaFluide!$D$15*GH34^2))&gt;0,MecaFluide!$D$15*GH34-SQRT(MecaFluide!$D$15^2*GH34^2+(MecaFluide!$C$14+MecaFluide!$D$15)*(GH15-GH12-MecaFluide!$D$15*GH34^2))/(MecaFluide!$C$14+MecaFluide!$D$15),"")),"")</f>
        <v/>
      </c>
      <c r="GI43" s="4" t="str">
        <f>IF(GI64&lt;=$L$3,IF(OR(GI53=3,GI53=4),"",IF((MecaFluide!$D$15^2*GI34^2+(MecaFluide!$C$14+MecaFluide!$D$15)*(GI15-GI12-MecaFluide!$D$15*GI34^2))&gt;0,MecaFluide!$D$15*GI34-SQRT(MecaFluide!$D$15^2*GI34^2+(MecaFluide!$C$14+MecaFluide!$D$15)*(GI15-GI12-MecaFluide!$D$15*GI34^2))/(MecaFluide!$C$14+MecaFluide!$D$15),"")),"")</f>
        <v/>
      </c>
      <c r="GJ43" s="4" t="str">
        <f>IF(GJ64&lt;=$L$3,IF(OR(GJ53=3,GJ53=4),"",IF((MecaFluide!$D$15^2*GJ34^2+(MecaFluide!$C$14+MecaFluide!$D$15)*(GJ15-GJ12-MecaFluide!$D$15*GJ34^2))&gt;0,MecaFluide!$D$15*GJ34-SQRT(MecaFluide!$D$15^2*GJ34^2+(MecaFluide!$C$14+MecaFluide!$D$15)*(GJ15-GJ12-MecaFluide!$D$15*GJ34^2))/(MecaFluide!$C$14+MecaFluide!$D$15),"")),"")</f>
        <v/>
      </c>
      <c r="GK43" s="4" t="str">
        <f>IF(GK64&lt;=$L$3,IF(OR(GK53=3,GK53=4),"",IF((MecaFluide!$D$15^2*GK34^2+(MecaFluide!$C$14+MecaFluide!$D$15)*(GK15-GK12-MecaFluide!$D$15*GK34^2))&gt;0,MecaFluide!$D$15*GK34-SQRT(MecaFluide!$D$15^2*GK34^2+(MecaFluide!$C$14+MecaFluide!$D$15)*(GK15-GK12-MecaFluide!$D$15*GK34^2))/(MecaFluide!$C$14+MecaFluide!$D$15),"")),"")</f>
        <v/>
      </c>
      <c r="GL43" s="4" t="str">
        <f>IF(GL64&lt;=$L$3,IF(OR(GL53=3,GL53=4),"",IF((MecaFluide!$D$15^2*GL34^2+(MecaFluide!$C$14+MecaFluide!$D$15)*(GL15-GL12-MecaFluide!$D$15*GL34^2))&gt;0,MecaFluide!$D$15*GL34-SQRT(MecaFluide!$D$15^2*GL34^2+(MecaFluide!$C$14+MecaFluide!$D$15)*(GL15-GL12-MecaFluide!$D$15*GL34^2))/(MecaFluide!$C$14+MecaFluide!$D$15),"")),"")</f>
        <v/>
      </c>
      <c r="GM43" s="156" t="str">
        <f>IF(GM64&lt;=$L$3,IF(OR(GM53=3,GM53=4),"",IF((MecaFluide!$D$15^2*GM34^2+(MecaFluide!$C$14+MecaFluide!$D$15)*(GM15-GM12-MecaFluide!$D$15*GM34^2))&gt;0,MecaFluide!$D$15*GM34-SQRT(MecaFluide!$D$15^2*GM34^2+(MecaFluide!$C$14+MecaFluide!$D$15)*(GM15-GM12-MecaFluide!$D$15*GM34^2))/(MecaFluide!$C$14+MecaFluide!$D$15),"")),"")</f>
        <v/>
      </c>
    </row>
    <row r="44" spans="1:195" x14ac:dyDescent="0.25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110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110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110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156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110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156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110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156"/>
    </row>
    <row r="45" spans="1:195" x14ac:dyDescent="0.25">
      <c r="B45" s="19" t="s">
        <v>74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110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110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110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156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110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156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110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156"/>
    </row>
    <row r="46" spans="1:195" x14ac:dyDescent="0.25">
      <c r="B46" t="s">
        <v>41</v>
      </c>
      <c r="C46" t="s">
        <v>24</v>
      </c>
      <c r="D46" s="4">
        <v>0.63</v>
      </c>
      <c r="E46" s="4">
        <v>0.63</v>
      </c>
      <c r="F46" s="4">
        <v>0.63</v>
      </c>
      <c r="G46" s="4">
        <v>0.63</v>
      </c>
      <c r="H46" s="4">
        <v>0.63</v>
      </c>
      <c r="I46" s="4">
        <v>0.63</v>
      </c>
      <c r="J46" s="4">
        <v>0.63</v>
      </c>
      <c r="K46" s="4">
        <v>0.63</v>
      </c>
      <c r="L46" s="4">
        <v>0.63</v>
      </c>
      <c r="M46" s="4">
        <v>0.63</v>
      </c>
      <c r="N46" s="4">
        <v>0.63</v>
      </c>
      <c r="O46" s="4">
        <v>0.63</v>
      </c>
      <c r="P46" s="4">
        <v>0.63</v>
      </c>
      <c r="Q46" s="4">
        <v>0.63</v>
      </c>
      <c r="R46" s="4">
        <v>0.63</v>
      </c>
      <c r="S46" s="4">
        <v>0.63</v>
      </c>
      <c r="T46" s="4">
        <v>0.63</v>
      </c>
      <c r="U46" s="4">
        <v>0.63</v>
      </c>
      <c r="V46" s="4">
        <v>0.63</v>
      </c>
      <c r="W46" s="4">
        <v>0.63</v>
      </c>
      <c r="X46" s="4">
        <v>0.63</v>
      </c>
      <c r="Y46" s="4">
        <v>0.63</v>
      </c>
      <c r="Z46" s="4">
        <v>0.63</v>
      </c>
      <c r="AA46" s="4">
        <v>0.63</v>
      </c>
      <c r="AB46" s="110">
        <v>0.63</v>
      </c>
      <c r="AC46" s="4">
        <v>0.63</v>
      </c>
      <c r="AD46" s="4">
        <v>0.63</v>
      </c>
      <c r="AE46" s="4">
        <v>0.63</v>
      </c>
      <c r="AF46" s="4">
        <v>0.63</v>
      </c>
      <c r="AG46" s="4">
        <v>0.63</v>
      </c>
      <c r="AH46" s="4">
        <v>0.63</v>
      </c>
      <c r="AI46" s="4">
        <v>0.63</v>
      </c>
      <c r="AJ46" s="4">
        <v>0.63</v>
      </c>
      <c r="AK46" s="4">
        <v>0.63</v>
      </c>
      <c r="AL46" s="4">
        <v>0.63</v>
      </c>
      <c r="AM46" s="4">
        <v>0.63</v>
      </c>
      <c r="AN46" s="4">
        <v>0.63</v>
      </c>
      <c r="AO46" s="4">
        <v>0.63</v>
      </c>
      <c r="AP46" s="4">
        <v>0.63</v>
      </c>
      <c r="AQ46" s="4">
        <v>0.63</v>
      </c>
      <c r="AR46" s="4">
        <v>0.63</v>
      </c>
      <c r="AS46" s="4">
        <v>0.63</v>
      </c>
      <c r="AT46" s="4">
        <v>0.63</v>
      </c>
      <c r="AU46" s="4">
        <v>0.63</v>
      </c>
      <c r="AV46" s="4">
        <v>0.63</v>
      </c>
      <c r="AW46" s="4">
        <v>0.63</v>
      </c>
      <c r="AX46" s="4">
        <v>0.63</v>
      </c>
      <c r="AY46" s="4">
        <v>0.63</v>
      </c>
      <c r="AZ46" s="110">
        <v>0.63</v>
      </c>
      <c r="BA46" s="4">
        <v>0.63</v>
      </c>
      <c r="BB46" s="4">
        <v>0.63</v>
      </c>
      <c r="BC46" s="4">
        <v>0.63</v>
      </c>
      <c r="BD46" s="4">
        <v>0.63</v>
      </c>
      <c r="BE46" s="4">
        <v>0.63</v>
      </c>
      <c r="BF46" s="4">
        <v>0.63</v>
      </c>
      <c r="BG46" s="4">
        <v>0.63</v>
      </c>
      <c r="BH46" s="4">
        <v>0.63</v>
      </c>
      <c r="BI46" s="4">
        <v>0.63</v>
      </c>
      <c r="BJ46" s="4">
        <v>0.63</v>
      </c>
      <c r="BK46" s="4">
        <v>0.63</v>
      </c>
      <c r="BL46" s="4">
        <v>0.63</v>
      </c>
      <c r="BM46" s="4">
        <v>0.63</v>
      </c>
      <c r="BN46" s="4">
        <v>0.63</v>
      </c>
      <c r="BO46" s="4">
        <v>0.63</v>
      </c>
      <c r="BP46" s="4">
        <v>0.63</v>
      </c>
      <c r="BQ46" s="4">
        <v>0.63</v>
      </c>
      <c r="BR46" s="4">
        <v>0.63</v>
      </c>
      <c r="BS46" s="4">
        <v>0.63</v>
      </c>
      <c r="BT46" s="4">
        <v>0.63</v>
      </c>
      <c r="BU46" s="4">
        <v>0.63</v>
      </c>
      <c r="BV46" s="4">
        <v>0.63</v>
      </c>
      <c r="BW46" s="4">
        <v>0.63</v>
      </c>
      <c r="BX46" s="110">
        <v>0.63</v>
      </c>
      <c r="BY46" s="4">
        <v>0.63</v>
      </c>
      <c r="BZ46" s="4">
        <v>0.63</v>
      </c>
      <c r="CA46" s="4">
        <v>0.63</v>
      </c>
      <c r="CB46" s="4">
        <v>0.63</v>
      </c>
      <c r="CC46" s="4">
        <v>0.63</v>
      </c>
      <c r="CD46" s="4">
        <v>0.63</v>
      </c>
      <c r="CE46" s="4">
        <v>0.63</v>
      </c>
      <c r="CF46" s="4">
        <v>0.63</v>
      </c>
      <c r="CG46" s="4">
        <v>0.63</v>
      </c>
      <c r="CH46" s="4">
        <v>0.63</v>
      </c>
      <c r="CI46" s="4">
        <v>0.63</v>
      </c>
      <c r="CJ46" s="4">
        <v>0.63</v>
      </c>
      <c r="CK46" s="4">
        <v>0.63</v>
      </c>
      <c r="CL46" s="4">
        <v>0.63</v>
      </c>
      <c r="CM46" s="4">
        <v>0.63</v>
      </c>
      <c r="CN46" s="4">
        <v>0.63</v>
      </c>
      <c r="CO46" s="4">
        <v>0.63</v>
      </c>
      <c r="CP46" s="4">
        <v>0.63</v>
      </c>
      <c r="CQ46" s="4">
        <v>0.63</v>
      </c>
      <c r="CR46" s="4">
        <v>0.63</v>
      </c>
      <c r="CS46" s="4">
        <v>0.63</v>
      </c>
      <c r="CT46" s="4">
        <v>0.63</v>
      </c>
      <c r="CU46" s="156">
        <v>0.63</v>
      </c>
      <c r="CV46" s="4">
        <v>0.63</v>
      </c>
      <c r="CW46" s="4">
        <v>0.63</v>
      </c>
      <c r="CX46" s="4">
        <v>0.63</v>
      </c>
      <c r="CY46" s="4">
        <v>0.63</v>
      </c>
      <c r="CZ46" s="4">
        <v>0.63</v>
      </c>
      <c r="DA46" s="4">
        <v>0.63</v>
      </c>
      <c r="DB46" s="4">
        <v>0.63</v>
      </c>
      <c r="DC46" s="4">
        <v>0.63</v>
      </c>
      <c r="DD46" s="4">
        <v>0.63</v>
      </c>
      <c r="DE46" s="4">
        <v>0.63</v>
      </c>
      <c r="DF46" s="4">
        <v>0.63</v>
      </c>
      <c r="DG46" s="4">
        <v>0.63</v>
      </c>
      <c r="DH46" s="4">
        <v>0.63</v>
      </c>
      <c r="DI46" s="4">
        <v>0.63</v>
      </c>
      <c r="DJ46" s="4">
        <v>0.63</v>
      </c>
      <c r="DK46" s="4">
        <v>0.63</v>
      </c>
      <c r="DL46" s="4">
        <v>0.63</v>
      </c>
      <c r="DM46" s="4">
        <v>0.63</v>
      </c>
      <c r="DN46" s="4">
        <v>0.63</v>
      </c>
      <c r="DO46" s="4">
        <v>0.63</v>
      </c>
      <c r="DP46" s="4">
        <v>0.63</v>
      </c>
      <c r="DQ46" s="4">
        <v>0.63</v>
      </c>
      <c r="DR46" s="4">
        <v>0.63</v>
      </c>
      <c r="DS46" s="4">
        <v>0.63</v>
      </c>
      <c r="DT46" s="110">
        <v>0.63</v>
      </c>
      <c r="DU46" s="4">
        <v>0.63</v>
      </c>
      <c r="DV46" s="4">
        <v>0.63</v>
      </c>
      <c r="DW46" s="4">
        <v>0.63</v>
      </c>
      <c r="DX46" s="4">
        <v>0.63</v>
      </c>
      <c r="DY46" s="4">
        <v>0.63</v>
      </c>
      <c r="DZ46" s="4">
        <v>0.63</v>
      </c>
      <c r="EA46" s="4">
        <v>0.63</v>
      </c>
      <c r="EB46" s="4">
        <v>0.63</v>
      </c>
      <c r="EC46" s="4">
        <v>0.63</v>
      </c>
      <c r="ED46" s="4">
        <v>0.63</v>
      </c>
      <c r="EE46" s="4">
        <v>0.63</v>
      </c>
      <c r="EF46" s="4">
        <v>0.63</v>
      </c>
      <c r="EG46" s="4">
        <v>0.63</v>
      </c>
      <c r="EH46" s="4">
        <v>0.63</v>
      </c>
      <c r="EI46" s="4">
        <v>0.63</v>
      </c>
      <c r="EJ46" s="4">
        <v>0.63</v>
      </c>
      <c r="EK46" s="4">
        <v>0.63</v>
      </c>
      <c r="EL46" s="4">
        <v>0.63</v>
      </c>
      <c r="EM46" s="4">
        <v>0.63</v>
      </c>
      <c r="EN46" s="4">
        <v>0.63</v>
      </c>
      <c r="EO46" s="4">
        <v>0.63</v>
      </c>
      <c r="EP46" s="4">
        <v>0.63</v>
      </c>
      <c r="EQ46" s="156">
        <v>0.63</v>
      </c>
      <c r="ER46" s="4">
        <v>0.63</v>
      </c>
      <c r="ES46" s="4">
        <v>0.63</v>
      </c>
      <c r="ET46" s="4">
        <v>0.63</v>
      </c>
      <c r="EU46" s="4">
        <v>0.63</v>
      </c>
      <c r="EV46" s="4">
        <v>0.63</v>
      </c>
      <c r="EW46" s="4">
        <v>0.63</v>
      </c>
      <c r="EX46" s="4">
        <v>0.63</v>
      </c>
      <c r="EY46" s="4">
        <v>0.63</v>
      </c>
      <c r="EZ46" s="4">
        <v>0.63</v>
      </c>
      <c r="FA46" s="4">
        <v>0.63</v>
      </c>
      <c r="FB46" s="4">
        <v>0.63</v>
      </c>
      <c r="FC46" s="4">
        <v>0.63</v>
      </c>
      <c r="FD46" s="4">
        <v>0.63</v>
      </c>
      <c r="FE46" s="4">
        <v>0.63</v>
      </c>
      <c r="FF46" s="4">
        <v>0.63</v>
      </c>
      <c r="FG46" s="4">
        <v>0.63</v>
      </c>
      <c r="FH46" s="4">
        <v>0.63</v>
      </c>
      <c r="FI46" s="4">
        <v>0.63</v>
      </c>
      <c r="FJ46" s="4">
        <v>0.63</v>
      </c>
      <c r="FK46" s="4">
        <v>0.63</v>
      </c>
      <c r="FL46" s="4">
        <v>0.63</v>
      </c>
      <c r="FM46" s="4">
        <v>0.63</v>
      </c>
      <c r="FN46" s="4">
        <v>0.63</v>
      </c>
      <c r="FO46" s="4">
        <v>0.63</v>
      </c>
      <c r="FP46" s="110">
        <v>0.63</v>
      </c>
      <c r="FQ46" s="4">
        <v>0.63</v>
      </c>
      <c r="FR46" s="4">
        <v>0.63</v>
      </c>
      <c r="FS46" s="4">
        <v>0.63</v>
      </c>
      <c r="FT46" s="4">
        <v>0.63</v>
      </c>
      <c r="FU46" s="4">
        <v>0.63</v>
      </c>
      <c r="FV46" s="4">
        <v>0.63</v>
      </c>
      <c r="FW46" s="4">
        <v>0.63</v>
      </c>
      <c r="FX46" s="4">
        <v>0.63</v>
      </c>
      <c r="FY46" s="4">
        <v>0.63</v>
      </c>
      <c r="FZ46" s="4">
        <v>0.63</v>
      </c>
      <c r="GA46" s="4">
        <v>0.63</v>
      </c>
      <c r="GB46" s="4">
        <v>0.63</v>
      </c>
      <c r="GC46" s="4">
        <v>0.63</v>
      </c>
      <c r="GD46" s="4">
        <v>0.63</v>
      </c>
      <c r="GE46" s="4">
        <v>0.63</v>
      </c>
      <c r="GF46" s="4">
        <v>0.63</v>
      </c>
      <c r="GG46" s="4">
        <v>0.63</v>
      </c>
      <c r="GH46" s="4">
        <v>0.63</v>
      </c>
      <c r="GI46" s="4">
        <v>0.63</v>
      </c>
      <c r="GJ46" s="4">
        <v>0.63</v>
      </c>
      <c r="GK46" s="4">
        <v>0.63</v>
      </c>
      <c r="GL46" s="4">
        <v>0.63</v>
      </c>
      <c r="GM46" s="156">
        <v>0.63</v>
      </c>
    </row>
    <row r="47" spans="1:195" x14ac:dyDescent="0.25">
      <c r="B47" t="s">
        <v>42</v>
      </c>
      <c r="C47" t="s">
        <v>24</v>
      </c>
      <c r="D47" s="4">
        <v>3.9E-2</v>
      </c>
      <c r="E47" s="4">
        <v>3.9E-2</v>
      </c>
      <c r="F47" s="4">
        <v>3.9E-2</v>
      </c>
      <c r="G47" s="4">
        <v>3.9E-2</v>
      </c>
      <c r="H47" s="4">
        <v>3.9E-2</v>
      </c>
      <c r="I47" s="4">
        <v>3.9E-2</v>
      </c>
      <c r="J47" s="4">
        <v>3.9E-2</v>
      </c>
      <c r="K47" s="4">
        <v>3.9E-2</v>
      </c>
      <c r="L47" s="4">
        <v>3.9E-2</v>
      </c>
      <c r="M47" s="4">
        <v>3.9E-2</v>
      </c>
      <c r="N47" s="4">
        <v>3.9E-2</v>
      </c>
      <c r="O47" s="4">
        <v>3.9E-2</v>
      </c>
      <c r="P47" s="4">
        <v>3.9E-2</v>
      </c>
      <c r="Q47" s="4">
        <v>3.9E-2</v>
      </c>
      <c r="R47" s="4">
        <v>3.9E-2</v>
      </c>
      <c r="S47" s="4">
        <v>3.9E-2</v>
      </c>
      <c r="T47" s="4">
        <v>3.9E-2</v>
      </c>
      <c r="U47" s="4">
        <v>3.9E-2</v>
      </c>
      <c r="V47" s="4">
        <v>3.9E-2</v>
      </c>
      <c r="W47" s="4">
        <v>3.9E-2</v>
      </c>
      <c r="X47" s="4">
        <v>3.9E-2</v>
      </c>
      <c r="Y47" s="4">
        <v>3.9E-2</v>
      </c>
      <c r="Z47" s="4">
        <v>3.9E-2</v>
      </c>
      <c r="AA47" s="4">
        <v>3.9E-2</v>
      </c>
      <c r="AB47" s="110">
        <v>3.9E-2</v>
      </c>
      <c r="AC47" s="4">
        <v>3.9E-2</v>
      </c>
      <c r="AD47" s="4">
        <v>3.9E-2</v>
      </c>
      <c r="AE47" s="4">
        <v>3.9E-2</v>
      </c>
      <c r="AF47" s="4">
        <v>3.9E-2</v>
      </c>
      <c r="AG47" s="4">
        <v>3.9E-2</v>
      </c>
      <c r="AH47" s="4">
        <v>3.9E-2</v>
      </c>
      <c r="AI47" s="4">
        <v>3.9E-2</v>
      </c>
      <c r="AJ47" s="4">
        <v>3.9E-2</v>
      </c>
      <c r="AK47" s="4">
        <v>3.9E-2</v>
      </c>
      <c r="AL47" s="4">
        <v>3.9E-2</v>
      </c>
      <c r="AM47" s="4">
        <v>3.9E-2</v>
      </c>
      <c r="AN47" s="4">
        <v>3.9E-2</v>
      </c>
      <c r="AO47" s="4">
        <v>3.9E-2</v>
      </c>
      <c r="AP47" s="4">
        <v>3.9E-2</v>
      </c>
      <c r="AQ47" s="4">
        <v>3.9E-2</v>
      </c>
      <c r="AR47" s="4">
        <v>3.9E-2</v>
      </c>
      <c r="AS47" s="4">
        <v>3.9E-2</v>
      </c>
      <c r="AT47" s="4">
        <v>3.9E-2</v>
      </c>
      <c r="AU47" s="4">
        <v>3.9E-2</v>
      </c>
      <c r="AV47" s="4">
        <v>3.9E-2</v>
      </c>
      <c r="AW47" s="4">
        <v>3.9E-2</v>
      </c>
      <c r="AX47" s="4">
        <v>3.9E-2</v>
      </c>
      <c r="AY47" s="4">
        <v>3.9E-2</v>
      </c>
      <c r="AZ47" s="110">
        <v>3.9E-2</v>
      </c>
      <c r="BA47" s="4">
        <v>3.9E-2</v>
      </c>
      <c r="BB47" s="4">
        <v>3.9E-2</v>
      </c>
      <c r="BC47" s="4">
        <v>3.9E-2</v>
      </c>
      <c r="BD47" s="4">
        <v>3.9E-2</v>
      </c>
      <c r="BE47" s="4">
        <v>3.9E-2</v>
      </c>
      <c r="BF47" s="4">
        <v>3.9E-2</v>
      </c>
      <c r="BG47" s="4">
        <v>3.9E-2</v>
      </c>
      <c r="BH47" s="4">
        <v>3.9E-2</v>
      </c>
      <c r="BI47" s="4">
        <v>3.9E-2</v>
      </c>
      <c r="BJ47" s="4">
        <v>3.9E-2</v>
      </c>
      <c r="BK47" s="4">
        <v>3.9E-2</v>
      </c>
      <c r="BL47" s="4">
        <v>3.9E-2</v>
      </c>
      <c r="BM47" s="4">
        <v>3.9E-2</v>
      </c>
      <c r="BN47" s="4">
        <v>3.9E-2</v>
      </c>
      <c r="BO47" s="4">
        <v>3.9E-2</v>
      </c>
      <c r="BP47" s="4">
        <v>3.9E-2</v>
      </c>
      <c r="BQ47" s="4">
        <v>3.9E-2</v>
      </c>
      <c r="BR47" s="4">
        <v>3.9E-2</v>
      </c>
      <c r="BS47" s="4">
        <v>3.9E-2</v>
      </c>
      <c r="BT47" s="4">
        <v>3.9E-2</v>
      </c>
      <c r="BU47" s="4">
        <v>3.9E-2</v>
      </c>
      <c r="BV47" s="4">
        <v>3.9E-2</v>
      </c>
      <c r="BW47" s="4">
        <v>3.9E-2</v>
      </c>
      <c r="BX47" s="110">
        <v>3.9E-2</v>
      </c>
      <c r="BY47" s="4">
        <v>3.9E-2</v>
      </c>
      <c r="BZ47" s="4">
        <v>3.9E-2</v>
      </c>
      <c r="CA47" s="4">
        <v>3.9E-2</v>
      </c>
      <c r="CB47" s="4">
        <v>3.9E-2</v>
      </c>
      <c r="CC47" s="4">
        <v>3.9E-2</v>
      </c>
      <c r="CD47" s="4">
        <v>3.9E-2</v>
      </c>
      <c r="CE47" s="4">
        <v>3.9E-2</v>
      </c>
      <c r="CF47" s="4">
        <v>3.9E-2</v>
      </c>
      <c r="CG47" s="4">
        <v>3.9E-2</v>
      </c>
      <c r="CH47" s="4">
        <v>3.9E-2</v>
      </c>
      <c r="CI47" s="4">
        <v>3.9E-2</v>
      </c>
      <c r="CJ47" s="4">
        <v>3.9E-2</v>
      </c>
      <c r="CK47" s="4">
        <v>3.9E-2</v>
      </c>
      <c r="CL47" s="4">
        <v>3.9E-2</v>
      </c>
      <c r="CM47" s="4">
        <v>3.9E-2</v>
      </c>
      <c r="CN47" s="4">
        <v>3.9E-2</v>
      </c>
      <c r="CO47" s="4">
        <v>3.9E-2</v>
      </c>
      <c r="CP47" s="4">
        <v>3.9E-2</v>
      </c>
      <c r="CQ47" s="4">
        <v>3.9E-2</v>
      </c>
      <c r="CR47" s="4">
        <v>3.9E-2</v>
      </c>
      <c r="CS47" s="4">
        <v>3.9E-2</v>
      </c>
      <c r="CT47" s="4">
        <v>3.9E-2</v>
      </c>
      <c r="CU47" s="156">
        <v>3.9E-2</v>
      </c>
      <c r="CV47" s="4">
        <v>3.9E-2</v>
      </c>
      <c r="CW47" s="4">
        <v>3.9E-2</v>
      </c>
      <c r="CX47" s="4">
        <v>3.9E-2</v>
      </c>
      <c r="CY47" s="4">
        <v>3.9E-2</v>
      </c>
      <c r="CZ47" s="4">
        <v>3.9E-2</v>
      </c>
      <c r="DA47" s="4">
        <v>3.9E-2</v>
      </c>
      <c r="DB47" s="4">
        <v>3.9E-2</v>
      </c>
      <c r="DC47" s="4">
        <v>3.9E-2</v>
      </c>
      <c r="DD47" s="4">
        <v>3.9E-2</v>
      </c>
      <c r="DE47" s="4">
        <v>3.9E-2</v>
      </c>
      <c r="DF47" s="4">
        <v>3.9E-2</v>
      </c>
      <c r="DG47" s="4">
        <v>3.9E-2</v>
      </c>
      <c r="DH47" s="4">
        <v>3.9E-2</v>
      </c>
      <c r="DI47" s="4">
        <v>3.9E-2</v>
      </c>
      <c r="DJ47" s="4">
        <v>3.9E-2</v>
      </c>
      <c r="DK47" s="4">
        <v>3.9E-2</v>
      </c>
      <c r="DL47" s="4">
        <v>3.9E-2</v>
      </c>
      <c r="DM47" s="4">
        <v>3.9E-2</v>
      </c>
      <c r="DN47" s="4">
        <v>3.9E-2</v>
      </c>
      <c r="DO47" s="4">
        <v>3.9E-2</v>
      </c>
      <c r="DP47" s="4">
        <v>3.9E-2</v>
      </c>
      <c r="DQ47" s="4">
        <v>3.9E-2</v>
      </c>
      <c r="DR47" s="4">
        <v>3.9E-2</v>
      </c>
      <c r="DS47" s="4">
        <v>3.9E-2</v>
      </c>
      <c r="DT47" s="110">
        <v>3.9E-2</v>
      </c>
      <c r="DU47" s="4">
        <v>3.9E-2</v>
      </c>
      <c r="DV47" s="4">
        <v>3.9E-2</v>
      </c>
      <c r="DW47" s="4">
        <v>3.9E-2</v>
      </c>
      <c r="DX47" s="4">
        <v>3.9E-2</v>
      </c>
      <c r="DY47" s="4">
        <v>3.9E-2</v>
      </c>
      <c r="DZ47" s="4">
        <v>3.9E-2</v>
      </c>
      <c r="EA47" s="4">
        <v>3.9E-2</v>
      </c>
      <c r="EB47" s="4">
        <v>3.9E-2</v>
      </c>
      <c r="EC47" s="4">
        <v>3.9E-2</v>
      </c>
      <c r="ED47" s="4">
        <v>3.9E-2</v>
      </c>
      <c r="EE47" s="4">
        <v>3.9E-2</v>
      </c>
      <c r="EF47" s="4">
        <v>3.9E-2</v>
      </c>
      <c r="EG47" s="4">
        <v>3.9E-2</v>
      </c>
      <c r="EH47" s="4">
        <v>3.9E-2</v>
      </c>
      <c r="EI47" s="4">
        <v>3.9E-2</v>
      </c>
      <c r="EJ47" s="4">
        <v>3.9E-2</v>
      </c>
      <c r="EK47" s="4">
        <v>3.9E-2</v>
      </c>
      <c r="EL47" s="4">
        <v>3.9E-2</v>
      </c>
      <c r="EM47" s="4">
        <v>3.9E-2</v>
      </c>
      <c r="EN47" s="4">
        <v>3.9E-2</v>
      </c>
      <c r="EO47" s="4">
        <v>3.9E-2</v>
      </c>
      <c r="EP47" s="4">
        <v>3.9E-2</v>
      </c>
      <c r="EQ47" s="156">
        <v>3.9E-2</v>
      </c>
      <c r="ER47" s="4">
        <v>3.9E-2</v>
      </c>
      <c r="ES47" s="4">
        <v>3.9E-2</v>
      </c>
      <c r="ET47" s="4">
        <v>3.9E-2</v>
      </c>
      <c r="EU47" s="4">
        <v>3.9E-2</v>
      </c>
      <c r="EV47" s="4">
        <v>3.9E-2</v>
      </c>
      <c r="EW47" s="4">
        <v>3.9E-2</v>
      </c>
      <c r="EX47" s="4">
        <v>3.9E-2</v>
      </c>
      <c r="EY47" s="4">
        <v>3.9E-2</v>
      </c>
      <c r="EZ47" s="4">
        <v>3.9E-2</v>
      </c>
      <c r="FA47" s="4">
        <v>3.9E-2</v>
      </c>
      <c r="FB47" s="4">
        <v>3.9E-2</v>
      </c>
      <c r="FC47" s="4">
        <v>3.9E-2</v>
      </c>
      <c r="FD47" s="4">
        <v>3.9E-2</v>
      </c>
      <c r="FE47" s="4">
        <v>3.9E-2</v>
      </c>
      <c r="FF47" s="4">
        <v>3.9E-2</v>
      </c>
      <c r="FG47" s="4">
        <v>3.9E-2</v>
      </c>
      <c r="FH47" s="4">
        <v>3.9E-2</v>
      </c>
      <c r="FI47" s="4">
        <v>3.9E-2</v>
      </c>
      <c r="FJ47" s="4">
        <v>3.9E-2</v>
      </c>
      <c r="FK47" s="4">
        <v>3.9E-2</v>
      </c>
      <c r="FL47" s="4">
        <v>3.9E-2</v>
      </c>
      <c r="FM47" s="4">
        <v>3.9E-2</v>
      </c>
      <c r="FN47" s="4">
        <v>3.9E-2</v>
      </c>
      <c r="FO47" s="4">
        <v>3.9E-2</v>
      </c>
      <c r="FP47" s="110">
        <v>3.9E-2</v>
      </c>
      <c r="FQ47" s="4">
        <v>3.9E-2</v>
      </c>
      <c r="FR47" s="4">
        <v>3.9E-2</v>
      </c>
      <c r="FS47" s="4">
        <v>3.9E-2</v>
      </c>
      <c r="FT47" s="4">
        <v>3.9E-2</v>
      </c>
      <c r="FU47" s="4">
        <v>3.9E-2</v>
      </c>
      <c r="FV47" s="4">
        <v>3.9E-2</v>
      </c>
      <c r="FW47" s="4">
        <v>3.9E-2</v>
      </c>
      <c r="FX47" s="4">
        <v>3.9E-2</v>
      </c>
      <c r="FY47" s="4">
        <v>3.9E-2</v>
      </c>
      <c r="FZ47" s="4">
        <v>3.9E-2</v>
      </c>
      <c r="GA47" s="4">
        <v>3.9E-2</v>
      </c>
      <c r="GB47" s="4">
        <v>3.9E-2</v>
      </c>
      <c r="GC47" s="4">
        <v>3.9E-2</v>
      </c>
      <c r="GD47" s="4">
        <v>3.9E-2</v>
      </c>
      <c r="GE47" s="4">
        <v>3.9E-2</v>
      </c>
      <c r="GF47" s="4">
        <v>3.9E-2</v>
      </c>
      <c r="GG47" s="4">
        <v>3.9E-2</v>
      </c>
      <c r="GH47" s="4">
        <v>3.9E-2</v>
      </c>
      <c r="GI47" s="4">
        <v>3.9E-2</v>
      </c>
      <c r="GJ47" s="4">
        <v>3.9E-2</v>
      </c>
      <c r="GK47" s="4">
        <v>3.9E-2</v>
      </c>
      <c r="GL47" s="4">
        <v>3.9E-2</v>
      </c>
      <c r="GM47" s="156">
        <v>3.9E-2</v>
      </c>
    </row>
    <row r="48" spans="1:195" x14ac:dyDescent="0.25"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11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11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11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57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11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57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11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57"/>
    </row>
    <row r="49" spans="1:195" x14ac:dyDescent="0.25"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11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11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11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57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11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57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11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57"/>
    </row>
    <row r="50" spans="1:195" ht="15.75" thickBot="1" x14ac:dyDescent="0.3">
      <c r="D50" s="10" t="s">
        <v>0</v>
      </c>
      <c r="E50" s="10" t="s">
        <v>1</v>
      </c>
      <c r="F50" s="10" t="s">
        <v>2</v>
      </c>
      <c r="G50" s="10" t="s">
        <v>3</v>
      </c>
      <c r="H50" s="10" t="s">
        <v>4</v>
      </c>
      <c r="I50" s="10" t="s">
        <v>5</v>
      </c>
      <c r="J50" s="10" t="s">
        <v>6</v>
      </c>
      <c r="K50" s="10" t="s">
        <v>7</v>
      </c>
      <c r="L50" s="10" t="s">
        <v>8</v>
      </c>
      <c r="M50" s="10" t="s">
        <v>9</v>
      </c>
      <c r="N50" s="10" t="s">
        <v>10</v>
      </c>
      <c r="O50" s="10" t="s">
        <v>11</v>
      </c>
      <c r="P50" s="10" t="s">
        <v>12</v>
      </c>
      <c r="Q50" s="10" t="s">
        <v>13</v>
      </c>
      <c r="R50" s="10" t="s">
        <v>14</v>
      </c>
      <c r="S50" s="10" t="s">
        <v>15</v>
      </c>
      <c r="T50" s="10" t="s">
        <v>16</v>
      </c>
      <c r="U50" s="10" t="s">
        <v>17</v>
      </c>
      <c r="V50" s="10" t="s">
        <v>18</v>
      </c>
      <c r="W50" s="10" t="s">
        <v>19</v>
      </c>
      <c r="X50" s="10" t="s">
        <v>20</v>
      </c>
      <c r="Y50" s="10" t="s">
        <v>21</v>
      </c>
      <c r="Z50" s="10" t="s">
        <v>22</v>
      </c>
      <c r="AA50" s="10" t="s">
        <v>23</v>
      </c>
      <c r="AB50" s="111" t="s">
        <v>86</v>
      </c>
      <c r="AC50" s="10" t="s">
        <v>87</v>
      </c>
      <c r="AD50" s="10" t="s">
        <v>88</v>
      </c>
      <c r="AE50" s="10" t="s">
        <v>89</v>
      </c>
      <c r="AF50" s="10" t="s">
        <v>90</v>
      </c>
      <c r="AG50" s="10" t="s">
        <v>91</v>
      </c>
      <c r="AH50" s="10" t="s">
        <v>92</v>
      </c>
      <c r="AI50" s="10" t="s">
        <v>93</v>
      </c>
      <c r="AJ50" s="10" t="s">
        <v>94</v>
      </c>
      <c r="AK50" s="10" t="s">
        <v>95</v>
      </c>
      <c r="AL50" s="10" t="s">
        <v>96</v>
      </c>
      <c r="AM50" s="10" t="s">
        <v>97</v>
      </c>
      <c r="AN50" s="10" t="s">
        <v>98</v>
      </c>
      <c r="AO50" s="10" t="s">
        <v>99</v>
      </c>
      <c r="AP50" s="10" t="s">
        <v>100</v>
      </c>
      <c r="AQ50" s="10" t="s">
        <v>101</v>
      </c>
      <c r="AR50" s="10" t="s">
        <v>102</v>
      </c>
      <c r="AS50" s="10" t="s">
        <v>103</v>
      </c>
      <c r="AT50" s="10" t="s">
        <v>104</v>
      </c>
      <c r="AU50" s="10" t="s">
        <v>105</v>
      </c>
      <c r="AV50" s="10" t="s">
        <v>106</v>
      </c>
      <c r="AW50" s="10" t="s">
        <v>107</v>
      </c>
      <c r="AX50" s="10" t="s">
        <v>108</v>
      </c>
      <c r="AY50" s="10" t="s">
        <v>109</v>
      </c>
      <c r="AZ50" s="111" t="s">
        <v>110</v>
      </c>
      <c r="BA50" s="10" t="s">
        <v>111</v>
      </c>
      <c r="BB50" s="10" t="s">
        <v>112</v>
      </c>
      <c r="BC50" s="10" t="s">
        <v>113</v>
      </c>
      <c r="BD50" s="10" t="s">
        <v>114</v>
      </c>
      <c r="BE50" s="10" t="s">
        <v>115</v>
      </c>
      <c r="BF50" s="10" t="s">
        <v>116</v>
      </c>
      <c r="BG50" s="10" t="s">
        <v>117</v>
      </c>
      <c r="BH50" s="10" t="s">
        <v>118</v>
      </c>
      <c r="BI50" s="10" t="s">
        <v>119</v>
      </c>
      <c r="BJ50" s="10" t="s">
        <v>120</v>
      </c>
      <c r="BK50" s="10" t="s">
        <v>121</v>
      </c>
      <c r="BL50" s="10" t="s">
        <v>122</v>
      </c>
      <c r="BM50" s="10" t="s">
        <v>123</v>
      </c>
      <c r="BN50" s="10" t="s">
        <v>124</v>
      </c>
      <c r="BO50" s="10" t="s">
        <v>125</v>
      </c>
      <c r="BP50" s="10" t="s">
        <v>126</v>
      </c>
      <c r="BQ50" s="10" t="s">
        <v>127</v>
      </c>
      <c r="BR50" s="10" t="s">
        <v>128</v>
      </c>
      <c r="BS50" s="10" t="s">
        <v>129</v>
      </c>
      <c r="BT50" s="10" t="s">
        <v>130</v>
      </c>
      <c r="BU50" s="10" t="s">
        <v>131</v>
      </c>
      <c r="BV50" s="10" t="s">
        <v>132</v>
      </c>
      <c r="BW50" s="10" t="s">
        <v>133</v>
      </c>
      <c r="BX50" s="111" t="s">
        <v>134</v>
      </c>
      <c r="BY50" s="10" t="s">
        <v>135</v>
      </c>
      <c r="BZ50" s="10" t="s">
        <v>136</v>
      </c>
      <c r="CA50" s="10" t="s">
        <v>137</v>
      </c>
      <c r="CB50" s="10" t="s">
        <v>138</v>
      </c>
      <c r="CC50" s="10" t="s">
        <v>139</v>
      </c>
      <c r="CD50" s="10" t="s">
        <v>140</v>
      </c>
      <c r="CE50" s="10" t="s">
        <v>141</v>
      </c>
      <c r="CF50" s="10" t="s">
        <v>142</v>
      </c>
      <c r="CG50" s="10" t="s">
        <v>143</v>
      </c>
      <c r="CH50" s="10" t="s">
        <v>144</v>
      </c>
      <c r="CI50" s="10" t="s">
        <v>145</v>
      </c>
      <c r="CJ50" s="10" t="s">
        <v>146</v>
      </c>
      <c r="CK50" s="10" t="s">
        <v>147</v>
      </c>
      <c r="CL50" s="10" t="s">
        <v>148</v>
      </c>
      <c r="CM50" s="10" t="s">
        <v>149</v>
      </c>
      <c r="CN50" s="10" t="s">
        <v>150</v>
      </c>
      <c r="CO50" s="10" t="s">
        <v>151</v>
      </c>
      <c r="CP50" s="10" t="s">
        <v>152</v>
      </c>
      <c r="CQ50" s="10" t="s">
        <v>153</v>
      </c>
      <c r="CR50" s="10" t="s">
        <v>154</v>
      </c>
      <c r="CS50" s="10" t="s">
        <v>155</v>
      </c>
      <c r="CT50" s="10" t="s">
        <v>156</v>
      </c>
      <c r="CU50" s="157" t="s">
        <v>157</v>
      </c>
      <c r="CV50" s="10" t="s">
        <v>158</v>
      </c>
      <c r="CW50" s="10" t="s">
        <v>159</v>
      </c>
      <c r="CX50" s="10" t="s">
        <v>160</v>
      </c>
      <c r="CY50" s="10" t="s">
        <v>161</v>
      </c>
      <c r="CZ50" s="10" t="s">
        <v>162</v>
      </c>
      <c r="DA50" s="10" t="s">
        <v>163</v>
      </c>
      <c r="DB50" s="10" t="s">
        <v>164</v>
      </c>
      <c r="DC50" s="10" t="s">
        <v>165</v>
      </c>
      <c r="DD50" s="10" t="s">
        <v>166</v>
      </c>
      <c r="DE50" s="10" t="s">
        <v>167</v>
      </c>
      <c r="DF50" s="10" t="s">
        <v>168</v>
      </c>
      <c r="DG50" s="10" t="s">
        <v>169</v>
      </c>
      <c r="DH50" s="10" t="s">
        <v>170</v>
      </c>
      <c r="DI50" s="10" t="s">
        <v>171</v>
      </c>
      <c r="DJ50" s="10" t="s">
        <v>172</v>
      </c>
      <c r="DK50" s="10" t="s">
        <v>173</v>
      </c>
      <c r="DL50" s="10" t="s">
        <v>174</v>
      </c>
      <c r="DM50" s="10" t="s">
        <v>175</v>
      </c>
      <c r="DN50" s="10" t="s">
        <v>176</v>
      </c>
      <c r="DO50" s="10" t="s">
        <v>177</v>
      </c>
      <c r="DP50" s="10" t="s">
        <v>178</v>
      </c>
      <c r="DQ50" s="10" t="s">
        <v>179</v>
      </c>
      <c r="DR50" s="10" t="s">
        <v>180</v>
      </c>
      <c r="DS50" s="10" t="s">
        <v>181</v>
      </c>
      <c r="DT50" s="111" t="s">
        <v>182</v>
      </c>
      <c r="DU50" s="10" t="s">
        <v>183</v>
      </c>
      <c r="DV50" s="10" t="s">
        <v>184</v>
      </c>
      <c r="DW50" s="10" t="s">
        <v>185</v>
      </c>
      <c r="DX50" s="10" t="s">
        <v>186</v>
      </c>
      <c r="DY50" s="10" t="s">
        <v>187</v>
      </c>
      <c r="DZ50" s="10" t="s">
        <v>188</v>
      </c>
      <c r="EA50" s="10" t="s">
        <v>189</v>
      </c>
      <c r="EB50" s="10" t="s">
        <v>190</v>
      </c>
      <c r="EC50" s="10" t="s">
        <v>191</v>
      </c>
      <c r="ED50" s="10" t="s">
        <v>192</v>
      </c>
      <c r="EE50" s="10" t="s">
        <v>193</v>
      </c>
      <c r="EF50" s="10" t="s">
        <v>194</v>
      </c>
      <c r="EG50" s="10" t="s">
        <v>195</v>
      </c>
      <c r="EH50" s="10" t="s">
        <v>196</v>
      </c>
      <c r="EI50" s="10" t="s">
        <v>197</v>
      </c>
      <c r="EJ50" s="10" t="s">
        <v>198</v>
      </c>
      <c r="EK50" s="10" t="s">
        <v>199</v>
      </c>
      <c r="EL50" s="10" t="s">
        <v>200</v>
      </c>
      <c r="EM50" s="10" t="s">
        <v>201</v>
      </c>
      <c r="EN50" s="10" t="s">
        <v>202</v>
      </c>
      <c r="EO50" s="10" t="s">
        <v>203</v>
      </c>
      <c r="EP50" s="10" t="s">
        <v>204</v>
      </c>
      <c r="EQ50" s="157" t="s">
        <v>205</v>
      </c>
      <c r="ER50" s="10" t="s">
        <v>206</v>
      </c>
      <c r="ES50" s="10" t="s">
        <v>207</v>
      </c>
      <c r="ET50" s="10" t="s">
        <v>208</v>
      </c>
      <c r="EU50" s="10" t="s">
        <v>209</v>
      </c>
      <c r="EV50" s="10" t="s">
        <v>210</v>
      </c>
      <c r="EW50" s="10" t="s">
        <v>211</v>
      </c>
      <c r="EX50" s="10" t="s">
        <v>212</v>
      </c>
      <c r="EY50" s="10" t="s">
        <v>213</v>
      </c>
      <c r="EZ50" s="10" t="s">
        <v>214</v>
      </c>
      <c r="FA50" s="10" t="s">
        <v>215</v>
      </c>
      <c r="FB50" s="10" t="s">
        <v>216</v>
      </c>
      <c r="FC50" s="10" t="s">
        <v>217</v>
      </c>
      <c r="FD50" s="10" t="s">
        <v>218</v>
      </c>
      <c r="FE50" s="10" t="s">
        <v>219</v>
      </c>
      <c r="FF50" s="10" t="s">
        <v>220</v>
      </c>
      <c r="FG50" s="10" t="s">
        <v>221</v>
      </c>
      <c r="FH50" s="10" t="s">
        <v>222</v>
      </c>
      <c r="FI50" s="10" t="s">
        <v>223</v>
      </c>
      <c r="FJ50" s="10" t="s">
        <v>224</v>
      </c>
      <c r="FK50" s="10" t="s">
        <v>225</v>
      </c>
      <c r="FL50" s="10" t="s">
        <v>226</v>
      </c>
      <c r="FM50" s="10" t="s">
        <v>227</v>
      </c>
      <c r="FN50" s="10" t="s">
        <v>228</v>
      </c>
      <c r="FO50" s="10" t="s">
        <v>229</v>
      </c>
      <c r="FP50" s="111" t="s">
        <v>230</v>
      </c>
      <c r="FQ50" s="10" t="s">
        <v>231</v>
      </c>
      <c r="FR50" s="10" t="s">
        <v>232</v>
      </c>
      <c r="FS50" s="10" t="s">
        <v>233</v>
      </c>
      <c r="FT50" s="10" t="s">
        <v>234</v>
      </c>
      <c r="FU50" s="10" t="s">
        <v>235</v>
      </c>
      <c r="FV50" s="10" t="s">
        <v>236</v>
      </c>
      <c r="FW50" s="10" t="s">
        <v>237</v>
      </c>
      <c r="FX50" s="10" t="s">
        <v>238</v>
      </c>
      <c r="FY50" s="10" t="s">
        <v>239</v>
      </c>
      <c r="FZ50" s="10" t="s">
        <v>240</v>
      </c>
      <c r="GA50" s="10" t="s">
        <v>241</v>
      </c>
      <c r="GB50" s="10" t="s">
        <v>242</v>
      </c>
      <c r="GC50" s="10" t="s">
        <v>243</v>
      </c>
      <c r="GD50" s="10" t="s">
        <v>244</v>
      </c>
      <c r="GE50" s="10" t="s">
        <v>245</v>
      </c>
      <c r="GF50" s="10" t="s">
        <v>246</v>
      </c>
      <c r="GG50" s="10" t="s">
        <v>247</v>
      </c>
      <c r="GH50" s="10" t="s">
        <v>248</v>
      </c>
      <c r="GI50" s="10" t="s">
        <v>249</v>
      </c>
      <c r="GJ50" s="10" t="s">
        <v>552</v>
      </c>
      <c r="GK50" s="10" t="s">
        <v>553</v>
      </c>
      <c r="GL50" s="10" t="s">
        <v>554</v>
      </c>
      <c r="GM50" s="157" t="s">
        <v>555</v>
      </c>
    </row>
    <row r="51" spans="1:195" ht="15.75" thickBot="1" x14ac:dyDescent="0.3">
      <c r="A51" s="65" t="s">
        <v>318</v>
      </c>
      <c r="B51" s="66" t="s">
        <v>262</v>
      </c>
      <c r="C51" s="66" t="s">
        <v>303</v>
      </c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112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112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112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158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112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158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112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158"/>
    </row>
    <row r="52" spans="1:195" x14ac:dyDescent="0.25">
      <c r="B52" t="s">
        <v>322</v>
      </c>
      <c r="D52" t="str">
        <f ca="1">IF(D23&lt;(D34*0.33+D47-D30)*3600,"F",IF(AND($D$18="F",D23&lt;VLOOKUP(686,Réservoir!$D$26:$E$35,2)),"F",IF(D15&gt;691.8,"O","Q")))</f>
        <v>Q</v>
      </c>
      <c r="E52" t="str">
        <f ca="1">IF(E23&lt;(E34*0.33+E47-E30)*3600,"F",IF(AND(D52="F",E23&lt;VLOOKUP(686,Réservoir!$D$26:$E$35,2)),"F",IF(E15&gt;691.8,"O","Q")))</f>
        <v>Q</v>
      </c>
      <c r="F52" t="str">
        <f ca="1">IF(F23&lt;(F34*0.33+F47-F30)*3600,"F",IF(AND(E52="F",F23&lt;VLOOKUP(686,Réservoir!$D$26:$E$35,2)),"F",IF(F15&gt;691.8,"O","Q")))</f>
        <v>Q</v>
      </c>
      <c r="G52" t="str">
        <f ca="1">IF(G23&lt;(G34*0.33+G47-G30)*3600,"F",IF(AND(F52="F",G23&lt;VLOOKUP(686,Réservoir!$D$26:$E$35,2)),"F",IF(G15&gt;691.8,"O","Q")))</f>
        <v>Q</v>
      </c>
      <c r="H52" t="str">
        <f ca="1">IF(H23&lt;(H34*0.33+H47-H30)*3600,"F",IF(AND(G52="F",H23&lt;VLOOKUP(686,Réservoir!$D$26:$E$35,2)),"F",IF(H15&gt;691.8,"O","Q")))</f>
        <v>Q</v>
      </c>
      <c r="I52" t="str">
        <f ca="1">IF(I23&lt;(I34*0.33+I47-I30)*3600,"F",IF(AND(H52="F",I23&lt;VLOOKUP(686,Réservoir!$D$26:$E$35,2)),"F",IF(I15&gt;691.8,"O","Q")))</f>
        <v>Q</v>
      </c>
      <c r="J52" t="str">
        <f ca="1">IF(J23&lt;(J34*0.33+J47-J30)*3600,"F",IF(AND(I52="F",J23&lt;VLOOKUP(686,Réservoir!$D$26:$E$35,2)),"F",IF(J15&gt;691.8,"O","Q")))</f>
        <v>Q</v>
      </c>
      <c r="K52" t="str">
        <f ca="1">IF(K23&lt;(K34*0.33+K47-K30)*3600,"F",IF(AND(J52="F",K23&lt;VLOOKUP(686,Réservoir!$D$26:$E$35,2)),"F",IF(K15&gt;691.8,"O","Q")))</f>
        <v>Q</v>
      </c>
      <c r="L52" t="str">
        <f ca="1">IF(L23&lt;(L34*0.33+L47-L30)*3600,"F",IF(AND(K52="F",L23&lt;VLOOKUP(686,Réservoir!$D$26:$E$35,2)),"F",IF(L15&gt;691.8,"O","Q")))</f>
        <v>Q</v>
      </c>
      <c r="M52" t="str">
        <f ca="1">IF(M23&lt;(M34*0.33+M47-M30)*3600,"F",IF(AND(L52="F",M23&lt;VLOOKUP(686,Réservoir!$D$26:$E$35,2)),"F",IF(M15&gt;691.8,"O","Q")))</f>
        <v>Q</v>
      </c>
      <c r="N52" t="str">
        <f ca="1">IF(N23&lt;(N34*0.33+N47-N30)*3600,"F",IF(AND(M52="F",N23&lt;VLOOKUP(686,Réservoir!$D$26:$E$35,2)),"F",IF(N15&gt;691.8,"O","Q")))</f>
        <v>Q</v>
      </c>
      <c r="O52" t="str">
        <f ca="1">IF(O23&lt;(O34*0.33+O47-O30)*3600,"F",IF(AND(N52="F",O23&lt;VLOOKUP(686,Réservoir!$D$26:$E$35,2)),"F",IF(O15&gt;691.8,"O","Q")))</f>
        <v>Q</v>
      </c>
      <c r="P52" t="str">
        <f ca="1">IF(P23&lt;(P34*0.33+P47-P30)*3600,"F",IF(AND(O52="F",P23&lt;VLOOKUP(686,Réservoir!$D$26:$E$35,2)),"F",IF(P15&gt;691.8,"O","Q")))</f>
        <v>Q</v>
      </c>
      <c r="Q52" t="str">
        <f ca="1">IF(Q23&lt;(Q34*0.33+Q47-Q30)*3600,"F",IF(AND(P52="F",Q23&lt;VLOOKUP(686,Réservoir!$D$26:$E$35,2)),"F",IF(Q15&gt;691.8,"O","Q")))</f>
        <v>Q</v>
      </c>
      <c r="R52" t="str">
        <f ca="1">IF(R23&lt;(R34*0.33+R47-R30)*3600,"F",IF(AND(Q52="F",R23&lt;VLOOKUP(686,Réservoir!$D$26:$E$35,2)),"F",IF(R15&gt;691.8,"O","Q")))</f>
        <v>Q</v>
      </c>
      <c r="S52" t="str">
        <f ca="1">IF(S23&lt;(S34*0.33+S47-S30)*3600,"F",IF(AND(R52="F",S23&lt;VLOOKUP(686,Réservoir!$D$26:$E$35,2)),"F",IF(S15&gt;691.8,"O","Q")))</f>
        <v>Q</v>
      </c>
      <c r="T52" t="str">
        <f ca="1">IF(T23&lt;(T34*0.33+T47-T30)*3600,"F",IF(AND(S52="F",T23&lt;VLOOKUP(686,Réservoir!$D$26:$E$35,2)),"F",IF(T15&gt;691.8,"O","Q")))</f>
        <v>Q</v>
      </c>
      <c r="U52" t="str">
        <f ca="1">IF(U23&lt;(U34*0.33+U47-U30)*3600,"F",IF(AND(T52="F",U23&lt;VLOOKUP(686,Réservoir!$D$26:$E$35,2)),"F",IF(U15&gt;691.8,"O","Q")))</f>
        <v>F</v>
      </c>
      <c r="V52" t="str">
        <f ca="1">IF(V23&lt;(V34*0.33+V47-V30)*3600,"F",IF(AND(U52="F",V23&lt;VLOOKUP(686,Réservoir!$D$26:$E$35,2)),"F",IF(V15&gt;691.8,"O","Q")))</f>
        <v>F</v>
      </c>
      <c r="W52" t="str">
        <f ca="1">IF(W23&lt;(W34*0.33+W47-W30)*3600,"F",IF(AND(V52="F",W23&lt;VLOOKUP(686,Réservoir!$D$26:$E$35,2)),"F",IF(W15&gt;691.8,"O","Q")))</f>
        <v>F</v>
      </c>
      <c r="X52" t="str">
        <f ca="1">IF(X23&lt;(X34*0.33+X47-X30)*3600,"F",IF(AND(W52="F",X23&lt;VLOOKUP(686,Réservoir!$D$26:$E$35,2)),"F",IF(X15&gt;691.8,"O","Q")))</f>
        <v>F</v>
      </c>
      <c r="Y52" t="str">
        <f ca="1">IF(Y23&lt;(Y34*0.33+Y47-Y30)*3600,"F",IF(AND(X52="F",Y23&lt;VLOOKUP(686,Réservoir!$D$26:$E$35,2)),"F",IF(Y15&gt;691.8,"O","Q")))</f>
        <v>F</v>
      </c>
      <c r="Z52" t="str">
        <f ca="1">IF(Z23&lt;(Z34*0.33+Z47-Z30)*3600,"F",IF(AND(Y52="F",Z23&lt;VLOOKUP(686,Réservoir!$D$26:$E$35,2)),"F",IF(Z15&gt;691.8,"O","Q")))</f>
        <v>F</v>
      </c>
      <c r="AA52" t="str">
        <f ca="1">IF(AA23&lt;(AA34*0.33+AA47-AA30)*3600,"F",IF(AND(Z52="F",AA23&lt;VLOOKUP(686,Réservoir!$D$26:$E$35,2)),"F",IF(AA15&gt;691.8,"O","Q")))</f>
        <v>Q</v>
      </c>
      <c r="AB52" s="87" t="str">
        <f ca="1">IF(AB23&lt;(AB34*0.33+AB47-AB30)*3600,"F",IF(AND(AA52="F",AB23&lt;VLOOKUP(686,Réservoir!$D$26:$E$35,2)),"F",IF(AB15&gt;691.8,"O","Q")))</f>
        <v>Q</v>
      </c>
      <c r="AC52" t="str">
        <f ca="1">IF(AC23&lt;(AC34*0.33+AC47-AC30)*3600,"F",IF(AND(AB52="F",AC23&lt;VLOOKUP(686,Réservoir!$D$26:$E$35,2)),"F",IF(AC15&gt;691.8,"O","Q")))</f>
        <v>Q</v>
      </c>
      <c r="AD52" t="str">
        <f ca="1">IF(AD23&lt;(AD34*0.33+AD47-AD30)*3600,"F",IF(AND(AC52="F",AD23&lt;VLOOKUP(686,Réservoir!$D$26:$E$35,2)),"F",IF(AD15&gt;691.8,"O","Q")))</f>
        <v>Q</v>
      </c>
      <c r="AE52" t="str">
        <f ca="1">IF(AE23&lt;(AE34*0.33+AE47-AE30)*3600,"F",IF(AND(AD52="F",AE23&lt;VLOOKUP(686,Réservoir!$D$26:$E$35,2)),"F",IF(AE15&gt;691.8,"O","Q")))</f>
        <v>Q</v>
      </c>
      <c r="AF52" t="str">
        <f ca="1">IF(AF23&lt;(AF34*0.33+AF47-AF30)*3600,"F",IF(AND(AE52="F",AF23&lt;VLOOKUP(686,Réservoir!$D$26:$E$35,2)),"F",IF(AF15&gt;691.8,"O","Q")))</f>
        <v>Q</v>
      </c>
      <c r="AG52" t="str">
        <f ca="1">IF(AG23&lt;(AG34*0.33+AG47-AG30)*3600,"F",IF(AND(AF52="F",AG23&lt;VLOOKUP(686,Réservoir!$D$26:$E$35,2)),"F",IF(AG15&gt;691.8,"O","Q")))</f>
        <v>Q</v>
      </c>
      <c r="AH52" t="str">
        <f ca="1">IF(AH23&lt;(AH34*0.33+AH47-AH30)*3600,"F",IF(AND(AG52="F",AH23&lt;VLOOKUP(686,Réservoir!$D$26:$E$35,2)),"F",IF(AH15&gt;691.8,"O","Q")))</f>
        <v>Q</v>
      </c>
      <c r="AI52" t="str">
        <f ca="1">IF(AI23&lt;(AI34*0.33+AI47-AI30)*3600,"F",IF(AND(AH52="F",AI23&lt;VLOOKUP(686,Réservoir!$D$26:$E$35,2)),"F",IF(AI15&gt;691.8,"O","Q")))</f>
        <v>Q</v>
      </c>
      <c r="AJ52" t="str">
        <f ca="1">IF(AJ23&lt;(AJ34*0.33+AJ47-AJ30)*3600,"F",IF(AND(AI52="F",AJ23&lt;VLOOKUP(686,Réservoir!$D$26:$E$35,2)),"F",IF(AJ15&gt;691.8,"O","Q")))</f>
        <v>Q</v>
      </c>
      <c r="AK52" t="str">
        <f ca="1">IF(AK23&lt;(AK34*0.33+AK47-AK30)*3600,"F",IF(AND(AJ52="F",AK23&lt;VLOOKUP(686,Réservoir!$D$26:$E$35,2)),"F",IF(AK15&gt;691.8,"O","Q")))</f>
        <v>F</v>
      </c>
      <c r="AL52" t="str">
        <f ca="1">IF(AL23&lt;(AL34*0.33+AL47-AL30)*3600,"F",IF(AND(AK52="F",AL23&lt;VLOOKUP(686,Réservoir!$D$26:$E$35,2)),"F",IF(AL15&gt;691.8,"O","Q")))</f>
        <v>F</v>
      </c>
      <c r="AM52" t="str">
        <f ca="1">IF(AM23&lt;(AM34*0.33+AM47-AM30)*3600,"F",IF(AND(AL52="F",AM23&lt;VLOOKUP(686,Réservoir!$D$26:$E$35,2)),"F",IF(AM15&gt;691.8,"O","Q")))</f>
        <v>F</v>
      </c>
      <c r="AN52" t="str">
        <f ca="1">IF(AN23&lt;(AN34*0.33+AN47-AN30)*3600,"F",IF(AND(AM52="F",AN23&lt;VLOOKUP(686,Réservoir!$D$26:$E$35,2)),"F",IF(AN15&gt;691.8,"O","Q")))</f>
        <v>Q</v>
      </c>
      <c r="AO52" t="str">
        <f ca="1">IF(AO23&lt;(AO34*0.33+AO47-AO30)*3600,"F",IF(AND(AN52="F",AO23&lt;VLOOKUP(686,Réservoir!$D$26:$E$35,2)),"F",IF(AO15&gt;691.8,"O","Q")))</f>
        <v>Q</v>
      </c>
      <c r="AP52" t="str">
        <f ca="1">IF(AP23&lt;(AP34*0.33+AP47-AP30)*3600,"F",IF(AND(AO52="F",AP23&lt;VLOOKUP(686,Réservoir!$D$26:$E$35,2)),"F",IF(AP15&gt;691.8,"O","Q")))</f>
        <v>Q</v>
      </c>
      <c r="AQ52" t="str">
        <f ca="1">IF(AQ23&lt;(AQ34*0.33+AQ47-AQ30)*3600,"F",IF(AND(AP52="F",AQ23&lt;VLOOKUP(686,Réservoir!$D$26:$E$35,2)),"F",IF(AQ15&gt;691.8,"O","Q")))</f>
        <v>Q</v>
      </c>
      <c r="AR52" t="str">
        <f ca="1">IF(AR23&lt;(AR34*0.33+AR47-AR30)*3600,"F",IF(AND(AQ52="F",AR23&lt;VLOOKUP(686,Réservoir!$D$26:$E$35,2)),"F",IF(AR15&gt;691.8,"O","Q")))</f>
        <v>Q</v>
      </c>
      <c r="AS52" t="str">
        <f ca="1">IF(AS23&lt;(AS34*0.33+AS47-AS30)*3600,"F",IF(AND(AR52="F",AS23&lt;VLOOKUP(686,Réservoir!$D$26:$E$35,2)),"F",IF(AS15&gt;691.8,"O","Q")))</f>
        <v>Q</v>
      </c>
      <c r="AT52" t="str">
        <f ca="1">IF(AT23&lt;(AT34*0.33+AT47-AT30)*3600,"F",IF(AND(AS52="F",AT23&lt;VLOOKUP(686,Réservoir!$D$26:$E$35,2)),"F",IF(AT15&gt;691.8,"O","Q")))</f>
        <v>F</v>
      </c>
      <c r="AU52" t="str">
        <f ca="1">IF(AU23&lt;(AU34*0.33+AU47-AU30)*3600,"F",IF(AND(AT52="F",AU23&lt;VLOOKUP(686,Réservoir!$D$26:$E$35,2)),"F",IF(AU15&gt;691.8,"O","Q")))</f>
        <v>F</v>
      </c>
      <c r="AV52" t="str">
        <f ca="1">IF(AV23&lt;(AV34*0.33+AV47-AV30)*3600,"F",IF(AND(AU52="F",AV23&lt;VLOOKUP(686,Réservoir!$D$26:$E$35,2)),"F",IF(AV15&gt;691.8,"O","Q")))</f>
        <v>Q</v>
      </c>
      <c r="AW52" t="str">
        <f ca="1">IF(AW23&lt;(AW34*0.33+AW47-AW30)*3600,"F",IF(AND(AV52="F",AW23&lt;VLOOKUP(686,Réservoir!$D$26:$E$35,2)),"F",IF(AW15&gt;691.8,"O","Q")))</f>
        <v>Q</v>
      </c>
      <c r="AX52" t="str">
        <f ca="1">IF(AX23&lt;(AX34*0.33+AX47-AX30)*3600,"F",IF(AND(AW52="F",AX23&lt;VLOOKUP(686,Réservoir!$D$26:$E$35,2)),"F",IF(AX15&gt;691.8,"O","Q")))</f>
        <v>Q</v>
      </c>
      <c r="AY52" t="str">
        <f ca="1">IF(AY23&lt;(AY34*0.33+AY47-AY30)*3600,"F",IF(AND(AX52="F",AY23&lt;VLOOKUP(686,Réservoir!$D$26:$E$35,2)),"F",IF(AY15&gt;691.8,"O","Q")))</f>
        <v>Q</v>
      </c>
      <c r="AZ52" s="87" t="str">
        <f ca="1">IF(AZ23&lt;(AZ34*0.33+AZ47-AZ30)*3600,"F",IF(AND(AY52="F",AZ23&lt;VLOOKUP(686,Réservoir!$D$26:$E$35,2)),"F",IF(AZ15&gt;691.8,"O","Q")))</f>
        <v>Q</v>
      </c>
      <c r="BA52" t="str">
        <f ca="1">IF(BA23&lt;(BA34*0.33+BA47-BA30)*3600,"F",IF(AND(AZ52="F",BA23&lt;VLOOKUP(686,Réservoir!$D$26:$E$35,2)),"F",IF(BA15&gt;691.8,"O","Q")))</f>
        <v>Q</v>
      </c>
      <c r="BB52" t="str">
        <f ca="1">IF(BB23&lt;(BB34*0.33+BB47-BB30)*3600,"F",IF(AND(BA52="F",BB23&lt;VLOOKUP(686,Réservoir!$D$26:$E$35,2)),"F",IF(BB15&gt;691.8,"O","Q")))</f>
        <v>Q</v>
      </c>
      <c r="BC52" t="str">
        <f ca="1">IF(BC23&lt;(BC34*0.33+BC47-BC30)*3600,"F",IF(AND(BB52="F",BC23&lt;VLOOKUP(686,Réservoir!$D$26:$E$35,2)),"F",IF(BC15&gt;691.8,"O","Q")))</f>
        <v>Q</v>
      </c>
      <c r="BD52" t="str">
        <f ca="1">IF(BD23&lt;(BD34*0.33+BD47-BD30)*3600,"F",IF(AND(BC52="F",BD23&lt;VLOOKUP(686,Réservoir!$D$26:$E$35,2)),"F",IF(BD15&gt;691.8,"O","Q")))</f>
        <v>Q</v>
      </c>
      <c r="BE52" t="str">
        <f ca="1">IF(BE23&lt;(BE34*0.33+BE47-BE30)*3600,"F",IF(AND(BD52="F",BE23&lt;VLOOKUP(686,Réservoir!$D$26:$E$35,2)),"F",IF(BE15&gt;691.8,"O","Q")))</f>
        <v>Q</v>
      </c>
      <c r="BF52" t="str">
        <f ca="1">IF(BF23&lt;(BF34*0.33+BF47-BF30)*3600,"F",IF(AND(BE52="F",BF23&lt;VLOOKUP(686,Réservoir!$D$26:$E$35,2)),"F",IF(BF15&gt;691.8,"O","Q")))</f>
        <v>Q</v>
      </c>
      <c r="BG52" t="str">
        <f ca="1">IF(BG23&lt;(BG34*0.33+BG47-BG30)*3600,"F",IF(AND(BF52="F",BG23&lt;VLOOKUP(686,Réservoir!$D$26:$E$35,2)),"F",IF(BG15&gt;691.8,"O","Q")))</f>
        <v>Q</v>
      </c>
      <c r="BH52" t="str">
        <f ca="1">IF(BH23&lt;(BH34*0.33+BH47-BH30)*3600,"F",IF(AND(BG52="F",BH23&lt;VLOOKUP(686,Réservoir!$D$26:$E$35,2)),"F",IF(BH15&gt;691.8,"O","Q")))</f>
        <v>Q</v>
      </c>
      <c r="BI52" t="str">
        <f ca="1">IF(BI23&lt;(BI34*0.33+BI47-BI30)*3600,"F",IF(AND(BH52="F",BI23&lt;VLOOKUP(686,Réservoir!$D$26:$E$35,2)),"F",IF(BI15&gt;691.8,"O","Q")))</f>
        <v>Q</v>
      </c>
      <c r="BJ52" t="str">
        <f ca="1">IF(BJ23&lt;(BJ34*0.33+BJ47-BJ30)*3600,"F",IF(AND(BI52="F",BJ23&lt;VLOOKUP(686,Réservoir!$D$26:$E$35,2)),"F",IF(BJ15&gt;691.8,"O","Q")))</f>
        <v>Q</v>
      </c>
      <c r="BK52" t="str">
        <f ca="1">IF(BK23&lt;(BK34*0.33+BK47-BK30)*3600,"F",IF(AND(BJ52="F",BK23&lt;VLOOKUP(686,Réservoir!$D$26:$E$35,2)),"F",IF(BK15&gt;691.8,"O","Q")))</f>
        <v>Q</v>
      </c>
      <c r="BL52" t="str">
        <f ca="1">IF(BL23&lt;(BL34*0.33+BL47-BL30)*3600,"F",IF(AND(BK52="F",BL23&lt;VLOOKUP(686,Réservoir!$D$26:$E$35,2)),"F",IF(BL15&gt;691.8,"O","Q")))</f>
        <v>Q</v>
      </c>
      <c r="BM52" t="str">
        <f ca="1">IF(BM23&lt;(BM34*0.33+BM47-BM30)*3600,"F",IF(AND(BL52="F",BM23&lt;VLOOKUP(686,Réservoir!$D$26:$E$35,2)),"F",IF(BM15&gt;691.8,"O","Q")))</f>
        <v>Q</v>
      </c>
      <c r="BN52" t="str">
        <f ca="1">IF(BN23&lt;(BN34*0.33+BN47-BN30)*3600,"F",IF(AND(BM52="F",BN23&lt;VLOOKUP(686,Réservoir!$D$26:$E$35,2)),"F",IF(BN15&gt;691.8,"O","Q")))</f>
        <v>Q</v>
      </c>
      <c r="BO52" t="str">
        <f ca="1">IF(BO23&lt;(BO34*0.33+BO47-BO30)*3600,"F",IF(AND(BN52="F",BO23&lt;VLOOKUP(686,Réservoir!$D$26:$E$35,2)),"F",IF(BO15&gt;691.8,"O","Q")))</f>
        <v>Q</v>
      </c>
      <c r="BP52" t="str">
        <f ca="1">IF(BP23&lt;(BP34*0.33+BP47-BP30)*3600,"F",IF(AND(BO52="F",BP23&lt;VLOOKUP(686,Réservoir!$D$26:$E$35,2)),"F",IF(BP15&gt;691.8,"O","Q")))</f>
        <v>Q</v>
      </c>
      <c r="BQ52" t="str">
        <f ca="1">IF(BQ23&lt;(BQ34*0.33+BQ47-BQ30)*3600,"F",IF(AND(BP52="F",BQ23&lt;VLOOKUP(686,Réservoir!$D$26:$E$35,2)),"F",IF(BQ15&gt;691.8,"O","Q")))</f>
        <v>Q</v>
      </c>
      <c r="BR52" t="str">
        <f ca="1">IF(BR23&lt;(BR34*0.33+BR47-BR30)*3600,"F",IF(AND(BQ52="F",BR23&lt;VLOOKUP(686,Réservoir!$D$26:$E$35,2)),"F",IF(BR15&gt;691.8,"O","Q")))</f>
        <v>Q</v>
      </c>
      <c r="BS52" t="str">
        <f ca="1">IF(BS23&lt;(BS34*0.33+BS47-BS30)*3600,"F",IF(AND(BR52="F",BS23&lt;VLOOKUP(686,Réservoir!$D$26:$E$35,2)),"F",IF(BS15&gt;691.8,"O","Q")))</f>
        <v>Q</v>
      </c>
      <c r="BT52" t="str">
        <f ca="1">IF(BT23&lt;(BT34*0.33+BT47-BT30)*3600,"F",IF(AND(BS52="F",BT23&lt;VLOOKUP(686,Réservoir!$D$26:$E$35,2)),"F",IF(BT15&gt;691.8,"O","Q")))</f>
        <v>Q</v>
      </c>
      <c r="BU52" t="str">
        <f ca="1">IF(BU23&lt;(BU34*0.33+BU47-BU30)*3600,"F",IF(AND(BT52="F",BU23&lt;VLOOKUP(686,Réservoir!$D$26:$E$35,2)),"F",IF(BU15&gt;691.8,"O","Q")))</f>
        <v>Q</v>
      </c>
      <c r="BV52" t="str">
        <f ca="1">IF(BV23&lt;(BV34*0.33+BV47-BV30)*3600,"F",IF(AND(BU52="F",BV23&lt;VLOOKUP(686,Réservoir!$D$26:$E$35,2)),"F",IF(BV15&gt;691.8,"O","Q")))</f>
        <v>Q</v>
      </c>
      <c r="BW52" t="str">
        <f ca="1">IF(BW23&lt;(BW34*0.33+BW47-BW30)*3600,"F",IF(AND(BV52="F",BW23&lt;VLOOKUP(686,Réservoir!$D$26:$E$35,2)),"F",IF(BW15&gt;691.8,"O","Q")))</f>
        <v>Q</v>
      </c>
      <c r="BX52" s="87" t="str">
        <f ca="1">IF(BX23&lt;(BX34*0.33+BX47-BX30)*3600,"F",IF(AND(BW52="F",BX23&lt;VLOOKUP(686,Réservoir!$D$26:$E$35,2)),"F",IF(BX15&gt;691.8,"O","Q")))</f>
        <v>Q</v>
      </c>
      <c r="BY52" t="str">
        <f ca="1">IF(BY23&lt;(BY34*0.33+BY47-BY30)*3600,"F",IF(AND(BX52="F",BY23&lt;VLOOKUP(686,Réservoir!$D$26:$E$35,2)),"F",IF(BY15&gt;691.8,"O","Q")))</f>
        <v>Q</v>
      </c>
      <c r="BZ52" t="str">
        <f ca="1">IF(BZ23&lt;(BZ34*0.33+BZ47-BZ30)*3600,"F",IF(AND(BY52="F",BZ23&lt;VLOOKUP(686,Réservoir!$D$26:$E$35,2)),"F",IF(BZ15&gt;691.8,"O","Q")))</f>
        <v>Q</v>
      </c>
      <c r="CA52" t="str">
        <f ca="1">IF(CA23&lt;(CA34*0.33+CA47-CA30)*3600,"F",IF(AND(BZ52="F",CA23&lt;VLOOKUP(686,Réservoir!$D$26:$E$35,2)),"F",IF(CA15&gt;691.8,"O","Q")))</f>
        <v>Q</v>
      </c>
      <c r="CB52" t="str">
        <f ca="1">IF(CB23&lt;(CB34*0.33+CB47-CB30)*3600,"F",IF(AND(CA52="F",CB23&lt;VLOOKUP(686,Réservoir!$D$26:$E$35,2)),"F",IF(CB15&gt;691.8,"O","Q")))</f>
        <v>Q</v>
      </c>
      <c r="CC52" t="str">
        <f ca="1">IF(CC23&lt;(CC34*0.33+CC47-CC30)*3600,"F",IF(AND(CB52="F",CC23&lt;VLOOKUP(686,Réservoir!$D$26:$E$35,2)),"F",IF(CC15&gt;691.8,"O","Q")))</f>
        <v>Q</v>
      </c>
      <c r="CD52" t="str">
        <f ca="1">IF(CD23&lt;(CD34*0.33+CD47-CD30)*3600,"F",IF(AND(CC52="F",CD23&lt;VLOOKUP(686,Réservoir!$D$26:$E$35,2)),"F",IF(CD15&gt;691.8,"O","Q")))</f>
        <v>Q</v>
      </c>
      <c r="CE52" t="str">
        <f ca="1">IF(CE23&lt;(CE34*0.33+CE47-CE30)*3600,"F",IF(AND(CD52="F",CE23&lt;VLOOKUP(686,Réservoir!$D$26:$E$35,2)),"F",IF(CE15&gt;691.8,"O","Q")))</f>
        <v>Q</v>
      </c>
      <c r="CF52" t="str">
        <f ca="1">IF(CF23&lt;(CF34*0.33+CF47-CF30)*3600,"F",IF(AND(CE52="F",CF23&lt;VLOOKUP(686,Réservoir!$D$26:$E$35,2)),"F",IF(CF15&gt;691.8,"O","Q")))</f>
        <v>Q</v>
      </c>
      <c r="CG52" t="str">
        <f ca="1">IF(CG23&lt;(CG34*0.33+CG47-CG30)*3600,"F",IF(AND(CF52="F",CG23&lt;VLOOKUP(686,Réservoir!$D$26:$E$35,2)),"F",IF(CG15&gt;691.8,"O","Q")))</f>
        <v>Q</v>
      </c>
      <c r="CH52" t="str">
        <f ca="1">IF(CH23&lt;(CH34*0.33+CH47-CH30)*3600,"F",IF(AND(CG52="F",CH23&lt;VLOOKUP(686,Réservoir!$D$26:$E$35,2)),"F",IF(CH15&gt;691.8,"O","Q")))</f>
        <v>Q</v>
      </c>
      <c r="CI52" t="str">
        <f ca="1">IF(CI23&lt;(CI34*0.33+CI47-CI30)*3600,"F",IF(AND(CH52="F",CI23&lt;VLOOKUP(686,Réservoir!$D$26:$E$35,2)),"F",IF(CI15&gt;691.8,"O","Q")))</f>
        <v>Q</v>
      </c>
      <c r="CJ52" t="str">
        <f ca="1">IF(CJ23&lt;(CJ34*0.33+CJ47-CJ30)*3600,"F",IF(AND(CI52="F",CJ23&lt;VLOOKUP(686,Réservoir!$D$26:$E$35,2)),"F",IF(CJ15&gt;691.8,"O","Q")))</f>
        <v>Q</v>
      </c>
      <c r="CK52" t="str">
        <f ca="1">IF(CK23&lt;(CK34*0.33+CK47-CK30)*3600,"F",IF(AND(CJ52="F",CK23&lt;VLOOKUP(686,Réservoir!$D$26:$E$35,2)),"F",IF(CK15&gt;691.8,"O","Q")))</f>
        <v>Q</v>
      </c>
      <c r="CL52" t="str">
        <f ca="1">IF(CL23&lt;(CL34*0.33+CL47-CL30)*3600,"F",IF(AND(CK52="F",CL23&lt;VLOOKUP(686,Réservoir!$D$26:$E$35,2)),"F",IF(CL15&gt;691.8,"O","Q")))</f>
        <v>Q</v>
      </c>
      <c r="CM52" t="str">
        <f ca="1">IF(CM23&lt;(CM34*0.33+CM47-CM30)*3600,"F",IF(AND(CL52="F",CM23&lt;VLOOKUP(686,Réservoir!$D$26:$E$35,2)),"F",IF(CM15&gt;691.8,"O","Q")))</f>
        <v>Q</v>
      </c>
      <c r="CN52" t="str">
        <f ca="1">IF(CN23&lt;(CN34*0.33+CN47-CN30)*3600,"F",IF(AND(CM52="F",CN23&lt;VLOOKUP(686,Réservoir!$D$26:$E$35,2)),"F",IF(CN15&gt;691.8,"O","Q")))</f>
        <v>Q</v>
      </c>
      <c r="CO52" t="str">
        <f ca="1">IF(CO23&lt;(CO34*0.33+CO47-CO30)*3600,"F",IF(AND(CN52="F",CO23&lt;VLOOKUP(686,Réservoir!$D$26:$E$35,2)),"F",IF(CO15&gt;691.8,"O","Q")))</f>
        <v>Q</v>
      </c>
      <c r="CP52" t="str">
        <f ca="1">IF(CP23&lt;(CP34*0.33+CP47-CP30)*3600,"F",IF(AND(CO52="F",CP23&lt;VLOOKUP(686,Réservoir!$D$26:$E$35,2)),"F",IF(CP15&gt;691.8,"O","Q")))</f>
        <v>Q</v>
      </c>
      <c r="CQ52" t="str">
        <f ca="1">IF(CQ23&lt;(CQ34*0.33+CQ47-CQ30)*3600,"F",IF(AND(CP52="F",CQ23&lt;VLOOKUP(686,Réservoir!$D$26:$E$35,2)),"F",IF(CQ15&gt;691.8,"O","Q")))</f>
        <v>Q</v>
      </c>
      <c r="CR52" t="str">
        <f ca="1">IF(CR23&lt;(CR34*0.33+CR47-CR30)*3600,"F",IF(AND(CQ52="F",CR23&lt;VLOOKUP(686,Réservoir!$D$26:$E$35,2)),"F",IF(CR15&gt;691.8,"O","Q")))</f>
        <v>Q</v>
      </c>
      <c r="CS52" t="str">
        <f ca="1">IF(CS23&lt;(CS34*0.33+CS47-CS30)*3600,"F",IF(AND(CR52="F",CS23&lt;VLOOKUP(686,Réservoir!$D$26:$E$35,2)),"F",IF(CS15&gt;691.8,"O","Q")))</f>
        <v>Q</v>
      </c>
      <c r="CT52" t="str">
        <f ca="1">IF(CT23&lt;(CT34*0.33+CT47-CT30)*3600,"F",IF(AND(CS52="F",CT23&lt;VLOOKUP(686,Réservoir!$D$26:$E$35,2)),"F",IF(CT15&gt;691.8,"O","Q")))</f>
        <v>Q</v>
      </c>
      <c r="CU52" s="88" t="str">
        <f ca="1">IF(CU23&lt;(CU34*0.33+CU47-CU30)*3600,"F",IF(AND(CT52="F",CU23&lt;VLOOKUP(686,Réservoir!$D$26:$E$35,2)),"F",IF(CU15&gt;691.8,"O","Q")))</f>
        <v>Q</v>
      </c>
      <c r="CV52" t="str">
        <f ca="1">IF(CV23&lt;(CV34*0.33+CV47-CV30)*3600,"F",IF(AND(CU52="F",CV23&lt;VLOOKUP(686,Réservoir!$D$26:$E$35,2)),"F",IF(CV15&gt;691.8,"O","Q")))</f>
        <v>Q</v>
      </c>
      <c r="CW52" t="str">
        <f ca="1">IF(CW23&lt;(CW34*0.33+CW47-CW30)*3600,"F",IF(AND(CV52="F",CW23&lt;VLOOKUP(686,Réservoir!$D$26:$E$35,2)),"F",IF(CW15&gt;691.8,"O","Q")))</f>
        <v>Q</v>
      </c>
      <c r="CX52" t="str">
        <f ca="1">IF(CX23&lt;(CX34*0.33+CX47-CX30)*3600,"F",IF(AND(CW52="F",CX23&lt;VLOOKUP(686,Réservoir!$D$26:$E$35,2)),"F",IF(CX15&gt;691.8,"O","Q")))</f>
        <v>Q</v>
      </c>
      <c r="CY52" t="str">
        <f ca="1">IF(CY23&lt;(CY34*0.33+CY47-CY30)*3600,"F",IF(AND(CX52="F",CY23&lt;VLOOKUP(686,Réservoir!$D$26:$E$35,2)),"F",IF(CY15&gt;691.8,"O","Q")))</f>
        <v>Q</v>
      </c>
      <c r="CZ52" t="str">
        <f ca="1">IF(CZ23&lt;(CZ34*0.33+CZ47-CZ30)*3600,"F",IF(AND(CY52="F",CZ23&lt;VLOOKUP(686,Réservoir!$D$26:$E$35,2)),"F",IF(CZ15&gt;691.8,"O","Q")))</f>
        <v>Q</v>
      </c>
      <c r="DA52" t="str">
        <f ca="1">IF(DA23&lt;(DA34*0.33+DA47-DA30)*3600,"F",IF(AND(CZ52="F",DA23&lt;VLOOKUP(686,Réservoir!$D$26:$E$35,2)),"F",IF(DA15&gt;691.8,"O","Q")))</f>
        <v>Q</v>
      </c>
      <c r="DB52" t="str">
        <f ca="1">IF(DB23&lt;(DB34*0.33+DB47-DB30)*3600,"F",IF(AND(DA52="F",DB23&lt;VLOOKUP(686,Réservoir!$D$26:$E$35,2)),"F",IF(DB15&gt;691.8,"O","Q")))</f>
        <v>Q</v>
      </c>
      <c r="DC52" t="str">
        <f ca="1">IF(DC23&lt;(DC34*0.33+DC47-DC30)*3600,"F",IF(AND(DB52="F",DC23&lt;VLOOKUP(686,Réservoir!$D$26:$E$35,2)),"F",IF(DC15&gt;691.8,"O","Q")))</f>
        <v>O</v>
      </c>
      <c r="DD52" t="str">
        <f ca="1">IF(DD23&lt;(DD34*0.33+DD47-DD30)*3600,"F",IF(AND(DC52="F",DD23&lt;VLOOKUP(686,Réservoir!$D$26:$E$35,2)),"F",IF(DD15&gt;691.8,"O","Q")))</f>
        <v>O</v>
      </c>
      <c r="DE52" t="str">
        <f ca="1">IF(DE23&lt;(DE34*0.33+DE47-DE30)*3600,"F",IF(AND(DD52="F",DE23&lt;VLOOKUP(686,Réservoir!$D$26:$E$35,2)),"F",IF(DE15&gt;691.8,"O","Q")))</f>
        <v>O</v>
      </c>
      <c r="DF52" t="str">
        <f ca="1">IF(DF23&lt;(DF34*0.33+DF47-DF30)*3600,"F",IF(AND(DE52="F",DF23&lt;VLOOKUP(686,Réservoir!$D$26:$E$35,2)),"F",IF(DF15&gt;691.8,"O","Q")))</f>
        <v>O</v>
      </c>
      <c r="DG52" t="str">
        <f ca="1">IF(DG23&lt;(DG34*0.33+DG47-DG30)*3600,"F",IF(AND(DF52="F",DG23&lt;VLOOKUP(686,Réservoir!$D$26:$E$35,2)),"F",IF(DG15&gt;691.8,"O","Q")))</f>
        <v>O</v>
      </c>
      <c r="DH52" t="str">
        <f ca="1">IF(DH23&lt;(DH34*0.33+DH47-DH30)*3600,"F",IF(AND(DG52="F",DH23&lt;VLOOKUP(686,Réservoir!$D$26:$E$35,2)),"F",IF(DH15&gt;691.8,"O","Q")))</f>
        <v>O</v>
      </c>
      <c r="DI52" t="str">
        <f ca="1">IF(DI23&lt;(DI34*0.33+DI47-DI30)*3600,"F",IF(AND(DH52="F",DI23&lt;VLOOKUP(686,Réservoir!$D$26:$E$35,2)),"F",IF(DI15&gt;691.8,"O","Q")))</f>
        <v>O</v>
      </c>
      <c r="DJ52" t="str">
        <f ca="1">IF(DJ23&lt;(DJ34*0.33+DJ47-DJ30)*3600,"F",IF(AND(DI52="F",DJ23&lt;VLOOKUP(686,Réservoir!$D$26:$E$35,2)),"F",IF(DJ15&gt;691.8,"O","Q")))</f>
        <v>O</v>
      </c>
      <c r="DK52" t="str">
        <f ca="1">IF(DK23&lt;(DK34*0.33+DK47-DK30)*3600,"F",IF(AND(DJ52="F",DK23&lt;VLOOKUP(686,Réservoir!$D$26:$E$35,2)),"F",IF(DK15&gt;691.8,"O","Q")))</f>
        <v>O</v>
      </c>
      <c r="DL52" t="str">
        <f ca="1">IF(DL23&lt;(DL34*0.33+DL47-DL30)*3600,"F",IF(AND(DK52="F",DL23&lt;VLOOKUP(686,Réservoir!$D$26:$E$35,2)),"F",IF(DL15&gt;691.8,"O","Q")))</f>
        <v>O</v>
      </c>
      <c r="DM52" t="str">
        <f ca="1">IF(DM23&lt;(DM34*0.33+DM47-DM30)*3600,"F",IF(AND(DL52="F",DM23&lt;VLOOKUP(686,Réservoir!$D$26:$E$35,2)),"F",IF(DM15&gt;691.8,"O","Q")))</f>
        <v>O</v>
      </c>
      <c r="DN52" t="str">
        <f ca="1">IF(DN23&lt;(DN34*0.33+DN47-DN30)*3600,"F",IF(AND(DM52="F",DN23&lt;VLOOKUP(686,Réservoir!$D$26:$E$35,2)),"F",IF(DN15&gt;691.8,"O","Q")))</f>
        <v>O</v>
      </c>
      <c r="DO52" t="str">
        <f ca="1">IF(DO23&lt;(DO34*0.33+DO47-DO30)*3600,"F",IF(AND(DN52="F",DO23&lt;VLOOKUP(686,Réservoir!$D$26:$E$35,2)),"F",IF(DO15&gt;691.8,"O","Q")))</f>
        <v>O</v>
      </c>
      <c r="DP52" t="str">
        <f ca="1">IF(DP23&lt;(DP34*0.33+DP47-DP30)*3600,"F",IF(AND(DO52="F",DP23&lt;VLOOKUP(686,Réservoir!$D$26:$E$35,2)),"F",IF(DP15&gt;691.8,"O","Q")))</f>
        <v>O</v>
      </c>
      <c r="DQ52" t="str">
        <f ca="1">IF(DQ23&lt;(DQ34*0.33+DQ47-DQ30)*3600,"F",IF(AND(DP52="F",DQ23&lt;VLOOKUP(686,Réservoir!$D$26:$E$35,2)),"F",IF(DQ15&gt;691.8,"O","Q")))</f>
        <v>O</v>
      </c>
      <c r="DR52" t="str">
        <f ca="1">IF(DR23&lt;(DR34*0.33+DR47-DR30)*3600,"F",IF(AND(DQ52="F",DR23&lt;VLOOKUP(686,Réservoir!$D$26:$E$35,2)),"F",IF(DR15&gt;691.8,"O","Q")))</f>
        <v>O</v>
      </c>
      <c r="DS52" t="str">
        <f ca="1">IF(DS23&lt;(DS34*0.33+DS47-DS30)*3600,"F",IF(AND(DR52="F",DS23&lt;VLOOKUP(686,Réservoir!$D$26:$E$35,2)),"F",IF(DS15&gt;691.8,"O","Q")))</f>
        <v>O</v>
      </c>
      <c r="DT52" s="87" t="str">
        <f ca="1">IF(DT23&lt;(DT34*0.33+DT47-DT30)*3600,"F",IF(AND(DS52="F",DT23&lt;VLOOKUP(686,Réservoir!$D$26:$E$35,2)),"F",IF(DT15&gt;691.8,"O","Q")))</f>
        <v>O</v>
      </c>
      <c r="DU52" t="str">
        <f ca="1">IF(DU23&lt;(DU34*0.33+DU47-DU30)*3600,"F",IF(AND(DT52="F",DU23&lt;VLOOKUP(686,Réservoir!$D$26:$E$35,2)),"F",IF(DU15&gt;691.8,"O","Q")))</f>
        <v>O</v>
      </c>
      <c r="DV52" t="str">
        <f ca="1">IF(DV23&lt;(DV34*0.33+DV47-DV30)*3600,"F",IF(AND(DU52="F",DV23&lt;VLOOKUP(686,Réservoir!$D$26:$E$35,2)),"F",IF(DV15&gt;691.8,"O","Q")))</f>
        <v>O</v>
      </c>
      <c r="DW52" t="str">
        <f ca="1">IF(DW23&lt;(DW34*0.33+DW47-DW30)*3600,"F",IF(AND(DV52="F",DW23&lt;VLOOKUP(686,Réservoir!$D$26:$E$35,2)),"F",IF(DW15&gt;691.8,"O","Q")))</f>
        <v>O</v>
      </c>
      <c r="DX52" t="str">
        <f ca="1">IF(DX23&lt;(DX34*0.33+DX47-DX30)*3600,"F",IF(AND(DW52="F",DX23&lt;VLOOKUP(686,Réservoir!$D$26:$E$35,2)),"F",IF(DX15&gt;691.8,"O","Q")))</f>
        <v>O</v>
      </c>
      <c r="DY52" t="str">
        <f ca="1">IF(DY23&lt;(DY34*0.33+DY47-DY30)*3600,"F",IF(AND(DX52="F",DY23&lt;VLOOKUP(686,Réservoir!$D$26:$E$35,2)),"F",IF(DY15&gt;691.8,"O","Q")))</f>
        <v>O</v>
      </c>
      <c r="DZ52" t="str">
        <f ca="1">IF(DZ23&lt;(DZ34*0.33+DZ47-DZ30)*3600,"F",IF(AND(DY52="F",DZ23&lt;VLOOKUP(686,Réservoir!$D$26:$E$35,2)),"F",IF(DZ15&gt;691.8,"O","Q")))</f>
        <v>O</v>
      </c>
      <c r="EA52" t="str">
        <f ca="1">IF(EA23&lt;(EA34*0.33+EA47-EA30)*3600,"F",IF(AND(DZ52="F",EA23&lt;VLOOKUP(686,Réservoir!$D$26:$E$35,2)),"F",IF(EA15&gt;691.8,"O","Q")))</f>
        <v>O</v>
      </c>
      <c r="EB52" t="str">
        <f ca="1">IF(EB23&lt;(EB34*0.33+EB47-EB30)*3600,"F",IF(AND(EA52="F",EB23&lt;VLOOKUP(686,Réservoir!$D$26:$E$35,2)),"F",IF(EB15&gt;691.8,"O","Q")))</f>
        <v>O</v>
      </c>
      <c r="EC52" t="str">
        <f ca="1">IF(EC23&lt;(EC34*0.33+EC47-EC30)*3600,"F",IF(AND(EB52="F",EC23&lt;VLOOKUP(686,Réservoir!$D$26:$E$35,2)),"F",IF(EC15&gt;691.8,"O","Q")))</f>
        <v>O</v>
      </c>
      <c r="ED52" t="str">
        <f ca="1">IF(ED23&lt;(ED34*0.33+ED47-ED30)*3600,"F",IF(AND(EC52="F",ED23&lt;VLOOKUP(686,Réservoir!$D$26:$E$35,2)),"F",IF(ED15&gt;691.8,"O","Q")))</f>
        <v>O</v>
      </c>
      <c r="EE52" t="str">
        <f ca="1">IF(EE23&lt;(EE34*0.33+EE47-EE30)*3600,"F",IF(AND(ED52="F",EE23&lt;VLOOKUP(686,Réservoir!$D$26:$E$35,2)),"F",IF(EE15&gt;691.8,"O","Q")))</f>
        <v>O</v>
      </c>
      <c r="EF52" t="str">
        <f ca="1">IF(EF23&lt;(EF34*0.33+EF47-EF30)*3600,"F",IF(AND(EE52="F",EF23&lt;VLOOKUP(686,Réservoir!$D$26:$E$35,2)),"F",IF(EF15&gt;691.8,"O","Q")))</f>
        <v>O</v>
      </c>
      <c r="EG52" t="str">
        <f ca="1">IF(EG23&lt;(EG34*0.33+EG47-EG30)*3600,"F",IF(AND(EF52="F",EG23&lt;VLOOKUP(686,Réservoir!$D$26:$E$35,2)),"F",IF(EG15&gt;691.8,"O","Q")))</f>
        <v>O</v>
      </c>
      <c r="EH52" t="str">
        <f ca="1">IF(EH23&lt;(EH34*0.33+EH47-EH30)*3600,"F",IF(AND(EG52="F",EH23&lt;VLOOKUP(686,Réservoir!$D$26:$E$35,2)),"F",IF(EH15&gt;691.8,"O","Q")))</f>
        <v>O</v>
      </c>
      <c r="EI52" t="str">
        <f ca="1">IF(EI23&lt;(EI34*0.33+EI47-EI30)*3600,"F",IF(AND(EH52="F",EI23&lt;VLOOKUP(686,Réservoir!$D$26:$E$35,2)),"F",IF(EI15&gt;691.8,"O","Q")))</f>
        <v>O</v>
      </c>
      <c r="EJ52" t="str">
        <f ca="1">IF(EJ23&lt;(EJ34*0.33+EJ47-EJ30)*3600,"F",IF(AND(EI52="F",EJ23&lt;VLOOKUP(686,Réservoir!$D$26:$E$35,2)),"F",IF(EJ15&gt;691.8,"O","Q")))</f>
        <v>O</v>
      </c>
      <c r="EK52" t="str">
        <f ca="1">IF(EK23&lt;(EK34*0.33+EK47-EK30)*3600,"F",IF(AND(EJ52="F",EK23&lt;VLOOKUP(686,Réservoir!$D$26:$E$35,2)),"F",IF(EK15&gt;691.8,"O","Q")))</f>
        <v>O</v>
      </c>
      <c r="EL52" t="str">
        <f ca="1">IF(EL23&lt;(EL34*0.33+EL47-EL30)*3600,"F",IF(AND(EK52="F",EL23&lt;VLOOKUP(686,Réservoir!$D$26:$E$35,2)),"F",IF(EL15&gt;691.8,"O","Q")))</f>
        <v>O</v>
      </c>
      <c r="EM52" t="str">
        <f ca="1">IF(EM23&lt;(EM34*0.33+EM47-EM30)*3600,"F",IF(AND(EL52="F",EM23&lt;VLOOKUP(686,Réservoir!$D$26:$E$35,2)),"F",IF(EM15&gt;691.8,"O","Q")))</f>
        <v>O</v>
      </c>
      <c r="EN52" t="str">
        <f ca="1">IF(EN23&lt;(EN34*0.33+EN47-EN30)*3600,"F",IF(AND(EM52="F",EN23&lt;VLOOKUP(686,Réservoir!$D$26:$E$35,2)),"F",IF(EN15&gt;691.8,"O","Q")))</f>
        <v>O</v>
      </c>
      <c r="EO52" t="str">
        <f ca="1">IF(EO23&lt;(EO34*0.33+EO47-EO30)*3600,"F",IF(AND(EN52="F",EO23&lt;VLOOKUP(686,Réservoir!$D$26:$E$35,2)),"F",IF(EO15&gt;691.8,"O","Q")))</f>
        <v>O</v>
      </c>
      <c r="EP52" t="str">
        <f ca="1">IF(EP23&lt;(EP34*0.33+EP47-EP30)*3600,"F",IF(AND(EO52="F",EP23&lt;VLOOKUP(686,Réservoir!$D$26:$E$35,2)),"F",IF(EP15&gt;691.8,"O","Q")))</f>
        <v>O</v>
      </c>
      <c r="EQ52" s="88" t="str">
        <f ca="1">IF(EQ23&lt;(EQ34*0.33+EQ47-EQ30)*3600,"F",IF(AND(EP52="F",EQ23&lt;VLOOKUP(686,Réservoir!$D$26:$E$35,2)),"F",IF(EQ15&gt;691.8,"O","Q")))</f>
        <v>O</v>
      </c>
      <c r="ER52" t="str">
        <f ca="1">IF(ER23&lt;(ER34*0.33+ER47-ER30)*3600,"F",IF(AND(EQ52="F",ER23&lt;VLOOKUP(686,Réservoir!$D$26:$E$35,2)),"F",IF(ER15&gt;691.8,"O","Q")))</f>
        <v>O</v>
      </c>
      <c r="ES52" t="str">
        <f ca="1">IF(ES23&lt;(ES34*0.33+ES47-ES30)*3600,"F",IF(AND(ER52="F",ES23&lt;VLOOKUP(686,Réservoir!$D$26:$E$35,2)),"F",IF(ES15&gt;691.8,"O","Q")))</f>
        <v>O</v>
      </c>
      <c r="ET52" t="str">
        <f ca="1">IF(ET23&lt;(ET34*0.33+ET47-ET30)*3600,"F",IF(AND(ES52="F",ET23&lt;VLOOKUP(686,Réservoir!$D$26:$E$35,2)),"F",IF(ET15&gt;691.8,"O","Q")))</f>
        <v>O</v>
      </c>
      <c r="EU52" t="str">
        <f ca="1">IF(EU23&lt;(EU34*0.33+EU47-EU30)*3600,"F",IF(AND(ET52="F",EU23&lt;VLOOKUP(686,Réservoir!$D$26:$E$35,2)),"F",IF(EU15&gt;691.8,"O","Q")))</f>
        <v>O</v>
      </c>
      <c r="EV52" t="str">
        <f ca="1">IF(EV23&lt;(EV34*0.33+EV47-EV30)*3600,"F",IF(AND(EU52="F",EV23&lt;VLOOKUP(686,Réservoir!$D$26:$E$35,2)),"F",IF(EV15&gt;691.8,"O","Q")))</f>
        <v>O</v>
      </c>
      <c r="EW52" t="str">
        <f ca="1">IF(EW23&lt;(EW34*0.33+EW47-EW30)*3600,"F",IF(AND(EV52="F",EW23&lt;VLOOKUP(686,Réservoir!$D$26:$E$35,2)),"F",IF(EW15&gt;691.8,"O","Q")))</f>
        <v>O</v>
      </c>
      <c r="EX52" t="str">
        <f ca="1">IF(EX23&lt;(EX34*0.33+EX47-EX30)*3600,"F",IF(AND(EW52="F",EX23&lt;VLOOKUP(686,Réservoir!$D$26:$E$35,2)),"F",IF(EX15&gt;691.8,"O","Q")))</f>
        <v>O</v>
      </c>
      <c r="EY52" t="str">
        <f ca="1">IF(EY23&lt;(EY34*0.33+EY47-EY30)*3600,"F",IF(AND(EX52="F",EY23&lt;VLOOKUP(686,Réservoir!$D$26:$E$35,2)),"F",IF(EY15&gt;691.8,"O","Q")))</f>
        <v>O</v>
      </c>
      <c r="EZ52" t="str">
        <f ca="1">IF(EZ23&lt;(EZ34*0.33+EZ47-EZ30)*3600,"F",IF(AND(EY52="F",EZ23&lt;VLOOKUP(686,Réservoir!$D$26:$E$35,2)),"F",IF(EZ15&gt;691.8,"O","Q")))</f>
        <v>O</v>
      </c>
      <c r="FA52" t="str">
        <f ca="1">IF(FA23&lt;(FA34*0.33+FA47-FA30)*3600,"F",IF(AND(EZ52="F",FA23&lt;VLOOKUP(686,Réservoir!$D$26:$E$35,2)),"F",IF(FA15&gt;691.8,"O","Q")))</f>
        <v>O</v>
      </c>
      <c r="FB52" t="str">
        <f ca="1">IF(FB23&lt;(FB34*0.33+FB47-FB30)*3600,"F",IF(AND(FA52="F",FB23&lt;VLOOKUP(686,Réservoir!$D$26:$E$35,2)),"F",IF(FB15&gt;691.8,"O","Q")))</f>
        <v>O</v>
      </c>
      <c r="FC52" t="str">
        <f ca="1">IF(FC23&lt;(FC34*0.33+FC47-FC30)*3600,"F",IF(AND(FB52="F",FC23&lt;VLOOKUP(686,Réservoir!$D$26:$E$35,2)),"F",IF(FC15&gt;691.8,"O","Q")))</f>
        <v>O</v>
      </c>
      <c r="FD52" t="str">
        <f ca="1">IF(FD23&lt;(FD34*0.33+FD47-FD30)*3600,"F",IF(AND(FC52="F",FD23&lt;VLOOKUP(686,Réservoir!$D$26:$E$35,2)),"F",IF(FD15&gt;691.8,"O","Q")))</f>
        <v>O</v>
      </c>
      <c r="FE52" t="str">
        <f ca="1">IF(FE23&lt;(FE34*0.33+FE47-FE30)*3600,"F",IF(AND(FD52="F",FE23&lt;VLOOKUP(686,Réservoir!$D$26:$E$35,2)),"F",IF(FE15&gt;691.8,"O","Q")))</f>
        <v>O</v>
      </c>
      <c r="FF52" t="str">
        <f ca="1">IF(FF23&lt;(FF34*0.33+FF47-FF30)*3600,"F",IF(AND(FE52="F",FF23&lt;VLOOKUP(686,Réservoir!$D$26:$E$35,2)),"F",IF(FF15&gt;691.8,"O","Q")))</f>
        <v>O</v>
      </c>
      <c r="FG52" t="str">
        <f ca="1">IF(FG23&lt;(FG34*0.33+FG47-FG30)*3600,"F",IF(AND(FF52="F",FG23&lt;VLOOKUP(686,Réservoir!$D$26:$E$35,2)),"F",IF(FG15&gt;691.8,"O","Q")))</f>
        <v>O</v>
      </c>
      <c r="FH52" t="str">
        <f ca="1">IF(FH23&lt;(FH34*0.33+FH47-FH30)*3600,"F",IF(AND(FG52="F",FH23&lt;VLOOKUP(686,Réservoir!$D$26:$E$35,2)),"F",IF(FH15&gt;691.8,"O","Q")))</f>
        <v>O</v>
      </c>
      <c r="FI52" t="str">
        <f ca="1">IF(FI23&lt;(FI34*0.33+FI47-FI30)*3600,"F",IF(AND(FH52="F",FI23&lt;VLOOKUP(686,Réservoir!$D$26:$E$35,2)),"F",IF(FI15&gt;691.8,"O","Q")))</f>
        <v>O</v>
      </c>
      <c r="FJ52" t="str">
        <f ca="1">IF(FJ23&lt;(FJ34*0.33+FJ47-FJ30)*3600,"F",IF(AND(FI52="F",FJ23&lt;VLOOKUP(686,Réservoir!$D$26:$E$35,2)),"F",IF(FJ15&gt;691.8,"O","Q")))</f>
        <v>O</v>
      </c>
      <c r="FK52" t="str">
        <f ca="1">IF(FK23&lt;(FK34*0.33+FK47-FK30)*3600,"F",IF(AND(FJ52="F",FK23&lt;VLOOKUP(686,Réservoir!$D$26:$E$35,2)),"F",IF(FK15&gt;691.8,"O","Q")))</f>
        <v>O</v>
      </c>
      <c r="FL52" t="str">
        <f ca="1">IF(FL23&lt;(FL34*0.33+FL47-FL30)*3600,"F",IF(AND(FK52="F",FL23&lt;VLOOKUP(686,Réservoir!$D$26:$E$35,2)),"F",IF(FL15&gt;691.8,"O","Q")))</f>
        <v>O</v>
      </c>
      <c r="FM52" t="str">
        <f ca="1">IF(FM23&lt;(FM34*0.33+FM47-FM30)*3600,"F",IF(AND(FL52="F",FM23&lt;VLOOKUP(686,Réservoir!$D$26:$E$35,2)),"F",IF(FM15&gt;691.8,"O","Q")))</f>
        <v>O</v>
      </c>
      <c r="FN52" t="str">
        <f ca="1">IF(FN23&lt;(FN34*0.33+FN47-FN30)*3600,"F",IF(AND(FM52="F",FN23&lt;VLOOKUP(686,Réservoir!$D$26:$E$35,2)),"F",IF(FN15&gt;691.8,"O","Q")))</f>
        <v>O</v>
      </c>
      <c r="FO52" t="str">
        <f ca="1">IF(FO23&lt;(FO34*0.33+FO47-FO30)*3600,"F",IF(AND(FN52="F",FO23&lt;VLOOKUP(686,Réservoir!$D$26:$E$35,2)),"F",IF(FO15&gt;691.8,"O","Q")))</f>
        <v>O</v>
      </c>
      <c r="FP52" s="87" t="e">
        <f ca="1">IF(FP23&lt;(FP34*0.33+FP47-FP30)*3600,"F",IF(AND(FO52="F",FP23&lt;VLOOKUP(686,Réservoir!$D$26:$E$35,2)),"F",IF(FP15&gt;691.8,"O","Q")))</f>
        <v>#VALUE!</v>
      </c>
      <c r="FQ52" t="e">
        <f ca="1">IF(FQ23&lt;(FQ34*0.33+FQ47-FQ30)*3600,"F",IF(AND(FP52="F",FQ23&lt;VLOOKUP(686,Réservoir!$D$26:$E$35,2)),"F",IF(FQ15&gt;691.8,"O","Q")))</f>
        <v>#VALUE!</v>
      </c>
      <c r="FR52" t="e">
        <f ca="1">IF(FR23&lt;(FR34*0.33+FR47-FR30)*3600,"F",IF(AND(FQ52="F",FR23&lt;VLOOKUP(686,Réservoir!$D$26:$E$35,2)),"F",IF(FR15&gt;691.8,"O","Q")))</f>
        <v>#VALUE!</v>
      </c>
      <c r="FS52" t="e">
        <f ca="1">IF(FS23&lt;(FS34*0.33+FS47-FS30)*3600,"F",IF(AND(FR52="F",FS23&lt;VLOOKUP(686,Réservoir!$D$26:$E$35,2)),"F",IF(FS15&gt;691.8,"O","Q")))</f>
        <v>#VALUE!</v>
      </c>
      <c r="FT52" t="e">
        <f ca="1">IF(FT23&lt;(FT34*0.33+FT47-FT30)*3600,"F",IF(AND(FS52="F",FT23&lt;VLOOKUP(686,Réservoir!$D$26:$E$35,2)),"F",IF(FT15&gt;691.8,"O","Q")))</f>
        <v>#VALUE!</v>
      </c>
      <c r="FU52" t="e">
        <f ca="1">IF(FU23&lt;(FU34*0.33+FU47-FU30)*3600,"F",IF(AND(FT52="F",FU23&lt;VLOOKUP(686,Réservoir!$D$26:$E$35,2)),"F",IF(FU15&gt;691.8,"O","Q")))</f>
        <v>#VALUE!</v>
      </c>
      <c r="FV52" t="e">
        <f ca="1">IF(FV23&lt;(FV34*0.33+FV47-FV30)*3600,"F",IF(AND(FU52="F",FV23&lt;VLOOKUP(686,Réservoir!$D$26:$E$35,2)),"F",IF(FV15&gt;691.8,"O","Q")))</f>
        <v>#VALUE!</v>
      </c>
      <c r="FW52" t="e">
        <f ca="1">IF(FW23&lt;(FW34*0.33+FW47-FW30)*3600,"F",IF(AND(FV52="F",FW23&lt;VLOOKUP(686,Réservoir!$D$26:$E$35,2)),"F",IF(FW15&gt;691.8,"O","Q")))</f>
        <v>#VALUE!</v>
      </c>
      <c r="FX52" t="e">
        <f ca="1">IF(FX23&lt;(FX34*0.33+FX47-FX30)*3600,"F",IF(AND(FW52="F",FX23&lt;VLOOKUP(686,Réservoir!$D$26:$E$35,2)),"F",IF(FX15&gt;691.8,"O","Q")))</f>
        <v>#VALUE!</v>
      </c>
      <c r="FY52" t="e">
        <f ca="1">IF(FY23&lt;(FY34*0.33+FY47-FY30)*3600,"F",IF(AND(FX52="F",FY23&lt;VLOOKUP(686,Réservoir!$D$26:$E$35,2)),"F",IF(FY15&gt;691.8,"O","Q")))</f>
        <v>#VALUE!</v>
      </c>
      <c r="FZ52" t="e">
        <f ca="1">IF(FZ23&lt;(FZ34*0.33+FZ47-FZ30)*3600,"F",IF(AND(FY52="F",FZ23&lt;VLOOKUP(686,Réservoir!$D$26:$E$35,2)),"F",IF(FZ15&gt;691.8,"O","Q")))</f>
        <v>#VALUE!</v>
      </c>
      <c r="GA52" t="e">
        <f ca="1">IF(GA23&lt;(GA34*0.33+GA47-GA30)*3600,"F",IF(AND(FZ52="F",GA23&lt;VLOOKUP(686,Réservoir!$D$26:$E$35,2)),"F",IF(GA15&gt;691.8,"O","Q")))</f>
        <v>#VALUE!</v>
      </c>
      <c r="GB52" t="e">
        <f ca="1">IF(GB23&lt;(GB34*0.33+GB47-GB30)*3600,"F",IF(AND(GA52="F",GB23&lt;VLOOKUP(686,Réservoir!$D$26:$E$35,2)),"F",IF(GB15&gt;691.8,"O","Q")))</f>
        <v>#VALUE!</v>
      </c>
      <c r="GC52" t="e">
        <f ca="1">IF(GC23&lt;(GC34*0.33+GC47-GC30)*3600,"F",IF(AND(GB52="F",GC23&lt;VLOOKUP(686,Réservoir!$D$26:$E$35,2)),"F",IF(GC15&gt;691.8,"O","Q")))</f>
        <v>#VALUE!</v>
      </c>
      <c r="GD52" t="e">
        <f ca="1">IF(GD23&lt;(GD34*0.33+GD47-GD30)*3600,"F",IF(AND(GC52="F",GD23&lt;VLOOKUP(686,Réservoir!$D$26:$E$35,2)),"F",IF(GD15&gt;691.8,"O","Q")))</f>
        <v>#VALUE!</v>
      </c>
      <c r="GE52" t="e">
        <f ca="1">IF(GE23&lt;(GE34*0.33+GE47-GE30)*3600,"F",IF(AND(GD52="F",GE23&lt;VLOOKUP(686,Réservoir!$D$26:$E$35,2)),"F",IF(GE15&gt;691.8,"O","Q")))</f>
        <v>#VALUE!</v>
      </c>
      <c r="GF52" t="e">
        <f ca="1">IF(GF23&lt;(GF34*0.33+GF47-GF30)*3600,"F",IF(AND(GE52="F",GF23&lt;VLOOKUP(686,Réservoir!$D$26:$E$35,2)),"F",IF(GF15&gt;691.8,"O","Q")))</f>
        <v>#VALUE!</v>
      </c>
      <c r="GG52" t="e">
        <f ca="1">IF(GG23&lt;(GG34*0.33+GG47-GG30)*3600,"F",IF(AND(GF52="F",GG23&lt;VLOOKUP(686,Réservoir!$D$26:$E$35,2)),"F",IF(GG15&gt;691.8,"O","Q")))</f>
        <v>#VALUE!</v>
      </c>
      <c r="GH52" t="e">
        <f ca="1">IF(GH23&lt;(GH34*0.33+GH47-GH30)*3600,"F",IF(AND(GG52="F",GH23&lt;VLOOKUP(686,Réservoir!$D$26:$E$35,2)),"F",IF(GH15&gt;691.8,"O","Q")))</f>
        <v>#VALUE!</v>
      </c>
      <c r="GI52" t="e">
        <f ca="1">IF(GI23&lt;(GI34*0.33+GI47-GI30)*3600,"F",IF(AND(GH52="F",GI23&lt;VLOOKUP(686,Réservoir!$D$26:$E$35,2)),"F",IF(GI15&gt;691.8,"O","Q")))</f>
        <v>#VALUE!</v>
      </c>
      <c r="GJ52" t="e">
        <f ca="1">IF(GJ23&lt;(GJ34*0.33+GJ47-GJ30)*3600,"F",IF(AND(GI52="F",GJ23&lt;VLOOKUP(686,Réservoir!$D$26:$E$35,2)),"F",IF(GJ15&gt;691.8,"O","Q")))</f>
        <v>#VALUE!</v>
      </c>
      <c r="GK52" t="e">
        <f ca="1">IF(GK23&lt;(GK34*0.33+GK47-GK30)*3600,"F",IF(AND(GJ52="F",GK23&lt;VLOOKUP(686,Réservoir!$D$26:$E$35,2)),"F",IF(GK15&gt;691.8,"O","Q")))</f>
        <v>#VALUE!</v>
      </c>
      <c r="GL52" t="e">
        <f ca="1">IF(GL23&lt;(GL34*0.33+GL47-GL30)*3600,"F",IF(AND(GK52="F",GL23&lt;VLOOKUP(686,Réservoir!$D$26:$E$35,2)),"F",IF(GL15&gt;691.8,"O","Q")))</f>
        <v>#VALUE!</v>
      </c>
      <c r="GM52" s="88" t="e">
        <f ca="1">IF(GM23&lt;(GM34*0.33+GM47-GM30)*3600,"F",IF(AND(GL52="F",GM23&lt;VLOOKUP(686,Réservoir!$D$26:$E$35,2)),"F",IF(GM15&gt;691.8,"O","Q")))</f>
        <v>#VALUE!</v>
      </c>
    </row>
    <row r="53" spans="1:195" x14ac:dyDescent="0.25">
      <c r="B53" t="s">
        <v>73</v>
      </c>
      <c r="D53">
        <f t="shared" ref="D53:AI53" ca="1" si="39">IF(D64&lt;=$L$3,IF(D9="O",IF(D52="F",1,0),IF(D9="Q",IF(D52="F",4,0),IF(D9="F",IF(D52="O",3,4)))),"")</f>
        <v>0</v>
      </c>
      <c r="E53">
        <f t="shared" ca="1" si="39"/>
        <v>0</v>
      </c>
      <c r="F53">
        <f t="shared" ca="1" si="39"/>
        <v>0</v>
      </c>
      <c r="G53">
        <f t="shared" ca="1" si="39"/>
        <v>0</v>
      </c>
      <c r="H53">
        <f t="shared" ca="1" si="39"/>
        <v>0</v>
      </c>
      <c r="I53">
        <f t="shared" ca="1" si="39"/>
        <v>0</v>
      </c>
      <c r="J53">
        <f t="shared" ca="1" si="39"/>
        <v>0</v>
      </c>
      <c r="K53">
        <f t="shared" ca="1" si="39"/>
        <v>0</v>
      </c>
      <c r="L53">
        <f t="shared" ca="1" si="39"/>
        <v>0</v>
      </c>
      <c r="M53">
        <f t="shared" ca="1" si="39"/>
        <v>0</v>
      </c>
      <c r="N53">
        <f t="shared" ca="1" si="39"/>
        <v>0</v>
      </c>
      <c r="O53">
        <f t="shared" ca="1" si="39"/>
        <v>0</v>
      </c>
      <c r="P53">
        <f t="shared" ca="1" si="39"/>
        <v>0</v>
      </c>
      <c r="Q53">
        <f t="shared" ca="1" si="39"/>
        <v>0</v>
      </c>
      <c r="R53">
        <f t="shared" ca="1" si="39"/>
        <v>0</v>
      </c>
      <c r="S53">
        <f t="shared" ca="1" si="39"/>
        <v>0</v>
      </c>
      <c r="T53">
        <f t="shared" ca="1" si="39"/>
        <v>0</v>
      </c>
      <c r="U53">
        <f t="shared" ca="1" si="39"/>
        <v>1</v>
      </c>
      <c r="V53">
        <f t="shared" ca="1" si="39"/>
        <v>1</v>
      </c>
      <c r="W53">
        <f t="shared" ca="1" si="39"/>
        <v>1</v>
      </c>
      <c r="X53">
        <f t="shared" ca="1" si="39"/>
        <v>1</v>
      </c>
      <c r="Y53">
        <f t="shared" ca="1" si="39"/>
        <v>1</v>
      </c>
      <c r="Z53">
        <f t="shared" ca="1" si="39"/>
        <v>1</v>
      </c>
      <c r="AA53">
        <f t="shared" ca="1" si="39"/>
        <v>0</v>
      </c>
      <c r="AB53" s="87">
        <f t="shared" ca="1" si="39"/>
        <v>0</v>
      </c>
      <c r="AC53">
        <f t="shared" ca="1" si="39"/>
        <v>0</v>
      </c>
      <c r="AD53">
        <f t="shared" ca="1" si="39"/>
        <v>0</v>
      </c>
      <c r="AE53">
        <f t="shared" ca="1" si="39"/>
        <v>0</v>
      </c>
      <c r="AF53">
        <f t="shared" ca="1" si="39"/>
        <v>0</v>
      </c>
      <c r="AG53">
        <f t="shared" ca="1" si="39"/>
        <v>0</v>
      </c>
      <c r="AH53">
        <f t="shared" ca="1" si="39"/>
        <v>0</v>
      </c>
      <c r="AI53">
        <f t="shared" ca="1" si="39"/>
        <v>0</v>
      </c>
      <c r="AJ53">
        <f t="shared" ref="AJ53:BO53" ca="1" si="40">IF(AJ64&lt;=$L$3,IF(AJ9="O",IF(AJ52="F",1,0),IF(AJ9="Q",IF(AJ52="F",4,0),IF(AJ9="F",IF(AJ52="O",3,4)))),"")</f>
        <v>0</v>
      </c>
      <c r="AK53">
        <f t="shared" ca="1" si="40"/>
        <v>1</v>
      </c>
      <c r="AL53">
        <f t="shared" ca="1" si="40"/>
        <v>1</v>
      </c>
      <c r="AM53">
        <f t="shared" ca="1" si="40"/>
        <v>1</v>
      </c>
      <c r="AN53">
        <f t="shared" ca="1" si="40"/>
        <v>0</v>
      </c>
      <c r="AO53">
        <f t="shared" ca="1" si="40"/>
        <v>0</v>
      </c>
      <c r="AP53">
        <f t="shared" ca="1" si="40"/>
        <v>0</v>
      </c>
      <c r="AQ53">
        <f t="shared" ca="1" si="40"/>
        <v>0</v>
      </c>
      <c r="AR53">
        <f t="shared" ca="1" si="40"/>
        <v>0</v>
      </c>
      <c r="AS53">
        <f t="shared" ca="1" si="40"/>
        <v>0</v>
      </c>
      <c r="AT53">
        <f t="shared" ca="1" si="40"/>
        <v>1</v>
      </c>
      <c r="AU53">
        <f t="shared" ca="1" si="40"/>
        <v>1</v>
      </c>
      <c r="AV53">
        <f t="shared" ca="1" si="40"/>
        <v>0</v>
      </c>
      <c r="AW53">
        <f t="shared" ca="1" si="40"/>
        <v>0</v>
      </c>
      <c r="AX53">
        <f t="shared" ca="1" si="40"/>
        <v>0</v>
      </c>
      <c r="AY53">
        <f t="shared" ca="1" si="40"/>
        <v>0</v>
      </c>
      <c r="AZ53" s="87">
        <f t="shared" ca="1" si="40"/>
        <v>0</v>
      </c>
      <c r="BA53">
        <f t="shared" ca="1" si="40"/>
        <v>0</v>
      </c>
      <c r="BB53">
        <f t="shared" ca="1" si="40"/>
        <v>0</v>
      </c>
      <c r="BC53">
        <f t="shared" ca="1" si="40"/>
        <v>0</v>
      </c>
      <c r="BD53">
        <f t="shared" ca="1" si="40"/>
        <v>0</v>
      </c>
      <c r="BE53">
        <f t="shared" ca="1" si="40"/>
        <v>0</v>
      </c>
      <c r="BF53">
        <f t="shared" ca="1" si="40"/>
        <v>0</v>
      </c>
      <c r="BG53">
        <f t="shared" ca="1" si="40"/>
        <v>0</v>
      </c>
      <c r="BH53">
        <f t="shared" ca="1" si="40"/>
        <v>0</v>
      </c>
      <c r="BI53">
        <f t="shared" ca="1" si="40"/>
        <v>0</v>
      </c>
      <c r="BJ53">
        <f t="shared" ca="1" si="40"/>
        <v>0</v>
      </c>
      <c r="BK53">
        <f t="shared" ca="1" si="40"/>
        <v>0</v>
      </c>
      <c r="BL53">
        <f t="shared" ca="1" si="40"/>
        <v>0</v>
      </c>
      <c r="BM53">
        <f t="shared" ca="1" si="40"/>
        <v>0</v>
      </c>
      <c r="BN53">
        <f t="shared" ca="1" si="40"/>
        <v>0</v>
      </c>
      <c r="BO53">
        <f t="shared" ca="1" si="40"/>
        <v>0</v>
      </c>
      <c r="BP53">
        <f t="shared" ref="BP53:CU53" ca="1" si="41">IF(BP64&lt;=$L$3,IF(BP9="O",IF(BP52="F",1,0),IF(BP9="Q",IF(BP52="F",4,0),IF(BP9="F",IF(BP52="O",3,4)))),"")</f>
        <v>0</v>
      </c>
      <c r="BQ53">
        <f t="shared" ca="1" si="41"/>
        <v>0</v>
      </c>
      <c r="BR53">
        <f t="shared" ca="1" si="41"/>
        <v>0</v>
      </c>
      <c r="BS53">
        <f t="shared" ca="1" si="41"/>
        <v>0</v>
      </c>
      <c r="BT53">
        <f t="shared" ca="1" si="41"/>
        <v>0</v>
      </c>
      <c r="BU53">
        <f t="shared" ca="1" si="41"/>
        <v>0</v>
      </c>
      <c r="BV53">
        <f t="shared" ca="1" si="41"/>
        <v>0</v>
      </c>
      <c r="BW53">
        <f t="shared" ca="1" si="41"/>
        <v>0</v>
      </c>
      <c r="BX53" s="87">
        <f t="shared" ca="1" si="41"/>
        <v>0</v>
      </c>
      <c r="BY53">
        <f t="shared" ca="1" si="41"/>
        <v>0</v>
      </c>
      <c r="BZ53">
        <f t="shared" ca="1" si="41"/>
        <v>0</v>
      </c>
      <c r="CA53">
        <f t="shared" ca="1" si="41"/>
        <v>0</v>
      </c>
      <c r="CB53">
        <f t="shared" ca="1" si="41"/>
        <v>0</v>
      </c>
      <c r="CC53">
        <f t="shared" ca="1" si="41"/>
        <v>0</v>
      </c>
      <c r="CD53">
        <f t="shared" ca="1" si="41"/>
        <v>0</v>
      </c>
      <c r="CE53">
        <f t="shared" ca="1" si="41"/>
        <v>0</v>
      </c>
      <c r="CF53">
        <f t="shared" ca="1" si="41"/>
        <v>0</v>
      </c>
      <c r="CG53">
        <f t="shared" ca="1" si="41"/>
        <v>0</v>
      </c>
      <c r="CH53">
        <f t="shared" ca="1" si="41"/>
        <v>0</v>
      </c>
      <c r="CI53">
        <f t="shared" ca="1" si="41"/>
        <v>0</v>
      </c>
      <c r="CJ53">
        <f t="shared" ca="1" si="41"/>
        <v>0</v>
      </c>
      <c r="CK53">
        <f t="shared" ca="1" si="41"/>
        <v>0</v>
      </c>
      <c r="CL53">
        <f t="shared" ca="1" si="41"/>
        <v>0</v>
      </c>
      <c r="CM53">
        <f t="shared" ca="1" si="41"/>
        <v>0</v>
      </c>
      <c r="CN53">
        <f t="shared" ca="1" si="41"/>
        <v>0</v>
      </c>
      <c r="CO53">
        <f t="shared" ca="1" si="41"/>
        <v>0</v>
      </c>
      <c r="CP53">
        <f t="shared" ca="1" si="41"/>
        <v>0</v>
      </c>
      <c r="CQ53">
        <f t="shared" ca="1" si="41"/>
        <v>0</v>
      </c>
      <c r="CR53">
        <f t="shared" ca="1" si="41"/>
        <v>0</v>
      </c>
      <c r="CS53">
        <f t="shared" ca="1" si="41"/>
        <v>0</v>
      </c>
      <c r="CT53">
        <f t="shared" ca="1" si="41"/>
        <v>0</v>
      </c>
      <c r="CU53" s="88">
        <f t="shared" ca="1" si="41"/>
        <v>0</v>
      </c>
      <c r="CV53">
        <f t="shared" ref="CV53:EA53" ca="1" si="42">IF(CV64&lt;=$L$3,IF(CV9="O",IF(CV52="F",1,0),IF(CV9="Q",IF(CV52="F",4,0),IF(CV9="F",IF(CV52="O",3,4)))),"")</f>
        <v>4</v>
      </c>
      <c r="CW53">
        <f t="shared" ca="1" si="42"/>
        <v>4</v>
      </c>
      <c r="CX53">
        <f t="shared" ca="1" si="42"/>
        <v>4</v>
      </c>
      <c r="CY53">
        <f t="shared" ca="1" si="42"/>
        <v>4</v>
      </c>
      <c r="CZ53">
        <f t="shared" ca="1" si="42"/>
        <v>4</v>
      </c>
      <c r="DA53">
        <f t="shared" ca="1" si="42"/>
        <v>4</v>
      </c>
      <c r="DB53">
        <f t="shared" ca="1" si="42"/>
        <v>4</v>
      </c>
      <c r="DC53">
        <f t="shared" ca="1" si="42"/>
        <v>3</v>
      </c>
      <c r="DD53">
        <f t="shared" ca="1" si="42"/>
        <v>3</v>
      </c>
      <c r="DE53">
        <f t="shared" ca="1" si="42"/>
        <v>3</v>
      </c>
      <c r="DF53">
        <f t="shared" ca="1" si="42"/>
        <v>3</v>
      </c>
      <c r="DG53">
        <f t="shared" ca="1" si="42"/>
        <v>3</v>
      </c>
      <c r="DH53">
        <f t="shared" ca="1" si="42"/>
        <v>3</v>
      </c>
      <c r="DI53">
        <f t="shared" ca="1" si="42"/>
        <v>3</v>
      </c>
      <c r="DJ53">
        <f t="shared" ca="1" si="42"/>
        <v>3</v>
      </c>
      <c r="DK53">
        <f t="shared" ca="1" si="42"/>
        <v>3</v>
      </c>
      <c r="DL53">
        <f t="shared" ca="1" si="42"/>
        <v>3</v>
      </c>
      <c r="DM53">
        <f t="shared" ca="1" si="42"/>
        <v>3</v>
      </c>
      <c r="DN53">
        <f t="shared" ca="1" si="42"/>
        <v>3</v>
      </c>
      <c r="DO53">
        <f t="shared" ca="1" si="42"/>
        <v>3</v>
      </c>
      <c r="DP53">
        <f t="shared" ca="1" si="42"/>
        <v>3</v>
      </c>
      <c r="DQ53">
        <f t="shared" ca="1" si="42"/>
        <v>3</v>
      </c>
      <c r="DR53">
        <f t="shared" ca="1" si="42"/>
        <v>3</v>
      </c>
      <c r="DS53">
        <f t="shared" ca="1" si="42"/>
        <v>3</v>
      </c>
      <c r="DT53" s="87">
        <f t="shared" ca="1" si="42"/>
        <v>3</v>
      </c>
      <c r="DU53">
        <f t="shared" ca="1" si="42"/>
        <v>3</v>
      </c>
      <c r="DV53">
        <f t="shared" ca="1" si="42"/>
        <v>3</v>
      </c>
      <c r="DW53">
        <f t="shared" ca="1" si="42"/>
        <v>3</v>
      </c>
      <c r="DX53">
        <f t="shared" ca="1" si="42"/>
        <v>3</v>
      </c>
      <c r="DY53">
        <f t="shared" ca="1" si="42"/>
        <v>3</v>
      </c>
      <c r="DZ53">
        <f t="shared" ca="1" si="42"/>
        <v>3</v>
      </c>
      <c r="EA53">
        <f t="shared" ca="1" si="42"/>
        <v>3</v>
      </c>
      <c r="EB53">
        <f t="shared" ref="EB53:FG53" ca="1" si="43">IF(EB64&lt;=$L$3,IF(EB9="O",IF(EB52="F",1,0),IF(EB9="Q",IF(EB52="F",4,0),IF(EB9="F",IF(EB52="O",3,4)))),"")</f>
        <v>3</v>
      </c>
      <c r="EC53">
        <f t="shared" ca="1" si="43"/>
        <v>3</v>
      </c>
      <c r="ED53">
        <f t="shared" ca="1" si="43"/>
        <v>3</v>
      </c>
      <c r="EE53">
        <f t="shared" ca="1" si="43"/>
        <v>3</v>
      </c>
      <c r="EF53">
        <f t="shared" ca="1" si="43"/>
        <v>3</v>
      </c>
      <c r="EG53">
        <f t="shared" ca="1" si="43"/>
        <v>3</v>
      </c>
      <c r="EH53">
        <f t="shared" ca="1" si="43"/>
        <v>3</v>
      </c>
      <c r="EI53">
        <f t="shared" ca="1" si="43"/>
        <v>3</v>
      </c>
      <c r="EJ53">
        <f t="shared" ca="1" si="43"/>
        <v>3</v>
      </c>
      <c r="EK53">
        <f t="shared" ca="1" si="43"/>
        <v>3</v>
      </c>
      <c r="EL53">
        <f t="shared" ca="1" si="43"/>
        <v>3</v>
      </c>
      <c r="EM53">
        <f t="shared" ca="1" si="43"/>
        <v>3</v>
      </c>
      <c r="EN53">
        <f t="shared" ca="1" si="43"/>
        <v>3</v>
      </c>
      <c r="EO53">
        <f t="shared" ca="1" si="43"/>
        <v>3</v>
      </c>
      <c r="EP53">
        <f t="shared" ca="1" si="43"/>
        <v>3</v>
      </c>
      <c r="EQ53" s="88">
        <f t="shared" ca="1" si="43"/>
        <v>3</v>
      </c>
      <c r="ER53">
        <f t="shared" ca="1" si="43"/>
        <v>3</v>
      </c>
      <c r="ES53">
        <f t="shared" ca="1" si="43"/>
        <v>3</v>
      </c>
      <c r="ET53">
        <f t="shared" ca="1" si="43"/>
        <v>3</v>
      </c>
      <c r="EU53">
        <f t="shared" ca="1" si="43"/>
        <v>3</v>
      </c>
      <c r="EV53">
        <f t="shared" ca="1" si="43"/>
        <v>3</v>
      </c>
      <c r="EW53">
        <f t="shared" ca="1" si="43"/>
        <v>3</v>
      </c>
      <c r="EX53">
        <f t="shared" ca="1" si="43"/>
        <v>3</v>
      </c>
      <c r="EY53">
        <f t="shared" ca="1" si="43"/>
        <v>3</v>
      </c>
      <c r="EZ53">
        <f t="shared" ca="1" si="43"/>
        <v>3</v>
      </c>
      <c r="FA53">
        <f t="shared" ca="1" si="43"/>
        <v>3</v>
      </c>
      <c r="FB53">
        <f t="shared" ca="1" si="43"/>
        <v>3</v>
      </c>
      <c r="FC53">
        <f t="shared" ca="1" si="43"/>
        <v>3</v>
      </c>
      <c r="FD53">
        <f t="shared" ca="1" si="43"/>
        <v>3</v>
      </c>
      <c r="FE53">
        <f t="shared" ca="1" si="43"/>
        <v>3</v>
      </c>
      <c r="FF53">
        <f t="shared" ca="1" si="43"/>
        <v>3</v>
      </c>
      <c r="FG53">
        <f t="shared" ca="1" si="43"/>
        <v>3</v>
      </c>
      <c r="FH53">
        <f t="shared" ref="FH53:GM53" ca="1" si="44">IF(FH64&lt;=$L$3,IF(FH9="O",IF(FH52="F",1,0),IF(FH9="Q",IF(FH52="F",4,0),IF(FH9="F",IF(FH52="O",3,4)))),"")</f>
        <v>3</v>
      </c>
      <c r="FI53">
        <f t="shared" ca="1" si="44"/>
        <v>3</v>
      </c>
      <c r="FJ53">
        <f t="shared" ca="1" si="44"/>
        <v>3</v>
      </c>
      <c r="FK53">
        <f t="shared" ca="1" si="44"/>
        <v>3</v>
      </c>
      <c r="FL53">
        <f t="shared" ca="1" si="44"/>
        <v>3</v>
      </c>
      <c r="FM53">
        <f t="shared" ca="1" si="44"/>
        <v>3</v>
      </c>
      <c r="FN53">
        <f t="shared" ca="1" si="44"/>
        <v>3</v>
      </c>
      <c r="FO53">
        <f t="shared" ca="1" si="44"/>
        <v>3</v>
      </c>
      <c r="FP53" s="87" t="str">
        <f t="shared" si="44"/>
        <v/>
      </c>
      <c r="FQ53" t="str">
        <f t="shared" si="44"/>
        <v/>
      </c>
      <c r="FR53" t="str">
        <f t="shared" si="44"/>
        <v/>
      </c>
      <c r="FS53" t="str">
        <f t="shared" si="44"/>
        <v/>
      </c>
      <c r="FT53" t="str">
        <f t="shared" si="44"/>
        <v/>
      </c>
      <c r="FU53" t="str">
        <f t="shared" si="44"/>
        <v/>
      </c>
      <c r="FV53" t="str">
        <f t="shared" si="44"/>
        <v/>
      </c>
      <c r="FW53" t="str">
        <f t="shared" si="44"/>
        <v/>
      </c>
      <c r="FX53" t="str">
        <f t="shared" si="44"/>
        <v/>
      </c>
      <c r="FY53" t="str">
        <f t="shared" si="44"/>
        <v/>
      </c>
      <c r="FZ53" t="str">
        <f t="shared" si="44"/>
        <v/>
      </c>
      <c r="GA53" t="str">
        <f t="shared" si="44"/>
        <v/>
      </c>
      <c r="GB53" t="str">
        <f t="shared" si="44"/>
        <v/>
      </c>
      <c r="GC53" t="str">
        <f t="shared" si="44"/>
        <v/>
      </c>
      <c r="GD53" t="str">
        <f t="shared" si="44"/>
        <v/>
      </c>
      <c r="GE53" t="str">
        <f t="shared" si="44"/>
        <v/>
      </c>
      <c r="GF53" t="str">
        <f t="shared" si="44"/>
        <v/>
      </c>
      <c r="GG53" t="str">
        <f t="shared" si="44"/>
        <v/>
      </c>
      <c r="GH53" t="str">
        <f t="shared" si="44"/>
        <v/>
      </c>
      <c r="GI53" t="str">
        <f t="shared" si="44"/>
        <v/>
      </c>
      <c r="GJ53" t="str">
        <f t="shared" si="44"/>
        <v/>
      </c>
      <c r="GK53" t="str">
        <f t="shared" si="44"/>
        <v/>
      </c>
      <c r="GL53" t="str">
        <f t="shared" si="44"/>
        <v/>
      </c>
      <c r="GM53" s="88" t="str">
        <f t="shared" si="44"/>
        <v/>
      </c>
    </row>
    <row r="54" spans="1:195" x14ac:dyDescent="0.25">
      <c r="B54" t="s">
        <v>376</v>
      </c>
      <c r="D54" t="str">
        <f t="shared" ref="D54:AI54" ca="1" si="45">IF(AND(D15&lt;&gt;"",OR(D53=1,D53=3)),"-"&amp;D50,"")</f>
        <v/>
      </c>
      <c r="E54" t="str">
        <f t="shared" ca="1" si="45"/>
        <v/>
      </c>
      <c r="F54" t="str">
        <f t="shared" ca="1" si="45"/>
        <v/>
      </c>
      <c r="G54" t="str">
        <f t="shared" ca="1" si="45"/>
        <v/>
      </c>
      <c r="H54" t="str">
        <f t="shared" ca="1" si="45"/>
        <v/>
      </c>
      <c r="I54" t="str">
        <f t="shared" ca="1" si="45"/>
        <v/>
      </c>
      <c r="J54" t="str">
        <f t="shared" ca="1" si="45"/>
        <v/>
      </c>
      <c r="K54" t="str">
        <f t="shared" ca="1" si="45"/>
        <v/>
      </c>
      <c r="L54" t="str">
        <f t="shared" ca="1" si="45"/>
        <v/>
      </c>
      <c r="M54" t="str">
        <f t="shared" ca="1" si="45"/>
        <v/>
      </c>
      <c r="N54" t="str">
        <f t="shared" ca="1" si="45"/>
        <v/>
      </c>
      <c r="O54" t="str">
        <f t="shared" ca="1" si="45"/>
        <v/>
      </c>
      <c r="P54" t="str">
        <f t="shared" ca="1" si="45"/>
        <v/>
      </c>
      <c r="Q54" t="str">
        <f t="shared" ca="1" si="45"/>
        <v/>
      </c>
      <c r="R54" t="str">
        <f t="shared" ca="1" si="45"/>
        <v/>
      </c>
      <c r="S54" t="str">
        <f t="shared" ca="1" si="45"/>
        <v/>
      </c>
      <c r="T54" t="str">
        <f t="shared" ca="1" si="45"/>
        <v/>
      </c>
      <c r="U54" t="str">
        <f t="shared" ca="1" si="45"/>
        <v>-H18</v>
      </c>
      <c r="V54" t="str">
        <f t="shared" ca="1" si="45"/>
        <v>-H19</v>
      </c>
      <c r="W54" t="str">
        <f t="shared" ca="1" si="45"/>
        <v>-H20</v>
      </c>
      <c r="X54" t="str">
        <f t="shared" ca="1" si="45"/>
        <v>-H21</v>
      </c>
      <c r="Y54" t="str">
        <f t="shared" ca="1" si="45"/>
        <v>-H22</v>
      </c>
      <c r="Z54" t="str">
        <f t="shared" ca="1" si="45"/>
        <v>-H23</v>
      </c>
      <c r="AA54" t="str">
        <f t="shared" ca="1" si="45"/>
        <v/>
      </c>
      <c r="AB54" s="87" t="str">
        <f t="shared" ca="1" si="45"/>
        <v/>
      </c>
      <c r="AC54" t="str">
        <f t="shared" ca="1" si="45"/>
        <v/>
      </c>
      <c r="AD54" t="str">
        <f t="shared" ca="1" si="45"/>
        <v/>
      </c>
      <c r="AE54" t="str">
        <f t="shared" ca="1" si="45"/>
        <v/>
      </c>
      <c r="AF54" t="str">
        <f t="shared" ca="1" si="45"/>
        <v/>
      </c>
      <c r="AG54" t="str">
        <f t="shared" ca="1" si="45"/>
        <v/>
      </c>
      <c r="AH54" t="str">
        <f t="shared" ca="1" si="45"/>
        <v/>
      </c>
      <c r="AI54" t="str">
        <f t="shared" ca="1" si="45"/>
        <v/>
      </c>
      <c r="AJ54" t="str">
        <f t="shared" ref="AJ54:BO54" ca="1" si="46">IF(AND(AJ15&lt;&gt;"",OR(AJ53=1,AJ53=3)),"-"&amp;AJ50,"")</f>
        <v/>
      </c>
      <c r="AK54" t="str">
        <f t="shared" ca="1" si="46"/>
        <v>-H34</v>
      </c>
      <c r="AL54" t="str">
        <f t="shared" ca="1" si="46"/>
        <v>-H35</v>
      </c>
      <c r="AM54" t="str">
        <f t="shared" ca="1" si="46"/>
        <v>-H36</v>
      </c>
      <c r="AN54" t="str">
        <f t="shared" ca="1" si="46"/>
        <v/>
      </c>
      <c r="AO54" t="str">
        <f t="shared" ca="1" si="46"/>
        <v/>
      </c>
      <c r="AP54" t="str">
        <f t="shared" ca="1" si="46"/>
        <v/>
      </c>
      <c r="AQ54" t="str">
        <f t="shared" ca="1" si="46"/>
        <v/>
      </c>
      <c r="AR54" t="str">
        <f t="shared" ca="1" si="46"/>
        <v/>
      </c>
      <c r="AS54" t="str">
        <f t="shared" ca="1" si="46"/>
        <v/>
      </c>
      <c r="AT54" t="str">
        <f t="shared" ca="1" si="46"/>
        <v>-H43</v>
      </c>
      <c r="AU54" t="str">
        <f t="shared" ca="1" si="46"/>
        <v>-H44</v>
      </c>
      <c r="AV54" t="str">
        <f t="shared" ca="1" si="46"/>
        <v/>
      </c>
      <c r="AW54" t="str">
        <f t="shared" ca="1" si="46"/>
        <v/>
      </c>
      <c r="AX54" t="str">
        <f t="shared" ca="1" si="46"/>
        <v/>
      </c>
      <c r="AY54" t="str">
        <f t="shared" ca="1" si="46"/>
        <v/>
      </c>
      <c r="AZ54" s="87" t="str">
        <f t="shared" ca="1" si="46"/>
        <v/>
      </c>
      <c r="BA54" t="str">
        <f t="shared" ca="1" si="46"/>
        <v/>
      </c>
      <c r="BB54" t="str">
        <f t="shared" ca="1" si="46"/>
        <v/>
      </c>
      <c r="BC54" t="str">
        <f t="shared" ca="1" si="46"/>
        <v/>
      </c>
      <c r="BD54" t="str">
        <f t="shared" ca="1" si="46"/>
        <v/>
      </c>
      <c r="BE54" t="str">
        <f t="shared" ca="1" si="46"/>
        <v/>
      </c>
      <c r="BF54" t="str">
        <f t="shared" ca="1" si="46"/>
        <v/>
      </c>
      <c r="BG54" t="str">
        <f t="shared" ca="1" si="46"/>
        <v/>
      </c>
      <c r="BH54" t="str">
        <f t="shared" ca="1" si="46"/>
        <v/>
      </c>
      <c r="BI54" t="str">
        <f t="shared" ca="1" si="46"/>
        <v/>
      </c>
      <c r="BJ54" t="str">
        <f t="shared" ca="1" si="46"/>
        <v/>
      </c>
      <c r="BK54" t="str">
        <f t="shared" ca="1" si="46"/>
        <v/>
      </c>
      <c r="BL54" t="str">
        <f t="shared" ca="1" si="46"/>
        <v/>
      </c>
      <c r="BM54" t="str">
        <f t="shared" ca="1" si="46"/>
        <v/>
      </c>
      <c r="BN54" t="str">
        <f t="shared" ca="1" si="46"/>
        <v/>
      </c>
      <c r="BO54" t="str">
        <f t="shared" ca="1" si="46"/>
        <v/>
      </c>
      <c r="BP54" t="str">
        <f t="shared" ref="BP54:CU54" ca="1" si="47">IF(AND(BP15&lt;&gt;"",OR(BP53=1,BP53=3)),"-"&amp;BP50,"")</f>
        <v/>
      </c>
      <c r="BQ54" t="str">
        <f t="shared" ca="1" si="47"/>
        <v/>
      </c>
      <c r="BR54" t="str">
        <f t="shared" ca="1" si="47"/>
        <v/>
      </c>
      <c r="BS54" t="str">
        <f t="shared" ca="1" si="47"/>
        <v/>
      </c>
      <c r="BT54" t="str">
        <f t="shared" ca="1" si="47"/>
        <v/>
      </c>
      <c r="BU54" t="str">
        <f t="shared" ca="1" si="47"/>
        <v/>
      </c>
      <c r="BV54" t="str">
        <f t="shared" ca="1" si="47"/>
        <v/>
      </c>
      <c r="BW54" t="str">
        <f t="shared" ca="1" si="47"/>
        <v/>
      </c>
      <c r="BX54" s="87" t="str">
        <f t="shared" ca="1" si="47"/>
        <v/>
      </c>
      <c r="BY54" t="str">
        <f t="shared" ca="1" si="47"/>
        <v/>
      </c>
      <c r="BZ54" t="str">
        <f t="shared" ca="1" si="47"/>
        <v/>
      </c>
      <c r="CA54" t="str">
        <f t="shared" ca="1" si="47"/>
        <v/>
      </c>
      <c r="CB54" t="str">
        <f t="shared" ca="1" si="47"/>
        <v/>
      </c>
      <c r="CC54" t="str">
        <f t="shared" ca="1" si="47"/>
        <v/>
      </c>
      <c r="CD54" t="str">
        <f t="shared" ca="1" si="47"/>
        <v/>
      </c>
      <c r="CE54" t="str">
        <f t="shared" ca="1" si="47"/>
        <v/>
      </c>
      <c r="CF54" t="str">
        <f t="shared" ca="1" si="47"/>
        <v/>
      </c>
      <c r="CG54" t="str">
        <f t="shared" ca="1" si="47"/>
        <v/>
      </c>
      <c r="CH54" t="str">
        <f t="shared" ca="1" si="47"/>
        <v/>
      </c>
      <c r="CI54" t="str">
        <f t="shared" ca="1" si="47"/>
        <v/>
      </c>
      <c r="CJ54" t="str">
        <f t="shared" ca="1" si="47"/>
        <v/>
      </c>
      <c r="CK54" t="str">
        <f t="shared" ca="1" si="47"/>
        <v/>
      </c>
      <c r="CL54" t="str">
        <f t="shared" ca="1" si="47"/>
        <v/>
      </c>
      <c r="CM54" t="str">
        <f t="shared" ca="1" si="47"/>
        <v/>
      </c>
      <c r="CN54" t="str">
        <f t="shared" ca="1" si="47"/>
        <v/>
      </c>
      <c r="CO54" t="str">
        <f t="shared" ca="1" si="47"/>
        <v/>
      </c>
      <c r="CP54" t="str">
        <f t="shared" ca="1" si="47"/>
        <v/>
      </c>
      <c r="CQ54" t="str">
        <f t="shared" ca="1" si="47"/>
        <v/>
      </c>
      <c r="CR54" t="str">
        <f t="shared" ca="1" si="47"/>
        <v/>
      </c>
      <c r="CS54" t="str">
        <f t="shared" ca="1" si="47"/>
        <v/>
      </c>
      <c r="CT54" t="str">
        <f t="shared" ca="1" si="47"/>
        <v/>
      </c>
      <c r="CU54" s="88" t="str">
        <f t="shared" ca="1" si="47"/>
        <v/>
      </c>
      <c r="CV54" t="str">
        <f t="shared" ref="CV54:EA54" ca="1" si="48">IF(AND(CV15&lt;&gt;"",OR(CV53=1,CV53=3)),"-"&amp;CV50,"")</f>
        <v/>
      </c>
      <c r="CW54" t="str">
        <f t="shared" ca="1" si="48"/>
        <v/>
      </c>
      <c r="CX54" t="str">
        <f t="shared" ca="1" si="48"/>
        <v/>
      </c>
      <c r="CY54" t="str">
        <f t="shared" ca="1" si="48"/>
        <v/>
      </c>
      <c r="CZ54" t="str">
        <f t="shared" ca="1" si="48"/>
        <v/>
      </c>
      <c r="DA54" t="str">
        <f t="shared" ca="1" si="48"/>
        <v/>
      </c>
      <c r="DB54" t="str">
        <f t="shared" ca="1" si="48"/>
        <v/>
      </c>
      <c r="DC54" t="str">
        <f t="shared" ca="1" si="48"/>
        <v>-H104</v>
      </c>
      <c r="DD54" t="str">
        <f t="shared" ca="1" si="48"/>
        <v>-H105</v>
      </c>
      <c r="DE54" t="str">
        <f t="shared" ca="1" si="48"/>
        <v>-H106</v>
      </c>
      <c r="DF54" t="str">
        <f t="shared" ca="1" si="48"/>
        <v>-H107</v>
      </c>
      <c r="DG54" t="str">
        <f t="shared" ca="1" si="48"/>
        <v>-H108</v>
      </c>
      <c r="DH54" t="str">
        <f t="shared" ca="1" si="48"/>
        <v>-H109</v>
      </c>
      <c r="DI54" t="str">
        <f t="shared" ca="1" si="48"/>
        <v>-H110</v>
      </c>
      <c r="DJ54" t="str">
        <f t="shared" ca="1" si="48"/>
        <v>-H111</v>
      </c>
      <c r="DK54" t="str">
        <f t="shared" ca="1" si="48"/>
        <v>-H112</v>
      </c>
      <c r="DL54" t="str">
        <f t="shared" ca="1" si="48"/>
        <v>-H113</v>
      </c>
      <c r="DM54" t="str">
        <f t="shared" ca="1" si="48"/>
        <v>-H114</v>
      </c>
      <c r="DN54" t="str">
        <f t="shared" ca="1" si="48"/>
        <v>-H115</v>
      </c>
      <c r="DO54" t="str">
        <f t="shared" ca="1" si="48"/>
        <v>-H116</v>
      </c>
      <c r="DP54" t="str">
        <f t="shared" ca="1" si="48"/>
        <v>-H117</v>
      </c>
      <c r="DQ54" t="str">
        <f t="shared" ca="1" si="48"/>
        <v>-H118</v>
      </c>
      <c r="DR54" t="str">
        <f t="shared" ca="1" si="48"/>
        <v>-H119</v>
      </c>
      <c r="DS54" t="str">
        <f t="shared" ca="1" si="48"/>
        <v>-H120</v>
      </c>
      <c r="DT54" s="87" t="str">
        <f t="shared" ca="1" si="48"/>
        <v>-H121</v>
      </c>
      <c r="DU54" t="str">
        <f t="shared" ca="1" si="48"/>
        <v>-H122</v>
      </c>
      <c r="DV54" t="str">
        <f t="shared" ca="1" si="48"/>
        <v>-H123</v>
      </c>
      <c r="DW54" t="str">
        <f t="shared" ca="1" si="48"/>
        <v>-H124</v>
      </c>
      <c r="DX54" t="str">
        <f t="shared" ca="1" si="48"/>
        <v>-H125</v>
      </c>
      <c r="DY54" t="str">
        <f t="shared" ca="1" si="48"/>
        <v>-H126</v>
      </c>
      <c r="DZ54" t="str">
        <f t="shared" ca="1" si="48"/>
        <v>-H127</v>
      </c>
      <c r="EA54" t="str">
        <f t="shared" ca="1" si="48"/>
        <v>-H128</v>
      </c>
      <c r="EB54" t="str">
        <f t="shared" ref="EB54:FG54" ca="1" si="49">IF(AND(EB15&lt;&gt;"",OR(EB53=1,EB53=3)),"-"&amp;EB50,"")</f>
        <v>-H129</v>
      </c>
      <c r="EC54" t="str">
        <f t="shared" ca="1" si="49"/>
        <v>-H130</v>
      </c>
      <c r="ED54" t="str">
        <f t="shared" ca="1" si="49"/>
        <v>-H131</v>
      </c>
      <c r="EE54" t="str">
        <f t="shared" ca="1" si="49"/>
        <v>-H132</v>
      </c>
      <c r="EF54" t="str">
        <f t="shared" ca="1" si="49"/>
        <v>-H133</v>
      </c>
      <c r="EG54" t="str">
        <f t="shared" ca="1" si="49"/>
        <v>-H134</v>
      </c>
      <c r="EH54" t="str">
        <f t="shared" ca="1" si="49"/>
        <v>-H135</v>
      </c>
      <c r="EI54" t="str">
        <f t="shared" ca="1" si="49"/>
        <v>-H136</v>
      </c>
      <c r="EJ54" t="str">
        <f t="shared" ca="1" si="49"/>
        <v>-H137</v>
      </c>
      <c r="EK54" t="str">
        <f t="shared" ca="1" si="49"/>
        <v>-H138</v>
      </c>
      <c r="EL54" t="str">
        <f t="shared" ca="1" si="49"/>
        <v>-H139</v>
      </c>
      <c r="EM54" t="str">
        <f t="shared" ca="1" si="49"/>
        <v>-H140</v>
      </c>
      <c r="EN54" t="str">
        <f t="shared" ca="1" si="49"/>
        <v>-H141</v>
      </c>
      <c r="EO54" t="str">
        <f t="shared" ca="1" si="49"/>
        <v>-H142</v>
      </c>
      <c r="EP54" t="str">
        <f t="shared" ca="1" si="49"/>
        <v>-H143</v>
      </c>
      <c r="EQ54" s="88" t="str">
        <f t="shared" ca="1" si="49"/>
        <v>-H144</v>
      </c>
      <c r="ER54" t="str">
        <f t="shared" ca="1" si="49"/>
        <v>-H145</v>
      </c>
      <c r="ES54" t="str">
        <f t="shared" ca="1" si="49"/>
        <v>-H146</v>
      </c>
      <c r="ET54" t="str">
        <f t="shared" ca="1" si="49"/>
        <v>-H147</v>
      </c>
      <c r="EU54" t="str">
        <f t="shared" ca="1" si="49"/>
        <v>-H148</v>
      </c>
      <c r="EV54" t="str">
        <f t="shared" ca="1" si="49"/>
        <v>-H149</v>
      </c>
      <c r="EW54" t="str">
        <f t="shared" ca="1" si="49"/>
        <v>-H150</v>
      </c>
      <c r="EX54" t="str">
        <f t="shared" ca="1" si="49"/>
        <v>-H151</v>
      </c>
      <c r="EY54" t="str">
        <f t="shared" ca="1" si="49"/>
        <v>-H152</v>
      </c>
      <c r="EZ54" t="str">
        <f t="shared" ca="1" si="49"/>
        <v>-H153</v>
      </c>
      <c r="FA54" t="str">
        <f t="shared" ca="1" si="49"/>
        <v>-H154</v>
      </c>
      <c r="FB54" t="str">
        <f t="shared" ca="1" si="49"/>
        <v>-H155</v>
      </c>
      <c r="FC54" t="str">
        <f t="shared" ca="1" si="49"/>
        <v>-H156</v>
      </c>
      <c r="FD54" t="str">
        <f t="shared" ca="1" si="49"/>
        <v>-H157</v>
      </c>
      <c r="FE54" t="str">
        <f t="shared" ca="1" si="49"/>
        <v>-H158</v>
      </c>
      <c r="FF54" t="str">
        <f t="shared" ca="1" si="49"/>
        <v>-H159</v>
      </c>
      <c r="FG54" t="str">
        <f t="shared" ca="1" si="49"/>
        <v>-H160</v>
      </c>
      <c r="FH54" t="str">
        <f t="shared" ref="FH54:GM54" ca="1" si="50">IF(AND(FH15&lt;&gt;"",OR(FH53=1,FH53=3)),"-"&amp;FH50,"")</f>
        <v>-H161</v>
      </c>
      <c r="FI54" t="str">
        <f t="shared" ca="1" si="50"/>
        <v>-H162</v>
      </c>
      <c r="FJ54" t="str">
        <f t="shared" ca="1" si="50"/>
        <v>-H163</v>
      </c>
      <c r="FK54" t="str">
        <f t="shared" ca="1" si="50"/>
        <v>-H164</v>
      </c>
      <c r="FL54" t="str">
        <f t="shared" ca="1" si="50"/>
        <v>-H165</v>
      </c>
      <c r="FM54" t="str">
        <f t="shared" ca="1" si="50"/>
        <v>-H166</v>
      </c>
      <c r="FN54" t="str">
        <f t="shared" ca="1" si="50"/>
        <v>-H167</v>
      </c>
      <c r="FO54" t="str">
        <f t="shared" ca="1" si="50"/>
        <v>-H168</v>
      </c>
      <c r="FP54" s="87" t="e">
        <f t="shared" ca="1" si="50"/>
        <v>#VALUE!</v>
      </c>
      <c r="FQ54" t="e">
        <f t="shared" ca="1" si="50"/>
        <v>#VALUE!</v>
      </c>
      <c r="FR54" t="e">
        <f t="shared" ca="1" si="50"/>
        <v>#VALUE!</v>
      </c>
      <c r="FS54" t="e">
        <f t="shared" ca="1" si="50"/>
        <v>#VALUE!</v>
      </c>
      <c r="FT54" t="e">
        <f t="shared" ca="1" si="50"/>
        <v>#VALUE!</v>
      </c>
      <c r="FU54" t="e">
        <f t="shared" ca="1" si="50"/>
        <v>#VALUE!</v>
      </c>
      <c r="FV54" t="e">
        <f t="shared" ca="1" si="50"/>
        <v>#VALUE!</v>
      </c>
      <c r="FW54" t="e">
        <f t="shared" ca="1" si="50"/>
        <v>#VALUE!</v>
      </c>
      <c r="FX54" t="e">
        <f t="shared" ca="1" si="50"/>
        <v>#VALUE!</v>
      </c>
      <c r="FY54" t="e">
        <f t="shared" ca="1" si="50"/>
        <v>#VALUE!</v>
      </c>
      <c r="FZ54" t="e">
        <f t="shared" ca="1" si="50"/>
        <v>#VALUE!</v>
      </c>
      <c r="GA54" t="e">
        <f t="shared" ca="1" si="50"/>
        <v>#VALUE!</v>
      </c>
      <c r="GB54" t="e">
        <f t="shared" ca="1" si="50"/>
        <v>#VALUE!</v>
      </c>
      <c r="GC54" t="e">
        <f t="shared" ca="1" si="50"/>
        <v>#VALUE!</v>
      </c>
      <c r="GD54" t="e">
        <f t="shared" ca="1" si="50"/>
        <v>#VALUE!</v>
      </c>
      <c r="GE54" t="e">
        <f t="shared" ca="1" si="50"/>
        <v>#VALUE!</v>
      </c>
      <c r="GF54" t="e">
        <f t="shared" ca="1" si="50"/>
        <v>#VALUE!</v>
      </c>
      <c r="GG54" t="e">
        <f t="shared" ca="1" si="50"/>
        <v>#VALUE!</v>
      </c>
      <c r="GH54" t="e">
        <f t="shared" ca="1" si="50"/>
        <v>#VALUE!</v>
      </c>
      <c r="GI54" t="e">
        <f t="shared" ca="1" si="50"/>
        <v>#VALUE!</v>
      </c>
      <c r="GJ54" t="e">
        <f t="shared" ca="1" si="50"/>
        <v>#VALUE!</v>
      </c>
      <c r="GK54" t="e">
        <f t="shared" ca="1" si="50"/>
        <v>#VALUE!</v>
      </c>
      <c r="GL54" t="e">
        <f t="shared" ca="1" si="50"/>
        <v>#VALUE!</v>
      </c>
      <c r="GM54" s="88" t="e">
        <f t="shared" ca="1" si="50"/>
        <v>#VALUE!</v>
      </c>
    </row>
    <row r="55" spans="1:195" x14ac:dyDescent="0.25">
      <c r="AB55" s="87"/>
      <c r="AZ55" s="87"/>
      <c r="BX55" s="87"/>
      <c r="CU55" s="88"/>
      <c r="DT55" s="87"/>
      <c r="EQ55" s="88"/>
      <c r="FP55" s="87"/>
      <c r="GM55" s="88"/>
    </row>
    <row r="56" spans="1:195" x14ac:dyDescent="0.25">
      <c r="B56" t="s">
        <v>436</v>
      </c>
      <c r="D56">
        <f t="shared" ref="D56:AI56" si="51">IF(D9="O",1,0)</f>
        <v>1</v>
      </c>
      <c r="E56">
        <f t="shared" si="51"/>
        <v>1</v>
      </c>
      <c r="F56">
        <f t="shared" si="51"/>
        <v>1</v>
      </c>
      <c r="G56">
        <f t="shared" si="51"/>
        <v>1</v>
      </c>
      <c r="H56">
        <f t="shared" si="51"/>
        <v>1</v>
      </c>
      <c r="I56">
        <f t="shared" si="51"/>
        <v>1</v>
      </c>
      <c r="J56">
        <f t="shared" si="51"/>
        <v>1</v>
      </c>
      <c r="K56">
        <f t="shared" si="51"/>
        <v>1</v>
      </c>
      <c r="L56">
        <f t="shared" si="51"/>
        <v>1</v>
      </c>
      <c r="M56">
        <f t="shared" si="51"/>
        <v>1</v>
      </c>
      <c r="N56">
        <f t="shared" si="51"/>
        <v>1</v>
      </c>
      <c r="O56">
        <f t="shared" si="51"/>
        <v>1</v>
      </c>
      <c r="P56">
        <f t="shared" si="51"/>
        <v>1</v>
      </c>
      <c r="Q56">
        <f t="shared" si="51"/>
        <v>1</v>
      </c>
      <c r="R56">
        <f t="shared" si="51"/>
        <v>1</v>
      </c>
      <c r="S56">
        <f t="shared" si="51"/>
        <v>1</v>
      </c>
      <c r="T56">
        <f t="shared" si="51"/>
        <v>1</v>
      </c>
      <c r="U56">
        <f t="shared" si="51"/>
        <v>1</v>
      </c>
      <c r="V56">
        <f t="shared" si="51"/>
        <v>1</v>
      </c>
      <c r="W56">
        <f t="shared" si="51"/>
        <v>1</v>
      </c>
      <c r="X56">
        <f t="shared" si="51"/>
        <v>1</v>
      </c>
      <c r="Y56">
        <f t="shared" si="51"/>
        <v>1</v>
      </c>
      <c r="Z56">
        <f t="shared" si="51"/>
        <v>1</v>
      </c>
      <c r="AA56">
        <f t="shared" si="51"/>
        <v>1</v>
      </c>
      <c r="AB56" s="87">
        <f t="shared" si="51"/>
        <v>1</v>
      </c>
      <c r="AC56">
        <f t="shared" si="51"/>
        <v>1</v>
      </c>
      <c r="AD56">
        <f t="shared" si="51"/>
        <v>1</v>
      </c>
      <c r="AE56">
        <f t="shared" si="51"/>
        <v>1</v>
      </c>
      <c r="AF56">
        <f t="shared" si="51"/>
        <v>1</v>
      </c>
      <c r="AG56">
        <f t="shared" si="51"/>
        <v>1</v>
      </c>
      <c r="AH56">
        <f t="shared" si="51"/>
        <v>1</v>
      </c>
      <c r="AI56">
        <f t="shared" si="51"/>
        <v>1</v>
      </c>
      <c r="AJ56">
        <f t="shared" ref="AJ56:BO56" si="52">IF(AJ9="O",1,0)</f>
        <v>1</v>
      </c>
      <c r="AK56">
        <f t="shared" si="52"/>
        <v>1</v>
      </c>
      <c r="AL56">
        <f t="shared" si="52"/>
        <v>1</v>
      </c>
      <c r="AM56">
        <f t="shared" si="52"/>
        <v>1</v>
      </c>
      <c r="AN56">
        <f t="shared" si="52"/>
        <v>1</v>
      </c>
      <c r="AO56">
        <f t="shared" si="52"/>
        <v>1</v>
      </c>
      <c r="AP56">
        <f t="shared" si="52"/>
        <v>1</v>
      </c>
      <c r="AQ56">
        <f t="shared" si="52"/>
        <v>1</v>
      </c>
      <c r="AR56">
        <f t="shared" si="52"/>
        <v>1</v>
      </c>
      <c r="AS56">
        <f t="shared" si="52"/>
        <v>1</v>
      </c>
      <c r="AT56">
        <f t="shared" si="52"/>
        <v>1</v>
      </c>
      <c r="AU56">
        <f t="shared" si="52"/>
        <v>1</v>
      </c>
      <c r="AV56">
        <f t="shared" si="52"/>
        <v>1</v>
      </c>
      <c r="AW56">
        <f t="shared" si="52"/>
        <v>1</v>
      </c>
      <c r="AX56">
        <f t="shared" si="52"/>
        <v>1</v>
      </c>
      <c r="AY56">
        <f t="shared" si="52"/>
        <v>1</v>
      </c>
      <c r="AZ56" s="87">
        <f t="shared" si="52"/>
        <v>1</v>
      </c>
      <c r="BA56">
        <f t="shared" si="52"/>
        <v>1</v>
      </c>
      <c r="BB56">
        <f t="shared" si="52"/>
        <v>1</v>
      </c>
      <c r="BC56">
        <f t="shared" si="52"/>
        <v>1</v>
      </c>
      <c r="BD56">
        <f t="shared" si="52"/>
        <v>1</v>
      </c>
      <c r="BE56">
        <f t="shared" si="52"/>
        <v>1</v>
      </c>
      <c r="BF56">
        <f t="shared" si="52"/>
        <v>1</v>
      </c>
      <c r="BG56">
        <f t="shared" si="52"/>
        <v>1</v>
      </c>
      <c r="BH56">
        <f t="shared" si="52"/>
        <v>1</v>
      </c>
      <c r="BI56">
        <f t="shared" si="52"/>
        <v>1</v>
      </c>
      <c r="BJ56">
        <f t="shared" si="52"/>
        <v>1</v>
      </c>
      <c r="BK56">
        <f t="shared" si="52"/>
        <v>1</v>
      </c>
      <c r="BL56">
        <f t="shared" si="52"/>
        <v>1</v>
      </c>
      <c r="BM56">
        <f t="shared" si="52"/>
        <v>1</v>
      </c>
      <c r="BN56">
        <f t="shared" si="52"/>
        <v>1</v>
      </c>
      <c r="BO56">
        <f t="shared" si="52"/>
        <v>1</v>
      </c>
      <c r="BP56">
        <f t="shared" ref="BP56:CU56" si="53">IF(BP9="O",1,0)</f>
        <v>1</v>
      </c>
      <c r="BQ56">
        <f t="shared" si="53"/>
        <v>1</v>
      </c>
      <c r="BR56">
        <f t="shared" si="53"/>
        <v>1</v>
      </c>
      <c r="BS56">
        <f t="shared" si="53"/>
        <v>1</v>
      </c>
      <c r="BT56">
        <f t="shared" si="53"/>
        <v>1</v>
      </c>
      <c r="BU56">
        <f t="shared" si="53"/>
        <v>1</v>
      </c>
      <c r="BV56">
        <f t="shared" si="53"/>
        <v>1</v>
      </c>
      <c r="BW56">
        <f t="shared" si="53"/>
        <v>1</v>
      </c>
      <c r="BX56" s="87">
        <f t="shared" si="53"/>
        <v>1</v>
      </c>
      <c r="BY56">
        <f t="shared" si="53"/>
        <v>1</v>
      </c>
      <c r="BZ56">
        <f t="shared" si="53"/>
        <v>1</v>
      </c>
      <c r="CA56">
        <f t="shared" si="53"/>
        <v>1</v>
      </c>
      <c r="CB56">
        <f t="shared" si="53"/>
        <v>1</v>
      </c>
      <c r="CC56">
        <f t="shared" si="53"/>
        <v>1</v>
      </c>
      <c r="CD56">
        <f t="shared" si="53"/>
        <v>1</v>
      </c>
      <c r="CE56">
        <f t="shared" si="53"/>
        <v>1</v>
      </c>
      <c r="CF56">
        <f t="shared" si="53"/>
        <v>1</v>
      </c>
      <c r="CG56">
        <f t="shared" si="53"/>
        <v>1</v>
      </c>
      <c r="CH56">
        <f t="shared" si="53"/>
        <v>1</v>
      </c>
      <c r="CI56">
        <f t="shared" si="53"/>
        <v>1</v>
      </c>
      <c r="CJ56">
        <f t="shared" si="53"/>
        <v>1</v>
      </c>
      <c r="CK56">
        <f t="shared" si="53"/>
        <v>1</v>
      </c>
      <c r="CL56">
        <f t="shared" si="53"/>
        <v>1</v>
      </c>
      <c r="CM56">
        <f t="shared" si="53"/>
        <v>1</v>
      </c>
      <c r="CN56">
        <f t="shared" si="53"/>
        <v>1</v>
      </c>
      <c r="CO56">
        <f t="shared" si="53"/>
        <v>1</v>
      </c>
      <c r="CP56">
        <f t="shared" si="53"/>
        <v>1</v>
      </c>
      <c r="CQ56">
        <f t="shared" si="53"/>
        <v>1</v>
      </c>
      <c r="CR56">
        <f t="shared" si="53"/>
        <v>1</v>
      </c>
      <c r="CS56">
        <f t="shared" si="53"/>
        <v>1</v>
      </c>
      <c r="CT56">
        <f t="shared" si="53"/>
        <v>1</v>
      </c>
      <c r="CU56" s="88">
        <f t="shared" si="53"/>
        <v>1</v>
      </c>
      <c r="CV56">
        <f t="shared" ref="CV56:EA56" si="54">IF(CV9="O",1,0)</f>
        <v>0</v>
      </c>
      <c r="CW56">
        <f t="shared" si="54"/>
        <v>0</v>
      </c>
      <c r="CX56">
        <f t="shared" si="54"/>
        <v>0</v>
      </c>
      <c r="CY56">
        <f t="shared" si="54"/>
        <v>0</v>
      </c>
      <c r="CZ56">
        <f t="shared" si="54"/>
        <v>0</v>
      </c>
      <c r="DA56">
        <f t="shared" si="54"/>
        <v>0</v>
      </c>
      <c r="DB56">
        <f t="shared" si="54"/>
        <v>0</v>
      </c>
      <c r="DC56">
        <f t="shared" si="54"/>
        <v>0</v>
      </c>
      <c r="DD56">
        <f t="shared" si="54"/>
        <v>0</v>
      </c>
      <c r="DE56">
        <f t="shared" si="54"/>
        <v>0</v>
      </c>
      <c r="DF56">
        <f t="shared" si="54"/>
        <v>0</v>
      </c>
      <c r="DG56">
        <f t="shared" si="54"/>
        <v>0</v>
      </c>
      <c r="DH56">
        <f t="shared" si="54"/>
        <v>0</v>
      </c>
      <c r="DI56">
        <f t="shared" si="54"/>
        <v>0</v>
      </c>
      <c r="DJ56">
        <f t="shared" si="54"/>
        <v>0</v>
      </c>
      <c r="DK56">
        <f t="shared" si="54"/>
        <v>0</v>
      </c>
      <c r="DL56">
        <f t="shared" si="54"/>
        <v>0</v>
      </c>
      <c r="DM56">
        <f t="shared" si="54"/>
        <v>0</v>
      </c>
      <c r="DN56">
        <f t="shared" si="54"/>
        <v>0</v>
      </c>
      <c r="DO56">
        <f t="shared" si="54"/>
        <v>0</v>
      </c>
      <c r="DP56">
        <f t="shared" si="54"/>
        <v>0</v>
      </c>
      <c r="DQ56">
        <f t="shared" si="54"/>
        <v>0</v>
      </c>
      <c r="DR56">
        <f t="shared" si="54"/>
        <v>0</v>
      </c>
      <c r="DS56">
        <f t="shared" si="54"/>
        <v>0</v>
      </c>
      <c r="DT56" s="87">
        <f t="shared" si="54"/>
        <v>0</v>
      </c>
      <c r="DU56">
        <f t="shared" si="54"/>
        <v>0</v>
      </c>
      <c r="DV56">
        <f t="shared" si="54"/>
        <v>0</v>
      </c>
      <c r="DW56">
        <f t="shared" si="54"/>
        <v>0</v>
      </c>
      <c r="DX56">
        <f t="shared" si="54"/>
        <v>0</v>
      </c>
      <c r="DY56">
        <f t="shared" si="54"/>
        <v>0</v>
      </c>
      <c r="DZ56">
        <f t="shared" si="54"/>
        <v>0</v>
      </c>
      <c r="EA56">
        <f t="shared" si="54"/>
        <v>0</v>
      </c>
      <c r="EB56">
        <f t="shared" ref="EB56:FG56" si="55">IF(EB9="O",1,0)</f>
        <v>0</v>
      </c>
      <c r="EC56">
        <f t="shared" si="55"/>
        <v>0</v>
      </c>
      <c r="ED56">
        <f t="shared" si="55"/>
        <v>0</v>
      </c>
      <c r="EE56">
        <f t="shared" si="55"/>
        <v>0</v>
      </c>
      <c r="EF56">
        <f t="shared" si="55"/>
        <v>0</v>
      </c>
      <c r="EG56">
        <f t="shared" si="55"/>
        <v>0</v>
      </c>
      <c r="EH56">
        <f t="shared" si="55"/>
        <v>0</v>
      </c>
      <c r="EI56">
        <f t="shared" si="55"/>
        <v>0</v>
      </c>
      <c r="EJ56">
        <f t="shared" si="55"/>
        <v>0</v>
      </c>
      <c r="EK56">
        <f t="shared" si="55"/>
        <v>0</v>
      </c>
      <c r="EL56">
        <f t="shared" si="55"/>
        <v>0</v>
      </c>
      <c r="EM56">
        <f t="shared" si="55"/>
        <v>0</v>
      </c>
      <c r="EN56">
        <f t="shared" si="55"/>
        <v>0</v>
      </c>
      <c r="EO56">
        <f t="shared" si="55"/>
        <v>0</v>
      </c>
      <c r="EP56">
        <f t="shared" si="55"/>
        <v>0</v>
      </c>
      <c r="EQ56" s="88">
        <f t="shared" si="55"/>
        <v>0</v>
      </c>
      <c r="ER56">
        <f t="shared" si="55"/>
        <v>0</v>
      </c>
      <c r="ES56">
        <f t="shared" si="55"/>
        <v>0</v>
      </c>
      <c r="ET56">
        <f t="shared" si="55"/>
        <v>0</v>
      </c>
      <c r="EU56">
        <f t="shared" si="55"/>
        <v>0</v>
      </c>
      <c r="EV56">
        <f t="shared" si="55"/>
        <v>0</v>
      </c>
      <c r="EW56">
        <f t="shared" si="55"/>
        <v>0</v>
      </c>
      <c r="EX56">
        <f t="shared" si="55"/>
        <v>0</v>
      </c>
      <c r="EY56">
        <f t="shared" si="55"/>
        <v>0</v>
      </c>
      <c r="EZ56">
        <f t="shared" si="55"/>
        <v>0</v>
      </c>
      <c r="FA56">
        <f t="shared" si="55"/>
        <v>0</v>
      </c>
      <c r="FB56">
        <f t="shared" si="55"/>
        <v>0</v>
      </c>
      <c r="FC56">
        <f t="shared" si="55"/>
        <v>0</v>
      </c>
      <c r="FD56">
        <f t="shared" si="55"/>
        <v>0</v>
      </c>
      <c r="FE56">
        <f t="shared" si="55"/>
        <v>0</v>
      </c>
      <c r="FF56">
        <f t="shared" si="55"/>
        <v>0</v>
      </c>
      <c r="FG56">
        <f t="shared" si="55"/>
        <v>0</v>
      </c>
      <c r="FH56">
        <f t="shared" ref="FH56:GM56" si="56">IF(FH9="O",1,0)</f>
        <v>0</v>
      </c>
      <c r="FI56">
        <f t="shared" si="56"/>
        <v>0</v>
      </c>
      <c r="FJ56">
        <f t="shared" si="56"/>
        <v>0</v>
      </c>
      <c r="FK56">
        <f t="shared" si="56"/>
        <v>0</v>
      </c>
      <c r="FL56">
        <f t="shared" si="56"/>
        <v>0</v>
      </c>
      <c r="FM56">
        <f t="shared" si="56"/>
        <v>0</v>
      </c>
      <c r="FN56">
        <f t="shared" si="56"/>
        <v>0</v>
      </c>
      <c r="FO56">
        <f t="shared" si="56"/>
        <v>0</v>
      </c>
      <c r="FP56" s="87">
        <f t="shared" si="56"/>
        <v>0</v>
      </c>
      <c r="FQ56">
        <f t="shared" si="56"/>
        <v>0</v>
      </c>
      <c r="FR56">
        <f t="shared" si="56"/>
        <v>0</v>
      </c>
      <c r="FS56">
        <f t="shared" si="56"/>
        <v>0</v>
      </c>
      <c r="FT56">
        <f t="shared" si="56"/>
        <v>0</v>
      </c>
      <c r="FU56">
        <f t="shared" si="56"/>
        <v>0</v>
      </c>
      <c r="FV56">
        <f t="shared" si="56"/>
        <v>0</v>
      </c>
      <c r="FW56">
        <f t="shared" si="56"/>
        <v>0</v>
      </c>
      <c r="FX56">
        <f t="shared" si="56"/>
        <v>0</v>
      </c>
      <c r="FY56">
        <f t="shared" si="56"/>
        <v>0</v>
      </c>
      <c r="FZ56">
        <f t="shared" si="56"/>
        <v>0</v>
      </c>
      <c r="GA56">
        <f t="shared" si="56"/>
        <v>0</v>
      </c>
      <c r="GB56">
        <f t="shared" si="56"/>
        <v>0</v>
      </c>
      <c r="GC56">
        <f t="shared" si="56"/>
        <v>0</v>
      </c>
      <c r="GD56">
        <f t="shared" si="56"/>
        <v>0</v>
      </c>
      <c r="GE56">
        <f t="shared" si="56"/>
        <v>0</v>
      </c>
      <c r="GF56">
        <f t="shared" si="56"/>
        <v>0</v>
      </c>
      <c r="GG56">
        <f t="shared" si="56"/>
        <v>0</v>
      </c>
      <c r="GH56">
        <f t="shared" si="56"/>
        <v>0</v>
      </c>
      <c r="GI56">
        <f t="shared" si="56"/>
        <v>0</v>
      </c>
      <c r="GJ56">
        <f t="shared" si="56"/>
        <v>0</v>
      </c>
      <c r="GK56">
        <f t="shared" si="56"/>
        <v>0</v>
      </c>
      <c r="GL56">
        <f t="shared" si="56"/>
        <v>0</v>
      </c>
      <c r="GM56" s="88">
        <f t="shared" si="56"/>
        <v>0</v>
      </c>
    </row>
    <row r="57" spans="1:195" x14ac:dyDescent="0.25">
      <c r="AB57" s="87"/>
      <c r="AZ57" s="87"/>
      <c r="BX57" s="87"/>
      <c r="CU57" s="88"/>
      <c r="DT57" s="87"/>
      <c r="EQ57" s="88"/>
      <c r="FP57" s="87"/>
      <c r="GM57" s="88"/>
    </row>
    <row r="58" spans="1:195" x14ac:dyDescent="0.25"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106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106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87"/>
      <c r="CU58" s="88"/>
      <c r="DT58" s="87"/>
      <c r="EQ58" s="88"/>
      <c r="FP58" s="87"/>
      <c r="GM58" s="88"/>
    </row>
    <row r="59" spans="1:195" x14ac:dyDescent="0.25">
      <c r="AB59" s="87"/>
      <c r="AZ59" s="87"/>
      <c r="BX59" s="87"/>
      <c r="CU59" s="88"/>
      <c r="DT59" s="87"/>
      <c r="EQ59" s="88"/>
      <c r="FP59" s="87"/>
      <c r="GM59" s="88"/>
    </row>
    <row r="60" spans="1:195" ht="15.75" thickBot="1" x14ac:dyDescent="0.3">
      <c r="AB60" s="87"/>
      <c r="AZ60" s="87"/>
      <c r="BX60" s="87"/>
      <c r="CU60" s="88"/>
      <c r="DT60" s="87"/>
      <c r="EQ60" s="88"/>
      <c r="FP60" s="87"/>
      <c r="GM60" s="88"/>
    </row>
    <row r="61" spans="1:195" ht="15.75" thickBot="1" x14ac:dyDescent="0.3">
      <c r="A61" s="65"/>
      <c r="B61" s="66" t="s">
        <v>421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104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104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104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151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104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151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104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151"/>
    </row>
    <row r="62" spans="1:195" x14ac:dyDescent="0.25">
      <c r="D62">
        <f t="shared" ref="D62:AI62" si="57">ROUNDDOWN(D63-Jour_J,0)</f>
        <v>0</v>
      </c>
      <c r="E62">
        <f t="shared" si="57"/>
        <v>0</v>
      </c>
      <c r="F62">
        <f t="shared" si="57"/>
        <v>0</v>
      </c>
      <c r="G62">
        <f t="shared" si="57"/>
        <v>0</v>
      </c>
      <c r="H62">
        <f t="shared" si="57"/>
        <v>0</v>
      </c>
      <c r="I62">
        <f t="shared" si="57"/>
        <v>0</v>
      </c>
      <c r="J62">
        <f t="shared" si="57"/>
        <v>0</v>
      </c>
      <c r="K62">
        <f t="shared" si="57"/>
        <v>0</v>
      </c>
      <c r="L62">
        <f t="shared" si="57"/>
        <v>0</v>
      </c>
      <c r="M62">
        <f t="shared" si="57"/>
        <v>0</v>
      </c>
      <c r="N62">
        <f t="shared" si="57"/>
        <v>0</v>
      </c>
      <c r="O62">
        <f t="shared" si="57"/>
        <v>0</v>
      </c>
      <c r="P62">
        <f t="shared" si="57"/>
        <v>0</v>
      </c>
      <c r="Q62">
        <f t="shared" si="57"/>
        <v>0</v>
      </c>
      <c r="R62">
        <f t="shared" si="57"/>
        <v>0</v>
      </c>
      <c r="S62">
        <f t="shared" si="57"/>
        <v>0</v>
      </c>
      <c r="T62">
        <f t="shared" si="57"/>
        <v>0</v>
      </c>
      <c r="U62">
        <f t="shared" si="57"/>
        <v>0</v>
      </c>
      <c r="V62">
        <f t="shared" si="57"/>
        <v>0</v>
      </c>
      <c r="W62">
        <f t="shared" si="57"/>
        <v>0</v>
      </c>
      <c r="X62">
        <f t="shared" si="57"/>
        <v>0</v>
      </c>
      <c r="Y62">
        <f t="shared" si="57"/>
        <v>0</v>
      </c>
      <c r="Z62">
        <f t="shared" si="57"/>
        <v>0</v>
      </c>
      <c r="AA62">
        <f t="shared" si="57"/>
        <v>0</v>
      </c>
      <c r="AB62" s="87">
        <f t="shared" si="57"/>
        <v>1</v>
      </c>
      <c r="AC62">
        <f t="shared" si="57"/>
        <v>1</v>
      </c>
      <c r="AD62">
        <f t="shared" si="57"/>
        <v>1</v>
      </c>
      <c r="AE62">
        <f t="shared" si="57"/>
        <v>1</v>
      </c>
      <c r="AF62">
        <f t="shared" si="57"/>
        <v>1</v>
      </c>
      <c r="AG62">
        <f t="shared" si="57"/>
        <v>1</v>
      </c>
      <c r="AH62">
        <f t="shared" si="57"/>
        <v>1</v>
      </c>
      <c r="AI62">
        <f t="shared" si="57"/>
        <v>1</v>
      </c>
      <c r="AJ62">
        <f t="shared" ref="AJ62:BO62" si="58">ROUNDDOWN(AJ63-Jour_J,0)</f>
        <v>1</v>
      </c>
      <c r="AK62">
        <f t="shared" si="58"/>
        <v>1</v>
      </c>
      <c r="AL62">
        <f t="shared" si="58"/>
        <v>1</v>
      </c>
      <c r="AM62">
        <f t="shared" si="58"/>
        <v>1</v>
      </c>
      <c r="AN62">
        <f t="shared" si="58"/>
        <v>1</v>
      </c>
      <c r="AO62">
        <f t="shared" si="58"/>
        <v>1</v>
      </c>
      <c r="AP62">
        <f t="shared" si="58"/>
        <v>1</v>
      </c>
      <c r="AQ62">
        <f t="shared" si="58"/>
        <v>1</v>
      </c>
      <c r="AR62">
        <f t="shared" si="58"/>
        <v>1</v>
      </c>
      <c r="AS62">
        <f t="shared" si="58"/>
        <v>1</v>
      </c>
      <c r="AT62">
        <f t="shared" si="58"/>
        <v>1</v>
      </c>
      <c r="AU62">
        <f t="shared" si="58"/>
        <v>1</v>
      </c>
      <c r="AV62">
        <f t="shared" si="58"/>
        <v>1</v>
      </c>
      <c r="AW62">
        <f t="shared" si="58"/>
        <v>1</v>
      </c>
      <c r="AX62">
        <f t="shared" si="58"/>
        <v>1</v>
      </c>
      <c r="AY62">
        <f t="shared" si="58"/>
        <v>1</v>
      </c>
      <c r="AZ62" s="87">
        <f t="shared" si="58"/>
        <v>2</v>
      </c>
      <c r="BA62">
        <f t="shared" si="58"/>
        <v>2</v>
      </c>
      <c r="BB62">
        <f t="shared" si="58"/>
        <v>2</v>
      </c>
      <c r="BC62">
        <f t="shared" si="58"/>
        <v>2</v>
      </c>
      <c r="BD62">
        <f t="shared" si="58"/>
        <v>2</v>
      </c>
      <c r="BE62">
        <f t="shared" si="58"/>
        <v>2</v>
      </c>
      <c r="BF62">
        <f t="shared" si="58"/>
        <v>2</v>
      </c>
      <c r="BG62">
        <f t="shared" si="58"/>
        <v>2</v>
      </c>
      <c r="BH62">
        <f t="shared" si="58"/>
        <v>2</v>
      </c>
      <c r="BI62">
        <f t="shared" si="58"/>
        <v>2</v>
      </c>
      <c r="BJ62">
        <f t="shared" si="58"/>
        <v>2</v>
      </c>
      <c r="BK62">
        <f t="shared" si="58"/>
        <v>2</v>
      </c>
      <c r="BL62">
        <f t="shared" si="58"/>
        <v>2</v>
      </c>
      <c r="BM62">
        <f t="shared" si="58"/>
        <v>2</v>
      </c>
      <c r="BN62">
        <f t="shared" si="58"/>
        <v>2</v>
      </c>
      <c r="BO62">
        <f t="shared" si="58"/>
        <v>2</v>
      </c>
      <c r="BP62">
        <f t="shared" ref="BP62:CU62" si="59">ROUNDDOWN(BP63-Jour_J,0)</f>
        <v>2</v>
      </c>
      <c r="BQ62">
        <f t="shared" si="59"/>
        <v>2</v>
      </c>
      <c r="BR62">
        <f t="shared" si="59"/>
        <v>2</v>
      </c>
      <c r="BS62">
        <f t="shared" si="59"/>
        <v>2</v>
      </c>
      <c r="BT62">
        <f t="shared" si="59"/>
        <v>2</v>
      </c>
      <c r="BU62">
        <f t="shared" si="59"/>
        <v>2</v>
      </c>
      <c r="BV62">
        <f t="shared" si="59"/>
        <v>2</v>
      </c>
      <c r="BW62">
        <f t="shared" si="59"/>
        <v>2</v>
      </c>
      <c r="BX62" s="87">
        <f t="shared" si="59"/>
        <v>3</v>
      </c>
      <c r="BY62">
        <f t="shared" si="59"/>
        <v>3</v>
      </c>
      <c r="BZ62">
        <f t="shared" si="59"/>
        <v>3</v>
      </c>
      <c r="CA62">
        <f t="shared" si="59"/>
        <v>3</v>
      </c>
      <c r="CB62">
        <f t="shared" si="59"/>
        <v>3</v>
      </c>
      <c r="CC62">
        <f t="shared" si="59"/>
        <v>3</v>
      </c>
      <c r="CD62">
        <f t="shared" si="59"/>
        <v>3</v>
      </c>
      <c r="CE62">
        <f t="shared" si="59"/>
        <v>3</v>
      </c>
      <c r="CF62">
        <f t="shared" si="59"/>
        <v>3</v>
      </c>
      <c r="CG62">
        <f t="shared" si="59"/>
        <v>3</v>
      </c>
      <c r="CH62">
        <f t="shared" si="59"/>
        <v>3</v>
      </c>
      <c r="CI62">
        <f t="shared" si="59"/>
        <v>3</v>
      </c>
      <c r="CJ62">
        <f t="shared" si="59"/>
        <v>3</v>
      </c>
      <c r="CK62">
        <f t="shared" si="59"/>
        <v>3</v>
      </c>
      <c r="CL62">
        <f t="shared" si="59"/>
        <v>3</v>
      </c>
      <c r="CM62">
        <f t="shared" si="59"/>
        <v>3</v>
      </c>
      <c r="CN62">
        <f t="shared" si="59"/>
        <v>3</v>
      </c>
      <c r="CO62">
        <f t="shared" si="59"/>
        <v>3</v>
      </c>
      <c r="CP62">
        <f t="shared" si="59"/>
        <v>3</v>
      </c>
      <c r="CQ62">
        <f t="shared" si="59"/>
        <v>3</v>
      </c>
      <c r="CR62">
        <f t="shared" si="59"/>
        <v>3</v>
      </c>
      <c r="CS62">
        <f t="shared" si="59"/>
        <v>3</v>
      </c>
      <c r="CT62">
        <f t="shared" si="59"/>
        <v>3</v>
      </c>
      <c r="CU62" s="88">
        <f t="shared" si="59"/>
        <v>3</v>
      </c>
      <c r="CV62">
        <f t="shared" ref="CV62:EA62" si="60">ROUNDDOWN(CV63-Jour_J,0)</f>
        <v>4</v>
      </c>
      <c r="CW62">
        <f t="shared" si="60"/>
        <v>4</v>
      </c>
      <c r="CX62">
        <f t="shared" si="60"/>
        <v>4</v>
      </c>
      <c r="CY62">
        <f t="shared" si="60"/>
        <v>4</v>
      </c>
      <c r="CZ62">
        <f t="shared" si="60"/>
        <v>4</v>
      </c>
      <c r="DA62">
        <f t="shared" si="60"/>
        <v>4</v>
      </c>
      <c r="DB62">
        <f t="shared" si="60"/>
        <v>4</v>
      </c>
      <c r="DC62">
        <f t="shared" si="60"/>
        <v>4</v>
      </c>
      <c r="DD62">
        <f t="shared" si="60"/>
        <v>4</v>
      </c>
      <c r="DE62">
        <f t="shared" si="60"/>
        <v>4</v>
      </c>
      <c r="DF62">
        <f t="shared" si="60"/>
        <v>4</v>
      </c>
      <c r="DG62">
        <f t="shared" si="60"/>
        <v>4</v>
      </c>
      <c r="DH62">
        <f t="shared" si="60"/>
        <v>4</v>
      </c>
      <c r="DI62">
        <f t="shared" si="60"/>
        <v>4</v>
      </c>
      <c r="DJ62">
        <f t="shared" si="60"/>
        <v>4</v>
      </c>
      <c r="DK62">
        <f t="shared" si="60"/>
        <v>4</v>
      </c>
      <c r="DL62">
        <f t="shared" si="60"/>
        <v>4</v>
      </c>
      <c r="DM62">
        <f t="shared" si="60"/>
        <v>4</v>
      </c>
      <c r="DN62">
        <f t="shared" si="60"/>
        <v>4</v>
      </c>
      <c r="DO62">
        <f t="shared" si="60"/>
        <v>4</v>
      </c>
      <c r="DP62">
        <f t="shared" si="60"/>
        <v>4</v>
      </c>
      <c r="DQ62">
        <f t="shared" si="60"/>
        <v>4</v>
      </c>
      <c r="DR62">
        <f t="shared" si="60"/>
        <v>4</v>
      </c>
      <c r="DS62">
        <f t="shared" si="60"/>
        <v>4</v>
      </c>
      <c r="DT62" s="87">
        <f t="shared" si="60"/>
        <v>5</v>
      </c>
      <c r="DU62">
        <f t="shared" si="60"/>
        <v>5</v>
      </c>
      <c r="DV62">
        <f t="shared" si="60"/>
        <v>5</v>
      </c>
      <c r="DW62">
        <f t="shared" si="60"/>
        <v>5</v>
      </c>
      <c r="DX62">
        <f t="shared" si="60"/>
        <v>5</v>
      </c>
      <c r="DY62">
        <f t="shared" si="60"/>
        <v>5</v>
      </c>
      <c r="DZ62">
        <f t="shared" si="60"/>
        <v>5</v>
      </c>
      <c r="EA62">
        <f t="shared" si="60"/>
        <v>5</v>
      </c>
      <c r="EB62">
        <f t="shared" ref="EB62:FG62" si="61">ROUNDDOWN(EB63-Jour_J,0)</f>
        <v>5</v>
      </c>
      <c r="EC62">
        <f t="shared" si="61"/>
        <v>5</v>
      </c>
      <c r="ED62">
        <f t="shared" si="61"/>
        <v>5</v>
      </c>
      <c r="EE62">
        <f t="shared" si="61"/>
        <v>5</v>
      </c>
      <c r="EF62">
        <f t="shared" si="61"/>
        <v>5</v>
      </c>
      <c r="EG62">
        <f t="shared" si="61"/>
        <v>5</v>
      </c>
      <c r="EH62">
        <f t="shared" si="61"/>
        <v>5</v>
      </c>
      <c r="EI62">
        <f t="shared" si="61"/>
        <v>5</v>
      </c>
      <c r="EJ62">
        <f t="shared" si="61"/>
        <v>5</v>
      </c>
      <c r="EK62">
        <f t="shared" si="61"/>
        <v>5</v>
      </c>
      <c r="EL62">
        <f t="shared" si="61"/>
        <v>5</v>
      </c>
      <c r="EM62">
        <f t="shared" si="61"/>
        <v>5</v>
      </c>
      <c r="EN62">
        <f t="shared" si="61"/>
        <v>5</v>
      </c>
      <c r="EO62">
        <f t="shared" si="61"/>
        <v>5</v>
      </c>
      <c r="EP62">
        <f t="shared" si="61"/>
        <v>5</v>
      </c>
      <c r="EQ62" s="88">
        <f t="shared" si="61"/>
        <v>5</v>
      </c>
      <c r="ER62">
        <f t="shared" si="61"/>
        <v>6</v>
      </c>
      <c r="ES62">
        <f t="shared" si="61"/>
        <v>6</v>
      </c>
      <c r="ET62">
        <f t="shared" si="61"/>
        <v>6</v>
      </c>
      <c r="EU62">
        <f t="shared" si="61"/>
        <v>6</v>
      </c>
      <c r="EV62">
        <f t="shared" si="61"/>
        <v>6</v>
      </c>
      <c r="EW62">
        <f t="shared" si="61"/>
        <v>6</v>
      </c>
      <c r="EX62">
        <f t="shared" si="61"/>
        <v>6</v>
      </c>
      <c r="EY62">
        <f t="shared" si="61"/>
        <v>6</v>
      </c>
      <c r="EZ62">
        <f t="shared" si="61"/>
        <v>6</v>
      </c>
      <c r="FA62">
        <f t="shared" si="61"/>
        <v>6</v>
      </c>
      <c r="FB62">
        <f t="shared" si="61"/>
        <v>6</v>
      </c>
      <c r="FC62">
        <f t="shared" si="61"/>
        <v>6</v>
      </c>
      <c r="FD62">
        <f t="shared" si="61"/>
        <v>6</v>
      </c>
      <c r="FE62">
        <f t="shared" si="61"/>
        <v>6</v>
      </c>
      <c r="FF62">
        <f t="shared" si="61"/>
        <v>6</v>
      </c>
      <c r="FG62">
        <f t="shared" si="61"/>
        <v>6</v>
      </c>
      <c r="FH62">
        <f t="shared" ref="FH62:GM62" si="62">ROUNDDOWN(FH63-Jour_J,0)</f>
        <v>6</v>
      </c>
      <c r="FI62">
        <f t="shared" si="62"/>
        <v>6</v>
      </c>
      <c r="FJ62">
        <f t="shared" si="62"/>
        <v>6</v>
      </c>
      <c r="FK62">
        <f t="shared" si="62"/>
        <v>6</v>
      </c>
      <c r="FL62">
        <f t="shared" si="62"/>
        <v>6</v>
      </c>
      <c r="FM62">
        <f t="shared" si="62"/>
        <v>6</v>
      </c>
      <c r="FN62">
        <f t="shared" si="62"/>
        <v>6</v>
      </c>
      <c r="FO62">
        <f t="shared" si="62"/>
        <v>6</v>
      </c>
      <c r="FP62" s="87">
        <f t="shared" si="62"/>
        <v>7</v>
      </c>
      <c r="FQ62">
        <f t="shared" si="62"/>
        <v>7</v>
      </c>
      <c r="FR62">
        <f t="shared" si="62"/>
        <v>7</v>
      </c>
      <c r="FS62">
        <f t="shared" si="62"/>
        <v>7</v>
      </c>
      <c r="FT62">
        <f t="shared" si="62"/>
        <v>7</v>
      </c>
      <c r="FU62">
        <f t="shared" si="62"/>
        <v>7</v>
      </c>
      <c r="FV62">
        <f t="shared" si="62"/>
        <v>7</v>
      </c>
      <c r="FW62">
        <f t="shared" si="62"/>
        <v>7</v>
      </c>
      <c r="FX62">
        <f t="shared" si="62"/>
        <v>7</v>
      </c>
      <c r="FY62">
        <f t="shared" si="62"/>
        <v>7</v>
      </c>
      <c r="FZ62">
        <f t="shared" si="62"/>
        <v>7</v>
      </c>
      <c r="GA62">
        <f t="shared" si="62"/>
        <v>7</v>
      </c>
      <c r="GB62">
        <f t="shared" si="62"/>
        <v>7</v>
      </c>
      <c r="GC62">
        <f t="shared" si="62"/>
        <v>7</v>
      </c>
      <c r="GD62">
        <f t="shared" si="62"/>
        <v>7</v>
      </c>
      <c r="GE62">
        <f t="shared" si="62"/>
        <v>7</v>
      </c>
      <c r="GF62">
        <f t="shared" si="62"/>
        <v>7</v>
      </c>
      <c r="GG62">
        <f t="shared" si="62"/>
        <v>7</v>
      </c>
      <c r="GH62">
        <f t="shared" si="62"/>
        <v>7</v>
      </c>
      <c r="GI62">
        <f t="shared" si="62"/>
        <v>7</v>
      </c>
      <c r="GJ62">
        <f t="shared" si="62"/>
        <v>7</v>
      </c>
      <c r="GK62">
        <f t="shared" si="62"/>
        <v>7</v>
      </c>
      <c r="GL62">
        <f t="shared" si="62"/>
        <v>7</v>
      </c>
      <c r="GM62" s="88">
        <f t="shared" si="62"/>
        <v>7</v>
      </c>
    </row>
    <row r="63" spans="1:195" x14ac:dyDescent="0.25">
      <c r="C63" s="9">
        <f t="shared" ref="C63:AH63" si="63">$D$1+$D$2+(C64-1)/24</f>
        <v>43853.958333333336</v>
      </c>
      <c r="D63" s="20">
        <f t="shared" si="63"/>
        <v>43854</v>
      </c>
      <c r="E63" s="9">
        <f t="shared" si="63"/>
        <v>43854.041666666664</v>
      </c>
      <c r="F63" s="9">
        <f t="shared" si="63"/>
        <v>43854.083333333336</v>
      </c>
      <c r="G63" s="9">
        <f t="shared" si="63"/>
        <v>43854.125</v>
      </c>
      <c r="H63" s="9">
        <f t="shared" si="63"/>
        <v>43854.166666666664</v>
      </c>
      <c r="I63" s="9">
        <f t="shared" si="63"/>
        <v>43854.208333333336</v>
      </c>
      <c r="J63" s="9">
        <f t="shared" si="63"/>
        <v>43854.25</v>
      </c>
      <c r="K63" s="9">
        <f t="shared" si="63"/>
        <v>43854.291666666664</v>
      </c>
      <c r="L63" s="9">
        <f t="shared" si="63"/>
        <v>43854.333333333336</v>
      </c>
      <c r="M63" s="9">
        <f t="shared" si="63"/>
        <v>43854.375</v>
      </c>
      <c r="N63" s="9">
        <f t="shared" si="63"/>
        <v>43854.416666666664</v>
      </c>
      <c r="O63" s="9">
        <f t="shared" si="63"/>
        <v>43854.458333333336</v>
      </c>
      <c r="P63" s="9">
        <f t="shared" si="63"/>
        <v>43854.5</v>
      </c>
      <c r="Q63" s="9">
        <f t="shared" si="63"/>
        <v>43854.541666666664</v>
      </c>
      <c r="R63" s="9">
        <f t="shared" si="63"/>
        <v>43854.583333333336</v>
      </c>
      <c r="S63" s="9">
        <f t="shared" si="63"/>
        <v>43854.625</v>
      </c>
      <c r="T63" s="9">
        <f t="shared" si="63"/>
        <v>43854.666666666664</v>
      </c>
      <c r="U63" s="9">
        <f t="shared" si="63"/>
        <v>43854.708333333336</v>
      </c>
      <c r="V63" s="9">
        <f t="shared" si="63"/>
        <v>43854.75</v>
      </c>
      <c r="W63" s="9">
        <f t="shared" si="63"/>
        <v>43854.791666666664</v>
      </c>
      <c r="X63" s="9">
        <f t="shared" si="63"/>
        <v>43854.833333333336</v>
      </c>
      <c r="Y63" s="9">
        <f t="shared" si="63"/>
        <v>43854.875</v>
      </c>
      <c r="Z63" s="9">
        <f t="shared" si="63"/>
        <v>43854.916666666664</v>
      </c>
      <c r="AA63" s="9">
        <f t="shared" si="63"/>
        <v>43854.958333333336</v>
      </c>
      <c r="AB63" s="113">
        <f t="shared" si="63"/>
        <v>43855</v>
      </c>
      <c r="AC63" s="9">
        <f t="shared" si="63"/>
        <v>43855.041666666664</v>
      </c>
      <c r="AD63" s="9">
        <f t="shared" si="63"/>
        <v>43855.083333333336</v>
      </c>
      <c r="AE63" s="9">
        <f t="shared" si="63"/>
        <v>43855.125</v>
      </c>
      <c r="AF63" s="9">
        <f t="shared" si="63"/>
        <v>43855.166666666664</v>
      </c>
      <c r="AG63" s="9">
        <f t="shared" si="63"/>
        <v>43855.208333333336</v>
      </c>
      <c r="AH63" s="9">
        <f t="shared" si="63"/>
        <v>43855.25</v>
      </c>
      <c r="AI63" s="9">
        <f t="shared" ref="AI63:BN63" si="64">$D$1+$D$2+(AI64-1)/24</f>
        <v>43855.291666666664</v>
      </c>
      <c r="AJ63" s="9">
        <f t="shared" si="64"/>
        <v>43855.333333333336</v>
      </c>
      <c r="AK63" s="9">
        <f t="shared" si="64"/>
        <v>43855.375</v>
      </c>
      <c r="AL63" s="9">
        <f t="shared" si="64"/>
        <v>43855.416666666664</v>
      </c>
      <c r="AM63" s="9">
        <f t="shared" si="64"/>
        <v>43855.458333333336</v>
      </c>
      <c r="AN63" s="9">
        <f t="shared" si="64"/>
        <v>43855.5</v>
      </c>
      <c r="AO63" s="9">
        <f t="shared" si="64"/>
        <v>43855.541666666664</v>
      </c>
      <c r="AP63" s="9">
        <f t="shared" si="64"/>
        <v>43855.583333333336</v>
      </c>
      <c r="AQ63" s="9">
        <f t="shared" si="64"/>
        <v>43855.625</v>
      </c>
      <c r="AR63" s="9">
        <f t="shared" si="64"/>
        <v>43855.666666666664</v>
      </c>
      <c r="AS63" s="9">
        <f t="shared" si="64"/>
        <v>43855.708333333336</v>
      </c>
      <c r="AT63" s="9">
        <f t="shared" si="64"/>
        <v>43855.75</v>
      </c>
      <c r="AU63" s="9">
        <f t="shared" si="64"/>
        <v>43855.791666666664</v>
      </c>
      <c r="AV63" s="9">
        <f t="shared" si="64"/>
        <v>43855.833333333336</v>
      </c>
      <c r="AW63" s="9">
        <f t="shared" si="64"/>
        <v>43855.875</v>
      </c>
      <c r="AX63" s="9">
        <f t="shared" si="64"/>
        <v>43855.916666666664</v>
      </c>
      <c r="AY63" s="9">
        <f t="shared" si="64"/>
        <v>43855.958333333336</v>
      </c>
      <c r="AZ63" s="113">
        <f t="shared" si="64"/>
        <v>43856</v>
      </c>
      <c r="BA63" s="9">
        <f t="shared" si="64"/>
        <v>43856.041666666664</v>
      </c>
      <c r="BB63" s="9">
        <f t="shared" si="64"/>
        <v>43856.083333333336</v>
      </c>
      <c r="BC63" s="9">
        <f t="shared" si="64"/>
        <v>43856.125</v>
      </c>
      <c r="BD63" s="9">
        <f t="shared" si="64"/>
        <v>43856.166666666664</v>
      </c>
      <c r="BE63" s="9">
        <f t="shared" si="64"/>
        <v>43856.208333333336</v>
      </c>
      <c r="BF63" s="9">
        <f t="shared" si="64"/>
        <v>43856.25</v>
      </c>
      <c r="BG63" s="9">
        <f t="shared" si="64"/>
        <v>43856.291666666664</v>
      </c>
      <c r="BH63" s="9">
        <f t="shared" si="64"/>
        <v>43856.333333333336</v>
      </c>
      <c r="BI63" s="9">
        <f t="shared" si="64"/>
        <v>43856.375</v>
      </c>
      <c r="BJ63" s="9">
        <f t="shared" si="64"/>
        <v>43856.416666666664</v>
      </c>
      <c r="BK63" s="9">
        <f t="shared" si="64"/>
        <v>43856.458333333336</v>
      </c>
      <c r="BL63" s="9">
        <f t="shared" si="64"/>
        <v>43856.5</v>
      </c>
      <c r="BM63" s="9">
        <f t="shared" si="64"/>
        <v>43856.541666666664</v>
      </c>
      <c r="BN63" s="9">
        <f t="shared" si="64"/>
        <v>43856.583333333336</v>
      </c>
      <c r="BO63" s="9">
        <f t="shared" ref="BO63:CT63" si="65">$D$1+$D$2+(BO64-1)/24</f>
        <v>43856.625</v>
      </c>
      <c r="BP63" s="9">
        <f t="shared" si="65"/>
        <v>43856.666666666664</v>
      </c>
      <c r="BQ63" s="9">
        <f t="shared" si="65"/>
        <v>43856.708333333336</v>
      </c>
      <c r="BR63" s="9">
        <f t="shared" si="65"/>
        <v>43856.75</v>
      </c>
      <c r="BS63" s="9">
        <f t="shared" si="65"/>
        <v>43856.791666666664</v>
      </c>
      <c r="BT63" s="9">
        <f t="shared" si="65"/>
        <v>43856.833333333336</v>
      </c>
      <c r="BU63" s="9">
        <f t="shared" si="65"/>
        <v>43856.875</v>
      </c>
      <c r="BV63" s="9">
        <f t="shared" si="65"/>
        <v>43856.916666666664</v>
      </c>
      <c r="BW63" s="9">
        <f t="shared" si="65"/>
        <v>43856.958333333336</v>
      </c>
      <c r="BX63" s="113">
        <f t="shared" si="65"/>
        <v>43857</v>
      </c>
      <c r="BY63" s="9">
        <f t="shared" si="65"/>
        <v>43857.041666666664</v>
      </c>
      <c r="BZ63" s="9">
        <f t="shared" si="65"/>
        <v>43857.083333333336</v>
      </c>
      <c r="CA63" s="9">
        <f t="shared" si="65"/>
        <v>43857.125</v>
      </c>
      <c r="CB63" s="9">
        <f t="shared" si="65"/>
        <v>43857.166666666664</v>
      </c>
      <c r="CC63" s="9">
        <f t="shared" si="65"/>
        <v>43857.208333333336</v>
      </c>
      <c r="CD63" s="9">
        <f t="shared" si="65"/>
        <v>43857.25</v>
      </c>
      <c r="CE63" s="9">
        <f t="shared" si="65"/>
        <v>43857.291666666664</v>
      </c>
      <c r="CF63" s="9">
        <f t="shared" si="65"/>
        <v>43857.333333333336</v>
      </c>
      <c r="CG63" s="9">
        <f t="shared" si="65"/>
        <v>43857.375</v>
      </c>
      <c r="CH63" s="9">
        <f t="shared" si="65"/>
        <v>43857.416666666664</v>
      </c>
      <c r="CI63" s="9">
        <f t="shared" si="65"/>
        <v>43857.458333333336</v>
      </c>
      <c r="CJ63" s="9">
        <f t="shared" si="65"/>
        <v>43857.5</v>
      </c>
      <c r="CK63" s="9">
        <f t="shared" si="65"/>
        <v>43857.541666666664</v>
      </c>
      <c r="CL63" s="9">
        <f t="shared" si="65"/>
        <v>43857.583333333336</v>
      </c>
      <c r="CM63" s="9">
        <f t="shared" si="65"/>
        <v>43857.625</v>
      </c>
      <c r="CN63" s="9">
        <f t="shared" si="65"/>
        <v>43857.666666666664</v>
      </c>
      <c r="CO63" s="9">
        <f t="shared" si="65"/>
        <v>43857.708333333336</v>
      </c>
      <c r="CP63" s="9">
        <f t="shared" si="65"/>
        <v>43857.75</v>
      </c>
      <c r="CQ63" s="9">
        <f t="shared" si="65"/>
        <v>43857.791666666664</v>
      </c>
      <c r="CR63" s="9">
        <f t="shared" si="65"/>
        <v>43857.833333333336</v>
      </c>
      <c r="CS63" s="9">
        <f t="shared" si="65"/>
        <v>43857.875</v>
      </c>
      <c r="CT63" s="9">
        <f t="shared" si="65"/>
        <v>43857.916666666664</v>
      </c>
      <c r="CU63" s="159">
        <f t="shared" ref="CU63:DZ63" si="66">$D$1+$D$2+(CU64-1)/24</f>
        <v>43857.958333333336</v>
      </c>
      <c r="CV63" s="9">
        <f t="shared" si="66"/>
        <v>43858</v>
      </c>
      <c r="CW63" s="9">
        <f t="shared" si="66"/>
        <v>43858.041666666664</v>
      </c>
      <c r="CX63" s="9">
        <f t="shared" si="66"/>
        <v>43858.083333333336</v>
      </c>
      <c r="CY63" s="9">
        <f t="shared" si="66"/>
        <v>43858.125</v>
      </c>
      <c r="CZ63" s="9">
        <f t="shared" si="66"/>
        <v>43858.166666666664</v>
      </c>
      <c r="DA63" s="9">
        <f t="shared" si="66"/>
        <v>43858.208333333336</v>
      </c>
      <c r="DB63" s="9">
        <f t="shared" si="66"/>
        <v>43858.25</v>
      </c>
      <c r="DC63" s="9">
        <f t="shared" si="66"/>
        <v>43858.291666666664</v>
      </c>
      <c r="DD63" s="9">
        <f t="shared" si="66"/>
        <v>43858.333333333336</v>
      </c>
      <c r="DE63" s="9">
        <f t="shared" si="66"/>
        <v>43858.375</v>
      </c>
      <c r="DF63" s="9">
        <f t="shared" si="66"/>
        <v>43858.416666666664</v>
      </c>
      <c r="DG63" s="9">
        <f t="shared" si="66"/>
        <v>43858.458333333336</v>
      </c>
      <c r="DH63" s="9">
        <f t="shared" si="66"/>
        <v>43858.5</v>
      </c>
      <c r="DI63" s="9">
        <f t="shared" si="66"/>
        <v>43858.541666666664</v>
      </c>
      <c r="DJ63" s="9">
        <f t="shared" si="66"/>
        <v>43858.583333333336</v>
      </c>
      <c r="DK63" s="9">
        <f t="shared" si="66"/>
        <v>43858.625</v>
      </c>
      <c r="DL63" s="9">
        <f t="shared" si="66"/>
        <v>43858.666666666664</v>
      </c>
      <c r="DM63" s="9">
        <f t="shared" si="66"/>
        <v>43858.708333333336</v>
      </c>
      <c r="DN63" s="9">
        <f t="shared" si="66"/>
        <v>43858.75</v>
      </c>
      <c r="DO63" s="9">
        <f t="shared" si="66"/>
        <v>43858.791666666664</v>
      </c>
      <c r="DP63" s="9">
        <f t="shared" si="66"/>
        <v>43858.833333333336</v>
      </c>
      <c r="DQ63" s="9">
        <f t="shared" si="66"/>
        <v>43858.875</v>
      </c>
      <c r="DR63" s="9">
        <f t="shared" si="66"/>
        <v>43858.916666666664</v>
      </c>
      <c r="DS63" s="9">
        <f t="shared" si="66"/>
        <v>43858.958333333336</v>
      </c>
      <c r="DT63" s="113">
        <f t="shared" si="66"/>
        <v>43859</v>
      </c>
      <c r="DU63" s="9">
        <f t="shared" si="66"/>
        <v>43859.041666666664</v>
      </c>
      <c r="DV63" s="9">
        <f t="shared" si="66"/>
        <v>43859.083333333336</v>
      </c>
      <c r="DW63" s="9">
        <f t="shared" si="66"/>
        <v>43859.125</v>
      </c>
      <c r="DX63" s="9">
        <f t="shared" si="66"/>
        <v>43859.166666666664</v>
      </c>
      <c r="DY63" s="9">
        <f t="shared" si="66"/>
        <v>43859.208333333336</v>
      </c>
      <c r="DZ63" s="9">
        <f t="shared" si="66"/>
        <v>43859.25</v>
      </c>
      <c r="EA63" s="9">
        <f t="shared" ref="EA63:FF63" si="67">$D$1+$D$2+(EA64-1)/24</f>
        <v>43859.291666666664</v>
      </c>
      <c r="EB63" s="9">
        <f t="shared" si="67"/>
        <v>43859.333333333336</v>
      </c>
      <c r="EC63" s="9">
        <f t="shared" si="67"/>
        <v>43859.375</v>
      </c>
      <c r="ED63" s="9">
        <f t="shared" si="67"/>
        <v>43859.416666666664</v>
      </c>
      <c r="EE63" s="9">
        <f t="shared" si="67"/>
        <v>43859.458333333336</v>
      </c>
      <c r="EF63" s="9">
        <f t="shared" si="67"/>
        <v>43859.5</v>
      </c>
      <c r="EG63" s="9">
        <f t="shared" si="67"/>
        <v>43859.541666666664</v>
      </c>
      <c r="EH63" s="9">
        <f t="shared" si="67"/>
        <v>43859.583333333336</v>
      </c>
      <c r="EI63" s="9">
        <f t="shared" si="67"/>
        <v>43859.625</v>
      </c>
      <c r="EJ63" s="9">
        <f t="shared" si="67"/>
        <v>43859.666666666664</v>
      </c>
      <c r="EK63" s="9">
        <f t="shared" si="67"/>
        <v>43859.708333333336</v>
      </c>
      <c r="EL63" s="9">
        <f t="shared" si="67"/>
        <v>43859.75</v>
      </c>
      <c r="EM63" s="9">
        <f t="shared" si="67"/>
        <v>43859.791666666664</v>
      </c>
      <c r="EN63" s="9">
        <f t="shared" si="67"/>
        <v>43859.833333333336</v>
      </c>
      <c r="EO63" s="9">
        <f t="shared" si="67"/>
        <v>43859.875</v>
      </c>
      <c r="EP63" s="9">
        <f t="shared" si="67"/>
        <v>43859.916666666664</v>
      </c>
      <c r="EQ63" s="159">
        <f t="shared" si="67"/>
        <v>43859.958333333336</v>
      </c>
      <c r="ER63" s="9">
        <f t="shared" si="67"/>
        <v>43860</v>
      </c>
      <c r="ES63" s="9">
        <f t="shared" si="67"/>
        <v>43860.041666666664</v>
      </c>
      <c r="ET63" s="9">
        <f t="shared" si="67"/>
        <v>43860.083333333336</v>
      </c>
      <c r="EU63" s="9">
        <f t="shared" si="67"/>
        <v>43860.125</v>
      </c>
      <c r="EV63" s="9">
        <f t="shared" si="67"/>
        <v>43860.166666666664</v>
      </c>
      <c r="EW63" s="9">
        <f t="shared" si="67"/>
        <v>43860.208333333336</v>
      </c>
      <c r="EX63" s="9">
        <f t="shared" si="67"/>
        <v>43860.25</v>
      </c>
      <c r="EY63" s="9">
        <f t="shared" si="67"/>
        <v>43860.291666666664</v>
      </c>
      <c r="EZ63" s="9">
        <f t="shared" si="67"/>
        <v>43860.333333333336</v>
      </c>
      <c r="FA63" s="9">
        <f t="shared" si="67"/>
        <v>43860.375</v>
      </c>
      <c r="FB63" s="9">
        <f t="shared" si="67"/>
        <v>43860.416666666664</v>
      </c>
      <c r="FC63" s="9">
        <f t="shared" si="67"/>
        <v>43860.458333333336</v>
      </c>
      <c r="FD63" s="9">
        <f t="shared" si="67"/>
        <v>43860.5</v>
      </c>
      <c r="FE63" s="9">
        <f t="shared" si="67"/>
        <v>43860.541666666664</v>
      </c>
      <c r="FF63" s="9">
        <f t="shared" si="67"/>
        <v>43860.583333333336</v>
      </c>
      <c r="FG63" s="9">
        <f t="shared" ref="FG63:GL63" si="68">$D$1+$D$2+(FG64-1)/24</f>
        <v>43860.625</v>
      </c>
      <c r="FH63" s="9">
        <f t="shared" si="68"/>
        <v>43860.666666666664</v>
      </c>
      <c r="FI63" s="9">
        <f t="shared" si="68"/>
        <v>43860.708333333336</v>
      </c>
      <c r="FJ63" s="9">
        <f t="shared" si="68"/>
        <v>43860.75</v>
      </c>
      <c r="FK63" s="9">
        <f t="shared" si="68"/>
        <v>43860.791666666664</v>
      </c>
      <c r="FL63" s="9">
        <f t="shared" si="68"/>
        <v>43860.833333333336</v>
      </c>
      <c r="FM63" s="9">
        <f t="shared" si="68"/>
        <v>43860.875</v>
      </c>
      <c r="FN63" s="9">
        <f t="shared" si="68"/>
        <v>43860.916666666664</v>
      </c>
      <c r="FO63" s="9">
        <f t="shared" si="68"/>
        <v>43860.958333333336</v>
      </c>
      <c r="FP63" s="113">
        <f t="shared" si="68"/>
        <v>43861</v>
      </c>
      <c r="FQ63" s="9">
        <f t="shared" si="68"/>
        <v>43861.041666666664</v>
      </c>
      <c r="FR63" s="9">
        <f t="shared" si="68"/>
        <v>43861.083333333336</v>
      </c>
      <c r="FS63" s="9">
        <f t="shared" si="68"/>
        <v>43861.125</v>
      </c>
      <c r="FT63" s="9">
        <f t="shared" si="68"/>
        <v>43861.166666666664</v>
      </c>
      <c r="FU63" s="9">
        <f t="shared" si="68"/>
        <v>43861.208333333336</v>
      </c>
      <c r="FV63" s="9">
        <f t="shared" si="68"/>
        <v>43861.25</v>
      </c>
      <c r="FW63" s="9">
        <f t="shared" si="68"/>
        <v>43861.291666666664</v>
      </c>
      <c r="FX63" s="9">
        <f t="shared" si="68"/>
        <v>43861.333333333336</v>
      </c>
      <c r="FY63" s="9">
        <f t="shared" si="68"/>
        <v>43861.375</v>
      </c>
      <c r="FZ63" s="9">
        <f t="shared" si="68"/>
        <v>43861.416666666664</v>
      </c>
      <c r="GA63" s="9">
        <f t="shared" si="68"/>
        <v>43861.458333333336</v>
      </c>
      <c r="GB63" s="9">
        <f t="shared" si="68"/>
        <v>43861.5</v>
      </c>
      <c r="GC63" s="9">
        <f t="shared" si="68"/>
        <v>43861.541666666664</v>
      </c>
      <c r="GD63" s="9">
        <f t="shared" si="68"/>
        <v>43861.583333333336</v>
      </c>
      <c r="GE63" s="9">
        <f t="shared" si="68"/>
        <v>43861.625</v>
      </c>
      <c r="GF63" s="9">
        <f t="shared" si="68"/>
        <v>43861.666666666664</v>
      </c>
      <c r="GG63" s="9">
        <f t="shared" si="68"/>
        <v>43861.708333333336</v>
      </c>
      <c r="GH63" s="9">
        <f t="shared" si="68"/>
        <v>43861.75</v>
      </c>
      <c r="GI63" s="9">
        <f t="shared" si="68"/>
        <v>43861.791666666664</v>
      </c>
      <c r="GJ63" s="9">
        <f t="shared" si="68"/>
        <v>43861.833333333336</v>
      </c>
      <c r="GK63" s="9">
        <f t="shared" si="68"/>
        <v>43861.875</v>
      </c>
      <c r="GL63" s="9">
        <f t="shared" si="68"/>
        <v>43861.916666666664</v>
      </c>
      <c r="GM63" s="159">
        <f t="shared" ref="GM63" si="69">$D$1+$D$2+(GM64-1)/24</f>
        <v>43861.958333333336</v>
      </c>
    </row>
    <row r="64" spans="1:195" x14ac:dyDescent="0.25">
      <c r="C64">
        <v>0</v>
      </c>
      <c r="D64">
        <f>C64+$D$3</f>
        <v>1</v>
      </c>
      <c r="E64">
        <f>D64+$D$3</f>
        <v>2</v>
      </c>
      <c r="F64">
        <v>3</v>
      </c>
      <c r="G64">
        <f t="shared" ref="G64:AL64" si="70">F64+$D$3</f>
        <v>4</v>
      </c>
      <c r="H64">
        <f t="shared" si="70"/>
        <v>5</v>
      </c>
      <c r="I64">
        <f t="shared" si="70"/>
        <v>6</v>
      </c>
      <c r="J64">
        <f t="shared" si="70"/>
        <v>7</v>
      </c>
      <c r="K64">
        <f t="shared" si="70"/>
        <v>8</v>
      </c>
      <c r="L64">
        <f t="shared" si="70"/>
        <v>9</v>
      </c>
      <c r="M64">
        <f t="shared" si="70"/>
        <v>10</v>
      </c>
      <c r="N64">
        <f t="shared" si="70"/>
        <v>11</v>
      </c>
      <c r="O64">
        <f t="shared" si="70"/>
        <v>12</v>
      </c>
      <c r="P64">
        <f t="shared" si="70"/>
        <v>13</v>
      </c>
      <c r="Q64">
        <f t="shared" si="70"/>
        <v>14</v>
      </c>
      <c r="R64">
        <f t="shared" si="70"/>
        <v>15</v>
      </c>
      <c r="S64">
        <f t="shared" si="70"/>
        <v>16</v>
      </c>
      <c r="T64">
        <f t="shared" si="70"/>
        <v>17</v>
      </c>
      <c r="U64">
        <f t="shared" si="70"/>
        <v>18</v>
      </c>
      <c r="V64">
        <f t="shared" si="70"/>
        <v>19</v>
      </c>
      <c r="W64">
        <f t="shared" si="70"/>
        <v>20</v>
      </c>
      <c r="X64">
        <f t="shared" si="70"/>
        <v>21</v>
      </c>
      <c r="Y64">
        <f t="shared" si="70"/>
        <v>22</v>
      </c>
      <c r="Z64">
        <f t="shared" si="70"/>
        <v>23</v>
      </c>
      <c r="AA64">
        <f t="shared" si="70"/>
        <v>24</v>
      </c>
      <c r="AB64" s="87">
        <f t="shared" si="70"/>
        <v>25</v>
      </c>
      <c r="AC64">
        <f t="shared" si="70"/>
        <v>26</v>
      </c>
      <c r="AD64">
        <f t="shared" si="70"/>
        <v>27</v>
      </c>
      <c r="AE64">
        <f t="shared" si="70"/>
        <v>28</v>
      </c>
      <c r="AF64">
        <f t="shared" si="70"/>
        <v>29</v>
      </c>
      <c r="AG64">
        <f t="shared" si="70"/>
        <v>30</v>
      </c>
      <c r="AH64">
        <f t="shared" si="70"/>
        <v>31</v>
      </c>
      <c r="AI64">
        <f t="shared" si="70"/>
        <v>32</v>
      </c>
      <c r="AJ64">
        <f t="shared" si="70"/>
        <v>33</v>
      </c>
      <c r="AK64">
        <f t="shared" si="70"/>
        <v>34</v>
      </c>
      <c r="AL64">
        <f t="shared" si="70"/>
        <v>35</v>
      </c>
      <c r="AM64">
        <f t="shared" ref="AM64:BR64" si="71">AL64+$D$3</f>
        <v>36</v>
      </c>
      <c r="AN64">
        <f t="shared" si="71"/>
        <v>37</v>
      </c>
      <c r="AO64">
        <f t="shared" si="71"/>
        <v>38</v>
      </c>
      <c r="AP64">
        <f t="shared" si="71"/>
        <v>39</v>
      </c>
      <c r="AQ64">
        <f t="shared" si="71"/>
        <v>40</v>
      </c>
      <c r="AR64">
        <f t="shared" si="71"/>
        <v>41</v>
      </c>
      <c r="AS64">
        <f t="shared" si="71"/>
        <v>42</v>
      </c>
      <c r="AT64">
        <f t="shared" si="71"/>
        <v>43</v>
      </c>
      <c r="AU64">
        <f t="shared" si="71"/>
        <v>44</v>
      </c>
      <c r="AV64">
        <f t="shared" si="71"/>
        <v>45</v>
      </c>
      <c r="AW64">
        <f t="shared" si="71"/>
        <v>46</v>
      </c>
      <c r="AX64">
        <f t="shared" si="71"/>
        <v>47</v>
      </c>
      <c r="AY64">
        <f t="shared" si="71"/>
        <v>48</v>
      </c>
      <c r="AZ64" s="87">
        <f t="shared" si="71"/>
        <v>49</v>
      </c>
      <c r="BA64">
        <f t="shared" si="71"/>
        <v>50</v>
      </c>
      <c r="BB64">
        <f t="shared" si="71"/>
        <v>51</v>
      </c>
      <c r="BC64">
        <f t="shared" si="71"/>
        <v>52</v>
      </c>
      <c r="BD64">
        <f t="shared" si="71"/>
        <v>53</v>
      </c>
      <c r="BE64">
        <f t="shared" si="71"/>
        <v>54</v>
      </c>
      <c r="BF64">
        <f t="shared" si="71"/>
        <v>55</v>
      </c>
      <c r="BG64">
        <f t="shared" si="71"/>
        <v>56</v>
      </c>
      <c r="BH64">
        <f t="shared" si="71"/>
        <v>57</v>
      </c>
      <c r="BI64">
        <f t="shared" si="71"/>
        <v>58</v>
      </c>
      <c r="BJ64">
        <f t="shared" si="71"/>
        <v>59</v>
      </c>
      <c r="BK64">
        <f t="shared" si="71"/>
        <v>60</v>
      </c>
      <c r="BL64">
        <f t="shared" si="71"/>
        <v>61</v>
      </c>
      <c r="BM64">
        <f t="shared" si="71"/>
        <v>62</v>
      </c>
      <c r="BN64">
        <f t="shared" si="71"/>
        <v>63</v>
      </c>
      <c r="BO64">
        <f t="shared" si="71"/>
        <v>64</v>
      </c>
      <c r="BP64">
        <f t="shared" si="71"/>
        <v>65</v>
      </c>
      <c r="BQ64">
        <f t="shared" si="71"/>
        <v>66</v>
      </c>
      <c r="BR64">
        <f t="shared" si="71"/>
        <v>67</v>
      </c>
      <c r="BS64">
        <f t="shared" ref="BS64:CX64" si="72">BR64+$D$3</f>
        <v>68</v>
      </c>
      <c r="BT64">
        <f t="shared" si="72"/>
        <v>69</v>
      </c>
      <c r="BU64">
        <f t="shared" si="72"/>
        <v>70</v>
      </c>
      <c r="BV64">
        <f t="shared" si="72"/>
        <v>71</v>
      </c>
      <c r="BW64">
        <f t="shared" si="72"/>
        <v>72</v>
      </c>
      <c r="BX64" s="87">
        <f t="shared" si="72"/>
        <v>73</v>
      </c>
      <c r="BY64">
        <f t="shared" si="72"/>
        <v>74</v>
      </c>
      <c r="BZ64">
        <f t="shared" si="72"/>
        <v>75</v>
      </c>
      <c r="CA64">
        <f t="shared" si="72"/>
        <v>76</v>
      </c>
      <c r="CB64">
        <f t="shared" si="72"/>
        <v>77</v>
      </c>
      <c r="CC64">
        <f t="shared" si="72"/>
        <v>78</v>
      </c>
      <c r="CD64">
        <f t="shared" si="72"/>
        <v>79</v>
      </c>
      <c r="CE64">
        <f t="shared" si="72"/>
        <v>80</v>
      </c>
      <c r="CF64">
        <f t="shared" si="72"/>
        <v>81</v>
      </c>
      <c r="CG64">
        <f t="shared" si="72"/>
        <v>82</v>
      </c>
      <c r="CH64">
        <f t="shared" si="72"/>
        <v>83</v>
      </c>
      <c r="CI64">
        <f t="shared" si="72"/>
        <v>84</v>
      </c>
      <c r="CJ64">
        <f t="shared" si="72"/>
        <v>85</v>
      </c>
      <c r="CK64">
        <f t="shared" si="72"/>
        <v>86</v>
      </c>
      <c r="CL64">
        <f t="shared" si="72"/>
        <v>87</v>
      </c>
      <c r="CM64">
        <f t="shared" si="72"/>
        <v>88</v>
      </c>
      <c r="CN64">
        <f t="shared" si="72"/>
        <v>89</v>
      </c>
      <c r="CO64">
        <f t="shared" si="72"/>
        <v>90</v>
      </c>
      <c r="CP64">
        <f t="shared" si="72"/>
        <v>91</v>
      </c>
      <c r="CQ64">
        <f t="shared" si="72"/>
        <v>92</v>
      </c>
      <c r="CR64">
        <f t="shared" si="72"/>
        <v>93</v>
      </c>
      <c r="CS64">
        <f t="shared" si="72"/>
        <v>94</v>
      </c>
      <c r="CT64">
        <f t="shared" si="72"/>
        <v>95</v>
      </c>
      <c r="CU64" s="88">
        <f t="shared" si="72"/>
        <v>96</v>
      </c>
      <c r="CV64">
        <f t="shared" si="72"/>
        <v>97</v>
      </c>
      <c r="CW64">
        <f t="shared" si="72"/>
        <v>98</v>
      </c>
      <c r="CX64">
        <f t="shared" si="72"/>
        <v>99</v>
      </c>
      <c r="CY64">
        <f t="shared" ref="CY64:ED64" si="73">CX64+$D$3</f>
        <v>100</v>
      </c>
      <c r="CZ64">
        <f t="shared" si="73"/>
        <v>101</v>
      </c>
      <c r="DA64">
        <f t="shared" si="73"/>
        <v>102</v>
      </c>
      <c r="DB64">
        <f t="shared" si="73"/>
        <v>103</v>
      </c>
      <c r="DC64">
        <f t="shared" si="73"/>
        <v>104</v>
      </c>
      <c r="DD64">
        <f t="shared" si="73"/>
        <v>105</v>
      </c>
      <c r="DE64">
        <f t="shared" si="73"/>
        <v>106</v>
      </c>
      <c r="DF64">
        <f t="shared" si="73"/>
        <v>107</v>
      </c>
      <c r="DG64">
        <f t="shared" si="73"/>
        <v>108</v>
      </c>
      <c r="DH64">
        <f t="shared" si="73"/>
        <v>109</v>
      </c>
      <c r="DI64">
        <f t="shared" si="73"/>
        <v>110</v>
      </c>
      <c r="DJ64">
        <f t="shared" si="73"/>
        <v>111</v>
      </c>
      <c r="DK64">
        <f t="shared" si="73"/>
        <v>112</v>
      </c>
      <c r="DL64">
        <f t="shared" si="73"/>
        <v>113</v>
      </c>
      <c r="DM64">
        <f t="shared" si="73"/>
        <v>114</v>
      </c>
      <c r="DN64">
        <f t="shared" si="73"/>
        <v>115</v>
      </c>
      <c r="DO64">
        <f t="shared" si="73"/>
        <v>116</v>
      </c>
      <c r="DP64">
        <f t="shared" si="73"/>
        <v>117</v>
      </c>
      <c r="DQ64">
        <f t="shared" si="73"/>
        <v>118</v>
      </c>
      <c r="DR64">
        <f t="shared" si="73"/>
        <v>119</v>
      </c>
      <c r="DS64">
        <f t="shared" si="73"/>
        <v>120</v>
      </c>
      <c r="DT64" s="87">
        <f t="shared" si="73"/>
        <v>121</v>
      </c>
      <c r="DU64">
        <f t="shared" si="73"/>
        <v>122</v>
      </c>
      <c r="DV64">
        <f t="shared" si="73"/>
        <v>123</v>
      </c>
      <c r="DW64">
        <f t="shared" si="73"/>
        <v>124</v>
      </c>
      <c r="DX64">
        <f t="shared" si="73"/>
        <v>125</v>
      </c>
      <c r="DY64">
        <f t="shared" si="73"/>
        <v>126</v>
      </c>
      <c r="DZ64">
        <f t="shared" si="73"/>
        <v>127</v>
      </c>
      <c r="EA64">
        <f t="shared" si="73"/>
        <v>128</v>
      </c>
      <c r="EB64">
        <f t="shared" si="73"/>
        <v>129</v>
      </c>
      <c r="EC64">
        <f t="shared" si="73"/>
        <v>130</v>
      </c>
      <c r="ED64">
        <f t="shared" si="73"/>
        <v>131</v>
      </c>
      <c r="EE64">
        <f t="shared" ref="EE64:FJ64" si="74">ED64+$D$3</f>
        <v>132</v>
      </c>
      <c r="EF64">
        <f t="shared" si="74"/>
        <v>133</v>
      </c>
      <c r="EG64">
        <f t="shared" si="74"/>
        <v>134</v>
      </c>
      <c r="EH64">
        <f t="shared" si="74"/>
        <v>135</v>
      </c>
      <c r="EI64">
        <f t="shared" si="74"/>
        <v>136</v>
      </c>
      <c r="EJ64">
        <f t="shared" si="74"/>
        <v>137</v>
      </c>
      <c r="EK64">
        <f t="shared" si="74"/>
        <v>138</v>
      </c>
      <c r="EL64">
        <f t="shared" si="74"/>
        <v>139</v>
      </c>
      <c r="EM64">
        <f t="shared" si="74"/>
        <v>140</v>
      </c>
      <c r="EN64">
        <f t="shared" si="74"/>
        <v>141</v>
      </c>
      <c r="EO64">
        <f t="shared" si="74"/>
        <v>142</v>
      </c>
      <c r="EP64">
        <f t="shared" si="74"/>
        <v>143</v>
      </c>
      <c r="EQ64" s="88">
        <f t="shared" si="74"/>
        <v>144</v>
      </c>
      <c r="ER64">
        <f t="shared" si="74"/>
        <v>145</v>
      </c>
      <c r="ES64">
        <f t="shared" si="74"/>
        <v>146</v>
      </c>
      <c r="ET64">
        <f t="shared" si="74"/>
        <v>147</v>
      </c>
      <c r="EU64">
        <f t="shared" si="74"/>
        <v>148</v>
      </c>
      <c r="EV64">
        <f t="shared" si="74"/>
        <v>149</v>
      </c>
      <c r="EW64">
        <f t="shared" si="74"/>
        <v>150</v>
      </c>
      <c r="EX64">
        <f t="shared" si="74"/>
        <v>151</v>
      </c>
      <c r="EY64">
        <f t="shared" si="74"/>
        <v>152</v>
      </c>
      <c r="EZ64">
        <f t="shared" si="74"/>
        <v>153</v>
      </c>
      <c r="FA64">
        <f t="shared" si="74"/>
        <v>154</v>
      </c>
      <c r="FB64">
        <f t="shared" si="74"/>
        <v>155</v>
      </c>
      <c r="FC64">
        <f t="shared" si="74"/>
        <v>156</v>
      </c>
      <c r="FD64">
        <f t="shared" si="74"/>
        <v>157</v>
      </c>
      <c r="FE64">
        <f t="shared" si="74"/>
        <v>158</v>
      </c>
      <c r="FF64">
        <f t="shared" si="74"/>
        <v>159</v>
      </c>
      <c r="FG64">
        <f t="shared" si="74"/>
        <v>160</v>
      </c>
      <c r="FH64">
        <f t="shared" si="74"/>
        <v>161</v>
      </c>
      <c r="FI64">
        <f t="shared" si="74"/>
        <v>162</v>
      </c>
      <c r="FJ64">
        <f t="shared" si="74"/>
        <v>163</v>
      </c>
      <c r="FK64">
        <f t="shared" ref="FK64:GM64" si="75">FJ64+$D$3</f>
        <v>164</v>
      </c>
      <c r="FL64">
        <f t="shared" si="75"/>
        <v>165</v>
      </c>
      <c r="FM64">
        <f t="shared" si="75"/>
        <v>166</v>
      </c>
      <c r="FN64">
        <f t="shared" si="75"/>
        <v>167</v>
      </c>
      <c r="FO64">
        <f t="shared" si="75"/>
        <v>168</v>
      </c>
      <c r="FP64" s="87">
        <f t="shared" si="75"/>
        <v>169</v>
      </c>
      <c r="FQ64">
        <f t="shared" si="75"/>
        <v>170</v>
      </c>
      <c r="FR64">
        <f t="shared" si="75"/>
        <v>171</v>
      </c>
      <c r="FS64">
        <f t="shared" si="75"/>
        <v>172</v>
      </c>
      <c r="FT64">
        <f t="shared" si="75"/>
        <v>173</v>
      </c>
      <c r="FU64">
        <f t="shared" si="75"/>
        <v>174</v>
      </c>
      <c r="FV64">
        <f t="shared" si="75"/>
        <v>175</v>
      </c>
      <c r="FW64">
        <f t="shared" si="75"/>
        <v>176</v>
      </c>
      <c r="FX64">
        <f t="shared" si="75"/>
        <v>177</v>
      </c>
      <c r="FY64">
        <f t="shared" si="75"/>
        <v>178</v>
      </c>
      <c r="FZ64">
        <f t="shared" si="75"/>
        <v>179</v>
      </c>
      <c r="GA64">
        <f t="shared" si="75"/>
        <v>180</v>
      </c>
      <c r="GB64">
        <f t="shared" si="75"/>
        <v>181</v>
      </c>
      <c r="GC64">
        <f t="shared" si="75"/>
        <v>182</v>
      </c>
      <c r="GD64">
        <f t="shared" si="75"/>
        <v>183</v>
      </c>
      <c r="GE64">
        <f t="shared" si="75"/>
        <v>184</v>
      </c>
      <c r="GF64">
        <f t="shared" si="75"/>
        <v>185</v>
      </c>
      <c r="GG64">
        <f t="shared" si="75"/>
        <v>186</v>
      </c>
      <c r="GH64">
        <f t="shared" si="75"/>
        <v>187</v>
      </c>
      <c r="GI64">
        <f t="shared" si="75"/>
        <v>188</v>
      </c>
      <c r="GJ64">
        <f t="shared" si="75"/>
        <v>189</v>
      </c>
      <c r="GK64">
        <f t="shared" si="75"/>
        <v>190</v>
      </c>
      <c r="GL64">
        <f t="shared" si="75"/>
        <v>191</v>
      </c>
      <c r="GM64" s="88">
        <f t="shared" si="75"/>
        <v>192</v>
      </c>
    </row>
    <row r="65" spans="2:195" x14ac:dyDescent="0.25">
      <c r="B65" t="s">
        <v>409</v>
      </c>
      <c r="D65">
        <f>DAY(D63)</f>
        <v>24</v>
      </c>
      <c r="E65">
        <f t="shared" ref="E65:BP65" si="76">DAY(E63)</f>
        <v>24</v>
      </c>
      <c r="F65">
        <f t="shared" si="76"/>
        <v>24</v>
      </c>
      <c r="G65">
        <f t="shared" si="76"/>
        <v>24</v>
      </c>
      <c r="H65">
        <f t="shared" si="76"/>
        <v>24</v>
      </c>
      <c r="I65">
        <f t="shared" si="76"/>
        <v>24</v>
      </c>
      <c r="J65">
        <f t="shared" si="76"/>
        <v>24</v>
      </c>
      <c r="K65">
        <f t="shared" si="76"/>
        <v>24</v>
      </c>
      <c r="L65">
        <f t="shared" si="76"/>
        <v>24</v>
      </c>
      <c r="M65">
        <f t="shared" si="76"/>
        <v>24</v>
      </c>
      <c r="N65">
        <f t="shared" si="76"/>
        <v>24</v>
      </c>
      <c r="O65">
        <f t="shared" si="76"/>
        <v>24</v>
      </c>
      <c r="P65">
        <f t="shared" si="76"/>
        <v>24</v>
      </c>
      <c r="Q65">
        <f t="shared" si="76"/>
        <v>24</v>
      </c>
      <c r="R65">
        <f t="shared" si="76"/>
        <v>24</v>
      </c>
      <c r="S65">
        <f t="shared" si="76"/>
        <v>24</v>
      </c>
      <c r="T65">
        <f t="shared" si="76"/>
        <v>24</v>
      </c>
      <c r="U65">
        <f t="shared" si="76"/>
        <v>24</v>
      </c>
      <c r="V65">
        <f t="shared" si="76"/>
        <v>24</v>
      </c>
      <c r="W65">
        <f t="shared" si="76"/>
        <v>24</v>
      </c>
      <c r="X65">
        <f t="shared" si="76"/>
        <v>24</v>
      </c>
      <c r="Y65">
        <f t="shared" si="76"/>
        <v>24</v>
      </c>
      <c r="Z65">
        <f t="shared" si="76"/>
        <v>24</v>
      </c>
      <c r="AA65">
        <f t="shared" si="76"/>
        <v>24</v>
      </c>
      <c r="AB65" s="87">
        <f t="shared" si="76"/>
        <v>25</v>
      </c>
      <c r="AC65">
        <f t="shared" si="76"/>
        <v>25</v>
      </c>
      <c r="AD65">
        <f t="shared" si="76"/>
        <v>25</v>
      </c>
      <c r="AE65">
        <f t="shared" si="76"/>
        <v>25</v>
      </c>
      <c r="AF65">
        <f t="shared" si="76"/>
        <v>25</v>
      </c>
      <c r="AG65">
        <f t="shared" si="76"/>
        <v>25</v>
      </c>
      <c r="AH65">
        <f t="shared" si="76"/>
        <v>25</v>
      </c>
      <c r="AI65">
        <f t="shared" si="76"/>
        <v>25</v>
      </c>
      <c r="AJ65">
        <f t="shared" si="76"/>
        <v>25</v>
      </c>
      <c r="AK65">
        <f t="shared" si="76"/>
        <v>25</v>
      </c>
      <c r="AL65">
        <f t="shared" si="76"/>
        <v>25</v>
      </c>
      <c r="AM65">
        <f t="shared" si="76"/>
        <v>25</v>
      </c>
      <c r="AN65">
        <f t="shared" si="76"/>
        <v>25</v>
      </c>
      <c r="AO65">
        <f t="shared" si="76"/>
        <v>25</v>
      </c>
      <c r="AP65">
        <f t="shared" si="76"/>
        <v>25</v>
      </c>
      <c r="AQ65">
        <f t="shared" si="76"/>
        <v>25</v>
      </c>
      <c r="AR65">
        <f t="shared" si="76"/>
        <v>25</v>
      </c>
      <c r="AS65">
        <f t="shared" si="76"/>
        <v>25</v>
      </c>
      <c r="AT65">
        <f t="shared" si="76"/>
        <v>25</v>
      </c>
      <c r="AU65">
        <f t="shared" si="76"/>
        <v>25</v>
      </c>
      <c r="AV65">
        <f t="shared" si="76"/>
        <v>25</v>
      </c>
      <c r="AW65">
        <f t="shared" si="76"/>
        <v>25</v>
      </c>
      <c r="AX65">
        <f t="shared" si="76"/>
        <v>25</v>
      </c>
      <c r="AY65">
        <f t="shared" si="76"/>
        <v>25</v>
      </c>
      <c r="AZ65" s="87">
        <f t="shared" si="76"/>
        <v>26</v>
      </c>
      <c r="BA65">
        <f t="shared" si="76"/>
        <v>26</v>
      </c>
      <c r="BB65">
        <f t="shared" si="76"/>
        <v>26</v>
      </c>
      <c r="BC65">
        <f t="shared" si="76"/>
        <v>26</v>
      </c>
      <c r="BD65">
        <f t="shared" si="76"/>
        <v>26</v>
      </c>
      <c r="BE65">
        <f t="shared" si="76"/>
        <v>26</v>
      </c>
      <c r="BF65">
        <f t="shared" si="76"/>
        <v>26</v>
      </c>
      <c r="BG65">
        <f t="shared" si="76"/>
        <v>26</v>
      </c>
      <c r="BH65">
        <f t="shared" si="76"/>
        <v>26</v>
      </c>
      <c r="BI65">
        <f t="shared" si="76"/>
        <v>26</v>
      </c>
      <c r="BJ65">
        <f t="shared" si="76"/>
        <v>26</v>
      </c>
      <c r="BK65">
        <f t="shared" si="76"/>
        <v>26</v>
      </c>
      <c r="BL65">
        <f t="shared" si="76"/>
        <v>26</v>
      </c>
      <c r="BM65">
        <f t="shared" si="76"/>
        <v>26</v>
      </c>
      <c r="BN65">
        <f t="shared" si="76"/>
        <v>26</v>
      </c>
      <c r="BO65">
        <f t="shared" si="76"/>
        <v>26</v>
      </c>
      <c r="BP65">
        <f t="shared" si="76"/>
        <v>26</v>
      </c>
      <c r="BQ65">
        <f t="shared" ref="BQ65:EB65" si="77">DAY(BQ63)</f>
        <v>26</v>
      </c>
      <c r="BR65">
        <f t="shared" si="77"/>
        <v>26</v>
      </c>
      <c r="BS65">
        <f t="shared" si="77"/>
        <v>26</v>
      </c>
      <c r="BT65">
        <f t="shared" si="77"/>
        <v>26</v>
      </c>
      <c r="BU65">
        <f t="shared" si="77"/>
        <v>26</v>
      </c>
      <c r="BV65">
        <f t="shared" si="77"/>
        <v>26</v>
      </c>
      <c r="BW65">
        <f t="shared" si="77"/>
        <v>26</v>
      </c>
      <c r="BX65" s="87">
        <f t="shared" si="77"/>
        <v>27</v>
      </c>
      <c r="BY65">
        <f t="shared" si="77"/>
        <v>27</v>
      </c>
      <c r="BZ65">
        <f t="shared" si="77"/>
        <v>27</v>
      </c>
      <c r="CA65">
        <f t="shared" si="77"/>
        <v>27</v>
      </c>
      <c r="CB65">
        <f t="shared" si="77"/>
        <v>27</v>
      </c>
      <c r="CC65">
        <f t="shared" si="77"/>
        <v>27</v>
      </c>
      <c r="CD65">
        <f t="shared" si="77"/>
        <v>27</v>
      </c>
      <c r="CE65">
        <f t="shared" si="77"/>
        <v>27</v>
      </c>
      <c r="CF65">
        <f t="shared" si="77"/>
        <v>27</v>
      </c>
      <c r="CG65">
        <f t="shared" si="77"/>
        <v>27</v>
      </c>
      <c r="CH65">
        <f t="shared" si="77"/>
        <v>27</v>
      </c>
      <c r="CI65">
        <f t="shared" si="77"/>
        <v>27</v>
      </c>
      <c r="CJ65">
        <f t="shared" si="77"/>
        <v>27</v>
      </c>
      <c r="CK65">
        <f t="shared" si="77"/>
        <v>27</v>
      </c>
      <c r="CL65">
        <f t="shared" si="77"/>
        <v>27</v>
      </c>
      <c r="CM65">
        <f t="shared" si="77"/>
        <v>27</v>
      </c>
      <c r="CN65">
        <f t="shared" si="77"/>
        <v>27</v>
      </c>
      <c r="CO65">
        <f t="shared" si="77"/>
        <v>27</v>
      </c>
      <c r="CP65">
        <f t="shared" si="77"/>
        <v>27</v>
      </c>
      <c r="CQ65">
        <f t="shared" si="77"/>
        <v>27</v>
      </c>
      <c r="CR65">
        <f t="shared" si="77"/>
        <v>27</v>
      </c>
      <c r="CS65">
        <f t="shared" si="77"/>
        <v>27</v>
      </c>
      <c r="CT65">
        <f t="shared" si="77"/>
        <v>27</v>
      </c>
      <c r="CU65" s="88">
        <f t="shared" si="77"/>
        <v>27</v>
      </c>
      <c r="CV65">
        <f t="shared" si="77"/>
        <v>28</v>
      </c>
      <c r="CW65">
        <f t="shared" si="77"/>
        <v>28</v>
      </c>
      <c r="CX65">
        <f t="shared" si="77"/>
        <v>28</v>
      </c>
      <c r="CY65">
        <f t="shared" si="77"/>
        <v>28</v>
      </c>
      <c r="CZ65">
        <f t="shared" si="77"/>
        <v>28</v>
      </c>
      <c r="DA65">
        <f t="shared" si="77"/>
        <v>28</v>
      </c>
      <c r="DB65">
        <f t="shared" si="77"/>
        <v>28</v>
      </c>
      <c r="DC65">
        <f t="shared" si="77"/>
        <v>28</v>
      </c>
      <c r="DD65">
        <f t="shared" si="77"/>
        <v>28</v>
      </c>
      <c r="DE65">
        <f t="shared" si="77"/>
        <v>28</v>
      </c>
      <c r="DF65">
        <f t="shared" si="77"/>
        <v>28</v>
      </c>
      <c r="DG65">
        <f t="shared" si="77"/>
        <v>28</v>
      </c>
      <c r="DH65">
        <f t="shared" si="77"/>
        <v>28</v>
      </c>
      <c r="DI65">
        <f t="shared" si="77"/>
        <v>28</v>
      </c>
      <c r="DJ65">
        <f t="shared" si="77"/>
        <v>28</v>
      </c>
      <c r="DK65">
        <f t="shared" si="77"/>
        <v>28</v>
      </c>
      <c r="DL65">
        <f t="shared" si="77"/>
        <v>28</v>
      </c>
      <c r="DM65">
        <f t="shared" si="77"/>
        <v>28</v>
      </c>
      <c r="DN65">
        <f t="shared" si="77"/>
        <v>28</v>
      </c>
      <c r="DO65">
        <f t="shared" si="77"/>
        <v>28</v>
      </c>
      <c r="DP65">
        <f t="shared" si="77"/>
        <v>28</v>
      </c>
      <c r="DQ65">
        <f t="shared" si="77"/>
        <v>28</v>
      </c>
      <c r="DR65">
        <f t="shared" si="77"/>
        <v>28</v>
      </c>
      <c r="DS65">
        <f t="shared" si="77"/>
        <v>28</v>
      </c>
      <c r="DT65" s="87">
        <f t="shared" si="77"/>
        <v>29</v>
      </c>
      <c r="DU65">
        <f t="shared" si="77"/>
        <v>29</v>
      </c>
      <c r="DV65">
        <f t="shared" si="77"/>
        <v>29</v>
      </c>
      <c r="DW65">
        <f t="shared" si="77"/>
        <v>29</v>
      </c>
      <c r="DX65">
        <f t="shared" si="77"/>
        <v>29</v>
      </c>
      <c r="DY65">
        <f t="shared" si="77"/>
        <v>29</v>
      </c>
      <c r="DZ65">
        <f t="shared" si="77"/>
        <v>29</v>
      </c>
      <c r="EA65">
        <f t="shared" si="77"/>
        <v>29</v>
      </c>
      <c r="EB65">
        <f t="shared" si="77"/>
        <v>29</v>
      </c>
      <c r="EC65">
        <f t="shared" ref="EC65:GM65" si="78">DAY(EC63)</f>
        <v>29</v>
      </c>
      <c r="ED65">
        <f t="shared" si="78"/>
        <v>29</v>
      </c>
      <c r="EE65">
        <f t="shared" si="78"/>
        <v>29</v>
      </c>
      <c r="EF65">
        <f t="shared" si="78"/>
        <v>29</v>
      </c>
      <c r="EG65">
        <f t="shared" si="78"/>
        <v>29</v>
      </c>
      <c r="EH65">
        <f t="shared" si="78"/>
        <v>29</v>
      </c>
      <c r="EI65">
        <f t="shared" si="78"/>
        <v>29</v>
      </c>
      <c r="EJ65">
        <f t="shared" si="78"/>
        <v>29</v>
      </c>
      <c r="EK65">
        <f t="shared" si="78"/>
        <v>29</v>
      </c>
      <c r="EL65">
        <f t="shared" si="78"/>
        <v>29</v>
      </c>
      <c r="EM65">
        <f t="shared" si="78"/>
        <v>29</v>
      </c>
      <c r="EN65">
        <f t="shared" si="78"/>
        <v>29</v>
      </c>
      <c r="EO65">
        <f t="shared" si="78"/>
        <v>29</v>
      </c>
      <c r="EP65">
        <f t="shared" si="78"/>
        <v>29</v>
      </c>
      <c r="EQ65" s="88">
        <f t="shared" si="78"/>
        <v>29</v>
      </c>
      <c r="ER65">
        <f t="shared" si="78"/>
        <v>30</v>
      </c>
      <c r="ES65">
        <f t="shared" si="78"/>
        <v>30</v>
      </c>
      <c r="ET65">
        <f t="shared" si="78"/>
        <v>30</v>
      </c>
      <c r="EU65">
        <f t="shared" si="78"/>
        <v>30</v>
      </c>
      <c r="EV65">
        <f t="shared" si="78"/>
        <v>30</v>
      </c>
      <c r="EW65">
        <f t="shared" si="78"/>
        <v>30</v>
      </c>
      <c r="EX65">
        <f t="shared" si="78"/>
        <v>30</v>
      </c>
      <c r="EY65">
        <f t="shared" si="78"/>
        <v>30</v>
      </c>
      <c r="EZ65">
        <f t="shared" si="78"/>
        <v>30</v>
      </c>
      <c r="FA65">
        <f t="shared" si="78"/>
        <v>30</v>
      </c>
      <c r="FB65">
        <f t="shared" si="78"/>
        <v>30</v>
      </c>
      <c r="FC65">
        <f t="shared" si="78"/>
        <v>30</v>
      </c>
      <c r="FD65">
        <f t="shared" si="78"/>
        <v>30</v>
      </c>
      <c r="FE65">
        <f t="shared" si="78"/>
        <v>30</v>
      </c>
      <c r="FF65">
        <f t="shared" si="78"/>
        <v>30</v>
      </c>
      <c r="FG65">
        <f t="shared" si="78"/>
        <v>30</v>
      </c>
      <c r="FH65">
        <f t="shared" si="78"/>
        <v>30</v>
      </c>
      <c r="FI65">
        <f t="shared" si="78"/>
        <v>30</v>
      </c>
      <c r="FJ65">
        <f t="shared" si="78"/>
        <v>30</v>
      </c>
      <c r="FK65">
        <f t="shared" si="78"/>
        <v>30</v>
      </c>
      <c r="FL65">
        <f t="shared" si="78"/>
        <v>30</v>
      </c>
      <c r="FM65">
        <f t="shared" si="78"/>
        <v>30</v>
      </c>
      <c r="FN65">
        <f t="shared" si="78"/>
        <v>30</v>
      </c>
      <c r="FO65">
        <f t="shared" si="78"/>
        <v>30</v>
      </c>
      <c r="FP65" s="87">
        <f t="shared" si="78"/>
        <v>31</v>
      </c>
      <c r="FQ65">
        <f t="shared" si="78"/>
        <v>31</v>
      </c>
      <c r="FR65">
        <f t="shared" si="78"/>
        <v>31</v>
      </c>
      <c r="FS65">
        <f t="shared" si="78"/>
        <v>31</v>
      </c>
      <c r="FT65">
        <f t="shared" si="78"/>
        <v>31</v>
      </c>
      <c r="FU65">
        <f t="shared" si="78"/>
        <v>31</v>
      </c>
      <c r="FV65">
        <f t="shared" si="78"/>
        <v>31</v>
      </c>
      <c r="FW65">
        <f t="shared" si="78"/>
        <v>31</v>
      </c>
      <c r="FX65">
        <f t="shared" si="78"/>
        <v>31</v>
      </c>
      <c r="FY65">
        <f t="shared" si="78"/>
        <v>31</v>
      </c>
      <c r="FZ65">
        <f t="shared" si="78"/>
        <v>31</v>
      </c>
      <c r="GA65">
        <f t="shared" si="78"/>
        <v>31</v>
      </c>
      <c r="GB65">
        <f t="shared" si="78"/>
        <v>31</v>
      </c>
      <c r="GC65">
        <f t="shared" si="78"/>
        <v>31</v>
      </c>
      <c r="GD65">
        <f t="shared" si="78"/>
        <v>31</v>
      </c>
      <c r="GE65">
        <f t="shared" si="78"/>
        <v>31</v>
      </c>
      <c r="GF65">
        <f t="shared" si="78"/>
        <v>31</v>
      </c>
      <c r="GG65">
        <f t="shared" si="78"/>
        <v>31</v>
      </c>
      <c r="GH65">
        <f t="shared" si="78"/>
        <v>31</v>
      </c>
      <c r="GI65">
        <f t="shared" si="78"/>
        <v>31</v>
      </c>
      <c r="GJ65">
        <f t="shared" si="78"/>
        <v>31</v>
      </c>
      <c r="GK65">
        <f t="shared" si="78"/>
        <v>31</v>
      </c>
      <c r="GL65">
        <f t="shared" si="78"/>
        <v>31</v>
      </c>
      <c r="GM65" s="88">
        <f t="shared" si="78"/>
        <v>31</v>
      </c>
    </row>
  </sheetData>
  <dataConsolidate/>
  <mergeCells count="14">
    <mergeCell ref="D2:E2"/>
    <mergeCell ref="L2:M2"/>
    <mergeCell ref="D1:E1"/>
    <mergeCell ref="L1:M1"/>
    <mergeCell ref="FP7:GM7"/>
    <mergeCell ref="D7:AA7"/>
    <mergeCell ref="AB7:AY7"/>
    <mergeCell ref="D3:E3"/>
    <mergeCell ref="L3:M3"/>
    <mergeCell ref="AZ7:BW7"/>
    <mergeCell ref="BX7:CU7"/>
    <mergeCell ref="CV7:DS7"/>
    <mergeCell ref="DT7:EQ7"/>
    <mergeCell ref="ER7:FO7"/>
  </mergeCells>
  <conditionalFormatting sqref="D26:GM26 D8:GM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:GM12">
    <cfRule type="expression" dxfId="7" priority="18">
      <formula>D$12&lt;#REF!</formula>
    </cfRule>
    <cfRule type="expression" dxfId="6" priority="19">
      <formula>D$12&gt;#REF!</formula>
    </cfRule>
  </conditionalFormatting>
  <conditionalFormatting sqref="D15:GM15">
    <cfRule type="expression" dxfId="5" priority="24">
      <formula>D$15&lt;#REF!</formula>
    </cfRule>
    <cfRule type="expression" dxfId="4" priority="25">
      <formula>D$15&gt;#REF!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09E8-7E28-412A-9B35-BD7CFD1A9A6C}">
  <sheetPr codeName="Sheet25">
    <tabColor theme="5"/>
  </sheetPr>
  <dimension ref="A1:GM65"/>
  <sheetViews>
    <sheetView zoomScale="85" zoomScaleNormal="85" workbookViewId="0">
      <pane xSplit="3" ySplit="7" topLeftCell="FG74" activePane="bottomRight" state="frozen"/>
      <selection pane="topRight" activeCell="D1" sqref="D1"/>
      <selection pane="bottomLeft" activeCell="A9" sqref="A9"/>
      <selection pane="bottomRight" activeCell="FK82" sqref="FK82"/>
    </sheetView>
  </sheetViews>
  <sheetFormatPr defaultColWidth="10.7109375" defaultRowHeight="15" customHeight="1" x14ac:dyDescent="0.25"/>
  <cols>
    <col min="1" max="1" width="28.140625" hidden="1" customWidth="1"/>
    <col min="2" max="2" width="17.140625" customWidth="1"/>
    <col min="3" max="3" width="5.85546875" customWidth="1"/>
    <col min="4" max="195" width="8.7109375" customWidth="1"/>
  </cols>
  <sheetData>
    <row r="1" spans="1:195" x14ac:dyDescent="0.25">
      <c r="B1" s="27" t="s">
        <v>80</v>
      </c>
      <c r="C1" s="28"/>
      <c r="D1" s="272">
        <f>Jour_J</f>
        <v>43854</v>
      </c>
      <c r="E1" s="273"/>
      <c r="H1" s="36" t="s">
        <v>324</v>
      </c>
      <c r="I1" s="37"/>
      <c r="J1" s="37"/>
      <c r="K1" s="38"/>
      <c r="L1" s="272">
        <f>Horaire!L1</f>
        <v>43861</v>
      </c>
      <c r="M1" s="273"/>
      <c r="W1" s="19"/>
      <c r="X1" s="19"/>
      <c r="Y1" s="19"/>
      <c r="Z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195" x14ac:dyDescent="0.25">
      <c r="B2" s="29" t="s">
        <v>81</v>
      </c>
      <c r="D2" s="270">
        <v>0</v>
      </c>
      <c r="E2" s="271"/>
      <c r="H2" s="33" t="s">
        <v>325</v>
      </c>
      <c r="I2" s="34"/>
      <c r="J2" s="34"/>
      <c r="K2" s="35"/>
      <c r="L2" s="270">
        <v>0</v>
      </c>
      <c r="M2" s="271"/>
      <c r="W2" s="39"/>
      <c r="X2" s="39"/>
      <c r="Y2" s="192"/>
      <c r="Z2" s="192"/>
      <c r="AB2" s="19"/>
      <c r="AC2" s="19"/>
      <c r="AD2" s="19"/>
      <c r="AE2" s="19"/>
      <c r="AF2" s="19"/>
      <c r="AG2" s="194"/>
      <c r="AH2" s="194"/>
      <c r="AI2" s="194"/>
      <c r="AJ2" s="194"/>
      <c r="AK2" s="194"/>
      <c r="AL2" s="195"/>
      <c r="AM2" s="195"/>
      <c r="AN2" s="195"/>
      <c r="AO2" s="195"/>
      <c r="AP2" s="195"/>
      <c r="AQ2" s="195"/>
      <c r="AR2" s="195"/>
      <c r="AS2" s="195"/>
    </row>
    <row r="3" spans="1:195" ht="15.75" thickBot="1" x14ac:dyDescent="0.3">
      <c r="B3" s="30" t="s">
        <v>82</v>
      </c>
      <c r="C3" s="31"/>
      <c r="D3" s="274">
        <v>1</v>
      </c>
      <c r="E3" s="275"/>
      <c r="H3" s="59" t="s">
        <v>326</v>
      </c>
      <c r="I3" s="59"/>
      <c r="J3" s="59"/>
      <c r="K3" s="59"/>
      <c r="L3" s="276">
        <f>(L1-D1)*24+(L2-D2)*24</f>
        <v>168</v>
      </c>
      <c r="M3" s="277"/>
      <c r="W3" s="39"/>
      <c r="X3" s="39"/>
      <c r="Y3" s="192"/>
      <c r="Z3" s="192"/>
      <c r="AB3" s="19"/>
      <c r="AC3" s="19"/>
      <c r="AD3" s="19"/>
      <c r="AE3" s="19"/>
      <c r="AF3" s="19"/>
      <c r="AG3" s="194"/>
      <c r="AH3" s="194"/>
      <c r="AI3" s="194"/>
      <c r="AJ3" s="194"/>
      <c r="AK3" s="194"/>
      <c r="AL3" s="195"/>
      <c r="AM3" s="195"/>
      <c r="AN3" s="195"/>
      <c r="AO3" s="195"/>
      <c r="AP3" s="195"/>
      <c r="AQ3" s="195"/>
      <c r="AR3" s="195"/>
      <c r="AS3" s="195"/>
    </row>
    <row r="4" spans="1:195" x14ac:dyDescent="0.25">
      <c r="B4" s="19"/>
      <c r="H4" s="19"/>
      <c r="I4" s="19"/>
      <c r="J4" s="19"/>
      <c r="K4" s="19"/>
      <c r="L4" s="58"/>
      <c r="M4" s="58"/>
      <c r="W4" s="39"/>
      <c r="X4" s="39"/>
      <c r="Y4" s="192"/>
      <c r="Z4" s="192"/>
      <c r="AB4" s="193"/>
      <c r="AC4" s="193"/>
      <c r="AD4" s="193"/>
      <c r="AE4" s="193"/>
      <c r="AF4" s="193"/>
      <c r="AG4" s="194"/>
      <c r="AH4" s="194"/>
      <c r="AI4" s="194"/>
      <c r="AJ4" s="194"/>
      <c r="AK4" s="194"/>
      <c r="AL4" s="195"/>
      <c r="AM4" s="195"/>
      <c r="AN4" s="195"/>
      <c r="AO4" s="195"/>
      <c r="AP4" s="195"/>
      <c r="AQ4" s="195"/>
      <c r="AR4" s="195"/>
      <c r="AS4" s="195"/>
    </row>
    <row r="5" spans="1:195" x14ac:dyDescent="0.25">
      <c r="B5" s="19"/>
      <c r="H5" s="19"/>
      <c r="I5" s="19"/>
      <c r="J5" s="19"/>
      <c r="K5" s="19"/>
      <c r="L5" s="58"/>
      <c r="M5" s="58"/>
      <c r="W5" s="39"/>
      <c r="X5" s="39"/>
      <c r="Y5" s="192"/>
      <c r="Z5" s="192"/>
      <c r="AB5" s="193"/>
      <c r="AC5" s="193"/>
      <c r="AD5" s="193"/>
      <c r="AE5" s="193"/>
      <c r="AF5" s="193"/>
      <c r="AG5" s="194"/>
      <c r="AH5" s="194"/>
      <c r="AI5" s="194"/>
      <c r="AJ5" s="194"/>
      <c r="AK5" s="194"/>
      <c r="AL5" s="195"/>
      <c r="AM5" s="195"/>
      <c r="AN5" s="195"/>
      <c r="AO5" s="195"/>
      <c r="AP5" s="195"/>
      <c r="AQ5" s="195"/>
      <c r="AR5" s="195"/>
      <c r="AS5" s="195"/>
    </row>
    <row r="6" spans="1:195" ht="15.75" thickBot="1" x14ac:dyDescent="0.3">
      <c r="D6" t="str">
        <f t="shared" ref="D6:BO6" si="0">"H"&amp;(D64)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si="0"/>
        <v>H33</v>
      </c>
      <c r="AK6" t="str">
        <f t="shared" si="0"/>
        <v>H34</v>
      </c>
      <c r="AL6" t="str">
        <f t="shared" si="0"/>
        <v>H35</v>
      </c>
      <c r="AM6" t="str">
        <f t="shared" si="0"/>
        <v>H36</v>
      </c>
      <c r="AN6" t="str">
        <f t="shared" si="0"/>
        <v>H37</v>
      </c>
      <c r="AO6" t="str">
        <f t="shared" si="0"/>
        <v>H38</v>
      </c>
      <c r="AP6" t="str">
        <f t="shared" si="0"/>
        <v>H39</v>
      </c>
      <c r="AQ6" t="str">
        <f t="shared" si="0"/>
        <v>H40</v>
      </c>
      <c r="AR6" t="str">
        <f t="shared" si="0"/>
        <v>H41</v>
      </c>
      <c r="AS6" t="str">
        <f t="shared" si="0"/>
        <v>H42</v>
      </c>
      <c r="AT6" t="str">
        <f t="shared" si="0"/>
        <v>H43</v>
      </c>
      <c r="AU6" t="str">
        <f t="shared" si="0"/>
        <v>H44</v>
      </c>
      <c r="AV6" t="str">
        <f t="shared" si="0"/>
        <v>H45</v>
      </c>
      <c r="AW6" t="str">
        <f t="shared" si="0"/>
        <v>H46</v>
      </c>
      <c r="AX6" t="str">
        <f t="shared" si="0"/>
        <v>H47</v>
      </c>
      <c r="AY6" t="str">
        <f t="shared" si="0"/>
        <v>H48</v>
      </c>
      <c r="AZ6" t="str">
        <f t="shared" si="0"/>
        <v>H49</v>
      </c>
      <c r="BA6" t="str">
        <f t="shared" si="0"/>
        <v>H50</v>
      </c>
      <c r="BB6" t="str">
        <f t="shared" si="0"/>
        <v>H51</v>
      </c>
      <c r="BC6" t="str">
        <f t="shared" si="0"/>
        <v>H52</v>
      </c>
      <c r="BD6" t="str">
        <f t="shared" si="0"/>
        <v>H53</v>
      </c>
      <c r="BE6" t="str">
        <f t="shared" si="0"/>
        <v>H54</v>
      </c>
      <c r="BF6" t="str">
        <f t="shared" si="0"/>
        <v>H55</v>
      </c>
      <c r="BG6" t="str">
        <f t="shared" si="0"/>
        <v>H56</v>
      </c>
      <c r="BH6" t="str">
        <f t="shared" si="0"/>
        <v>H57</v>
      </c>
      <c r="BI6" t="str">
        <f t="shared" si="0"/>
        <v>H58</v>
      </c>
      <c r="BJ6" t="str">
        <f t="shared" si="0"/>
        <v>H59</v>
      </c>
      <c r="BK6" t="str">
        <f t="shared" si="0"/>
        <v>H60</v>
      </c>
      <c r="BL6" t="str">
        <f t="shared" si="0"/>
        <v>H61</v>
      </c>
      <c r="BM6" t="str">
        <f t="shared" si="0"/>
        <v>H62</v>
      </c>
      <c r="BN6" t="str">
        <f t="shared" si="0"/>
        <v>H63</v>
      </c>
      <c r="BO6" t="str">
        <f t="shared" si="0"/>
        <v>H64</v>
      </c>
      <c r="BP6" t="str">
        <f t="shared" ref="BP6:EA6" si="1">"H"&amp;(BP64)</f>
        <v>H65</v>
      </c>
      <c r="BQ6" t="str">
        <f t="shared" si="1"/>
        <v>H66</v>
      </c>
      <c r="BR6" t="str">
        <f t="shared" si="1"/>
        <v>H67</v>
      </c>
      <c r="BS6" t="str">
        <f t="shared" si="1"/>
        <v>H68</v>
      </c>
      <c r="BT6" t="str">
        <f t="shared" si="1"/>
        <v>H69</v>
      </c>
      <c r="BU6" t="str">
        <f t="shared" si="1"/>
        <v>H70</v>
      </c>
      <c r="BV6" t="str">
        <f t="shared" si="1"/>
        <v>H71</v>
      </c>
      <c r="BW6" t="str">
        <f t="shared" si="1"/>
        <v>H72</v>
      </c>
      <c r="BX6" t="str">
        <f t="shared" si="1"/>
        <v>H73</v>
      </c>
      <c r="BY6" t="str">
        <f t="shared" si="1"/>
        <v>H74</v>
      </c>
      <c r="BZ6" t="str">
        <f t="shared" si="1"/>
        <v>H75</v>
      </c>
      <c r="CA6" t="str">
        <f t="shared" si="1"/>
        <v>H76</v>
      </c>
      <c r="CB6" t="str">
        <f t="shared" si="1"/>
        <v>H77</v>
      </c>
      <c r="CC6" t="str">
        <f t="shared" si="1"/>
        <v>H78</v>
      </c>
      <c r="CD6" t="str">
        <f t="shared" si="1"/>
        <v>H79</v>
      </c>
      <c r="CE6" t="str">
        <f t="shared" si="1"/>
        <v>H80</v>
      </c>
      <c r="CF6" t="str">
        <f t="shared" si="1"/>
        <v>H81</v>
      </c>
      <c r="CG6" t="str">
        <f t="shared" si="1"/>
        <v>H82</v>
      </c>
      <c r="CH6" t="str">
        <f t="shared" si="1"/>
        <v>H83</v>
      </c>
      <c r="CI6" t="str">
        <f t="shared" si="1"/>
        <v>H84</v>
      </c>
      <c r="CJ6" t="str">
        <f t="shared" si="1"/>
        <v>H85</v>
      </c>
      <c r="CK6" t="str">
        <f t="shared" si="1"/>
        <v>H86</v>
      </c>
      <c r="CL6" t="str">
        <f t="shared" si="1"/>
        <v>H87</v>
      </c>
      <c r="CM6" t="str">
        <f t="shared" si="1"/>
        <v>H88</v>
      </c>
      <c r="CN6" t="str">
        <f t="shared" si="1"/>
        <v>H89</v>
      </c>
      <c r="CO6" t="str">
        <f t="shared" si="1"/>
        <v>H90</v>
      </c>
      <c r="CP6" t="str">
        <f t="shared" si="1"/>
        <v>H91</v>
      </c>
      <c r="CQ6" t="str">
        <f t="shared" si="1"/>
        <v>H92</v>
      </c>
      <c r="CR6" t="str">
        <f t="shared" si="1"/>
        <v>H93</v>
      </c>
      <c r="CS6" t="str">
        <f t="shared" si="1"/>
        <v>H94</v>
      </c>
      <c r="CT6" t="str">
        <f t="shared" si="1"/>
        <v>H95</v>
      </c>
      <c r="CU6" t="str">
        <f t="shared" si="1"/>
        <v>H96</v>
      </c>
      <c r="CV6" t="str">
        <f t="shared" si="1"/>
        <v>H97</v>
      </c>
      <c r="CW6" t="str">
        <f t="shared" si="1"/>
        <v>H98</v>
      </c>
      <c r="CX6" t="str">
        <f t="shared" si="1"/>
        <v>H99</v>
      </c>
      <c r="CY6" t="str">
        <f t="shared" si="1"/>
        <v>H100</v>
      </c>
      <c r="CZ6" t="str">
        <f t="shared" si="1"/>
        <v>H101</v>
      </c>
      <c r="DA6" t="str">
        <f t="shared" si="1"/>
        <v>H102</v>
      </c>
      <c r="DB6" t="str">
        <f t="shared" si="1"/>
        <v>H103</v>
      </c>
      <c r="DC6" t="str">
        <f t="shared" si="1"/>
        <v>H104</v>
      </c>
      <c r="DD6" t="str">
        <f t="shared" si="1"/>
        <v>H105</v>
      </c>
      <c r="DE6" t="str">
        <f t="shared" si="1"/>
        <v>H106</v>
      </c>
      <c r="DF6" t="str">
        <f t="shared" si="1"/>
        <v>H107</v>
      </c>
      <c r="DG6" t="str">
        <f t="shared" si="1"/>
        <v>H108</v>
      </c>
      <c r="DH6" t="str">
        <f t="shared" si="1"/>
        <v>H109</v>
      </c>
      <c r="DI6" t="str">
        <f t="shared" si="1"/>
        <v>H110</v>
      </c>
      <c r="DJ6" t="str">
        <f t="shared" si="1"/>
        <v>H111</v>
      </c>
      <c r="DK6" t="str">
        <f t="shared" si="1"/>
        <v>H112</v>
      </c>
      <c r="DL6" t="str">
        <f t="shared" si="1"/>
        <v>H113</v>
      </c>
      <c r="DM6" t="str">
        <f t="shared" si="1"/>
        <v>H114</v>
      </c>
      <c r="DN6" t="str">
        <f t="shared" si="1"/>
        <v>H115</v>
      </c>
      <c r="DO6" t="str">
        <f t="shared" si="1"/>
        <v>H116</v>
      </c>
      <c r="DP6" t="str">
        <f t="shared" si="1"/>
        <v>H117</v>
      </c>
      <c r="DQ6" t="str">
        <f t="shared" si="1"/>
        <v>H118</v>
      </c>
      <c r="DR6" t="str">
        <f t="shared" si="1"/>
        <v>H119</v>
      </c>
      <c r="DS6" t="str">
        <f t="shared" si="1"/>
        <v>H120</v>
      </c>
      <c r="DT6" t="str">
        <f t="shared" si="1"/>
        <v>H121</v>
      </c>
      <c r="DU6" t="str">
        <f t="shared" si="1"/>
        <v>H122</v>
      </c>
      <c r="DV6" t="str">
        <f t="shared" si="1"/>
        <v>H123</v>
      </c>
      <c r="DW6" t="str">
        <f t="shared" si="1"/>
        <v>H124</v>
      </c>
      <c r="DX6" t="str">
        <f t="shared" si="1"/>
        <v>H125</v>
      </c>
      <c r="DY6" t="str">
        <f t="shared" si="1"/>
        <v>H126</v>
      </c>
      <c r="DZ6" t="str">
        <f t="shared" si="1"/>
        <v>H127</v>
      </c>
      <c r="EA6" t="str">
        <f t="shared" si="1"/>
        <v>H128</v>
      </c>
      <c r="EB6" t="str">
        <f t="shared" ref="EB6:GM6" si="2">"H"&amp;(EB64)</f>
        <v>H129</v>
      </c>
      <c r="EC6" t="str">
        <f t="shared" si="2"/>
        <v>H130</v>
      </c>
      <c r="ED6" t="str">
        <f t="shared" si="2"/>
        <v>H131</v>
      </c>
      <c r="EE6" t="str">
        <f t="shared" si="2"/>
        <v>H132</v>
      </c>
      <c r="EF6" t="str">
        <f t="shared" si="2"/>
        <v>H133</v>
      </c>
      <c r="EG6" t="str">
        <f t="shared" si="2"/>
        <v>H134</v>
      </c>
      <c r="EH6" t="str">
        <f t="shared" si="2"/>
        <v>H135</v>
      </c>
      <c r="EI6" t="str">
        <f t="shared" si="2"/>
        <v>H136</v>
      </c>
      <c r="EJ6" t="str">
        <f t="shared" si="2"/>
        <v>H137</v>
      </c>
      <c r="EK6" t="str">
        <f t="shared" si="2"/>
        <v>H138</v>
      </c>
      <c r="EL6" t="str">
        <f t="shared" si="2"/>
        <v>H139</v>
      </c>
      <c r="EM6" t="str">
        <f t="shared" si="2"/>
        <v>H140</v>
      </c>
      <c r="EN6" t="str">
        <f t="shared" si="2"/>
        <v>H141</v>
      </c>
      <c r="EO6" t="str">
        <f t="shared" si="2"/>
        <v>H142</v>
      </c>
      <c r="EP6" t="str">
        <f t="shared" si="2"/>
        <v>H143</v>
      </c>
      <c r="EQ6" t="str">
        <f t="shared" si="2"/>
        <v>H144</v>
      </c>
      <c r="ER6" t="str">
        <f t="shared" si="2"/>
        <v>H145</v>
      </c>
      <c r="ES6" t="str">
        <f t="shared" si="2"/>
        <v>H146</v>
      </c>
      <c r="ET6" t="str">
        <f t="shared" si="2"/>
        <v>H147</v>
      </c>
      <c r="EU6" t="str">
        <f t="shared" si="2"/>
        <v>H148</v>
      </c>
      <c r="EV6" t="str">
        <f t="shared" si="2"/>
        <v>H149</v>
      </c>
      <c r="EW6" t="str">
        <f t="shared" si="2"/>
        <v>H150</v>
      </c>
      <c r="EX6" t="str">
        <f t="shared" si="2"/>
        <v>H151</v>
      </c>
      <c r="EY6" t="str">
        <f t="shared" si="2"/>
        <v>H152</v>
      </c>
      <c r="EZ6" t="str">
        <f t="shared" si="2"/>
        <v>H153</v>
      </c>
      <c r="FA6" t="str">
        <f t="shared" si="2"/>
        <v>H154</v>
      </c>
      <c r="FB6" t="str">
        <f t="shared" si="2"/>
        <v>H155</v>
      </c>
      <c r="FC6" t="str">
        <f t="shared" si="2"/>
        <v>H156</v>
      </c>
      <c r="FD6" t="str">
        <f t="shared" si="2"/>
        <v>H157</v>
      </c>
      <c r="FE6" t="str">
        <f t="shared" si="2"/>
        <v>H158</v>
      </c>
      <c r="FF6" t="str">
        <f t="shared" si="2"/>
        <v>H159</v>
      </c>
      <c r="FG6" t="str">
        <f t="shared" si="2"/>
        <v>H160</v>
      </c>
      <c r="FH6" t="str">
        <f t="shared" si="2"/>
        <v>H161</v>
      </c>
      <c r="FI6" t="str">
        <f t="shared" si="2"/>
        <v>H162</v>
      </c>
      <c r="FJ6" t="str">
        <f t="shared" si="2"/>
        <v>H163</v>
      </c>
      <c r="FK6" t="str">
        <f t="shared" si="2"/>
        <v>H164</v>
      </c>
      <c r="FL6" t="str">
        <f t="shared" si="2"/>
        <v>H165</v>
      </c>
      <c r="FM6" t="str">
        <f t="shared" si="2"/>
        <v>H166</v>
      </c>
      <c r="FN6" t="str">
        <f t="shared" si="2"/>
        <v>H167</v>
      </c>
      <c r="FO6" t="str">
        <f t="shared" si="2"/>
        <v>H168</v>
      </c>
      <c r="FP6" t="str">
        <f t="shared" si="2"/>
        <v>H169</v>
      </c>
      <c r="FQ6" t="str">
        <f t="shared" si="2"/>
        <v>H170</v>
      </c>
      <c r="FR6" t="str">
        <f t="shared" si="2"/>
        <v>H171</v>
      </c>
      <c r="FS6" t="str">
        <f t="shared" si="2"/>
        <v>H172</v>
      </c>
      <c r="FT6" t="str">
        <f t="shared" si="2"/>
        <v>H173</v>
      </c>
      <c r="FU6" t="str">
        <f t="shared" si="2"/>
        <v>H174</v>
      </c>
      <c r="FV6" t="str">
        <f t="shared" si="2"/>
        <v>H175</v>
      </c>
      <c r="FW6" t="str">
        <f t="shared" si="2"/>
        <v>H176</v>
      </c>
      <c r="FX6" t="str">
        <f t="shared" si="2"/>
        <v>H177</v>
      </c>
      <c r="FY6" t="str">
        <f t="shared" si="2"/>
        <v>H178</v>
      </c>
      <c r="FZ6" t="str">
        <f t="shared" si="2"/>
        <v>H179</v>
      </c>
      <c r="GA6" t="str">
        <f t="shared" si="2"/>
        <v>H180</v>
      </c>
      <c r="GB6" t="str">
        <f t="shared" si="2"/>
        <v>H181</v>
      </c>
      <c r="GC6" t="str">
        <f t="shared" si="2"/>
        <v>H182</v>
      </c>
      <c r="GD6" t="str">
        <f t="shared" si="2"/>
        <v>H183</v>
      </c>
      <c r="GE6" t="str">
        <f t="shared" si="2"/>
        <v>H184</v>
      </c>
      <c r="GF6" t="str">
        <f t="shared" si="2"/>
        <v>H185</v>
      </c>
      <c r="GG6" t="str">
        <f t="shared" si="2"/>
        <v>H186</v>
      </c>
      <c r="GH6" t="str">
        <f t="shared" si="2"/>
        <v>H187</v>
      </c>
      <c r="GI6" t="str">
        <f t="shared" si="2"/>
        <v>H188</v>
      </c>
      <c r="GJ6" t="str">
        <f t="shared" si="2"/>
        <v>H189</v>
      </c>
      <c r="GK6" t="str">
        <f t="shared" si="2"/>
        <v>H190</v>
      </c>
      <c r="GL6" t="str">
        <f t="shared" si="2"/>
        <v>H191</v>
      </c>
      <c r="GM6" t="str">
        <f t="shared" si="2"/>
        <v>H192</v>
      </c>
    </row>
    <row r="7" spans="1:195" ht="15.75" thickBot="1" x14ac:dyDescent="0.3">
      <c r="D7" s="236" t="str">
        <f>Horaire!D7</f>
        <v>Vendredi 24/1 J+0</v>
      </c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7"/>
      <c r="AB7" s="236" t="str">
        <f>Horaire!AB7</f>
        <v>Samedi 25/1 J+1</v>
      </c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7"/>
      <c r="AZ7" s="236" t="e">
        <f>#REF!&amp;" "&amp;DAY(AZ63)&amp;"/"&amp;MONTH(AZ63)&amp;" "&amp;"J+"&amp;AZ62</f>
        <v>#REF!</v>
      </c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9"/>
      <c r="BX7" s="238" t="e">
        <f>#REF!&amp;" "&amp;DAY(BX63)&amp;"/"&amp;MONTH(BX63)&amp;" "&amp;"J+"&amp;BX62</f>
        <v>#REF!</v>
      </c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9"/>
      <c r="CV7" s="238" t="e">
        <f>#REF!&amp;" "&amp;DAY(CV63)&amp;"/"&amp;MONTH(CV63)&amp;" "&amp;"J+"&amp;CV62</f>
        <v>#REF!</v>
      </c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  <c r="DN7" s="235"/>
      <c r="DO7" s="235"/>
      <c r="DP7" s="235"/>
      <c r="DQ7" s="235"/>
      <c r="DR7" s="235"/>
      <c r="DS7" s="239"/>
      <c r="DT7" s="238" t="e">
        <f>#REF!&amp;" "&amp;DAY(DT63)&amp;"/"&amp;MONTH(DT63)&amp;" "&amp;"J+"&amp;DT62</f>
        <v>#REF!</v>
      </c>
      <c r="DU7" s="235"/>
      <c r="DV7" s="235"/>
      <c r="DW7" s="235"/>
      <c r="DX7" s="235"/>
      <c r="DY7" s="235"/>
      <c r="DZ7" s="235"/>
      <c r="EA7" s="235"/>
      <c r="EB7" s="235"/>
      <c r="EC7" s="235"/>
      <c r="ED7" s="235"/>
      <c r="EE7" s="235"/>
      <c r="EF7" s="235"/>
      <c r="EG7" s="235"/>
      <c r="EH7" s="235"/>
      <c r="EI7" s="235"/>
      <c r="EJ7" s="235"/>
      <c r="EK7" s="235"/>
      <c r="EL7" s="235"/>
      <c r="EM7" s="235"/>
      <c r="EN7" s="235"/>
      <c r="EO7" s="235"/>
      <c r="EP7" s="235"/>
      <c r="EQ7" s="239"/>
      <c r="ER7" s="238" t="e">
        <f>#REF!&amp;" "&amp;DAY(ER63)&amp;"/"&amp;MONTH(ER63)&amp;" "&amp;"J+"&amp;ER62</f>
        <v>#REF!</v>
      </c>
      <c r="ES7" s="235"/>
      <c r="ET7" s="235"/>
      <c r="EU7" s="235"/>
      <c r="EV7" s="235"/>
      <c r="EW7" s="235"/>
      <c r="EX7" s="235"/>
      <c r="EY7" s="235"/>
      <c r="EZ7" s="235"/>
      <c r="FA7" s="235"/>
      <c r="FB7" s="235"/>
      <c r="FC7" s="235"/>
      <c r="FD7" s="235"/>
      <c r="FE7" s="235"/>
      <c r="FF7" s="235"/>
      <c r="FG7" s="235"/>
      <c r="FH7" s="235"/>
      <c r="FI7" s="235"/>
      <c r="FJ7" s="235"/>
      <c r="FK7" s="235"/>
      <c r="FL7" s="235"/>
      <c r="FM7" s="235"/>
      <c r="FN7" s="235"/>
      <c r="FO7" s="239"/>
      <c r="FP7" s="238" t="e">
        <f>#REF!&amp;" "&amp;DAY(FP63)&amp;"/"&amp;MONTH(FP63)&amp;" "&amp;"J+"&amp;FP62</f>
        <v>#REF!</v>
      </c>
      <c r="FQ7" s="235"/>
      <c r="FR7" s="235"/>
      <c r="FS7" s="235"/>
      <c r="FT7" s="235"/>
      <c r="FU7" s="235"/>
      <c r="FV7" s="235"/>
      <c r="FW7" s="235"/>
      <c r="FX7" s="235"/>
      <c r="FY7" s="235"/>
      <c r="FZ7" s="235"/>
      <c r="GA7" s="235"/>
      <c r="GB7" s="235"/>
      <c r="GC7" s="235"/>
      <c r="GD7" s="235"/>
      <c r="GE7" s="235"/>
      <c r="GF7" s="235"/>
      <c r="GG7" s="235"/>
      <c r="GH7" s="235"/>
      <c r="GI7" s="235"/>
      <c r="GJ7" s="235"/>
      <c r="GK7" s="235"/>
      <c r="GL7" s="235"/>
      <c r="GM7" s="239"/>
    </row>
    <row r="8" spans="1:195" ht="15.75" thickBot="1" x14ac:dyDescent="0.3">
      <c r="A8" s="65"/>
      <c r="B8" s="66" t="s">
        <v>400</v>
      </c>
      <c r="C8" s="60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100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100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100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146"/>
      <c r="CV8" s="72"/>
      <c r="CW8" s="72"/>
      <c r="CX8" s="72"/>
      <c r="CY8" s="72"/>
      <c r="CZ8" s="72"/>
      <c r="DA8" s="72"/>
      <c r="DB8" s="72"/>
      <c r="DC8" s="72"/>
      <c r="DD8" s="72"/>
      <c r="DE8" s="72"/>
      <c r="DF8" s="72"/>
      <c r="DG8" s="72"/>
      <c r="DH8" s="72"/>
      <c r="DI8" s="72"/>
      <c r="DJ8" s="72"/>
      <c r="DK8" s="72"/>
      <c r="DL8" s="72"/>
      <c r="DM8" s="72"/>
      <c r="DN8" s="72"/>
      <c r="DO8" s="72"/>
      <c r="DP8" s="72"/>
      <c r="DQ8" s="72"/>
      <c r="DR8" s="72"/>
      <c r="DS8" s="72"/>
      <c r="DT8" s="100"/>
      <c r="DU8" s="72"/>
      <c r="DV8" s="72"/>
      <c r="DW8" s="72"/>
      <c r="DX8" s="72"/>
      <c r="DY8" s="72"/>
      <c r="DZ8" s="72"/>
      <c r="EA8" s="72"/>
      <c r="EB8" s="72"/>
      <c r="EC8" s="72"/>
      <c r="ED8" s="72"/>
      <c r="EE8" s="72"/>
      <c r="EF8" s="72"/>
      <c r="EG8" s="72"/>
      <c r="EH8" s="72"/>
      <c r="EI8" s="72"/>
      <c r="EJ8" s="72"/>
      <c r="EK8" s="72"/>
      <c r="EL8" s="72"/>
      <c r="EM8" s="72"/>
      <c r="EN8" s="72"/>
      <c r="EO8" s="72"/>
      <c r="EP8" s="72"/>
      <c r="EQ8" s="146"/>
      <c r="ER8" s="72"/>
      <c r="ES8" s="72"/>
      <c r="ET8" s="72"/>
      <c r="EU8" s="72"/>
      <c r="EV8" s="72"/>
      <c r="EW8" s="72"/>
      <c r="EX8" s="72"/>
      <c r="EY8" s="72"/>
      <c r="EZ8" s="72"/>
      <c r="FA8" s="72"/>
      <c r="FB8" s="72"/>
      <c r="FC8" s="72"/>
      <c r="FD8" s="72"/>
      <c r="FE8" s="72"/>
      <c r="FF8" s="72"/>
      <c r="FG8" s="72"/>
      <c r="FH8" s="72"/>
      <c r="FI8" s="72"/>
      <c r="FJ8" s="72"/>
      <c r="FK8" s="72"/>
      <c r="FL8" s="72"/>
      <c r="FM8" s="72"/>
      <c r="FN8" s="72"/>
      <c r="FO8" s="72"/>
      <c r="FP8" s="100"/>
      <c r="FQ8" s="72"/>
      <c r="FR8" s="72"/>
      <c r="FS8" s="72"/>
      <c r="FT8" s="72"/>
      <c r="FU8" s="72"/>
      <c r="FV8" s="72"/>
      <c r="FW8" s="72"/>
      <c r="FX8" s="72"/>
      <c r="FY8" s="72"/>
      <c r="FZ8" s="72"/>
      <c r="GA8" s="72"/>
      <c r="GB8" s="72"/>
      <c r="GC8" s="72"/>
      <c r="GD8" s="72"/>
      <c r="GE8" s="72"/>
      <c r="GF8" s="72"/>
      <c r="GG8" s="72"/>
      <c r="GH8" s="72"/>
      <c r="GI8" s="72"/>
      <c r="GJ8" s="72"/>
      <c r="GK8" s="72"/>
      <c r="GL8" s="72"/>
      <c r="GM8" s="146"/>
    </row>
    <row r="9" spans="1:195" x14ac:dyDescent="0.25">
      <c r="B9" t="s">
        <v>72</v>
      </c>
      <c r="D9" s="63" t="str">
        <f>Horaire!D14</f>
        <v>O</v>
      </c>
      <c r="E9" s="63" t="str">
        <f>Horaire!E14</f>
        <v>O</v>
      </c>
      <c r="F9" s="63" t="str">
        <f>Horaire!F14</f>
        <v>O</v>
      </c>
      <c r="G9" s="63" t="str">
        <f>Horaire!G14</f>
        <v>O</v>
      </c>
      <c r="H9" s="63" t="str">
        <f>Horaire!H14</f>
        <v>O</v>
      </c>
      <c r="I9" s="63" t="str">
        <f>Horaire!I14</f>
        <v>O</v>
      </c>
      <c r="J9" s="63" t="str">
        <f>Horaire!J14</f>
        <v>O</v>
      </c>
      <c r="K9" s="63" t="str">
        <f>Horaire!K14</f>
        <v>O</v>
      </c>
      <c r="L9" s="63" t="str">
        <f>Horaire!L14</f>
        <v>O</v>
      </c>
      <c r="M9" s="63" t="str">
        <f>Horaire!M14</f>
        <v>O</v>
      </c>
      <c r="N9" s="63" t="str">
        <f>Horaire!N14</f>
        <v>O</v>
      </c>
      <c r="O9" s="63" t="str">
        <f>Horaire!O14</f>
        <v>O</v>
      </c>
      <c r="P9" s="63" t="str">
        <f>Horaire!P14</f>
        <v>O</v>
      </c>
      <c r="Q9" s="63" t="str">
        <f>Horaire!Q14</f>
        <v>O</v>
      </c>
      <c r="R9" s="63" t="str">
        <f>Horaire!R14</f>
        <v>O</v>
      </c>
      <c r="S9" s="63" t="str">
        <f>Horaire!S14</f>
        <v>O</v>
      </c>
      <c r="T9" s="63" t="str">
        <f>Horaire!T14</f>
        <v>O</v>
      </c>
      <c r="U9" s="63" t="str">
        <f>Horaire!U14</f>
        <v>O</v>
      </c>
      <c r="V9" s="63" t="str">
        <f>Horaire!V14</f>
        <v>O</v>
      </c>
      <c r="W9" s="63" t="str">
        <f>Horaire!W14</f>
        <v>O</v>
      </c>
      <c r="X9" s="63" t="str">
        <f>Horaire!X14</f>
        <v>O</v>
      </c>
      <c r="Y9" s="63" t="str">
        <f>Horaire!Y14</f>
        <v>O</v>
      </c>
      <c r="Z9" s="63" t="str">
        <f>Horaire!Z14</f>
        <v>O</v>
      </c>
      <c r="AA9" s="96" t="str">
        <f>Horaire!AA14</f>
        <v>O</v>
      </c>
      <c r="AB9" s="63" t="str">
        <f>Horaire!AB14</f>
        <v>O</v>
      </c>
      <c r="AC9" s="63" t="str">
        <f>Horaire!AC14</f>
        <v>O</v>
      </c>
      <c r="AD9" s="63" t="str">
        <f>Horaire!AD14</f>
        <v>O</v>
      </c>
      <c r="AE9" s="63" t="str">
        <f>Horaire!AE14</f>
        <v>O</v>
      </c>
      <c r="AF9" s="63" t="str">
        <f>Horaire!AF14</f>
        <v>O</v>
      </c>
      <c r="AG9" s="63" t="str">
        <f>Horaire!AG14</f>
        <v>O</v>
      </c>
      <c r="AH9" s="63" t="str">
        <f>Horaire!AH14</f>
        <v>O</v>
      </c>
      <c r="AI9" s="63" t="str">
        <f>Horaire!AI14</f>
        <v>O</v>
      </c>
      <c r="AJ9" s="63" t="str">
        <f>Horaire!AJ14</f>
        <v>O</v>
      </c>
      <c r="AK9" s="63" t="str">
        <f>Horaire!AK14</f>
        <v>O</v>
      </c>
      <c r="AL9" s="63" t="str">
        <f>Horaire!AL14</f>
        <v>O</v>
      </c>
      <c r="AM9" s="63" t="str">
        <f>Horaire!AM14</f>
        <v>O</v>
      </c>
      <c r="AN9" s="63" t="str">
        <f>Horaire!AN14</f>
        <v>O</v>
      </c>
      <c r="AO9" s="63" t="str">
        <f>Horaire!AO14</f>
        <v>O</v>
      </c>
      <c r="AP9" s="63" t="str">
        <f>Horaire!AP14</f>
        <v>O</v>
      </c>
      <c r="AQ9" s="63" t="str">
        <f>Horaire!AQ14</f>
        <v>O</v>
      </c>
      <c r="AR9" s="63" t="str">
        <f>Horaire!AR14</f>
        <v>O</v>
      </c>
      <c r="AS9" s="63" t="str">
        <f>Horaire!AS14</f>
        <v>O</v>
      </c>
      <c r="AT9" s="63" t="str">
        <f>Horaire!AT14</f>
        <v>O</v>
      </c>
      <c r="AU9" s="63" t="str">
        <f>Horaire!AU14</f>
        <v>O</v>
      </c>
      <c r="AV9" s="63" t="str">
        <f>Horaire!AV14</f>
        <v>O</v>
      </c>
      <c r="AW9" s="63" t="str">
        <f>Horaire!AW14</f>
        <v>O</v>
      </c>
      <c r="AX9" s="63" t="str">
        <f>Horaire!AX14</f>
        <v>O</v>
      </c>
      <c r="AY9" s="96" t="str">
        <f>Horaire!AY14</f>
        <v>O</v>
      </c>
      <c r="AZ9" s="116" t="str">
        <f>Horaire!AZ14</f>
        <v>O</v>
      </c>
      <c r="BA9" s="64" t="str">
        <f>Horaire!BA14</f>
        <v>O</v>
      </c>
      <c r="BB9" s="64" t="str">
        <f>Horaire!BB14</f>
        <v>O</v>
      </c>
      <c r="BC9" s="64" t="str">
        <f>Horaire!BC14</f>
        <v>O</v>
      </c>
      <c r="BD9" s="64" t="str">
        <f>Horaire!BD14</f>
        <v>O</v>
      </c>
      <c r="BE9" s="64" t="str">
        <f>Horaire!BE14</f>
        <v>O</v>
      </c>
      <c r="BF9" s="64" t="str">
        <f>Horaire!BF14</f>
        <v>O</v>
      </c>
      <c r="BG9" s="64" t="str">
        <f>Horaire!BG14</f>
        <v>O</v>
      </c>
      <c r="BH9" s="64" t="str">
        <f>Horaire!BH14</f>
        <v>O</v>
      </c>
      <c r="BI9" s="64" t="str">
        <f>Horaire!BI14</f>
        <v>O</v>
      </c>
      <c r="BJ9" s="64" t="str">
        <f>Horaire!BJ14</f>
        <v>O</v>
      </c>
      <c r="BK9" s="64" t="str">
        <f>Horaire!BK14</f>
        <v>O</v>
      </c>
      <c r="BL9" s="64" t="str">
        <f>Horaire!BL14</f>
        <v>O</v>
      </c>
      <c r="BM9" s="64" t="str">
        <f>Horaire!BM14</f>
        <v>O</v>
      </c>
      <c r="BN9" s="64" t="str">
        <f>Horaire!BN14</f>
        <v>O</v>
      </c>
      <c r="BO9" s="64" t="str">
        <f>Horaire!BO14</f>
        <v>O</v>
      </c>
      <c r="BP9" s="64" t="str">
        <f>Horaire!BP14</f>
        <v>O</v>
      </c>
      <c r="BQ9" s="64" t="str">
        <f>Horaire!BQ14</f>
        <v>O</v>
      </c>
      <c r="BR9" s="64" t="str">
        <f>Horaire!BR14</f>
        <v>O</v>
      </c>
      <c r="BS9" s="64" t="str">
        <f>Horaire!BS14</f>
        <v>O</v>
      </c>
      <c r="BT9" s="64" t="str">
        <f>Horaire!BT14</f>
        <v>O</v>
      </c>
      <c r="BU9" s="64" t="str">
        <f>Horaire!BU14</f>
        <v>O</v>
      </c>
      <c r="BV9" s="64" t="str">
        <f>Horaire!BV14</f>
        <v>O</v>
      </c>
      <c r="BW9" s="64" t="str">
        <f>Horaire!BW14</f>
        <v>O</v>
      </c>
      <c r="BX9" s="116" t="str">
        <f>Horaire!BX14</f>
        <v>O</v>
      </c>
      <c r="BY9" s="64" t="str">
        <f>Horaire!BY14</f>
        <v>O</v>
      </c>
      <c r="BZ9" s="64" t="str">
        <f>Horaire!BZ14</f>
        <v>O</v>
      </c>
      <c r="CA9" s="64" t="str">
        <f>Horaire!CA14</f>
        <v>O</v>
      </c>
      <c r="CB9" s="64" t="str">
        <f>Horaire!CB14</f>
        <v>O</v>
      </c>
      <c r="CC9" s="64" t="str">
        <f>Horaire!CC14</f>
        <v>O</v>
      </c>
      <c r="CD9" s="64" t="str">
        <f>Horaire!CD14</f>
        <v>O</v>
      </c>
      <c r="CE9" s="64" t="str">
        <f>Horaire!CE14</f>
        <v>O</v>
      </c>
      <c r="CF9" s="64" t="str">
        <f>Horaire!CF14</f>
        <v>O</v>
      </c>
      <c r="CG9" s="64" t="str">
        <f>Horaire!CG14</f>
        <v>O</v>
      </c>
      <c r="CH9" s="64" t="str">
        <f>Horaire!CH14</f>
        <v>O</v>
      </c>
      <c r="CI9" s="64" t="str">
        <f>Horaire!CI14</f>
        <v>O</v>
      </c>
      <c r="CJ9" s="64" t="str">
        <f>Horaire!CJ14</f>
        <v>O</v>
      </c>
      <c r="CK9" s="64" t="str">
        <f>Horaire!CK14</f>
        <v>O</v>
      </c>
      <c r="CL9" s="64" t="str">
        <f>Horaire!CL14</f>
        <v>O</v>
      </c>
      <c r="CM9" s="64" t="str">
        <f>Horaire!CM14</f>
        <v>O</v>
      </c>
      <c r="CN9" s="64" t="str">
        <f>Horaire!CN14</f>
        <v>O</v>
      </c>
      <c r="CO9" s="64" t="str">
        <f>Horaire!CO14</f>
        <v>O</v>
      </c>
      <c r="CP9" s="64" t="str">
        <f>Horaire!CP14</f>
        <v>O</v>
      </c>
      <c r="CQ9" s="64" t="str">
        <f>Horaire!CQ14</f>
        <v>O</v>
      </c>
      <c r="CR9" s="64" t="str">
        <f>Horaire!CR14</f>
        <v>O</v>
      </c>
      <c r="CS9" s="64" t="str">
        <f>Horaire!CS14</f>
        <v>O</v>
      </c>
      <c r="CT9" s="64" t="str">
        <f>Horaire!CT14</f>
        <v>O</v>
      </c>
      <c r="CU9" s="148" t="str">
        <f>Horaire!CU14</f>
        <v>O</v>
      </c>
      <c r="CV9" s="64" t="str">
        <f>Horaire!CV14</f>
        <v>F</v>
      </c>
      <c r="CW9" s="64" t="str">
        <f>Horaire!CW14</f>
        <v>F</v>
      </c>
      <c r="CX9" s="64" t="str">
        <f>Horaire!CX14</f>
        <v>F</v>
      </c>
      <c r="CY9" s="64" t="str">
        <f>Horaire!CY14</f>
        <v>F</v>
      </c>
      <c r="CZ9" s="64" t="str">
        <f>Horaire!CZ14</f>
        <v>F</v>
      </c>
      <c r="DA9" s="64" t="str">
        <f>Horaire!DA14</f>
        <v>F</v>
      </c>
      <c r="DB9" s="64" t="str">
        <f>Horaire!DB14</f>
        <v>F</v>
      </c>
      <c r="DC9" s="64" t="str">
        <f>Horaire!DC14</f>
        <v>F</v>
      </c>
      <c r="DD9" s="64" t="str">
        <f>Horaire!DD14</f>
        <v>F</v>
      </c>
      <c r="DE9" s="64" t="str">
        <f>Horaire!DE14</f>
        <v>F</v>
      </c>
      <c r="DF9" s="64" t="str">
        <f>Horaire!DF14</f>
        <v>F</v>
      </c>
      <c r="DG9" s="64" t="str">
        <f>Horaire!DG14</f>
        <v>F</v>
      </c>
      <c r="DH9" s="64" t="str">
        <f>Horaire!DH14</f>
        <v>F</v>
      </c>
      <c r="DI9" s="64" t="str">
        <f>Horaire!DI14</f>
        <v>F</v>
      </c>
      <c r="DJ9" s="64" t="str">
        <f>Horaire!DJ14</f>
        <v>F</v>
      </c>
      <c r="DK9" s="64" t="str">
        <f>Horaire!DK14</f>
        <v>F</v>
      </c>
      <c r="DL9" s="64" t="str">
        <f>Horaire!DL14</f>
        <v>F</v>
      </c>
      <c r="DM9" s="64" t="str">
        <f>Horaire!DM14</f>
        <v>F</v>
      </c>
      <c r="DN9" s="64" t="str">
        <f>Horaire!DN14</f>
        <v>F</v>
      </c>
      <c r="DO9" s="64" t="str">
        <f>Horaire!DO14</f>
        <v>F</v>
      </c>
      <c r="DP9" s="64" t="str">
        <f>Horaire!DP14</f>
        <v>F</v>
      </c>
      <c r="DQ9" s="64" t="str">
        <f>Horaire!DQ14</f>
        <v>F</v>
      </c>
      <c r="DR9" s="64" t="str">
        <f>Horaire!DR14</f>
        <v>F</v>
      </c>
      <c r="DS9" s="64" t="str">
        <f>Horaire!DS14</f>
        <v>F</v>
      </c>
      <c r="DT9" s="116" t="str">
        <f>Horaire!DT14</f>
        <v>F</v>
      </c>
      <c r="DU9" s="64" t="str">
        <f>Horaire!DU14</f>
        <v>F</v>
      </c>
      <c r="DV9" s="64" t="str">
        <f>Horaire!DV14</f>
        <v>F</v>
      </c>
      <c r="DW9" s="64" t="str">
        <f>Horaire!DW14</f>
        <v>F</v>
      </c>
      <c r="DX9" s="64" t="str">
        <f>Horaire!DX14</f>
        <v>F</v>
      </c>
      <c r="DY9" s="64" t="str">
        <f>Horaire!DY14</f>
        <v>F</v>
      </c>
      <c r="DZ9" s="64" t="str">
        <f>Horaire!DZ14</f>
        <v>F</v>
      </c>
      <c r="EA9" s="64" t="str">
        <f>Horaire!EA14</f>
        <v>F</v>
      </c>
      <c r="EB9" s="64" t="str">
        <f>Horaire!EB14</f>
        <v>F</v>
      </c>
      <c r="EC9" s="64" t="str">
        <f>Horaire!EC14</f>
        <v>F</v>
      </c>
      <c r="ED9" s="64" t="str">
        <f>Horaire!ED14</f>
        <v>F</v>
      </c>
      <c r="EE9" s="64" t="str">
        <f>Horaire!EE14</f>
        <v>F</v>
      </c>
      <c r="EF9" s="64" t="str">
        <f>Horaire!EF14</f>
        <v>F</v>
      </c>
      <c r="EG9" s="64" t="str">
        <f>Horaire!EG14</f>
        <v>F</v>
      </c>
      <c r="EH9" s="64" t="str">
        <f>Horaire!EH14</f>
        <v>F</v>
      </c>
      <c r="EI9" s="64" t="str">
        <f>Horaire!EI14</f>
        <v>F</v>
      </c>
      <c r="EJ9" s="64" t="str">
        <f>Horaire!EJ14</f>
        <v>F</v>
      </c>
      <c r="EK9" s="64" t="str">
        <f>Horaire!EK14</f>
        <v>F</v>
      </c>
      <c r="EL9" s="64" t="str">
        <f>Horaire!EL14</f>
        <v>F</v>
      </c>
      <c r="EM9" s="64" t="str">
        <f>Horaire!EM14</f>
        <v>F</v>
      </c>
      <c r="EN9" s="64" t="str">
        <f>Horaire!EN14</f>
        <v>F</v>
      </c>
      <c r="EO9" s="64" t="str">
        <f>Horaire!EO14</f>
        <v>F</v>
      </c>
      <c r="EP9" s="64" t="str">
        <f>Horaire!EP14</f>
        <v>F</v>
      </c>
      <c r="EQ9" s="148" t="str">
        <f>Horaire!EQ14</f>
        <v>F</v>
      </c>
      <c r="ER9" s="64" t="str">
        <f>Horaire!ER14</f>
        <v>F</v>
      </c>
      <c r="ES9" s="64" t="str">
        <f>Horaire!ES14</f>
        <v>F</v>
      </c>
      <c r="ET9" s="64" t="str">
        <f>Horaire!ET14</f>
        <v>F</v>
      </c>
      <c r="EU9" s="64" t="str">
        <f>Horaire!EU14</f>
        <v>F</v>
      </c>
      <c r="EV9" s="64" t="str">
        <f>Horaire!EV14</f>
        <v>F</v>
      </c>
      <c r="EW9" s="64" t="str">
        <f>Horaire!EW14</f>
        <v>F</v>
      </c>
      <c r="EX9" s="64" t="str">
        <f>Horaire!EX14</f>
        <v>F</v>
      </c>
      <c r="EY9" s="64" t="str">
        <f>Horaire!EY14</f>
        <v>F</v>
      </c>
      <c r="EZ9" s="64" t="str">
        <f>Horaire!EZ14</f>
        <v>F</v>
      </c>
      <c r="FA9" s="64" t="str">
        <f>Horaire!FA14</f>
        <v>F</v>
      </c>
      <c r="FB9" s="64" t="str">
        <f>Horaire!FB14</f>
        <v>F</v>
      </c>
      <c r="FC9" s="64" t="str">
        <f>Horaire!FC14</f>
        <v>F</v>
      </c>
      <c r="FD9" s="64" t="str">
        <f>Horaire!FD14</f>
        <v>F</v>
      </c>
      <c r="FE9" s="64" t="str">
        <f>Horaire!FE14</f>
        <v>F</v>
      </c>
      <c r="FF9" s="64" t="str">
        <f>Horaire!FF14</f>
        <v>F</v>
      </c>
      <c r="FG9" s="64" t="str">
        <f>Horaire!FG14</f>
        <v>F</v>
      </c>
      <c r="FH9" s="64" t="str">
        <f>Horaire!FH14</f>
        <v>F</v>
      </c>
      <c r="FI9" s="64" t="str">
        <f>Horaire!FI14</f>
        <v>F</v>
      </c>
      <c r="FJ9" s="64" t="str">
        <f>Horaire!FJ14</f>
        <v>F</v>
      </c>
      <c r="FK9" s="64" t="str">
        <f>Horaire!FK14</f>
        <v>F</v>
      </c>
      <c r="FL9" s="64" t="str">
        <f>Horaire!FL14</f>
        <v>F</v>
      </c>
      <c r="FM9" s="64" t="str">
        <f>Horaire!FM14</f>
        <v>F</v>
      </c>
      <c r="FN9" s="64" t="str">
        <f>Horaire!FN14</f>
        <v>F</v>
      </c>
      <c r="FO9" s="64" t="str">
        <f>Horaire!FO14</f>
        <v>F</v>
      </c>
      <c r="FP9" s="116" t="str">
        <f>Horaire!FP14</f>
        <v>F</v>
      </c>
      <c r="FQ9" s="64" t="str">
        <f>Horaire!FQ14</f>
        <v>F</v>
      </c>
      <c r="FR9" s="64" t="str">
        <f>Horaire!FR14</f>
        <v>F</v>
      </c>
      <c r="FS9" s="64" t="str">
        <f>Horaire!FS14</f>
        <v>F</v>
      </c>
      <c r="FT9" s="64" t="str">
        <f>Horaire!FT14</f>
        <v>F</v>
      </c>
      <c r="FU9" s="64" t="str">
        <f>Horaire!FU14</f>
        <v>F</v>
      </c>
      <c r="FV9" s="64" t="str">
        <f>Horaire!FV14</f>
        <v>F</v>
      </c>
      <c r="FW9" s="64" t="str">
        <f>Horaire!FW14</f>
        <v>F</v>
      </c>
      <c r="FX9" s="64" t="str">
        <f>Horaire!FX14</f>
        <v>F</v>
      </c>
      <c r="FY9" s="64" t="str">
        <f>Horaire!FY14</f>
        <v>F</v>
      </c>
      <c r="FZ9" s="64" t="str">
        <f>Horaire!FZ14</f>
        <v>F</v>
      </c>
      <c r="GA9" s="64" t="str">
        <f>Horaire!GA14</f>
        <v>F</v>
      </c>
      <c r="GB9" s="64" t="str">
        <f>Horaire!GB14</f>
        <v>F</v>
      </c>
      <c r="GC9" s="64" t="str">
        <f>Horaire!GC14</f>
        <v>F</v>
      </c>
      <c r="GD9" s="64" t="str">
        <f>Horaire!GD14</f>
        <v>F</v>
      </c>
      <c r="GE9" s="64" t="str">
        <f>Horaire!GE14</f>
        <v>F</v>
      </c>
      <c r="GF9" s="64" t="str">
        <f>Horaire!GF14</f>
        <v>F</v>
      </c>
      <c r="GG9" s="64" t="str">
        <f>Horaire!GG14</f>
        <v>F</v>
      </c>
      <c r="GH9" s="64" t="str">
        <f>Horaire!GH14</f>
        <v>F</v>
      </c>
      <c r="GI9" s="64" t="str">
        <f>Horaire!GI14</f>
        <v>F</v>
      </c>
      <c r="GJ9" s="64" t="str">
        <f>Horaire!GJ14</f>
        <v>F</v>
      </c>
      <c r="GK9" s="64" t="str">
        <f>Horaire!GK14</f>
        <v>F</v>
      </c>
      <c r="GL9" s="64" t="str">
        <f>Horaire!GL14</f>
        <v>F</v>
      </c>
      <c r="GM9" s="148" t="str">
        <f>Horaire!GM14</f>
        <v>F</v>
      </c>
    </row>
    <row r="10" spans="1:195" ht="15.75" thickBot="1" x14ac:dyDescent="0.3">
      <c r="AB10" s="87"/>
      <c r="AZ10" s="87"/>
      <c r="BX10" s="87"/>
      <c r="CU10" s="88"/>
      <c r="DT10" s="87"/>
      <c r="EQ10" s="88"/>
      <c r="FP10" s="87"/>
      <c r="GM10" s="88"/>
    </row>
    <row r="11" spans="1:195" ht="15.75" thickBot="1" x14ac:dyDescent="0.3">
      <c r="A11" s="65"/>
      <c r="B11" s="66" t="s">
        <v>422</v>
      </c>
      <c r="C11" s="60"/>
      <c r="D11" s="60"/>
      <c r="E11" s="60"/>
      <c r="F11" s="60"/>
      <c r="G11" s="60"/>
      <c r="H11" s="60"/>
      <c r="I11" s="75"/>
      <c r="J11" s="74"/>
      <c r="K11" s="74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104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76"/>
      <c r="AQ11" s="76"/>
      <c r="AR11" s="60"/>
      <c r="AS11" s="60"/>
      <c r="AT11" s="60"/>
      <c r="AU11" s="60"/>
      <c r="AV11" s="60"/>
      <c r="AW11" s="60"/>
      <c r="AX11" s="60"/>
      <c r="AY11" s="60"/>
      <c r="AZ11" s="104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104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151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104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151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104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151"/>
    </row>
    <row r="12" spans="1:195" x14ac:dyDescent="0.25">
      <c r="B12" t="s">
        <v>560</v>
      </c>
      <c r="C12" t="s">
        <v>25</v>
      </c>
      <c r="D12" s="32">
        <f ca="1">FORECAST(D21,OFFSET(Réservoir!$D$5:$D$13,MATCH(D21,Réservoir!$E$5:$E$13,1)-1,0,2),OFFSET(Réservoir!$E$5:$E$13,MATCH(D21,Réservoir!$E$5:$E$13,1)-1,0,2))</f>
        <v>689.0501708984375</v>
      </c>
      <c r="E12" s="32">
        <f ca="1">FORECAST(E21,OFFSET(Réservoir!$D$5:$D$13,MATCH(E21,Réservoir!$E$5:$E$13,1)-1,0,2),OFFSET(Réservoir!$E$5:$E$13,MATCH(E21,Réservoir!$E$5:$E$13,1)-1,0,2))</f>
        <v>689.19927326267953</v>
      </c>
      <c r="F12" s="32">
        <f ca="1">FORECAST(F21,OFFSET(Réservoir!$D$5:$D$13,MATCH(F21,Réservoir!$E$5:$E$13,1)-1,0,2),OFFSET(Réservoir!$E$5:$E$13,MATCH(F21,Réservoir!$E$5:$E$13,1)-1,0,2))</f>
        <v>689.347436065799</v>
      </c>
      <c r="G12" s="32">
        <f ca="1">FORECAST(G21,OFFSET(Réservoir!$D$5:$D$13,MATCH(G21,Réservoir!$E$5:$E$13,1)-1,0,2),OFFSET(Réservoir!$E$5:$E$13,MATCH(G21,Réservoir!$E$5:$E$13,1)-1,0,2))</f>
        <v>689.48798275032448</v>
      </c>
      <c r="H12" s="32">
        <f ca="1">FORECAST(H21,OFFSET(Réservoir!$D$5:$D$13,MATCH(H21,Réservoir!$E$5:$E$13,1)-1,0,2),OFFSET(Réservoir!$E$5:$E$13,MATCH(H21,Réservoir!$E$5:$E$13,1)-1,0,2))</f>
        <v>689.62893535875071</v>
      </c>
      <c r="I12" s="32">
        <f ca="1">FORECAST(I21,OFFSET(Réservoir!$D$5:$D$13,MATCH(I21,Réservoir!$E$5:$E$13,1)-1,0,2),OFFSET(Réservoir!$E$5:$E$13,MATCH(I21,Réservoir!$E$5:$E$13,1)-1,0,2))</f>
        <v>689.7799045064603</v>
      </c>
      <c r="J12" s="32">
        <f ca="1">FORECAST(J21,OFFSET(Réservoir!$D$5:$D$13,MATCH(J21,Réservoir!$E$5:$E$13,1)-1,0,2),OFFSET(Réservoir!$E$5:$E$13,MATCH(J21,Réservoir!$E$5:$E$13,1)-1,0,2))</f>
        <v>689.9107212773423</v>
      </c>
      <c r="K12" s="32">
        <f ca="1">FORECAST(K21,OFFSET(Réservoir!$D$5:$D$13,MATCH(K21,Réservoir!$E$5:$E$13,1)-1,0,2),OFFSET(Réservoir!$E$5:$E$13,MATCH(K21,Réservoir!$E$5:$E$13,1)-1,0,2))</f>
        <v>690.0216989058199</v>
      </c>
      <c r="L12" s="32">
        <f ca="1">FORECAST(L21,OFFSET(Réservoir!$D$5:$D$13,MATCH(L21,Réservoir!$E$5:$E$13,1)-1,0,2),OFFSET(Réservoir!$E$5:$E$13,MATCH(L21,Réservoir!$E$5:$E$13,1)-1,0,2))</f>
        <v>689.86026353124021</v>
      </c>
      <c r="M12" s="32">
        <f ca="1">FORECAST(M21,OFFSET(Réservoir!$D$5:$D$13,MATCH(M21,Réservoir!$E$5:$E$13,1)-1,0,2),OFFSET(Réservoir!$E$5:$E$13,MATCH(M21,Réservoir!$E$5:$E$13,1)-1,0,2))</f>
        <v>689.69924923346321</v>
      </c>
      <c r="N12" s="32">
        <f ca="1">FORECAST(N21,OFFSET(Réservoir!$D$5:$D$13,MATCH(N21,Réservoir!$E$5:$E$13,1)-1,0,2),OFFSET(Réservoir!$E$5:$E$13,MATCH(N21,Réservoir!$E$5:$E$13,1)-1,0,2))</f>
        <v>689.43017578125</v>
      </c>
      <c r="O12" s="32">
        <f ca="1">FORECAST(O21,OFFSET(Réservoir!$D$5:$D$13,MATCH(O21,Réservoir!$E$5:$E$13,1)-1,0,2),OFFSET(Réservoir!$E$5:$E$13,MATCH(O21,Réservoir!$E$5:$E$13,1)-1,0,2))</f>
        <v>689.24113846722571</v>
      </c>
      <c r="P12" s="32">
        <f ca="1">FORECAST(P21,OFFSET(Réservoir!$D$5:$D$13,MATCH(P21,Réservoir!$E$5:$E$13,1)-1,0,2),OFFSET(Réservoir!$E$5:$E$13,MATCH(P21,Réservoir!$E$5:$E$13,1)-1,0,2))</f>
        <v>689.07650588660204</v>
      </c>
      <c r="Q12" s="32">
        <f ca="1">FORECAST(Q21,OFFSET(Réservoir!$D$5:$D$13,MATCH(Q21,Réservoir!$E$5:$E$13,1)-1,0,2),OFFSET(Réservoir!$E$5:$E$13,MATCH(Q21,Réservoir!$E$5:$E$13,1)-1,0,2))</f>
        <v>688.91116239195901</v>
      </c>
      <c r="R12" s="32">
        <f ca="1">FORECAST(R21,OFFSET(Réservoir!$D$5:$D$13,MATCH(R21,Réservoir!$E$5:$E$13,1)-1,0,2),OFFSET(Réservoir!$E$5:$E$13,MATCH(R21,Réservoir!$E$5:$E$13,1)-1,0,2))</f>
        <v>688.74515839656067</v>
      </c>
      <c r="S12" s="25">
        <f ca="1">FORECAST(S21,OFFSET(Réservoir!$D$5:$D$13,MATCH(S21,Réservoir!$E$5:$E$13,1)-1,0,2),OFFSET(Réservoir!$E$5:$E$13,MATCH(S21,Réservoir!$E$5:$E$13,1)-1,0,2))</f>
        <v>688.57853136518838</v>
      </c>
      <c r="T12" s="32">
        <f ca="1">FORECAST(T21,OFFSET(Réservoir!$D$5:$D$13,MATCH(T21,Réservoir!$E$5:$E$13,1)-1,0,2),OFFSET(Réservoir!$E$5:$E$13,MATCH(T21,Réservoir!$E$5:$E$13,1)-1,0,2))</f>
        <v>688.41130891386069</v>
      </c>
      <c r="U12" s="32">
        <f ca="1">FORECAST(U21,OFFSET(Réservoir!$D$5:$D$13,MATCH(U21,Réservoir!$E$5:$E$13,1)-1,0,2),OFFSET(Réservoir!$E$5:$E$13,MATCH(U21,Réservoir!$E$5:$E$13,1)-1,0,2))</f>
        <v>688.23816769331972</v>
      </c>
      <c r="V12" s="32">
        <f ca="1">FORECAST(V21,OFFSET(Réservoir!$D$5:$D$13,MATCH(V21,Réservoir!$E$5:$E$13,1)-1,0,2),OFFSET(Réservoir!$E$5:$E$13,MATCH(V21,Réservoir!$E$5:$E$13,1)-1,0,2))</f>
        <v>687.83009913099659</v>
      </c>
      <c r="W12" s="32">
        <f ca="1">FORECAST(W21,OFFSET(Réservoir!$D$5:$D$13,MATCH(W21,Réservoir!$E$5:$E$13,1)-1,0,2),OFFSET(Réservoir!$E$5:$E$13,MATCH(W21,Réservoir!$E$5:$E$13,1)-1,0,2))</f>
        <v>687.55976461528462</v>
      </c>
      <c r="X12" s="32">
        <f ca="1">FORECAST(X21,OFFSET(Réservoir!$D$5:$D$13,MATCH(X21,Réservoir!$E$5:$E$13,1)-1,0,2),OFFSET(Réservoir!$E$5:$E$13,MATCH(X21,Réservoir!$E$5:$E$13,1)-1,0,2))</f>
        <v>687.36021414727156</v>
      </c>
      <c r="Y12" s="32">
        <f ca="1">FORECAST(Y21,OFFSET(Réservoir!$D$5:$D$13,MATCH(Y21,Réservoir!$E$5:$E$13,1)-1,0,2),OFFSET(Réservoir!$E$5:$E$13,MATCH(Y21,Réservoir!$E$5:$E$13,1)-1,0,2))</f>
        <v>687.14124432358801</v>
      </c>
      <c r="Z12" s="32">
        <f ca="1">FORECAST(Z21,OFFSET(Réservoir!$D$5:$D$13,MATCH(Z21,Réservoir!$E$5:$E$13,1)-1,0,2),OFFSET(Réservoir!$E$5:$E$13,MATCH(Z21,Réservoir!$E$5:$E$13,1)-1,0,2))</f>
        <v>687.10527536321831</v>
      </c>
      <c r="AA12" s="32">
        <f ca="1">FORECAST(AA21,OFFSET(Réservoir!$D$5:$D$13,MATCH(AA21,Réservoir!$E$5:$E$13,1)-1,0,2),OFFSET(Réservoir!$E$5:$E$13,MATCH(AA21,Réservoir!$E$5:$E$13,1)-1,0,2))</f>
        <v>687.08006266181303</v>
      </c>
      <c r="AB12" s="105">
        <f ca="1">FORECAST(AB21,OFFSET(Réservoir!$D$5:$D$13,MATCH(AB21,Réservoir!$E$5:$E$13,1)-1,0,2),OFFSET(Réservoir!$E$5:$E$13,MATCH(AB21,Réservoir!$E$5:$E$13,1)-1,0,2))</f>
        <v>687.15057906804748</v>
      </c>
      <c r="AC12" s="32">
        <f ca="1">FORECAST(AC21,OFFSET(Réservoir!$D$5:$D$13,MATCH(AC21,Réservoir!$E$5:$E$13,1)-1,0,2),OFFSET(Réservoir!$E$5:$E$13,MATCH(AC21,Réservoir!$E$5:$E$13,1)-1,0,2))</f>
        <v>687.32455819417123</v>
      </c>
      <c r="AD12" s="32">
        <f ca="1">FORECAST(AD21,OFFSET(Réservoir!$D$5:$D$13,MATCH(AD21,Réservoir!$E$5:$E$13,1)-1,0,2),OFFSET(Réservoir!$E$5:$E$13,MATCH(AD21,Réservoir!$E$5:$E$13,1)-1,0,2))</f>
        <v>687.45562035719183</v>
      </c>
      <c r="AE12" s="32">
        <f ca="1">FORECAST(AE21,OFFSET(Réservoir!$D$5:$D$13,MATCH(AE21,Réservoir!$E$5:$E$13,1)-1,0,2),OFFSET(Réservoir!$E$5:$E$13,MATCH(AE21,Réservoir!$E$5:$E$13,1)-1,0,2))</f>
        <v>687.57644558799825</v>
      </c>
      <c r="AF12" s="32">
        <f ca="1">FORECAST(AF21,OFFSET(Réservoir!$D$5:$D$13,MATCH(AF21,Réservoir!$E$5:$E$13,1)-1,0,2),OFFSET(Réservoir!$E$5:$E$13,MATCH(AF21,Réservoir!$E$5:$E$13,1)-1,0,2))</f>
        <v>687.69490666735862</v>
      </c>
      <c r="AG12" s="32">
        <f ca="1">FORECAST(AG21,OFFSET(Réservoir!$D$5:$D$13,MATCH(AG21,Réservoir!$E$5:$E$13,1)-1,0,2),OFFSET(Réservoir!$E$5:$E$13,MATCH(AG21,Réservoir!$E$5:$E$13,1)-1,0,2))</f>
        <v>687.81326448827087</v>
      </c>
      <c r="AH12" s="32">
        <f ca="1">FORECAST(AH21,OFFSET(Réservoir!$D$5:$D$13,MATCH(AH21,Réservoir!$E$5:$E$13,1)-1,0,2),OFFSET(Réservoir!$E$5:$E$13,MATCH(AH21,Réservoir!$E$5:$E$13,1)-1,0,2))</f>
        <v>687.93162176397732</v>
      </c>
      <c r="AI12" s="166">
        <f ca="1">FORECAST(AI21,OFFSET(Réservoir!$D$5:$D$13,MATCH(AI21,Réservoir!$E$5:$E$13,1)-1,0,2),OFFSET(Réservoir!$E$5:$E$13,MATCH(AI21,Réservoir!$E$5:$E$13,1)-1,0,2))</f>
        <v>688.0479821961311</v>
      </c>
      <c r="AJ12" s="32">
        <f ca="1">FORECAST(AJ21,OFFSET(Réservoir!$D$5:$D$13,MATCH(AJ21,Réservoir!$E$5:$E$13,1)-1,0,2),OFFSET(Réservoir!$E$5:$E$13,MATCH(AJ21,Réservoir!$E$5:$E$13,1)-1,0,2))</f>
        <v>688.1637244923686</v>
      </c>
      <c r="AK12" s="32">
        <f ca="1">FORECAST(AK21,OFFSET(Réservoir!$D$5:$D$13,MATCH(AK21,Réservoir!$E$5:$E$13,1)-1,0,2),OFFSET(Réservoir!$E$5:$E$13,MATCH(AK21,Réservoir!$E$5:$E$13,1)-1,0,2))</f>
        <v>687.7748729935837</v>
      </c>
      <c r="AL12" s="32">
        <f ca="1">FORECAST(AL21,OFFSET(Réservoir!$D$5:$D$13,MATCH(AL21,Réservoir!$E$5:$E$13,1)-1,0,2),OFFSET(Réservoir!$E$5:$E$13,MATCH(AL21,Réservoir!$E$5:$E$13,1)-1,0,2))</f>
        <v>687.52018155389692</v>
      </c>
      <c r="AM12" s="32">
        <f ca="1">FORECAST(AM21,OFFSET(Réservoir!$D$5:$D$13,MATCH(AM21,Réservoir!$E$5:$E$13,1)-1,0,2),OFFSET(Réservoir!$E$5:$E$13,MATCH(AM21,Réservoir!$E$5:$E$13,1)-1,0,2))</f>
        <v>687.47899123679645</v>
      </c>
      <c r="AN12" s="32">
        <f ca="1">FORECAST(AN21,OFFSET(Réservoir!$D$5:$D$13,MATCH(AN21,Réservoir!$E$5:$E$13,1)-1,0,2),OFFSET(Réservoir!$E$5:$E$13,MATCH(AN21,Réservoir!$E$5:$E$13,1)-1,0,2))</f>
        <v>687.49553980250903</v>
      </c>
      <c r="AO12" s="32">
        <f ca="1">FORECAST(AO21,OFFSET(Réservoir!$D$5:$D$13,MATCH(AO21,Réservoir!$E$5:$E$13,1)-1,0,2),OFFSET(Réservoir!$E$5:$E$13,MATCH(AO21,Réservoir!$E$5:$E$13,1)-1,0,2))</f>
        <v>687.62437140463692</v>
      </c>
      <c r="AP12" s="32">
        <f ca="1">FORECAST(AP21,OFFSET(Réservoir!$D$5:$D$13,MATCH(AP21,Réservoir!$E$5:$E$13,1)-1,0,2),OFFSET(Réservoir!$E$5:$E$13,MATCH(AP21,Réservoir!$E$5:$E$13,1)-1,0,2))</f>
        <v>687.74443214292512</v>
      </c>
      <c r="AQ12" s="32">
        <f ca="1">FORECAST(AQ21,OFFSET(Réservoir!$D$5:$D$13,MATCH(AQ21,Réservoir!$E$5:$E$13,1)-1,0,2),OFFSET(Réservoir!$E$5:$E$13,MATCH(AQ21,Réservoir!$E$5:$E$13,1)-1,0,2))</f>
        <v>687.86284083833834</v>
      </c>
      <c r="AR12" s="32">
        <f ca="1">FORECAST(AR21,OFFSET(Réservoir!$D$5:$D$13,MATCH(AR21,Réservoir!$E$5:$E$13,1)-1,0,2),OFFSET(Réservoir!$E$5:$E$13,MATCH(AR21,Réservoir!$E$5:$E$13,1)-1,0,2))</f>
        <v>687.98053673001891</v>
      </c>
      <c r="AS12" s="32">
        <f ca="1">FORECAST(AS21,OFFSET(Réservoir!$D$5:$D$13,MATCH(AS21,Réservoir!$E$5:$E$13,1)-1,0,2),OFFSET(Réservoir!$E$5:$E$13,MATCH(AS21,Réservoir!$E$5:$E$13,1)-1,0,2))</f>
        <v>688.096486035628</v>
      </c>
      <c r="AT12" s="32">
        <f ca="1">FORECAST(AT21,OFFSET(Réservoir!$D$5:$D$13,MATCH(AT21,Réservoir!$E$5:$E$13,1)-1,0,2),OFFSET(Réservoir!$E$5:$E$13,MATCH(AT21,Réservoir!$E$5:$E$13,1)-1,0,2))</f>
        <v>687.87079889933432</v>
      </c>
      <c r="AU12" s="32">
        <f ca="1">FORECAST(AU21,OFFSET(Réservoir!$D$5:$D$13,MATCH(AU21,Réservoir!$E$5:$E$13,1)-1,0,2),OFFSET(Réservoir!$E$5:$E$13,MATCH(AU21,Réservoir!$E$5:$E$13,1)-1,0,2))</f>
        <v>687.6282597747072</v>
      </c>
      <c r="AV12" s="32">
        <f ca="1">FORECAST(AV21,OFFSET(Réservoir!$D$5:$D$13,MATCH(AV21,Réservoir!$E$5:$E$13,1)-1,0,2),OFFSET(Réservoir!$E$5:$E$13,MATCH(AV21,Réservoir!$E$5:$E$13,1)-1,0,2))</f>
        <v>687.60410554342195</v>
      </c>
      <c r="AW12" s="32">
        <f ca="1">FORECAST(AW21,OFFSET(Réservoir!$D$5:$D$13,MATCH(AW21,Réservoir!$E$5:$E$13,1)-1,0,2),OFFSET(Réservoir!$E$5:$E$13,MATCH(AW21,Réservoir!$E$5:$E$13,1)-1,0,2))</f>
        <v>687.64371341797596</v>
      </c>
      <c r="AX12" s="32">
        <f ca="1">FORECAST(AX21,OFFSET(Réservoir!$D$5:$D$13,MATCH(AX21,Réservoir!$E$5:$E$13,1)-1,0,2),OFFSET(Réservoir!$E$5:$E$13,MATCH(AX21,Réservoir!$E$5:$E$13,1)-1,0,2))</f>
        <v>687.78204137556406</v>
      </c>
      <c r="AY12" s="32">
        <f ca="1">FORECAST(AY21,OFFSET(Réservoir!$D$5:$D$13,MATCH(AY21,Réservoir!$E$5:$E$13,1)-1,0,2),OFFSET(Réservoir!$E$5:$E$13,MATCH(AY21,Réservoir!$E$5:$E$13,1)-1,0,2))</f>
        <v>687.90734305717717</v>
      </c>
      <c r="AZ12" s="105">
        <f ca="1">FORECAST(AZ21,OFFSET(Réservoir!$D$5:$D$13,MATCH(AZ21,Réservoir!$E$5:$E$13,1)-1,0,2),OFFSET(Réservoir!$E$5:$E$13,MATCH(AZ21,Réservoir!$E$5:$E$13,1)-1,0,2))</f>
        <v>688.02552917636126</v>
      </c>
      <c r="BA12" s="32">
        <f ca="1">FORECAST(BA21,OFFSET(Réservoir!$D$5:$D$13,MATCH(BA21,Réservoir!$E$5:$E$13,1)-1,0,2),OFFSET(Réservoir!$E$5:$E$13,MATCH(BA21,Réservoir!$E$5:$E$13,1)-1,0,2))</f>
        <v>688.13554742407837</v>
      </c>
      <c r="BB12" s="32">
        <f ca="1">FORECAST(BB21,OFFSET(Réservoir!$D$5:$D$13,MATCH(BB21,Réservoir!$E$5:$E$13,1)-1,0,2),OFFSET(Réservoir!$E$5:$E$13,MATCH(BB21,Réservoir!$E$5:$E$13,1)-1,0,2))</f>
        <v>688.24455543135616</v>
      </c>
      <c r="BC12" s="32">
        <f ca="1">FORECAST(BC21,OFFSET(Réservoir!$D$5:$D$13,MATCH(BC21,Réservoir!$E$5:$E$13,1)-1,0,2),OFFSET(Réservoir!$E$5:$E$13,MATCH(BC21,Réservoir!$E$5:$E$13,1)-1,0,2))</f>
        <v>688.34884289842785</v>
      </c>
      <c r="BD12" s="32">
        <f ca="1">FORECAST(BD21,OFFSET(Réservoir!$D$5:$D$13,MATCH(BD21,Réservoir!$E$5:$E$13,1)-1,0,2),OFFSET(Réservoir!$E$5:$E$13,MATCH(BD21,Réservoir!$E$5:$E$13,1)-1,0,2))</f>
        <v>688.44877378144838</v>
      </c>
      <c r="BE12" s="32">
        <f ca="1">FORECAST(BE21,OFFSET(Réservoir!$D$5:$D$13,MATCH(BE21,Réservoir!$E$5:$E$13,1)-1,0,2),OFFSET(Réservoir!$E$5:$E$13,MATCH(BE21,Réservoir!$E$5:$E$13,1)-1,0,2))</f>
        <v>688.54919186914049</v>
      </c>
      <c r="BF12" s="32">
        <f ca="1">FORECAST(BF21,OFFSET(Réservoir!$D$5:$D$13,MATCH(BF21,Réservoir!$E$5:$E$13,1)-1,0,2),OFFSET(Réservoir!$E$5:$E$13,MATCH(BF21,Réservoir!$E$5:$E$13,1)-1,0,2))</f>
        <v>688.64966687945662</v>
      </c>
      <c r="BG12" s="32">
        <f ca="1">FORECAST(BG21,OFFSET(Réservoir!$D$5:$D$13,MATCH(BG21,Réservoir!$E$5:$E$13,1)-1,0,2),OFFSET(Réservoir!$E$5:$E$13,MATCH(BG21,Réservoir!$E$5:$E$13,1)-1,0,2))</f>
        <v>688.75014910311597</v>
      </c>
      <c r="BH12" s="32">
        <f ca="1">FORECAST(BH21,OFFSET(Réservoir!$D$5:$D$13,MATCH(BH21,Réservoir!$E$5:$E$13,1)-1,0,2),OFFSET(Réservoir!$E$5:$E$13,MATCH(BH21,Réservoir!$E$5:$E$13,1)-1,0,2))</f>
        <v>688.8506322492492</v>
      </c>
      <c r="BI12" s="32">
        <f ca="1">FORECAST(BI21,OFFSET(Réservoir!$D$5:$D$13,MATCH(BI21,Réservoir!$E$5:$E$13,1)-1,0,2),OFFSET(Réservoir!$E$5:$E$13,MATCH(BI21,Réservoir!$E$5:$E$13,1)-1,0,2))</f>
        <v>688.95111551348828</v>
      </c>
      <c r="BJ12" s="32">
        <f ca="1">FORECAST(BJ21,OFFSET(Réservoir!$D$5:$D$13,MATCH(BJ21,Réservoir!$E$5:$E$13,1)-1,0,2),OFFSET(Réservoir!$E$5:$E$13,MATCH(BJ21,Réservoir!$E$5:$E$13,1)-1,0,2))</f>
        <v>689.05050805169765</v>
      </c>
      <c r="BK12" s="32">
        <f ca="1">FORECAST(BK21,OFFSET(Réservoir!$D$5:$D$13,MATCH(BK21,Réservoir!$E$5:$E$13,1)-1,0,2),OFFSET(Réservoir!$E$5:$E$13,MATCH(BK21,Réservoir!$E$5:$E$13,1)-1,0,2))</f>
        <v>689.14965556676532</v>
      </c>
      <c r="BL12" s="32">
        <f ca="1">FORECAST(BL21,OFFSET(Réservoir!$D$5:$D$13,MATCH(BL21,Réservoir!$E$5:$E$13,1)-1,0,2),OFFSET(Réservoir!$E$5:$E$13,MATCH(BL21,Réservoir!$E$5:$E$13,1)-1,0,2))</f>
        <v>689.24875790790941</v>
      </c>
      <c r="BM12" s="32">
        <f ca="1">FORECAST(BM21,OFFSET(Réservoir!$D$5:$D$13,MATCH(BM21,Réservoir!$E$5:$E$13,1)-1,0,2),OFFSET(Réservoir!$E$5:$E$13,MATCH(BM21,Réservoir!$E$5:$E$13,1)-1,0,2))</f>
        <v>689.34040497491935</v>
      </c>
      <c r="BN12" s="32">
        <f ca="1">FORECAST(BN21,OFFSET(Réservoir!$D$5:$D$13,MATCH(BN21,Réservoir!$E$5:$E$13,1)-1,0,2),OFFSET(Réservoir!$E$5:$E$13,MATCH(BN21,Réservoir!$E$5:$E$13,1)-1,0,2))</f>
        <v>689.42467610231392</v>
      </c>
      <c r="BO12" s="32">
        <f ca="1">FORECAST(BO21,OFFSET(Réservoir!$D$5:$D$13,MATCH(BO21,Réservoir!$E$5:$E$13,1)-1,0,2),OFFSET(Réservoir!$E$5:$E$13,MATCH(BO21,Réservoir!$E$5:$E$13,1)-1,0,2))</f>
        <v>689.50968922030529</v>
      </c>
      <c r="BP12" s="32">
        <f ca="1">FORECAST(BP21,OFFSET(Réservoir!$D$5:$D$13,MATCH(BP21,Réservoir!$E$5:$E$13,1)-1,0,2),OFFSET(Réservoir!$E$5:$E$13,MATCH(BP21,Réservoir!$E$5:$E$13,1)-1,0,2))</f>
        <v>689.59486767327223</v>
      </c>
      <c r="BQ12" s="32">
        <f ca="1">FORECAST(BQ21,OFFSET(Réservoir!$D$5:$D$13,MATCH(BQ21,Réservoir!$E$5:$E$13,1)-1,0,2),OFFSET(Réservoir!$E$5:$E$13,MATCH(BQ21,Réservoir!$E$5:$E$13,1)-1,0,2))</f>
        <v>689.6800860277142</v>
      </c>
      <c r="BR12" s="32">
        <f ca="1">FORECAST(BR21,OFFSET(Réservoir!$D$5:$D$13,MATCH(BR21,Réservoir!$E$5:$E$13,1)-1,0,2),OFFSET(Réservoir!$E$5:$E$13,MATCH(BR21,Réservoir!$E$5:$E$13,1)-1,0,2))</f>
        <v>689.76531417734884</v>
      </c>
      <c r="BS12" s="32">
        <f ca="1">FORECAST(BS21,OFFSET(Réservoir!$D$5:$D$13,MATCH(BS21,Réservoir!$E$5:$E$13,1)-1,0,2),OFFSET(Réservoir!$E$5:$E$13,MATCH(BS21,Réservoir!$E$5:$E$13,1)-1,0,2))</f>
        <v>689.85054474136587</v>
      </c>
      <c r="BT12" s="32">
        <f ca="1">FORECAST(BT21,OFFSET(Réservoir!$D$5:$D$13,MATCH(BT21,Réservoir!$E$5:$E$13,1)-1,0,2),OFFSET(Réservoir!$E$5:$E$13,MATCH(BT21,Réservoir!$E$5:$E$13,1)-1,0,2))</f>
        <v>689.93574832912338</v>
      </c>
      <c r="BU12" s="32">
        <f ca="1">FORECAST(BU21,OFFSET(Réservoir!$D$5:$D$13,MATCH(BU21,Réservoir!$E$5:$E$13,1)-1,0,2),OFFSET(Réservoir!$E$5:$E$13,MATCH(BU21,Réservoir!$E$5:$E$13,1)-1,0,2))</f>
        <v>690.02027647659099</v>
      </c>
      <c r="BV12" s="32">
        <f ca="1">FORECAST(BV21,OFFSET(Réservoir!$D$5:$D$13,MATCH(BV21,Réservoir!$E$5:$E$13,1)-1,0,2),OFFSET(Réservoir!$E$5:$E$13,MATCH(BV21,Réservoir!$E$5:$E$13,1)-1,0,2))</f>
        <v>690.10459303219159</v>
      </c>
      <c r="BW12" s="32">
        <f ca="1">FORECAST(BW21,OFFSET(Réservoir!$D$5:$D$13,MATCH(BW21,Réservoir!$E$5:$E$13,1)-1,0,2),OFFSET(Réservoir!$E$5:$E$13,MATCH(BW21,Réservoir!$E$5:$E$13,1)-1,0,2))</f>
        <v>690.18884709426095</v>
      </c>
      <c r="BX12" s="105">
        <f ca="1">FORECAST(BX21,OFFSET(Réservoir!$D$5:$D$13,MATCH(BX21,Réservoir!$E$5:$E$13,1)-1,0,2),OFFSET(Réservoir!$E$5:$E$13,MATCH(BX21,Réservoir!$E$5:$E$13,1)-1,0,2))</f>
        <v>690.27308304929466</v>
      </c>
      <c r="BY12" s="32">
        <f ca="1">FORECAST(BY21,OFFSET(Réservoir!$D$5:$D$13,MATCH(BY21,Réservoir!$E$5:$E$13,1)-1,0,2),OFFSET(Réservoir!$E$5:$E$13,MATCH(BY21,Réservoir!$E$5:$E$13,1)-1,0,2))</f>
        <v>690.34831058448685</v>
      </c>
      <c r="BZ12" s="32">
        <f ca="1">FORECAST(BZ21,OFFSET(Réservoir!$D$5:$D$13,MATCH(BZ21,Réservoir!$E$5:$E$13,1)-1,0,2),OFFSET(Réservoir!$E$5:$E$13,MATCH(BZ21,Réservoir!$E$5:$E$13,1)-1,0,2))</f>
        <v>690.42013820000943</v>
      </c>
      <c r="CA12" s="32">
        <f ca="1">FORECAST(CA21,OFFSET(Réservoir!$D$5:$D$13,MATCH(CA21,Réservoir!$E$5:$E$13,1)-1,0,2),OFFSET(Réservoir!$E$5:$E$13,MATCH(CA21,Réservoir!$E$5:$E$13,1)-1,0,2))</f>
        <v>690.49211543512365</v>
      </c>
      <c r="CB12" s="32">
        <f ca="1">FORECAST(CB21,OFFSET(Réservoir!$D$5:$D$13,MATCH(CB21,Réservoir!$E$5:$E$13,1)-1,0,2),OFFSET(Réservoir!$E$5:$E$13,MATCH(CB21,Réservoir!$E$5:$E$13,1)-1,0,2))</f>
        <v>690.56413590933732</v>
      </c>
      <c r="CC12" s="32">
        <f ca="1">FORECAST(CC21,OFFSET(Réservoir!$D$5:$D$13,MATCH(CC21,Réservoir!$E$5:$E$13,1)-1,0,2),OFFSET(Réservoir!$E$5:$E$13,MATCH(CC21,Réservoir!$E$5:$E$13,1)-1,0,2))</f>
        <v>690.63616907384187</v>
      </c>
      <c r="CD12" s="32">
        <f ca="1">FORECAST(CD21,OFFSET(Réservoir!$D$5:$D$13,MATCH(CD21,Réservoir!$E$5:$E$13,1)-1,0,2),OFFSET(Réservoir!$E$5:$E$13,MATCH(CD21,Réservoir!$E$5:$E$13,1)-1,0,2))</f>
        <v>690.70820597933516</v>
      </c>
      <c r="CE12" s="32">
        <f ca="1">FORECAST(CE21,OFFSET(Réservoir!$D$5:$D$13,MATCH(CE21,Réservoir!$E$5:$E$13,1)-1,0,2),OFFSET(Réservoir!$E$5:$E$13,MATCH(CE21,Réservoir!$E$5:$E$13,1)-1,0,2))</f>
        <v>690.78024398906757</v>
      </c>
      <c r="CF12" s="32">
        <f ca="1">FORECAST(CF21,OFFSET(Réservoir!$D$5:$D$13,MATCH(CF21,Réservoir!$E$5:$E$13,1)-1,0,2),OFFSET(Réservoir!$E$5:$E$13,MATCH(CF21,Réservoir!$E$5:$E$13,1)-1,0,2))</f>
        <v>690.852282324866</v>
      </c>
      <c r="CG12" s="32">
        <f ca="1">FORECAST(CG21,OFFSET(Réservoir!$D$5:$D$13,MATCH(CG21,Réservoir!$E$5:$E$13,1)-1,0,2),OFFSET(Réservoir!$E$5:$E$13,MATCH(CG21,Réservoir!$E$5:$E$13,1)-1,0,2))</f>
        <v>690.92432075695774</v>
      </c>
      <c r="CH12" s="32">
        <f ca="1">FORECAST(CH21,OFFSET(Réservoir!$D$5:$D$13,MATCH(CH21,Réservoir!$E$5:$E$13,1)-1,0,2),OFFSET(Réservoir!$E$5:$E$13,MATCH(CH21,Réservoir!$E$5:$E$13,1)-1,0,2))</f>
        <v>690.99613318025388</v>
      </c>
      <c r="CI12" s="32">
        <f ca="1">FORECAST(CI21,OFFSET(Réservoir!$D$5:$D$13,MATCH(CI21,Réservoir!$E$5:$E$13,1)-1,0,2),OFFSET(Réservoir!$E$5:$E$13,MATCH(CI21,Réservoir!$E$5:$E$13,1)-1,0,2))</f>
        <v>691.06784245221286</v>
      </c>
      <c r="CJ12" s="32">
        <f ca="1">FORECAST(CJ21,OFFSET(Réservoir!$D$5:$D$13,MATCH(CJ21,Réservoir!$E$5:$E$13,1)-1,0,2),OFFSET(Réservoir!$E$5:$E$13,MATCH(CJ21,Réservoir!$E$5:$E$13,1)-1,0,2))</f>
        <v>691.13951886850589</v>
      </c>
      <c r="CK12" s="32">
        <f ca="1">FORECAST(CK21,OFFSET(Réservoir!$D$5:$D$13,MATCH(CK21,Réservoir!$E$5:$E$13,1)-1,0,2),OFFSET(Réservoir!$E$5:$E$13,MATCH(CK21,Réservoir!$E$5:$E$13,1)-1,0,2))</f>
        <v>691.21118492375786</v>
      </c>
      <c r="CL12" s="32">
        <f ca="1">FORECAST(CL21,OFFSET(Réservoir!$D$5:$D$13,MATCH(CL21,Réservoir!$E$5:$E$13,1)-1,0,2),OFFSET(Réservoir!$E$5:$E$13,MATCH(CL21,Réservoir!$E$5:$E$13,1)-1,0,2))</f>
        <v>691.28284772211146</v>
      </c>
      <c r="CM12" s="32">
        <f ca="1">FORECAST(CM21,OFFSET(Réservoir!$D$5:$D$13,MATCH(CM21,Réservoir!$E$5:$E$13,1)-1,0,2),OFFSET(Réservoir!$E$5:$E$13,MATCH(CM21,Réservoir!$E$5:$E$13,1)-1,0,2))</f>
        <v>691.35038445465398</v>
      </c>
      <c r="CN12" s="32">
        <f ca="1">FORECAST(CN21,OFFSET(Réservoir!$D$5:$D$13,MATCH(CN21,Réservoir!$E$5:$E$13,1)-1,0,2),OFFSET(Réservoir!$E$5:$E$13,MATCH(CN21,Réservoir!$E$5:$E$13,1)-1,0,2))</f>
        <v>691.41689474188956</v>
      </c>
      <c r="CO12" s="32">
        <f ca="1">FORECAST(CO21,OFFSET(Réservoir!$D$5:$D$13,MATCH(CO21,Réservoir!$E$5:$E$13,1)-1,0,2),OFFSET(Réservoir!$E$5:$E$13,MATCH(CO21,Réservoir!$E$5:$E$13,1)-1,0,2))</f>
        <v>691.48357657400607</v>
      </c>
      <c r="CP12" s="32">
        <f ca="1">FORECAST(CP21,OFFSET(Réservoir!$D$5:$D$13,MATCH(CP21,Réservoir!$E$5:$E$13,1)-1,0,2),OFFSET(Réservoir!$E$5:$E$13,MATCH(CP21,Réservoir!$E$5:$E$13,1)-1,0,2))</f>
        <v>691.5503151249178</v>
      </c>
      <c r="CQ12" s="32">
        <f ca="1">FORECAST(CQ21,OFFSET(Réservoir!$D$5:$D$13,MATCH(CQ21,Réservoir!$E$5:$E$13,1)-1,0,2),OFFSET(Réservoir!$E$5:$E$13,MATCH(CQ21,Réservoir!$E$5:$E$13,1)-1,0,2))</f>
        <v>691.61707274347498</v>
      </c>
      <c r="CR12" s="32">
        <f ca="1">FORECAST(CR21,OFFSET(Réservoir!$D$5:$D$13,MATCH(CR21,Réservoir!$E$5:$E$13,1)-1,0,2),OFFSET(Réservoir!$E$5:$E$13,MATCH(CR21,Réservoir!$E$5:$E$13,1)-1,0,2))</f>
        <v>691.68383680710133</v>
      </c>
      <c r="CS12" s="32">
        <f ca="1">FORECAST(CS21,OFFSET(Réservoir!$D$5:$D$13,MATCH(CS21,Réservoir!$E$5:$E$13,1)-1,0,2),OFFSET(Réservoir!$E$5:$E$13,MATCH(CS21,Réservoir!$E$5:$E$13,1)-1,0,2))</f>
        <v>691.75060305319937</v>
      </c>
      <c r="CT12" s="32">
        <f ca="1">FORECAST(CT21,OFFSET(Réservoir!$D$5:$D$13,MATCH(CT21,Réservoir!$E$5:$E$13,1)-1,0,2),OFFSET(Réservoir!$E$5:$E$13,MATCH(CT21,Réservoir!$E$5:$E$13,1)-1,0,2))</f>
        <v>691.81737003879471</v>
      </c>
      <c r="CU12" s="152">
        <f ca="1">FORECAST(CU21,OFFSET(Réservoir!$D$5:$D$13,MATCH(CU21,Réservoir!$E$5:$E$13,1)-1,0,2),OFFSET(Réservoir!$E$5:$E$13,MATCH(CU21,Réservoir!$E$5:$E$13,1)-1,0,2))</f>
        <v>691.88413727500961</v>
      </c>
      <c r="CV12" s="32">
        <f ca="1">FORECAST(CV21,OFFSET(Réservoir!$D$5:$D$13,MATCH(CV21,Réservoir!$E$5:$E$13,1)-1,0,2),OFFSET(Réservoir!$E$5:$E$13,MATCH(CV21,Réservoir!$E$5:$E$13,1)-1,0,2))</f>
        <v>691.95061875186275</v>
      </c>
      <c r="CW12" s="32">
        <f ca="1">FORECAST(CW21,OFFSET(Réservoir!$D$5:$D$13,MATCH(CW21,Réservoir!$E$5:$E$13,1)-1,0,2),OFFSET(Réservoir!$E$5:$E$13,MATCH(CW21,Réservoir!$E$5:$E$13,1)-1,0,2))</f>
        <v>692.0100057407077</v>
      </c>
      <c r="CX12" s="32">
        <f ca="1">FORECAST(CX21,OFFSET(Réservoir!$D$5:$D$13,MATCH(CX21,Réservoir!$E$5:$E$13,1)-1,0,2),OFFSET(Réservoir!$E$5:$E$13,MATCH(CX21,Réservoir!$E$5:$E$13,1)-1,0,2))</f>
        <v>692.06873431291081</v>
      </c>
      <c r="CY12" s="32">
        <f ca="1">FORECAST(CY21,OFFSET(Réservoir!$D$5:$D$13,MATCH(CY21,Réservoir!$E$5:$E$13,1)-1,0,2),OFFSET(Réservoir!$E$5:$E$13,MATCH(CY21,Réservoir!$E$5:$E$13,1)-1,0,2))</f>
        <v>692.12746288511403</v>
      </c>
      <c r="CZ12" s="32">
        <f ca="1">FORECAST(CZ21,OFFSET(Réservoir!$D$5:$D$13,MATCH(CZ21,Réservoir!$E$5:$E$13,1)-1,0,2),OFFSET(Réservoir!$E$5:$E$13,MATCH(CZ21,Réservoir!$E$5:$E$13,1)-1,0,2))</f>
        <v>692.18619145731714</v>
      </c>
      <c r="DA12" s="32">
        <f ca="1">FORECAST(DA21,OFFSET(Réservoir!$D$5:$D$13,MATCH(DA21,Réservoir!$E$5:$E$13,1)-1,0,2),OFFSET(Réservoir!$E$5:$E$13,MATCH(DA21,Réservoir!$E$5:$E$13,1)-1,0,2))</f>
        <v>692.24492002952036</v>
      </c>
      <c r="DB12" s="32">
        <f ca="1">FORECAST(DB21,OFFSET(Réservoir!$D$5:$D$13,MATCH(DB21,Réservoir!$E$5:$E$13,1)-1,0,2),OFFSET(Réservoir!$E$5:$E$13,MATCH(DB21,Réservoir!$E$5:$E$13,1)-1,0,2))</f>
        <v>692.30364860172347</v>
      </c>
      <c r="DC12" s="32">
        <f ca="1">FORECAST(DC21,OFFSET(Réservoir!$D$5:$D$13,MATCH(DC21,Réservoir!$E$5:$E$13,1)-1,0,2),OFFSET(Réservoir!$E$5:$E$13,MATCH(DC21,Réservoir!$E$5:$E$13,1)-1,0,2))</f>
        <v>692.36237717392657</v>
      </c>
      <c r="DD12" s="32">
        <f ca="1">FORECAST(DD21,OFFSET(Réservoir!$D$5:$D$13,MATCH(DD21,Réservoir!$E$5:$E$13,1)-1,0,2),OFFSET(Réservoir!$E$5:$E$13,MATCH(DD21,Réservoir!$E$5:$E$13,1)-1,0,2))</f>
        <v>692.4211057461298</v>
      </c>
      <c r="DE12" s="32">
        <f ca="1">FORECAST(DE21,OFFSET(Réservoir!$D$5:$D$13,MATCH(DE21,Réservoir!$E$5:$E$13,1)-1,0,2),OFFSET(Réservoir!$E$5:$E$13,MATCH(DE21,Réservoir!$E$5:$E$13,1)-1,0,2))</f>
        <v>692.47983431833291</v>
      </c>
      <c r="DF12" s="32">
        <f ca="1">FORECAST(DF21,OFFSET(Réservoir!$D$5:$D$13,MATCH(DF21,Réservoir!$E$5:$E$13,1)-1,0,2),OFFSET(Réservoir!$E$5:$E$13,MATCH(DF21,Réservoir!$E$5:$E$13,1)-1,0,2))</f>
        <v>692.53856289053601</v>
      </c>
      <c r="DG12" s="32">
        <f ca="1">FORECAST(DG21,OFFSET(Réservoir!$D$5:$D$13,MATCH(DG21,Réservoir!$E$5:$E$13,1)-1,0,2),OFFSET(Réservoir!$E$5:$E$13,MATCH(DG21,Réservoir!$E$5:$E$13,1)-1,0,2))</f>
        <v>692.59729146273924</v>
      </c>
      <c r="DH12" s="32">
        <f ca="1">FORECAST(DH21,OFFSET(Réservoir!$D$5:$D$13,MATCH(DH21,Réservoir!$E$5:$E$13,1)-1,0,2),OFFSET(Réservoir!$E$5:$E$13,MATCH(DH21,Réservoir!$E$5:$E$13,1)-1,0,2))</f>
        <v>692.65602003494234</v>
      </c>
      <c r="DI12" s="32">
        <f ca="1">FORECAST(DI21,OFFSET(Réservoir!$D$5:$D$13,MATCH(DI21,Réservoir!$E$5:$E$13,1)-1,0,2),OFFSET(Réservoir!$E$5:$E$13,MATCH(DI21,Réservoir!$E$5:$E$13,1)-1,0,2))</f>
        <v>692.71474860714557</v>
      </c>
      <c r="DJ12" s="32">
        <f ca="1">FORECAST(DJ21,OFFSET(Réservoir!$D$5:$D$13,MATCH(DJ21,Réservoir!$E$5:$E$13,1)-1,0,2),OFFSET(Réservoir!$E$5:$E$13,MATCH(DJ21,Réservoir!$E$5:$E$13,1)-1,0,2))</f>
        <v>692.77347717934867</v>
      </c>
      <c r="DK12" s="32">
        <f ca="1">FORECAST(DK21,OFFSET(Réservoir!$D$5:$D$13,MATCH(DK21,Réservoir!$E$5:$E$13,1)-1,0,2),OFFSET(Réservoir!$E$5:$E$13,MATCH(DK21,Réservoir!$E$5:$E$13,1)-1,0,2))</f>
        <v>692.83220575155178</v>
      </c>
      <c r="DL12" s="32">
        <f ca="1">FORECAST(DL21,OFFSET(Réservoir!$D$5:$D$13,MATCH(DL21,Réservoir!$E$5:$E$13,1)-1,0,2),OFFSET(Réservoir!$E$5:$E$13,MATCH(DL21,Réservoir!$E$5:$E$13,1)-1,0,2))</f>
        <v>692.890934323755</v>
      </c>
      <c r="DM12" s="32">
        <f ca="1">FORECAST(DM21,OFFSET(Réservoir!$D$5:$D$13,MATCH(DM21,Réservoir!$E$5:$E$13,1)-1,0,2),OFFSET(Réservoir!$E$5:$E$13,MATCH(DM21,Réservoir!$E$5:$E$13,1)-1,0,2))</f>
        <v>692.94966289595811</v>
      </c>
      <c r="DN12" s="32">
        <f ca="1">FORECAST(DN21,OFFSET(Réservoir!$D$5:$D$13,MATCH(DN21,Réservoir!$E$5:$E$13,1)-1,0,2),OFFSET(Réservoir!$E$5:$E$13,MATCH(DN21,Réservoir!$E$5:$E$13,1)-1,0,2))</f>
        <v>693.00839146816122</v>
      </c>
      <c r="DO12" s="32">
        <f ca="1">FORECAST(DO21,OFFSET(Réservoir!$D$5:$D$13,MATCH(DO21,Réservoir!$E$5:$E$13,1)-1,0,2),OFFSET(Réservoir!$E$5:$E$13,MATCH(DO21,Réservoir!$E$5:$E$13,1)-1,0,2))</f>
        <v>693.06712004036444</v>
      </c>
      <c r="DP12" s="32">
        <f ca="1">FORECAST(DP21,OFFSET(Réservoir!$D$5:$D$13,MATCH(DP21,Réservoir!$E$5:$E$13,1)-1,0,2),OFFSET(Réservoir!$E$5:$E$13,MATCH(DP21,Réservoir!$E$5:$E$13,1)-1,0,2))</f>
        <v>693.12584861256755</v>
      </c>
      <c r="DQ12" s="32">
        <f ca="1">FORECAST(DQ21,OFFSET(Réservoir!$D$5:$D$13,MATCH(DQ21,Réservoir!$E$5:$E$13,1)-1,0,2),OFFSET(Réservoir!$E$5:$E$13,MATCH(DQ21,Réservoir!$E$5:$E$13,1)-1,0,2))</f>
        <v>693.18457718477077</v>
      </c>
      <c r="DR12" s="32">
        <f ca="1">FORECAST(DR21,OFFSET(Réservoir!$D$5:$D$13,MATCH(DR21,Réservoir!$E$5:$E$13,1)-1,0,2),OFFSET(Réservoir!$E$5:$E$13,MATCH(DR21,Réservoir!$E$5:$E$13,1)-1,0,2))</f>
        <v>693.24330575697388</v>
      </c>
      <c r="DS12" s="32">
        <f ca="1">FORECAST(DS21,OFFSET(Réservoir!$D$5:$D$13,MATCH(DS21,Réservoir!$E$5:$E$13,1)-1,0,2),OFFSET(Réservoir!$E$5:$E$13,MATCH(DS21,Réservoir!$E$5:$E$13,1)-1,0,2))</f>
        <v>693.30203432917699</v>
      </c>
      <c r="DT12" s="105">
        <f ca="1">FORECAST(DT21,OFFSET(Réservoir!$D$5:$D$13,MATCH(DT21,Réservoir!$E$5:$E$13,1)-1,0,2),OFFSET(Réservoir!$E$5:$E$13,MATCH(DT21,Réservoir!$E$5:$E$13,1)-1,0,2))</f>
        <v>693.36076290138021</v>
      </c>
      <c r="DU12" s="32">
        <f ca="1">FORECAST(DU21,OFFSET(Réservoir!$D$5:$D$13,MATCH(DU21,Réservoir!$E$5:$E$13,1)-1,0,2),OFFSET(Réservoir!$E$5:$E$13,MATCH(DU21,Réservoir!$E$5:$E$13,1)-1,0,2))</f>
        <v>693.43120688669285</v>
      </c>
      <c r="DV12" s="32">
        <f ca="1">FORECAST(DV21,OFFSET(Réservoir!$D$5:$D$13,MATCH(DV21,Réservoir!$E$5:$E$13,1)-1,0,2),OFFSET(Réservoir!$E$5:$E$13,MATCH(DV21,Réservoir!$E$5:$E$13,1)-1,0,2))</f>
        <v>693.50165087200548</v>
      </c>
      <c r="DW12" s="32">
        <f ca="1">FORECAST(DW21,OFFSET(Réservoir!$D$5:$D$13,MATCH(DW21,Réservoir!$E$5:$E$13,1)-1,0,2),OFFSET(Réservoir!$E$5:$E$13,MATCH(DW21,Réservoir!$E$5:$E$13,1)-1,0,2))</f>
        <v>693.57209485731812</v>
      </c>
      <c r="DX12" s="32">
        <f ca="1">FORECAST(DX21,OFFSET(Réservoir!$D$5:$D$13,MATCH(DX21,Réservoir!$E$5:$E$13,1)-1,0,2),OFFSET(Réservoir!$E$5:$E$13,MATCH(DX21,Réservoir!$E$5:$E$13,1)-1,0,2))</f>
        <v>693.64253884263076</v>
      </c>
      <c r="DY12" s="32">
        <f ca="1">FORECAST(DY21,OFFSET(Réservoir!$D$5:$D$13,MATCH(DY21,Réservoir!$E$5:$E$13,1)-1,0,2),OFFSET(Réservoir!$E$5:$E$13,MATCH(DY21,Réservoir!$E$5:$E$13,1)-1,0,2))</f>
        <v>693.71298282794339</v>
      </c>
      <c r="DZ12" s="32">
        <f ca="1">FORECAST(DZ21,OFFSET(Réservoir!$D$5:$D$13,MATCH(DZ21,Réservoir!$E$5:$E$13,1)-1,0,2),OFFSET(Réservoir!$E$5:$E$13,MATCH(DZ21,Réservoir!$E$5:$E$13,1)-1,0,2))</f>
        <v>693.78342681325614</v>
      </c>
      <c r="EA12" s="32">
        <f ca="1">FORECAST(EA21,OFFSET(Réservoir!$D$5:$D$13,MATCH(EA21,Réservoir!$E$5:$E$13,1)-1,0,2),OFFSET(Réservoir!$E$5:$E$13,MATCH(EA21,Réservoir!$E$5:$E$13,1)-1,0,2))</f>
        <v>693.85387079856878</v>
      </c>
      <c r="EB12" s="32">
        <f ca="1">FORECAST(EB21,OFFSET(Réservoir!$D$5:$D$13,MATCH(EB21,Réservoir!$E$5:$E$13,1)-1,0,2),OFFSET(Réservoir!$E$5:$E$13,MATCH(EB21,Réservoir!$E$5:$E$13,1)-1,0,2))</f>
        <v>693.92431478388141</v>
      </c>
      <c r="EC12" s="32">
        <f ca="1">FORECAST(EC21,OFFSET(Réservoir!$D$5:$D$13,MATCH(EC21,Réservoir!$E$5:$E$13,1)-1,0,2),OFFSET(Réservoir!$E$5:$E$13,MATCH(EC21,Réservoir!$E$5:$E$13,1)-1,0,2))</f>
        <v>693.99475876919405</v>
      </c>
      <c r="ED12" s="32">
        <f ca="1">FORECAST(ED21,OFFSET(Réservoir!$D$5:$D$13,MATCH(ED21,Réservoir!$E$5:$E$13,1)-1,0,2),OFFSET(Réservoir!$E$5:$E$13,MATCH(ED21,Réservoir!$E$5:$E$13,1)-1,0,2))</f>
        <v>694.06520275450669</v>
      </c>
      <c r="EE12" s="32">
        <f ca="1">FORECAST(EE21,OFFSET(Réservoir!$D$5:$D$13,MATCH(EE21,Réservoir!$E$5:$E$13,1)-1,0,2),OFFSET(Réservoir!$E$5:$E$13,MATCH(EE21,Réservoir!$E$5:$E$13,1)-1,0,2))</f>
        <v>694.13564673981932</v>
      </c>
      <c r="EF12" s="32">
        <f ca="1">FORECAST(EF21,OFFSET(Réservoir!$D$5:$D$13,MATCH(EF21,Réservoir!$E$5:$E$13,1)-1,0,2),OFFSET(Réservoir!$E$5:$E$13,MATCH(EF21,Réservoir!$E$5:$E$13,1)-1,0,2))</f>
        <v>694.20609072513196</v>
      </c>
      <c r="EG12" s="32">
        <f ca="1">FORECAST(EG21,OFFSET(Réservoir!$D$5:$D$13,MATCH(EG21,Réservoir!$E$5:$E$13,1)-1,0,2),OFFSET(Réservoir!$E$5:$E$13,MATCH(EG21,Réservoir!$E$5:$E$13,1)-1,0,2))</f>
        <v>694.27653471044459</v>
      </c>
      <c r="EH12" s="32">
        <f ca="1">FORECAST(EH21,OFFSET(Réservoir!$D$5:$D$13,MATCH(EH21,Réservoir!$E$5:$E$13,1)-1,0,2),OFFSET(Réservoir!$E$5:$E$13,MATCH(EH21,Réservoir!$E$5:$E$13,1)-1,0,2))</f>
        <v>694.34697869575734</v>
      </c>
      <c r="EI12" s="32">
        <f ca="1">FORECAST(EI21,OFFSET(Réservoir!$D$5:$D$13,MATCH(EI21,Réservoir!$E$5:$E$13,1)-1,0,2),OFFSET(Réservoir!$E$5:$E$13,MATCH(EI21,Réservoir!$E$5:$E$13,1)-1,0,2))</f>
        <v>694.41742268106998</v>
      </c>
      <c r="EJ12" s="32">
        <f ca="1">FORECAST(EJ21,OFFSET(Réservoir!$D$5:$D$13,MATCH(EJ21,Réservoir!$E$5:$E$13,1)-1,0,2),OFFSET(Réservoir!$E$5:$E$13,MATCH(EJ21,Réservoir!$E$5:$E$13,1)-1,0,2))</f>
        <v>694.48786666638262</v>
      </c>
      <c r="EK12" s="32">
        <f ca="1">FORECAST(EK21,OFFSET(Réservoir!$D$5:$D$13,MATCH(EK21,Réservoir!$E$5:$E$13,1)-1,0,2),OFFSET(Réservoir!$E$5:$E$13,MATCH(EK21,Réservoir!$E$5:$E$13,1)-1,0,2))</f>
        <v>694.55831065169525</v>
      </c>
      <c r="EL12" s="32">
        <f ca="1">FORECAST(EL21,OFFSET(Réservoir!$D$5:$D$13,MATCH(EL21,Réservoir!$E$5:$E$13,1)-1,0,2),OFFSET(Réservoir!$E$5:$E$13,MATCH(EL21,Réservoir!$E$5:$E$13,1)-1,0,2))</f>
        <v>694.62875463700789</v>
      </c>
      <c r="EM12" s="32">
        <f ca="1">FORECAST(EM21,OFFSET(Réservoir!$D$5:$D$13,MATCH(EM21,Réservoir!$E$5:$E$13,1)-1,0,2),OFFSET(Réservoir!$E$5:$E$13,MATCH(EM21,Réservoir!$E$5:$E$13,1)-1,0,2))</f>
        <v>694.69919862232052</v>
      </c>
      <c r="EN12" s="32">
        <f ca="1">FORECAST(EN21,OFFSET(Réservoir!$D$5:$D$13,MATCH(EN21,Réservoir!$E$5:$E$13,1)-1,0,2),OFFSET(Réservoir!$E$5:$E$13,MATCH(EN21,Réservoir!$E$5:$E$13,1)-1,0,2))</f>
        <v>694.76964260763316</v>
      </c>
      <c r="EO12" s="32">
        <f ca="1">FORECAST(EO21,OFFSET(Réservoir!$D$5:$D$13,MATCH(EO21,Réservoir!$E$5:$E$13,1)-1,0,2),OFFSET(Réservoir!$E$5:$E$13,MATCH(EO21,Réservoir!$E$5:$E$13,1)-1,0,2))</f>
        <v>694.84008659294591</v>
      </c>
      <c r="EP12" s="32">
        <f ca="1">FORECAST(EP21,OFFSET(Réservoir!$D$5:$D$13,MATCH(EP21,Réservoir!$E$5:$E$13,1)-1,0,2),OFFSET(Réservoir!$E$5:$E$13,MATCH(EP21,Réservoir!$E$5:$E$13,1)-1,0,2))</f>
        <v>694.91053057825854</v>
      </c>
      <c r="EQ12" s="152">
        <f ca="1">FORECAST(EQ21,OFFSET(Réservoir!$D$5:$D$13,MATCH(EQ21,Réservoir!$E$5:$E$13,1)-1,0,2),OFFSET(Réservoir!$E$5:$E$13,MATCH(EQ21,Réservoir!$E$5:$E$13,1)-1,0,2))</f>
        <v>694.98097456357118</v>
      </c>
      <c r="ER12" s="32">
        <f ca="1">FORECAST(ER21,OFFSET(Réservoir!$D$5:$D$13,MATCH(ER21,Réservoir!$E$5:$E$13,1)-1,0,2),OFFSET(Réservoir!$E$5:$E$13,MATCH(ER21,Réservoir!$E$5:$E$13,1)-1,0,2))</f>
        <v>695.05141854888382</v>
      </c>
      <c r="ES12" s="32">
        <f ca="1">FORECAST(ES21,OFFSET(Réservoir!$D$5:$D$13,MATCH(ES21,Réservoir!$E$5:$E$13,1)-1,0,2),OFFSET(Réservoir!$E$5:$E$13,MATCH(ES21,Réservoir!$E$5:$E$13,1)-1,0,2))</f>
        <v>695.12002914375273</v>
      </c>
      <c r="ET12" s="32">
        <f ca="1">FORECAST(ET21,OFFSET(Réservoir!$D$5:$D$13,MATCH(ET21,Réservoir!$E$5:$E$13,1)-1,0,2),OFFSET(Réservoir!$E$5:$E$13,MATCH(ET21,Réservoir!$E$5:$E$13,1)-1,0,2))</f>
        <v>695.18863973862165</v>
      </c>
      <c r="EU12" s="32">
        <f ca="1">FORECAST(EU21,OFFSET(Réservoir!$D$5:$D$13,MATCH(EU21,Réservoir!$E$5:$E$13,1)-1,0,2),OFFSET(Réservoir!$E$5:$E$13,MATCH(EU21,Réservoir!$E$5:$E$13,1)-1,0,2))</f>
        <v>695.25725033349056</v>
      </c>
      <c r="EV12" s="32">
        <f ca="1">FORECAST(EV21,OFFSET(Réservoir!$D$5:$D$13,MATCH(EV21,Réservoir!$E$5:$E$13,1)-1,0,2),OFFSET(Réservoir!$E$5:$E$13,MATCH(EV21,Réservoir!$E$5:$E$13,1)-1,0,2))</f>
        <v>695.32586092835948</v>
      </c>
      <c r="EW12" s="32">
        <f ca="1">FORECAST(EW21,OFFSET(Réservoir!$D$5:$D$13,MATCH(EW21,Réservoir!$E$5:$E$13,1)-1,0,2),OFFSET(Réservoir!$E$5:$E$13,MATCH(EW21,Réservoir!$E$5:$E$13,1)-1,0,2))</f>
        <v>695.39447152322839</v>
      </c>
      <c r="EX12" s="32">
        <f ca="1">FORECAST(EX21,OFFSET(Réservoir!$D$5:$D$13,MATCH(EX21,Réservoir!$E$5:$E$13,1)-1,0,2),OFFSET(Réservoir!$E$5:$E$13,MATCH(EX21,Réservoir!$E$5:$E$13,1)-1,0,2))</f>
        <v>695.4630821180973</v>
      </c>
      <c r="EY12" s="32">
        <f ca="1">FORECAST(EY21,OFFSET(Réservoir!$D$5:$D$13,MATCH(EY21,Réservoir!$E$5:$E$13,1)-1,0,2),OFFSET(Réservoir!$E$5:$E$13,MATCH(EY21,Réservoir!$E$5:$E$13,1)-1,0,2))</f>
        <v>695.53169271296611</v>
      </c>
      <c r="EZ12" s="32">
        <f ca="1">FORECAST(EZ21,OFFSET(Réservoir!$D$5:$D$13,MATCH(EZ21,Réservoir!$E$5:$E$13,1)-1,0,2),OFFSET(Réservoir!$E$5:$E$13,MATCH(EZ21,Réservoir!$E$5:$E$13,1)-1,0,2))</f>
        <v>695.60030330783502</v>
      </c>
      <c r="FA12" s="32">
        <f ca="1">FORECAST(FA21,OFFSET(Réservoir!$D$5:$D$13,MATCH(FA21,Réservoir!$E$5:$E$13,1)-1,0,2),OFFSET(Réservoir!$E$5:$E$13,MATCH(FA21,Réservoir!$E$5:$E$13,1)-1,0,2))</f>
        <v>695.66891390270393</v>
      </c>
      <c r="FB12" s="32">
        <f ca="1">FORECAST(FB21,OFFSET(Réservoir!$D$5:$D$13,MATCH(FB21,Réservoir!$E$5:$E$13,1)-1,0,2),OFFSET(Réservoir!$E$5:$E$13,MATCH(FB21,Réservoir!$E$5:$E$13,1)-1,0,2))</f>
        <v>695.73752449757285</v>
      </c>
      <c r="FC12" s="32">
        <f ca="1">FORECAST(FC21,OFFSET(Réservoir!$D$5:$D$13,MATCH(FC21,Réservoir!$E$5:$E$13,1)-1,0,2),OFFSET(Réservoir!$E$5:$E$13,MATCH(FC21,Réservoir!$E$5:$E$13,1)-1,0,2))</f>
        <v>695.80613509244176</v>
      </c>
      <c r="FD12" s="32">
        <f ca="1">FORECAST(FD21,OFFSET(Réservoir!$D$5:$D$13,MATCH(FD21,Réservoir!$E$5:$E$13,1)-1,0,2),OFFSET(Réservoir!$E$5:$E$13,MATCH(FD21,Réservoir!$E$5:$E$13,1)-1,0,2))</f>
        <v>695.87474568731068</v>
      </c>
      <c r="FE12" s="32">
        <f ca="1">FORECAST(FE21,OFFSET(Réservoir!$D$5:$D$13,MATCH(FE21,Réservoir!$E$5:$E$13,1)-1,0,2),OFFSET(Réservoir!$E$5:$E$13,MATCH(FE21,Réservoir!$E$5:$E$13,1)-1,0,2))</f>
        <v>695.94335628217959</v>
      </c>
      <c r="FF12" s="32">
        <f ca="1">FORECAST(FF21,OFFSET(Réservoir!$D$5:$D$13,MATCH(FF21,Réservoir!$E$5:$E$13,1)-1,0,2),OFFSET(Réservoir!$E$5:$E$13,MATCH(FF21,Réservoir!$E$5:$E$13,1)-1,0,2))</f>
        <v>696.01196687704851</v>
      </c>
      <c r="FG12" s="32">
        <f ca="1">FORECAST(FG21,OFFSET(Réservoir!$D$5:$D$13,MATCH(FG21,Réservoir!$E$5:$E$13,1)-1,0,2),OFFSET(Réservoir!$E$5:$E$13,MATCH(FG21,Réservoir!$E$5:$E$13,1)-1,0,2))</f>
        <v>696.08057747191742</v>
      </c>
      <c r="FH12" s="32">
        <f ca="1">FORECAST(FH21,OFFSET(Réservoir!$D$5:$D$13,MATCH(FH21,Réservoir!$E$5:$E$13,1)-1,0,2),OFFSET(Réservoir!$E$5:$E$13,MATCH(FH21,Réservoir!$E$5:$E$13,1)-1,0,2))</f>
        <v>696.14918806678634</v>
      </c>
      <c r="FI12" s="32">
        <f ca="1">FORECAST(FI21,OFFSET(Réservoir!$D$5:$D$13,MATCH(FI21,Réservoir!$E$5:$E$13,1)-1,0,2),OFFSET(Réservoir!$E$5:$E$13,MATCH(FI21,Réservoir!$E$5:$E$13,1)-1,0,2))</f>
        <v>696.21779866165525</v>
      </c>
      <c r="FJ12" s="32">
        <f ca="1">FORECAST(FJ21,OFFSET(Réservoir!$D$5:$D$13,MATCH(FJ21,Réservoir!$E$5:$E$13,1)-1,0,2),OFFSET(Réservoir!$E$5:$E$13,MATCH(FJ21,Réservoir!$E$5:$E$13,1)-1,0,2))</f>
        <v>696.28640925652405</v>
      </c>
      <c r="FK12" s="32">
        <f ca="1">FORECAST(FK21,OFFSET(Réservoir!$D$5:$D$13,MATCH(FK21,Réservoir!$E$5:$E$13,1)-1,0,2),OFFSET(Réservoir!$E$5:$E$13,MATCH(FK21,Réservoir!$E$5:$E$13,1)-1,0,2))</f>
        <v>696.35501985139297</v>
      </c>
      <c r="FL12" s="32">
        <f ca="1">FORECAST(FL21,OFFSET(Réservoir!$D$5:$D$13,MATCH(FL21,Réservoir!$E$5:$E$13,1)-1,0,2),OFFSET(Réservoir!$E$5:$E$13,MATCH(FL21,Réservoir!$E$5:$E$13,1)-1,0,2))</f>
        <v>696.42363044626188</v>
      </c>
      <c r="FM12" s="32">
        <f ca="1">FORECAST(FM21,OFFSET(Réservoir!$D$5:$D$13,MATCH(FM21,Réservoir!$E$5:$E$13,1)-1,0,2),OFFSET(Réservoir!$E$5:$E$13,MATCH(FM21,Réservoir!$E$5:$E$13,1)-1,0,2))</f>
        <v>696.4922410411308</v>
      </c>
      <c r="FN12" s="32">
        <f ca="1">FORECAST(FN21,OFFSET(Réservoir!$D$5:$D$13,MATCH(FN21,Réservoir!$E$5:$E$13,1)-1,0,2),OFFSET(Réservoir!$E$5:$E$13,MATCH(FN21,Réservoir!$E$5:$E$13,1)-1,0,2))</f>
        <v>696.56085163599971</v>
      </c>
      <c r="FO12" s="32">
        <f ca="1">FORECAST(FO21,OFFSET(Réservoir!$D$5:$D$13,MATCH(FO21,Réservoir!$E$5:$E$13,1)-1,0,2),OFFSET(Réservoir!$E$5:$E$13,MATCH(FO21,Réservoir!$E$5:$E$13,1)-1,0,2))</f>
        <v>696.62946223086863</v>
      </c>
      <c r="FP12" s="105" t="e">
        <f ca="1">FORECAST(FP21,OFFSET(Réservoir!$D$5:$D$13,MATCH(FP21,Réservoir!$E$5:$E$13,1)-1,0,2),OFFSET(Réservoir!$E$5:$E$13,MATCH(FP21,Réservoir!$E$5:$E$13,1)-1,0,2))</f>
        <v>#VALUE!</v>
      </c>
      <c r="FQ12" s="32" t="e">
        <f ca="1">FORECAST(FQ21,OFFSET(Réservoir!$D$5:$D$13,MATCH(FQ21,Réservoir!$E$5:$E$13,1)-1,0,2),OFFSET(Réservoir!$E$5:$E$13,MATCH(FQ21,Réservoir!$E$5:$E$13,1)-1,0,2))</f>
        <v>#VALUE!</v>
      </c>
      <c r="FR12" s="32" t="e">
        <f ca="1">FORECAST(FR21,OFFSET(Réservoir!$D$5:$D$13,MATCH(FR21,Réservoir!$E$5:$E$13,1)-1,0,2),OFFSET(Réservoir!$E$5:$E$13,MATCH(FR21,Réservoir!$E$5:$E$13,1)-1,0,2))</f>
        <v>#VALUE!</v>
      </c>
      <c r="FS12" s="32" t="e">
        <f ca="1">FORECAST(FS21,OFFSET(Réservoir!$D$5:$D$13,MATCH(FS21,Réservoir!$E$5:$E$13,1)-1,0,2),OFFSET(Réservoir!$E$5:$E$13,MATCH(FS21,Réservoir!$E$5:$E$13,1)-1,0,2))</f>
        <v>#VALUE!</v>
      </c>
      <c r="FT12" s="32" t="e">
        <f ca="1">FORECAST(FT21,OFFSET(Réservoir!$D$5:$D$13,MATCH(FT21,Réservoir!$E$5:$E$13,1)-1,0,2),OFFSET(Réservoir!$E$5:$E$13,MATCH(FT21,Réservoir!$E$5:$E$13,1)-1,0,2))</f>
        <v>#VALUE!</v>
      </c>
      <c r="FU12" s="32" t="e">
        <f ca="1">FORECAST(FU21,OFFSET(Réservoir!$D$5:$D$13,MATCH(FU21,Réservoir!$E$5:$E$13,1)-1,0,2),OFFSET(Réservoir!$E$5:$E$13,MATCH(FU21,Réservoir!$E$5:$E$13,1)-1,0,2))</f>
        <v>#VALUE!</v>
      </c>
      <c r="FV12" s="32" t="e">
        <f ca="1">FORECAST(FV21,OFFSET(Réservoir!$D$5:$D$13,MATCH(FV21,Réservoir!$E$5:$E$13,1)-1,0,2),OFFSET(Réservoir!$E$5:$E$13,MATCH(FV21,Réservoir!$E$5:$E$13,1)-1,0,2))</f>
        <v>#VALUE!</v>
      </c>
      <c r="FW12" s="32" t="e">
        <f ca="1">FORECAST(FW21,OFFSET(Réservoir!$D$5:$D$13,MATCH(FW21,Réservoir!$E$5:$E$13,1)-1,0,2),OFFSET(Réservoir!$E$5:$E$13,MATCH(FW21,Réservoir!$E$5:$E$13,1)-1,0,2))</f>
        <v>#VALUE!</v>
      </c>
      <c r="FX12" s="32" t="e">
        <f ca="1">FORECAST(FX21,OFFSET(Réservoir!$D$5:$D$13,MATCH(FX21,Réservoir!$E$5:$E$13,1)-1,0,2),OFFSET(Réservoir!$E$5:$E$13,MATCH(FX21,Réservoir!$E$5:$E$13,1)-1,0,2))</f>
        <v>#VALUE!</v>
      </c>
      <c r="FY12" s="32" t="e">
        <f ca="1">FORECAST(FY21,OFFSET(Réservoir!$D$5:$D$13,MATCH(FY21,Réservoir!$E$5:$E$13,1)-1,0,2),OFFSET(Réservoir!$E$5:$E$13,MATCH(FY21,Réservoir!$E$5:$E$13,1)-1,0,2))</f>
        <v>#VALUE!</v>
      </c>
      <c r="FZ12" s="32" t="e">
        <f ca="1">FORECAST(FZ21,OFFSET(Réservoir!$D$5:$D$13,MATCH(FZ21,Réservoir!$E$5:$E$13,1)-1,0,2),OFFSET(Réservoir!$E$5:$E$13,MATCH(FZ21,Réservoir!$E$5:$E$13,1)-1,0,2))</f>
        <v>#VALUE!</v>
      </c>
      <c r="GA12" s="32" t="e">
        <f ca="1">FORECAST(GA21,OFFSET(Réservoir!$D$5:$D$13,MATCH(GA21,Réservoir!$E$5:$E$13,1)-1,0,2),OFFSET(Réservoir!$E$5:$E$13,MATCH(GA21,Réservoir!$E$5:$E$13,1)-1,0,2))</f>
        <v>#VALUE!</v>
      </c>
      <c r="GB12" s="32" t="e">
        <f ca="1">FORECAST(GB21,OFFSET(Réservoir!$D$5:$D$13,MATCH(GB21,Réservoir!$E$5:$E$13,1)-1,0,2),OFFSET(Réservoir!$E$5:$E$13,MATCH(GB21,Réservoir!$E$5:$E$13,1)-1,0,2))</f>
        <v>#VALUE!</v>
      </c>
      <c r="GC12" s="32" t="e">
        <f ca="1">FORECAST(GC21,OFFSET(Réservoir!$D$5:$D$13,MATCH(GC21,Réservoir!$E$5:$E$13,1)-1,0,2),OFFSET(Réservoir!$E$5:$E$13,MATCH(GC21,Réservoir!$E$5:$E$13,1)-1,0,2))</f>
        <v>#VALUE!</v>
      </c>
      <c r="GD12" s="32" t="e">
        <f ca="1">FORECAST(GD21,OFFSET(Réservoir!$D$5:$D$13,MATCH(GD21,Réservoir!$E$5:$E$13,1)-1,0,2),OFFSET(Réservoir!$E$5:$E$13,MATCH(GD21,Réservoir!$E$5:$E$13,1)-1,0,2))</f>
        <v>#VALUE!</v>
      </c>
      <c r="GE12" s="32" t="e">
        <f ca="1">FORECAST(GE21,OFFSET(Réservoir!$D$5:$D$13,MATCH(GE21,Réservoir!$E$5:$E$13,1)-1,0,2),OFFSET(Réservoir!$E$5:$E$13,MATCH(GE21,Réservoir!$E$5:$E$13,1)-1,0,2))</f>
        <v>#VALUE!</v>
      </c>
      <c r="GF12" s="32" t="e">
        <f ca="1">FORECAST(GF21,OFFSET(Réservoir!$D$5:$D$13,MATCH(GF21,Réservoir!$E$5:$E$13,1)-1,0,2),OFFSET(Réservoir!$E$5:$E$13,MATCH(GF21,Réservoir!$E$5:$E$13,1)-1,0,2))</f>
        <v>#VALUE!</v>
      </c>
      <c r="GG12" s="32" t="e">
        <f ca="1">FORECAST(GG21,OFFSET(Réservoir!$D$5:$D$13,MATCH(GG21,Réservoir!$E$5:$E$13,1)-1,0,2),OFFSET(Réservoir!$E$5:$E$13,MATCH(GG21,Réservoir!$E$5:$E$13,1)-1,0,2))</f>
        <v>#VALUE!</v>
      </c>
      <c r="GH12" s="32" t="e">
        <f ca="1">FORECAST(GH21,OFFSET(Réservoir!$D$5:$D$13,MATCH(GH21,Réservoir!$E$5:$E$13,1)-1,0,2),OFFSET(Réservoir!$E$5:$E$13,MATCH(GH21,Réservoir!$E$5:$E$13,1)-1,0,2))</f>
        <v>#VALUE!</v>
      </c>
      <c r="GI12" s="32" t="e">
        <f ca="1">FORECAST(GI21,OFFSET(Réservoir!$D$5:$D$13,MATCH(GI21,Réservoir!$E$5:$E$13,1)-1,0,2),OFFSET(Réservoir!$E$5:$E$13,MATCH(GI21,Réservoir!$E$5:$E$13,1)-1,0,2))</f>
        <v>#VALUE!</v>
      </c>
      <c r="GJ12" s="32" t="e">
        <f ca="1">FORECAST(GJ21,OFFSET(Réservoir!$D$5:$D$13,MATCH(GJ21,Réservoir!$E$5:$E$13,1)-1,0,2),OFFSET(Réservoir!$E$5:$E$13,MATCH(GJ21,Réservoir!$E$5:$E$13,1)-1,0,2))</f>
        <v>#VALUE!</v>
      </c>
      <c r="GK12" s="32" t="e">
        <f ca="1">FORECAST(GK21,OFFSET(Réservoir!$D$5:$D$13,MATCH(GK21,Réservoir!$E$5:$E$13,1)-1,0,2),OFFSET(Réservoir!$E$5:$E$13,MATCH(GK21,Réservoir!$E$5:$E$13,1)-1,0,2))</f>
        <v>#VALUE!</v>
      </c>
      <c r="GL12" s="32" t="e">
        <f ca="1">FORECAST(GL21,OFFSET(Réservoir!$D$5:$D$13,MATCH(GL21,Réservoir!$E$5:$E$13,1)-1,0,2),OFFSET(Réservoir!$E$5:$E$13,MATCH(GL21,Réservoir!$E$5:$E$13,1)-1,0,2))</f>
        <v>#VALUE!</v>
      </c>
      <c r="GM12" s="152" t="e">
        <f ca="1">FORECAST(GM21,OFFSET(Réservoir!$D$5:$D$13,MATCH(GM21,Réservoir!$E$5:$E$13,1)-1,0,2),OFFSET(Réservoir!$E$5:$E$13,MATCH(GM21,Réservoir!$E$5:$E$13,1)-1,0,2))</f>
        <v>#VALUE!</v>
      </c>
    </row>
    <row r="13" spans="1:195" x14ac:dyDescent="0.25">
      <c r="B13" t="s">
        <v>570</v>
      </c>
      <c r="C13" t="s">
        <v>25</v>
      </c>
      <c r="D13" s="40">
        <f ca="1">Horaire!D28</f>
        <v>689.0501708984375</v>
      </c>
      <c r="E13" s="40">
        <f ca="1">Horaire!E28</f>
        <v>689.190185546875</v>
      </c>
      <c r="F13" s="40">
        <f ca="1">Horaire!F28</f>
        <v>689.3302001953125</v>
      </c>
      <c r="G13" s="40">
        <f ca="1">Horaire!G28</f>
        <v>689.460205078125</v>
      </c>
      <c r="H13" s="40">
        <f ca="1">Horaire!H28</f>
        <v>689.5902099609375</v>
      </c>
      <c r="I13" s="40">
        <f ca="1">Horaire!I28</f>
        <v>689.730224609375</v>
      </c>
      <c r="J13" s="40">
        <f ca="1">Horaire!J28</f>
        <v>689.8502197265625</v>
      </c>
      <c r="K13" s="40">
        <f ca="1">Horaire!K28</f>
        <v>689.9501953125</v>
      </c>
      <c r="L13" s="40">
        <f ca="1">Horaire!L28</f>
        <v>689.78021240234375</v>
      </c>
      <c r="M13" s="40">
        <f ca="1">Horaire!M28</f>
        <v>689.6102294921875</v>
      </c>
      <c r="N13" s="40">
        <f ca="1">Horaire!N28</f>
        <v>689.43017578125</v>
      </c>
      <c r="O13" s="40" t="str">
        <f ca="1">Horaire!O28</f>
        <v/>
      </c>
      <c r="P13" s="40" t="str">
        <f ca="1">Horaire!P28</f>
        <v/>
      </c>
      <c r="Q13" s="40" t="str">
        <f ca="1">Horaire!Q28</f>
        <v/>
      </c>
      <c r="R13" s="40" t="str">
        <f ca="1">Horaire!R28</f>
        <v/>
      </c>
      <c r="S13" s="40" t="str">
        <f ca="1">Horaire!S28</f>
        <v/>
      </c>
      <c r="T13" s="40" t="str">
        <f ca="1">Horaire!T28</f>
        <v/>
      </c>
      <c r="U13" s="40" t="str">
        <f ca="1">Horaire!U28</f>
        <v/>
      </c>
      <c r="V13" s="40" t="str">
        <f ca="1">Horaire!V28</f>
        <v/>
      </c>
      <c r="W13" s="40" t="str">
        <f ca="1">Horaire!W28</f>
        <v/>
      </c>
      <c r="X13" s="40" t="str">
        <f ca="1">Horaire!X28</f>
        <v/>
      </c>
      <c r="Y13" s="40" t="str">
        <f ca="1">Horaire!Y28</f>
        <v/>
      </c>
      <c r="Z13" s="40" t="str">
        <f ca="1">Horaire!Z28</f>
        <v/>
      </c>
      <c r="AA13" s="40" t="str">
        <f ca="1">Horaire!AA28</f>
        <v/>
      </c>
      <c r="AB13" s="102" t="str">
        <f ca="1">Horaire!AB28</f>
        <v/>
      </c>
      <c r="AC13" s="40" t="str">
        <f ca="1">Horaire!AC28</f>
        <v/>
      </c>
      <c r="AD13" s="40" t="str">
        <f ca="1">Horaire!AD28</f>
        <v/>
      </c>
      <c r="AE13" s="40" t="str">
        <f ca="1">Horaire!AE28</f>
        <v/>
      </c>
      <c r="AF13" s="40" t="str">
        <f ca="1">Horaire!AF28</f>
        <v/>
      </c>
      <c r="AG13" s="40" t="str">
        <f ca="1">Horaire!AG28</f>
        <v/>
      </c>
      <c r="AH13" s="40" t="str">
        <f ca="1">Horaire!AH28</f>
        <v/>
      </c>
      <c r="AI13" s="40" t="str">
        <f ca="1">Horaire!AI28</f>
        <v/>
      </c>
      <c r="AJ13" s="40" t="str">
        <f ca="1">Horaire!AJ28</f>
        <v/>
      </c>
      <c r="AK13" s="40" t="str">
        <f ca="1">Horaire!AK28</f>
        <v/>
      </c>
      <c r="AL13" s="40" t="str">
        <f ca="1">Horaire!AL28</f>
        <v/>
      </c>
      <c r="AM13" s="40" t="str">
        <f ca="1">Horaire!AM28</f>
        <v/>
      </c>
      <c r="AN13" s="40" t="str">
        <f ca="1">Horaire!AN28</f>
        <v/>
      </c>
      <c r="AO13" s="40" t="str">
        <f ca="1">Horaire!AO28</f>
        <v/>
      </c>
      <c r="AP13" s="40" t="str">
        <f ca="1">Horaire!AP28</f>
        <v/>
      </c>
      <c r="AQ13" s="40" t="str">
        <f ca="1">Horaire!AQ28</f>
        <v/>
      </c>
      <c r="AR13" s="40" t="str">
        <f ca="1">Horaire!AR28</f>
        <v/>
      </c>
      <c r="AS13" s="40" t="str">
        <f ca="1">Horaire!AS28</f>
        <v/>
      </c>
      <c r="AT13" s="40" t="str">
        <f ca="1">Horaire!AT28</f>
        <v/>
      </c>
      <c r="AU13" s="40" t="str">
        <f ca="1">Horaire!AU28</f>
        <v/>
      </c>
      <c r="AV13" s="40" t="str">
        <f ca="1">Horaire!AV28</f>
        <v/>
      </c>
      <c r="AW13" s="40" t="str">
        <f ca="1">Horaire!AW28</f>
        <v/>
      </c>
      <c r="AX13" s="40" t="str">
        <f ca="1">Horaire!AX28</f>
        <v/>
      </c>
      <c r="AY13" s="40" t="str">
        <f ca="1">Horaire!AY28</f>
        <v/>
      </c>
      <c r="AZ13" s="102" t="str">
        <f ca="1">Horaire!AZ28</f>
        <v/>
      </c>
      <c r="BA13" s="40" t="str">
        <f ca="1">Horaire!BA28</f>
        <v/>
      </c>
      <c r="BB13" s="40" t="str">
        <f ca="1">Horaire!BB28</f>
        <v/>
      </c>
      <c r="BC13" s="40" t="str">
        <f ca="1">Horaire!BC28</f>
        <v/>
      </c>
      <c r="BD13" s="40" t="str">
        <f ca="1">Horaire!BD28</f>
        <v/>
      </c>
      <c r="BE13" s="40" t="str">
        <f ca="1">Horaire!BE28</f>
        <v/>
      </c>
      <c r="BF13" s="40" t="str">
        <f ca="1">Horaire!BF28</f>
        <v/>
      </c>
      <c r="BG13" s="40" t="str">
        <f ca="1">Horaire!BG28</f>
        <v/>
      </c>
      <c r="BH13" s="40" t="str">
        <f ca="1">Horaire!BH28</f>
        <v/>
      </c>
      <c r="BI13" s="40" t="str">
        <f ca="1">Horaire!BI28</f>
        <v/>
      </c>
      <c r="BJ13" s="40" t="str">
        <f ca="1">Horaire!BJ28</f>
        <v/>
      </c>
      <c r="BK13" s="40" t="str">
        <f ca="1">Horaire!BK28</f>
        <v/>
      </c>
      <c r="BL13" s="40" t="str">
        <f ca="1">Horaire!BL28</f>
        <v/>
      </c>
      <c r="BM13" s="40" t="str">
        <f ca="1">Horaire!BM28</f>
        <v/>
      </c>
      <c r="BN13" s="40" t="str">
        <f ca="1">Horaire!BN28</f>
        <v/>
      </c>
      <c r="BO13" s="40" t="str">
        <f ca="1">Horaire!BO28</f>
        <v/>
      </c>
      <c r="BP13" s="40" t="str">
        <f ca="1">Horaire!BP28</f>
        <v/>
      </c>
      <c r="BQ13" s="40" t="str">
        <f ca="1">Horaire!BQ28</f>
        <v/>
      </c>
      <c r="BR13" s="40" t="str">
        <f ca="1">Horaire!BR28</f>
        <v/>
      </c>
      <c r="BS13" s="40" t="str">
        <f ca="1">Horaire!BS28</f>
        <v/>
      </c>
      <c r="BT13" s="40" t="str">
        <f ca="1">Horaire!BT28</f>
        <v/>
      </c>
      <c r="BU13" s="40" t="str">
        <f ca="1">Horaire!BU28</f>
        <v/>
      </c>
      <c r="BV13" s="40" t="str">
        <f ca="1">Horaire!BV28</f>
        <v/>
      </c>
      <c r="BW13" s="40" t="str">
        <f ca="1">Horaire!BW28</f>
        <v/>
      </c>
      <c r="BX13" s="102" t="str">
        <f ca="1">Horaire!BX28</f>
        <v/>
      </c>
      <c r="BY13" s="40" t="str">
        <f ca="1">Horaire!BY28</f>
        <v/>
      </c>
      <c r="BZ13" s="40" t="str">
        <f ca="1">Horaire!BZ28</f>
        <v/>
      </c>
      <c r="CA13" s="40" t="str">
        <f ca="1">Horaire!CA28</f>
        <v/>
      </c>
      <c r="CB13" s="40" t="str">
        <f ca="1">Horaire!CB28</f>
        <v/>
      </c>
      <c r="CC13" s="40" t="str">
        <f ca="1">Horaire!CC28</f>
        <v/>
      </c>
      <c r="CD13" s="40" t="str">
        <f ca="1">Horaire!CD28</f>
        <v/>
      </c>
      <c r="CE13" s="40" t="str">
        <f ca="1">Horaire!CE28</f>
        <v/>
      </c>
      <c r="CF13" s="40" t="str">
        <f ca="1">Horaire!CF28</f>
        <v/>
      </c>
      <c r="CG13" s="40" t="str">
        <f ca="1">Horaire!CG28</f>
        <v/>
      </c>
      <c r="CH13" s="40" t="str">
        <f ca="1">Horaire!CH28</f>
        <v/>
      </c>
      <c r="CI13" s="40" t="str">
        <f ca="1">Horaire!CI28</f>
        <v/>
      </c>
      <c r="CJ13" s="40" t="str">
        <f ca="1">Horaire!CJ28</f>
        <v/>
      </c>
      <c r="CK13" s="40" t="str">
        <f ca="1">Horaire!CK28</f>
        <v/>
      </c>
      <c r="CL13" s="40" t="str">
        <f ca="1">Horaire!CL28</f>
        <v/>
      </c>
      <c r="CM13" s="40" t="str">
        <f ca="1">Horaire!CM28</f>
        <v/>
      </c>
      <c r="CN13" s="40" t="str">
        <f ca="1">Horaire!CN28</f>
        <v/>
      </c>
      <c r="CO13" s="40" t="str">
        <f ca="1">Horaire!CO28</f>
        <v/>
      </c>
      <c r="CP13" s="40" t="str">
        <f ca="1">Horaire!CP28</f>
        <v/>
      </c>
      <c r="CQ13" s="40" t="str">
        <f ca="1">Horaire!CQ28</f>
        <v/>
      </c>
      <c r="CR13" s="40" t="str">
        <f ca="1">Horaire!CR28</f>
        <v/>
      </c>
      <c r="CS13" s="40" t="str">
        <f ca="1">Horaire!CS28</f>
        <v/>
      </c>
      <c r="CT13" s="40" t="str">
        <f ca="1">Horaire!CT28</f>
        <v/>
      </c>
      <c r="CU13" s="149" t="str">
        <f ca="1">Horaire!CU28</f>
        <v/>
      </c>
      <c r="CV13" s="40" t="str">
        <f ca="1">Horaire!CV28</f>
        <v/>
      </c>
      <c r="CW13" s="40" t="str">
        <f ca="1">Horaire!CW28</f>
        <v/>
      </c>
      <c r="CX13" s="40" t="str">
        <f ca="1">Horaire!CX28</f>
        <v/>
      </c>
      <c r="CY13" s="40" t="str">
        <f ca="1">Horaire!CY28</f>
        <v/>
      </c>
      <c r="CZ13" s="40" t="str">
        <f ca="1">Horaire!CZ28</f>
        <v/>
      </c>
      <c r="DA13" s="40" t="str">
        <f ca="1">Horaire!DA28</f>
        <v/>
      </c>
      <c r="DB13" s="40" t="str">
        <f ca="1">Horaire!DB28</f>
        <v/>
      </c>
      <c r="DC13" s="40" t="str">
        <f ca="1">Horaire!DC28</f>
        <v/>
      </c>
      <c r="DD13" s="40" t="str">
        <f ca="1">Horaire!DD28</f>
        <v/>
      </c>
      <c r="DE13" s="40" t="str">
        <f ca="1">Horaire!DE28</f>
        <v/>
      </c>
      <c r="DF13" s="40" t="str">
        <f ca="1">Horaire!DF28</f>
        <v/>
      </c>
      <c r="DG13" s="40" t="str">
        <f ca="1">Horaire!DG28</f>
        <v/>
      </c>
      <c r="DH13" s="40" t="str">
        <f ca="1">Horaire!DH28</f>
        <v/>
      </c>
      <c r="DI13" s="40" t="str">
        <f ca="1">Horaire!DI28</f>
        <v/>
      </c>
      <c r="DJ13" s="40" t="str">
        <f ca="1">Horaire!DJ28</f>
        <v/>
      </c>
      <c r="DK13" s="40" t="str">
        <f ca="1">Horaire!DK28</f>
        <v/>
      </c>
      <c r="DL13" s="40" t="str">
        <f ca="1">Horaire!DL28</f>
        <v/>
      </c>
      <c r="DM13" s="40" t="str">
        <f ca="1">Horaire!DM28</f>
        <v/>
      </c>
      <c r="DN13" s="40" t="str">
        <f ca="1">Horaire!DN28</f>
        <v/>
      </c>
      <c r="DO13" s="40" t="str">
        <f ca="1">Horaire!DO28</f>
        <v/>
      </c>
      <c r="DP13" s="40" t="str">
        <f ca="1">Horaire!DP28</f>
        <v/>
      </c>
      <c r="DQ13" s="40" t="str">
        <f ca="1">Horaire!DQ28</f>
        <v/>
      </c>
      <c r="DR13" s="40" t="str">
        <f ca="1">Horaire!DR28</f>
        <v/>
      </c>
      <c r="DS13" s="40" t="str">
        <f ca="1">Horaire!DS28</f>
        <v/>
      </c>
      <c r="DT13" s="102" t="str">
        <f ca="1">Horaire!DT28</f>
        <v/>
      </c>
      <c r="DU13" s="40" t="str">
        <f ca="1">Horaire!DU28</f>
        <v/>
      </c>
      <c r="DV13" s="40" t="str">
        <f ca="1">Horaire!DV28</f>
        <v/>
      </c>
      <c r="DW13" s="40" t="str">
        <f ca="1">Horaire!DW28</f>
        <v/>
      </c>
      <c r="DX13" s="40" t="str">
        <f ca="1">Horaire!DX28</f>
        <v/>
      </c>
      <c r="DY13" s="40" t="str">
        <f ca="1">Horaire!DY28</f>
        <v/>
      </c>
      <c r="DZ13" s="40" t="str">
        <f ca="1">Horaire!DZ28</f>
        <v/>
      </c>
      <c r="EA13" s="40" t="str">
        <f ca="1">Horaire!EA28</f>
        <v/>
      </c>
      <c r="EB13" s="40" t="str">
        <f ca="1">Horaire!EB28</f>
        <v/>
      </c>
      <c r="EC13" s="40" t="str">
        <f ca="1">Horaire!EC28</f>
        <v/>
      </c>
      <c r="ED13" s="40" t="str">
        <f ca="1">Horaire!ED28</f>
        <v/>
      </c>
      <c r="EE13" s="40" t="str">
        <f ca="1">Horaire!EE28</f>
        <v/>
      </c>
      <c r="EF13" s="40" t="str">
        <f ca="1">Horaire!EF28</f>
        <v/>
      </c>
      <c r="EG13" s="40" t="str">
        <f ca="1">Horaire!EG28</f>
        <v/>
      </c>
      <c r="EH13" s="40" t="str">
        <f ca="1">Horaire!EH28</f>
        <v/>
      </c>
      <c r="EI13" s="40" t="str">
        <f ca="1">Horaire!EI28</f>
        <v/>
      </c>
      <c r="EJ13" s="40" t="str">
        <f ca="1">Horaire!EJ28</f>
        <v/>
      </c>
      <c r="EK13" s="40" t="str">
        <f ca="1">Horaire!EK28</f>
        <v/>
      </c>
      <c r="EL13" s="40" t="str">
        <f ca="1">Horaire!EL28</f>
        <v/>
      </c>
      <c r="EM13" s="40" t="str">
        <f ca="1">Horaire!EM28</f>
        <v/>
      </c>
      <c r="EN13" s="40" t="str">
        <f ca="1">Horaire!EN28</f>
        <v/>
      </c>
      <c r="EO13" s="40" t="str">
        <f ca="1">Horaire!EO28</f>
        <v/>
      </c>
      <c r="EP13" s="40" t="str">
        <f ca="1">Horaire!EP28</f>
        <v/>
      </c>
      <c r="EQ13" s="149" t="str">
        <f ca="1">Horaire!EQ28</f>
        <v/>
      </c>
      <c r="ER13" s="40" t="str">
        <f ca="1">Horaire!ER28</f>
        <v/>
      </c>
      <c r="ES13" s="40" t="str">
        <f ca="1">Horaire!ES28</f>
        <v/>
      </c>
      <c r="ET13" s="40" t="str">
        <f ca="1">Horaire!ET28</f>
        <v/>
      </c>
      <c r="EU13" s="40" t="str">
        <f ca="1">Horaire!EU28</f>
        <v/>
      </c>
      <c r="EV13" s="40" t="str">
        <f ca="1">Horaire!EV28</f>
        <v/>
      </c>
      <c r="EW13" s="40" t="str">
        <f ca="1">Horaire!EW28</f>
        <v/>
      </c>
      <c r="EX13" s="40" t="str">
        <f ca="1">Horaire!EX28</f>
        <v/>
      </c>
      <c r="EY13" s="40" t="str">
        <f ca="1">Horaire!EY28</f>
        <v/>
      </c>
      <c r="EZ13" s="40" t="str">
        <f ca="1">Horaire!EZ28</f>
        <v/>
      </c>
      <c r="FA13" s="40" t="str">
        <f ca="1">Horaire!FA28</f>
        <v/>
      </c>
      <c r="FB13" s="40" t="str">
        <f ca="1">Horaire!FB28</f>
        <v/>
      </c>
      <c r="FC13" s="40" t="str">
        <f ca="1">Horaire!FC28</f>
        <v/>
      </c>
      <c r="FD13" s="40" t="str">
        <f ca="1">Horaire!FD28</f>
        <v/>
      </c>
      <c r="FE13" s="40" t="str">
        <f ca="1">Horaire!FE28</f>
        <v/>
      </c>
      <c r="FF13" s="40" t="str">
        <f ca="1">Horaire!FF28</f>
        <v/>
      </c>
      <c r="FG13" s="40" t="str">
        <f ca="1">Horaire!FG28</f>
        <v/>
      </c>
      <c r="FH13" s="40" t="str">
        <f ca="1">Horaire!FH28</f>
        <v/>
      </c>
      <c r="FI13" s="40" t="str">
        <f ca="1">Horaire!FI28</f>
        <v/>
      </c>
      <c r="FJ13" s="40" t="str">
        <f ca="1">Horaire!FJ28</f>
        <v/>
      </c>
      <c r="FK13" s="40" t="str">
        <f ca="1">Horaire!FK28</f>
        <v/>
      </c>
      <c r="FL13" s="40" t="str">
        <f ca="1">Horaire!FL28</f>
        <v/>
      </c>
      <c r="FM13" s="40" t="str">
        <f ca="1">Horaire!FM28</f>
        <v/>
      </c>
      <c r="FN13" s="40" t="str">
        <f ca="1">Horaire!FN28</f>
        <v/>
      </c>
      <c r="FO13" s="40" t="str">
        <f ca="1">Horaire!FO28</f>
        <v/>
      </c>
      <c r="FP13" s="102" t="str">
        <f ca="1">Horaire!FP28</f>
        <v/>
      </c>
      <c r="FQ13" s="40" t="str">
        <f ca="1">Horaire!FQ28</f>
        <v/>
      </c>
      <c r="FR13" s="40" t="str">
        <f ca="1">Horaire!FR28</f>
        <v/>
      </c>
      <c r="FS13" s="40" t="str">
        <f ca="1">Horaire!FS28</f>
        <v/>
      </c>
      <c r="FT13" s="40" t="str">
        <f ca="1">Horaire!FT28</f>
        <v/>
      </c>
      <c r="FU13" s="40" t="str">
        <f ca="1">Horaire!FU28</f>
        <v/>
      </c>
      <c r="FV13" s="40" t="str">
        <f ca="1">Horaire!FV28</f>
        <v/>
      </c>
      <c r="FW13" s="40" t="str">
        <f ca="1">Horaire!FW28</f>
        <v/>
      </c>
      <c r="FX13" s="40" t="str">
        <f ca="1">Horaire!FX28</f>
        <v/>
      </c>
      <c r="FY13" s="40" t="str">
        <f ca="1">Horaire!FY28</f>
        <v/>
      </c>
      <c r="FZ13" s="40" t="str">
        <f ca="1">Horaire!FZ28</f>
        <v/>
      </c>
      <c r="GA13" s="40" t="str">
        <f ca="1">Horaire!GA28</f>
        <v/>
      </c>
      <c r="GB13" s="40" t="str">
        <f ca="1">Horaire!GB28</f>
        <v/>
      </c>
      <c r="GC13" s="40" t="str">
        <f ca="1">Horaire!GC28</f>
        <v/>
      </c>
      <c r="GD13" s="40" t="str">
        <f ca="1">Horaire!GD28</f>
        <v/>
      </c>
      <c r="GE13" s="40" t="str">
        <f ca="1">Horaire!GE28</f>
        <v/>
      </c>
      <c r="GF13" s="40" t="str">
        <f ca="1">Horaire!GF28</f>
        <v/>
      </c>
      <c r="GG13" s="40" t="str">
        <f ca="1">Horaire!GG28</f>
        <v/>
      </c>
      <c r="GH13" s="40" t="str">
        <f ca="1">Horaire!GH28</f>
        <v/>
      </c>
      <c r="GI13" s="40" t="str">
        <f ca="1">Horaire!GI28</f>
        <v/>
      </c>
      <c r="GJ13" s="40" t="str">
        <f ca="1">Horaire!GJ28</f>
        <v/>
      </c>
      <c r="GK13" s="40" t="str">
        <f ca="1">Horaire!GK28</f>
        <v/>
      </c>
      <c r="GL13" s="40" t="str">
        <f ca="1">Horaire!GL28</f>
        <v/>
      </c>
      <c r="GM13" s="149" t="str">
        <f ca="1">Horaire!GM28</f>
        <v/>
      </c>
    </row>
    <row r="14" spans="1:195" x14ac:dyDescent="0.25">
      <c r="AB14" s="87"/>
      <c r="AZ14" s="87"/>
      <c r="BX14" s="87"/>
      <c r="CU14" s="88"/>
      <c r="DT14" s="87"/>
      <c r="EQ14" s="88"/>
      <c r="FP14" s="87"/>
      <c r="GM14" s="88"/>
    </row>
    <row r="15" spans="1:195" x14ac:dyDescent="0.25">
      <c r="B15" t="s">
        <v>561</v>
      </c>
      <c r="C15" t="s">
        <v>25</v>
      </c>
      <c r="D15" s="32">
        <f ca="1">FORECAST(D23,OFFSET(Réservoir!$D$25:$D$36,MATCH(D23,Réservoir!$E$25:$E$36,1)-1,0,2),OFFSET(Réservoir!$E$25:$E$36,MATCH(D23,Réservoir!$E$25:$E$36,1)-1,0,2))</f>
        <v>689.33026123046875</v>
      </c>
      <c r="E15" s="32">
        <f ca="1">FORECAST(E23,OFFSET(Réservoir!$D$25:$D$36,MATCH(E23,Réservoir!$E$25:$E$36,1)-1,0,2),OFFSET(Réservoir!$E$25:$E$36,MATCH(E23,Réservoir!$E$25:$E$36,1)-1,0,2))</f>
        <v>689.54569753612282</v>
      </c>
      <c r="F15" s="32">
        <f ca="1">FORECAST(F23,OFFSET(Réservoir!$D$25:$D$36,MATCH(F23,Réservoir!$E$25:$E$36,1)-1,0,2),OFFSET(Réservoir!$E$25:$E$36,MATCH(F23,Réservoir!$E$25:$E$36,1)-1,0,2))</f>
        <v>689.724273927529</v>
      </c>
      <c r="G15" s="32">
        <f ca="1">FORECAST(G23,OFFSET(Réservoir!$D$25:$D$36,MATCH(G23,Réservoir!$E$25:$E$36,1)-1,0,2),OFFSET(Réservoir!$E$25:$E$36,MATCH(G23,Réservoir!$E$25:$E$36,1)-1,0,2))</f>
        <v>689.88420280139064</v>
      </c>
      <c r="H15" s="32">
        <f ca="1">FORECAST(H23,OFFSET(Réservoir!$D$25:$D$36,MATCH(H23,Réservoir!$E$25:$E$36,1)-1,0,2),OFFSET(Réservoir!$E$25:$E$36,MATCH(H23,Réservoir!$E$25:$E$36,1)-1,0,2))</f>
        <v>690.03626020896252</v>
      </c>
      <c r="I15" s="32">
        <f ca="1">FORECAST(I23,OFFSET(Réservoir!$D$25:$D$36,MATCH(I23,Réservoir!$E$25:$E$36,1)-1,0,2),OFFSET(Réservoir!$E$25:$E$36,MATCH(I23,Réservoir!$E$25:$E$36,1)-1,0,2))</f>
        <v>690.17346615513941</v>
      </c>
      <c r="J15" s="32">
        <f ca="1">FORECAST(J23,OFFSET(Réservoir!$D$25:$D$36,MATCH(J23,Réservoir!$E$25:$E$36,1)-1,0,2),OFFSET(Réservoir!$E$25:$E$36,MATCH(J23,Réservoir!$E$25:$E$36,1)-1,0,2))</f>
        <v>690.31906494232146</v>
      </c>
      <c r="K15" s="32">
        <f ca="1">FORECAST(K23,OFFSET(Réservoir!$D$25:$D$36,MATCH(K23,Réservoir!$E$25:$E$36,1)-1,0,2),OFFSET(Réservoir!$E$25:$E$36,MATCH(K23,Réservoir!$E$25:$E$36,1)-1,0,2))</f>
        <v>690.35324476132541</v>
      </c>
      <c r="L15" s="32">
        <f ca="1">FORECAST(L23,OFFSET(Réservoir!$D$25:$D$36,MATCH(L23,Réservoir!$E$25:$E$36,1)-1,0,2),OFFSET(Réservoir!$E$25:$E$36,MATCH(L23,Réservoir!$E$25:$E$36,1)-1,0,2))</f>
        <v>689.63766706799299</v>
      </c>
      <c r="M15" s="32">
        <f ca="1">FORECAST(M23,OFFSET(Réservoir!$D$25:$D$36,MATCH(M23,Réservoir!$E$25:$E$36,1)-1,0,2),OFFSET(Réservoir!$E$25:$E$36,MATCH(M23,Réservoir!$E$25:$E$36,1)-1,0,2))</f>
        <v>688.89232929579134</v>
      </c>
      <c r="N15" s="32">
        <f ca="1">FORECAST(N23,OFFSET(Réservoir!$D$25:$D$36,MATCH(N23,Réservoir!$E$25:$E$36,1)-1,0,2),OFFSET(Réservoir!$E$25:$E$36,MATCH(N23,Réservoir!$E$25:$E$36,1)-1,0,2))</f>
        <v>687.81024169921875</v>
      </c>
      <c r="O15" s="32">
        <f ca="1">FORECAST(O23,OFFSET(Réservoir!$D$25:$D$36,MATCH(O23,Réservoir!$E$25:$E$36,1)-1,0,2),OFFSET(Réservoir!$E$25:$E$36,MATCH(O23,Réservoir!$E$25:$E$36,1)-1,0,2))</f>
        <v>686.9905955442174</v>
      </c>
      <c r="P15" s="32">
        <f ca="1">FORECAST(P23,OFFSET(Réservoir!$D$25:$D$36,MATCH(P23,Réservoir!$E$25:$E$36,1)-1,0,2),OFFSET(Réservoir!$E$25:$E$36,MATCH(P23,Réservoir!$E$25:$E$36,1)-1,0,2))</f>
        <v>686.80517897061065</v>
      </c>
      <c r="Q15" s="32">
        <f ca="1">FORECAST(Q23,OFFSET(Réservoir!$D$25:$D$36,MATCH(Q23,Réservoir!$E$25:$E$36,1)-1,0,2),OFFSET(Réservoir!$E$25:$E$36,MATCH(Q23,Réservoir!$E$25:$E$36,1)-1,0,2))</f>
        <v>686.62126615416071</v>
      </c>
      <c r="R15" s="32">
        <f ca="1">FORECAST(R23,OFFSET(Réservoir!$D$25:$D$36,MATCH(R23,Réservoir!$E$25:$E$36,1)-1,0,2),OFFSET(Réservoir!$E$25:$E$36,MATCH(R23,Réservoir!$E$25:$E$36,1)-1,0,2))</f>
        <v>686.43835339321379</v>
      </c>
      <c r="S15" s="32">
        <f ca="1">FORECAST(S23,OFFSET(Réservoir!$D$25:$D$36,MATCH(S23,Réservoir!$E$25:$E$36,1)-1,0,2),OFFSET(Réservoir!$E$25:$E$36,MATCH(S23,Réservoir!$E$25:$E$36,1)-1,0,2))</f>
        <v>686.25605595180423</v>
      </c>
      <c r="T15" s="32">
        <f ca="1">FORECAST(T23,OFFSET(Réservoir!$D$25:$D$36,MATCH(T23,Réservoir!$E$25:$E$36,1)-1,0,2),OFFSET(Réservoir!$E$25:$E$36,MATCH(T23,Réservoir!$E$25:$E$36,1)-1,0,2))</f>
        <v>686.0740798852737</v>
      </c>
      <c r="U15" s="32">
        <f ca="1">FORECAST(U23,OFFSET(Réservoir!$D$25:$D$36,MATCH(U23,Réservoir!$E$25:$E$36,1)-1,0,2),OFFSET(Réservoir!$E$25:$E$36,MATCH(U23,Réservoir!$E$25:$E$36,1)-1,0,2))</f>
        <v>685.88129398725573</v>
      </c>
      <c r="V15" s="32">
        <f ca="1">FORECAST(V23,OFFSET(Réservoir!$D$25:$D$36,MATCH(V23,Réservoir!$E$25:$E$36,1)-1,0,2),OFFSET(Réservoir!$E$25:$E$36,MATCH(V23,Réservoir!$E$25:$E$36,1)-1,0,2))</f>
        <v>684.64804217780647</v>
      </c>
      <c r="W15" s="32">
        <f ca="1">FORECAST(W23,OFFSET(Réservoir!$D$25:$D$36,MATCH(W23,Réservoir!$E$25:$E$36,1)-1,0,2),OFFSET(Réservoir!$E$25:$E$36,MATCH(W23,Réservoir!$E$25:$E$36,1)-1,0,2))</f>
        <v>684.60148473517108</v>
      </c>
      <c r="X15" s="32">
        <f ca="1">FORECAST(X23,OFFSET(Réservoir!$D$25:$D$36,MATCH(X23,Réservoir!$E$25:$E$36,1)-1,0,2),OFFSET(Réservoir!$E$25:$E$36,MATCH(X23,Réservoir!$E$25:$E$36,1)-1,0,2))</f>
        <v>684.59845830101324</v>
      </c>
      <c r="Y15" s="32">
        <f ca="1">FORECAST(Y23,OFFSET(Réservoir!$D$25:$D$36,MATCH(Y23,Réservoir!$E$25:$E$36,1)-1,0,2),OFFSET(Réservoir!$E$25:$E$36,MATCH(Y23,Réservoir!$E$25:$E$36,1)-1,0,2))</f>
        <v>684.59221053551437</v>
      </c>
      <c r="Z15" s="32">
        <f ca="1">FORECAST(Z23,OFFSET(Réservoir!$D$25:$D$36,MATCH(Z23,Réservoir!$E$25:$E$36,1)-1,0,2),OFFSET(Réservoir!$E$25:$E$36,MATCH(Z23,Réservoir!$E$25:$E$36,1)-1,0,2))</f>
        <v>684.92012000939133</v>
      </c>
      <c r="AA15" s="32">
        <f ca="1">FORECAST(AA23,OFFSET(Réservoir!$D$25:$D$36,MATCH(AA23,Réservoir!$E$25:$E$36,1)-1,0,2),OFFSET(Réservoir!$E$25:$E$36,MATCH(AA23,Réservoir!$E$25:$E$36,1)-1,0,2))</f>
        <v>686.89943906090423</v>
      </c>
      <c r="AB15" s="105">
        <f ca="1">FORECAST(AB23,OFFSET(Réservoir!$D$25:$D$36,MATCH(AB23,Réservoir!$E$25:$E$36,1)-1,0,2),OFFSET(Réservoir!$E$25:$E$36,MATCH(AB23,Réservoir!$E$25:$E$36,1)-1,0,2))</f>
        <v>687.86447226530709</v>
      </c>
      <c r="AC15" s="32">
        <f ca="1">FORECAST(AC23,OFFSET(Réservoir!$D$25:$D$36,MATCH(AC23,Réservoir!$E$25:$E$36,1)-1,0,2),OFFSET(Réservoir!$E$25:$E$36,MATCH(AC23,Réservoir!$E$25:$E$36,1)-1,0,2))</f>
        <v>687.6604954290043</v>
      </c>
      <c r="AD15" s="32">
        <f ca="1">FORECAST(AD23,OFFSET(Réservoir!$D$25:$D$36,MATCH(AD23,Réservoir!$E$25:$E$36,1)-1,0,2),OFFSET(Réservoir!$E$25:$E$36,MATCH(AD23,Réservoir!$E$25:$E$36,1)-1,0,2))</f>
        <v>687.65550940224739</v>
      </c>
      <c r="AE15" s="32">
        <f ca="1">FORECAST(AE23,OFFSET(Réservoir!$D$25:$D$36,MATCH(AE23,Réservoir!$E$25:$E$36,1)-1,0,2),OFFSET(Réservoir!$E$25:$E$36,MATCH(AE23,Réservoir!$E$25:$E$36,1)-1,0,2))</f>
        <v>687.74990692573647</v>
      </c>
      <c r="AF15" s="32">
        <f ca="1">FORECAST(AF23,OFFSET(Réservoir!$D$25:$D$36,MATCH(AF23,Réservoir!$E$25:$E$36,1)-1,0,2),OFFSET(Réservoir!$E$25:$E$36,MATCH(AF23,Réservoir!$E$25:$E$36,1)-1,0,2))</f>
        <v>687.86725641951386</v>
      </c>
      <c r="AG15" s="32">
        <f ca="1">FORECAST(AG23,OFFSET(Réservoir!$D$25:$D$36,MATCH(AG23,Réservoir!$E$25:$E$36,1)-1,0,2),OFFSET(Réservoir!$E$25:$E$36,MATCH(AG23,Réservoir!$E$25:$E$36,1)-1,0,2))</f>
        <v>687.98560838072638</v>
      </c>
      <c r="AH15" s="32">
        <f ca="1">FORECAST(AH23,OFFSET(Réservoir!$D$25:$D$36,MATCH(AH23,Réservoir!$E$25:$E$36,1)-1,0,2),OFFSET(Réservoir!$E$25:$E$36,MATCH(AH23,Réservoir!$E$25:$E$36,1)-1,0,2))</f>
        <v>688.08317250798132</v>
      </c>
      <c r="AI15" s="32">
        <f ca="1">FORECAST(AI23,OFFSET(Réservoir!$D$25:$D$36,MATCH(AI23,Réservoir!$E$25:$E$36,1)-1,0,2),OFFSET(Réservoir!$E$25:$E$36,MATCH(AI23,Réservoir!$E$25:$E$36,1)-1,0,2))</f>
        <v>688.19336712964173</v>
      </c>
      <c r="AJ15" s="32">
        <f ca="1">FORECAST(AJ23,OFFSET(Réservoir!$D$25:$D$36,MATCH(AJ23,Réservoir!$E$25:$E$36,1)-1,0,2),OFFSET(Réservoir!$E$25:$E$36,MATCH(AJ23,Réservoir!$E$25:$E$36,1)-1,0,2))</f>
        <v>688.30836260691865</v>
      </c>
      <c r="AK15" s="32">
        <f ca="1">FORECAST(AK23,OFFSET(Réservoir!$D$25:$D$36,MATCH(AK23,Réservoir!$E$25:$E$36,1)-1,0,2),OFFSET(Réservoir!$E$25:$E$36,MATCH(AK23,Réservoir!$E$25:$E$36,1)-1,0,2))</f>
        <v>686.05274277240073</v>
      </c>
      <c r="AL15" s="32">
        <f ca="1">FORECAST(AL23,OFFSET(Réservoir!$D$25:$D$36,MATCH(AL23,Réservoir!$E$25:$E$36,1)-1,0,2),OFFSET(Réservoir!$E$25:$E$36,MATCH(AL23,Réservoir!$E$25:$E$36,1)-1,0,2))</f>
        <v>684.79731282539365</v>
      </c>
      <c r="AM15" s="32">
        <f ca="1">FORECAST(AM23,OFFSET(Réservoir!$D$25:$D$36,MATCH(AM23,Réservoir!$E$25:$E$36,1)-1,0,2),OFFSET(Réservoir!$E$25:$E$36,MATCH(AM23,Réservoir!$E$25:$E$36,1)-1,0,2))</f>
        <v>686.66409872287386</v>
      </c>
      <c r="AN15" s="32">
        <f ca="1">FORECAST(AN23,OFFSET(Réservoir!$D$25:$D$36,MATCH(AN23,Réservoir!$E$25:$E$36,1)-1,0,2),OFFSET(Réservoir!$E$25:$E$36,MATCH(AN23,Réservoir!$E$25:$E$36,1)-1,0,2))</f>
        <v>687.79884064307601</v>
      </c>
      <c r="AO15" s="32">
        <f ca="1">FORECAST(AO23,OFFSET(Réservoir!$D$25:$D$36,MATCH(AO23,Réservoir!$E$25:$E$36,1)-1,0,2),OFFSET(Réservoir!$E$25:$E$36,MATCH(AO23,Réservoir!$E$25:$E$36,1)-1,0,2))</f>
        <v>687.81550964498581</v>
      </c>
      <c r="AP15" s="32">
        <f ca="1">FORECAST(AP23,OFFSET(Réservoir!$D$25:$D$36,MATCH(AP23,Réservoir!$E$25:$E$36,1)-1,0,2),OFFSET(Réservoir!$E$25:$E$36,MATCH(AP23,Réservoir!$E$25:$E$36,1)-1,0,2))</f>
        <v>687.91732911667259</v>
      </c>
      <c r="AQ15" s="32">
        <f ca="1">FORECAST(AQ23,OFFSET(Réservoir!$D$25:$D$36,MATCH(AQ23,Réservoir!$E$25:$E$36,1)-1,0,2),OFFSET(Réservoir!$E$25:$E$36,MATCH(AQ23,Réservoir!$E$25:$E$36,1)-1,0,2))</f>
        <v>688.02814973701595</v>
      </c>
      <c r="AR15" s="32">
        <f ca="1">FORECAST(AR23,OFFSET(Réservoir!$D$25:$D$36,MATCH(AR23,Réservoir!$E$25:$E$36,1)-1,0,2),OFFSET(Réservoir!$E$25:$E$36,MATCH(AR23,Réservoir!$E$25:$E$36,1)-1,0,2))</f>
        <v>688.12797228968464</v>
      </c>
      <c r="AS15" s="32">
        <f ca="1">FORECAST(AS23,OFFSET(Réservoir!$D$25:$D$36,MATCH(AS23,Réservoir!$E$25:$E$36,1)-1,0,2),OFFSET(Réservoir!$E$25:$E$36,MATCH(AS23,Réservoir!$E$25:$E$36,1)-1,0,2))</f>
        <v>688.24135999417501</v>
      </c>
      <c r="AT15" s="32">
        <f ca="1">FORECAST(AT23,OFFSET(Réservoir!$D$25:$D$36,MATCH(AT23,Réservoir!$E$25:$E$36,1)-1,0,2),OFFSET(Réservoir!$E$25:$E$36,MATCH(AT23,Réservoir!$E$25:$E$36,1)-1,0,2))</f>
        <v>686.94760721028297</v>
      </c>
      <c r="AU15" s="32">
        <f ca="1">FORECAST(AU23,OFFSET(Réservoir!$D$25:$D$36,MATCH(AU23,Réservoir!$E$25:$E$36,1)-1,0,2),OFFSET(Réservoir!$E$25:$E$36,MATCH(AU23,Réservoir!$E$25:$E$36,1)-1,0,2))</f>
        <v>685.58453487782447</v>
      </c>
      <c r="AV15" s="32">
        <f ca="1">FORECAST(AV23,OFFSET(Réservoir!$D$25:$D$36,MATCH(AV23,Réservoir!$E$25:$E$36,1)-1,0,2),OFFSET(Réservoir!$E$25:$E$36,MATCH(AV23,Réservoir!$E$25:$E$36,1)-1,0,2))</f>
        <v>687.23901886614908</v>
      </c>
      <c r="AW15" s="32">
        <f ca="1">FORECAST(AW23,OFFSET(Réservoir!$D$25:$D$36,MATCH(AW23,Réservoir!$E$25:$E$36,1)-1,0,2),OFFSET(Réservoir!$E$25:$E$36,MATCH(AW23,Réservoir!$E$25:$E$36,1)-1,0,2))</f>
        <v>688.09752124527085</v>
      </c>
      <c r="AX15" s="32">
        <f ca="1">FORECAST(AX23,OFFSET(Réservoir!$D$25:$D$36,MATCH(AX23,Réservoir!$E$25:$E$36,1)-1,0,2),OFFSET(Réservoir!$E$25:$E$36,MATCH(AX23,Réservoir!$E$25:$E$36,1)-1,0,2))</f>
        <v>688.03710141939143</v>
      </c>
      <c r="AY15" s="32">
        <f ca="1">FORECAST(AY23,OFFSET(Réservoir!$D$25:$D$36,MATCH(AY23,Réservoir!$E$25:$E$36,1)-1,0,2),OFFSET(Réservoir!$E$25:$E$36,MATCH(AY23,Réservoir!$E$25:$E$36,1)-1,0,2))</f>
        <v>688.07785233691709</v>
      </c>
      <c r="AZ15" s="105">
        <f ca="1">FORECAST(AZ23,OFFSET(Réservoir!$D$25:$D$36,MATCH(AZ23,Réservoir!$E$25:$E$36,1)-1,0,2),OFFSET(Réservoir!$E$25:$E$36,MATCH(AZ23,Réservoir!$E$25:$E$36,1)-1,0,2))</f>
        <v>688.17386745597491</v>
      </c>
      <c r="BA15" s="32">
        <f ca="1">FORECAST(BA23,OFFSET(Réservoir!$D$25:$D$36,MATCH(BA23,Réservoir!$E$25:$E$36,1)-1,0,2),OFFSET(Réservoir!$E$25:$E$36,MATCH(BA23,Réservoir!$E$25:$E$36,1)-1,0,2))</f>
        <v>688.27398357375091</v>
      </c>
      <c r="BB15" s="32">
        <f ca="1">FORECAST(BB23,OFFSET(Réservoir!$D$25:$D$36,MATCH(BB23,Réservoir!$E$25:$E$36,1)-1,0,2),OFFSET(Réservoir!$E$25:$E$36,MATCH(BB23,Réservoir!$E$25:$E$36,1)-1,0,2))</f>
        <v>688.38194589227123</v>
      </c>
      <c r="BC15" s="32">
        <f ca="1">FORECAST(BC23,OFFSET(Réservoir!$D$25:$D$36,MATCH(BC23,Réservoir!$E$25:$E$36,1)-1,0,2),OFFSET(Réservoir!$E$25:$E$36,MATCH(BC23,Réservoir!$E$25:$E$36,1)-1,0,2))</f>
        <v>688.49075294754505</v>
      </c>
      <c r="BD15" s="32">
        <f ca="1">FORECAST(BD23,OFFSET(Réservoir!$D$25:$D$36,MATCH(BD23,Réservoir!$E$25:$E$36,1)-1,0,2),OFFSET(Réservoir!$E$25:$E$36,MATCH(BD23,Réservoir!$E$25:$E$36,1)-1,0,2))</f>
        <v>688.59593161691612</v>
      </c>
      <c r="BE15" s="32">
        <f ca="1">FORECAST(BE23,OFFSET(Réservoir!$D$25:$D$36,MATCH(BE23,Réservoir!$E$25:$E$36,1)-1,0,2),OFFSET(Réservoir!$E$25:$E$36,MATCH(BE23,Réservoir!$E$25:$E$36,1)-1,0,2))</f>
        <v>688.69696904657769</v>
      </c>
      <c r="BF15" s="32">
        <f ca="1">FORECAST(BF23,OFFSET(Réservoir!$D$25:$D$36,MATCH(BF23,Réservoir!$E$25:$E$36,1)-1,0,2),OFFSET(Réservoir!$E$25:$E$36,MATCH(BF23,Réservoir!$E$25:$E$36,1)-1,0,2))</f>
        <v>688.7975226339363</v>
      </c>
      <c r="BG15" s="32">
        <f ca="1">FORECAST(BG23,OFFSET(Réservoir!$D$25:$D$36,MATCH(BG23,Réservoir!$E$25:$E$36,1)-1,0,2),OFFSET(Réservoir!$E$25:$E$36,MATCH(BG23,Réservoir!$E$25:$E$36,1)-1,0,2))</f>
        <v>688.89801490787659</v>
      </c>
      <c r="BH15" s="32">
        <f ca="1">FORECAST(BH23,OFFSET(Réservoir!$D$25:$D$36,MATCH(BH23,Réservoir!$E$25:$E$36,1)-1,0,2),OFFSET(Réservoir!$E$25:$E$36,MATCH(BH23,Réservoir!$E$25:$E$36,1)-1,0,2))</f>
        <v>688.99849934078964</v>
      </c>
      <c r="BI15" s="32">
        <f ca="1">FORECAST(BI23,OFFSET(Réservoir!$D$25:$D$36,MATCH(BI23,Réservoir!$E$25:$E$36,1)-1,0,2),OFFSET(Réservoir!$E$25:$E$36,MATCH(BI23,Réservoir!$E$25:$E$36,1)-1,0,2))</f>
        <v>689.0873377380608</v>
      </c>
      <c r="BJ15" s="32">
        <f ca="1">FORECAST(BJ23,OFFSET(Réservoir!$D$25:$D$36,MATCH(BJ23,Réservoir!$E$25:$E$36,1)-1,0,2),OFFSET(Réservoir!$E$25:$E$36,MATCH(BJ23,Réservoir!$E$25:$E$36,1)-1,0,2))</f>
        <v>689.18418003241254</v>
      </c>
      <c r="BK15" s="32">
        <f ca="1">FORECAST(BK23,OFFSET(Réservoir!$D$25:$D$36,MATCH(BK23,Réservoir!$E$25:$E$36,1)-1,0,2),OFFSET(Réservoir!$E$25:$E$36,MATCH(BK23,Réservoir!$E$25:$E$36,1)-1,0,2))</f>
        <v>689.28286000032699</v>
      </c>
      <c r="BL15" s="32">
        <f ca="1">FORECAST(BL23,OFFSET(Réservoir!$D$25:$D$36,MATCH(BL23,Réservoir!$E$25:$E$36,1)-1,0,2),OFFSET(Réservoir!$E$25:$E$36,MATCH(BL23,Réservoir!$E$25:$E$36,1)-1,0,2))</f>
        <v>689.38187877266887</v>
      </c>
      <c r="BM15" s="32">
        <f ca="1">FORECAST(BM23,OFFSET(Réservoir!$D$25:$D$36,MATCH(BM23,Réservoir!$E$25:$E$36,1)-1,0,2),OFFSET(Réservoir!$E$25:$E$36,MATCH(BM23,Réservoir!$E$25:$E$36,1)-1,0,2))</f>
        <v>689.48095816509863</v>
      </c>
      <c r="BN15" s="32">
        <f ca="1">FORECAST(BN23,OFFSET(Réservoir!$D$25:$D$36,MATCH(BN23,Réservoir!$E$25:$E$36,1)-1,0,2),OFFSET(Réservoir!$E$25:$E$36,MATCH(BN23,Réservoir!$E$25:$E$36,1)-1,0,2))</f>
        <v>689.57471859975044</v>
      </c>
      <c r="BO15" s="32">
        <f ca="1">FORECAST(BO23,OFFSET(Réservoir!$D$25:$D$36,MATCH(BO23,Réservoir!$E$25:$E$36,1)-1,0,2),OFFSET(Réservoir!$E$25:$E$36,MATCH(BO23,Réservoir!$E$25:$E$36,1)-1,0,2))</f>
        <v>689.66188841204382</v>
      </c>
      <c r="BP15" s="32">
        <f ca="1">FORECAST(BP23,OFFSET(Réservoir!$D$25:$D$36,MATCH(BP23,Réservoir!$E$25:$E$36,1)-1,0,2),OFFSET(Réservoir!$E$25:$E$36,MATCH(BP23,Réservoir!$E$25:$E$36,1)-1,0,2))</f>
        <v>689.74758966073057</v>
      </c>
      <c r="BQ15" s="32">
        <f ca="1">FORECAST(BQ23,OFFSET(Réservoir!$D$25:$D$36,MATCH(BQ23,Réservoir!$E$25:$E$36,1)-1,0,2),OFFSET(Réservoir!$E$25:$E$36,MATCH(BQ23,Réservoir!$E$25:$E$36,1)-1,0,2))</f>
        <v>689.83293649043196</v>
      </c>
      <c r="BR15" s="32">
        <f ca="1">FORECAST(BR23,OFFSET(Réservoir!$D$25:$D$36,MATCH(BR23,Réservoir!$E$25:$E$36,1)-1,0,2),OFFSET(Réservoir!$E$25:$E$36,MATCH(BR23,Réservoir!$E$25:$E$36,1)-1,0,2))</f>
        <v>689.91819631577584</v>
      </c>
      <c r="BS15" s="32">
        <f ca="1">FORECAST(BS23,OFFSET(Réservoir!$D$25:$D$36,MATCH(BS23,Réservoir!$E$25:$E$36,1)-1,0,2),OFFSET(Réservoir!$E$25:$E$36,MATCH(BS23,Réservoir!$E$25:$E$36,1)-1,0,2))</f>
        <v>690.0030731488057</v>
      </c>
      <c r="BT15" s="32">
        <f ca="1">FORECAST(BT23,OFFSET(Réservoir!$D$25:$D$36,MATCH(BT23,Réservoir!$E$25:$E$36,1)-1,0,2),OFFSET(Réservoir!$E$25:$E$36,MATCH(BT23,Réservoir!$E$25:$E$36,1)-1,0,2))</f>
        <v>690.07955345797848</v>
      </c>
      <c r="BU15" s="32">
        <f ca="1">FORECAST(BU23,OFFSET(Réservoir!$D$25:$D$36,MATCH(BU23,Réservoir!$E$25:$E$36,1)-1,0,2),OFFSET(Réservoir!$E$25:$E$36,MATCH(BU23,Réservoir!$E$25:$E$36,1)-1,0,2))</f>
        <v>690.1614017399819</v>
      </c>
      <c r="BV15" s="32">
        <f ca="1">FORECAST(BV23,OFFSET(Réservoir!$D$25:$D$36,MATCH(BV23,Réservoir!$E$25:$E$36,1)-1,0,2),OFFSET(Réservoir!$E$25:$E$36,MATCH(BV23,Réservoir!$E$25:$E$36,1)-1,0,2))</f>
        <v>690.24493162050737</v>
      </c>
      <c r="BW15" s="32">
        <f ca="1">FORECAST(BW23,OFFSET(Réservoir!$D$25:$D$36,MATCH(BW23,Réservoir!$E$25:$E$36,1)-1,0,2),OFFSET(Réservoir!$E$25:$E$36,MATCH(BW23,Réservoir!$E$25:$E$36,1)-1,0,2))</f>
        <v>690.32895816014945</v>
      </c>
      <c r="BX15" s="105">
        <f ca="1">FORECAST(BX23,OFFSET(Réservoir!$D$25:$D$36,MATCH(BX23,Réservoir!$E$25:$E$36,1)-1,0,2),OFFSET(Réservoir!$E$25:$E$36,MATCH(BX23,Réservoir!$E$25:$E$36,1)-1,0,2))</f>
        <v>690.41312860307528</v>
      </c>
      <c r="BY15" s="32">
        <f ca="1">FORECAST(BY23,OFFSET(Réservoir!$D$25:$D$36,MATCH(BY23,Réservoir!$E$25:$E$36,1)-1,0,2),OFFSET(Réservoir!$E$25:$E$36,MATCH(BY23,Réservoir!$E$25:$E$36,1)-1,0,2))</f>
        <v>690.4847991431534</v>
      </c>
      <c r="BZ15" s="32">
        <f ca="1">FORECAST(BZ23,OFFSET(Réservoir!$D$25:$D$36,MATCH(BZ23,Réservoir!$E$25:$E$36,1)-1,0,2),OFFSET(Réservoir!$E$25:$E$36,MATCH(BZ23,Réservoir!$E$25:$E$36,1)-1,0,2))</f>
        <v>690.55873532793692</v>
      </c>
      <c r="CA15" s="32">
        <f ca="1">FORECAST(CA23,OFFSET(Réservoir!$D$25:$D$36,MATCH(CA23,Réservoir!$E$25:$E$36,1)-1,0,2),OFFSET(Réservoir!$E$25:$E$36,MATCH(CA23,Réservoir!$E$25:$E$36,1)-1,0,2))</f>
        <v>690.63132493639557</v>
      </c>
      <c r="CB15" s="32">
        <f ca="1">FORECAST(CB23,OFFSET(Réservoir!$D$25:$D$36,MATCH(CB23,Réservoir!$E$25:$E$36,1)-1,0,2),OFFSET(Réservoir!$E$25:$E$36,MATCH(CB23,Réservoir!$E$25:$E$36,1)-1,0,2))</f>
        <v>690.70352539295857</v>
      </c>
      <c r="CC15" s="32">
        <f ca="1">FORECAST(CC23,OFFSET(Réservoir!$D$25:$D$36,MATCH(CC23,Réservoir!$E$25:$E$36,1)-1,0,2),OFFSET(Réservoir!$E$25:$E$36,MATCH(CC23,Réservoir!$E$25:$E$36,1)-1,0,2))</f>
        <v>690.77561163690405</v>
      </c>
      <c r="CD15" s="32">
        <f ca="1">FORECAST(CD23,OFFSET(Réservoir!$D$25:$D$36,MATCH(CD23,Réservoir!$E$25:$E$36,1)-1,0,2),OFFSET(Réservoir!$E$25:$E$36,MATCH(CD23,Réservoir!$E$25:$E$36,1)-1,0,2))</f>
        <v>690.84766421195104</v>
      </c>
      <c r="CE15" s="32">
        <f ca="1">FORECAST(CE23,OFFSET(Réservoir!$D$25:$D$36,MATCH(CE23,Réservoir!$E$25:$E$36,1)-1,0,2),OFFSET(Réservoir!$E$25:$E$36,MATCH(CE23,Réservoir!$E$25:$E$36,1)-1,0,2))</f>
        <v>690.91970684884529</v>
      </c>
      <c r="CF15" s="32">
        <f ca="1">FORECAST(CF23,OFFSET(Réservoir!$D$25:$D$36,MATCH(CF23,Réservoir!$E$25:$E$36,1)-1,0,2),OFFSET(Réservoir!$E$25:$E$36,MATCH(CF23,Réservoir!$E$25:$E$36,1)-1,0,2))</f>
        <v>690.99174655114632</v>
      </c>
      <c r="CG15" s="32">
        <f ca="1">FORECAST(CG23,OFFSET(Réservoir!$D$25:$D$36,MATCH(CG23,Réservoir!$E$25:$E$36,1)-1,0,2),OFFSET(Réservoir!$E$25:$E$36,MATCH(CG23,Réservoir!$E$25:$E$36,1)-1,0,2))</f>
        <v>691.06059611746639</v>
      </c>
      <c r="CH15" s="32">
        <f ca="1">FORECAST(CH23,OFFSET(Réservoir!$D$25:$D$36,MATCH(CH23,Réservoir!$E$25:$E$36,1)-1,0,2),OFFSET(Réservoir!$E$25:$E$36,MATCH(CH23,Réservoir!$E$25:$E$36,1)-1,0,2))</f>
        <v>691.13096538654577</v>
      </c>
      <c r="CI15" s="32">
        <f ca="1">FORECAST(CI23,OFFSET(Réservoir!$D$25:$D$36,MATCH(CI23,Réservoir!$E$25:$E$36,1)-1,0,2),OFFSET(Réservoir!$E$25:$E$36,MATCH(CI23,Réservoir!$E$25:$E$36,1)-1,0,2))</f>
        <v>691.20221659955871</v>
      </c>
      <c r="CJ15" s="32">
        <f ca="1">FORECAST(CJ23,OFFSET(Réservoir!$D$25:$D$36,MATCH(CJ23,Réservoir!$E$25:$E$36,1)-1,0,2),OFFSET(Réservoir!$E$25:$E$36,MATCH(CJ23,Réservoir!$E$25:$E$36,1)-1,0,2))</f>
        <v>691.2737487285159</v>
      </c>
      <c r="CK15" s="32">
        <f ca="1">FORECAST(CK23,OFFSET(Réservoir!$D$25:$D$36,MATCH(CK23,Réservoir!$E$25:$E$36,1)-1,0,2),OFFSET(Réservoir!$E$25:$E$36,MATCH(CK23,Réservoir!$E$25:$E$36,1)-1,0,2))</f>
        <v>691.34536944437286</v>
      </c>
      <c r="CL15" s="32">
        <f ca="1">FORECAST(CL23,OFFSET(Réservoir!$D$25:$D$36,MATCH(CL23,Réservoir!$E$25:$E$36,1)-1,0,2),OFFSET(Réservoir!$E$25:$E$36,MATCH(CL23,Réservoir!$E$25:$E$36,1)-1,0,2))</f>
        <v>691.41701800671251</v>
      </c>
      <c r="CM15" s="32">
        <f ca="1">FORECAST(CM23,OFFSET(Réservoir!$D$25:$D$36,MATCH(CM23,Réservoir!$E$25:$E$36,1)-1,0,2),OFFSET(Réservoir!$E$25:$E$36,MATCH(CM23,Réservoir!$E$25:$E$36,1)-1,0,2))</f>
        <v>691.48867531347662</v>
      </c>
      <c r="CN15" s="32">
        <f ca="1">FORECAST(CN23,OFFSET(Réservoir!$D$25:$D$36,MATCH(CN23,Réservoir!$E$25:$E$36,1)-1,0,2),OFFSET(Réservoir!$E$25:$E$36,MATCH(CN23,Réservoir!$E$25:$E$36,1)-1,0,2))</f>
        <v>691.55782064480979</v>
      </c>
      <c r="CO15" s="32">
        <f ca="1">FORECAST(CO23,OFFSET(Réservoir!$D$25:$D$36,MATCH(CO23,Réservoir!$E$25:$E$36,1)-1,0,2),OFFSET(Réservoir!$E$25:$E$36,MATCH(CO23,Réservoir!$E$25:$E$36,1)-1,0,2))</f>
        <v>691.62537918599423</v>
      </c>
      <c r="CP15" s="32">
        <f ca="1">FORECAST(CP23,OFFSET(Réservoir!$D$25:$D$36,MATCH(CP23,Réservoir!$E$25:$E$36,1)-1,0,2),OFFSET(Réservoir!$E$25:$E$36,MATCH(CP23,Réservoir!$E$25:$E$36,1)-1,0,2))</f>
        <v>691.69241307832237</v>
      </c>
      <c r="CQ15" s="32">
        <f ca="1">FORECAST(CQ23,OFFSET(Réservoir!$D$25:$D$36,MATCH(CQ23,Réservoir!$E$25:$E$36,1)-1,0,2),OFFSET(Réservoir!$E$25:$E$36,MATCH(CQ23,Réservoir!$E$25:$E$36,1)-1,0,2))</f>
        <v>691.75927059493074</v>
      </c>
      <c r="CR15" s="32">
        <f ca="1">FORECAST(CR23,OFFSET(Réservoir!$D$25:$D$36,MATCH(CR23,Réservoir!$E$25:$E$36,1)-1,0,2),OFFSET(Réservoir!$E$25:$E$36,MATCH(CR23,Réservoir!$E$25:$E$36,1)-1,0,2))</f>
        <v>691.82606849464946</v>
      </c>
      <c r="CS15" s="32">
        <f ca="1">FORECAST(CS23,OFFSET(Réservoir!$D$25:$D$36,MATCH(CS23,Réservoir!$E$25:$E$36,1)-1,0,2),OFFSET(Réservoir!$E$25:$E$36,MATCH(CS23,Réservoir!$E$25:$E$36,1)-1,0,2))</f>
        <v>691.89284620650426</v>
      </c>
      <c r="CT15" s="32">
        <f ca="1">FORECAST(CT23,OFFSET(Réservoir!$D$25:$D$36,MATCH(CT23,Réservoir!$E$25:$E$36,1)-1,0,2),OFFSET(Réservoir!$E$25:$E$36,MATCH(CT23,Réservoir!$E$25:$E$36,1)-1,0,2))</f>
        <v>691.95961707800927</v>
      </c>
      <c r="CU15" s="152">
        <f ca="1">FORECAST(CU23,OFFSET(Réservoir!$D$25:$D$36,MATCH(CU23,Réservoir!$E$25:$E$36,1)-1,0,2),OFFSET(Réservoir!$E$25:$E$36,MATCH(CU23,Réservoir!$E$25:$E$36,1)-1,0,2))</f>
        <v>692.02198802607006</v>
      </c>
      <c r="CV15" s="32">
        <f ca="1">FORECAST(CV23,OFFSET(Réservoir!$D$25:$D$36,MATCH(CV23,Réservoir!$E$25:$E$36,1)-1,0,2),OFFSET(Réservoir!$E$25:$E$36,MATCH(CV23,Réservoir!$E$25:$E$36,1)-1,0,2))</f>
        <v>692.0798312155456</v>
      </c>
      <c r="CW15" s="32">
        <f ca="1">FORECAST(CW23,OFFSET(Réservoir!$D$25:$D$36,MATCH(CW23,Réservoir!$E$25:$E$36,1)-1,0,2),OFFSET(Réservoir!$E$25:$E$36,MATCH(CW23,Réservoir!$E$25:$E$36,1)-1,0,2))</f>
        <v>692.29546806914334</v>
      </c>
      <c r="CX15" s="32">
        <f ca="1">FORECAST(CX23,OFFSET(Réservoir!$D$25:$D$36,MATCH(CX23,Réservoir!$E$25:$E$36,1)-1,0,2),OFFSET(Réservoir!$E$25:$E$36,MATCH(CX23,Réservoir!$E$25:$E$36,1)-1,0,2))</f>
        <v>692.51110492274108</v>
      </c>
      <c r="CY15" s="32">
        <f ca="1">FORECAST(CY23,OFFSET(Réservoir!$D$25:$D$36,MATCH(CY23,Réservoir!$E$25:$E$36,1)-1,0,2),OFFSET(Réservoir!$E$25:$E$36,MATCH(CY23,Réservoir!$E$25:$E$36,1)-1,0,2))</f>
        <v>692.72674177633883</v>
      </c>
      <c r="CZ15" s="32">
        <f ca="1">FORECAST(CZ23,OFFSET(Réservoir!$D$25:$D$36,MATCH(CZ23,Réservoir!$E$25:$E$36,1)-1,0,2),OFFSET(Réservoir!$E$25:$E$36,MATCH(CZ23,Réservoir!$E$25:$E$36,1)-1,0,2))</f>
        <v>692.94237862993657</v>
      </c>
      <c r="DA15" s="32">
        <f ca="1">FORECAST(DA23,OFFSET(Réservoir!$D$25:$D$36,MATCH(DA23,Réservoir!$E$25:$E$36,1)-1,0,2),OFFSET(Réservoir!$E$25:$E$36,MATCH(DA23,Réservoir!$E$25:$E$36,1)-1,0,2))</f>
        <v>693.01769773415583</v>
      </c>
      <c r="DB15" s="32">
        <f ca="1">FORECAST(DB23,OFFSET(Réservoir!$D$25:$D$36,MATCH(DB23,Réservoir!$E$25:$E$36,1)-1,0,2),OFFSET(Réservoir!$E$25:$E$36,MATCH(DB23,Réservoir!$E$25:$E$36,1)-1,0,2))</f>
        <v>693.04184906175885</v>
      </c>
      <c r="DC15" s="32">
        <f ca="1">FORECAST(DC23,OFFSET(Réservoir!$D$25:$D$36,MATCH(DC23,Réservoir!$E$25:$E$36,1)-1,0,2),OFFSET(Réservoir!$E$25:$E$36,MATCH(DC23,Réservoir!$E$25:$E$36,1)-1,0,2))</f>
        <v>693.06600038936176</v>
      </c>
      <c r="DD15" s="32">
        <f ca="1">FORECAST(DD23,OFFSET(Réservoir!$D$25:$D$36,MATCH(DD23,Réservoir!$E$25:$E$36,1)-1,0,2),OFFSET(Réservoir!$E$25:$E$36,MATCH(DD23,Réservoir!$E$25:$E$36,1)-1,0,2))</f>
        <v>693.09015171696467</v>
      </c>
      <c r="DE15" s="32">
        <f ca="1">FORECAST(DE23,OFFSET(Réservoir!$D$25:$D$36,MATCH(DE23,Réservoir!$E$25:$E$36,1)-1,0,2),OFFSET(Réservoir!$E$25:$E$36,MATCH(DE23,Réservoir!$E$25:$E$36,1)-1,0,2))</f>
        <v>693.11430304456769</v>
      </c>
      <c r="DF15" s="32">
        <f ca="1">FORECAST(DF23,OFFSET(Réservoir!$D$25:$D$36,MATCH(DF23,Réservoir!$E$25:$E$36,1)-1,0,2),OFFSET(Réservoir!$E$25:$E$36,MATCH(DF23,Réservoir!$E$25:$E$36,1)-1,0,2))</f>
        <v>693.1384543721706</v>
      </c>
      <c r="DG15" s="32">
        <f ca="1">FORECAST(DG23,OFFSET(Réservoir!$D$25:$D$36,MATCH(DG23,Réservoir!$E$25:$E$36,1)-1,0,2),OFFSET(Réservoir!$E$25:$E$36,MATCH(DG23,Réservoir!$E$25:$E$36,1)-1,0,2))</f>
        <v>693.16260569977351</v>
      </c>
      <c r="DH15" s="32">
        <f ca="1">FORECAST(DH23,OFFSET(Réservoir!$D$25:$D$36,MATCH(DH23,Réservoir!$E$25:$E$36,1)-1,0,2),OFFSET(Réservoir!$E$25:$E$36,MATCH(DH23,Réservoir!$E$25:$E$36,1)-1,0,2))</f>
        <v>693.18675702737653</v>
      </c>
      <c r="DI15" s="32">
        <f ca="1">FORECAST(DI23,OFFSET(Réservoir!$D$25:$D$36,MATCH(DI23,Réservoir!$E$25:$E$36,1)-1,0,2),OFFSET(Réservoir!$E$25:$E$36,MATCH(DI23,Réservoir!$E$25:$E$36,1)-1,0,2))</f>
        <v>693.21090835497944</v>
      </c>
      <c r="DJ15" s="32">
        <f ca="1">FORECAST(DJ23,OFFSET(Réservoir!$D$25:$D$36,MATCH(DJ23,Réservoir!$E$25:$E$36,1)-1,0,2),OFFSET(Réservoir!$E$25:$E$36,MATCH(DJ23,Réservoir!$E$25:$E$36,1)-1,0,2))</f>
        <v>693.23505968258235</v>
      </c>
      <c r="DK15" s="32">
        <f ca="1">FORECAST(DK23,OFFSET(Réservoir!$D$25:$D$36,MATCH(DK23,Réservoir!$E$25:$E$36,1)-1,0,2),OFFSET(Réservoir!$E$25:$E$36,MATCH(DK23,Réservoir!$E$25:$E$36,1)-1,0,2))</f>
        <v>693.25921101018537</v>
      </c>
      <c r="DL15" s="32">
        <f ca="1">FORECAST(DL23,OFFSET(Réservoir!$D$25:$D$36,MATCH(DL23,Réservoir!$E$25:$E$36,1)-1,0,2),OFFSET(Réservoir!$E$25:$E$36,MATCH(DL23,Réservoir!$E$25:$E$36,1)-1,0,2))</f>
        <v>693.28336233778828</v>
      </c>
      <c r="DM15" s="32">
        <f ca="1">FORECAST(DM23,OFFSET(Réservoir!$D$25:$D$36,MATCH(DM23,Réservoir!$E$25:$E$36,1)-1,0,2),OFFSET(Réservoir!$E$25:$E$36,MATCH(DM23,Réservoir!$E$25:$E$36,1)-1,0,2))</f>
        <v>693.30751366539118</v>
      </c>
      <c r="DN15" s="32">
        <f ca="1">FORECAST(DN23,OFFSET(Réservoir!$D$25:$D$36,MATCH(DN23,Réservoir!$E$25:$E$36,1)-1,0,2),OFFSET(Réservoir!$E$25:$E$36,MATCH(DN23,Réservoir!$E$25:$E$36,1)-1,0,2))</f>
        <v>693.33166499299421</v>
      </c>
      <c r="DO15" s="32">
        <f ca="1">FORECAST(DO23,OFFSET(Réservoir!$D$25:$D$36,MATCH(DO23,Réservoir!$E$25:$E$36,1)-1,0,2),OFFSET(Réservoir!$E$25:$E$36,MATCH(DO23,Réservoir!$E$25:$E$36,1)-1,0,2))</f>
        <v>693.35581632059711</v>
      </c>
      <c r="DP15" s="32">
        <f ca="1">FORECAST(DP23,OFFSET(Réservoir!$D$25:$D$36,MATCH(DP23,Réservoir!$E$25:$E$36,1)-1,0,2),OFFSET(Réservoir!$E$25:$E$36,MATCH(DP23,Réservoir!$E$25:$E$36,1)-1,0,2))</f>
        <v>693.37996764820002</v>
      </c>
      <c r="DQ15" s="32">
        <f ca="1">FORECAST(DQ23,OFFSET(Réservoir!$D$25:$D$36,MATCH(DQ23,Réservoir!$E$25:$E$36,1)-1,0,2),OFFSET(Réservoir!$E$25:$E$36,MATCH(DQ23,Réservoir!$E$25:$E$36,1)-1,0,2))</f>
        <v>693.40411897580304</v>
      </c>
      <c r="DR15" s="32">
        <f ca="1">FORECAST(DR23,OFFSET(Réservoir!$D$25:$D$36,MATCH(DR23,Réservoir!$E$25:$E$36,1)-1,0,2),OFFSET(Réservoir!$E$25:$E$36,MATCH(DR23,Réservoir!$E$25:$E$36,1)-1,0,2))</f>
        <v>693.42827030340595</v>
      </c>
      <c r="DS15" s="32">
        <f ca="1">FORECAST(DS23,OFFSET(Réservoir!$D$25:$D$36,MATCH(DS23,Réservoir!$E$25:$E$36,1)-1,0,2),OFFSET(Réservoir!$E$25:$E$36,MATCH(DS23,Réservoir!$E$25:$E$36,1)-1,0,2))</f>
        <v>693.45242163100886</v>
      </c>
      <c r="DT15" s="105">
        <f ca="1">FORECAST(DT23,OFFSET(Réservoir!$D$25:$D$36,MATCH(DT23,Réservoir!$E$25:$E$36,1)-1,0,2),OFFSET(Réservoir!$E$25:$E$36,MATCH(DT23,Réservoir!$E$25:$E$36,1)-1,0,2))</f>
        <v>693.47657295861188</v>
      </c>
      <c r="DU15" s="32">
        <f ca="1">FORECAST(DU23,OFFSET(Réservoir!$D$25:$D$36,MATCH(DU23,Réservoir!$E$25:$E$36,1)-1,0,2),OFFSET(Réservoir!$E$25:$E$36,MATCH(DU23,Réservoir!$E$25:$E$36,1)-1,0,2))</f>
        <v>693.50474773336282</v>
      </c>
      <c r="DV15" s="32">
        <f ca="1">FORECAST(DV23,OFFSET(Réservoir!$D$25:$D$36,MATCH(DV23,Réservoir!$E$25:$E$36,1)-1,0,2),OFFSET(Réservoir!$E$25:$E$36,MATCH(DV23,Réservoir!$E$25:$E$36,1)-1,0,2))</f>
        <v>693.53292250811387</v>
      </c>
      <c r="DW15" s="32">
        <f ca="1">FORECAST(DW23,OFFSET(Réservoir!$D$25:$D$36,MATCH(DW23,Réservoir!$E$25:$E$36,1)-1,0,2),OFFSET(Réservoir!$E$25:$E$36,MATCH(DW23,Réservoir!$E$25:$E$36,1)-1,0,2))</f>
        <v>693.56109728286481</v>
      </c>
      <c r="DX15" s="32">
        <f ca="1">FORECAST(DX23,OFFSET(Réservoir!$D$25:$D$36,MATCH(DX23,Réservoir!$E$25:$E$36,1)-1,0,2),OFFSET(Réservoir!$E$25:$E$36,MATCH(DX23,Réservoir!$E$25:$E$36,1)-1,0,2))</f>
        <v>693.58927205761574</v>
      </c>
      <c r="DY15" s="32">
        <f ca="1">FORECAST(DY23,OFFSET(Réservoir!$D$25:$D$36,MATCH(DY23,Réservoir!$E$25:$E$36,1)-1,0,2),OFFSET(Réservoir!$E$25:$E$36,MATCH(DY23,Réservoir!$E$25:$E$36,1)-1,0,2))</f>
        <v>693.6174468323668</v>
      </c>
      <c r="DZ15" s="32">
        <f ca="1">FORECAST(DZ23,OFFSET(Réservoir!$D$25:$D$36,MATCH(DZ23,Réservoir!$E$25:$E$36,1)-1,0,2),OFFSET(Réservoir!$E$25:$E$36,MATCH(DZ23,Réservoir!$E$25:$E$36,1)-1,0,2))</f>
        <v>693.64562160711773</v>
      </c>
      <c r="EA15" s="32">
        <f ca="1">FORECAST(EA23,OFFSET(Réservoir!$D$25:$D$36,MATCH(EA23,Réservoir!$E$25:$E$36,1)-1,0,2),OFFSET(Réservoir!$E$25:$E$36,MATCH(EA23,Réservoir!$E$25:$E$36,1)-1,0,2))</f>
        <v>693.67379638186867</v>
      </c>
      <c r="EB15" s="32">
        <f ca="1">FORECAST(EB23,OFFSET(Réservoir!$D$25:$D$36,MATCH(EB23,Réservoir!$E$25:$E$36,1)-1,0,2),OFFSET(Réservoir!$E$25:$E$36,MATCH(EB23,Réservoir!$E$25:$E$36,1)-1,0,2))</f>
        <v>693.70197115661972</v>
      </c>
      <c r="EC15" s="32">
        <f ca="1">FORECAST(EC23,OFFSET(Réservoir!$D$25:$D$36,MATCH(EC23,Réservoir!$E$25:$E$36,1)-1,0,2),OFFSET(Réservoir!$E$25:$E$36,MATCH(EC23,Réservoir!$E$25:$E$36,1)-1,0,2))</f>
        <v>693.73014593137066</v>
      </c>
      <c r="ED15" s="32">
        <f ca="1">FORECAST(ED23,OFFSET(Réservoir!$D$25:$D$36,MATCH(ED23,Réservoir!$E$25:$E$36,1)-1,0,2),OFFSET(Réservoir!$E$25:$E$36,MATCH(ED23,Réservoir!$E$25:$E$36,1)-1,0,2))</f>
        <v>693.75832070612171</v>
      </c>
      <c r="EE15" s="32">
        <f ca="1">FORECAST(EE23,OFFSET(Réservoir!$D$25:$D$36,MATCH(EE23,Réservoir!$E$25:$E$36,1)-1,0,2),OFFSET(Réservoir!$E$25:$E$36,MATCH(EE23,Réservoir!$E$25:$E$36,1)-1,0,2))</f>
        <v>693.78649548087265</v>
      </c>
      <c r="EF15" s="32">
        <f ca="1">FORECAST(EF23,OFFSET(Réservoir!$D$25:$D$36,MATCH(EF23,Réservoir!$E$25:$E$36,1)-1,0,2),OFFSET(Réservoir!$E$25:$E$36,MATCH(EF23,Réservoir!$E$25:$E$36,1)-1,0,2))</f>
        <v>693.81467025562358</v>
      </c>
      <c r="EG15" s="32">
        <f ca="1">FORECAST(EG23,OFFSET(Réservoir!$D$25:$D$36,MATCH(EG23,Réservoir!$E$25:$E$36,1)-1,0,2),OFFSET(Réservoir!$E$25:$E$36,MATCH(EG23,Réservoir!$E$25:$E$36,1)-1,0,2))</f>
        <v>693.84284503037463</v>
      </c>
      <c r="EH15" s="32">
        <f ca="1">FORECAST(EH23,OFFSET(Réservoir!$D$25:$D$36,MATCH(EH23,Réservoir!$E$25:$E$36,1)-1,0,2),OFFSET(Réservoir!$E$25:$E$36,MATCH(EH23,Réservoir!$E$25:$E$36,1)-1,0,2))</f>
        <v>693.87101980512557</v>
      </c>
      <c r="EI15" s="32">
        <f ca="1">FORECAST(EI23,OFFSET(Réservoir!$D$25:$D$36,MATCH(EI23,Réservoir!$E$25:$E$36,1)-1,0,2),OFFSET(Réservoir!$E$25:$E$36,MATCH(EI23,Réservoir!$E$25:$E$36,1)-1,0,2))</f>
        <v>693.89919457987651</v>
      </c>
      <c r="EJ15" s="32">
        <f ca="1">FORECAST(EJ23,OFFSET(Réservoir!$D$25:$D$36,MATCH(EJ23,Réservoir!$E$25:$E$36,1)-1,0,2),OFFSET(Réservoir!$E$25:$E$36,MATCH(EJ23,Réservoir!$E$25:$E$36,1)-1,0,2))</f>
        <v>693.92736935462756</v>
      </c>
      <c r="EK15" s="32">
        <f ca="1">FORECAST(EK23,OFFSET(Réservoir!$D$25:$D$36,MATCH(EK23,Réservoir!$E$25:$E$36,1)-1,0,2),OFFSET(Réservoir!$E$25:$E$36,MATCH(EK23,Réservoir!$E$25:$E$36,1)-1,0,2))</f>
        <v>693.9555441293785</v>
      </c>
      <c r="EL15" s="32">
        <f ca="1">FORECAST(EL23,OFFSET(Réservoir!$D$25:$D$36,MATCH(EL23,Réservoir!$E$25:$E$36,1)-1,0,2),OFFSET(Réservoir!$E$25:$E$36,MATCH(EL23,Réservoir!$E$25:$E$36,1)-1,0,2))</f>
        <v>693.98371890412955</v>
      </c>
      <c r="EM15" s="32">
        <f ca="1">FORECAST(EM23,OFFSET(Réservoir!$D$25:$D$36,MATCH(EM23,Réservoir!$E$25:$E$36,1)-1,0,2),OFFSET(Réservoir!$E$25:$E$36,MATCH(EM23,Réservoir!$E$25:$E$36,1)-1,0,2))</f>
        <v>694.01189367888048</v>
      </c>
      <c r="EN15" s="32">
        <f ca="1">FORECAST(EN23,OFFSET(Réservoir!$D$25:$D$36,MATCH(EN23,Réservoir!$E$25:$E$36,1)-1,0,2),OFFSET(Réservoir!$E$25:$E$36,MATCH(EN23,Réservoir!$E$25:$E$36,1)-1,0,2))</f>
        <v>694.04006845363142</v>
      </c>
      <c r="EO15" s="32">
        <f ca="1">FORECAST(EO23,OFFSET(Réservoir!$D$25:$D$36,MATCH(EO23,Réservoir!$E$25:$E$36,1)-1,0,2),OFFSET(Réservoir!$E$25:$E$36,MATCH(EO23,Réservoir!$E$25:$E$36,1)-1,0,2))</f>
        <v>694.06824322838247</v>
      </c>
      <c r="EP15" s="32">
        <f ca="1">FORECAST(EP23,OFFSET(Réservoir!$D$25:$D$36,MATCH(EP23,Réservoir!$E$25:$E$36,1)-1,0,2),OFFSET(Réservoir!$E$25:$E$36,MATCH(EP23,Réservoir!$E$25:$E$36,1)-1,0,2))</f>
        <v>694.09641800313341</v>
      </c>
      <c r="EQ15" s="152">
        <f ca="1">FORECAST(EQ23,OFFSET(Réservoir!$D$25:$D$36,MATCH(EQ23,Réservoir!$E$25:$E$36,1)-1,0,2),OFFSET(Réservoir!$E$25:$E$36,MATCH(EQ23,Réservoir!$E$25:$E$36,1)-1,0,2))</f>
        <v>694.12459277788435</v>
      </c>
      <c r="ER15" s="32">
        <f ca="1">FORECAST(ER23,OFFSET(Réservoir!$D$25:$D$36,MATCH(ER23,Réservoir!$E$25:$E$36,1)-1,0,2),OFFSET(Réservoir!$E$25:$E$36,MATCH(ER23,Réservoir!$E$25:$E$36,1)-1,0,2))</f>
        <v>694.1527675526354</v>
      </c>
      <c r="ES15" s="32">
        <f ca="1">FORECAST(ES23,OFFSET(Réservoir!$D$25:$D$36,MATCH(ES23,Réservoir!$E$25:$E$36,1)-1,0,2),OFFSET(Réservoir!$E$25:$E$36,MATCH(ES23,Réservoir!$E$25:$E$36,1)-1,0,2))</f>
        <v>694.18087442942056</v>
      </c>
      <c r="ET15" s="32">
        <f ca="1">FORECAST(ET23,OFFSET(Réservoir!$D$25:$D$36,MATCH(ET23,Réservoir!$E$25:$E$36,1)-1,0,2),OFFSET(Réservoir!$E$25:$E$36,MATCH(ET23,Réservoir!$E$25:$E$36,1)-1,0,2))</f>
        <v>694.20898130620583</v>
      </c>
      <c r="EU15" s="32">
        <f ca="1">FORECAST(EU23,OFFSET(Réservoir!$D$25:$D$36,MATCH(EU23,Réservoir!$E$25:$E$36,1)-1,0,2),OFFSET(Réservoir!$E$25:$E$36,MATCH(EU23,Réservoir!$E$25:$E$36,1)-1,0,2))</f>
        <v>694.23708818299099</v>
      </c>
      <c r="EV15" s="32">
        <f ca="1">FORECAST(EV23,OFFSET(Réservoir!$D$25:$D$36,MATCH(EV23,Réservoir!$E$25:$E$36,1)-1,0,2),OFFSET(Réservoir!$E$25:$E$36,MATCH(EV23,Réservoir!$E$25:$E$36,1)-1,0,2))</f>
        <v>694.26519505977626</v>
      </c>
      <c r="EW15" s="32">
        <f ca="1">FORECAST(EW23,OFFSET(Réservoir!$D$25:$D$36,MATCH(EW23,Réservoir!$E$25:$E$36,1)-1,0,2),OFFSET(Réservoir!$E$25:$E$36,MATCH(EW23,Réservoir!$E$25:$E$36,1)-1,0,2))</f>
        <v>694.29330193656142</v>
      </c>
      <c r="EX15" s="32">
        <f ca="1">FORECAST(EX23,OFFSET(Réservoir!$D$25:$D$36,MATCH(EX23,Réservoir!$E$25:$E$36,1)-1,0,2),OFFSET(Réservoir!$E$25:$E$36,MATCH(EX23,Réservoir!$E$25:$E$36,1)-1,0,2))</f>
        <v>694.32140881334669</v>
      </c>
      <c r="EY15" s="32">
        <f ca="1">FORECAST(EY23,OFFSET(Réservoir!$D$25:$D$36,MATCH(EY23,Réservoir!$E$25:$E$36,1)-1,0,2),OFFSET(Réservoir!$E$25:$E$36,MATCH(EY23,Réservoir!$E$25:$E$36,1)-1,0,2))</f>
        <v>694.34951569013185</v>
      </c>
      <c r="EZ15" s="32">
        <f ca="1">FORECAST(EZ23,OFFSET(Réservoir!$D$25:$D$36,MATCH(EZ23,Réservoir!$E$25:$E$36,1)-1,0,2),OFFSET(Réservoir!$E$25:$E$36,MATCH(EZ23,Réservoir!$E$25:$E$36,1)-1,0,2))</f>
        <v>694.37762256691713</v>
      </c>
      <c r="FA15" s="32">
        <f ca="1">FORECAST(FA23,OFFSET(Réservoir!$D$25:$D$36,MATCH(FA23,Réservoir!$E$25:$E$36,1)-1,0,2),OFFSET(Réservoir!$E$25:$E$36,MATCH(FA23,Réservoir!$E$25:$E$36,1)-1,0,2))</f>
        <v>694.40572944370228</v>
      </c>
      <c r="FB15" s="32">
        <f ca="1">FORECAST(FB23,OFFSET(Réservoir!$D$25:$D$36,MATCH(FB23,Réservoir!$E$25:$E$36,1)-1,0,2),OFFSET(Réservoir!$E$25:$E$36,MATCH(FB23,Réservoir!$E$25:$E$36,1)-1,0,2))</f>
        <v>694.43383632048744</v>
      </c>
      <c r="FC15" s="32">
        <f ca="1">FORECAST(FC23,OFFSET(Réservoir!$D$25:$D$36,MATCH(FC23,Réservoir!$E$25:$E$36,1)-1,0,2),OFFSET(Réservoir!$E$25:$E$36,MATCH(FC23,Réservoir!$E$25:$E$36,1)-1,0,2))</f>
        <v>694.46194319727272</v>
      </c>
      <c r="FD15" s="32">
        <f ca="1">FORECAST(FD23,OFFSET(Réservoir!$D$25:$D$36,MATCH(FD23,Réservoir!$E$25:$E$36,1)-1,0,2),OFFSET(Réservoir!$E$25:$E$36,MATCH(FD23,Réservoir!$E$25:$E$36,1)-1,0,2))</f>
        <v>694.49005007405788</v>
      </c>
      <c r="FE15" s="32">
        <f ca="1">FORECAST(FE23,OFFSET(Réservoir!$D$25:$D$36,MATCH(FE23,Réservoir!$E$25:$E$36,1)-1,0,2),OFFSET(Réservoir!$E$25:$E$36,MATCH(FE23,Réservoir!$E$25:$E$36,1)-1,0,2))</f>
        <v>694.51815695084315</v>
      </c>
      <c r="FF15" s="32">
        <f ca="1">FORECAST(FF23,OFFSET(Réservoir!$D$25:$D$36,MATCH(FF23,Réservoir!$E$25:$E$36,1)-1,0,2),OFFSET(Réservoir!$E$25:$E$36,MATCH(FF23,Réservoir!$E$25:$E$36,1)-1,0,2))</f>
        <v>694.54626382762831</v>
      </c>
      <c r="FG15" s="32">
        <f ca="1">FORECAST(FG23,OFFSET(Réservoir!$D$25:$D$36,MATCH(FG23,Réservoir!$E$25:$E$36,1)-1,0,2),OFFSET(Réservoir!$E$25:$E$36,MATCH(FG23,Réservoir!$E$25:$E$36,1)-1,0,2))</f>
        <v>694.57437070441358</v>
      </c>
      <c r="FH15" s="32">
        <f ca="1">FORECAST(FH23,OFFSET(Réservoir!$D$25:$D$36,MATCH(FH23,Réservoir!$E$25:$E$36,1)-1,0,2),OFFSET(Réservoir!$E$25:$E$36,MATCH(FH23,Réservoir!$E$25:$E$36,1)-1,0,2))</f>
        <v>694.60247758119874</v>
      </c>
      <c r="FI15" s="32">
        <f ca="1">FORECAST(FI23,OFFSET(Réservoir!$D$25:$D$36,MATCH(FI23,Réservoir!$E$25:$E$36,1)-1,0,2),OFFSET(Réservoir!$E$25:$E$36,MATCH(FI23,Réservoir!$E$25:$E$36,1)-1,0,2))</f>
        <v>694.63058445798401</v>
      </c>
      <c r="FJ15" s="32">
        <f ca="1">FORECAST(FJ23,OFFSET(Réservoir!$D$25:$D$36,MATCH(FJ23,Réservoir!$E$25:$E$36,1)-1,0,2),OFFSET(Réservoir!$E$25:$E$36,MATCH(FJ23,Réservoir!$E$25:$E$36,1)-1,0,2))</f>
        <v>694.65869133476917</v>
      </c>
      <c r="FK15" s="32">
        <f ca="1">FORECAST(FK23,OFFSET(Réservoir!$D$25:$D$36,MATCH(FK23,Réservoir!$E$25:$E$36,1)-1,0,2),OFFSET(Réservoir!$E$25:$E$36,MATCH(FK23,Réservoir!$E$25:$E$36,1)-1,0,2))</f>
        <v>694.68679821155445</v>
      </c>
      <c r="FL15" s="32">
        <f ca="1">FORECAST(FL23,OFFSET(Réservoir!$D$25:$D$36,MATCH(FL23,Réservoir!$E$25:$E$36,1)-1,0,2),OFFSET(Réservoir!$E$25:$E$36,MATCH(FL23,Réservoir!$E$25:$E$36,1)-1,0,2))</f>
        <v>694.71490508833961</v>
      </c>
      <c r="FM15" s="32">
        <f ca="1">FORECAST(FM23,OFFSET(Réservoir!$D$25:$D$36,MATCH(FM23,Réservoir!$E$25:$E$36,1)-1,0,2),OFFSET(Réservoir!$E$25:$E$36,MATCH(FM23,Réservoir!$E$25:$E$36,1)-1,0,2))</f>
        <v>694.74301196512488</v>
      </c>
      <c r="FN15" s="32">
        <f ca="1">FORECAST(FN23,OFFSET(Réservoir!$D$25:$D$36,MATCH(FN23,Réservoir!$E$25:$E$36,1)-1,0,2),OFFSET(Réservoir!$E$25:$E$36,MATCH(FN23,Réservoir!$E$25:$E$36,1)-1,0,2))</f>
        <v>694.77111884191004</v>
      </c>
      <c r="FO15" s="32">
        <f ca="1">FORECAST(FO23,OFFSET(Réservoir!$D$25:$D$36,MATCH(FO23,Réservoir!$E$25:$E$36,1)-1,0,2),OFFSET(Réservoir!$E$25:$E$36,MATCH(FO23,Réservoir!$E$25:$E$36,1)-1,0,2))</f>
        <v>694.7992257186952</v>
      </c>
      <c r="FP15" s="105" t="e">
        <f ca="1">FORECAST(FP23,OFFSET(Réservoir!$D$25:$D$36,MATCH(FP23,Réservoir!$E$25:$E$36,1)-1,0,2),OFFSET(Réservoir!$E$25:$E$36,MATCH(FP23,Réservoir!$E$25:$E$36,1)-1,0,2))</f>
        <v>#VALUE!</v>
      </c>
      <c r="FQ15" s="32" t="e">
        <f ca="1">FORECAST(FQ23,OFFSET(Réservoir!$D$25:$D$36,MATCH(FQ23,Réservoir!$E$25:$E$36,1)-1,0,2),OFFSET(Réservoir!$E$25:$E$36,MATCH(FQ23,Réservoir!$E$25:$E$36,1)-1,0,2))</f>
        <v>#VALUE!</v>
      </c>
      <c r="FR15" s="32" t="e">
        <f ca="1">FORECAST(FR23,OFFSET(Réservoir!$D$25:$D$36,MATCH(FR23,Réservoir!$E$25:$E$36,1)-1,0,2),OFFSET(Réservoir!$E$25:$E$36,MATCH(FR23,Réservoir!$E$25:$E$36,1)-1,0,2))</f>
        <v>#VALUE!</v>
      </c>
      <c r="FS15" s="32" t="e">
        <f ca="1">FORECAST(FS23,OFFSET(Réservoir!$D$25:$D$36,MATCH(FS23,Réservoir!$E$25:$E$36,1)-1,0,2),OFFSET(Réservoir!$E$25:$E$36,MATCH(FS23,Réservoir!$E$25:$E$36,1)-1,0,2))</f>
        <v>#VALUE!</v>
      </c>
      <c r="FT15" s="32" t="e">
        <f ca="1">FORECAST(FT23,OFFSET(Réservoir!$D$25:$D$36,MATCH(FT23,Réservoir!$E$25:$E$36,1)-1,0,2),OFFSET(Réservoir!$E$25:$E$36,MATCH(FT23,Réservoir!$E$25:$E$36,1)-1,0,2))</f>
        <v>#VALUE!</v>
      </c>
      <c r="FU15" s="32" t="e">
        <f ca="1">FORECAST(FU23,OFFSET(Réservoir!$D$25:$D$36,MATCH(FU23,Réservoir!$E$25:$E$36,1)-1,0,2),OFFSET(Réservoir!$E$25:$E$36,MATCH(FU23,Réservoir!$E$25:$E$36,1)-1,0,2))</f>
        <v>#VALUE!</v>
      </c>
      <c r="FV15" s="32" t="e">
        <f ca="1">FORECAST(FV23,OFFSET(Réservoir!$D$25:$D$36,MATCH(FV23,Réservoir!$E$25:$E$36,1)-1,0,2),OFFSET(Réservoir!$E$25:$E$36,MATCH(FV23,Réservoir!$E$25:$E$36,1)-1,0,2))</f>
        <v>#VALUE!</v>
      </c>
      <c r="FW15" s="32" t="e">
        <f ca="1">FORECAST(FW23,OFFSET(Réservoir!$D$25:$D$36,MATCH(FW23,Réservoir!$E$25:$E$36,1)-1,0,2),OFFSET(Réservoir!$E$25:$E$36,MATCH(FW23,Réservoir!$E$25:$E$36,1)-1,0,2))</f>
        <v>#VALUE!</v>
      </c>
      <c r="FX15" s="32" t="e">
        <f ca="1">FORECAST(FX23,OFFSET(Réservoir!$D$25:$D$36,MATCH(FX23,Réservoir!$E$25:$E$36,1)-1,0,2),OFFSET(Réservoir!$E$25:$E$36,MATCH(FX23,Réservoir!$E$25:$E$36,1)-1,0,2))</f>
        <v>#VALUE!</v>
      </c>
      <c r="FY15" s="32" t="e">
        <f ca="1">FORECAST(FY23,OFFSET(Réservoir!$D$25:$D$36,MATCH(FY23,Réservoir!$E$25:$E$36,1)-1,0,2),OFFSET(Réservoir!$E$25:$E$36,MATCH(FY23,Réservoir!$E$25:$E$36,1)-1,0,2))</f>
        <v>#VALUE!</v>
      </c>
      <c r="FZ15" s="32" t="e">
        <f ca="1">FORECAST(FZ23,OFFSET(Réservoir!$D$25:$D$36,MATCH(FZ23,Réservoir!$E$25:$E$36,1)-1,0,2),OFFSET(Réservoir!$E$25:$E$36,MATCH(FZ23,Réservoir!$E$25:$E$36,1)-1,0,2))</f>
        <v>#VALUE!</v>
      </c>
      <c r="GA15" s="32" t="e">
        <f ca="1">FORECAST(GA23,OFFSET(Réservoir!$D$25:$D$36,MATCH(GA23,Réservoir!$E$25:$E$36,1)-1,0,2),OFFSET(Réservoir!$E$25:$E$36,MATCH(GA23,Réservoir!$E$25:$E$36,1)-1,0,2))</f>
        <v>#VALUE!</v>
      </c>
      <c r="GB15" s="32" t="e">
        <f ca="1">FORECAST(GB23,OFFSET(Réservoir!$D$25:$D$36,MATCH(GB23,Réservoir!$E$25:$E$36,1)-1,0,2),OFFSET(Réservoir!$E$25:$E$36,MATCH(GB23,Réservoir!$E$25:$E$36,1)-1,0,2))</f>
        <v>#VALUE!</v>
      </c>
      <c r="GC15" s="32" t="e">
        <f ca="1">FORECAST(GC23,OFFSET(Réservoir!$D$25:$D$36,MATCH(GC23,Réservoir!$E$25:$E$36,1)-1,0,2),OFFSET(Réservoir!$E$25:$E$36,MATCH(GC23,Réservoir!$E$25:$E$36,1)-1,0,2))</f>
        <v>#VALUE!</v>
      </c>
      <c r="GD15" s="32" t="e">
        <f ca="1">FORECAST(GD23,OFFSET(Réservoir!$D$25:$D$36,MATCH(GD23,Réservoir!$E$25:$E$36,1)-1,0,2),OFFSET(Réservoir!$E$25:$E$36,MATCH(GD23,Réservoir!$E$25:$E$36,1)-1,0,2))</f>
        <v>#VALUE!</v>
      </c>
      <c r="GE15" s="32" t="e">
        <f ca="1">FORECAST(GE23,OFFSET(Réservoir!$D$25:$D$36,MATCH(GE23,Réservoir!$E$25:$E$36,1)-1,0,2),OFFSET(Réservoir!$E$25:$E$36,MATCH(GE23,Réservoir!$E$25:$E$36,1)-1,0,2))</f>
        <v>#VALUE!</v>
      </c>
      <c r="GF15" s="32" t="e">
        <f ca="1">FORECAST(GF23,OFFSET(Réservoir!$D$25:$D$36,MATCH(GF23,Réservoir!$E$25:$E$36,1)-1,0,2),OFFSET(Réservoir!$E$25:$E$36,MATCH(GF23,Réservoir!$E$25:$E$36,1)-1,0,2))</f>
        <v>#VALUE!</v>
      </c>
      <c r="GG15" s="32" t="e">
        <f ca="1">FORECAST(GG23,OFFSET(Réservoir!$D$25:$D$36,MATCH(GG23,Réservoir!$E$25:$E$36,1)-1,0,2),OFFSET(Réservoir!$E$25:$E$36,MATCH(GG23,Réservoir!$E$25:$E$36,1)-1,0,2))</f>
        <v>#VALUE!</v>
      </c>
      <c r="GH15" s="32" t="e">
        <f ca="1">FORECAST(GH23,OFFSET(Réservoir!$D$25:$D$36,MATCH(GH23,Réservoir!$E$25:$E$36,1)-1,0,2),OFFSET(Réservoir!$E$25:$E$36,MATCH(GH23,Réservoir!$E$25:$E$36,1)-1,0,2))</f>
        <v>#VALUE!</v>
      </c>
      <c r="GI15" s="32" t="e">
        <f ca="1">FORECAST(GI23,OFFSET(Réservoir!$D$25:$D$36,MATCH(GI23,Réservoir!$E$25:$E$36,1)-1,0,2),OFFSET(Réservoir!$E$25:$E$36,MATCH(GI23,Réservoir!$E$25:$E$36,1)-1,0,2))</f>
        <v>#VALUE!</v>
      </c>
      <c r="GJ15" s="32" t="e">
        <f ca="1">FORECAST(GJ23,OFFSET(Réservoir!$D$25:$D$36,MATCH(GJ23,Réservoir!$E$25:$E$36,1)-1,0,2),OFFSET(Réservoir!$E$25:$E$36,MATCH(GJ23,Réservoir!$E$25:$E$36,1)-1,0,2))</f>
        <v>#VALUE!</v>
      </c>
      <c r="GK15" s="32" t="e">
        <f ca="1">FORECAST(GK23,OFFSET(Réservoir!$D$25:$D$36,MATCH(GK23,Réservoir!$E$25:$E$36,1)-1,0,2),OFFSET(Réservoir!$E$25:$E$36,MATCH(GK23,Réservoir!$E$25:$E$36,1)-1,0,2))</f>
        <v>#VALUE!</v>
      </c>
      <c r="GL15" s="32" t="e">
        <f ca="1">FORECAST(GL23,OFFSET(Réservoir!$D$25:$D$36,MATCH(GL23,Réservoir!$E$25:$E$36,1)-1,0,2),OFFSET(Réservoir!$E$25:$E$36,MATCH(GL23,Réservoir!$E$25:$E$36,1)-1,0,2))</f>
        <v>#VALUE!</v>
      </c>
      <c r="GM15" s="152" t="e">
        <f ca="1">FORECAST(GM23,OFFSET(Réservoir!$D$25:$D$36,MATCH(GM23,Réservoir!$E$25:$E$36,1)-1,0,2),OFFSET(Réservoir!$E$25:$E$36,MATCH(GM23,Réservoir!$E$25:$E$36,1)-1,0,2))</f>
        <v>#VALUE!</v>
      </c>
    </row>
    <row r="16" spans="1:195" x14ac:dyDescent="0.25">
      <c r="B16" t="s">
        <v>571</v>
      </c>
      <c r="C16" t="s">
        <v>25</v>
      </c>
      <c r="D16" s="40">
        <f ca="1">Horaire!D33</f>
        <v>689.33026123046875</v>
      </c>
      <c r="E16" s="40">
        <f ca="1">Horaire!E33</f>
        <v>689.50030517578125</v>
      </c>
      <c r="F16" s="40">
        <f ca="1">Horaire!F33</f>
        <v>689.6502685546875</v>
      </c>
      <c r="G16" s="40">
        <f ca="1">Horaire!G33</f>
        <v>689.790283203125</v>
      </c>
      <c r="H16" s="40">
        <f ca="1">Horaire!H33</f>
        <v>689.9302978515625</v>
      </c>
      <c r="I16" s="40">
        <f ca="1">Horaire!I33</f>
        <v>690.060302734375</v>
      </c>
      <c r="J16" s="40">
        <f ca="1">Horaire!J33</f>
        <v>690.1903076171875</v>
      </c>
      <c r="K16" s="40">
        <f ca="1">Horaire!K33</f>
        <v>690.2103271484375</v>
      </c>
      <c r="L16" s="40">
        <f ca="1">Horaire!L33</f>
        <v>689.4403076171875</v>
      </c>
      <c r="M16" s="40">
        <f ca="1">Horaire!M33</f>
        <v>688.6302490234375</v>
      </c>
      <c r="N16" s="40">
        <f ca="1">Horaire!N33</f>
        <v>687.81024169921875</v>
      </c>
      <c r="O16" s="40" t="str">
        <f ca="1">Horaire!O33</f>
        <v/>
      </c>
      <c r="P16" s="40" t="str">
        <f ca="1">Horaire!P33</f>
        <v/>
      </c>
      <c r="Q16" s="40" t="str">
        <f ca="1">Horaire!Q33</f>
        <v/>
      </c>
      <c r="R16" s="40" t="str">
        <f ca="1">Horaire!R33</f>
        <v/>
      </c>
      <c r="S16" s="40" t="str">
        <f ca="1">Horaire!S33</f>
        <v/>
      </c>
      <c r="T16" s="40" t="str">
        <f ca="1">Horaire!T33</f>
        <v/>
      </c>
      <c r="U16" s="40" t="str">
        <f ca="1">Horaire!U33</f>
        <v/>
      </c>
      <c r="V16" s="40" t="str">
        <f ca="1">Horaire!V33</f>
        <v/>
      </c>
      <c r="W16" s="40" t="str">
        <f ca="1">Horaire!W33</f>
        <v/>
      </c>
      <c r="X16" s="40" t="str">
        <f ca="1">Horaire!X33</f>
        <v/>
      </c>
      <c r="Y16" s="40" t="str">
        <f ca="1">Horaire!Y33</f>
        <v/>
      </c>
      <c r="Z16" s="40" t="str">
        <f ca="1">Horaire!Z33</f>
        <v/>
      </c>
      <c r="AA16" s="40" t="str">
        <f ca="1">Horaire!AA33</f>
        <v/>
      </c>
      <c r="AB16" s="102" t="str">
        <f ca="1">Horaire!AB33</f>
        <v/>
      </c>
      <c r="AC16" s="40" t="str">
        <f ca="1">Horaire!AC33</f>
        <v/>
      </c>
      <c r="AD16" s="40" t="str">
        <f ca="1">Horaire!AD33</f>
        <v/>
      </c>
      <c r="AE16" s="40" t="str">
        <f ca="1">Horaire!AE33</f>
        <v/>
      </c>
      <c r="AF16" s="40" t="str">
        <f ca="1">Horaire!AF33</f>
        <v/>
      </c>
      <c r="AG16" s="40" t="str">
        <f ca="1">Horaire!AG33</f>
        <v/>
      </c>
      <c r="AH16" s="40" t="str">
        <f ca="1">Horaire!AH33</f>
        <v/>
      </c>
      <c r="AI16" s="40" t="str">
        <f ca="1">Horaire!AI33</f>
        <v/>
      </c>
      <c r="AJ16" s="40" t="str">
        <f ca="1">Horaire!AJ33</f>
        <v/>
      </c>
      <c r="AK16" s="40" t="str">
        <f ca="1">Horaire!AK33</f>
        <v/>
      </c>
      <c r="AL16" s="40" t="str">
        <f ca="1">Horaire!AL33</f>
        <v/>
      </c>
      <c r="AM16" s="40" t="str">
        <f ca="1">Horaire!AM33</f>
        <v/>
      </c>
      <c r="AN16" s="40" t="str">
        <f ca="1">Horaire!AN33</f>
        <v/>
      </c>
      <c r="AO16" s="40" t="str">
        <f ca="1">Horaire!AO33</f>
        <v/>
      </c>
      <c r="AP16" s="40" t="str">
        <f ca="1">Horaire!AP33</f>
        <v/>
      </c>
      <c r="AQ16" s="40" t="str">
        <f ca="1">Horaire!AQ33</f>
        <v/>
      </c>
      <c r="AR16" s="40" t="str">
        <f ca="1">Horaire!AR33</f>
        <v/>
      </c>
      <c r="AS16" s="40" t="str">
        <f ca="1">Horaire!AS33</f>
        <v/>
      </c>
      <c r="AT16" s="40" t="str">
        <f ca="1">Horaire!AT33</f>
        <v/>
      </c>
      <c r="AU16" s="40" t="str">
        <f ca="1">Horaire!AU33</f>
        <v/>
      </c>
      <c r="AV16" s="40" t="str">
        <f ca="1">Horaire!AV33</f>
        <v/>
      </c>
      <c r="AW16" s="40" t="str">
        <f ca="1">Horaire!AW33</f>
        <v/>
      </c>
      <c r="AX16" s="40" t="str">
        <f ca="1">Horaire!AX33</f>
        <v/>
      </c>
      <c r="AY16" s="40" t="str">
        <f ca="1">Horaire!AY33</f>
        <v/>
      </c>
      <c r="AZ16" s="102" t="str">
        <f ca="1">Horaire!AZ33</f>
        <v/>
      </c>
      <c r="BA16" s="40" t="str">
        <f ca="1">Horaire!BA33</f>
        <v/>
      </c>
      <c r="BB16" s="40" t="str">
        <f ca="1">Horaire!BB33</f>
        <v/>
      </c>
      <c r="BC16" s="40" t="str">
        <f ca="1">Horaire!BC33</f>
        <v/>
      </c>
      <c r="BD16" s="40" t="str">
        <f ca="1">Horaire!BD33</f>
        <v/>
      </c>
      <c r="BE16" s="40" t="str">
        <f ca="1">Horaire!BE33</f>
        <v/>
      </c>
      <c r="BF16" s="40" t="str">
        <f ca="1">Horaire!BF33</f>
        <v/>
      </c>
      <c r="BG16" s="40" t="str">
        <f ca="1">Horaire!BG33</f>
        <v/>
      </c>
      <c r="BH16" s="40" t="str">
        <f ca="1">Horaire!BH33</f>
        <v/>
      </c>
      <c r="BI16" s="40" t="str">
        <f ca="1">Horaire!BI33</f>
        <v/>
      </c>
      <c r="BJ16" s="40" t="str">
        <f ca="1">Horaire!BJ33</f>
        <v/>
      </c>
      <c r="BK16" s="40" t="str">
        <f ca="1">Horaire!BK33</f>
        <v/>
      </c>
      <c r="BL16" s="40" t="str">
        <f ca="1">Horaire!BL33</f>
        <v/>
      </c>
      <c r="BM16" s="40" t="str">
        <f ca="1">Horaire!BM33</f>
        <v/>
      </c>
      <c r="BN16" s="40" t="str">
        <f ca="1">Horaire!BN33</f>
        <v/>
      </c>
      <c r="BO16" s="40" t="str">
        <f ca="1">Horaire!BO33</f>
        <v/>
      </c>
      <c r="BP16" s="40" t="str">
        <f ca="1">Horaire!BP33</f>
        <v/>
      </c>
      <c r="BQ16" s="40" t="str">
        <f ca="1">Horaire!BQ33</f>
        <v/>
      </c>
      <c r="BR16" s="40" t="str">
        <f ca="1">Horaire!BR33</f>
        <v/>
      </c>
      <c r="BS16" s="40" t="str">
        <f ca="1">Horaire!BS33</f>
        <v/>
      </c>
      <c r="BT16" s="40" t="str">
        <f ca="1">Horaire!BT33</f>
        <v/>
      </c>
      <c r="BU16" s="40" t="str">
        <f ca="1">Horaire!BU33</f>
        <v/>
      </c>
      <c r="BV16" s="40" t="str">
        <f ca="1">Horaire!BV33</f>
        <v/>
      </c>
      <c r="BW16" s="40" t="str">
        <f ca="1">Horaire!BW33</f>
        <v/>
      </c>
      <c r="BX16" s="102" t="str">
        <f ca="1">Horaire!BX33</f>
        <v/>
      </c>
      <c r="BY16" s="40" t="str">
        <f ca="1">Horaire!BY33</f>
        <v/>
      </c>
      <c r="BZ16" s="40" t="str">
        <f ca="1">Horaire!BZ33</f>
        <v/>
      </c>
      <c r="CA16" s="40" t="str">
        <f ca="1">Horaire!CA33</f>
        <v/>
      </c>
      <c r="CB16" s="40" t="str">
        <f ca="1">Horaire!CB33</f>
        <v/>
      </c>
      <c r="CC16" s="40" t="str">
        <f ca="1">Horaire!CC33</f>
        <v/>
      </c>
      <c r="CD16" s="40" t="str">
        <f ca="1">Horaire!CD33</f>
        <v/>
      </c>
      <c r="CE16" s="40" t="str">
        <f ca="1">Horaire!CE33</f>
        <v/>
      </c>
      <c r="CF16" s="40" t="str">
        <f ca="1">Horaire!CF33</f>
        <v/>
      </c>
      <c r="CG16" s="40" t="str">
        <f ca="1">Horaire!CG33</f>
        <v/>
      </c>
      <c r="CH16" s="40" t="str">
        <f ca="1">Horaire!CH33</f>
        <v/>
      </c>
      <c r="CI16" s="40" t="str">
        <f ca="1">Horaire!CI33</f>
        <v/>
      </c>
      <c r="CJ16" s="40" t="str">
        <f ca="1">Horaire!CJ33</f>
        <v/>
      </c>
      <c r="CK16" s="40" t="str">
        <f ca="1">Horaire!CK33</f>
        <v/>
      </c>
      <c r="CL16" s="40" t="str">
        <f ca="1">Horaire!CL33</f>
        <v/>
      </c>
      <c r="CM16" s="40" t="str">
        <f ca="1">Horaire!CM33</f>
        <v/>
      </c>
      <c r="CN16" s="40" t="str">
        <f ca="1">Horaire!CN33</f>
        <v/>
      </c>
      <c r="CO16" s="40" t="str">
        <f ca="1">Horaire!CO33</f>
        <v/>
      </c>
      <c r="CP16" s="40" t="str">
        <f ca="1">Horaire!CP33</f>
        <v/>
      </c>
      <c r="CQ16" s="40" t="str">
        <f ca="1">Horaire!CQ33</f>
        <v/>
      </c>
      <c r="CR16" s="40" t="str">
        <f ca="1">Horaire!CR33</f>
        <v/>
      </c>
      <c r="CS16" s="40" t="str">
        <f ca="1">Horaire!CS33</f>
        <v/>
      </c>
      <c r="CT16" s="40" t="str">
        <f ca="1">Horaire!CT33</f>
        <v/>
      </c>
      <c r="CU16" s="149" t="str">
        <f ca="1">Horaire!CU33</f>
        <v/>
      </c>
      <c r="CV16" s="40" t="str">
        <f ca="1">Horaire!CV33</f>
        <v/>
      </c>
      <c r="CW16" s="40" t="str">
        <f ca="1">Horaire!CW33</f>
        <v/>
      </c>
      <c r="CX16" s="40" t="str">
        <f ca="1">Horaire!CX33</f>
        <v/>
      </c>
      <c r="CY16" s="40" t="str">
        <f ca="1">Horaire!CY33</f>
        <v/>
      </c>
      <c r="CZ16" s="40" t="str">
        <f ca="1">Horaire!CZ33</f>
        <v/>
      </c>
      <c r="DA16" s="40" t="str">
        <f ca="1">Horaire!DA33</f>
        <v/>
      </c>
      <c r="DB16" s="40" t="str">
        <f ca="1">Horaire!DB33</f>
        <v/>
      </c>
      <c r="DC16" s="40" t="str">
        <f ca="1">Horaire!DC33</f>
        <v/>
      </c>
      <c r="DD16" s="40" t="str">
        <f ca="1">Horaire!DD33</f>
        <v/>
      </c>
      <c r="DE16" s="40" t="str">
        <f ca="1">Horaire!DE33</f>
        <v/>
      </c>
      <c r="DF16" s="40" t="str">
        <f ca="1">Horaire!DF33</f>
        <v/>
      </c>
      <c r="DG16" s="40" t="str">
        <f ca="1">Horaire!DG33</f>
        <v/>
      </c>
      <c r="DH16" s="40" t="str">
        <f ca="1">Horaire!DH33</f>
        <v/>
      </c>
      <c r="DI16" s="40" t="str">
        <f ca="1">Horaire!DI33</f>
        <v/>
      </c>
      <c r="DJ16" s="40" t="str">
        <f ca="1">Horaire!DJ33</f>
        <v/>
      </c>
      <c r="DK16" s="40" t="str">
        <f ca="1">Horaire!DK33</f>
        <v/>
      </c>
      <c r="DL16" s="40" t="str">
        <f ca="1">Horaire!DL33</f>
        <v/>
      </c>
      <c r="DM16" s="40" t="str">
        <f ca="1">Horaire!DM33</f>
        <v/>
      </c>
      <c r="DN16" s="40" t="str">
        <f ca="1">Horaire!DN33</f>
        <v/>
      </c>
      <c r="DO16" s="40" t="str">
        <f ca="1">Horaire!DO33</f>
        <v/>
      </c>
      <c r="DP16" s="40" t="str">
        <f ca="1">Horaire!DP33</f>
        <v/>
      </c>
      <c r="DQ16" s="40" t="str">
        <f ca="1">Horaire!DQ33</f>
        <v/>
      </c>
      <c r="DR16" s="40" t="str">
        <f ca="1">Horaire!DR33</f>
        <v/>
      </c>
      <c r="DS16" s="40" t="str">
        <f ca="1">Horaire!DS33</f>
        <v/>
      </c>
      <c r="DT16" s="102" t="str">
        <f ca="1">Horaire!DT33</f>
        <v/>
      </c>
      <c r="DU16" s="40" t="str">
        <f ca="1">Horaire!DU33</f>
        <v/>
      </c>
      <c r="DV16" s="40" t="str">
        <f ca="1">Horaire!DV33</f>
        <v/>
      </c>
      <c r="DW16" s="40" t="str">
        <f ca="1">Horaire!DW33</f>
        <v/>
      </c>
      <c r="DX16" s="40" t="str">
        <f ca="1">Horaire!DX33</f>
        <v/>
      </c>
      <c r="DY16" s="40" t="str">
        <f ca="1">Horaire!DY33</f>
        <v/>
      </c>
      <c r="DZ16" s="40" t="str">
        <f ca="1">Horaire!DZ33</f>
        <v/>
      </c>
      <c r="EA16" s="40" t="str">
        <f ca="1">Horaire!EA33</f>
        <v/>
      </c>
      <c r="EB16" s="40" t="str">
        <f ca="1">Horaire!EB33</f>
        <v/>
      </c>
      <c r="EC16" s="40" t="str">
        <f ca="1">Horaire!EC33</f>
        <v/>
      </c>
      <c r="ED16" s="40" t="str">
        <f ca="1">Horaire!ED33</f>
        <v/>
      </c>
      <c r="EE16" s="40" t="str">
        <f ca="1">Horaire!EE33</f>
        <v/>
      </c>
      <c r="EF16" s="40" t="str">
        <f ca="1">Horaire!EF33</f>
        <v/>
      </c>
      <c r="EG16" s="40" t="str">
        <f ca="1">Horaire!EG33</f>
        <v/>
      </c>
      <c r="EH16" s="40" t="str">
        <f ca="1">Horaire!EH33</f>
        <v/>
      </c>
      <c r="EI16" s="40" t="str">
        <f ca="1">Horaire!EI33</f>
        <v/>
      </c>
      <c r="EJ16" s="40" t="str">
        <f ca="1">Horaire!EJ33</f>
        <v/>
      </c>
      <c r="EK16" s="40" t="str">
        <f ca="1">Horaire!EK33</f>
        <v/>
      </c>
      <c r="EL16" s="40" t="str">
        <f ca="1">Horaire!EL33</f>
        <v/>
      </c>
      <c r="EM16" s="40" t="str">
        <f ca="1">Horaire!EM33</f>
        <v/>
      </c>
      <c r="EN16" s="40" t="str">
        <f ca="1">Horaire!EN33</f>
        <v/>
      </c>
      <c r="EO16" s="40" t="str">
        <f ca="1">Horaire!EO33</f>
        <v/>
      </c>
      <c r="EP16" s="40" t="str">
        <f ca="1">Horaire!EP33</f>
        <v/>
      </c>
      <c r="EQ16" s="149" t="str">
        <f ca="1">Horaire!EQ33</f>
        <v/>
      </c>
      <c r="ER16" s="40" t="str">
        <f ca="1">Horaire!ER33</f>
        <v/>
      </c>
      <c r="ES16" s="40" t="str">
        <f ca="1">Horaire!ES33</f>
        <v/>
      </c>
      <c r="ET16" s="40" t="str">
        <f ca="1">Horaire!ET33</f>
        <v/>
      </c>
      <c r="EU16" s="40" t="str">
        <f ca="1">Horaire!EU33</f>
        <v/>
      </c>
      <c r="EV16" s="40" t="str">
        <f ca="1">Horaire!EV33</f>
        <v/>
      </c>
      <c r="EW16" s="40" t="str">
        <f ca="1">Horaire!EW33</f>
        <v/>
      </c>
      <c r="EX16" s="40" t="str">
        <f ca="1">Horaire!EX33</f>
        <v/>
      </c>
      <c r="EY16" s="40" t="str">
        <f ca="1">Horaire!EY33</f>
        <v/>
      </c>
      <c r="EZ16" s="40" t="str">
        <f ca="1">Horaire!EZ33</f>
        <v/>
      </c>
      <c r="FA16" s="40" t="str">
        <f ca="1">Horaire!FA33</f>
        <v/>
      </c>
      <c r="FB16" s="40" t="str">
        <f ca="1">Horaire!FB33</f>
        <v/>
      </c>
      <c r="FC16" s="40" t="str">
        <f ca="1">Horaire!FC33</f>
        <v/>
      </c>
      <c r="FD16" s="40" t="str">
        <f ca="1">Horaire!FD33</f>
        <v/>
      </c>
      <c r="FE16" s="40" t="str">
        <f ca="1">Horaire!FE33</f>
        <v/>
      </c>
      <c r="FF16" s="40" t="str">
        <f ca="1">Horaire!FF33</f>
        <v/>
      </c>
      <c r="FG16" s="40" t="str">
        <f ca="1">Horaire!FG33</f>
        <v/>
      </c>
      <c r="FH16" s="40" t="str">
        <f ca="1">Horaire!FH33</f>
        <v/>
      </c>
      <c r="FI16" s="40" t="str">
        <f ca="1">Horaire!FI33</f>
        <v/>
      </c>
      <c r="FJ16" s="40" t="str">
        <f ca="1">Horaire!FJ33</f>
        <v/>
      </c>
      <c r="FK16" s="40" t="str">
        <f ca="1">Horaire!FK33</f>
        <v/>
      </c>
      <c r="FL16" s="40" t="str">
        <f ca="1">Horaire!FL33</f>
        <v/>
      </c>
      <c r="FM16" s="40" t="str">
        <f ca="1">Horaire!FM33</f>
        <v/>
      </c>
      <c r="FN16" s="40" t="str">
        <f ca="1">Horaire!FN33</f>
        <v/>
      </c>
      <c r="FO16" s="40" t="str">
        <f ca="1">Horaire!FO33</f>
        <v/>
      </c>
      <c r="FP16" s="102" t="str">
        <f ca="1">Horaire!FP33</f>
        <v/>
      </c>
      <c r="FQ16" s="40" t="str">
        <f ca="1">Horaire!FQ33</f>
        <v/>
      </c>
      <c r="FR16" s="40" t="str">
        <f ca="1">Horaire!FR33</f>
        <v/>
      </c>
      <c r="FS16" s="40" t="str">
        <f ca="1">Horaire!FS33</f>
        <v/>
      </c>
      <c r="FT16" s="40" t="str">
        <f ca="1">Horaire!FT33</f>
        <v/>
      </c>
      <c r="FU16" s="40" t="str">
        <f ca="1">Horaire!FU33</f>
        <v/>
      </c>
      <c r="FV16" s="40" t="str">
        <f ca="1">Horaire!FV33</f>
        <v/>
      </c>
      <c r="FW16" s="40" t="str">
        <f ca="1">Horaire!FW33</f>
        <v/>
      </c>
      <c r="FX16" s="40" t="str">
        <f ca="1">Horaire!FX33</f>
        <v/>
      </c>
      <c r="FY16" s="40" t="str">
        <f ca="1">Horaire!FY33</f>
        <v/>
      </c>
      <c r="FZ16" s="40" t="str">
        <f ca="1">Horaire!FZ33</f>
        <v/>
      </c>
      <c r="GA16" s="40" t="str">
        <f ca="1">Horaire!GA33</f>
        <v/>
      </c>
      <c r="GB16" s="40" t="str">
        <f ca="1">Horaire!GB33</f>
        <v/>
      </c>
      <c r="GC16" s="40" t="str">
        <f ca="1">Horaire!GC33</f>
        <v/>
      </c>
      <c r="GD16" s="40" t="str">
        <f ca="1">Horaire!GD33</f>
        <v/>
      </c>
      <c r="GE16" s="40" t="str">
        <f ca="1">Horaire!GE33</f>
        <v/>
      </c>
      <c r="GF16" s="40" t="str">
        <f ca="1">Horaire!GF33</f>
        <v/>
      </c>
      <c r="GG16" s="40" t="str">
        <f ca="1">Horaire!GG33</f>
        <v/>
      </c>
      <c r="GH16" s="40" t="str">
        <f ca="1">Horaire!GH33</f>
        <v/>
      </c>
      <c r="GI16" s="40" t="str">
        <f ca="1">Horaire!GI33</f>
        <v/>
      </c>
      <c r="GJ16" s="40" t="str">
        <f ca="1">Horaire!GJ33</f>
        <v/>
      </c>
      <c r="GK16" s="40" t="str">
        <f ca="1">Horaire!GK33</f>
        <v/>
      </c>
      <c r="GL16" s="40" t="str">
        <f ca="1">Horaire!GL33</f>
        <v/>
      </c>
      <c r="GM16" s="149" t="str">
        <f ca="1">Horaire!GM33</f>
        <v/>
      </c>
    </row>
    <row r="17" spans="1:195" x14ac:dyDescent="0.25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06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106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106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93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106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93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106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93"/>
    </row>
    <row r="18" spans="1:195" x14ac:dyDescent="0.25">
      <c r="B18" t="s">
        <v>78</v>
      </c>
      <c r="D18" t="s">
        <v>332</v>
      </c>
      <c r="AB18" s="87"/>
      <c r="AK18" s="41"/>
      <c r="AZ18" s="87"/>
      <c r="BX18" s="87"/>
      <c r="CU18" s="88"/>
      <c r="DT18" s="87"/>
      <c r="EQ18" s="88"/>
      <c r="FP18" s="87"/>
      <c r="GM18" s="88"/>
    </row>
    <row r="19" spans="1:195" ht="15.75" thickBot="1" x14ac:dyDescent="0.3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106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106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106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93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106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93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106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93"/>
    </row>
    <row r="20" spans="1:195" ht="15.75" thickBot="1" x14ac:dyDescent="0.3">
      <c r="A20" s="65"/>
      <c r="B20" s="66" t="s">
        <v>423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104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76"/>
      <c r="AQ20" s="76"/>
      <c r="AR20" s="60"/>
      <c r="AS20" s="60"/>
      <c r="AT20" s="60"/>
      <c r="AU20" s="60"/>
      <c r="AV20" s="60"/>
      <c r="AW20" s="60"/>
      <c r="AX20" s="60"/>
      <c r="AY20" s="60"/>
      <c r="AZ20" s="104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104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151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104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151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104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151"/>
    </row>
    <row r="21" spans="1:195" x14ac:dyDescent="0.25">
      <c r="B21" t="s">
        <v>31</v>
      </c>
      <c r="C21" t="s">
        <v>26</v>
      </c>
      <c r="D21" s="77">
        <f ca="1">D22</f>
        <v>626293.57910157414</v>
      </c>
      <c r="E21" s="77">
        <f t="shared" ref="E21:BP21" ca="1" si="3">IF(E64&lt;=$L$3,IF(AND(E22&lt;&gt;"",F22=""),E22,D21+(D28-D46-D35)*3600*$D$3),"")</f>
        <v>664314.68198328803</v>
      </c>
      <c r="F21" s="77">
        <f t="shared" ca="1" si="3"/>
        <v>704325.69187130709</v>
      </c>
      <c r="G21" s="77">
        <f t="shared" ca="1" si="3"/>
        <v>746770.79059802485</v>
      </c>
      <c r="H21" s="77">
        <f t="shared" ca="1" si="3"/>
        <v>789338.4783427401</v>
      </c>
      <c r="I21" s="77">
        <f t="shared" ca="1" si="3"/>
        <v>834931.16095103533</v>
      </c>
      <c r="J21" s="77">
        <f t="shared" ca="1" si="3"/>
        <v>874437.82575737883</v>
      </c>
      <c r="K21" s="77">
        <f t="shared" ca="1" si="3"/>
        <v>907953.06955761567</v>
      </c>
      <c r="L21" s="77">
        <f t="shared" ca="1" si="3"/>
        <v>859199.58643455128</v>
      </c>
      <c r="M21" s="77">
        <f t="shared" ca="1" si="3"/>
        <v>810573.26850589388</v>
      </c>
      <c r="N21" s="77">
        <f t="shared" ca="1" si="3"/>
        <v>729313.08593751374</v>
      </c>
      <c r="O21" s="77">
        <f t="shared" ca="1" si="3"/>
        <v>674990.30914257083</v>
      </c>
      <c r="P21" s="77">
        <f t="shared" ca="1" si="3"/>
        <v>633009.00108355179</v>
      </c>
      <c r="Q21" s="77">
        <f t="shared" ca="1" si="3"/>
        <v>590846.40994958358</v>
      </c>
      <c r="R21" s="77">
        <f t="shared" ca="1" si="3"/>
        <v>548515.39112300007</v>
      </c>
      <c r="S21" s="77">
        <f t="shared" ca="1" si="3"/>
        <v>506025.49812307203</v>
      </c>
      <c r="T21" s="77">
        <f t="shared" ca="1" si="3"/>
        <v>463383.77303449303</v>
      </c>
      <c r="U21" s="77">
        <f t="shared" ca="1" si="3"/>
        <v>420593.07254351029</v>
      </c>
      <c r="V21" s="77">
        <f t="shared" ca="1" si="3"/>
        <v>325513.09752219886</v>
      </c>
      <c r="W21" s="77">
        <f t="shared" ca="1" si="3"/>
        <v>262525.15536131983</v>
      </c>
      <c r="X21" s="77">
        <f t="shared" ca="1" si="3"/>
        <v>216029.89631428028</v>
      </c>
      <c r="Y21" s="77">
        <f t="shared" ca="1" si="3"/>
        <v>170560.15035763715</v>
      </c>
      <c r="Z21" s="77">
        <f t="shared" ca="1" si="3"/>
        <v>163436.8856569776</v>
      </c>
      <c r="AA21" s="77">
        <f t="shared" ca="1" si="3"/>
        <v>158443.7820453358</v>
      </c>
      <c r="AB21" s="107">
        <f t="shared" ca="1" si="3"/>
        <v>172408.79582900787</v>
      </c>
      <c r="AC21" s="77">
        <f t="shared" ca="1" si="3"/>
        <v>207722.05924190686</v>
      </c>
      <c r="AD21" s="77">
        <f t="shared" ca="1" si="3"/>
        <v>238259.54322570583</v>
      </c>
      <c r="AE21" s="77">
        <f t="shared" ca="1" si="3"/>
        <v>266411.82200360042</v>
      </c>
      <c r="AF21" s="77">
        <f t="shared" ca="1" si="3"/>
        <v>294013.25349457574</v>
      </c>
      <c r="AG21" s="77">
        <f t="shared" ca="1" si="3"/>
        <v>321590.62576710753</v>
      </c>
      <c r="AH21" s="77">
        <f t="shared" ca="1" si="3"/>
        <v>349167.87100673368</v>
      </c>
      <c r="AI21" s="77">
        <f t="shared" ca="1" si="3"/>
        <v>376279.85169855622</v>
      </c>
      <c r="AJ21" s="77">
        <f t="shared" ca="1" si="3"/>
        <v>403247.80672188039</v>
      </c>
      <c r="AK21" s="77">
        <f t="shared" ca="1" si="3"/>
        <v>312645.40750500327</v>
      </c>
      <c r="AL21" s="77">
        <f t="shared" ca="1" si="3"/>
        <v>253302.302058</v>
      </c>
      <c r="AM21" s="77">
        <f t="shared" ca="1" si="3"/>
        <v>243704.9581735713</v>
      </c>
      <c r="AN21" s="77">
        <f t="shared" ca="1" si="3"/>
        <v>247560.77398460373</v>
      </c>
      <c r="AO21" s="77">
        <f t="shared" ca="1" si="3"/>
        <v>277578.53728040267</v>
      </c>
      <c r="AP21" s="77">
        <f t="shared" ca="1" si="3"/>
        <v>305552.68930154992</v>
      </c>
      <c r="AQ21" s="77">
        <f t="shared" ca="1" si="3"/>
        <v>333141.91533284716</v>
      </c>
      <c r="AR21" s="77">
        <f t="shared" ca="1" si="3"/>
        <v>360565.05809441995</v>
      </c>
      <c r="AS21" s="77">
        <f t="shared" ca="1" si="3"/>
        <v>387581.24630133988</v>
      </c>
      <c r="AT21" s="77">
        <f t="shared" ca="1" si="3"/>
        <v>334996.14354489208</v>
      </c>
      <c r="AU21" s="77">
        <f t="shared" ca="1" si="3"/>
        <v>278484.52750678093</v>
      </c>
      <c r="AV21" s="77">
        <f t="shared" ca="1" si="3"/>
        <v>272856.59161732276</v>
      </c>
      <c r="AW21" s="77">
        <f t="shared" ca="1" si="3"/>
        <v>282085.22638840787</v>
      </c>
      <c r="AX21" s="77">
        <f t="shared" ca="1" si="3"/>
        <v>314315.64050642244</v>
      </c>
      <c r="AY21" s="77">
        <f t="shared" ca="1" si="3"/>
        <v>343510.93232228473</v>
      </c>
      <c r="AZ21" s="107">
        <f t="shared" ca="1" si="3"/>
        <v>371048.29809218296</v>
      </c>
      <c r="BA21" s="77">
        <f t="shared" ca="1" si="3"/>
        <v>396682.5498102546</v>
      </c>
      <c r="BB21" s="77">
        <f t="shared" ca="1" si="3"/>
        <v>422081.41550599667</v>
      </c>
      <c r="BC21" s="77">
        <f t="shared" ca="1" si="3"/>
        <v>447454.93909913453</v>
      </c>
      <c r="BD21" s="77">
        <f t="shared" ca="1" si="3"/>
        <v>472937.31426935265</v>
      </c>
      <c r="BE21" s="77">
        <f t="shared" ca="1" si="3"/>
        <v>498543.92663085944</v>
      </c>
      <c r="BF21" s="77">
        <f t="shared" ca="1" si="3"/>
        <v>524165.05426145211</v>
      </c>
      <c r="BG21" s="77">
        <f t="shared" ca="1" si="3"/>
        <v>549788.02129459567</v>
      </c>
      <c r="BH21" s="77">
        <f t="shared" ca="1" si="3"/>
        <v>575411.22355855536</v>
      </c>
      <c r="BI21" s="77">
        <f t="shared" ca="1" si="3"/>
        <v>601034.45593953039</v>
      </c>
      <c r="BJ21" s="77">
        <f t="shared" ca="1" si="3"/>
        <v>626379.55318292114</v>
      </c>
      <c r="BK21" s="77">
        <f t="shared" ca="1" si="3"/>
        <v>651662.16952518222</v>
      </c>
      <c r="BL21" s="77">
        <f t="shared" ca="1" si="3"/>
        <v>676933.26651691133</v>
      </c>
      <c r="BM21" s="77">
        <f t="shared" ca="1" si="3"/>
        <v>702202.30242565088</v>
      </c>
      <c r="BN21" s="77">
        <f t="shared" ca="1" si="3"/>
        <v>727652.18289883959</v>
      </c>
      <c r="BO21" s="77">
        <f t="shared" ca="1" si="3"/>
        <v>753326.14453221823</v>
      </c>
      <c r="BP21" s="77">
        <f t="shared" ca="1" si="3"/>
        <v>779050.0373282209</v>
      </c>
      <c r="BQ21" s="77">
        <f t="shared" ref="BQ21:EB21" ca="1" si="4">IF(BQ64&lt;=$L$3,IF(AND(BQ22&lt;&gt;"",BR22=""),BQ22,BP21+(BP28-BP46-BP35)*3600*$D$3),"")</f>
        <v>804785.98036972224</v>
      </c>
      <c r="BR21" s="77">
        <f t="shared" ca="1" si="4"/>
        <v>830524.88155938301</v>
      </c>
      <c r="BS21" s="77">
        <f t="shared" ca="1" si="4"/>
        <v>856264.51189249579</v>
      </c>
      <c r="BT21" s="77">
        <f t="shared" ca="1" si="4"/>
        <v>881995.99539527844</v>
      </c>
      <c r="BU21" s="77">
        <f t="shared" ca="1" si="4"/>
        <v>907523.49593050196</v>
      </c>
      <c r="BV21" s="77">
        <f t="shared" ca="1" si="4"/>
        <v>932987.09572188626</v>
      </c>
      <c r="BW21" s="77">
        <f t="shared" ca="1" si="4"/>
        <v>958431.82246683852</v>
      </c>
      <c r="BX21" s="107">
        <f t="shared" ca="1" si="4"/>
        <v>983871.08088700904</v>
      </c>
      <c r="BY21" s="77">
        <f t="shared" ca="1" si="4"/>
        <v>1008522.2198945188</v>
      </c>
      <c r="BZ21" s="77">
        <f t="shared" ca="1" si="4"/>
        <v>1033087.2644032263</v>
      </c>
      <c r="CA21" s="77">
        <f t="shared" ca="1" si="4"/>
        <v>1057703.4788122789</v>
      </c>
      <c r="CB21" s="77">
        <f t="shared" ca="1" si="4"/>
        <v>1082334.4809933652</v>
      </c>
      <c r="CC21" s="77">
        <f t="shared" ca="1" si="4"/>
        <v>1106969.823253918</v>
      </c>
      <c r="CD21" s="77">
        <f t="shared" ca="1" si="4"/>
        <v>1131606.4449326163</v>
      </c>
      <c r="CE21" s="77">
        <f t="shared" ca="1" si="4"/>
        <v>1156243.4442611139</v>
      </c>
      <c r="CF21" s="77">
        <f t="shared" ca="1" si="4"/>
        <v>1180880.5551041567</v>
      </c>
      <c r="CG21" s="77">
        <f t="shared" ca="1" si="4"/>
        <v>1205517.6988795423</v>
      </c>
      <c r="CH21" s="77">
        <f t="shared" ca="1" si="4"/>
        <v>1230077.5476468503</v>
      </c>
      <c r="CI21" s="77">
        <f t="shared" ca="1" si="4"/>
        <v>1254602.1186568139</v>
      </c>
      <c r="CJ21" s="77">
        <f t="shared" ca="1" si="4"/>
        <v>1279115.4530290035</v>
      </c>
      <c r="CK21" s="77">
        <f t="shared" ca="1" si="4"/>
        <v>1303625.2439252092</v>
      </c>
      <c r="CL21" s="77">
        <f t="shared" ca="1" si="4"/>
        <v>1328133.9209621041</v>
      </c>
      <c r="CM21" s="77">
        <f t="shared" ca="1" si="4"/>
        <v>1352642.2482220186</v>
      </c>
      <c r="CN21" s="77">
        <f t="shared" ca="1" si="4"/>
        <v>1377251.0544991738</v>
      </c>
      <c r="CO21" s="77">
        <f t="shared" ca="1" si="4"/>
        <v>1401923.3323822743</v>
      </c>
      <c r="CP21" s="77">
        <f t="shared" ca="1" si="4"/>
        <v>1426616.5962196288</v>
      </c>
      <c r="CQ21" s="77">
        <f t="shared" ca="1" si="4"/>
        <v>1451316.9150857783</v>
      </c>
      <c r="CR21" s="77">
        <f t="shared" ca="1" si="4"/>
        <v>1476019.6186275084</v>
      </c>
      <c r="CS21" s="77">
        <f t="shared" ca="1" si="4"/>
        <v>1500723.1296837975</v>
      </c>
      <c r="CT21" s="77">
        <f t="shared" ca="1" si="4"/>
        <v>1525426.9143540771</v>
      </c>
      <c r="CU21" s="153">
        <f t="shared" ca="1" si="4"/>
        <v>1550130.7917535666</v>
      </c>
      <c r="CV21" s="77">
        <f t="shared" ca="1" si="4"/>
        <v>1574728.9381892222</v>
      </c>
      <c r="CW21" s="77">
        <f t="shared" ca="1" si="4"/>
        <v>1596752.152765404</v>
      </c>
      <c r="CX21" s="77">
        <f t="shared" ca="1" si="4"/>
        <v>1618775.3673415857</v>
      </c>
      <c r="CY21" s="77">
        <f t="shared" ca="1" si="4"/>
        <v>1640798.5819177674</v>
      </c>
      <c r="CZ21" s="77">
        <f t="shared" ca="1" si="4"/>
        <v>1662821.7964939491</v>
      </c>
      <c r="DA21" s="77">
        <f t="shared" ca="1" si="4"/>
        <v>1684845.0110701309</v>
      </c>
      <c r="DB21" s="77">
        <f t="shared" ca="1" si="4"/>
        <v>1706868.2256463126</v>
      </c>
      <c r="DC21" s="77">
        <f t="shared" ca="1" si="4"/>
        <v>1728891.4402224943</v>
      </c>
      <c r="DD21" s="77">
        <f t="shared" ca="1" si="4"/>
        <v>1750914.654798676</v>
      </c>
      <c r="DE21" s="77">
        <f t="shared" ca="1" si="4"/>
        <v>1772937.8693748577</v>
      </c>
      <c r="DF21" s="77">
        <f t="shared" ca="1" si="4"/>
        <v>1794961.0839510395</v>
      </c>
      <c r="DG21" s="77">
        <f t="shared" ca="1" si="4"/>
        <v>1816984.2985272212</v>
      </c>
      <c r="DH21" s="77">
        <f t="shared" ca="1" si="4"/>
        <v>1839007.5131034029</v>
      </c>
      <c r="DI21" s="77">
        <f t="shared" ca="1" si="4"/>
        <v>1861030.7276795846</v>
      </c>
      <c r="DJ21" s="77">
        <f t="shared" ca="1" si="4"/>
        <v>1883053.9422557664</v>
      </c>
      <c r="DK21" s="77">
        <f t="shared" ca="1" si="4"/>
        <v>1905077.1568319481</v>
      </c>
      <c r="DL21" s="77">
        <f t="shared" ca="1" si="4"/>
        <v>1927100.3714081298</v>
      </c>
      <c r="DM21" s="77">
        <f t="shared" ca="1" si="4"/>
        <v>1949123.5859843115</v>
      </c>
      <c r="DN21" s="77">
        <f t="shared" ca="1" si="4"/>
        <v>1971146.8005604933</v>
      </c>
      <c r="DO21" s="77">
        <f t="shared" ca="1" si="4"/>
        <v>1993170.015136675</v>
      </c>
      <c r="DP21" s="77">
        <f t="shared" ca="1" si="4"/>
        <v>2015193.2297128567</v>
      </c>
      <c r="DQ21" s="77">
        <f t="shared" ca="1" si="4"/>
        <v>2037216.4442890384</v>
      </c>
      <c r="DR21" s="77">
        <f t="shared" ca="1" si="4"/>
        <v>2059239.6588652201</v>
      </c>
      <c r="DS21" s="77">
        <f t="shared" ca="1" si="4"/>
        <v>2081262.8734414019</v>
      </c>
      <c r="DT21" s="107">
        <f t="shared" ca="1" si="4"/>
        <v>2103286.0880175838</v>
      </c>
      <c r="DU21" s="77">
        <f t="shared" ca="1" si="4"/>
        <v>2129702.5825098283</v>
      </c>
      <c r="DV21" s="77">
        <f t="shared" ca="1" si="4"/>
        <v>2156119.0770020727</v>
      </c>
      <c r="DW21" s="77">
        <f t="shared" ca="1" si="4"/>
        <v>2182535.5714943171</v>
      </c>
      <c r="DX21" s="77">
        <f t="shared" ca="1" si="4"/>
        <v>2208952.0659865616</v>
      </c>
      <c r="DY21" s="77">
        <f t="shared" ca="1" si="4"/>
        <v>2235368.560478806</v>
      </c>
      <c r="DZ21" s="77">
        <f t="shared" ca="1" si="4"/>
        <v>2261785.0549710505</v>
      </c>
      <c r="EA21" s="77">
        <f t="shared" ca="1" si="4"/>
        <v>2288201.5494632949</v>
      </c>
      <c r="EB21" s="77">
        <f t="shared" ca="1" si="4"/>
        <v>2314618.0439555394</v>
      </c>
      <c r="EC21" s="77">
        <f t="shared" ref="EC21:GM21" ca="1" si="5">IF(EC64&lt;=$L$3,IF(AND(EC22&lt;&gt;"",ED22=""),EC22,EB21+(EB28-EB46-EB35)*3600*$D$3),"")</f>
        <v>2341034.5384477838</v>
      </c>
      <c r="ED21" s="77">
        <f t="shared" ca="1" si="5"/>
        <v>2367451.0329400282</v>
      </c>
      <c r="EE21" s="77">
        <f t="shared" ca="1" si="5"/>
        <v>2393867.5274322727</v>
      </c>
      <c r="EF21" s="77">
        <f t="shared" ca="1" si="5"/>
        <v>2420284.0219245171</v>
      </c>
      <c r="EG21" s="77">
        <f t="shared" ca="1" si="5"/>
        <v>2446700.5164167616</v>
      </c>
      <c r="EH21" s="77">
        <f t="shared" ca="1" si="5"/>
        <v>2473117.010909006</v>
      </c>
      <c r="EI21" s="77">
        <f t="shared" ca="1" si="5"/>
        <v>2499533.5054012504</v>
      </c>
      <c r="EJ21" s="77">
        <f t="shared" ca="1" si="5"/>
        <v>2525949.9998934949</v>
      </c>
      <c r="EK21" s="77">
        <f t="shared" ca="1" si="5"/>
        <v>2552366.4943857393</v>
      </c>
      <c r="EL21" s="77">
        <f t="shared" ca="1" si="5"/>
        <v>2578782.9888779838</v>
      </c>
      <c r="EM21" s="77">
        <f t="shared" ca="1" si="5"/>
        <v>2605199.4833702282</v>
      </c>
      <c r="EN21" s="77">
        <f t="shared" ca="1" si="5"/>
        <v>2631615.9778624726</v>
      </c>
      <c r="EO21" s="77">
        <f t="shared" ca="1" si="5"/>
        <v>2658032.4723547171</v>
      </c>
      <c r="EP21" s="77">
        <f t="shared" ca="1" si="5"/>
        <v>2684448.9668469615</v>
      </c>
      <c r="EQ21" s="153">
        <f t="shared" ca="1" si="5"/>
        <v>2710865.461339206</v>
      </c>
      <c r="ER21" s="77">
        <f t="shared" ca="1" si="5"/>
        <v>2737281.9558314504</v>
      </c>
      <c r="ES21" s="77">
        <f t="shared" ca="1" si="5"/>
        <v>2763010.9289072896</v>
      </c>
      <c r="ET21" s="77">
        <f t="shared" ca="1" si="5"/>
        <v>2788739.9019831289</v>
      </c>
      <c r="EU21" s="77">
        <f t="shared" ca="1" si="5"/>
        <v>2814468.8750589681</v>
      </c>
      <c r="EV21" s="77">
        <f t="shared" ca="1" si="5"/>
        <v>2840197.8481348073</v>
      </c>
      <c r="EW21" s="77">
        <f t="shared" ca="1" si="5"/>
        <v>2865926.8212106465</v>
      </c>
      <c r="EX21" s="77">
        <f t="shared" ca="1" si="5"/>
        <v>2891655.7942864858</v>
      </c>
      <c r="EY21" s="77">
        <f t="shared" ca="1" si="5"/>
        <v>2917384.767362325</v>
      </c>
      <c r="EZ21" s="77">
        <f t="shared" ca="1" si="5"/>
        <v>2943113.7404381642</v>
      </c>
      <c r="FA21" s="77">
        <f t="shared" ca="1" si="5"/>
        <v>2968842.7135140034</v>
      </c>
      <c r="FB21" s="77">
        <f t="shared" ca="1" si="5"/>
        <v>2994571.6865898427</v>
      </c>
      <c r="FC21" s="77">
        <f t="shared" ca="1" si="5"/>
        <v>3020300.6596656819</v>
      </c>
      <c r="FD21" s="77">
        <f t="shared" ca="1" si="5"/>
        <v>3046029.6327415211</v>
      </c>
      <c r="FE21" s="77">
        <f t="shared" ca="1" si="5"/>
        <v>3071758.6058173603</v>
      </c>
      <c r="FF21" s="77">
        <f t="shared" ca="1" si="5"/>
        <v>3097487.5788931996</v>
      </c>
      <c r="FG21" s="77">
        <f t="shared" ca="1" si="5"/>
        <v>3123216.5519690388</v>
      </c>
      <c r="FH21" s="77">
        <f t="shared" ca="1" si="5"/>
        <v>3148945.525044878</v>
      </c>
      <c r="FI21" s="77">
        <f t="shared" ca="1" si="5"/>
        <v>3174674.4981207172</v>
      </c>
      <c r="FJ21" s="77">
        <f t="shared" ca="1" si="5"/>
        <v>3200403.4711965565</v>
      </c>
      <c r="FK21" s="77">
        <f t="shared" ca="1" si="5"/>
        <v>3226132.4442723957</v>
      </c>
      <c r="FL21" s="77">
        <f t="shared" ca="1" si="5"/>
        <v>3251861.4173482349</v>
      </c>
      <c r="FM21" s="77">
        <f t="shared" ca="1" si="5"/>
        <v>3277590.3904240741</v>
      </c>
      <c r="FN21" s="77">
        <f t="shared" ca="1" si="5"/>
        <v>3303319.3634999134</v>
      </c>
      <c r="FO21" s="77">
        <f t="shared" ca="1" si="5"/>
        <v>3329048.3365757526</v>
      </c>
      <c r="FP21" s="107" t="str">
        <f t="shared" si="5"/>
        <v/>
      </c>
      <c r="FQ21" s="77" t="str">
        <f t="shared" si="5"/>
        <v/>
      </c>
      <c r="FR21" s="77" t="str">
        <f t="shared" si="5"/>
        <v/>
      </c>
      <c r="FS21" s="77" t="str">
        <f t="shared" si="5"/>
        <v/>
      </c>
      <c r="FT21" s="77" t="str">
        <f t="shared" si="5"/>
        <v/>
      </c>
      <c r="FU21" s="77" t="str">
        <f t="shared" si="5"/>
        <v/>
      </c>
      <c r="FV21" s="77" t="str">
        <f t="shared" si="5"/>
        <v/>
      </c>
      <c r="FW21" s="77" t="str">
        <f t="shared" si="5"/>
        <v/>
      </c>
      <c r="FX21" s="77" t="str">
        <f t="shared" si="5"/>
        <v/>
      </c>
      <c r="FY21" s="77" t="str">
        <f t="shared" si="5"/>
        <v/>
      </c>
      <c r="FZ21" s="77" t="str">
        <f t="shared" si="5"/>
        <v/>
      </c>
      <c r="GA21" s="77" t="str">
        <f t="shared" si="5"/>
        <v/>
      </c>
      <c r="GB21" s="77" t="str">
        <f t="shared" si="5"/>
        <v/>
      </c>
      <c r="GC21" s="77" t="str">
        <f t="shared" si="5"/>
        <v/>
      </c>
      <c r="GD21" s="77" t="str">
        <f t="shared" si="5"/>
        <v/>
      </c>
      <c r="GE21" s="77" t="str">
        <f t="shared" si="5"/>
        <v/>
      </c>
      <c r="GF21" s="77" t="str">
        <f t="shared" si="5"/>
        <v/>
      </c>
      <c r="GG21" s="77" t="str">
        <f t="shared" si="5"/>
        <v/>
      </c>
      <c r="GH21" s="77" t="str">
        <f t="shared" si="5"/>
        <v/>
      </c>
      <c r="GI21" s="77" t="str">
        <f t="shared" si="5"/>
        <v/>
      </c>
      <c r="GJ21" s="77" t="str">
        <f t="shared" si="5"/>
        <v/>
      </c>
      <c r="GK21" s="77" t="str">
        <f t="shared" si="5"/>
        <v/>
      </c>
      <c r="GL21" s="77" t="str">
        <f t="shared" si="5"/>
        <v/>
      </c>
      <c r="GM21" s="153" t="str">
        <f t="shared" si="5"/>
        <v/>
      </c>
    </row>
    <row r="22" spans="1:195" x14ac:dyDescent="0.25">
      <c r="B22" t="s">
        <v>341</v>
      </c>
      <c r="C22" t="s">
        <v>26</v>
      </c>
      <c r="D22" s="78">
        <f ca="1">IFERROR(Réservoir!K17,"")</f>
        <v>626293.57910157414</v>
      </c>
      <c r="E22" s="78">
        <f ca="1">IFERROR(Réservoir!L17,"")</f>
        <v>661997.31445313664</v>
      </c>
      <c r="F22" s="78">
        <f ca="1">IFERROR(Réservoir!M17,"")</f>
        <v>699120.45898438874</v>
      </c>
      <c r="G22" s="78">
        <f ca="1">IFERROR(Réservoir!N17,"")</f>
        <v>738381.93359376374</v>
      </c>
      <c r="H22" s="78">
        <f ca="1">IFERROR(Réservoir!O17,"")</f>
        <v>777643.40820313874</v>
      </c>
      <c r="I22" s="78">
        <f ca="1">IFERROR(Réservoir!P17,"")</f>
        <v>819927.83203126374</v>
      </c>
      <c r="J22" s="78">
        <f ca="1">IFERROR(Réservoir!Q17,"")</f>
        <v>856166.35742188874</v>
      </c>
      <c r="K22" s="78">
        <f ca="1">IFERROR(Réservoir!R17,"")</f>
        <v>886358.98437501374</v>
      </c>
      <c r="L22" s="78">
        <f ca="1">IFERROR(Réservoir!S17,"")</f>
        <v>835024.14550782624</v>
      </c>
      <c r="M22" s="78">
        <f ca="1">IFERROR(Réservoir!T17,"")</f>
        <v>783689.30664063874</v>
      </c>
      <c r="N22" s="78">
        <f ca="1">IFERROR(Réservoir!U17,"")</f>
        <v>729313.08593751374</v>
      </c>
      <c r="O22" s="78" t="str">
        <f ca="1">IFERROR(Réservoir!V17,"")</f>
        <v/>
      </c>
      <c r="P22" s="78" t="str">
        <f ca="1">IFERROR(Réservoir!W17,"")</f>
        <v/>
      </c>
      <c r="Q22" s="78" t="str">
        <f ca="1">IFERROR(Réservoir!X17,"")</f>
        <v/>
      </c>
      <c r="R22" s="78" t="str">
        <f ca="1">IFERROR(Réservoir!Y17,"")</f>
        <v/>
      </c>
      <c r="S22" s="78" t="str">
        <f ca="1">IFERROR(Réservoir!Z17,"")</f>
        <v/>
      </c>
      <c r="T22" s="78" t="str">
        <f ca="1">IFERROR(Réservoir!AA17,"")</f>
        <v/>
      </c>
      <c r="U22" s="78" t="str">
        <f ca="1">IFERROR(Réservoir!AB17,"")</f>
        <v/>
      </c>
      <c r="V22" s="78" t="str">
        <f ca="1">IFERROR(Réservoir!AC17,"")</f>
        <v/>
      </c>
      <c r="W22" s="78" t="str">
        <f ca="1">IFERROR(Réservoir!AD17,"")</f>
        <v/>
      </c>
      <c r="X22" s="78" t="str">
        <f ca="1">IFERROR(Réservoir!AE17,"")</f>
        <v/>
      </c>
      <c r="Y22" s="78" t="str">
        <f ca="1">IFERROR(Réservoir!AF17,"")</f>
        <v/>
      </c>
      <c r="Z22" s="78" t="str">
        <f ca="1">IFERROR(Réservoir!AG17,"")</f>
        <v/>
      </c>
      <c r="AA22" s="78" t="str">
        <f ca="1">IFERROR(Réservoir!AH17,"")</f>
        <v/>
      </c>
      <c r="AB22" s="108" t="str">
        <f ca="1">IFERROR(Réservoir!AI17,"")</f>
        <v/>
      </c>
      <c r="AC22" s="78" t="str">
        <f ca="1">IFERROR(Réservoir!AJ17,"")</f>
        <v/>
      </c>
      <c r="AD22" s="78" t="str">
        <f ca="1">IFERROR(Réservoir!AK17,"")</f>
        <v/>
      </c>
      <c r="AE22" s="78" t="str">
        <f ca="1">IFERROR(Réservoir!AL17,"")</f>
        <v/>
      </c>
      <c r="AF22" s="78" t="str">
        <f ca="1">IFERROR(Réservoir!AM17,"")</f>
        <v/>
      </c>
      <c r="AG22" s="78" t="str">
        <f ca="1">IFERROR(Réservoir!AN17,"")</f>
        <v/>
      </c>
      <c r="AH22" s="78" t="str">
        <f ca="1">IFERROR(Réservoir!AO17,"")</f>
        <v/>
      </c>
      <c r="AI22" s="78" t="str">
        <f ca="1">IFERROR(Réservoir!AP17,"")</f>
        <v/>
      </c>
      <c r="AJ22" s="78" t="str">
        <f ca="1">IFERROR(Réservoir!AQ17,"")</f>
        <v/>
      </c>
      <c r="AK22" s="78" t="str">
        <f ca="1">IFERROR(Réservoir!AR17,"")</f>
        <v/>
      </c>
      <c r="AL22" s="78" t="str">
        <f ca="1">IFERROR(Réservoir!AS17,"")</f>
        <v/>
      </c>
      <c r="AM22" s="78" t="str">
        <f ca="1">IFERROR(Réservoir!AT17,"")</f>
        <v/>
      </c>
      <c r="AN22" s="78" t="str">
        <f ca="1">IFERROR(Réservoir!AU17,"")</f>
        <v/>
      </c>
      <c r="AO22" s="78" t="str">
        <f ca="1">IFERROR(Réservoir!AV17,"")</f>
        <v/>
      </c>
      <c r="AP22" s="78" t="str">
        <f ca="1">IFERROR(Réservoir!AW17,"")</f>
        <v/>
      </c>
      <c r="AQ22" s="78" t="str">
        <f ca="1">IFERROR(Réservoir!AX17,"")</f>
        <v/>
      </c>
      <c r="AR22" s="78" t="str">
        <f ca="1">IFERROR(Réservoir!AY17,"")</f>
        <v/>
      </c>
      <c r="AS22" s="78" t="str">
        <f ca="1">IFERROR(Réservoir!AZ17,"")</f>
        <v/>
      </c>
      <c r="AT22" s="78" t="str">
        <f ca="1">IFERROR(Réservoir!BA17,"")</f>
        <v/>
      </c>
      <c r="AU22" s="78" t="str">
        <f ca="1">IFERROR(Réservoir!BB17,"")</f>
        <v/>
      </c>
      <c r="AV22" s="78" t="str">
        <f ca="1">IFERROR(Réservoir!BC17,"")</f>
        <v/>
      </c>
      <c r="AW22" s="78" t="str">
        <f ca="1">IFERROR(Réservoir!BD17,"")</f>
        <v/>
      </c>
      <c r="AX22" s="78" t="str">
        <f ca="1">IFERROR(Réservoir!BE17,"")</f>
        <v/>
      </c>
      <c r="AY22" s="78" t="str">
        <f ca="1">IFERROR(Réservoir!BF17,"")</f>
        <v/>
      </c>
      <c r="AZ22" s="108" t="str">
        <f ca="1">IFERROR(Réservoir!BG17,"")</f>
        <v/>
      </c>
      <c r="BA22" s="78" t="str">
        <f ca="1">IFERROR(Réservoir!BH17,"")</f>
        <v/>
      </c>
      <c r="BB22" s="78" t="str">
        <f ca="1">IFERROR(Réservoir!BI17,"")</f>
        <v/>
      </c>
      <c r="BC22" s="78" t="str">
        <f ca="1">IFERROR(Réservoir!BJ17,"")</f>
        <v/>
      </c>
      <c r="BD22" s="78" t="str">
        <f ca="1">IFERROR(Réservoir!BK17,"")</f>
        <v/>
      </c>
      <c r="BE22" s="78" t="str">
        <f ca="1">IFERROR(Réservoir!BL17,"")</f>
        <v/>
      </c>
      <c r="BF22" s="78" t="str">
        <f ca="1">IFERROR(Réservoir!BM17,"")</f>
        <v/>
      </c>
      <c r="BG22" s="78" t="str">
        <f ca="1">IFERROR(Réservoir!BN17,"")</f>
        <v/>
      </c>
      <c r="BH22" s="78" t="str">
        <f ca="1">IFERROR(Réservoir!BO17,"")</f>
        <v/>
      </c>
      <c r="BI22" s="78" t="str">
        <f ca="1">IFERROR(Réservoir!BP17,"")</f>
        <v/>
      </c>
      <c r="BJ22" s="78" t="str">
        <f ca="1">IFERROR(Réservoir!BQ17,"")</f>
        <v/>
      </c>
      <c r="BK22" s="78" t="str">
        <f ca="1">IFERROR(Réservoir!BR17,"")</f>
        <v/>
      </c>
      <c r="BL22" s="78" t="str">
        <f ca="1">IFERROR(Réservoir!BS17,"")</f>
        <v/>
      </c>
      <c r="BM22" s="78" t="str">
        <f ca="1">IFERROR(Réservoir!BT17,"")</f>
        <v/>
      </c>
      <c r="BN22" s="78" t="str">
        <f ca="1">IFERROR(Réservoir!BU17,"")</f>
        <v/>
      </c>
      <c r="BO22" s="78" t="str">
        <f ca="1">IFERROR(Réservoir!BV17,"")</f>
        <v/>
      </c>
      <c r="BP22" s="78" t="str">
        <f ca="1">IFERROR(Réservoir!BW17,"")</f>
        <v/>
      </c>
      <c r="BQ22" s="78" t="str">
        <f ca="1">IFERROR(Réservoir!BX17,"")</f>
        <v/>
      </c>
      <c r="BR22" s="78" t="str">
        <f ca="1">IFERROR(Réservoir!BY17,"")</f>
        <v/>
      </c>
      <c r="BS22" s="78" t="str">
        <f ca="1">IFERROR(Réservoir!BZ17,"")</f>
        <v/>
      </c>
      <c r="BT22" s="78" t="str">
        <f ca="1">IFERROR(Réservoir!CA17,"")</f>
        <v/>
      </c>
      <c r="BU22" s="78" t="str">
        <f ca="1">IFERROR(Réservoir!CB17,"")</f>
        <v/>
      </c>
      <c r="BV22" s="78" t="str">
        <f ca="1">IFERROR(Réservoir!CC17,"")</f>
        <v/>
      </c>
      <c r="BW22" s="78" t="str">
        <f ca="1">IFERROR(Réservoir!CD17,"")</f>
        <v/>
      </c>
      <c r="BX22" s="108" t="str">
        <f ca="1">IFERROR(Réservoir!CE17,"")</f>
        <v/>
      </c>
      <c r="BY22" s="78" t="str">
        <f ca="1">IFERROR(Réservoir!CF17,"")</f>
        <v/>
      </c>
      <c r="BZ22" s="78" t="str">
        <f ca="1">IFERROR(Réservoir!CG17,"")</f>
        <v/>
      </c>
      <c r="CA22" s="78" t="str">
        <f ca="1">IFERROR(Réservoir!CH17,"")</f>
        <v/>
      </c>
      <c r="CB22" s="78" t="str">
        <f ca="1">IFERROR(Réservoir!CI17,"")</f>
        <v/>
      </c>
      <c r="CC22" s="78" t="str">
        <f ca="1">IFERROR(Réservoir!CJ17,"")</f>
        <v/>
      </c>
      <c r="CD22" s="78" t="str">
        <f ca="1">IFERROR(Réservoir!CK17,"")</f>
        <v/>
      </c>
      <c r="CE22" s="78" t="str">
        <f ca="1">IFERROR(Réservoir!CL17,"")</f>
        <v/>
      </c>
      <c r="CF22" s="78" t="str">
        <f ca="1">IFERROR(Réservoir!CM17,"")</f>
        <v/>
      </c>
      <c r="CG22" s="78" t="str">
        <f ca="1">IFERROR(Réservoir!CN17,"")</f>
        <v/>
      </c>
      <c r="CH22" s="78" t="str">
        <f ca="1">IFERROR(Réservoir!CO17,"")</f>
        <v/>
      </c>
      <c r="CI22" s="78" t="str">
        <f ca="1">IFERROR(Réservoir!CP17,"")</f>
        <v/>
      </c>
      <c r="CJ22" s="78" t="str">
        <f ca="1">IFERROR(Réservoir!CQ17,"")</f>
        <v/>
      </c>
      <c r="CK22" s="78" t="str">
        <f ca="1">IFERROR(Réservoir!CR17,"")</f>
        <v/>
      </c>
      <c r="CL22" s="78" t="str">
        <f ca="1">IFERROR(Réservoir!CS17,"")</f>
        <v/>
      </c>
      <c r="CM22" s="78" t="str">
        <f ca="1">IFERROR(Réservoir!CT17,"")</f>
        <v/>
      </c>
      <c r="CN22" s="78" t="str">
        <f ca="1">IFERROR(Réservoir!CU17,"")</f>
        <v/>
      </c>
      <c r="CO22" s="78" t="str">
        <f ca="1">IFERROR(Réservoir!CV17,"")</f>
        <v/>
      </c>
      <c r="CP22" s="78" t="str">
        <f ca="1">IFERROR(Réservoir!CW17,"")</f>
        <v/>
      </c>
      <c r="CQ22" s="78" t="str">
        <f ca="1">IFERROR(Réservoir!CX17,"")</f>
        <v/>
      </c>
      <c r="CR22" s="78" t="str">
        <f ca="1">IFERROR(Réservoir!CY17,"")</f>
        <v/>
      </c>
      <c r="CS22" s="78" t="str">
        <f ca="1">IFERROR(Réservoir!CZ17,"")</f>
        <v/>
      </c>
      <c r="CT22" s="78" t="str">
        <f ca="1">IFERROR(Réservoir!DA17,"")</f>
        <v/>
      </c>
      <c r="CU22" s="154" t="str">
        <f ca="1">IFERROR(Réservoir!DB17,"")</f>
        <v/>
      </c>
      <c r="CV22" s="78" t="str">
        <f ca="1">IFERROR(Réservoir!DC17,"")</f>
        <v/>
      </c>
      <c r="CW22" s="78" t="str">
        <f ca="1">IFERROR(Réservoir!DD17,"")</f>
        <v/>
      </c>
      <c r="CX22" s="78" t="str">
        <f ca="1">IFERROR(Réservoir!DE17,"")</f>
        <v/>
      </c>
      <c r="CY22" s="78" t="str">
        <f ca="1">IFERROR(Réservoir!DF17,"")</f>
        <v/>
      </c>
      <c r="CZ22" s="78" t="str">
        <f ca="1">IFERROR(Réservoir!DG17,"")</f>
        <v/>
      </c>
      <c r="DA22" s="78" t="str">
        <f ca="1">IFERROR(Réservoir!DH17,"")</f>
        <v/>
      </c>
      <c r="DB22" s="78" t="str">
        <f ca="1">IFERROR(Réservoir!DI17,"")</f>
        <v/>
      </c>
      <c r="DC22" s="78" t="str">
        <f ca="1">IFERROR(Réservoir!DJ17,"")</f>
        <v/>
      </c>
      <c r="DD22" s="78" t="str">
        <f ca="1">IFERROR(Réservoir!DK17,"")</f>
        <v/>
      </c>
      <c r="DE22" s="78" t="str">
        <f ca="1">IFERROR(Réservoir!DL17,"")</f>
        <v/>
      </c>
      <c r="DF22" s="78" t="str">
        <f ca="1">IFERROR(Réservoir!DM17,"")</f>
        <v/>
      </c>
      <c r="DG22" s="78" t="str">
        <f ca="1">IFERROR(Réservoir!DN17,"")</f>
        <v/>
      </c>
      <c r="DH22" s="78" t="str">
        <f ca="1">IFERROR(Réservoir!DO17,"")</f>
        <v/>
      </c>
      <c r="DI22" s="78" t="str">
        <f ca="1">IFERROR(Réservoir!DP17,"")</f>
        <v/>
      </c>
      <c r="DJ22" s="78" t="str">
        <f ca="1">IFERROR(Réservoir!DQ17,"")</f>
        <v/>
      </c>
      <c r="DK22" s="78" t="str">
        <f ca="1">IFERROR(Réservoir!DR17,"")</f>
        <v/>
      </c>
      <c r="DL22" s="78" t="str">
        <f ca="1">IFERROR(Réservoir!DS17,"")</f>
        <v/>
      </c>
      <c r="DM22" s="78" t="str">
        <f ca="1">IFERROR(Réservoir!DT17,"")</f>
        <v/>
      </c>
      <c r="DN22" s="78" t="str">
        <f ca="1">IFERROR(Réservoir!DU17,"")</f>
        <v/>
      </c>
      <c r="DO22" s="78" t="str">
        <f ca="1">IFERROR(Réservoir!DV17,"")</f>
        <v/>
      </c>
      <c r="DP22" s="78" t="str">
        <f ca="1">IFERROR(Réservoir!DW17,"")</f>
        <v/>
      </c>
      <c r="DQ22" s="78" t="str">
        <f ca="1">IFERROR(Réservoir!DX17,"")</f>
        <v/>
      </c>
      <c r="DR22" s="78" t="str">
        <f ca="1">IFERROR(Réservoir!DY17,"")</f>
        <v/>
      </c>
      <c r="DS22" s="78" t="str">
        <f ca="1">IFERROR(Réservoir!DZ17,"")</f>
        <v/>
      </c>
      <c r="DT22" s="108" t="str">
        <f ca="1">IFERROR(Réservoir!EA17,"")</f>
        <v/>
      </c>
      <c r="DU22" s="78" t="str">
        <f ca="1">IFERROR(Réservoir!EB17,"")</f>
        <v/>
      </c>
      <c r="DV22" s="78" t="str">
        <f ca="1">IFERROR(Réservoir!EC17,"")</f>
        <v/>
      </c>
      <c r="DW22" s="78" t="str">
        <f ca="1">IFERROR(Réservoir!ED17,"")</f>
        <v/>
      </c>
      <c r="DX22" s="78" t="str">
        <f ca="1">IFERROR(Réservoir!EE17,"")</f>
        <v/>
      </c>
      <c r="DY22" s="78" t="str">
        <f ca="1">IFERROR(Réservoir!EF17,"")</f>
        <v/>
      </c>
      <c r="DZ22" s="78" t="str">
        <f ca="1">IFERROR(Réservoir!EG17,"")</f>
        <v/>
      </c>
      <c r="EA22" s="78" t="str">
        <f ca="1">IFERROR(Réservoir!EH17,"")</f>
        <v/>
      </c>
      <c r="EB22" s="78" t="str">
        <f ca="1">IFERROR(Réservoir!EI17,"")</f>
        <v/>
      </c>
      <c r="EC22" s="78" t="str">
        <f ca="1">IFERROR(Réservoir!EJ17,"")</f>
        <v/>
      </c>
      <c r="ED22" s="78" t="str">
        <f ca="1">IFERROR(Réservoir!EK17,"")</f>
        <v/>
      </c>
      <c r="EE22" s="78" t="str">
        <f ca="1">IFERROR(Réservoir!EL17,"")</f>
        <v/>
      </c>
      <c r="EF22" s="78" t="str">
        <f ca="1">IFERROR(Réservoir!EM17,"")</f>
        <v/>
      </c>
      <c r="EG22" s="78" t="str">
        <f ca="1">IFERROR(Réservoir!EN17,"")</f>
        <v/>
      </c>
      <c r="EH22" s="78" t="str">
        <f ca="1">IFERROR(Réservoir!EO17,"")</f>
        <v/>
      </c>
      <c r="EI22" s="78" t="str">
        <f ca="1">IFERROR(Réservoir!EP17,"")</f>
        <v/>
      </c>
      <c r="EJ22" s="78" t="str">
        <f ca="1">IFERROR(Réservoir!EQ17,"")</f>
        <v/>
      </c>
      <c r="EK22" s="78" t="str">
        <f ca="1">IFERROR(Réservoir!ER17,"")</f>
        <v/>
      </c>
      <c r="EL22" s="78" t="str">
        <f ca="1">IFERROR(Réservoir!ES17,"")</f>
        <v/>
      </c>
      <c r="EM22" s="78" t="str">
        <f ca="1">IFERROR(Réservoir!ET17,"")</f>
        <v/>
      </c>
      <c r="EN22" s="78" t="str">
        <f ca="1">IFERROR(Réservoir!EU17,"")</f>
        <v/>
      </c>
      <c r="EO22" s="78" t="str">
        <f ca="1">IFERROR(Réservoir!EV17,"")</f>
        <v/>
      </c>
      <c r="EP22" s="78" t="str">
        <f ca="1">IFERROR(Réservoir!EW17,"")</f>
        <v/>
      </c>
      <c r="EQ22" s="154" t="str">
        <f ca="1">IFERROR(Réservoir!EX17,"")</f>
        <v/>
      </c>
      <c r="ER22" s="78" t="str">
        <f ca="1">IFERROR(Réservoir!EY17,"")</f>
        <v/>
      </c>
      <c r="ES22" s="78" t="str">
        <f ca="1">IFERROR(Réservoir!EZ17,"")</f>
        <v/>
      </c>
      <c r="ET22" s="78" t="str">
        <f ca="1">IFERROR(Réservoir!FA17,"")</f>
        <v/>
      </c>
      <c r="EU22" s="78" t="str">
        <f ca="1">IFERROR(Réservoir!FB17,"")</f>
        <v/>
      </c>
      <c r="EV22" s="78" t="str">
        <f ca="1">IFERROR(Réservoir!FC17,"")</f>
        <v/>
      </c>
      <c r="EW22" s="78" t="str">
        <f ca="1">IFERROR(Réservoir!FD17,"")</f>
        <v/>
      </c>
      <c r="EX22" s="78" t="str">
        <f ca="1">IFERROR(Réservoir!FE17,"")</f>
        <v/>
      </c>
      <c r="EY22" s="78" t="str">
        <f ca="1">IFERROR(Réservoir!FF17,"")</f>
        <v/>
      </c>
      <c r="EZ22" s="78" t="str">
        <f ca="1">IFERROR(Réservoir!FG17,"")</f>
        <v/>
      </c>
      <c r="FA22" s="78" t="str">
        <f ca="1">IFERROR(Réservoir!FH17,"")</f>
        <v/>
      </c>
      <c r="FB22" s="78" t="str">
        <f ca="1">IFERROR(Réservoir!FI17,"")</f>
        <v/>
      </c>
      <c r="FC22" s="78" t="str">
        <f ca="1">IFERROR(Réservoir!FJ17,"")</f>
        <v/>
      </c>
      <c r="FD22" s="78" t="str">
        <f ca="1">IFERROR(Réservoir!FK17,"")</f>
        <v/>
      </c>
      <c r="FE22" s="78" t="str">
        <f ca="1">IFERROR(Réservoir!FL17,"")</f>
        <v/>
      </c>
      <c r="FF22" s="78" t="str">
        <f ca="1">IFERROR(Réservoir!FM17,"")</f>
        <v/>
      </c>
      <c r="FG22" s="78" t="str">
        <f ca="1">IFERROR(Réservoir!FN17,"")</f>
        <v/>
      </c>
      <c r="FH22" s="78" t="str">
        <f ca="1">IFERROR(Réservoir!FO17,"")</f>
        <v/>
      </c>
      <c r="FI22" s="78" t="str">
        <f ca="1">IFERROR(Réservoir!FP17,"")</f>
        <v/>
      </c>
      <c r="FJ22" s="78" t="str">
        <f ca="1">IFERROR(Réservoir!FQ17,"")</f>
        <v/>
      </c>
      <c r="FK22" s="78" t="str">
        <f ca="1">IFERROR(Réservoir!FR17,"")</f>
        <v/>
      </c>
      <c r="FL22" s="78" t="str">
        <f ca="1">IFERROR(Réservoir!FS17,"")</f>
        <v/>
      </c>
      <c r="FM22" s="78" t="str">
        <f ca="1">IFERROR(Réservoir!FT17,"")</f>
        <v/>
      </c>
      <c r="FN22" s="78" t="str">
        <f ca="1">IFERROR(Réservoir!FU17,"")</f>
        <v/>
      </c>
      <c r="FO22" s="78" t="str">
        <f ca="1">IFERROR(Réservoir!FV17,"")</f>
        <v/>
      </c>
      <c r="FP22" s="108" t="str">
        <f ca="1">IFERROR(Réservoir!FW17,"")</f>
        <v/>
      </c>
      <c r="FQ22" s="78" t="str">
        <f ca="1">IFERROR(Réservoir!FX17,"")</f>
        <v/>
      </c>
      <c r="FR22" s="78" t="str">
        <f ca="1">IFERROR(Réservoir!FY17,"")</f>
        <v/>
      </c>
      <c r="FS22" s="78" t="str">
        <f ca="1">IFERROR(Réservoir!FZ17,"")</f>
        <v/>
      </c>
      <c r="FT22" s="78" t="str">
        <f ca="1">IFERROR(Réservoir!GA17,"")</f>
        <v/>
      </c>
      <c r="FU22" s="78" t="str">
        <f ca="1">IFERROR(Réservoir!GB17,"")</f>
        <v/>
      </c>
      <c r="FV22" s="78" t="str">
        <f ca="1">IFERROR(Réservoir!GC17,"")</f>
        <v/>
      </c>
      <c r="FW22" s="78" t="str">
        <f ca="1">IFERROR(Réservoir!GD17,"")</f>
        <v/>
      </c>
      <c r="FX22" s="78" t="str">
        <f ca="1">IFERROR(Réservoir!GE17,"")</f>
        <v/>
      </c>
      <c r="FY22" s="78" t="str">
        <f ca="1">IFERROR(Réservoir!GF17,"")</f>
        <v/>
      </c>
      <c r="FZ22" s="78" t="str">
        <f ca="1">IFERROR(Réservoir!GG17,"")</f>
        <v/>
      </c>
      <c r="GA22" s="78" t="str">
        <f ca="1">IFERROR(Réservoir!GH17,"")</f>
        <v/>
      </c>
      <c r="GB22" s="78" t="str">
        <f ca="1">IFERROR(Réservoir!GI17,"")</f>
        <v/>
      </c>
      <c r="GC22" s="78" t="str">
        <f ca="1">IFERROR(Réservoir!GJ17,"")</f>
        <v/>
      </c>
      <c r="GD22" s="78" t="str">
        <f ca="1">IFERROR(Réservoir!GK17,"")</f>
        <v/>
      </c>
      <c r="GE22" s="78" t="str">
        <f ca="1">IFERROR(Réservoir!GL17,"")</f>
        <v/>
      </c>
      <c r="GF22" s="78" t="str">
        <f ca="1">IFERROR(Réservoir!GM17,"")</f>
        <v/>
      </c>
      <c r="GG22" s="78" t="str">
        <f ca="1">IFERROR(Réservoir!GN17,"")</f>
        <v/>
      </c>
      <c r="GH22" s="78" t="str">
        <f ca="1">IFERROR(Réservoir!GO17,"")</f>
        <v/>
      </c>
      <c r="GI22" s="78" t="str">
        <f ca="1">IFERROR(Réservoir!GP17,"")</f>
        <v/>
      </c>
      <c r="GJ22" s="78" t="str">
        <f ca="1">IFERROR(Réservoir!GQ17,"")</f>
        <v/>
      </c>
      <c r="GK22" s="78" t="str">
        <f ca="1">IFERROR(Réservoir!GR17,"")</f>
        <v/>
      </c>
      <c r="GL22" s="78" t="str">
        <f ca="1">IFERROR(Réservoir!GS17,"")</f>
        <v/>
      </c>
      <c r="GM22" s="154" t="str">
        <f ca="1">IFERROR(Réservoir!GT17,"")</f>
        <v/>
      </c>
    </row>
    <row r="23" spans="1:195" x14ac:dyDescent="0.25">
      <c r="B23" t="s">
        <v>32</v>
      </c>
      <c r="C23" t="s">
        <v>26</v>
      </c>
      <c r="D23" s="77">
        <f ca="1">D24</f>
        <v>115228.8818359375</v>
      </c>
      <c r="E23" s="77">
        <f t="shared" ref="E23:BP23" ca="1" si="6">IF(E64&lt;=$L$3,IF(AND(E16&lt;&gt;"",F16=""),E24,D23+(D30-D47-D36)*3600*$D$3),"")</f>
        <v>122553.71622817469</v>
      </c>
      <c r="F23" s="77">
        <f t="shared" ca="1" si="6"/>
        <v>128625.31353598381</v>
      </c>
      <c r="G23" s="77">
        <f t="shared" ca="1" si="6"/>
        <v>134062.89524727958</v>
      </c>
      <c r="H23" s="77">
        <f t="shared" ca="1" si="6"/>
        <v>139377.88794057784</v>
      </c>
      <c r="I23" s="77">
        <f t="shared" ca="1" si="6"/>
        <v>144591.71389529621</v>
      </c>
      <c r="J23" s="77">
        <f t="shared" ca="1" si="6"/>
        <v>150124.46780821626</v>
      </c>
      <c r="K23" s="77">
        <f t="shared" ca="1" si="6"/>
        <v>151423.30093036802</v>
      </c>
      <c r="L23" s="77">
        <f t="shared" ca="1" si="6"/>
        <v>125680.68031175846</v>
      </c>
      <c r="M23" s="77">
        <f t="shared" ca="1" si="6"/>
        <v>100769.87887374188</v>
      </c>
      <c r="N23" s="77">
        <f t="shared" ca="1" si="6"/>
        <v>69445.80078125</v>
      </c>
      <c r="O23" s="77">
        <f t="shared" ca="1" si="6"/>
        <v>49793.101972783457</v>
      </c>
      <c r="P23" s="77">
        <f t="shared" ca="1" si="6"/>
        <v>45713.937353433925</v>
      </c>
      <c r="Q23" s="77">
        <f t="shared" ca="1" si="6"/>
        <v>41667.855391534365</v>
      </c>
      <c r="R23" s="77">
        <f t="shared" ca="1" si="6"/>
        <v>37643.774650703985</v>
      </c>
      <c r="S23" s="77">
        <f t="shared" ca="1" si="6"/>
        <v>33633.230939692381</v>
      </c>
      <c r="T23" s="77">
        <f t="shared" ca="1" si="6"/>
        <v>29629.757476021598</v>
      </c>
      <c r="U23" s="77">
        <f t="shared" ca="1" si="6"/>
        <v>25625.879745113285</v>
      </c>
      <c r="V23" s="77">
        <f t="shared" ca="1" si="6"/>
        <v>-18403.006680129482</v>
      </c>
      <c r="W23" s="77">
        <f t="shared" ca="1" si="6"/>
        <v>-34893.246102358375</v>
      </c>
      <c r="X23" s="77">
        <f t="shared" ca="1" si="6"/>
        <v>-35965.182639952189</v>
      </c>
      <c r="Y23" s="77">
        <f t="shared" ca="1" si="6"/>
        <v>-38178.086594707558</v>
      </c>
      <c r="Z23" s="77">
        <f t="shared" ca="1" si="6"/>
        <v>5869.8669171019355</v>
      </c>
      <c r="AA23" s="77">
        <f t="shared" ca="1" si="6"/>
        <v>47787.659339893675</v>
      </c>
      <c r="AB23" s="107">
        <f t="shared" ca="1" si="6"/>
        <v>70747.334367371572</v>
      </c>
      <c r="AC23" s="77">
        <f t="shared" ca="1" si="6"/>
        <v>65851.890296105135</v>
      </c>
      <c r="AD23" s="77">
        <f t="shared" ca="1" si="6"/>
        <v>65732.225653938716</v>
      </c>
      <c r="AE23" s="77">
        <f t="shared" ca="1" si="6"/>
        <v>67997.766217676661</v>
      </c>
      <c r="AF23" s="77">
        <f t="shared" ca="1" si="6"/>
        <v>70814.154068333883</v>
      </c>
      <c r="AG23" s="77">
        <f t="shared" ca="1" si="6"/>
        <v>73654.601137434642</v>
      </c>
      <c r="AH23" s="77">
        <f t="shared" ca="1" si="6"/>
        <v>76495.175239441072</v>
      </c>
      <c r="AI23" s="77">
        <f t="shared" ca="1" si="6"/>
        <v>79801.013889251088</v>
      </c>
      <c r="AJ23" s="77">
        <f t="shared" ca="1" si="6"/>
        <v>83250.87820755945</v>
      </c>
      <c r="AK23" s="77">
        <f t="shared" ca="1" si="6"/>
        <v>29160.340992815516</v>
      </c>
      <c r="AL23" s="77">
        <f t="shared" ca="1" si="6"/>
        <v>2595.0086771640708</v>
      </c>
      <c r="AM23" s="77">
        <f t="shared" ca="1" si="6"/>
        <v>42610.171903225339</v>
      </c>
      <c r="AN23" s="77">
        <f t="shared" ca="1" si="6"/>
        <v>69172.175433825469</v>
      </c>
      <c r="AO23" s="77">
        <f t="shared" ca="1" si="6"/>
        <v>69572.231479659094</v>
      </c>
      <c r="AP23" s="77">
        <f t="shared" ca="1" si="6"/>
        <v>72015.898800144409</v>
      </c>
      <c r="AQ23" s="77">
        <f t="shared" ca="1" si="6"/>
        <v>74844.492110479725</v>
      </c>
      <c r="AR23" s="77">
        <f t="shared" ca="1" si="6"/>
        <v>77839.168690539504</v>
      </c>
      <c r="AS23" s="77">
        <f t="shared" ca="1" si="6"/>
        <v>81240.799825252136</v>
      </c>
      <c r="AT23" s="77">
        <f t="shared" ca="1" si="6"/>
        <v>48847.358626225396</v>
      </c>
      <c r="AU23" s="77">
        <f t="shared" ca="1" si="6"/>
        <v>19690.697556487889</v>
      </c>
      <c r="AV23" s="77">
        <f t="shared" ca="1" si="6"/>
        <v>55736.452787578623</v>
      </c>
      <c r="AW23" s="77">
        <f t="shared" ca="1" si="6"/>
        <v>76925.637358126056</v>
      </c>
      <c r="AX23" s="77">
        <f t="shared" ca="1" si="6"/>
        <v>75113.04258174407</v>
      </c>
      <c r="AY23" s="77">
        <f t="shared" ca="1" si="6"/>
        <v>76335.570107514359</v>
      </c>
      <c r="AZ23" s="107">
        <f t="shared" ca="1" si="6"/>
        <v>79216.023679248654</v>
      </c>
      <c r="BA23" s="77">
        <f t="shared" ca="1" si="6"/>
        <v>82219.507212528566</v>
      </c>
      <c r="BB23" s="77">
        <f t="shared" ca="1" si="6"/>
        <v>85458.37676813807</v>
      </c>
      <c r="BC23" s="77">
        <f t="shared" ca="1" si="6"/>
        <v>88722.58842635178</v>
      </c>
      <c r="BD23" s="77">
        <f t="shared" ca="1" si="6"/>
        <v>91877.948507485213</v>
      </c>
      <c r="BE23" s="77">
        <f t="shared" ca="1" si="6"/>
        <v>94909.071397330001</v>
      </c>
      <c r="BF23" s="77">
        <f t="shared" ca="1" si="6"/>
        <v>97925.679018088922</v>
      </c>
      <c r="BG23" s="77">
        <f t="shared" ca="1" si="6"/>
        <v>100940.44723629697</v>
      </c>
      <c r="BH23" s="77">
        <f t="shared" ca="1" si="6"/>
        <v>103954.98022368889</v>
      </c>
      <c r="BI23" s="77">
        <f t="shared" ca="1" si="6"/>
        <v>106969.48309406545</v>
      </c>
      <c r="BJ23" s="77">
        <f t="shared" ca="1" si="6"/>
        <v>110262.12110202626</v>
      </c>
      <c r="BK23" s="77">
        <f t="shared" ca="1" si="6"/>
        <v>113617.24001111675</v>
      </c>
      <c r="BL23" s="77">
        <f t="shared" ca="1" si="6"/>
        <v>116983.87827073921</v>
      </c>
      <c r="BM23" s="77">
        <f t="shared" ca="1" si="6"/>
        <v>120352.57761335126</v>
      </c>
      <c r="BN23" s="77">
        <f t="shared" ca="1" si="6"/>
        <v>123540.43239151407</v>
      </c>
      <c r="BO23" s="77">
        <f t="shared" ca="1" si="6"/>
        <v>126504.206009487</v>
      </c>
      <c r="BP23" s="77">
        <f t="shared" ca="1" si="6"/>
        <v>129418.04846483588</v>
      </c>
      <c r="BQ23" s="77">
        <f t="shared" ref="BQ23:EB23" ca="1" si="7">IF(BQ64&lt;=$L$3,IF(AND(BQ16&lt;&gt;"",BR16=""),BQ24,BP23+(BP30-BP47-BP36)*3600*$D$3),"")</f>
        <v>132319.84067468619</v>
      </c>
      <c r="BR23" s="77">
        <f t="shared" ca="1" si="7"/>
        <v>135218.674736377</v>
      </c>
      <c r="BS23" s="77">
        <f t="shared" ca="1" si="7"/>
        <v>138116.77965461582</v>
      </c>
      <c r="BT23" s="77">
        <f t="shared" ca="1" si="7"/>
        <v>141023.03140318475</v>
      </c>
      <c r="BU23" s="77">
        <f t="shared" ca="1" si="7"/>
        <v>144133.26611931276</v>
      </c>
      <c r="BV23" s="77">
        <f t="shared" ca="1" si="7"/>
        <v>147307.40157928003</v>
      </c>
      <c r="BW23" s="77">
        <f t="shared" ca="1" si="7"/>
        <v>150500.41008567932</v>
      </c>
      <c r="BX23" s="107">
        <f t="shared" ca="1" si="7"/>
        <v>153698.88691686036</v>
      </c>
      <c r="BY23" s="77">
        <f t="shared" ca="1" si="7"/>
        <v>156422.36743983137</v>
      </c>
      <c r="BZ23" s="77">
        <f t="shared" ca="1" si="7"/>
        <v>159231.94246160483</v>
      </c>
      <c r="CA23" s="77">
        <f t="shared" ca="1" si="7"/>
        <v>161990.34758303309</v>
      </c>
      <c r="CB23" s="77">
        <f t="shared" ca="1" si="7"/>
        <v>164733.96493242768</v>
      </c>
      <c r="CC23" s="77">
        <f t="shared" ca="1" si="7"/>
        <v>167473.24220235582</v>
      </c>
      <c r="CD23" s="77">
        <f t="shared" ca="1" si="7"/>
        <v>170211.24005413835</v>
      </c>
      <c r="CE23" s="77">
        <f t="shared" ca="1" si="7"/>
        <v>172948.86025612178</v>
      </c>
      <c r="CF23" s="77">
        <f t="shared" ca="1" si="7"/>
        <v>175686.36894355976</v>
      </c>
      <c r="CG23" s="77">
        <f t="shared" ca="1" si="7"/>
        <v>178423.8446986551</v>
      </c>
      <c r="CH23" s="77">
        <f t="shared" ca="1" si="7"/>
        <v>181238.61546182798</v>
      </c>
      <c r="CI23" s="77">
        <f t="shared" ca="1" si="7"/>
        <v>184088.66398234526</v>
      </c>
      <c r="CJ23" s="77">
        <f t="shared" ca="1" si="7"/>
        <v>186949.94914063648</v>
      </c>
      <c r="CK23" s="77">
        <f t="shared" ca="1" si="7"/>
        <v>189814.77777491158</v>
      </c>
      <c r="CL23" s="77">
        <f t="shared" ca="1" si="7"/>
        <v>192680.72026849756</v>
      </c>
      <c r="CM23" s="77">
        <f t="shared" ca="1" si="7"/>
        <v>195547.01253906405</v>
      </c>
      <c r="CN23" s="77">
        <f t="shared" ca="1" si="7"/>
        <v>198312.82579238966</v>
      </c>
      <c r="CO23" s="77">
        <f t="shared" ca="1" si="7"/>
        <v>201015.16743977004</v>
      </c>
      <c r="CP23" s="77">
        <f t="shared" ca="1" si="7"/>
        <v>203696.52313289631</v>
      </c>
      <c r="CQ23" s="77">
        <f t="shared" ca="1" si="7"/>
        <v>206370.82379722773</v>
      </c>
      <c r="CR23" s="77">
        <f t="shared" ca="1" si="7"/>
        <v>209042.7397859786</v>
      </c>
      <c r="CS23" s="77">
        <f t="shared" ca="1" si="7"/>
        <v>211713.84826017031</v>
      </c>
      <c r="CT23" s="77">
        <f t="shared" ca="1" si="7"/>
        <v>214384.68312037166</v>
      </c>
      <c r="CU23" s="153">
        <f t="shared" ca="1" si="7"/>
        <v>217055.42525136308</v>
      </c>
      <c r="CV23" s="77">
        <f t="shared" ca="1" si="7"/>
        <v>219831.89834618825</v>
      </c>
      <c r="CW23" s="77">
        <f t="shared" ca="1" si="7"/>
        <v>230182.46731888008</v>
      </c>
      <c r="CX23" s="77">
        <f t="shared" ca="1" si="7"/>
        <v>240533.03629157192</v>
      </c>
      <c r="CY23" s="77">
        <f t="shared" ca="1" si="7"/>
        <v>250883.60526426375</v>
      </c>
      <c r="CZ23" s="77">
        <f t="shared" ca="1" si="7"/>
        <v>261234.17423695559</v>
      </c>
      <c r="DA23" s="77">
        <f t="shared" ca="1" si="7"/>
        <v>271584.74320964742</v>
      </c>
      <c r="DB23" s="77">
        <f t="shared" ca="1" si="7"/>
        <v>281935.31218233926</v>
      </c>
      <c r="DC23" s="77">
        <f t="shared" ca="1" si="7"/>
        <v>292285.88115503109</v>
      </c>
      <c r="DD23" s="77">
        <f t="shared" ca="1" si="7"/>
        <v>302636.45012772293</v>
      </c>
      <c r="DE23" s="77">
        <f t="shared" ca="1" si="7"/>
        <v>312987.01910041476</v>
      </c>
      <c r="DF23" s="77">
        <f t="shared" ca="1" si="7"/>
        <v>323337.5880731066</v>
      </c>
      <c r="DG23" s="77">
        <f t="shared" ca="1" si="7"/>
        <v>333688.15704579843</v>
      </c>
      <c r="DH23" s="77">
        <f t="shared" ca="1" si="7"/>
        <v>344038.72601849027</v>
      </c>
      <c r="DI23" s="77">
        <f t="shared" ca="1" si="7"/>
        <v>354389.29499118211</v>
      </c>
      <c r="DJ23" s="77">
        <f t="shared" ca="1" si="7"/>
        <v>364739.86396387394</v>
      </c>
      <c r="DK23" s="77">
        <f t="shared" ca="1" si="7"/>
        <v>375090.43293656578</v>
      </c>
      <c r="DL23" s="77">
        <f t="shared" ca="1" si="7"/>
        <v>385441.00190925761</v>
      </c>
      <c r="DM23" s="77">
        <f t="shared" ca="1" si="7"/>
        <v>395791.57088194945</v>
      </c>
      <c r="DN23" s="77">
        <f t="shared" ca="1" si="7"/>
        <v>406142.13985464128</v>
      </c>
      <c r="DO23" s="77">
        <f t="shared" ca="1" si="7"/>
        <v>416492.70882733312</v>
      </c>
      <c r="DP23" s="77">
        <f t="shared" ca="1" si="7"/>
        <v>426843.27780002495</v>
      </c>
      <c r="DQ23" s="77">
        <f t="shared" ca="1" si="7"/>
        <v>437193.84677271679</v>
      </c>
      <c r="DR23" s="77">
        <f t="shared" ca="1" si="7"/>
        <v>447544.41574540862</v>
      </c>
      <c r="DS23" s="77">
        <f t="shared" ca="1" si="7"/>
        <v>457894.98471810046</v>
      </c>
      <c r="DT23" s="107">
        <f t="shared" ca="1" si="7"/>
        <v>468245.55369079229</v>
      </c>
      <c r="DU23" s="77">
        <f t="shared" ca="1" si="7"/>
        <v>480320.45715549786</v>
      </c>
      <c r="DV23" s="77">
        <f t="shared" ca="1" si="7"/>
        <v>492395.36062020343</v>
      </c>
      <c r="DW23" s="77">
        <f t="shared" ca="1" si="7"/>
        <v>504470.26408490899</v>
      </c>
      <c r="DX23" s="77">
        <f t="shared" ca="1" si="7"/>
        <v>516545.16754961456</v>
      </c>
      <c r="DY23" s="77">
        <f t="shared" ca="1" si="7"/>
        <v>528620.07101432013</v>
      </c>
      <c r="DZ23" s="77">
        <f t="shared" ca="1" si="7"/>
        <v>540694.9744790257</v>
      </c>
      <c r="EA23" s="77">
        <f t="shared" ca="1" si="7"/>
        <v>552769.87794373126</v>
      </c>
      <c r="EB23" s="77">
        <f t="shared" ca="1" si="7"/>
        <v>564844.78140843683</v>
      </c>
      <c r="EC23" s="77">
        <f t="shared" ref="EC23:GM23" ca="1" si="8">IF(EC64&lt;=$L$3,IF(AND(EC16&lt;&gt;"",ED16=""),EC24,EB23+(EB30-EB47-EB36)*3600*$D$3),"")</f>
        <v>576919.6848731424</v>
      </c>
      <c r="ED23" s="77">
        <f t="shared" ca="1" si="8"/>
        <v>588994.58833784796</v>
      </c>
      <c r="EE23" s="77">
        <f t="shared" ca="1" si="8"/>
        <v>601069.49180255353</v>
      </c>
      <c r="EF23" s="77">
        <f t="shared" ca="1" si="8"/>
        <v>613144.3952672591</v>
      </c>
      <c r="EG23" s="77">
        <f t="shared" ca="1" si="8"/>
        <v>625219.29873196466</v>
      </c>
      <c r="EH23" s="77">
        <f t="shared" ca="1" si="8"/>
        <v>637294.20219667023</v>
      </c>
      <c r="EI23" s="77">
        <f t="shared" ca="1" si="8"/>
        <v>649369.1056613758</v>
      </c>
      <c r="EJ23" s="77">
        <f t="shared" ca="1" si="8"/>
        <v>661444.00912608136</v>
      </c>
      <c r="EK23" s="77">
        <f t="shared" ca="1" si="8"/>
        <v>673518.91259078693</v>
      </c>
      <c r="EL23" s="77">
        <f t="shared" ca="1" si="8"/>
        <v>685593.8160554925</v>
      </c>
      <c r="EM23" s="77">
        <f t="shared" ca="1" si="8"/>
        <v>697668.71952019806</v>
      </c>
      <c r="EN23" s="77">
        <f t="shared" ca="1" si="8"/>
        <v>709743.62298490363</v>
      </c>
      <c r="EO23" s="77">
        <f t="shared" ca="1" si="8"/>
        <v>721818.5264496092</v>
      </c>
      <c r="EP23" s="77">
        <f t="shared" ca="1" si="8"/>
        <v>733893.42991431477</v>
      </c>
      <c r="EQ23" s="153">
        <f t="shared" ca="1" si="8"/>
        <v>745968.33337902033</v>
      </c>
      <c r="ER23" s="77">
        <f t="shared" ca="1" si="8"/>
        <v>758043.2368437259</v>
      </c>
      <c r="ES23" s="77">
        <f t="shared" ca="1" si="8"/>
        <v>770089.04118024535</v>
      </c>
      <c r="ET23" s="77">
        <f t="shared" ca="1" si="8"/>
        <v>782134.84551676479</v>
      </c>
      <c r="EU23" s="77">
        <f t="shared" ca="1" si="8"/>
        <v>794180.64985328424</v>
      </c>
      <c r="EV23" s="77">
        <f t="shared" ca="1" si="8"/>
        <v>806226.45418980368</v>
      </c>
      <c r="EW23" s="77">
        <f t="shared" ca="1" si="8"/>
        <v>818272.25852632313</v>
      </c>
      <c r="EX23" s="77">
        <f t="shared" ca="1" si="8"/>
        <v>830318.06286284258</v>
      </c>
      <c r="EY23" s="77">
        <f t="shared" ca="1" si="8"/>
        <v>842363.86719936202</v>
      </c>
      <c r="EZ23" s="77">
        <f t="shared" ca="1" si="8"/>
        <v>854409.67153588147</v>
      </c>
      <c r="FA23" s="77">
        <f t="shared" ca="1" si="8"/>
        <v>866455.47587240092</v>
      </c>
      <c r="FB23" s="77">
        <f t="shared" ca="1" si="8"/>
        <v>878501.28020892036</v>
      </c>
      <c r="FC23" s="77">
        <f t="shared" ca="1" si="8"/>
        <v>890547.08454543981</v>
      </c>
      <c r="FD23" s="77">
        <f t="shared" ca="1" si="8"/>
        <v>902592.88888195925</v>
      </c>
      <c r="FE23" s="77">
        <f t="shared" ca="1" si="8"/>
        <v>914638.6932184787</v>
      </c>
      <c r="FF23" s="77">
        <f t="shared" ca="1" si="8"/>
        <v>926684.49755499815</v>
      </c>
      <c r="FG23" s="77">
        <f t="shared" ca="1" si="8"/>
        <v>938730.30189151759</v>
      </c>
      <c r="FH23" s="77">
        <f t="shared" ca="1" si="8"/>
        <v>950776.10622803704</v>
      </c>
      <c r="FI23" s="77">
        <f t="shared" ca="1" si="8"/>
        <v>962821.91056455649</v>
      </c>
      <c r="FJ23" s="77">
        <f t="shared" ca="1" si="8"/>
        <v>974867.71490107593</v>
      </c>
      <c r="FK23" s="77">
        <f t="shared" ca="1" si="8"/>
        <v>986913.51923759538</v>
      </c>
      <c r="FL23" s="77">
        <f t="shared" ca="1" si="8"/>
        <v>998959.32357411482</v>
      </c>
      <c r="FM23" s="77">
        <f t="shared" ca="1" si="8"/>
        <v>1011005.1279106343</v>
      </c>
      <c r="FN23" s="77">
        <f t="shared" ca="1" si="8"/>
        <v>1023050.9322471537</v>
      </c>
      <c r="FO23" s="77">
        <f t="shared" ca="1" si="8"/>
        <v>1035096.7365836732</v>
      </c>
      <c r="FP23" s="107" t="str">
        <f t="shared" si="8"/>
        <v/>
      </c>
      <c r="FQ23" s="77" t="str">
        <f t="shared" si="8"/>
        <v/>
      </c>
      <c r="FR23" s="77" t="str">
        <f t="shared" si="8"/>
        <v/>
      </c>
      <c r="FS23" s="77" t="str">
        <f t="shared" si="8"/>
        <v/>
      </c>
      <c r="FT23" s="77" t="str">
        <f t="shared" si="8"/>
        <v/>
      </c>
      <c r="FU23" s="77" t="str">
        <f t="shared" si="8"/>
        <v/>
      </c>
      <c r="FV23" s="77" t="str">
        <f t="shared" si="8"/>
        <v/>
      </c>
      <c r="FW23" s="77" t="str">
        <f t="shared" si="8"/>
        <v/>
      </c>
      <c r="FX23" s="77" t="str">
        <f t="shared" si="8"/>
        <v/>
      </c>
      <c r="FY23" s="77" t="str">
        <f t="shared" si="8"/>
        <v/>
      </c>
      <c r="FZ23" s="77" t="str">
        <f t="shared" si="8"/>
        <v/>
      </c>
      <c r="GA23" s="77" t="str">
        <f t="shared" si="8"/>
        <v/>
      </c>
      <c r="GB23" s="77" t="str">
        <f t="shared" si="8"/>
        <v/>
      </c>
      <c r="GC23" s="77" t="str">
        <f t="shared" si="8"/>
        <v/>
      </c>
      <c r="GD23" s="77" t="str">
        <f t="shared" si="8"/>
        <v/>
      </c>
      <c r="GE23" s="77" t="str">
        <f t="shared" si="8"/>
        <v/>
      </c>
      <c r="GF23" s="77" t="str">
        <f t="shared" si="8"/>
        <v/>
      </c>
      <c r="GG23" s="77" t="str">
        <f t="shared" si="8"/>
        <v/>
      </c>
      <c r="GH23" s="77" t="str">
        <f t="shared" si="8"/>
        <v/>
      </c>
      <c r="GI23" s="77" t="str">
        <f t="shared" si="8"/>
        <v/>
      </c>
      <c r="GJ23" s="77" t="str">
        <f t="shared" si="8"/>
        <v/>
      </c>
      <c r="GK23" s="77" t="str">
        <f t="shared" si="8"/>
        <v/>
      </c>
      <c r="GL23" s="77" t="str">
        <f t="shared" si="8"/>
        <v/>
      </c>
      <c r="GM23" s="153" t="str">
        <f t="shared" si="8"/>
        <v/>
      </c>
    </row>
    <row r="24" spans="1:195" x14ac:dyDescent="0.25">
      <c r="B24" t="s">
        <v>343</v>
      </c>
      <c r="C24" t="s">
        <v>26</v>
      </c>
      <c r="D24" s="78">
        <f ca="1">IFERROR(Réservoir!K38,"")</f>
        <v>115228.8818359375</v>
      </c>
      <c r="E24" s="78">
        <f ca="1">IFERROR(Réservoir!L38,"")</f>
        <v>121010.3759765625</v>
      </c>
      <c r="F24" s="78">
        <f ca="1">IFERROR(Réservoir!M38,"")</f>
        <v>126109.130859375</v>
      </c>
      <c r="G24" s="78">
        <f ca="1">IFERROR(Réservoir!N38,"")</f>
        <v>130869.62890625</v>
      </c>
      <c r="H24" s="78">
        <f ca="1">IFERROR(Réservoir!O38,"")</f>
        <v>135630.126953125</v>
      </c>
      <c r="I24" s="78">
        <f ca="1">IFERROR(Réservoir!P38,"")</f>
        <v>140291.50390625</v>
      </c>
      <c r="J24" s="78">
        <f ca="1">IFERROR(Réservoir!Q38,"")</f>
        <v>145231.689453125</v>
      </c>
      <c r="K24" s="78">
        <f ca="1">IFERROR(Réservoir!R38,"")</f>
        <v>145992.431640625</v>
      </c>
      <c r="L24" s="78">
        <f ca="1">IFERROR(Réservoir!S38,"")</f>
        <v>118970.458984375</v>
      </c>
      <c r="M24" s="78">
        <f ca="1">IFERROR(Réservoir!T38,"")</f>
        <v>92907.470703125</v>
      </c>
      <c r="N24" s="78">
        <f ca="1">IFERROR(Réservoir!U38,"")</f>
        <v>69445.80078125</v>
      </c>
      <c r="O24" s="78" t="str">
        <f ca="1">IFERROR(Réservoir!V38,"")</f>
        <v/>
      </c>
      <c r="P24" s="78" t="str">
        <f ca="1">IFERROR(Réservoir!W38,"")</f>
        <v/>
      </c>
      <c r="Q24" s="78" t="str">
        <f ca="1">IFERROR(Réservoir!X38,"")</f>
        <v/>
      </c>
      <c r="R24" s="78" t="str">
        <f ca="1">IFERROR(Réservoir!Y38,"")</f>
        <v/>
      </c>
      <c r="S24" s="78" t="str">
        <f ca="1">IFERROR(Réservoir!Z38,"")</f>
        <v/>
      </c>
      <c r="T24" s="78" t="str">
        <f ca="1">IFERROR(Réservoir!AA38,"")</f>
        <v/>
      </c>
      <c r="U24" s="78" t="str">
        <f ca="1">IFERROR(Réservoir!AB38,"")</f>
        <v/>
      </c>
      <c r="V24" s="78" t="str">
        <f ca="1">IFERROR(Réservoir!AC38,"")</f>
        <v/>
      </c>
      <c r="W24" s="78" t="str">
        <f ca="1">IFERROR(Réservoir!AD38,"")</f>
        <v/>
      </c>
      <c r="X24" s="78" t="str">
        <f ca="1">IFERROR(Réservoir!AE38,"")</f>
        <v/>
      </c>
      <c r="Y24" s="78" t="str">
        <f ca="1">IFERROR(Réservoir!AF38,"")</f>
        <v/>
      </c>
      <c r="Z24" s="78" t="str">
        <f ca="1">IFERROR(Réservoir!AG38,"")</f>
        <v/>
      </c>
      <c r="AA24" s="78" t="str">
        <f ca="1">IFERROR(Réservoir!AH38,"")</f>
        <v/>
      </c>
      <c r="AB24" s="108" t="str">
        <f ca="1">IFERROR(Réservoir!AI38,"")</f>
        <v/>
      </c>
      <c r="AC24" s="78" t="str">
        <f ca="1">IFERROR(Réservoir!AJ38,"")</f>
        <v/>
      </c>
      <c r="AD24" s="78" t="str">
        <f ca="1">IFERROR(Réservoir!AK38,"")</f>
        <v/>
      </c>
      <c r="AE24" s="78" t="str">
        <f ca="1">IFERROR(Réservoir!AL38,"")</f>
        <v/>
      </c>
      <c r="AF24" s="78" t="str">
        <f ca="1">IFERROR(Réservoir!AM38,"")</f>
        <v/>
      </c>
      <c r="AG24" s="78" t="str">
        <f ca="1">IFERROR(Réservoir!AN38,"")</f>
        <v/>
      </c>
      <c r="AH24" s="78" t="str">
        <f ca="1">IFERROR(Réservoir!AO38,"")</f>
        <v/>
      </c>
      <c r="AI24" s="78" t="str">
        <f ca="1">IFERROR(Réservoir!AP38,"")</f>
        <v/>
      </c>
      <c r="AJ24" s="78" t="str">
        <f ca="1">IFERROR(Réservoir!AQ38,"")</f>
        <v/>
      </c>
      <c r="AK24" s="78" t="str">
        <f ca="1">IFERROR(Réservoir!AR38,"")</f>
        <v/>
      </c>
      <c r="AL24" s="78" t="str">
        <f ca="1">IFERROR(Réservoir!AS38,"")</f>
        <v/>
      </c>
      <c r="AM24" s="78" t="str">
        <f ca="1">IFERROR(Réservoir!AT38,"")</f>
        <v/>
      </c>
      <c r="AN24" s="78" t="str">
        <f ca="1">IFERROR(Réservoir!AU38,"")</f>
        <v/>
      </c>
      <c r="AO24" s="78" t="str">
        <f ca="1">IFERROR(Réservoir!AV38,"")</f>
        <v/>
      </c>
      <c r="AP24" s="78" t="str">
        <f ca="1">IFERROR(Réservoir!AW38,"")</f>
        <v/>
      </c>
      <c r="AQ24" s="78" t="str">
        <f ca="1">IFERROR(Réservoir!AX38,"")</f>
        <v/>
      </c>
      <c r="AR24" s="78" t="str">
        <f ca="1">IFERROR(Réservoir!AY38,"")</f>
        <v/>
      </c>
      <c r="AS24" s="78" t="str">
        <f ca="1">IFERROR(Réservoir!AZ38,"")</f>
        <v/>
      </c>
      <c r="AT24" s="78" t="str">
        <f ca="1">IFERROR(Réservoir!BA38,"")</f>
        <v/>
      </c>
      <c r="AU24" s="78" t="str">
        <f ca="1">IFERROR(Réservoir!BB38,"")</f>
        <v/>
      </c>
      <c r="AV24" s="78" t="str">
        <f ca="1">IFERROR(Réservoir!BC38,"")</f>
        <v/>
      </c>
      <c r="AW24" s="78" t="str">
        <f ca="1">IFERROR(Réservoir!BD38,"")</f>
        <v/>
      </c>
      <c r="AX24" s="78" t="str">
        <f ca="1">IFERROR(Réservoir!BE38,"")</f>
        <v/>
      </c>
      <c r="AY24" s="78" t="str">
        <f ca="1">IFERROR(Réservoir!BF38,"")</f>
        <v/>
      </c>
      <c r="AZ24" s="108" t="str">
        <f ca="1">IFERROR(Réservoir!BG38,"")</f>
        <v/>
      </c>
      <c r="BA24" s="78" t="str">
        <f ca="1">IFERROR(Réservoir!BH38,"")</f>
        <v/>
      </c>
      <c r="BB24" s="78" t="str">
        <f ca="1">IFERROR(Réservoir!BI38,"")</f>
        <v/>
      </c>
      <c r="BC24" s="78" t="str">
        <f ca="1">IFERROR(Réservoir!BJ38,"")</f>
        <v/>
      </c>
      <c r="BD24" s="78" t="str">
        <f ca="1">IFERROR(Réservoir!BK38,"")</f>
        <v/>
      </c>
      <c r="BE24" s="78" t="str">
        <f ca="1">IFERROR(Réservoir!BL38,"")</f>
        <v/>
      </c>
      <c r="BF24" s="78" t="str">
        <f ca="1">IFERROR(Réservoir!BM38,"")</f>
        <v/>
      </c>
      <c r="BG24" s="78" t="str">
        <f ca="1">IFERROR(Réservoir!BN38,"")</f>
        <v/>
      </c>
      <c r="BH24" s="78" t="str">
        <f ca="1">IFERROR(Réservoir!BO38,"")</f>
        <v/>
      </c>
      <c r="BI24" s="78" t="str">
        <f ca="1">IFERROR(Réservoir!BP38,"")</f>
        <v/>
      </c>
      <c r="BJ24" s="78" t="str">
        <f ca="1">IFERROR(Réservoir!BQ38,"")</f>
        <v/>
      </c>
      <c r="BK24" s="78" t="str">
        <f ca="1">IFERROR(Réservoir!BR38,"")</f>
        <v/>
      </c>
      <c r="BL24" s="78" t="str">
        <f ca="1">IFERROR(Réservoir!BS38,"")</f>
        <v/>
      </c>
      <c r="BM24" s="78" t="str">
        <f ca="1">IFERROR(Réservoir!BT38,"")</f>
        <v/>
      </c>
      <c r="BN24" s="78" t="str">
        <f ca="1">IFERROR(Réservoir!BU38,"")</f>
        <v/>
      </c>
      <c r="BO24" s="78" t="str">
        <f ca="1">IFERROR(Réservoir!BV38,"")</f>
        <v/>
      </c>
      <c r="BP24" s="78" t="str">
        <f ca="1">IFERROR(Réservoir!BW38,"")</f>
        <v/>
      </c>
      <c r="BQ24" s="78" t="str">
        <f ca="1">IFERROR(Réservoir!BX38,"")</f>
        <v/>
      </c>
      <c r="BR24" s="78" t="str">
        <f ca="1">IFERROR(Réservoir!BY38,"")</f>
        <v/>
      </c>
      <c r="BS24" s="78" t="str">
        <f ca="1">IFERROR(Réservoir!BZ38,"")</f>
        <v/>
      </c>
      <c r="BT24" s="78" t="str">
        <f ca="1">IFERROR(Réservoir!CA38,"")</f>
        <v/>
      </c>
      <c r="BU24" s="78" t="str">
        <f ca="1">IFERROR(Réservoir!CB38,"")</f>
        <v/>
      </c>
      <c r="BV24" s="78" t="str">
        <f ca="1">IFERROR(Réservoir!CC38,"")</f>
        <v/>
      </c>
      <c r="BW24" s="78" t="str">
        <f ca="1">IFERROR(Réservoir!CD38,"")</f>
        <v/>
      </c>
      <c r="BX24" s="108" t="str">
        <f ca="1">IFERROR(Réservoir!CE38,"")</f>
        <v/>
      </c>
      <c r="BY24" s="78" t="str">
        <f ca="1">IFERROR(Réservoir!CF38,"")</f>
        <v/>
      </c>
      <c r="BZ24" s="78" t="str">
        <f ca="1">IFERROR(Réservoir!CG38,"")</f>
        <v/>
      </c>
      <c r="CA24" s="78" t="str">
        <f ca="1">IFERROR(Réservoir!CH38,"")</f>
        <v/>
      </c>
      <c r="CB24" s="78" t="str">
        <f ca="1">IFERROR(Réservoir!CI38,"")</f>
        <v/>
      </c>
      <c r="CC24" s="78" t="str">
        <f ca="1">IFERROR(Réservoir!CJ38,"")</f>
        <v/>
      </c>
      <c r="CD24" s="78" t="str">
        <f ca="1">IFERROR(Réservoir!CK38,"")</f>
        <v/>
      </c>
      <c r="CE24" s="78" t="str">
        <f ca="1">IFERROR(Réservoir!CL38,"")</f>
        <v/>
      </c>
      <c r="CF24" s="78" t="str">
        <f ca="1">IFERROR(Réservoir!CM38,"")</f>
        <v/>
      </c>
      <c r="CG24" s="78" t="str">
        <f ca="1">IFERROR(Réservoir!CN38,"")</f>
        <v/>
      </c>
      <c r="CH24" s="78" t="str">
        <f ca="1">IFERROR(Réservoir!CO38,"")</f>
        <v/>
      </c>
      <c r="CI24" s="78" t="str">
        <f ca="1">IFERROR(Réservoir!CP38,"")</f>
        <v/>
      </c>
      <c r="CJ24" s="78" t="str">
        <f ca="1">IFERROR(Réservoir!CQ38,"")</f>
        <v/>
      </c>
      <c r="CK24" s="78" t="str">
        <f ca="1">IFERROR(Réservoir!CR38,"")</f>
        <v/>
      </c>
      <c r="CL24" s="78" t="str">
        <f ca="1">IFERROR(Réservoir!CS38,"")</f>
        <v/>
      </c>
      <c r="CM24" s="78" t="str">
        <f ca="1">IFERROR(Réservoir!CT38,"")</f>
        <v/>
      </c>
      <c r="CN24" s="78" t="str">
        <f ca="1">IFERROR(Réservoir!CU38,"")</f>
        <v/>
      </c>
      <c r="CO24" s="78" t="str">
        <f ca="1">IFERROR(Réservoir!CV38,"")</f>
        <v/>
      </c>
      <c r="CP24" s="78" t="str">
        <f ca="1">IFERROR(Réservoir!CW38,"")</f>
        <v/>
      </c>
      <c r="CQ24" s="78" t="str">
        <f ca="1">IFERROR(Réservoir!CX38,"")</f>
        <v/>
      </c>
      <c r="CR24" s="78" t="str">
        <f ca="1">IFERROR(Réservoir!CY38,"")</f>
        <v/>
      </c>
      <c r="CS24" s="78" t="str">
        <f ca="1">IFERROR(Réservoir!CZ38,"")</f>
        <v/>
      </c>
      <c r="CT24" s="78" t="str">
        <f ca="1">IFERROR(Réservoir!DA38,"")</f>
        <v/>
      </c>
      <c r="CU24" s="154" t="str">
        <f ca="1">IFERROR(Réservoir!DB38,"")</f>
        <v/>
      </c>
      <c r="CV24" s="78" t="str">
        <f ca="1">IFERROR(Réservoir!DC38,"")</f>
        <v/>
      </c>
      <c r="CW24" s="78" t="str">
        <f ca="1">IFERROR(Réservoir!DD38,"")</f>
        <v/>
      </c>
      <c r="CX24" s="78" t="str">
        <f ca="1">IFERROR(Réservoir!DE38,"")</f>
        <v/>
      </c>
      <c r="CY24" s="78" t="str">
        <f ca="1">IFERROR(Réservoir!DF38,"")</f>
        <v/>
      </c>
      <c r="CZ24" s="78" t="str">
        <f ca="1">IFERROR(Réservoir!DG38,"")</f>
        <v/>
      </c>
      <c r="DA24" s="78" t="str">
        <f ca="1">IFERROR(Réservoir!DH38,"")</f>
        <v/>
      </c>
      <c r="DB24" s="78" t="str">
        <f ca="1">IFERROR(Réservoir!DI38,"")</f>
        <v/>
      </c>
      <c r="DC24" s="78" t="str">
        <f ca="1">IFERROR(Réservoir!DJ38,"")</f>
        <v/>
      </c>
      <c r="DD24" s="78" t="str">
        <f ca="1">IFERROR(Réservoir!DK38,"")</f>
        <v/>
      </c>
      <c r="DE24" s="78" t="str">
        <f ca="1">IFERROR(Réservoir!DL38,"")</f>
        <v/>
      </c>
      <c r="DF24" s="78" t="str">
        <f ca="1">IFERROR(Réservoir!DM38,"")</f>
        <v/>
      </c>
      <c r="DG24" s="78" t="str">
        <f ca="1">IFERROR(Réservoir!DN38,"")</f>
        <v/>
      </c>
      <c r="DH24" s="78" t="str">
        <f ca="1">IFERROR(Réservoir!DO38,"")</f>
        <v/>
      </c>
      <c r="DI24" s="78" t="str">
        <f ca="1">IFERROR(Réservoir!DP38,"")</f>
        <v/>
      </c>
      <c r="DJ24" s="78" t="str">
        <f ca="1">IFERROR(Réservoir!DQ38,"")</f>
        <v/>
      </c>
      <c r="DK24" s="78" t="str">
        <f ca="1">IFERROR(Réservoir!DR38,"")</f>
        <v/>
      </c>
      <c r="DL24" s="78" t="str">
        <f ca="1">IFERROR(Réservoir!DS38,"")</f>
        <v/>
      </c>
      <c r="DM24" s="78" t="str">
        <f ca="1">IFERROR(Réservoir!DT38,"")</f>
        <v/>
      </c>
      <c r="DN24" s="78" t="str">
        <f ca="1">IFERROR(Réservoir!DU38,"")</f>
        <v/>
      </c>
      <c r="DO24" s="78" t="str">
        <f ca="1">IFERROR(Réservoir!DV38,"")</f>
        <v/>
      </c>
      <c r="DP24" s="78" t="str">
        <f ca="1">IFERROR(Réservoir!DW38,"")</f>
        <v/>
      </c>
      <c r="DQ24" s="78" t="str">
        <f ca="1">IFERROR(Réservoir!DX38,"")</f>
        <v/>
      </c>
      <c r="DR24" s="78" t="str">
        <f ca="1">IFERROR(Réservoir!DY38,"")</f>
        <v/>
      </c>
      <c r="DS24" s="78" t="str">
        <f ca="1">IFERROR(Réservoir!DZ38,"")</f>
        <v/>
      </c>
      <c r="DT24" s="108" t="str">
        <f ca="1">IFERROR(Réservoir!EA38,"")</f>
        <v/>
      </c>
      <c r="DU24" s="78" t="str">
        <f ca="1">IFERROR(Réservoir!EB38,"")</f>
        <v/>
      </c>
      <c r="DV24" s="78" t="str">
        <f ca="1">IFERROR(Réservoir!EC38,"")</f>
        <v/>
      </c>
      <c r="DW24" s="78" t="str">
        <f ca="1">IFERROR(Réservoir!ED38,"")</f>
        <v/>
      </c>
      <c r="DX24" s="78" t="str">
        <f ca="1">IFERROR(Réservoir!EE38,"")</f>
        <v/>
      </c>
      <c r="DY24" s="78" t="str">
        <f ca="1">IFERROR(Réservoir!EF38,"")</f>
        <v/>
      </c>
      <c r="DZ24" s="78" t="str">
        <f ca="1">IFERROR(Réservoir!EG38,"")</f>
        <v/>
      </c>
      <c r="EA24" s="78" t="str">
        <f ca="1">IFERROR(Réservoir!EH38,"")</f>
        <v/>
      </c>
      <c r="EB24" s="78" t="str">
        <f ca="1">IFERROR(Réservoir!EI38,"")</f>
        <v/>
      </c>
      <c r="EC24" s="78" t="str">
        <f ca="1">IFERROR(Réservoir!EJ38,"")</f>
        <v/>
      </c>
      <c r="ED24" s="78" t="str">
        <f ca="1">IFERROR(Réservoir!EK38,"")</f>
        <v/>
      </c>
      <c r="EE24" s="78" t="str">
        <f ca="1">IFERROR(Réservoir!EL38,"")</f>
        <v/>
      </c>
      <c r="EF24" s="78" t="str">
        <f ca="1">IFERROR(Réservoir!EM38,"")</f>
        <v/>
      </c>
      <c r="EG24" s="78" t="str">
        <f ca="1">IFERROR(Réservoir!EN38,"")</f>
        <v/>
      </c>
      <c r="EH24" s="78" t="str">
        <f ca="1">IFERROR(Réservoir!EO38,"")</f>
        <v/>
      </c>
      <c r="EI24" s="78" t="str">
        <f ca="1">IFERROR(Réservoir!EP38,"")</f>
        <v/>
      </c>
      <c r="EJ24" s="78" t="str">
        <f ca="1">IFERROR(Réservoir!EQ38,"")</f>
        <v/>
      </c>
      <c r="EK24" s="78" t="str">
        <f ca="1">IFERROR(Réservoir!ER38,"")</f>
        <v/>
      </c>
      <c r="EL24" s="78" t="str">
        <f ca="1">IFERROR(Réservoir!ES38,"")</f>
        <v/>
      </c>
      <c r="EM24" s="78" t="str">
        <f ca="1">IFERROR(Réservoir!ET38,"")</f>
        <v/>
      </c>
      <c r="EN24" s="78" t="str">
        <f ca="1">IFERROR(Réservoir!EU38,"")</f>
        <v/>
      </c>
      <c r="EO24" s="78" t="str">
        <f ca="1">IFERROR(Réservoir!EV38,"")</f>
        <v/>
      </c>
      <c r="EP24" s="78" t="str">
        <f ca="1">IFERROR(Réservoir!EW38,"")</f>
        <v/>
      </c>
      <c r="EQ24" s="154" t="str">
        <f ca="1">IFERROR(Réservoir!EX38,"")</f>
        <v/>
      </c>
      <c r="ER24" s="78" t="str">
        <f ca="1">IFERROR(Réservoir!EY38,"")</f>
        <v/>
      </c>
      <c r="ES24" s="78" t="str">
        <f ca="1">IFERROR(Réservoir!EZ38,"")</f>
        <v/>
      </c>
      <c r="ET24" s="78" t="str">
        <f ca="1">IFERROR(Réservoir!FA38,"")</f>
        <v/>
      </c>
      <c r="EU24" s="78" t="str">
        <f ca="1">IFERROR(Réservoir!FB38,"")</f>
        <v/>
      </c>
      <c r="EV24" s="78" t="str">
        <f ca="1">IFERROR(Réservoir!FC38,"")</f>
        <v/>
      </c>
      <c r="EW24" s="78" t="str">
        <f ca="1">IFERROR(Réservoir!FD38,"")</f>
        <v/>
      </c>
      <c r="EX24" s="78" t="str">
        <f ca="1">IFERROR(Réservoir!FE38,"")</f>
        <v/>
      </c>
      <c r="EY24" s="78" t="str">
        <f ca="1">IFERROR(Réservoir!FF38,"")</f>
        <v/>
      </c>
      <c r="EZ24" s="78" t="str">
        <f ca="1">IFERROR(Réservoir!FG38,"")</f>
        <v/>
      </c>
      <c r="FA24" s="78" t="str">
        <f ca="1">IFERROR(Réservoir!FH38,"")</f>
        <v/>
      </c>
      <c r="FB24" s="78" t="str">
        <f ca="1">IFERROR(Réservoir!FI38,"")</f>
        <v/>
      </c>
      <c r="FC24" s="78" t="str">
        <f ca="1">IFERROR(Réservoir!FJ38,"")</f>
        <v/>
      </c>
      <c r="FD24" s="78" t="str">
        <f ca="1">IFERROR(Réservoir!FK38,"")</f>
        <v/>
      </c>
      <c r="FE24" s="78" t="str">
        <f ca="1">IFERROR(Réservoir!FL38,"")</f>
        <v/>
      </c>
      <c r="FF24" s="78" t="str">
        <f ca="1">IFERROR(Réservoir!FM38,"")</f>
        <v/>
      </c>
      <c r="FG24" s="78" t="str">
        <f ca="1">IFERROR(Réservoir!FN38,"")</f>
        <v/>
      </c>
      <c r="FH24" s="78" t="str">
        <f ca="1">IFERROR(Réservoir!FO38,"")</f>
        <v/>
      </c>
      <c r="FI24" s="78" t="str">
        <f ca="1">IFERROR(Réservoir!FP38,"")</f>
        <v/>
      </c>
      <c r="FJ24" s="78" t="str">
        <f ca="1">IFERROR(Réservoir!FQ38,"")</f>
        <v/>
      </c>
      <c r="FK24" s="78" t="str">
        <f ca="1">IFERROR(Réservoir!FR38,"")</f>
        <v/>
      </c>
      <c r="FL24" s="78" t="str">
        <f ca="1">IFERROR(Réservoir!FS38,"")</f>
        <v/>
      </c>
      <c r="FM24" s="78" t="str">
        <f ca="1">IFERROR(Réservoir!FT38,"")</f>
        <v/>
      </c>
      <c r="FN24" s="78" t="str">
        <f ca="1">IFERROR(Réservoir!FU38,"")</f>
        <v/>
      </c>
      <c r="FO24" s="78" t="str">
        <f ca="1">IFERROR(Réservoir!FV38,"")</f>
        <v/>
      </c>
      <c r="FP24" s="108" t="str">
        <f ca="1">IFERROR(Réservoir!FW38,"")</f>
        <v/>
      </c>
      <c r="FQ24" s="78" t="str">
        <f ca="1">IFERROR(Réservoir!FX38,"")</f>
        <v/>
      </c>
      <c r="FR24" s="78" t="str">
        <f ca="1">IFERROR(Réservoir!FY38,"")</f>
        <v/>
      </c>
      <c r="FS24" s="78" t="str">
        <f ca="1">IFERROR(Réservoir!FZ38,"")</f>
        <v/>
      </c>
      <c r="FT24" s="78" t="str">
        <f ca="1">IFERROR(Réservoir!GA38,"")</f>
        <v/>
      </c>
      <c r="FU24" s="78" t="str">
        <f ca="1">IFERROR(Réservoir!GB38,"")</f>
        <v/>
      </c>
      <c r="FV24" s="78" t="str">
        <f ca="1">IFERROR(Réservoir!GC38,"")</f>
        <v/>
      </c>
      <c r="FW24" s="78" t="str">
        <f ca="1">IFERROR(Réservoir!GD38,"")</f>
        <v/>
      </c>
      <c r="FX24" s="78" t="str">
        <f ca="1">IFERROR(Réservoir!GE38,"")</f>
        <v/>
      </c>
      <c r="FY24" s="78" t="str">
        <f ca="1">IFERROR(Réservoir!GF38,"")</f>
        <v/>
      </c>
      <c r="FZ24" s="78" t="str">
        <f ca="1">IFERROR(Réservoir!GG38,"")</f>
        <v/>
      </c>
      <c r="GA24" s="78" t="str">
        <f ca="1">IFERROR(Réservoir!GH38,"")</f>
        <v/>
      </c>
      <c r="GB24" s="78" t="str">
        <f ca="1">IFERROR(Réservoir!GI38,"")</f>
        <v/>
      </c>
      <c r="GC24" s="78" t="str">
        <f ca="1">IFERROR(Réservoir!GJ38,"")</f>
        <v/>
      </c>
      <c r="GD24" s="78" t="str">
        <f ca="1">IFERROR(Réservoir!GK38,"")</f>
        <v/>
      </c>
      <c r="GE24" s="78" t="str">
        <f ca="1">IFERROR(Réservoir!GL38,"")</f>
        <v/>
      </c>
      <c r="GF24" s="78" t="str">
        <f ca="1">IFERROR(Réservoir!GM38,"")</f>
        <v/>
      </c>
      <c r="GG24" s="78" t="str">
        <f ca="1">IFERROR(Réservoir!GN38,"")</f>
        <v/>
      </c>
      <c r="GH24" s="78" t="str">
        <f ca="1">IFERROR(Réservoir!GO38,"")</f>
        <v/>
      </c>
      <c r="GI24" s="78" t="str">
        <f ca="1">IFERROR(Réservoir!GP38,"")</f>
        <v/>
      </c>
      <c r="GJ24" s="78" t="str">
        <f ca="1">IFERROR(Réservoir!GQ38,"")</f>
        <v/>
      </c>
      <c r="GK24" s="78" t="str">
        <f ca="1">IFERROR(Réservoir!GR38,"")</f>
        <v/>
      </c>
      <c r="GL24" s="78" t="str">
        <f ca="1">IFERROR(Réservoir!GS38,"")</f>
        <v/>
      </c>
      <c r="GM24" s="154" t="str">
        <f ca="1">IFERROR(Réservoir!GT38,"")</f>
        <v/>
      </c>
    </row>
    <row r="25" spans="1:195" ht="15.75" thickBot="1" x14ac:dyDescent="0.3">
      <c r="AB25" s="87"/>
      <c r="AZ25" s="87"/>
      <c r="BX25" s="87"/>
      <c r="CU25" s="88"/>
      <c r="DT25" s="87"/>
      <c r="EQ25" s="88"/>
      <c r="FP25" s="87"/>
      <c r="GM25" s="88"/>
    </row>
    <row r="26" spans="1:195" ht="15.75" thickBot="1" x14ac:dyDescent="0.3">
      <c r="A26" s="65"/>
      <c r="B26" s="66" t="s">
        <v>391</v>
      </c>
      <c r="C26" s="60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100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100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100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146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100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146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100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146"/>
    </row>
    <row r="27" spans="1:195" x14ac:dyDescent="0.25">
      <c r="B27" t="s">
        <v>327</v>
      </c>
      <c r="C27" t="s">
        <v>24</v>
      </c>
      <c r="D27" s="7">
        <f>IFERROR(INDEX(Hdx_Data!$AR$5:$AR$30,MATCH(TRUE,INDEX(Hdx_Data!$R$5:$R$33= Horaire_80!D65,0),0)),"")</f>
        <v>0.64371320281982003</v>
      </c>
      <c r="E27" s="7">
        <f>IFERROR(INDEX(Hdx_Data!$AR$5:$AR$30,MATCH(TRUE,INDEX(Hdx_Data!$R$5:$R$33= Horaire_80!E65,0),0)),"")</f>
        <v>0.64371320281982003</v>
      </c>
      <c r="F27" s="7">
        <f>IFERROR(INDEX(Hdx_Data!$AR$5:$AR$30,MATCH(TRUE,INDEX(Hdx_Data!$R$5:$R$33= Horaire_80!F65,0),0)),"")</f>
        <v>0.64371320281982003</v>
      </c>
      <c r="G27" s="7">
        <f>IFERROR(INDEX(Hdx_Data!$AR$5:$AR$30,MATCH(TRUE,INDEX(Hdx_Data!$R$5:$R$33= Horaire_80!G65,0),0)),"")</f>
        <v>0.64371320281982003</v>
      </c>
      <c r="H27" s="7">
        <f>IFERROR(INDEX(Hdx_Data!$AR$5:$AR$30,MATCH(TRUE,INDEX(Hdx_Data!$R$5:$R$33= Horaire_80!H65,0),0)),"")</f>
        <v>0.64371320281982003</v>
      </c>
      <c r="I27" s="7">
        <f>IFERROR(INDEX(Hdx_Data!$AR$5:$AR$30,MATCH(TRUE,INDEX(Hdx_Data!$R$5:$R$33= Horaire_80!I65,0),0)),"")</f>
        <v>0.64371320281982003</v>
      </c>
      <c r="J27" s="7">
        <f>IFERROR(INDEX(Hdx_Data!$AR$5:$AR$30,MATCH(TRUE,INDEX(Hdx_Data!$R$5:$R$33= Horaire_80!J65,0),0)),"")</f>
        <v>0.64371320281982003</v>
      </c>
      <c r="K27" s="7">
        <f>IFERROR(INDEX(Hdx_Data!$AR$5:$AR$30,MATCH(TRUE,INDEX(Hdx_Data!$R$5:$R$33= Horaire_80!K65,0),0)),"")</f>
        <v>0.64371320281982003</v>
      </c>
      <c r="L27" s="7">
        <f>IFERROR(INDEX(Hdx_Data!$AR$5:$AR$30,MATCH(TRUE,INDEX(Hdx_Data!$R$5:$R$33= Horaire_80!L65,0),0)),"")</f>
        <v>0.64371320281982003</v>
      </c>
      <c r="M27" s="7">
        <f>IFERROR(INDEX(Hdx_Data!$AR$5:$AR$30,MATCH(TRUE,INDEX(Hdx_Data!$R$5:$R$33= Horaire_80!M65,0),0)),"")</f>
        <v>0.64371320281982003</v>
      </c>
      <c r="N27" s="7">
        <f>IFERROR(INDEX(Hdx_Data!$AR$5:$AR$30,MATCH(TRUE,INDEX(Hdx_Data!$R$5:$R$33= Horaire_80!N65,0),0)),"")</f>
        <v>0.64371320281982003</v>
      </c>
      <c r="O27" s="7">
        <f>IFERROR(INDEX(Hdx_Data!$AR$5:$AR$30,MATCH(TRUE,INDEX(Hdx_Data!$R$5:$R$33= Horaire_80!O65,0),0)),"")</f>
        <v>0.64371320281982003</v>
      </c>
      <c r="P27" s="7">
        <f>IFERROR(INDEX(Hdx_Data!$AR$5:$AR$30,MATCH(TRUE,INDEX(Hdx_Data!$R$5:$R$33= Horaire_80!P65,0),0)),"")</f>
        <v>0.64371320281982003</v>
      </c>
      <c r="Q27" s="7">
        <f>IFERROR(INDEX(Hdx_Data!$AR$5:$AR$30,MATCH(TRUE,INDEX(Hdx_Data!$R$5:$R$33= Horaire_80!Q65,0),0)),"")</f>
        <v>0.64371320281982003</v>
      </c>
      <c r="R27" s="7">
        <f>IFERROR(INDEX(Hdx_Data!$AR$5:$AR$30,MATCH(TRUE,INDEX(Hdx_Data!$R$5:$R$33= Horaire_80!R65,0),0)),"")</f>
        <v>0.64371320281982003</v>
      </c>
      <c r="S27" s="7">
        <f>IFERROR(INDEX(Hdx_Data!$AR$5:$AR$30,MATCH(TRUE,INDEX(Hdx_Data!$R$5:$R$33= Horaire_80!S65,0),0)),"")</f>
        <v>0.64371320281982003</v>
      </c>
      <c r="T27" s="7">
        <f>IFERROR(INDEX(Hdx_Data!$AR$5:$AR$30,MATCH(TRUE,INDEX(Hdx_Data!$R$5:$R$33= Horaire_80!T65,0),0)),"")</f>
        <v>0.64371320281982003</v>
      </c>
      <c r="U27" s="7">
        <f>IFERROR(INDEX(Hdx_Data!$AR$5:$AR$30,MATCH(TRUE,INDEX(Hdx_Data!$R$5:$R$33= Horaire_80!U65,0),0)),"")</f>
        <v>0.64371320281982003</v>
      </c>
      <c r="V27" s="7">
        <f>IFERROR(INDEX(Hdx_Data!$AR$5:$AR$30,MATCH(TRUE,INDEX(Hdx_Data!$R$5:$R$33= Horaire_80!V65,0),0)),"")</f>
        <v>0.64371320281982003</v>
      </c>
      <c r="W27" s="7">
        <f>IFERROR(INDEX(Hdx_Data!$AR$5:$AR$30,MATCH(TRUE,INDEX(Hdx_Data!$R$5:$R$33= Horaire_80!W65,0),0)),"")</f>
        <v>0.64371320281982003</v>
      </c>
      <c r="X27" s="7">
        <f>IFERROR(INDEX(Hdx_Data!$AR$5:$AR$30,MATCH(TRUE,INDEX(Hdx_Data!$R$5:$R$33= Horaire_80!X65,0),0)),"")</f>
        <v>0.64371320281982003</v>
      </c>
      <c r="Y27" s="7">
        <f>IFERROR(INDEX(Hdx_Data!$AR$5:$AR$30,MATCH(TRUE,INDEX(Hdx_Data!$R$5:$R$33= Horaire_80!Y65,0),0)),"")</f>
        <v>0.64371320281982003</v>
      </c>
      <c r="Z27" s="7">
        <f>IFERROR(INDEX(Hdx_Data!$AR$5:$AR$30,MATCH(TRUE,INDEX(Hdx_Data!$R$5:$R$33= Horaire_80!Z65,0),0)),"")</f>
        <v>0.64371320281982003</v>
      </c>
      <c r="AA27" s="7">
        <f>IFERROR(INDEX(Hdx_Data!$AR$5:$AR$30,MATCH(TRUE,INDEX(Hdx_Data!$R$5:$R$33= Horaire_80!AA65,0),0)),"")</f>
        <v>0.64371320281982003</v>
      </c>
      <c r="AB27" s="106">
        <f>IFERROR(INDEX(Hdx_Data!$AR$5:$AR$30,MATCH(TRUE,INDEX(Hdx_Data!$R$5:$R$33= Horaire_80!AB65,0),0)),"")</f>
        <v>0.75838490525624502</v>
      </c>
      <c r="AC27" s="7">
        <f>IFERROR(INDEX(Hdx_Data!$AR$5:$AR$30,MATCH(TRUE,INDEX(Hdx_Data!$R$5:$R$33= Horaire_80!AC65,0),0)),"")</f>
        <v>0.75838490525624502</v>
      </c>
      <c r="AD27" s="7">
        <f>IFERROR(INDEX(Hdx_Data!$AR$5:$AR$30,MATCH(TRUE,INDEX(Hdx_Data!$R$5:$R$33= Horaire_80!AD65,0),0)),"")</f>
        <v>0.75838490525624502</v>
      </c>
      <c r="AE27" s="7">
        <f>IFERROR(INDEX(Hdx_Data!$AR$5:$AR$30,MATCH(TRUE,INDEX(Hdx_Data!$R$5:$R$33= Horaire_80!AE65,0),0)),"")</f>
        <v>0.75838490525624502</v>
      </c>
      <c r="AF27" s="7">
        <f>IFERROR(INDEX(Hdx_Data!$AR$5:$AR$30,MATCH(TRUE,INDEX(Hdx_Data!$R$5:$R$33= Horaire_80!AF65,0),0)),"")</f>
        <v>0.75838490525624502</v>
      </c>
      <c r="AG27" s="7">
        <f>IFERROR(INDEX(Hdx_Data!$AR$5:$AR$30,MATCH(TRUE,INDEX(Hdx_Data!$R$5:$R$33= Horaire_80!AG65,0),0)),"")</f>
        <v>0.75838490525624502</v>
      </c>
      <c r="AH27" s="7">
        <f>IFERROR(INDEX(Hdx_Data!$AR$5:$AR$30,MATCH(TRUE,INDEX(Hdx_Data!$R$5:$R$33= Horaire_80!AH65,0),0)),"")</f>
        <v>0.75838490525624502</v>
      </c>
      <c r="AI27" s="7">
        <f>IFERROR(INDEX(Hdx_Data!$AR$5:$AR$30,MATCH(TRUE,INDEX(Hdx_Data!$R$5:$R$33= Horaire_80!AI65,0),0)),"")</f>
        <v>0.75838490525624502</v>
      </c>
      <c r="AJ27" s="7">
        <f>IFERROR(INDEX(Hdx_Data!$AR$5:$AR$30,MATCH(TRUE,INDEX(Hdx_Data!$R$5:$R$33= Horaire_80!AJ65,0),0)),"")</f>
        <v>0.75838490525624502</v>
      </c>
      <c r="AK27" s="7">
        <f>IFERROR(INDEX(Hdx_Data!$AR$5:$AR$30,MATCH(TRUE,INDEX(Hdx_Data!$R$5:$R$33= Horaire_80!AK65,0),0)),"")</f>
        <v>0.75838490525624502</v>
      </c>
      <c r="AL27" s="7">
        <f>IFERROR(INDEX(Hdx_Data!$AR$5:$AR$30,MATCH(TRUE,INDEX(Hdx_Data!$R$5:$R$33= Horaire_80!AL65,0),0)),"")</f>
        <v>0.75838490525624502</v>
      </c>
      <c r="AM27" s="7">
        <f>IFERROR(INDEX(Hdx_Data!$AR$5:$AR$30,MATCH(TRUE,INDEX(Hdx_Data!$R$5:$R$33= Horaire_80!AM65,0),0)),"")</f>
        <v>0.75838490525624502</v>
      </c>
      <c r="AN27" s="7">
        <f>IFERROR(INDEX(Hdx_Data!$AR$5:$AR$30,MATCH(TRUE,INDEX(Hdx_Data!$R$5:$R$33= Horaire_80!AN65,0),0)),"")</f>
        <v>0.75838490525624502</v>
      </c>
      <c r="AO27" s="7">
        <f>IFERROR(INDEX(Hdx_Data!$AR$5:$AR$30,MATCH(TRUE,INDEX(Hdx_Data!$R$5:$R$33= Horaire_80!AO65,0),0)),"")</f>
        <v>0.75838490525624502</v>
      </c>
      <c r="AP27" s="7">
        <f>IFERROR(INDEX(Hdx_Data!$AR$5:$AR$30,MATCH(TRUE,INDEX(Hdx_Data!$R$5:$R$33= Horaire_80!AP65,0),0)),"")</f>
        <v>0.75838490525624502</v>
      </c>
      <c r="AQ27" s="7">
        <f>IFERROR(INDEX(Hdx_Data!$AR$5:$AR$30,MATCH(TRUE,INDEX(Hdx_Data!$R$5:$R$33= Horaire_80!AQ65,0),0)),"")</f>
        <v>0.75838490525624502</v>
      </c>
      <c r="AR27" s="7">
        <f>IFERROR(INDEX(Hdx_Data!$AR$5:$AR$30,MATCH(TRUE,INDEX(Hdx_Data!$R$5:$R$33= Horaire_80!AR65,0),0)),"")</f>
        <v>0.75838490525624502</v>
      </c>
      <c r="AS27" s="7">
        <f>IFERROR(INDEX(Hdx_Data!$AR$5:$AR$30,MATCH(TRUE,INDEX(Hdx_Data!$R$5:$R$33= Horaire_80!AS65,0),0)),"")</f>
        <v>0.75838490525624502</v>
      </c>
      <c r="AT27" s="7">
        <f>IFERROR(INDEX(Hdx_Data!$AR$5:$AR$30,MATCH(TRUE,INDEX(Hdx_Data!$R$5:$R$33= Horaire_80!AT65,0),0)),"")</f>
        <v>0.75838490525624502</v>
      </c>
      <c r="AU27" s="7">
        <f>IFERROR(INDEX(Hdx_Data!$AR$5:$AR$30,MATCH(TRUE,INDEX(Hdx_Data!$R$5:$R$33= Horaire_80!AU65,0),0)),"")</f>
        <v>0.75838490525624502</v>
      </c>
      <c r="AV27" s="7">
        <f>IFERROR(INDEX(Hdx_Data!$AR$5:$AR$30,MATCH(TRUE,INDEX(Hdx_Data!$R$5:$R$33= Horaire_80!AV65,0),0)),"")</f>
        <v>0.75838490525624502</v>
      </c>
      <c r="AW27" s="7">
        <f>IFERROR(INDEX(Hdx_Data!$AR$5:$AR$30,MATCH(TRUE,INDEX(Hdx_Data!$R$5:$R$33= Horaire_80!AW65,0),0)),"")</f>
        <v>0.75838490525624502</v>
      </c>
      <c r="AX27" s="7">
        <f>IFERROR(INDEX(Hdx_Data!$AR$5:$AR$30,MATCH(TRUE,INDEX(Hdx_Data!$R$5:$R$33= Horaire_80!AX65,0),0)),"")</f>
        <v>0.75838490525624502</v>
      </c>
      <c r="AY27" s="7">
        <f>IFERROR(INDEX(Hdx_Data!$AR$5:$AR$30,MATCH(TRUE,INDEX(Hdx_Data!$R$5:$R$33= Horaire_80!AY65,0),0)),"")</f>
        <v>0.75838490525624502</v>
      </c>
      <c r="AZ27" s="106">
        <f>IFERROR(INDEX(Hdx_Data!$AR$5:$AR$30,MATCH(TRUE,INDEX(Hdx_Data!$R$5:$R$33= Horaire_80!AZ65,0),0)),"")</f>
        <v>0.61130674573996036</v>
      </c>
      <c r="BA27" s="7">
        <f>IFERROR(INDEX(Hdx_Data!$AR$5:$AR$30,MATCH(TRUE,INDEX(Hdx_Data!$R$5:$R$33= Horaire_80!BA65,0),0)),"")</f>
        <v>0.61130674573996036</v>
      </c>
      <c r="BB27" s="7">
        <f>IFERROR(INDEX(Hdx_Data!$AR$5:$AR$30,MATCH(TRUE,INDEX(Hdx_Data!$R$5:$R$33= Horaire_80!BB65,0),0)),"")</f>
        <v>0.61130674573996036</v>
      </c>
      <c r="BC27" s="7">
        <f>IFERROR(INDEX(Hdx_Data!$AR$5:$AR$30,MATCH(TRUE,INDEX(Hdx_Data!$R$5:$R$33= Horaire_80!BC65,0),0)),"")</f>
        <v>0.61130674573996036</v>
      </c>
      <c r="BD27" s="7">
        <f>IFERROR(INDEX(Hdx_Data!$AR$5:$AR$30,MATCH(TRUE,INDEX(Hdx_Data!$R$5:$R$33= Horaire_80!BD65,0),0)),"")</f>
        <v>0.61130674573996036</v>
      </c>
      <c r="BE27" s="7">
        <f>IFERROR(INDEX(Hdx_Data!$AR$5:$AR$30,MATCH(TRUE,INDEX(Hdx_Data!$R$5:$R$33= Horaire_80!BE65,0),0)),"")</f>
        <v>0.61130674573996036</v>
      </c>
      <c r="BF27" s="7">
        <f>IFERROR(INDEX(Hdx_Data!$AR$5:$AR$30,MATCH(TRUE,INDEX(Hdx_Data!$R$5:$R$33= Horaire_80!BF65,0),0)),"")</f>
        <v>0.61130674573996036</v>
      </c>
      <c r="BG27" s="7">
        <f>IFERROR(INDEX(Hdx_Data!$AR$5:$AR$30,MATCH(TRUE,INDEX(Hdx_Data!$R$5:$R$33= Horaire_80!BG65,0),0)),"")</f>
        <v>0.61130674573996036</v>
      </c>
      <c r="BH27" s="7">
        <f>IFERROR(INDEX(Hdx_Data!$AR$5:$AR$30,MATCH(TRUE,INDEX(Hdx_Data!$R$5:$R$33= Horaire_80!BH65,0),0)),"")</f>
        <v>0.61130674573996036</v>
      </c>
      <c r="BI27" s="7">
        <f>IFERROR(INDEX(Hdx_Data!$AR$5:$AR$30,MATCH(TRUE,INDEX(Hdx_Data!$R$5:$R$33= Horaire_80!BI65,0),0)),"")</f>
        <v>0.61130674573996036</v>
      </c>
      <c r="BJ27" s="7">
        <f>IFERROR(INDEX(Hdx_Data!$AR$5:$AR$30,MATCH(TRUE,INDEX(Hdx_Data!$R$5:$R$33= Horaire_80!BJ65,0),0)),"")</f>
        <v>0.61130674573996036</v>
      </c>
      <c r="BK27" s="7">
        <f>IFERROR(INDEX(Hdx_Data!$AR$5:$AR$30,MATCH(TRUE,INDEX(Hdx_Data!$R$5:$R$33= Horaire_80!BK65,0),0)),"")</f>
        <v>0.61130674573996036</v>
      </c>
      <c r="BL27" s="7">
        <f>IFERROR(INDEX(Hdx_Data!$AR$5:$AR$30,MATCH(TRUE,INDEX(Hdx_Data!$R$5:$R$33= Horaire_80!BL65,0),0)),"")</f>
        <v>0.61130674573996036</v>
      </c>
      <c r="BM27" s="7">
        <f>IFERROR(INDEX(Hdx_Data!$AR$5:$AR$30,MATCH(TRUE,INDEX(Hdx_Data!$R$5:$R$33= Horaire_80!BM65,0),0)),"")</f>
        <v>0.61130674573996036</v>
      </c>
      <c r="BN27" s="7">
        <f>IFERROR(INDEX(Hdx_Data!$AR$5:$AR$30,MATCH(TRUE,INDEX(Hdx_Data!$R$5:$R$33= Horaire_80!BN65,0),0)),"")</f>
        <v>0.61130674573996036</v>
      </c>
      <c r="BO27" s="7">
        <f>IFERROR(INDEX(Hdx_Data!$AR$5:$AR$30,MATCH(TRUE,INDEX(Hdx_Data!$R$5:$R$33= Horaire_80!BO65,0),0)),"")</f>
        <v>0.61130674573996036</v>
      </c>
      <c r="BP27" s="7">
        <f>IFERROR(INDEX(Hdx_Data!$AR$5:$AR$30,MATCH(TRUE,INDEX(Hdx_Data!$R$5:$R$33= Horaire_80!BP65,0),0)),"")</f>
        <v>0.61130674573996036</v>
      </c>
      <c r="BQ27" s="7">
        <f>IFERROR(INDEX(Hdx_Data!$AR$5:$AR$30,MATCH(TRUE,INDEX(Hdx_Data!$R$5:$R$33= Horaire_80!BQ65,0),0)),"")</f>
        <v>0.61130674573996036</v>
      </c>
      <c r="BR27" s="7">
        <f>IFERROR(INDEX(Hdx_Data!$AR$5:$AR$30,MATCH(TRUE,INDEX(Hdx_Data!$R$5:$R$33= Horaire_80!BR65,0),0)),"")</f>
        <v>0.61130674573996036</v>
      </c>
      <c r="BS27" s="7">
        <f>IFERROR(INDEX(Hdx_Data!$AR$5:$AR$30,MATCH(TRUE,INDEX(Hdx_Data!$R$5:$R$33= Horaire_80!BS65,0),0)),"")</f>
        <v>0.61130674573996036</v>
      </c>
      <c r="BT27" s="7">
        <f>IFERROR(INDEX(Hdx_Data!$AR$5:$AR$30,MATCH(TRUE,INDEX(Hdx_Data!$R$5:$R$33= Horaire_80!BT65,0),0)),"")</f>
        <v>0.61130674573996036</v>
      </c>
      <c r="BU27" s="7">
        <f>IFERROR(INDEX(Hdx_Data!$AR$5:$AR$30,MATCH(TRUE,INDEX(Hdx_Data!$R$5:$R$33= Horaire_80!BU65,0),0)),"")</f>
        <v>0.61130674573996036</v>
      </c>
      <c r="BV27" s="7">
        <f>IFERROR(INDEX(Hdx_Data!$AR$5:$AR$30,MATCH(TRUE,INDEX(Hdx_Data!$R$5:$R$33= Horaire_80!BV65,0),0)),"")</f>
        <v>0.61130674573996036</v>
      </c>
      <c r="BW27" s="7">
        <f>IFERROR(INDEX(Hdx_Data!$AR$5:$AR$30,MATCH(TRUE,INDEX(Hdx_Data!$R$5:$R$33= Horaire_80!BW65,0),0)),"")</f>
        <v>0.61130674573996036</v>
      </c>
      <c r="BX27" s="106">
        <f>IFERROR(INDEX(Hdx_Data!$AR$5:$AR$30,MATCH(TRUE,INDEX(Hdx_Data!$R$5:$R$33= Horaire_80!BX65,0),0)),"")</f>
        <v>0.61474946841743483</v>
      </c>
      <c r="BY27" s="7">
        <f>IFERROR(INDEX(Hdx_Data!$AR$5:$AR$30,MATCH(TRUE,INDEX(Hdx_Data!$R$5:$R$33= Horaire_80!BY65,0),0)),"")</f>
        <v>0.61474946841743483</v>
      </c>
      <c r="BZ27" s="7">
        <f>IFERROR(INDEX(Hdx_Data!$AR$5:$AR$30,MATCH(TRUE,INDEX(Hdx_Data!$R$5:$R$33= Horaire_80!BZ65,0),0)),"")</f>
        <v>0.61474946841743483</v>
      </c>
      <c r="CA27" s="7">
        <f>IFERROR(INDEX(Hdx_Data!$AR$5:$AR$30,MATCH(TRUE,INDEX(Hdx_Data!$R$5:$R$33= Horaire_80!CA65,0),0)),"")</f>
        <v>0.61474946841743483</v>
      </c>
      <c r="CB27" s="7">
        <f>IFERROR(INDEX(Hdx_Data!$AR$5:$AR$30,MATCH(TRUE,INDEX(Hdx_Data!$R$5:$R$33= Horaire_80!CB65,0),0)),"")</f>
        <v>0.61474946841743483</v>
      </c>
      <c r="CC27" s="7">
        <f>IFERROR(INDEX(Hdx_Data!$AR$5:$AR$30,MATCH(TRUE,INDEX(Hdx_Data!$R$5:$R$33= Horaire_80!CC65,0),0)),"")</f>
        <v>0.61474946841743483</v>
      </c>
      <c r="CD27" s="7">
        <f>IFERROR(INDEX(Hdx_Data!$AR$5:$AR$30,MATCH(TRUE,INDEX(Hdx_Data!$R$5:$R$33= Horaire_80!CD65,0),0)),"")</f>
        <v>0.61474946841743483</v>
      </c>
      <c r="CE27" s="7">
        <f>IFERROR(INDEX(Hdx_Data!$AR$5:$AR$30,MATCH(TRUE,INDEX(Hdx_Data!$R$5:$R$33= Horaire_80!CE65,0),0)),"")</f>
        <v>0.61474946841743483</v>
      </c>
      <c r="CF27" s="7">
        <f>IFERROR(INDEX(Hdx_Data!$AR$5:$AR$30,MATCH(TRUE,INDEX(Hdx_Data!$R$5:$R$33= Horaire_80!CF65,0),0)),"")</f>
        <v>0.61474946841743483</v>
      </c>
      <c r="CG27" s="7">
        <f>IFERROR(INDEX(Hdx_Data!$AR$5:$AR$30,MATCH(TRUE,INDEX(Hdx_Data!$R$5:$R$33= Horaire_80!CG65,0),0)),"")</f>
        <v>0.61474946841743483</v>
      </c>
      <c r="CH27" s="7">
        <f>IFERROR(INDEX(Hdx_Data!$AR$5:$AR$30,MATCH(TRUE,INDEX(Hdx_Data!$R$5:$R$33= Horaire_80!CH65,0),0)),"")</f>
        <v>0.61474946841743483</v>
      </c>
      <c r="CI27" s="7">
        <f>IFERROR(INDEX(Hdx_Data!$AR$5:$AR$30,MATCH(TRUE,INDEX(Hdx_Data!$R$5:$R$33= Horaire_80!CI65,0),0)),"")</f>
        <v>0.61474946841743483</v>
      </c>
      <c r="CJ27" s="7">
        <f>IFERROR(INDEX(Hdx_Data!$AR$5:$AR$30,MATCH(TRUE,INDEX(Hdx_Data!$R$5:$R$33= Horaire_80!CJ65,0),0)),"")</f>
        <v>0.61474946841743483</v>
      </c>
      <c r="CK27" s="7">
        <f>IFERROR(INDEX(Hdx_Data!$AR$5:$AR$30,MATCH(TRUE,INDEX(Hdx_Data!$R$5:$R$33= Horaire_80!CK65,0),0)),"")</f>
        <v>0.61474946841743483</v>
      </c>
      <c r="CL27" s="7">
        <f>IFERROR(INDEX(Hdx_Data!$AR$5:$AR$30,MATCH(TRUE,INDEX(Hdx_Data!$R$5:$R$33= Horaire_80!CL65,0),0)),"")</f>
        <v>0.61474946841743483</v>
      </c>
      <c r="CM27" s="7">
        <f>IFERROR(INDEX(Hdx_Data!$AR$5:$AR$30,MATCH(TRUE,INDEX(Hdx_Data!$R$5:$R$33= Horaire_80!CM65,0),0)),"")</f>
        <v>0.61474946841743483</v>
      </c>
      <c r="CN27" s="7">
        <f>IFERROR(INDEX(Hdx_Data!$AR$5:$AR$30,MATCH(TRUE,INDEX(Hdx_Data!$R$5:$R$33= Horaire_80!CN65,0),0)),"")</f>
        <v>0.61474946841743483</v>
      </c>
      <c r="CO27" s="7">
        <f>IFERROR(INDEX(Hdx_Data!$AR$5:$AR$30,MATCH(TRUE,INDEX(Hdx_Data!$R$5:$R$33= Horaire_80!CO65,0),0)),"")</f>
        <v>0.61474946841743483</v>
      </c>
      <c r="CP27" s="7">
        <f>IFERROR(INDEX(Hdx_Data!$AR$5:$AR$30,MATCH(TRUE,INDEX(Hdx_Data!$R$5:$R$33= Horaire_80!CP65,0),0)),"")</f>
        <v>0.61474946841743483</v>
      </c>
      <c r="CQ27" s="7">
        <f>IFERROR(INDEX(Hdx_Data!$AR$5:$AR$30,MATCH(TRUE,INDEX(Hdx_Data!$R$5:$R$33= Horaire_80!CQ65,0),0)),"")</f>
        <v>0.61474946841743483</v>
      </c>
      <c r="CR27" s="7">
        <f>IFERROR(INDEX(Hdx_Data!$AR$5:$AR$30,MATCH(TRUE,INDEX(Hdx_Data!$R$5:$R$33= Horaire_80!CR65,0),0)),"")</f>
        <v>0.61474946841743483</v>
      </c>
      <c r="CS27" s="7">
        <f>IFERROR(INDEX(Hdx_Data!$AR$5:$AR$30,MATCH(TRUE,INDEX(Hdx_Data!$R$5:$R$33= Horaire_80!CS65,0),0)),"")</f>
        <v>0.61474946841743483</v>
      </c>
      <c r="CT27" s="7">
        <f>IFERROR(INDEX(Hdx_Data!$AR$5:$AR$30,MATCH(TRUE,INDEX(Hdx_Data!$R$5:$R$33= Horaire_80!CT65,0),0)),"")</f>
        <v>0.61474946841743483</v>
      </c>
      <c r="CU27" s="93">
        <f>IFERROR(INDEX(Hdx_Data!$AR$5:$AR$30,MATCH(TRUE,INDEX(Hdx_Data!$R$5:$R$33= Horaire_80!CU65,0),0)),"")</f>
        <v>0.61474946841743483</v>
      </c>
      <c r="CV27" s="7">
        <f>IFERROR(INDEX(Hdx_Data!$AR$5:$AR$30,MATCH(TRUE,INDEX(Hdx_Data!$R$5:$R$33= Horaire_80!CV65,0),0)),"")</f>
        <v>1.4758192288942498</v>
      </c>
      <c r="CW27" s="7">
        <f>IFERROR(INDEX(Hdx_Data!$AR$5:$AR$30,MATCH(TRUE,INDEX(Hdx_Data!$R$5:$R$33= Horaire_80!CW65,0),0)),"")</f>
        <v>1.4758192288942498</v>
      </c>
      <c r="CX27" s="7">
        <f>IFERROR(INDEX(Hdx_Data!$AR$5:$AR$30,MATCH(TRUE,INDEX(Hdx_Data!$R$5:$R$33= Horaire_80!CX65,0),0)),"")</f>
        <v>1.4758192288942498</v>
      </c>
      <c r="CY27" s="7">
        <f>IFERROR(INDEX(Hdx_Data!$AR$5:$AR$30,MATCH(TRUE,INDEX(Hdx_Data!$R$5:$R$33= Horaire_80!CY65,0),0)),"")</f>
        <v>1.4758192288942498</v>
      </c>
      <c r="CZ27" s="7">
        <f>IFERROR(INDEX(Hdx_Data!$AR$5:$AR$30,MATCH(TRUE,INDEX(Hdx_Data!$R$5:$R$33= Horaire_80!CZ65,0),0)),"")</f>
        <v>1.4758192288942498</v>
      </c>
      <c r="DA27" s="7">
        <f>IFERROR(INDEX(Hdx_Data!$AR$5:$AR$30,MATCH(TRUE,INDEX(Hdx_Data!$R$5:$R$33= Horaire_80!DA65,0),0)),"")</f>
        <v>1.4758192288942498</v>
      </c>
      <c r="DB27" s="7">
        <f>IFERROR(INDEX(Hdx_Data!$AR$5:$AR$30,MATCH(TRUE,INDEX(Hdx_Data!$R$5:$R$33= Horaire_80!DB65,0),0)),"")</f>
        <v>1.4758192288942498</v>
      </c>
      <c r="DC27" s="7">
        <f>IFERROR(INDEX(Hdx_Data!$AR$5:$AR$30,MATCH(TRUE,INDEX(Hdx_Data!$R$5:$R$33= Horaire_80!DC65,0),0)),"")</f>
        <v>1.4758192288942498</v>
      </c>
      <c r="DD27" s="7">
        <f>IFERROR(INDEX(Hdx_Data!$AR$5:$AR$30,MATCH(TRUE,INDEX(Hdx_Data!$R$5:$R$33= Horaire_80!DD65,0),0)),"")</f>
        <v>1.4758192288942498</v>
      </c>
      <c r="DE27" s="7">
        <f>IFERROR(INDEX(Hdx_Data!$AR$5:$AR$30,MATCH(TRUE,INDEX(Hdx_Data!$R$5:$R$33= Horaire_80!DE65,0),0)),"")</f>
        <v>1.4758192288942498</v>
      </c>
      <c r="DF27" s="7">
        <f>IFERROR(INDEX(Hdx_Data!$AR$5:$AR$30,MATCH(TRUE,INDEX(Hdx_Data!$R$5:$R$33= Horaire_80!DF65,0),0)),"")</f>
        <v>1.4758192288942498</v>
      </c>
      <c r="DG27" s="7">
        <f>IFERROR(INDEX(Hdx_Data!$AR$5:$AR$30,MATCH(TRUE,INDEX(Hdx_Data!$R$5:$R$33= Horaire_80!DG65,0),0)),"")</f>
        <v>1.4758192288942498</v>
      </c>
      <c r="DH27" s="7">
        <f>IFERROR(INDEX(Hdx_Data!$AR$5:$AR$30,MATCH(TRUE,INDEX(Hdx_Data!$R$5:$R$33= Horaire_80!DH65,0),0)),"")</f>
        <v>1.4758192288942498</v>
      </c>
      <c r="DI27" s="7">
        <f>IFERROR(INDEX(Hdx_Data!$AR$5:$AR$30,MATCH(TRUE,INDEX(Hdx_Data!$R$5:$R$33= Horaire_80!DI65,0),0)),"")</f>
        <v>1.4758192288942498</v>
      </c>
      <c r="DJ27" s="7">
        <f>IFERROR(INDEX(Hdx_Data!$AR$5:$AR$30,MATCH(TRUE,INDEX(Hdx_Data!$R$5:$R$33= Horaire_80!DJ65,0),0)),"")</f>
        <v>1.4758192288942498</v>
      </c>
      <c r="DK27" s="7">
        <f>IFERROR(INDEX(Hdx_Data!$AR$5:$AR$30,MATCH(TRUE,INDEX(Hdx_Data!$R$5:$R$33= Horaire_80!DK65,0),0)),"")</f>
        <v>1.4758192288942498</v>
      </c>
      <c r="DL27" s="7">
        <f>IFERROR(INDEX(Hdx_Data!$AR$5:$AR$30,MATCH(TRUE,INDEX(Hdx_Data!$R$5:$R$33= Horaire_80!DL65,0),0)),"")</f>
        <v>1.4758192288942498</v>
      </c>
      <c r="DM27" s="7">
        <f>IFERROR(INDEX(Hdx_Data!$AR$5:$AR$30,MATCH(TRUE,INDEX(Hdx_Data!$R$5:$R$33= Horaire_80!DM65,0),0)),"")</f>
        <v>1.4758192288942498</v>
      </c>
      <c r="DN27" s="7">
        <f>IFERROR(INDEX(Hdx_Data!$AR$5:$AR$30,MATCH(TRUE,INDEX(Hdx_Data!$R$5:$R$33= Horaire_80!DN65,0),0)),"")</f>
        <v>1.4758192288942498</v>
      </c>
      <c r="DO27" s="7">
        <f>IFERROR(INDEX(Hdx_Data!$AR$5:$AR$30,MATCH(TRUE,INDEX(Hdx_Data!$R$5:$R$33= Horaire_80!DO65,0),0)),"")</f>
        <v>1.4758192288942498</v>
      </c>
      <c r="DP27" s="7">
        <f>IFERROR(INDEX(Hdx_Data!$AR$5:$AR$30,MATCH(TRUE,INDEX(Hdx_Data!$R$5:$R$33= Horaire_80!DP65,0),0)),"")</f>
        <v>1.4758192288942498</v>
      </c>
      <c r="DQ27" s="7">
        <f>IFERROR(INDEX(Hdx_Data!$AR$5:$AR$30,MATCH(TRUE,INDEX(Hdx_Data!$R$5:$R$33= Horaire_80!DQ65,0),0)),"")</f>
        <v>1.4758192288942498</v>
      </c>
      <c r="DR27" s="7">
        <f>IFERROR(INDEX(Hdx_Data!$AR$5:$AR$30,MATCH(TRUE,INDEX(Hdx_Data!$R$5:$R$33= Horaire_80!DR65,0),0)),"")</f>
        <v>1.4758192288942498</v>
      </c>
      <c r="DS27" s="7">
        <f>IFERROR(INDEX(Hdx_Data!$AR$5:$AR$30,MATCH(TRUE,INDEX(Hdx_Data!$R$5:$R$33= Horaire_80!DS65,0),0)),"")</f>
        <v>1.4758192288942498</v>
      </c>
      <c r="DT27" s="106">
        <f>IFERROR(INDEX(Hdx_Data!$AR$5:$AR$30,MATCH(TRUE,INDEX(Hdx_Data!$R$5:$R$33= Horaire_80!DT65,0),0)),"")</f>
        <v>2.7381226357244195</v>
      </c>
      <c r="DU27" s="7">
        <f>IFERROR(INDEX(Hdx_Data!$AR$5:$AR$30,MATCH(TRUE,INDEX(Hdx_Data!$R$5:$R$33= Horaire_80!DU65,0),0)),"")</f>
        <v>2.7381226357244195</v>
      </c>
      <c r="DV27" s="7">
        <f>IFERROR(INDEX(Hdx_Data!$AR$5:$AR$30,MATCH(TRUE,INDEX(Hdx_Data!$R$5:$R$33= Horaire_80!DV65,0),0)),"")</f>
        <v>2.7381226357244195</v>
      </c>
      <c r="DW27" s="7">
        <f>IFERROR(INDEX(Hdx_Data!$AR$5:$AR$30,MATCH(TRUE,INDEX(Hdx_Data!$R$5:$R$33= Horaire_80!DW65,0),0)),"")</f>
        <v>2.7381226357244195</v>
      </c>
      <c r="DX27" s="7">
        <f>IFERROR(INDEX(Hdx_Data!$AR$5:$AR$30,MATCH(TRUE,INDEX(Hdx_Data!$R$5:$R$33= Horaire_80!DX65,0),0)),"")</f>
        <v>2.7381226357244195</v>
      </c>
      <c r="DY27" s="7">
        <f>IFERROR(INDEX(Hdx_Data!$AR$5:$AR$30,MATCH(TRUE,INDEX(Hdx_Data!$R$5:$R$33= Horaire_80!DY65,0),0)),"")</f>
        <v>2.7381226357244195</v>
      </c>
      <c r="DZ27" s="7">
        <f>IFERROR(INDEX(Hdx_Data!$AR$5:$AR$30,MATCH(TRUE,INDEX(Hdx_Data!$R$5:$R$33= Horaire_80!DZ65,0),0)),"")</f>
        <v>2.7381226357244195</v>
      </c>
      <c r="EA27" s="7">
        <f>IFERROR(INDEX(Hdx_Data!$AR$5:$AR$30,MATCH(TRUE,INDEX(Hdx_Data!$R$5:$R$33= Horaire_80!EA65,0),0)),"")</f>
        <v>2.7381226357244195</v>
      </c>
      <c r="EB27" s="7">
        <f>IFERROR(INDEX(Hdx_Data!$AR$5:$AR$30,MATCH(TRUE,INDEX(Hdx_Data!$R$5:$R$33= Horaire_80!EB65,0),0)),"")</f>
        <v>2.7381226357244195</v>
      </c>
      <c r="EC27" s="7">
        <f>IFERROR(INDEX(Hdx_Data!$AR$5:$AR$30,MATCH(TRUE,INDEX(Hdx_Data!$R$5:$R$33= Horaire_80!EC65,0),0)),"")</f>
        <v>2.7381226357244195</v>
      </c>
      <c r="ED27" s="7">
        <f>IFERROR(INDEX(Hdx_Data!$AR$5:$AR$30,MATCH(TRUE,INDEX(Hdx_Data!$R$5:$R$33= Horaire_80!ED65,0),0)),"")</f>
        <v>2.7381226357244195</v>
      </c>
      <c r="EE27" s="7">
        <f>IFERROR(INDEX(Hdx_Data!$AR$5:$AR$30,MATCH(TRUE,INDEX(Hdx_Data!$R$5:$R$33= Horaire_80!EE65,0),0)),"")</f>
        <v>2.7381226357244195</v>
      </c>
      <c r="EF27" s="7">
        <f>IFERROR(INDEX(Hdx_Data!$AR$5:$AR$30,MATCH(TRUE,INDEX(Hdx_Data!$R$5:$R$33= Horaire_80!EF65,0),0)),"")</f>
        <v>2.7381226357244195</v>
      </c>
      <c r="EG27" s="7">
        <f>IFERROR(INDEX(Hdx_Data!$AR$5:$AR$30,MATCH(TRUE,INDEX(Hdx_Data!$R$5:$R$33= Horaire_80!EG65,0),0)),"")</f>
        <v>2.7381226357244195</v>
      </c>
      <c r="EH27" s="7">
        <f>IFERROR(INDEX(Hdx_Data!$AR$5:$AR$30,MATCH(TRUE,INDEX(Hdx_Data!$R$5:$R$33= Horaire_80!EH65,0),0)),"")</f>
        <v>2.7381226357244195</v>
      </c>
      <c r="EI27" s="7">
        <f>IFERROR(INDEX(Hdx_Data!$AR$5:$AR$30,MATCH(TRUE,INDEX(Hdx_Data!$R$5:$R$33= Horaire_80!EI65,0),0)),"")</f>
        <v>2.7381226357244195</v>
      </c>
      <c r="EJ27" s="7">
        <f>IFERROR(INDEX(Hdx_Data!$AR$5:$AR$30,MATCH(TRUE,INDEX(Hdx_Data!$R$5:$R$33= Horaire_80!EJ65,0),0)),"")</f>
        <v>2.7381226357244195</v>
      </c>
      <c r="EK27" s="7">
        <f>IFERROR(INDEX(Hdx_Data!$AR$5:$AR$30,MATCH(TRUE,INDEX(Hdx_Data!$R$5:$R$33= Horaire_80!EK65,0),0)),"")</f>
        <v>2.7381226357244195</v>
      </c>
      <c r="EL27" s="7">
        <f>IFERROR(INDEX(Hdx_Data!$AR$5:$AR$30,MATCH(TRUE,INDEX(Hdx_Data!$R$5:$R$33= Horaire_80!EL65,0),0)),"")</f>
        <v>2.7381226357244195</v>
      </c>
      <c r="EM27" s="7">
        <f>IFERROR(INDEX(Hdx_Data!$AR$5:$AR$30,MATCH(TRUE,INDEX(Hdx_Data!$R$5:$R$33= Horaire_80!EM65,0),0)),"")</f>
        <v>2.7381226357244195</v>
      </c>
      <c r="EN27" s="7">
        <f>IFERROR(INDEX(Hdx_Data!$AR$5:$AR$30,MATCH(TRUE,INDEX(Hdx_Data!$R$5:$R$33= Horaire_80!EN65,0),0)),"")</f>
        <v>2.7381226357244195</v>
      </c>
      <c r="EO27" s="7">
        <f>IFERROR(INDEX(Hdx_Data!$AR$5:$AR$30,MATCH(TRUE,INDEX(Hdx_Data!$R$5:$R$33= Horaire_80!EO65,0),0)),"")</f>
        <v>2.7381226357244195</v>
      </c>
      <c r="EP27" s="7">
        <f>IFERROR(INDEX(Hdx_Data!$AR$5:$AR$30,MATCH(TRUE,INDEX(Hdx_Data!$R$5:$R$33= Horaire_80!EP65,0),0)),"")</f>
        <v>2.7381226357244195</v>
      </c>
      <c r="EQ27" s="93">
        <f>IFERROR(INDEX(Hdx_Data!$AR$5:$AR$30,MATCH(TRUE,INDEX(Hdx_Data!$R$5:$R$33= Horaire_80!EQ65,0),0)),"")</f>
        <v>2.7381226357244195</v>
      </c>
      <c r="ER27" s="7">
        <f>IFERROR(INDEX(Hdx_Data!$AR$5:$AR$30,MATCH(TRUE,INDEX(Hdx_Data!$R$5:$R$33= Horaire_80!ER65,0),0)),"")</f>
        <v>3.0493273815515947</v>
      </c>
      <c r="ES27" s="7">
        <f>IFERROR(INDEX(Hdx_Data!$AR$5:$AR$30,MATCH(TRUE,INDEX(Hdx_Data!$R$5:$R$33= Horaire_80!ES65,0),0)),"")</f>
        <v>3.0493273815515947</v>
      </c>
      <c r="ET27" s="7">
        <f>IFERROR(INDEX(Hdx_Data!$AR$5:$AR$30,MATCH(TRUE,INDEX(Hdx_Data!$R$5:$R$33= Horaire_80!ET65,0),0)),"")</f>
        <v>3.0493273815515947</v>
      </c>
      <c r="EU27" s="7">
        <f>IFERROR(INDEX(Hdx_Data!$AR$5:$AR$30,MATCH(TRUE,INDEX(Hdx_Data!$R$5:$R$33= Horaire_80!EU65,0),0)),"")</f>
        <v>3.0493273815515947</v>
      </c>
      <c r="EV27" s="7">
        <f>IFERROR(INDEX(Hdx_Data!$AR$5:$AR$30,MATCH(TRUE,INDEX(Hdx_Data!$R$5:$R$33= Horaire_80!EV65,0),0)),"")</f>
        <v>3.0493273815515947</v>
      </c>
      <c r="EW27" s="7">
        <f>IFERROR(INDEX(Hdx_Data!$AR$5:$AR$30,MATCH(TRUE,INDEX(Hdx_Data!$R$5:$R$33= Horaire_80!EW65,0),0)),"")</f>
        <v>3.0493273815515947</v>
      </c>
      <c r="EX27" s="7">
        <f>IFERROR(INDEX(Hdx_Data!$AR$5:$AR$30,MATCH(TRUE,INDEX(Hdx_Data!$R$5:$R$33= Horaire_80!EX65,0),0)),"")</f>
        <v>3.0493273815515947</v>
      </c>
      <c r="EY27" s="7">
        <f>IFERROR(INDEX(Hdx_Data!$AR$5:$AR$30,MATCH(TRUE,INDEX(Hdx_Data!$R$5:$R$33= Horaire_80!EY65,0),0)),"")</f>
        <v>3.0493273815515947</v>
      </c>
      <c r="EZ27" s="7">
        <f>IFERROR(INDEX(Hdx_Data!$AR$5:$AR$30,MATCH(TRUE,INDEX(Hdx_Data!$R$5:$R$33= Horaire_80!EZ65,0),0)),"")</f>
        <v>3.0493273815515947</v>
      </c>
      <c r="FA27" s="7">
        <f>IFERROR(INDEX(Hdx_Data!$AR$5:$AR$30,MATCH(TRUE,INDEX(Hdx_Data!$R$5:$R$33= Horaire_80!FA65,0),0)),"")</f>
        <v>3.0493273815515947</v>
      </c>
      <c r="FB27" s="7">
        <f>IFERROR(INDEX(Hdx_Data!$AR$5:$AR$30,MATCH(TRUE,INDEX(Hdx_Data!$R$5:$R$33= Horaire_80!FB65,0),0)),"")</f>
        <v>3.0493273815515947</v>
      </c>
      <c r="FC27" s="7">
        <f>IFERROR(INDEX(Hdx_Data!$AR$5:$AR$30,MATCH(TRUE,INDEX(Hdx_Data!$R$5:$R$33= Horaire_80!FC65,0),0)),"")</f>
        <v>3.0493273815515947</v>
      </c>
      <c r="FD27" s="7">
        <f>IFERROR(INDEX(Hdx_Data!$AR$5:$AR$30,MATCH(TRUE,INDEX(Hdx_Data!$R$5:$R$33= Horaire_80!FD65,0),0)),"")</f>
        <v>3.0493273815515947</v>
      </c>
      <c r="FE27" s="7">
        <f>IFERROR(INDEX(Hdx_Data!$AR$5:$AR$30,MATCH(TRUE,INDEX(Hdx_Data!$R$5:$R$33= Horaire_80!FE65,0),0)),"")</f>
        <v>3.0493273815515947</v>
      </c>
      <c r="FF27" s="7">
        <f>IFERROR(INDEX(Hdx_Data!$AR$5:$AR$30,MATCH(TRUE,INDEX(Hdx_Data!$R$5:$R$33= Horaire_80!FF65,0),0)),"")</f>
        <v>3.0493273815515947</v>
      </c>
      <c r="FG27" s="7">
        <f>IFERROR(INDEX(Hdx_Data!$AR$5:$AR$30,MATCH(TRUE,INDEX(Hdx_Data!$R$5:$R$33= Horaire_80!FG65,0),0)),"")</f>
        <v>3.0493273815515947</v>
      </c>
      <c r="FH27" s="7">
        <f>IFERROR(INDEX(Hdx_Data!$AR$5:$AR$30,MATCH(TRUE,INDEX(Hdx_Data!$R$5:$R$33= Horaire_80!FH65,0),0)),"")</f>
        <v>3.0493273815515947</v>
      </c>
      <c r="FI27" s="7">
        <f>IFERROR(INDEX(Hdx_Data!$AR$5:$AR$30,MATCH(TRUE,INDEX(Hdx_Data!$R$5:$R$33= Horaire_80!FI65,0),0)),"")</f>
        <v>3.0493273815515947</v>
      </c>
      <c r="FJ27" s="7">
        <f>IFERROR(INDEX(Hdx_Data!$AR$5:$AR$30,MATCH(TRUE,INDEX(Hdx_Data!$R$5:$R$33= Horaire_80!FJ65,0),0)),"")</f>
        <v>3.0493273815515947</v>
      </c>
      <c r="FK27" s="7">
        <f>IFERROR(INDEX(Hdx_Data!$AR$5:$AR$30,MATCH(TRUE,INDEX(Hdx_Data!$R$5:$R$33= Horaire_80!FK65,0),0)),"")</f>
        <v>3.0493273815515947</v>
      </c>
      <c r="FL27" s="7">
        <f>IFERROR(INDEX(Hdx_Data!$AR$5:$AR$30,MATCH(TRUE,INDEX(Hdx_Data!$R$5:$R$33= Horaire_80!FL65,0),0)),"")</f>
        <v>3.0493273815515947</v>
      </c>
      <c r="FM27" s="7">
        <f>IFERROR(INDEX(Hdx_Data!$AR$5:$AR$30,MATCH(TRUE,INDEX(Hdx_Data!$R$5:$R$33= Horaire_80!FM65,0),0)),"")</f>
        <v>3.0493273815515947</v>
      </c>
      <c r="FN27" s="7">
        <f>IFERROR(INDEX(Hdx_Data!$AR$5:$AR$30,MATCH(TRUE,INDEX(Hdx_Data!$R$5:$R$33= Horaire_80!FN65,0),0)),"")</f>
        <v>3.0493273815515947</v>
      </c>
      <c r="FO27" s="7">
        <f>IFERROR(INDEX(Hdx_Data!$AR$5:$AR$30,MATCH(TRUE,INDEX(Hdx_Data!$R$5:$R$33= Horaire_80!FO65,0),0)),"")</f>
        <v>3.0493273815515947</v>
      </c>
      <c r="FP27" s="106">
        <f>IFERROR(INDEX(Hdx_Data!$AR$5:$AR$30,MATCH(TRUE,INDEX(Hdx_Data!$R$5:$R$33= Horaire_80!FP65,0),0)),"")</f>
        <v>3.3338406881709299</v>
      </c>
      <c r="FQ27" s="7">
        <f>IFERROR(INDEX(Hdx_Data!$AR$5:$AR$30,MATCH(TRUE,INDEX(Hdx_Data!$R$5:$R$33= Horaire_80!FQ65,0),0)),"")</f>
        <v>3.3338406881709299</v>
      </c>
      <c r="FR27" s="7">
        <f>IFERROR(INDEX(Hdx_Data!$AR$5:$AR$30,MATCH(TRUE,INDEX(Hdx_Data!$R$5:$R$33= Horaire_80!FR65,0),0)),"")</f>
        <v>3.3338406881709299</v>
      </c>
      <c r="FS27" s="7">
        <f>IFERROR(INDEX(Hdx_Data!$AR$5:$AR$30,MATCH(TRUE,INDEX(Hdx_Data!$R$5:$R$33= Horaire_80!FS65,0),0)),"")</f>
        <v>3.3338406881709299</v>
      </c>
      <c r="FT27" s="7">
        <f>IFERROR(INDEX(Hdx_Data!$AR$5:$AR$30,MATCH(TRUE,INDEX(Hdx_Data!$R$5:$R$33= Horaire_80!FT65,0),0)),"")</f>
        <v>3.3338406881709299</v>
      </c>
      <c r="FU27" s="7">
        <f>IFERROR(INDEX(Hdx_Data!$AR$5:$AR$30,MATCH(TRUE,INDEX(Hdx_Data!$R$5:$R$33= Horaire_80!FU65,0),0)),"")</f>
        <v>3.3338406881709299</v>
      </c>
      <c r="FV27" s="7">
        <f>IFERROR(INDEX(Hdx_Data!$AR$5:$AR$30,MATCH(TRUE,INDEX(Hdx_Data!$R$5:$R$33= Horaire_80!FV65,0),0)),"")</f>
        <v>3.3338406881709299</v>
      </c>
      <c r="FW27" s="7">
        <f>IFERROR(INDEX(Hdx_Data!$AR$5:$AR$30,MATCH(TRUE,INDEX(Hdx_Data!$R$5:$R$33= Horaire_80!FW65,0),0)),"")</f>
        <v>3.3338406881709299</v>
      </c>
      <c r="FX27" s="7">
        <f>IFERROR(INDEX(Hdx_Data!$AR$5:$AR$30,MATCH(TRUE,INDEX(Hdx_Data!$R$5:$R$33= Horaire_80!FX65,0),0)),"")</f>
        <v>3.3338406881709299</v>
      </c>
      <c r="FY27" s="7">
        <f>IFERROR(INDEX(Hdx_Data!$AR$5:$AR$30,MATCH(TRUE,INDEX(Hdx_Data!$R$5:$R$33= Horaire_80!FY65,0),0)),"")</f>
        <v>3.3338406881709299</v>
      </c>
      <c r="FZ27" s="7">
        <f>IFERROR(INDEX(Hdx_Data!$AR$5:$AR$30,MATCH(TRUE,INDEX(Hdx_Data!$R$5:$R$33= Horaire_80!FZ65,0),0)),"")</f>
        <v>3.3338406881709299</v>
      </c>
      <c r="GA27" s="7">
        <f>IFERROR(INDEX(Hdx_Data!$AR$5:$AR$30,MATCH(TRUE,INDEX(Hdx_Data!$R$5:$R$33= Horaire_80!GA65,0),0)),"")</f>
        <v>3.3338406881709299</v>
      </c>
      <c r="GB27" s="7">
        <f>IFERROR(INDEX(Hdx_Data!$AR$5:$AR$30,MATCH(TRUE,INDEX(Hdx_Data!$R$5:$R$33= Horaire_80!GB65,0),0)),"")</f>
        <v>3.3338406881709299</v>
      </c>
      <c r="GC27" s="7">
        <f>IFERROR(INDEX(Hdx_Data!$AR$5:$AR$30,MATCH(TRUE,INDEX(Hdx_Data!$R$5:$R$33= Horaire_80!GC65,0),0)),"")</f>
        <v>3.3338406881709299</v>
      </c>
      <c r="GD27" s="7">
        <f>IFERROR(INDEX(Hdx_Data!$AR$5:$AR$30,MATCH(TRUE,INDEX(Hdx_Data!$R$5:$R$33= Horaire_80!GD65,0),0)),"")</f>
        <v>3.3338406881709299</v>
      </c>
      <c r="GE27" s="7">
        <f>IFERROR(INDEX(Hdx_Data!$AR$5:$AR$30,MATCH(TRUE,INDEX(Hdx_Data!$R$5:$R$33= Horaire_80!GE65,0),0)),"")</f>
        <v>3.3338406881709299</v>
      </c>
      <c r="GF27" s="7">
        <f>IFERROR(INDEX(Hdx_Data!$AR$5:$AR$30,MATCH(TRUE,INDEX(Hdx_Data!$R$5:$R$33= Horaire_80!GF65,0),0)),"")</f>
        <v>3.3338406881709299</v>
      </c>
      <c r="GG27" s="7">
        <f>IFERROR(INDEX(Hdx_Data!$AR$5:$AR$30,MATCH(TRUE,INDEX(Hdx_Data!$R$5:$R$33= Horaire_80!GG65,0),0)),"")</f>
        <v>3.3338406881709299</v>
      </c>
      <c r="GH27" s="7">
        <f>IFERROR(INDEX(Hdx_Data!$AR$5:$AR$30,MATCH(TRUE,INDEX(Hdx_Data!$R$5:$R$33= Horaire_80!GH65,0),0)),"")</f>
        <v>3.3338406881709299</v>
      </c>
      <c r="GI27" s="7">
        <f>IFERROR(INDEX(Hdx_Data!$AR$5:$AR$30,MATCH(TRUE,INDEX(Hdx_Data!$R$5:$R$33= Horaire_80!GI65,0),0)),"")</f>
        <v>3.3338406881709299</v>
      </c>
      <c r="GJ27" s="7">
        <f>IFERROR(INDEX(Hdx_Data!$AR$5:$AR$30,MATCH(TRUE,INDEX(Hdx_Data!$R$5:$R$33= Horaire_80!GJ65,0),0)),"")</f>
        <v>3.3338406881709299</v>
      </c>
      <c r="GK27" s="7">
        <f>IFERROR(INDEX(Hdx_Data!$AR$5:$AR$30,MATCH(TRUE,INDEX(Hdx_Data!$R$5:$R$33= Horaire_80!GK65,0),0)),"")</f>
        <v>3.3338406881709299</v>
      </c>
      <c r="GL27" s="7">
        <f>IFERROR(INDEX(Hdx_Data!$AR$5:$AR$30,MATCH(TRUE,INDEX(Hdx_Data!$R$5:$R$33= Horaire_80!GL65,0),0)),"")</f>
        <v>3.3338406881709299</v>
      </c>
      <c r="GM27" s="93">
        <f>IFERROR(INDEX(Hdx_Data!$AR$5:$AR$30,MATCH(TRUE,INDEX(Hdx_Data!$R$5:$R$33= Horaire_80!GM65,0),0)),"")</f>
        <v>3.3338406881709299</v>
      </c>
    </row>
    <row r="28" spans="1:195" x14ac:dyDescent="0.25">
      <c r="B28" t="s">
        <v>410</v>
      </c>
      <c r="C28" t="s">
        <v>24</v>
      </c>
      <c r="D28" s="53">
        <f ca="1">Horaire!D58+Horaire_80!D27</f>
        <v>8.5452394117614947</v>
      </c>
      <c r="E28" s="53">
        <f ca="1">Horaire!E58+Horaire_80!E27</f>
        <v>8.8012785155847997</v>
      </c>
      <c r="F28" s="53">
        <f ca="1">Horaire!F58+Horaire_80!F27</f>
        <v>9.3509491548669548</v>
      </c>
      <c r="G28" s="53">
        <f ca="1">Horaire!G58+Horaire_80!G27</f>
        <v>9.3070570735203049</v>
      </c>
      <c r="H28" s="53">
        <f ca="1">Horaire!H58+Horaire_80!H27</f>
        <v>10.10353373739111</v>
      </c>
      <c r="I28" s="53">
        <f ca="1">Horaire!I58+Horaire_80!I27</f>
        <v>8.4673489572008602</v>
      </c>
      <c r="J28" s="53">
        <f ca="1">Horaire!J58+Horaire_80!J27</f>
        <v>6.7447012721133319</v>
      </c>
      <c r="K28" s="53">
        <f ca="1">Horaire!K58+Horaire_80!K27</f>
        <v>4.3443459363096961</v>
      </c>
      <c r="L28" s="53">
        <f ca="1">Horaire!L58+Horaire_80!L27</f>
        <v>7.2765223280090083</v>
      </c>
      <c r="M28" s="53">
        <f ca="1">Horaire!M58+Horaire_80!M27</f>
        <v>6.6341622655003025</v>
      </c>
      <c r="N28" s="53">
        <f ca="1">Horaire!N58+Horaire_80!N27</f>
        <v>6.6341622655003025</v>
      </c>
      <c r="O28" s="53">
        <f ca="1">Horaire!O58+Horaire_80!O27</f>
        <v>6.6341622655003025</v>
      </c>
      <c r="P28" s="53">
        <f ca="1">Horaire!P58+Horaire_80!P27</f>
        <v>6.6341622655003025</v>
      </c>
      <c r="Q28" s="53">
        <f ca="1">Horaire!Q58+Horaire_80!Q27</f>
        <v>6.6341622655003025</v>
      </c>
      <c r="R28" s="53">
        <f ca="1">Horaire!R58+Horaire_80!R27</f>
        <v>6.6341622655003025</v>
      </c>
      <c r="S28" s="53">
        <f ca="1">Horaire!S58+Horaire_80!S27</f>
        <v>6.6341622655003025</v>
      </c>
      <c r="T28" s="53">
        <f ca="1">Horaire!T58+Horaire_80!T27</f>
        <v>6.6341622655003025</v>
      </c>
      <c r="U28" s="53">
        <f ca="1">Horaire!U58+Horaire_80!U27</f>
        <v>6.6341622655003025</v>
      </c>
      <c r="V28" s="53">
        <f ca="1">Horaire!V58+Horaire_80!V27</f>
        <v>6.6341622655003025</v>
      </c>
      <c r="W28" s="53">
        <f ca="1">Horaire!W58+Horaire_80!W27</f>
        <v>6.6341622655003025</v>
      </c>
      <c r="X28" s="53">
        <f ca="1">Horaire!X58+Horaire_80!X27</f>
        <v>6.6341622655003025</v>
      </c>
      <c r="Y28" s="53">
        <f ca="1">Horaire!Y58+Horaire_80!Y27</f>
        <v>6.6341622655003025</v>
      </c>
      <c r="Z28" s="53">
        <f ca="1">Horaire!Z58+Horaire_80!Z27</f>
        <v>6.6341622655003025</v>
      </c>
      <c r="AA28" s="53">
        <f ca="1">Horaire!AA58+Horaire_80!AA27</f>
        <v>6.6341622655003025</v>
      </c>
      <c r="AB28" s="53">
        <f>Horaire!AB58+Horaire_80!AB27</f>
        <v>6.2146298038494052</v>
      </c>
      <c r="AC28" s="53">
        <f>Horaire!AC58+Horaire_80!AC27</f>
        <v>6.2146298038494052</v>
      </c>
      <c r="AD28" s="53">
        <f>Horaire!AD58+Horaire_80!AD27</f>
        <v>6.2146298038494052</v>
      </c>
      <c r="AE28" s="53">
        <f>Horaire!AE58+Horaire_80!AE27</f>
        <v>6.2146298038494052</v>
      </c>
      <c r="AF28" s="53">
        <f>Horaire!AF58+Horaire_80!AF27</f>
        <v>6.2146298038494052</v>
      </c>
      <c r="AG28" s="53">
        <f>Horaire!AG58+Horaire_80!AG27</f>
        <v>6.2146298038494052</v>
      </c>
      <c r="AH28" s="53">
        <f>Horaire!AH58+Horaire_80!AH27</f>
        <v>6.2146298038494052</v>
      </c>
      <c r="AI28" s="53">
        <f>Horaire!AI58+Horaire_80!AI27</f>
        <v>6.2146298038494052</v>
      </c>
      <c r="AJ28" s="53">
        <f>Horaire!AJ58+Horaire_80!AJ27</f>
        <v>6.2146298038494052</v>
      </c>
      <c r="AK28" s="53">
        <f>Horaire!AK58+Horaire_80!AK27</f>
        <v>6.2146298038494052</v>
      </c>
      <c r="AL28" s="53">
        <f>Horaire!AL58+Horaire_80!AL27</f>
        <v>6.2146298038494052</v>
      </c>
      <c r="AM28" s="53">
        <f>Horaire!AM58+Horaire_80!AM27</f>
        <v>6.2146298038494052</v>
      </c>
      <c r="AN28" s="53">
        <f>Horaire!AN58+Horaire_80!AN27</f>
        <v>6.2146298038494052</v>
      </c>
      <c r="AO28" s="53">
        <f>Horaire!AO58+Horaire_80!AO27</f>
        <v>6.2146298038494052</v>
      </c>
      <c r="AP28" s="53">
        <f>Horaire!AP58+Horaire_80!AP27</f>
        <v>6.2146298038494052</v>
      </c>
      <c r="AQ28" s="53">
        <f>Horaire!AQ58+Horaire_80!AQ27</f>
        <v>6.2146298038494052</v>
      </c>
      <c r="AR28" s="53">
        <f>Horaire!AR58+Horaire_80!AR27</f>
        <v>6.2146298038494052</v>
      </c>
      <c r="AS28" s="53">
        <f>Horaire!AS58+Horaire_80!AS27</f>
        <v>6.2146298038494052</v>
      </c>
      <c r="AT28" s="53">
        <f>Horaire!AT58+Horaire_80!AT27</f>
        <v>6.2146298038494052</v>
      </c>
      <c r="AU28" s="53">
        <f>Horaire!AU58+Horaire_80!AU27</f>
        <v>6.2146298038494052</v>
      </c>
      <c r="AV28" s="53">
        <f>Horaire!AV58+Horaire_80!AV27</f>
        <v>6.2146298038494052</v>
      </c>
      <c r="AW28" s="53">
        <f>Horaire!AW58+Horaire_80!AW27</f>
        <v>6.2146298038494052</v>
      </c>
      <c r="AX28" s="53">
        <f>Horaire!AX58+Horaire_80!AX27</f>
        <v>6.2146298038494052</v>
      </c>
      <c r="AY28" s="53">
        <f>Horaire!AY58+Horaire_80!AY27</f>
        <v>6.2146298038494052</v>
      </c>
      <c r="AZ28" s="53">
        <f>Horaire!AZ58+Horaire_80!AZ27</f>
        <v>5.8248900358220608</v>
      </c>
      <c r="BA28" s="53">
        <f>Horaire!BA58+Horaire_80!BA27</f>
        <v>5.8248900358220608</v>
      </c>
      <c r="BB28" s="53">
        <f>Horaire!BB58+Horaire_80!BB27</f>
        <v>5.8248900358220608</v>
      </c>
      <c r="BC28" s="53">
        <f>Horaire!BC58+Horaire_80!BC27</f>
        <v>5.8248900358220608</v>
      </c>
      <c r="BD28" s="53">
        <f>Horaire!BD58+Horaire_80!BD27</f>
        <v>5.8248900358220608</v>
      </c>
      <c r="BE28" s="53">
        <f>Horaire!BE58+Horaire_80!BE27</f>
        <v>5.8248900358220608</v>
      </c>
      <c r="BF28" s="53">
        <f>Horaire!BF58+Horaire_80!BF27</f>
        <v>5.8248900358220608</v>
      </c>
      <c r="BG28" s="53">
        <f>Horaire!BG58+Horaire_80!BG27</f>
        <v>5.8248900358220608</v>
      </c>
      <c r="BH28" s="53">
        <f>Horaire!BH58+Horaire_80!BH27</f>
        <v>5.8248900358220608</v>
      </c>
      <c r="BI28" s="53">
        <f>Horaire!BI58+Horaire_80!BI27</f>
        <v>5.8248900358220608</v>
      </c>
      <c r="BJ28" s="53">
        <f>Horaire!BJ58+Horaire_80!BJ27</f>
        <v>5.8248900358220608</v>
      </c>
      <c r="BK28" s="53">
        <f>Horaire!BK58+Horaire_80!BK27</f>
        <v>5.8248900358220608</v>
      </c>
      <c r="BL28" s="53">
        <f>Horaire!BL58+Horaire_80!BL27</f>
        <v>5.8248900358220608</v>
      </c>
      <c r="BM28" s="53">
        <f>Horaire!BM58+Horaire_80!BM27</f>
        <v>5.8248900358220608</v>
      </c>
      <c r="BN28" s="53">
        <f>Horaire!BN58+Horaire_80!BN27</f>
        <v>5.8248900358220608</v>
      </c>
      <c r="BO28" s="53">
        <f>Horaire!BO58+Horaire_80!BO27</f>
        <v>5.8248900358220608</v>
      </c>
      <c r="BP28" s="53">
        <f>Horaire!BP58+Horaire_80!BP27</f>
        <v>5.8248900358220608</v>
      </c>
      <c r="BQ28" s="53">
        <f>Horaire!BQ58+Horaire_80!BQ27</f>
        <v>5.8248900358220608</v>
      </c>
      <c r="BR28" s="53">
        <f>Horaire!BR58+Horaire_80!BR27</f>
        <v>5.8248900358220608</v>
      </c>
      <c r="BS28" s="53">
        <f>Horaire!BS58+Horaire_80!BS27</f>
        <v>5.8248900358220608</v>
      </c>
      <c r="BT28" s="53">
        <f>Horaire!BT58+Horaire_80!BT27</f>
        <v>5.8248900358220608</v>
      </c>
      <c r="BU28" s="53">
        <f>Horaire!BU58+Horaire_80!BU27</f>
        <v>5.8248900358220608</v>
      </c>
      <c r="BV28" s="53">
        <f>Horaire!BV58+Horaire_80!BV27</f>
        <v>5.8248900358220608</v>
      </c>
      <c r="BW28" s="53">
        <f>Horaire!BW58+Horaire_80!BW27</f>
        <v>5.8248900358220608</v>
      </c>
      <c r="BX28" s="53">
        <f>Horaire!BX58+Horaire_80!BX27</f>
        <v>5.6064055755658142</v>
      </c>
      <c r="BY28" s="53">
        <f>Horaire!BY58+Horaire_80!BY27</f>
        <v>5.6064055755658142</v>
      </c>
      <c r="BZ28" s="53">
        <f>Horaire!BZ58+Horaire_80!BZ27</f>
        <v>5.6064055755658142</v>
      </c>
      <c r="CA28" s="53">
        <f>Horaire!CA58+Horaire_80!CA27</f>
        <v>5.6064055755658142</v>
      </c>
      <c r="CB28" s="53">
        <f>Horaire!CB58+Horaire_80!CB27</f>
        <v>5.6064055755658142</v>
      </c>
      <c r="CC28" s="53">
        <f>Horaire!CC58+Horaire_80!CC27</f>
        <v>5.6064055755658142</v>
      </c>
      <c r="CD28" s="53">
        <f>Horaire!CD58+Horaire_80!CD27</f>
        <v>5.6064055755658142</v>
      </c>
      <c r="CE28" s="53">
        <f>Horaire!CE58+Horaire_80!CE27</f>
        <v>5.6064055755658142</v>
      </c>
      <c r="CF28" s="53">
        <f>Horaire!CF58+Horaire_80!CF27</f>
        <v>5.6064055755658142</v>
      </c>
      <c r="CG28" s="53">
        <f>Horaire!CG58+Horaire_80!CG27</f>
        <v>5.6064055755658142</v>
      </c>
      <c r="CH28" s="53">
        <f>Horaire!CH58+Horaire_80!CH27</f>
        <v>5.6064055755658142</v>
      </c>
      <c r="CI28" s="53">
        <f>Horaire!CI58+Horaire_80!CI27</f>
        <v>5.6064055755658142</v>
      </c>
      <c r="CJ28" s="53">
        <f>Horaire!CJ58+Horaire_80!CJ27</f>
        <v>5.6064055755658142</v>
      </c>
      <c r="CK28" s="53">
        <f>Horaire!CK58+Horaire_80!CK27</f>
        <v>5.6064055755658142</v>
      </c>
      <c r="CL28" s="53">
        <f>Horaire!CL58+Horaire_80!CL27</f>
        <v>5.6064055755658142</v>
      </c>
      <c r="CM28" s="53">
        <f>Horaire!CM58+Horaire_80!CM27</f>
        <v>5.6064055755658142</v>
      </c>
      <c r="CN28" s="53">
        <f>Horaire!CN58+Horaire_80!CN27</f>
        <v>5.6064055755658142</v>
      </c>
      <c r="CO28" s="53">
        <f>Horaire!CO58+Horaire_80!CO27</f>
        <v>5.6064055755658142</v>
      </c>
      <c r="CP28" s="53">
        <f>Horaire!CP58+Horaire_80!CP27</f>
        <v>5.6064055755658142</v>
      </c>
      <c r="CQ28" s="53">
        <f>Horaire!CQ58+Horaire_80!CQ27</f>
        <v>5.6064055755658142</v>
      </c>
      <c r="CR28" s="53">
        <f>Horaire!CR58+Horaire_80!CR27</f>
        <v>5.6064055755658142</v>
      </c>
      <c r="CS28" s="53">
        <f>Horaire!CS58+Horaire_80!CS27</f>
        <v>5.6064055755658142</v>
      </c>
      <c r="CT28" s="53">
        <f>Horaire!CT58+Horaire_80!CT27</f>
        <v>5.6064055755658142</v>
      </c>
      <c r="CU28" s="53">
        <f>Horaire!CU58+Horaire_80!CU27</f>
        <v>5.6064055755658142</v>
      </c>
      <c r="CV28" s="53">
        <f>Horaire!CV58+Horaire_80!CV27</f>
        <v>6.74755960449495</v>
      </c>
      <c r="CW28" s="53">
        <f>Horaire!CW58+Horaire_80!CW27</f>
        <v>6.74755960449495</v>
      </c>
      <c r="CX28" s="53">
        <f>Horaire!CX58+Horaire_80!CX27</f>
        <v>6.74755960449495</v>
      </c>
      <c r="CY28" s="53">
        <f>Horaire!CY58+Horaire_80!CY27</f>
        <v>6.74755960449495</v>
      </c>
      <c r="CZ28" s="53">
        <f>Horaire!CZ58+Horaire_80!CZ27</f>
        <v>6.74755960449495</v>
      </c>
      <c r="DA28" s="53">
        <f>Horaire!DA58+Horaire_80!DA27</f>
        <v>6.74755960449495</v>
      </c>
      <c r="DB28" s="53">
        <f>Horaire!DB58+Horaire_80!DB27</f>
        <v>6.74755960449495</v>
      </c>
      <c r="DC28" s="53">
        <f>Horaire!DC58+Horaire_80!DC27</f>
        <v>6.74755960449495</v>
      </c>
      <c r="DD28" s="53">
        <f>Horaire!DD58+Horaire_80!DD27</f>
        <v>6.74755960449495</v>
      </c>
      <c r="DE28" s="53">
        <f>Horaire!DE58+Horaire_80!DE27</f>
        <v>6.74755960449495</v>
      </c>
      <c r="DF28" s="53">
        <f>Horaire!DF58+Horaire_80!DF27</f>
        <v>6.74755960449495</v>
      </c>
      <c r="DG28" s="53">
        <f>Horaire!DG58+Horaire_80!DG27</f>
        <v>6.74755960449495</v>
      </c>
      <c r="DH28" s="53">
        <f>Horaire!DH58+Horaire_80!DH27</f>
        <v>6.74755960449495</v>
      </c>
      <c r="DI28" s="53">
        <f>Horaire!DI58+Horaire_80!DI27</f>
        <v>6.74755960449495</v>
      </c>
      <c r="DJ28" s="53">
        <f>Horaire!DJ58+Horaire_80!DJ27</f>
        <v>6.74755960449495</v>
      </c>
      <c r="DK28" s="53">
        <f>Horaire!DK58+Horaire_80!DK27</f>
        <v>6.74755960449495</v>
      </c>
      <c r="DL28" s="53">
        <f>Horaire!DL58+Horaire_80!DL27</f>
        <v>6.74755960449495</v>
      </c>
      <c r="DM28" s="53">
        <f>Horaire!DM58+Horaire_80!DM27</f>
        <v>6.74755960449495</v>
      </c>
      <c r="DN28" s="53">
        <f>Horaire!DN58+Horaire_80!DN27</f>
        <v>6.74755960449495</v>
      </c>
      <c r="DO28" s="53">
        <f>Horaire!DO58+Horaire_80!DO27</f>
        <v>6.74755960449495</v>
      </c>
      <c r="DP28" s="53">
        <f>Horaire!DP58+Horaire_80!DP27</f>
        <v>6.74755960449495</v>
      </c>
      <c r="DQ28" s="53">
        <f>Horaire!DQ58+Horaire_80!DQ27</f>
        <v>6.74755960449495</v>
      </c>
      <c r="DR28" s="53">
        <f>Horaire!DR58+Horaire_80!DR27</f>
        <v>6.74755960449495</v>
      </c>
      <c r="DS28" s="53">
        <f>Horaire!DS58+Horaire_80!DS27</f>
        <v>6.74755960449495</v>
      </c>
      <c r="DT28" s="53">
        <f>Horaire!DT58+Horaire_80!DT27</f>
        <v>7.9679151367345895</v>
      </c>
      <c r="DU28" s="53">
        <f>Horaire!DU58+Horaire_80!DU27</f>
        <v>7.9679151367345895</v>
      </c>
      <c r="DV28" s="53">
        <f>Horaire!DV58+Horaire_80!DV27</f>
        <v>7.9679151367345895</v>
      </c>
      <c r="DW28" s="53">
        <f>Horaire!DW58+Horaire_80!DW27</f>
        <v>7.9679151367345895</v>
      </c>
      <c r="DX28" s="53">
        <f>Horaire!DX58+Horaire_80!DX27</f>
        <v>7.9679151367345895</v>
      </c>
      <c r="DY28" s="53">
        <f>Horaire!DY58+Horaire_80!DY27</f>
        <v>7.9679151367345895</v>
      </c>
      <c r="DZ28" s="53">
        <f>Horaire!DZ58+Horaire_80!DZ27</f>
        <v>7.9679151367345895</v>
      </c>
      <c r="EA28" s="53">
        <f>Horaire!EA58+Horaire_80!EA27</f>
        <v>7.9679151367345895</v>
      </c>
      <c r="EB28" s="53">
        <f>Horaire!EB58+Horaire_80!EB27</f>
        <v>7.9679151367345895</v>
      </c>
      <c r="EC28" s="53">
        <f>Horaire!EC58+Horaire_80!EC27</f>
        <v>7.9679151367345895</v>
      </c>
      <c r="ED28" s="53">
        <f>Horaire!ED58+Horaire_80!ED27</f>
        <v>7.9679151367345895</v>
      </c>
      <c r="EE28" s="53">
        <f>Horaire!EE58+Horaire_80!EE27</f>
        <v>7.9679151367345895</v>
      </c>
      <c r="EF28" s="53">
        <f>Horaire!EF58+Horaire_80!EF27</f>
        <v>7.9679151367345895</v>
      </c>
      <c r="EG28" s="53">
        <f>Horaire!EG58+Horaire_80!EG27</f>
        <v>7.9679151367345895</v>
      </c>
      <c r="EH28" s="53">
        <f>Horaire!EH58+Horaire_80!EH27</f>
        <v>7.9679151367345895</v>
      </c>
      <c r="EI28" s="53">
        <f>Horaire!EI58+Horaire_80!EI27</f>
        <v>7.9679151367345895</v>
      </c>
      <c r="EJ28" s="53">
        <f>Horaire!EJ58+Horaire_80!EJ27</f>
        <v>7.9679151367345895</v>
      </c>
      <c r="EK28" s="53">
        <f>Horaire!EK58+Horaire_80!EK27</f>
        <v>7.9679151367345895</v>
      </c>
      <c r="EL28" s="53">
        <f>Horaire!EL58+Horaire_80!EL27</f>
        <v>7.9679151367345895</v>
      </c>
      <c r="EM28" s="53">
        <f>Horaire!EM58+Horaire_80!EM27</f>
        <v>7.9679151367345895</v>
      </c>
      <c r="EN28" s="53">
        <f>Horaire!EN58+Horaire_80!EN27</f>
        <v>7.9679151367345895</v>
      </c>
      <c r="EO28" s="53">
        <f>Horaire!EO58+Horaire_80!EO27</f>
        <v>7.9679151367345895</v>
      </c>
      <c r="EP28" s="53">
        <f>Horaire!EP58+Horaire_80!EP27</f>
        <v>7.9679151367345895</v>
      </c>
      <c r="EQ28" s="53">
        <f>Horaire!EQ58+Horaire_80!EQ27</f>
        <v>7.9679151367345895</v>
      </c>
      <c r="ER28" s="53">
        <f>Horaire!ER58+Horaire_80!ER27</f>
        <v>7.7769369655108944</v>
      </c>
      <c r="ES28" s="53">
        <f>Horaire!ES58+Horaire_80!ES27</f>
        <v>7.7769369655108944</v>
      </c>
      <c r="ET28" s="53">
        <f>Horaire!ET58+Horaire_80!ET27</f>
        <v>7.7769369655108944</v>
      </c>
      <c r="EU28" s="53">
        <f>Horaire!EU58+Horaire_80!EU27</f>
        <v>7.7769369655108944</v>
      </c>
      <c r="EV28" s="53">
        <f>Horaire!EV58+Horaire_80!EV27</f>
        <v>7.7769369655108944</v>
      </c>
      <c r="EW28" s="53">
        <f>Horaire!EW58+Horaire_80!EW27</f>
        <v>7.7769369655108944</v>
      </c>
      <c r="EX28" s="53">
        <f>Horaire!EX58+Horaire_80!EX27</f>
        <v>7.7769369655108944</v>
      </c>
      <c r="EY28" s="53">
        <f>Horaire!EY58+Horaire_80!EY27</f>
        <v>7.7769369655108944</v>
      </c>
      <c r="EZ28" s="53">
        <f>Horaire!EZ58+Horaire_80!EZ27</f>
        <v>7.7769369655108944</v>
      </c>
      <c r="FA28" s="53">
        <f>Horaire!FA58+Horaire_80!FA27</f>
        <v>7.7769369655108944</v>
      </c>
      <c r="FB28" s="53">
        <f>Horaire!FB58+Horaire_80!FB27</f>
        <v>7.7769369655108944</v>
      </c>
      <c r="FC28" s="53">
        <f>Horaire!FC58+Horaire_80!FC27</f>
        <v>7.7769369655108944</v>
      </c>
      <c r="FD28" s="53">
        <f>Horaire!FD58+Horaire_80!FD27</f>
        <v>7.7769369655108944</v>
      </c>
      <c r="FE28" s="53">
        <f>Horaire!FE58+Horaire_80!FE27</f>
        <v>7.7769369655108944</v>
      </c>
      <c r="FF28" s="53">
        <f>Horaire!FF58+Horaire_80!FF27</f>
        <v>7.7769369655108944</v>
      </c>
      <c r="FG28" s="53">
        <f>Horaire!FG58+Horaire_80!FG27</f>
        <v>7.7769369655108944</v>
      </c>
      <c r="FH28" s="53">
        <f>Horaire!FH58+Horaire_80!FH27</f>
        <v>7.7769369655108944</v>
      </c>
      <c r="FI28" s="53">
        <f>Horaire!FI58+Horaire_80!FI27</f>
        <v>7.7769369655108944</v>
      </c>
      <c r="FJ28" s="53">
        <f>Horaire!FJ58+Horaire_80!FJ27</f>
        <v>7.7769369655108944</v>
      </c>
      <c r="FK28" s="53">
        <f>Horaire!FK58+Horaire_80!FK27</f>
        <v>7.7769369655108944</v>
      </c>
      <c r="FL28" s="53">
        <f>Horaire!FL58+Horaire_80!FL27</f>
        <v>7.7769369655108944</v>
      </c>
      <c r="FM28" s="53">
        <f>Horaire!FM58+Horaire_80!FM27</f>
        <v>7.7769369655108944</v>
      </c>
      <c r="FN28" s="53">
        <f>Horaire!FN58+Horaire_80!FN27</f>
        <v>7.7769369655108944</v>
      </c>
      <c r="FO28" s="53">
        <f>Horaire!FO58+Horaire_80!FO27</f>
        <v>7.7769369655108944</v>
      </c>
      <c r="FP28" s="53">
        <f>Horaire!FP58+Horaire_80!FP27</f>
        <v>8.3033293355747304</v>
      </c>
      <c r="FQ28" s="53">
        <f>Horaire!FQ58+Horaire_80!FQ27</f>
        <v>8.3033293355747304</v>
      </c>
      <c r="FR28" s="53">
        <f>Horaire!FR58+Horaire_80!FR27</f>
        <v>8.3033293355747304</v>
      </c>
      <c r="FS28" s="53">
        <f>Horaire!FS58+Horaire_80!FS27</f>
        <v>8.3033293355747304</v>
      </c>
      <c r="FT28" s="53">
        <f>Horaire!FT58+Horaire_80!FT27</f>
        <v>8.3033293355747304</v>
      </c>
      <c r="FU28" s="53">
        <f>Horaire!FU58+Horaire_80!FU27</f>
        <v>8.3033293355747304</v>
      </c>
      <c r="FV28" s="53">
        <f>Horaire!FV58+Horaire_80!FV27</f>
        <v>8.3033293355747304</v>
      </c>
      <c r="FW28" s="53">
        <f>Horaire!FW58+Horaire_80!FW27</f>
        <v>8.3033293355747304</v>
      </c>
      <c r="FX28" s="53">
        <f>Horaire!FX58+Horaire_80!FX27</f>
        <v>8.3033293355747304</v>
      </c>
      <c r="FY28" s="53">
        <f>Horaire!FY58+Horaire_80!FY27</f>
        <v>8.3033293355747304</v>
      </c>
      <c r="FZ28" s="53">
        <f>Horaire!FZ58+Horaire_80!FZ27</f>
        <v>8.3033293355747304</v>
      </c>
      <c r="GA28" s="53">
        <f>Horaire!GA58+Horaire_80!GA27</f>
        <v>8.3033293355747304</v>
      </c>
      <c r="GB28" s="53">
        <f>Horaire!GB58+Horaire_80!GB27</f>
        <v>8.3033293355747304</v>
      </c>
      <c r="GC28" s="53">
        <f>Horaire!GC58+Horaire_80!GC27</f>
        <v>8.3033293355747304</v>
      </c>
      <c r="GD28" s="53">
        <f>Horaire!GD58+Horaire_80!GD27</f>
        <v>8.3033293355747304</v>
      </c>
      <c r="GE28" s="53">
        <f>Horaire!GE58+Horaire_80!GE27</f>
        <v>8.3033293355747304</v>
      </c>
      <c r="GF28" s="53">
        <f>Horaire!GF58+Horaire_80!GF27</f>
        <v>8.3033293355747304</v>
      </c>
      <c r="GG28" s="53">
        <f>Horaire!GG58+Horaire_80!GG27</f>
        <v>8.3033293355747304</v>
      </c>
      <c r="GH28" s="53">
        <f>Horaire!GH58+Horaire_80!GH27</f>
        <v>8.3033293355747304</v>
      </c>
      <c r="GI28" s="53">
        <f>Horaire!GI58+Horaire_80!GI27</f>
        <v>8.3033293355747304</v>
      </c>
      <c r="GJ28" s="53">
        <f>Horaire!GJ58+Horaire_80!GJ27</f>
        <v>8.3033293355747304</v>
      </c>
      <c r="GK28" s="53">
        <f>Horaire!GK58+Horaire_80!GK27</f>
        <v>8.3033293355747304</v>
      </c>
      <c r="GL28" s="53">
        <f>Horaire!GL58+Horaire_80!GL27</f>
        <v>8.3033293355747304</v>
      </c>
      <c r="GM28" s="53">
        <f>Horaire!GM58+Horaire_80!GM27</f>
        <v>8.3033293355747304</v>
      </c>
    </row>
    <row r="29" spans="1:195" x14ac:dyDescent="0.25">
      <c r="B29" t="s">
        <v>328</v>
      </c>
      <c r="D29" s="7">
        <f>IFERROR(INDEX(Hdx_Data!$AS$5:$AS$30,MATCH(TRUE,INDEX(Hdx_Data!$L$5:$L$33= Horaire_80!D65,0),0)),"")</f>
        <v>0.15870562544783007</v>
      </c>
      <c r="E29" s="7">
        <f>IFERROR(INDEX(Hdx_Data!$AS$5:$AS$30,MATCH(TRUE,INDEX(Hdx_Data!$L$5:$L$33= Horaire_80!E65,0),0)),"")</f>
        <v>0.15870562544783007</v>
      </c>
      <c r="F29" s="7">
        <f>IFERROR(INDEX(Hdx_Data!$AS$5:$AS$30,MATCH(TRUE,INDEX(Hdx_Data!$L$5:$L$33= Horaire_80!F65,0),0)),"")</f>
        <v>0.15870562544783007</v>
      </c>
      <c r="G29" s="7">
        <f>IFERROR(INDEX(Hdx_Data!$AS$5:$AS$30,MATCH(TRUE,INDEX(Hdx_Data!$L$5:$L$33= Horaire_80!G65,0),0)),"")</f>
        <v>0.15870562544783007</v>
      </c>
      <c r="H29" s="7">
        <f>IFERROR(INDEX(Hdx_Data!$AS$5:$AS$30,MATCH(TRUE,INDEX(Hdx_Data!$L$5:$L$33= Horaire_80!H65,0),0)),"")</f>
        <v>0.15870562544783007</v>
      </c>
      <c r="I29" s="7">
        <f>IFERROR(INDEX(Hdx_Data!$AS$5:$AS$30,MATCH(TRUE,INDEX(Hdx_Data!$L$5:$L$33= Horaire_80!I65,0),0)),"")</f>
        <v>0.15870562544783007</v>
      </c>
      <c r="J29" s="7">
        <f>IFERROR(INDEX(Hdx_Data!$AS$5:$AS$30,MATCH(TRUE,INDEX(Hdx_Data!$L$5:$L$33= Horaire_80!J65,0),0)),"")</f>
        <v>0.15870562544783007</v>
      </c>
      <c r="K29" s="7">
        <f>IFERROR(INDEX(Hdx_Data!$AS$5:$AS$30,MATCH(TRUE,INDEX(Hdx_Data!$L$5:$L$33= Horaire_80!K65,0),0)),"")</f>
        <v>0.15870562544783007</v>
      </c>
      <c r="L29" s="7">
        <f>IFERROR(INDEX(Hdx_Data!$AS$5:$AS$30,MATCH(TRUE,INDEX(Hdx_Data!$L$5:$L$33= Horaire_80!L65,0),0)),"")</f>
        <v>0.15870562544783007</v>
      </c>
      <c r="M29" s="7">
        <f>IFERROR(INDEX(Hdx_Data!$AS$5:$AS$30,MATCH(TRUE,INDEX(Hdx_Data!$L$5:$L$33= Horaire_80!M65,0),0)),"")</f>
        <v>0.15870562544783007</v>
      </c>
      <c r="N29" s="7">
        <f>IFERROR(INDEX(Hdx_Data!$AS$5:$AS$30,MATCH(TRUE,INDEX(Hdx_Data!$L$5:$L$33= Horaire_80!N65,0),0)),"")</f>
        <v>0.15870562544783007</v>
      </c>
      <c r="O29" s="7">
        <f>IFERROR(INDEX(Hdx_Data!$AS$5:$AS$30,MATCH(TRUE,INDEX(Hdx_Data!$L$5:$L$33= Horaire_80!O65,0),0)),"")</f>
        <v>0.15870562544783007</v>
      </c>
      <c r="P29" s="7">
        <f>IFERROR(INDEX(Hdx_Data!$AS$5:$AS$30,MATCH(TRUE,INDEX(Hdx_Data!$L$5:$L$33= Horaire_80!P65,0),0)),"")</f>
        <v>0.15870562544783007</v>
      </c>
      <c r="Q29" s="7">
        <f>IFERROR(INDEX(Hdx_Data!$AS$5:$AS$30,MATCH(TRUE,INDEX(Hdx_Data!$L$5:$L$33= Horaire_80!Q65,0),0)),"")</f>
        <v>0.15870562544783007</v>
      </c>
      <c r="R29" s="7">
        <f>IFERROR(INDEX(Hdx_Data!$AS$5:$AS$30,MATCH(TRUE,INDEX(Hdx_Data!$L$5:$L$33= Horaire_80!R65,0),0)),"")</f>
        <v>0.15870562544783007</v>
      </c>
      <c r="S29" s="7">
        <f>IFERROR(INDEX(Hdx_Data!$AS$5:$AS$30,MATCH(TRUE,INDEX(Hdx_Data!$L$5:$L$33= Horaire_80!S65,0),0)),"")</f>
        <v>0.15870562544783007</v>
      </c>
      <c r="T29" s="7">
        <f>IFERROR(INDEX(Hdx_Data!$AS$5:$AS$30,MATCH(TRUE,INDEX(Hdx_Data!$L$5:$L$33= Horaire_80!T65,0),0)),"")</f>
        <v>0.15870562544783007</v>
      </c>
      <c r="U29" s="7">
        <f>IFERROR(INDEX(Hdx_Data!$AS$5:$AS$30,MATCH(TRUE,INDEX(Hdx_Data!$L$5:$L$33= Horaire_80!U65,0),0)),"")</f>
        <v>0.15870562544783007</v>
      </c>
      <c r="V29" s="7">
        <f>IFERROR(INDEX(Hdx_Data!$AS$5:$AS$30,MATCH(TRUE,INDEX(Hdx_Data!$L$5:$L$33= Horaire_80!V65,0),0)),"")</f>
        <v>0.15870562544783007</v>
      </c>
      <c r="W29" s="7">
        <f>IFERROR(INDEX(Hdx_Data!$AS$5:$AS$30,MATCH(TRUE,INDEX(Hdx_Data!$L$5:$L$33= Horaire_80!W65,0),0)),"")</f>
        <v>0.15870562544783007</v>
      </c>
      <c r="X29" s="7">
        <f>IFERROR(INDEX(Hdx_Data!$AS$5:$AS$30,MATCH(TRUE,INDEX(Hdx_Data!$L$5:$L$33= Horaire_80!X65,0),0)),"")</f>
        <v>0.15870562544783007</v>
      </c>
      <c r="Y29" s="7">
        <f>IFERROR(INDEX(Hdx_Data!$AS$5:$AS$30,MATCH(TRUE,INDEX(Hdx_Data!$L$5:$L$33= Horaire_80!Y65,0),0)),"")</f>
        <v>0.15870562544783007</v>
      </c>
      <c r="Z29" s="7">
        <f>IFERROR(INDEX(Hdx_Data!$AS$5:$AS$30,MATCH(TRUE,INDEX(Hdx_Data!$L$5:$L$33= Horaire_80!Z65,0),0)),"")</f>
        <v>0.15870562544783007</v>
      </c>
      <c r="AA29" s="7">
        <f>IFERROR(INDEX(Hdx_Data!$AS$5:$AS$30,MATCH(TRUE,INDEX(Hdx_Data!$L$5:$L$33= Horaire_80!AA65,0),0)),"")</f>
        <v>0.15870562544783007</v>
      </c>
      <c r="AB29" s="106">
        <f>IFERROR(INDEX(Hdx_Data!$AS$5:$AS$30,MATCH(TRUE,INDEX(Hdx_Data!$L$5:$L$33= Horaire_80!AB65,0),0)),"")</f>
        <v>0.19348317183048502</v>
      </c>
      <c r="AC29" s="7">
        <f>IFERROR(INDEX(Hdx_Data!$AS$5:$AS$30,MATCH(TRUE,INDEX(Hdx_Data!$L$5:$L$33= Horaire_80!AC65,0),0)),"")</f>
        <v>0.19348317183048502</v>
      </c>
      <c r="AD29" s="7">
        <f>IFERROR(INDEX(Hdx_Data!$AS$5:$AS$30,MATCH(TRUE,INDEX(Hdx_Data!$L$5:$L$33= Horaire_80!AD65,0),0)),"")</f>
        <v>0.19348317183048502</v>
      </c>
      <c r="AE29" s="7">
        <f>IFERROR(INDEX(Hdx_Data!$AS$5:$AS$30,MATCH(TRUE,INDEX(Hdx_Data!$L$5:$L$33= Horaire_80!AE65,0),0)),"")</f>
        <v>0.19348317183048502</v>
      </c>
      <c r="AF29" s="7">
        <f>IFERROR(INDEX(Hdx_Data!$AS$5:$AS$30,MATCH(TRUE,INDEX(Hdx_Data!$L$5:$L$33= Horaire_80!AF65,0),0)),"")</f>
        <v>0.19348317183048502</v>
      </c>
      <c r="AG29" s="7">
        <f>IFERROR(INDEX(Hdx_Data!$AS$5:$AS$30,MATCH(TRUE,INDEX(Hdx_Data!$L$5:$L$33= Horaire_80!AG65,0),0)),"")</f>
        <v>0.19348317183048502</v>
      </c>
      <c r="AH29" s="7">
        <f>IFERROR(INDEX(Hdx_Data!$AS$5:$AS$30,MATCH(TRUE,INDEX(Hdx_Data!$L$5:$L$33= Horaire_80!AH65,0),0)),"")</f>
        <v>0.19348317183048502</v>
      </c>
      <c r="AI29" s="7">
        <f>IFERROR(INDEX(Hdx_Data!$AS$5:$AS$30,MATCH(TRUE,INDEX(Hdx_Data!$L$5:$L$33= Horaire_80!AI65,0),0)),"")</f>
        <v>0.19348317183048502</v>
      </c>
      <c r="AJ29" s="7">
        <f>IFERROR(INDEX(Hdx_Data!$AS$5:$AS$30,MATCH(TRUE,INDEX(Hdx_Data!$L$5:$L$33= Horaire_80!AJ65,0),0)),"")</f>
        <v>0.19348317183048502</v>
      </c>
      <c r="AK29" s="7">
        <f>IFERROR(INDEX(Hdx_Data!$AS$5:$AS$30,MATCH(TRUE,INDEX(Hdx_Data!$L$5:$L$33= Horaire_80!AK65,0),0)),"")</f>
        <v>0.19348317183048502</v>
      </c>
      <c r="AL29" s="7">
        <f>IFERROR(INDEX(Hdx_Data!$AS$5:$AS$30,MATCH(TRUE,INDEX(Hdx_Data!$L$5:$L$33= Horaire_80!AL65,0),0)),"")</f>
        <v>0.19348317183048502</v>
      </c>
      <c r="AM29" s="7">
        <f>IFERROR(INDEX(Hdx_Data!$AS$5:$AS$30,MATCH(TRUE,INDEX(Hdx_Data!$L$5:$L$33= Horaire_80!AM65,0),0)),"")</f>
        <v>0.19348317183048502</v>
      </c>
      <c r="AN29" s="7">
        <f>IFERROR(INDEX(Hdx_Data!$AS$5:$AS$30,MATCH(TRUE,INDEX(Hdx_Data!$L$5:$L$33= Horaire_80!AN65,0),0)),"")</f>
        <v>0.19348317183048502</v>
      </c>
      <c r="AO29" s="7">
        <f>IFERROR(INDEX(Hdx_Data!$AS$5:$AS$30,MATCH(TRUE,INDEX(Hdx_Data!$L$5:$L$33= Horaire_80!AO65,0),0)),"")</f>
        <v>0.19348317183048502</v>
      </c>
      <c r="AP29" s="7">
        <f>IFERROR(INDEX(Hdx_Data!$AS$5:$AS$30,MATCH(TRUE,INDEX(Hdx_Data!$L$5:$L$33= Horaire_80!AP65,0),0)),"")</f>
        <v>0.19348317183048502</v>
      </c>
      <c r="AQ29" s="7">
        <f>IFERROR(INDEX(Hdx_Data!$AS$5:$AS$30,MATCH(TRUE,INDEX(Hdx_Data!$L$5:$L$33= Horaire_80!AQ65,0),0)),"")</f>
        <v>0.19348317183048502</v>
      </c>
      <c r="AR29" s="7">
        <f>IFERROR(INDEX(Hdx_Data!$AS$5:$AS$30,MATCH(TRUE,INDEX(Hdx_Data!$L$5:$L$33= Horaire_80!AR65,0),0)),"")</f>
        <v>0.19348317183048502</v>
      </c>
      <c r="AS29" s="7">
        <f>IFERROR(INDEX(Hdx_Data!$AS$5:$AS$30,MATCH(TRUE,INDEX(Hdx_Data!$L$5:$L$33= Horaire_80!AS65,0),0)),"")</f>
        <v>0.19348317183048502</v>
      </c>
      <c r="AT29" s="7">
        <f>IFERROR(INDEX(Hdx_Data!$AS$5:$AS$30,MATCH(TRUE,INDEX(Hdx_Data!$L$5:$L$33= Horaire_80!AT65,0),0)),"")</f>
        <v>0.19348317183048502</v>
      </c>
      <c r="AU29" s="7">
        <f>IFERROR(INDEX(Hdx_Data!$AS$5:$AS$30,MATCH(TRUE,INDEX(Hdx_Data!$L$5:$L$33= Horaire_80!AU65,0),0)),"")</f>
        <v>0.19348317183048502</v>
      </c>
      <c r="AV29" s="7">
        <f>IFERROR(INDEX(Hdx_Data!$AS$5:$AS$30,MATCH(TRUE,INDEX(Hdx_Data!$L$5:$L$33= Horaire_80!AV65,0),0)),"")</f>
        <v>0.19348317183048502</v>
      </c>
      <c r="AW29" s="7">
        <f>IFERROR(INDEX(Hdx_Data!$AS$5:$AS$30,MATCH(TRUE,INDEX(Hdx_Data!$L$5:$L$33= Horaire_80!AW65,0),0)),"")</f>
        <v>0.19348317183048502</v>
      </c>
      <c r="AX29" s="7">
        <f>IFERROR(INDEX(Hdx_Data!$AS$5:$AS$30,MATCH(TRUE,INDEX(Hdx_Data!$L$5:$L$33= Horaire_80!AX65,0),0)),"")</f>
        <v>0.19348317183048502</v>
      </c>
      <c r="AY29" s="7">
        <f>IFERROR(INDEX(Hdx_Data!$AS$5:$AS$30,MATCH(TRUE,INDEX(Hdx_Data!$L$5:$L$33= Horaire_80!AY65,0),0)),"")</f>
        <v>0.19348317183048502</v>
      </c>
      <c r="AZ29" s="106">
        <f>IFERROR(INDEX(Hdx_Data!$AS$5:$AS$30,MATCH(TRUE,INDEX(Hdx_Data!$L$5:$L$33= Horaire_80!AZ65,0),0)),"")</f>
        <v>0.2232814031335999</v>
      </c>
      <c r="BA29" s="7">
        <f>IFERROR(INDEX(Hdx_Data!$AS$5:$AS$30,MATCH(TRUE,INDEX(Hdx_Data!$L$5:$L$33= Horaire_80!BA65,0),0)),"")</f>
        <v>0.2232814031335999</v>
      </c>
      <c r="BB29" s="7">
        <f>IFERROR(INDEX(Hdx_Data!$AS$5:$AS$30,MATCH(TRUE,INDEX(Hdx_Data!$L$5:$L$33= Horaire_80!BB65,0),0)),"")</f>
        <v>0.2232814031335999</v>
      </c>
      <c r="BC29" s="7">
        <f>IFERROR(INDEX(Hdx_Data!$AS$5:$AS$30,MATCH(TRUE,INDEX(Hdx_Data!$L$5:$L$33= Horaire_80!BC65,0),0)),"")</f>
        <v>0.2232814031335999</v>
      </c>
      <c r="BD29" s="7">
        <f>IFERROR(INDEX(Hdx_Data!$AS$5:$AS$30,MATCH(TRUE,INDEX(Hdx_Data!$L$5:$L$33= Horaire_80!BD65,0),0)),"")</f>
        <v>0.2232814031335999</v>
      </c>
      <c r="BE29" s="7">
        <f>IFERROR(INDEX(Hdx_Data!$AS$5:$AS$30,MATCH(TRUE,INDEX(Hdx_Data!$L$5:$L$33= Horaire_80!BE65,0),0)),"")</f>
        <v>0.2232814031335999</v>
      </c>
      <c r="BF29" s="7">
        <f>IFERROR(INDEX(Hdx_Data!$AS$5:$AS$30,MATCH(TRUE,INDEX(Hdx_Data!$L$5:$L$33= Horaire_80!BF65,0),0)),"")</f>
        <v>0.2232814031335999</v>
      </c>
      <c r="BG29" s="7">
        <f>IFERROR(INDEX(Hdx_Data!$AS$5:$AS$30,MATCH(TRUE,INDEX(Hdx_Data!$L$5:$L$33= Horaire_80!BG65,0),0)),"")</f>
        <v>0.2232814031335999</v>
      </c>
      <c r="BH29" s="7">
        <f>IFERROR(INDEX(Hdx_Data!$AS$5:$AS$30,MATCH(TRUE,INDEX(Hdx_Data!$L$5:$L$33= Horaire_80!BH65,0),0)),"")</f>
        <v>0.2232814031335999</v>
      </c>
      <c r="BI29" s="7">
        <f>IFERROR(INDEX(Hdx_Data!$AS$5:$AS$30,MATCH(TRUE,INDEX(Hdx_Data!$L$5:$L$33= Horaire_80!BI65,0),0)),"")</f>
        <v>0.2232814031335999</v>
      </c>
      <c r="BJ29" s="7">
        <f>IFERROR(INDEX(Hdx_Data!$AS$5:$AS$30,MATCH(TRUE,INDEX(Hdx_Data!$L$5:$L$33= Horaire_80!BJ65,0),0)),"")</f>
        <v>0.2232814031335999</v>
      </c>
      <c r="BK29" s="7">
        <f>IFERROR(INDEX(Hdx_Data!$AS$5:$AS$30,MATCH(TRUE,INDEX(Hdx_Data!$L$5:$L$33= Horaire_80!BK65,0),0)),"")</f>
        <v>0.2232814031335999</v>
      </c>
      <c r="BL29" s="7">
        <f>IFERROR(INDEX(Hdx_Data!$AS$5:$AS$30,MATCH(TRUE,INDEX(Hdx_Data!$L$5:$L$33= Horaire_80!BL65,0),0)),"")</f>
        <v>0.2232814031335999</v>
      </c>
      <c r="BM29" s="7">
        <f>IFERROR(INDEX(Hdx_Data!$AS$5:$AS$30,MATCH(TRUE,INDEX(Hdx_Data!$L$5:$L$33= Horaire_80!BM65,0),0)),"")</f>
        <v>0.2232814031335999</v>
      </c>
      <c r="BN29" s="7">
        <f>IFERROR(INDEX(Hdx_Data!$AS$5:$AS$30,MATCH(TRUE,INDEX(Hdx_Data!$L$5:$L$33= Horaire_80!BN65,0),0)),"")</f>
        <v>0.2232814031335999</v>
      </c>
      <c r="BO29" s="7">
        <f>IFERROR(INDEX(Hdx_Data!$AS$5:$AS$30,MATCH(TRUE,INDEX(Hdx_Data!$L$5:$L$33= Horaire_80!BO65,0),0)),"")</f>
        <v>0.2232814031335999</v>
      </c>
      <c r="BP29" s="7">
        <f>IFERROR(INDEX(Hdx_Data!$AS$5:$AS$30,MATCH(TRUE,INDEX(Hdx_Data!$L$5:$L$33= Horaire_80!BP65,0),0)),"")</f>
        <v>0.2232814031335999</v>
      </c>
      <c r="BQ29" s="7">
        <f>IFERROR(INDEX(Hdx_Data!$AS$5:$AS$30,MATCH(TRUE,INDEX(Hdx_Data!$L$5:$L$33= Horaire_80!BQ65,0),0)),"")</f>
        <v>0.2232814031335999</v>
      </c>
      <c r="BR29" s="7">
        <f>IFERROR(INDEX(Hdx_Data!$AS$5:$AS$30,MATCH(TRUE,INDEX(Hdx_Data!$L$5:$L$33= Horaire_80!BR65,0),0)),"")</f>
        <v>0.2232814031335999</v>
      </c>
      <c r="BS29" s="7">
        <f>IFERROR(INDEX(Hdx_Data!$AS$5:$AS$30,MATCH(TRUE,INDEX(Hdx_Data!$L$5:$L$33= Horaire_80!BS65,0),0)),"")</f>
        <v>0.2232814031335999</v>
      </c>
      <c r="BT29" s="7">
        <f>IFERROR(INDEX(Hdx_Data!$AS$5:$AS$30,MATCH(TRUE,INDEX(Hdx_Data!$L$5:$L$33= Horaire_80!BT65,0),0)),"")</f>
        <v>0.2232814031335999</v>
      </c>
      <c r="BU29" s="7">
        <f>IFERROR(INDEX(Hdx_Data!$AS$5:$AS$30,MATCH(TRUE,INDEX(Hdx_Data!$L$5:$L$33= Horaire_80!BU65,0),0)),"")</f>
        <v>0.2232814031335999</v>
      </c>
      <c r="BV29" s="7">
        <f>IFERROR(INDEX(Hdx_Data!$AS$5:$AS$30,MATCH(TRUE,INDEX(Hdx_Data!$L$5:$L$33= Horaire_80!BV65,0),0)),"")</f>
        <v>0.2232814031335999</v>
      </c>
      <c r="BW29" s="7">
        <f>IFERROR(INDEX(Hdx_Data!$AS$5:$AS$30,MATCH(TRUE,INDEX(Hdx_Data!$L$5:$L$33= Horaire_80!BW65,0),0)),"")</f>
        <v>0.2232814031335999</v>
      </c>
      <c r="BX29" s="106">
        <f>IFERROR(INDEX(Hdx_Data!$AS$5:$AS$30,MATCH(TRUE,INDEX(Hdx_Data!$L$5:$L$33= Horaire_80!BX65,0),0)),"")</f>
        <v>0.22771023498359999</v>
      </c>
      <c r="BY29" s="7">
        <f>IFERROR(INDEX(Hdx_Data!$AS$5:$AS$30,MATCH(TRUE,INDEX(Hdx_Data!$L$5:$L$33= Horaire_80!BY65,0),0)),"")</f>
        <v>0.22771023498359999</v>
      </c>
      <c r="BZ29" s="7">
        <f>IFERROR(INDEX(Hdx_Data!$AS$5:$AS$30,MATCH(TRUE,INDEX(Hdx_Data!$L$5:$L$33= Horaire_80!BZ65,0),0)),"")</f>
        <v>0.22771023498359999</v>
      </c>
      <c r="CA29" s="7">
        <f>IFERROR(INDEX(Hdx_Data!$AS$5:$AS$30,MATCH(TRUE,INDEX(Hdx_Data!$L$5:$L$33= Horaire_80!CA65,0),0)),"")</f>
        <v>0.22771023498359999</v>
      </c>
      <c r="CB29" s="7">
        <f>IFERROR(INDEX(Hdx_Data!$AS$5:$AS$30,MATCH(TRUE,INDEX(Hdx_Data!$L$5:$L$33= Horaire_80!CB65,0),0)),"")</f>
        <v>0.22771023498359999</v>
      </c>
      <c r="CC29" s="7">
        <f>IFERROR(INDEX(Hdx_Data!$AS$5:$AS$30,MATCH(TRUE,INDEX(Hdx_Data!$L$5:$L$33= Horaire_80!CC65,0),0)),"")</f>
        <v>0.22771023498359999</v>
      </c>
      <c r="CD29" s="7">
        <f>IFERROR(INDEX(Hdx_Data!$AS$5:$AS$30,MATCH(TRUE,INDEX(Hdx_Data!$L$5:$L$33= Horaire_80!CD65,0),0)),"")</f>
        <v>0.22771023498359999</v>
      </c>
      <c r="CE29" s="7">
        <f>IFERROR(INDEX(Hdx_Data!$AS$5:$AS$30,MATCH(TRUE,INDEX(Hdx_Data!$L$5:$L$33= Horaire_80!CE65,0),0)),"")</f>
        <v>0.22771023498359999</v>
      </c>
      <c r="CF29" s="7">
        <f>IFERROR(INDEX(Hdx_Data!$AS$5:$AS$30,MATCH(TRUE,INDEX(Hdx_Data!$L$5:$L$33= Horaire_80!CF65,0),0)),"")</f>
        <v>0.22771023498359999</v>
      </c>
      <c r="CG29" s="7">
        <f>IFERROR(INDEX(Hdx_Data!$AS$5:$AS$30,MATCH(TRUE,INDEX(Hdx_Data!$L$5:$L$33= Horaire_80!CG65,0),0)),"")</f>
        <v>0.22771023498359999</v>
      </c>
      <c r="CH29" s="7">
        <f>IFERROR(INDEX(Hdx_Data!$AS$5:$AS$30,MATCH(TRUE,INDEX(Hdx_Data!$L$5:$L$33= Horaire_80!CH65,0),0)),"")</f>
        <v>0.22771023498359999</v>
      </c>
      <c r="CI29" s="7">
        <f>IFERROR(INDEX(Hdx_Data!$AS$5:$AS$30,MATCH(TRUE,INDEX(Hdx_Data!$L$5:$L$33= Horaire_80!CI65,0),0)),"")</f>
        <v>0.22771023498359999</v>
      </c>
      <c r="CJ29" s="7">
        <f>IFERROR(INDEX(Hdx_Data!$AS$5:$AS$30,MATCH(TRUE,INDEX(Hdx_Data!$L$5:$L$33= Horaire_80!CJ65,0),0)),"")</f>
        <v>0.22771023498359999</v>
      </c>
      <c r="CK29" s="7">
        <f>IFERROR(INDEX(Hdx_Data!$AS$5:$AS$30,MATCH(TRUE,INDEX(Hdx_Data!$L$5:$L$33= Horaire_80!CK65,0),0)),"")</f>
        <v>0.22771023498359999</v>
      </c>
      <c r="CL29" s="7">
        <f>IFERROR(INDEX(Hdx_Data!$AS$5:$AS$30,MATCH(TRUE,INDEX(Hdx_Data!$L$5:$L$33= Horaire_80!CL65,0),0)),"")</f>
        <v>0.22771023498359999</v>
      </c>
      <c r="CM29" s="7">
        <f>IFERROR(INDEX(Hdx_Data!$AS$5:$AS$30,MATCH(TRUE,INDEX(Hdx_Data!$L$5:$L$33= Horaire_80!CM65,0),0)),"")</f>
        <v>0.22771023498359999</v>
      </c>
      <c r="CN29" s="7">
        <f>IFERROR(INDEX(Hdx_Data!$AS$5:$AS$30,MATCH(TRUE,INDEX(Hdx_Data!$L$5:$L$33= Horaire_80!CN65,0),0)),"")</f>
        <v>0.22771023498359999</v>
      </c>
      <c r="CO29" s="7">
        <f>IFERROR(INDEX(Hdx_Data!$AS$5:$AS$30,MATCH(TRUE,INDEX(Hdx_Data!$L$5:$L$33= Horaire_80!CO65,0),0)),"")</f>
        <v>0.22771023498359999</v>
      </c>
      <c r="CP29" s="7">
        <f>IFERROR(INDEX(Hdx_Data!$AS$5:$AS$30,MATCH(TRUE,INDEX(Hdx_Data!$L$5:$L$33= Horaire_80!CP65,0),0)),"")</f>
        <v>0.22771023498359999</v>
      </c>
      <c r="CQ29" s="7">
        <f>IFERROR(INDEX(Hdx_Data!$AS$5:$AS$30,MATCH(TRUE,INDEX(Hdx_Data!$L$5:$L$33= Horaire_80!CQ65,0),0)),"")</f>
        <v>0.22771023498359999</v>
      </c>
      <c r="CR29" s="7">
        <f>IFERROR(INDEX(Hdx_Data!$AS$5:$AS$30,MATCH(TRUE,INDEX(Hdx_Data!$L$5:$L$33= Horaire_80!CR65,0),0)),"")</f>
        <v>0.22771023498359999</v>
      </c>
      <c r="CS29" s="7">
        <f>IFERROR(INDEX(Hdx_Data!$AS$5:$AS$30,MATCH(TRUE,INDEX(Hdx_Data!$L$5:$L$33= Horaire_80!CS65,0),0)),"")</f>
        <v>0.22771023498359999</v>
      </c>
      <c r="CT29" s="7">
        <f>IFERROR(INDEX(Hdx_Data!$AS$5:$AS$30,MATCH(TRUE,INDEX(Hdx_Data!$L$5:$L$33= Horaire_80!CT65,0),0)),"")</f>
        <v>0.22771023498359999</v>
      </c>
      <c r="CU29" s="93">
        <f>IFERROR(INDEX(Hdx_Data!$AS$5:$AS$30,MATCH(TRUE,INDEX(Hdx_Data!$L$5:$L$33= Horaire_80!CU65,0),0)),"")</f>
        <v>0.22771023498359999</v>
      </c>
      <c r="CV29" s="7">
        <f>IFERROR(INDEX(Hdx_Data!$AS$5:$AS$30,MATCH(TRUE,INDEX(Hdx_Data!$L$5:$L$33= Horaire_80!CV65,0),0)),"")</f>
        <v>0.52711467225612507</v>
      </c>
      <c r="CW29" s="7">
        <f>IFERROR(INDEX(Hdx_Data!$AS$5:$AS$30,MATCH(TRUE,INDEX(Hdx_Data!$L$5:$L$33= Horaire_80!CW65,0),0)),"")</f>
        <v>0.52711467225612507</v>
      </c>
      <c r="CX29" s="7">
        <f>IFERROR(INDEX(Hdx_Data!$AS$5:$AS$30,MATCH(TRUE,INDEX(Hdx_Data!$L$5:$L$33= Horaire_80!CX65,0),0)),"")</f>
        <v>0.52711467225612507</v>
      </c>
      <c r="CY29" s="7">
        <f>IFERROR(INDEX(Hdx_Data!$AS$5:$AS$30,MATCH(TRUE,INDEX(Hdx_Data!$L$5:$L$33= Horaire_80!CY65,0),0)),"")</f>
        <v>0.52711467225612507</v>
      </c>
      <c r="CZ29" s="7">
        <f>IFERROR(INDEX(Hdx_Data!$AS$5:$AS$30,MATCH(TRUE,INDEX(Hdx_Data!$L$5:$L$33= Horaire_80!CZ65,0),0)),"")</f>
        <v>0.52711467225612507</v>
      </c>
      <c r="DA29" s="7">
        <f>IFERROR(INDEX(Hdx_Data!$AS$5:$AS$30,MATCH(TRUE,INDEX(Hdx_Data!$L$5:$L$33= Horaire_80!DA65,0),0)),"")</f>
        <v>0.52711467225612507</v>
      </c>
      <c r="DB29" s="7">
        <f>IFERROR(INDEX(Hdx_Data!$AS$5:$AS$30,MATCH(TRUE,INDEX(Hdx_Data!$L$5:$L$33= Horaire_80!DB65,0),0)),"")</f>
        <v>0.52711467225612507</v>
      </c>
      <c r="DC29" s="7">
        <f>IFERROR(INDEX(Hdx_Data!$AS$5:$AS$30,MATCH(TRUE,INDEX(Hdx_Data!$L$5:$L$33= Horaire_80!DC65,0),0)),"")</f>
        <v>0.52711467225612507</v>
      </c>
      <c r="DD29" s="7">
        <f>IFERROR(INDEX(Hdx_Data!$AS$5:$AS$30,MATCH(TRUE,INDEX(Hdx_Data!$L$5:$L$33= Horaire_80!DD65,0),0)),"")</f>
        <v>0.52711467225612507</v>
      </c>
      <c r="DE29" s="7">
        <f>IFERROR(INDEX(Hdx_Data!$AS$5:$AS$30,MATCH(TRUE,INDEX(Hdx_Data!$L$5:$L$33= Horaire_80!DE65,0),0)),"")</f>
        <v>0.52711467225612507</v>
      </c>
      <c r="DF29" s="7">
        <f>IFERROR(INDEX(Hdx_Data!$AS$5:$AS$30,MATCH(TRUE,INDEX(Hdx_Data!$L$5:$L$33= Horaire_80!DF65,0),0)),"")</f>
        <v>0.52711467225612507</v>
      </c>
      <c r="DG29" s="7">
        <f>IFERROR(INDEX(Hdx_Data!$AS$5:$AS$30,MATCH(TRUE,INDEX(Hdx_Data!$L$5:$L$33= Horaire_80!DG65,0),0)),"")</f>
        <v>0.52711467225612507</v>
      </c>
      <c r="DH29" s="7">
        <f>IFERROR(INDEX(Hdx_Data!$AS$5:$AS$30,MATCH(TRUE,INDEX(Hdx_Data!$L$5:$L$33= Horaire_80!DH65,0),0)),"")</f>
        <v>0.52711467225612507</v>
      </c>
      <c r="DI29" s="7">
        <f>IFERROR(INDEX(Hdx_Data!$AS$5:$AS$30,MATCH(TRUE,INDEX(Hdx_Data!$L$5:$L$33= Horaire_80!DI65,0),0)),"")</f>
        <v>0.52711467225612507</v>
      </c>
      <c r="DJ29" s="7">
        <f>IFERROR(INDEX(Hdx_Data!$AS$5:$AS$30,MATCH(TRUE,INDEX(Hdx_Data!$L$5:$L$33= Horaire_80!DJ65,0),0)),"")</f>
        <v>0.52711467225612507</v>
      </c>
      <c r="DK29" s="7">
        <f>IFERROR(INDEX(Hdx_Data!$AS$5:$AS$30,MATCH(TRUE,INDEX(Hdx_Data!$L$5:$L$33= Horaire_80!DK65,0),0)),"")</f>
        <v>0.52711467225612507</v>
      </c>
      <c r="DL29" s="7">
        <f>IFERROR(INDEX(Hdx_Data!$AS$5:$AS$30,MATCH(TRUE,INDEX(Hdx_Data!$L$5:$L$33= Horaire_80!DL65,0),0)),"")</f>
        <v>0.52711467225612507</v>
      </c>
      <c r="DM29" s="7">
        <f>IFERROR(INDEX(Hdx_Data!$AS$5:$AS$30,MATCH(TRUE,INDEX(Hdx_Data!$L$5:$L$33= Horaire_80!DM65,0),0)),"")</f>
        <v>0.52711467225612507</v>
      </c>
      <c r="DN29" s="7">
        <f>IFERROR(INDEX(Hdx_Data!$AS$5:$AS$30,MATCH(TRUE,INDEX(Hdx_Data!$L$5:$L$33= Horaire_80!DN65,0),0)),"")</f>
        <v>0.52711467225612507</v>
      </c>
      <c r="DO29" s="7">
        <f>IFERROR(INDEX(Hdx_Data!$AS$5:$AS$30,MATCH(TRUE,INDEX(Hdx_Data!$L$5:$L$33= Horaire_80!DO65,0),0)),"")</f>
        <v>0.52711467225612507</v>
      </c>
      <c r="DP29" s="7">
        <f>IFERROR(INDEX(Hdx_Data!$AS$5:$AS$30,MATCH(TRUE,INDEX(Hdx_Data!$L$5:$L$33= Horaire_80!DP65,0),0)),"")</f>
        <v>0.52711467225612507</v>
      </c>
      <c r="DQ29" s="7">
        <f>IFERROR(INDEX(Hdx_Data!$AS$5:$AS$30,MATCH(TRUE,INDEX(Hdx_Data!$L$5:$L$33= Horaire_80!DQ65,0),0)),"")</f>
        <v>0.52711467225612507</v>
      </c>
      <c r="DR29" s="7">
        <f>IFERROR(INDEX(Hdx_Data!$AS$5:$AS$30,MATCH(TRUE,INDEX(Hdx_Data!$L$5:$L$33= Horaire_80!DR65,0),0)),"")</f>
        <v>0.52711467225612507</v>
      </c>
      <c r="DS29" s="7">
        <f>IFERROR(INDEX(Hdx_Data!$AS$5:$AS$30,MATCH(TRUE,INDEX(Hdx_Data!$L$5:$L$33= Horaire_80!DS65,0),0)),"")</f>
        <v>0.52711467225612507</v>
      </c>
      <c r="DT29" s="106">
        <f>IFERROR(INDEX(Hdx_Data!$AS$5:$AS$30,MATCH(TRUE,INDEX(Hdx_Data!$L$5:$L$33= Horaire_80!DT65,0),0)),"")</f>
        <v>1.1070108113673749</v>
      </c>
      <c r="DU29" s="7">
        <f>IFERROR(INDEX(Hdx_Data!$AS$5:$AS$30,MATCH(TRUE,INDEX(Hdx_Data!$L$5:$L$33= Horaire_80!DU65,0),0)),"")</f>
        <v>1.1070108113673749</v>
      </c>
      <c r="DV29" s="7">
        <f>IFERROR(INDEX(Hdx_Data!$AS$5:$AS$30,MATCH(TRUE,INDEX(Hdx_Data!$L$5:$L$33= Horaire_80!DV65,0),0)),"")</f>
        <v>1.1070108113673749</v>
      </c>
      <c r="DW29" s="7">
        <f>IFERROR(INDEX(Hdx_Data!$AS$5:$AS$30,MATCH(TRUE,INDEX(Hdx_Data!$L$5:$L$33= Horaire_80!DW65,0),0)),"")</f>
        <v>1.1070108113673749</v>
      </c>
      <c r="DX29" s="7">
        <f>IFERROR(INDEX(Hdx_Data!$AS$5:$AS$30,MATCH(TRUE,INDEX(Hdx_Data!$L$5:$L$33= Horaire_80!DX65,0),0)),"")</f>
        <v>1.1070108113673749</v>
      </c>
      <c r="DY29" s="7">
        <f>IFERROR(INDEX(Hdx_Data!$AS$5:$AS$30,MATCH(TRUE,INDEX(Hdx_Data!$L$5:$L$33= Horaire_80!DY65,0),0)),"")</f>
        <v>1.1070108113673749</v>
      </c>
      <c r="DZ29" s="7">
        <f>IFERROR(INDEX(Hdx_Data!$AS$5:$AS$30,MATCH(TRUE,INDEX(Hdx_Data!$L$5:$L$33= Horaire_80!DZ65,0),0)),"")</f>
        <v>1.1070108113673749</v>
      </c>
      <c r="EA29" s="7">
        <f>IFERROR(INDEX(Hdx_Data!$AS$5:$AS$30,MATCH(TRUE,INDEX(Hdx_Data!$L$5:$L$33= Horaire_80!EA65,0),0)),"")</f>
        <v>1.1070108113673749</v>
      </c>
      <c r="EB29" s="7">
        <f>IFERROR(INDEX(Hdx_Data!$AS$5:$AS$30,MATCH(TRUE,INDEX(Hdx_Data!$L$5:$L$33= Horaire_80!EB65,0),0)),"")</f>
        <v>1.1070108113673749</v>
      </c>
      <c r="EC29" s="7">
        <f>IFERROR(INDEX(Hdx_Data!$AS$5:$AS$30,MATCH(TRUE,INDEX(Hdx_Data!$L$5:$L$33= Horaire_80!EC65,0),0)),"")</f>
        <v>1.1070108113673749</v>
      </c>
      <c r="ED29" s="7">
        <f>IFERROR(INDEX(Hdx_Data!$AS$5:$AS$30,MATCH(TRUE,INDEX(Hdx_Data!$L$5:$L$33= Horaire_80!ED65,0),0)),"")</f>
        <v>1.1070108113673749</v>
      </c>
      <c r="EE29" s="7">
        <f>IFERROR(INDEX(Hdx_Data!$AS$5:$AS$30,MATCH(TRUE,INDEX(Hdx_Data!$L$5:$L$33= Horaire_80!EE65,0),0)),"")</f>
        <v>1.1070108113673749</v>
      </c>
      <c r="EF29" s="7">
        <f>IFERROR(INDEX(Hdx_Data!$AS$5:$AS$30,MATCH(TRUE,INDEX(Hdx_Data!$L$5:$L$33= Horaire_80!EF65,0),0)),"")</f>
        <v>1.1070108113673749</v>
      </c>
      <c r="EG29" s="7">
        <f>IFERROR(INDEX(Hdx_Data!$AS$5:$AS$30,MATCH(TRUE,INDEX(Hdx_Data!$L$5:$L$33= Horaire_80!EG65,0),0)),"")</f>
        <v>1.1070108113673749</v>
      </c>
      <c r="EH29" s="7">
        <f>IFERROR(INDEX(Hdx_Data!$AS$5:$AS$30,MATCH(TRUE,INDEX(Hdx_Data!$L$5:$L$33= Horaire_80!EH65,0),0)),"")</f>
        <v>1.1070108113673749</v>
      </c>
      <c r="EI29" s="7">
        <f>IFERROR(INDEX(Hdx_Data!$AS$5:$AS$30,MATCH(TRUE,INDEX(Hdx_Data!$L$5:$L$33= Horaire_80!EI65,0),0)),"")</f>
        <v>1.1070108113673749</v>
      </c>
      <c r="EJ29" s="7">
        <f>IFERROR(INDEX(Hdx_Data!$AS$5:$AS$30,MATCH(TRUE,INDEX(Hdx_Data!$L$5:$L$33= Horaire_80!EJ65,0),0)),"")</f>
        <v>1.1070108113673749</v>
      </c>
      <c r="EK29" s="7">
        <f>IFERROR(INDEX(Hdx_Data!$AS$5:$AS$30,MATCH(TRUE,INDEX(Hdx_Data!$L$5:$L$33= Horaire_80!EK65,0),0)),"")</f>
        <v>1.1070108113673749</v>
      </c>
      <c r="EL29" s="7">
        <f>IFERROR(INDEX(Hdx_Data!$AS$5:$AS$30,MATCH(TRUE,INDEX(Hdx_Data!$L$5:$L$33= Horaire_80!EL65,0),0)),"")</f>
        <v>1.1070108113673749</v>
      </c>
      <c r="EM29" s="7">
        <f>IFERROR(INDEX(Hdx_Data!$AS$5:$AS$30,MATCH(TRUE,INDEX(Hdx_Data!$L$5:$L$33= Horaire_80!EM65,0),0)),"")</f>
        <v>1.1070108113673749</v>
      </c>
      <c r="EN29" s="7">
        <f>IFERROR(INDEX(Hdx_Data!$AS$5:$AS$30,MATCH(TRUE,INDEX(Hdx_Data!$L$5:$L$33= Horaire_80!EN65,0),0)),"")</f>
        <v>1.1070108113673749</v>
      </c>
      <c r="EO29" s="7">
        <f>IFERROR(INDEX(Hdx_Data!$AS$5:$AS$30,MATCH(TRUE,INDEX(Hdx_Data!$L$5:$L$33= Horaire_80!EO65,0),0)),"")</f>
        <v>1.1070108113673749</v>
      </c>
      <c r="EP29" s="7">
        <f>IFERROR(INDEX(Hdx_Data!$AS$5:$AS$30,MATCH(TRUE,INDEX(Hdx_Data!$L$5:$L$33= Horaire_80!EP65,0),0)),"")</f>
        <v>1.1070108113673749</v>
      </c>
      <c r="EQ29" s="93">
        <f>IFERROR(INDEX(Hdx_Data!$AS$5:$AS$30,MATCH(TRUE,INDEX(Hdx_Data!$L$5:$L$33= Horaire_80!EQ65,0),0)),"")</f>
        <v>1.1070108113673749</v>
      </c>
      <c r="ER29" s="7">
        <f>IFERROR(INDEX(Hdx_Data!$AS$5:$AS$30,MATCH(TRUE,INDEX(Hdx_Data!$L$5:$L$33= Horaire_80!ER65,0),0)),"")</f>
        <v>1.20954955891508</v>
      </c>
      <c r="ES29" s="7">
        <f>IFERROR(INDEX(Hdx_Data!$AS$5:$AS$30,MATCH(TRUE,INDEX(Hdx_Data!$L$5:$L$33= Horaire_80!ES65,0),0)),"")</f>
        <v>1.20954955891508</v>
      </c>
      <c r="ET29" s="7">
        <f>IFERROR(INDEX(Hdx_Data!$AS$5:$AS$30,MATCH(TRUE,INDEX(Hdx_Data!$L$5:$L$33= Horaire_80!ET65,0),0)),"")</f>
        <v>1.20954955891508</v>
      </c>
      <c r="EU29" s="7">
        <f>IFERROR(INDEX(Hdx_Data!$AS$5:$AS$30,MATCH(TRUE,INDEX(Hdx_Data!$L$5:$L$33= Horaire_80!EU65,0),0)),"")</f>
        <v>1.20954955891508</v>
      </c>
      <c r="EV29" s="7">
        <f>IFERROR(INDEX(Hdx_Data!$AS$5:$AS$30,MATCH(TRUE,INDEX(Hdx_Data!$L$5:$L$33= Horaire_80!EV65,0),0)),"")</f>
        <v>1.20954955891508</v>
      </c>
      <c r="EW29" s="7">
        <f>IFERROR(INDEX(Hdx_Data!$AS$5:$AS$30,MATCH(TRUE,INDEX(Hdx_Data!$L$5:$L$33= Horaire_80!EW65,0),0)),"")</f>
        <v>1.20954955891508</v>
      </c>
      <c r="EX29" s="7">
        <f>IFERROR(INDEX(Hdx_Data!$AS$5:$AS$30,MATCH(TRUE,INDEX(Hdx_Data!$L$5:$L$33= Horaire_80!EX65,0),0)),"")</f>
        <v>1.20954955891508</v>
      </c>
      <c r="EY29" s="7">
        <f>IFERROR(INDEX(Hdx_Data!$AS$5:$AS$30,MATCH(TRUE,INDEX(Hdx_Data!$L$5:$L$33= Horaire_80!EY65,0),0)),"")</f>
        <v>1.20954955891508</v>
      </c>
      <c r="EZ29" s="7">
        <f>IFERROR(INDEX(Hdx_Data!$AS$5:$AS$30,MATCH(TRUE,INDEX(Hdx_Data!$L$5:$L$33= Horaire_80!EZ65,0),0)),"")</f>
        <v>1.20954955891508</v>
      </c>
      <c r="FA29" s="7">
        <f>IFERROR(INDEX(Hdx_Data!$AS$5:$AS$30,MATCH(TRUE,INDEX(Hdx_Data!$L$5:$L$33= Horaire_80!FA65,0),0)),"")</f>
        <v>1.20954955891508</v>
      </c>
      <c r="FB29" s="7">
        <f>IFERROR(INDEX(Hdx_Data!$AS$5:$AS$30,MATCH(TRUE,INDEX(Hdx_Data!$L$5:$L$33= Horaire_80!FB65,0),0)),"")</f>
        <v>1.20954955891508</v>
      </c>
      <c r="FC29" s="7">
        <f>IFERROR(INDEX(Hdx_Data!$AS$5:$AS$30,MATCH(TRUE,INDEX(Hdx_Data!$L$5:$L$33= Horaire_80!FC65,0),0)),"")</f>
        <v>1.20954955891508</v>
      </c>
      <c r="FD29" s="7">
        <f>IFERROR(INDEX(Hdx_Data!$AS$5:$AS$30,MATCH(TRUE,INDEX(Hdx_Data!$L$5:$L$33= Horaire_80!FD65,0),0)),"")</f>
        <v>1.20954955891508</v>
      </c>
      <c r="FE29" s="7">
        <f>IFERROR(INDEX(Hdx_Data!$AS$5:$AS$30,MATCH(TRUE,INDEX(Hdx_Data!$L$5:$L$33= Horaire_80!FE65,0),0)),"")</f>
        <v>1.20954955891508</v>
      </c>
      <c r="FF29" s="7">
        <f>IFERROR(INDEX(Hdx_Data!$AS$5:$AS$30,MATCH(TRUE,INDEX(Hdx_Data!$L$5:$L$33= Horaire_80!FF65,0),0)),"")</f>
        <v>1.20954955891508</v>
      </c>
      <c r="FG29" s="7">
        <f>IFERROR(INDEX(Hdx_Data!$AS$5:$AS$30,MATCH(TRUE,INDEX(Hdx_Data!$L$5:$L$33= Horaire_80!FG65,0),0)),"")</f>
        <v>1.20954955891508</v>
      </c>
      <c r="FH29" s="7">
        <f>IFERROR(INDEX(Hdx_Data!$AS$5:$AS$30,MATCH(TRUE,INDEX(Hdx_Data!$L$5:$L$33= Horaire_80!FH65,0),0)),"")</f>
        <v>1.20954955891508</v>
      </c>
      <c r="FI29" s="7">
        <f>IFERROR(INDEX(Hdx_Data!$AS$5:$AS$30,MATCH(TRUE,INDEX(Hdx_Data!$L$5:$L$33= Horaire_80!FI65,0),0)),"")</f>
        <v>1.20954955891508</v>
      </c>
      <c r="FJ29" s="7">
        <f>IFERROR(INDEX(Hdx_Data!$AS$5:$AS$30,MATCH(TRUE,INDEX(Hdx_Data!$L$5:$L$33= Horaire_80!FJ65,0),0)),"")</f>
        <v>1.20954955891508</v>
      </c>
      <c r="FK29" s="7">
        <f>IFERROR(INDEX(Hdx_Data!$AS$5:$AS$30,MATCH(TRUE,INDEX(Hdx_Data!$L$5:$L$33= Horaire_80!FK65,0),0)),"")</f>
        <v>1.20954955891508</v>
      </c>
      <c r="FL29" s="7">
        <f>IFERROR(INDEX(Hdx_Data!$AS$5:$AS$30,MATCH(TRUE,INDEX(Hdx_Data!$L$5:$L$33= Horaire_80!FL65,0),0)),"")</f>
        <v>1.20954955891508</v>
      </c>
      <c r="FM29" s="7">
        <f>IFERROR(INDEX(Hdx_Data!$AS$5:$AS$30,MATCH(TRUE,INDEX(Hdx_Data!$L$5:$L$33= Horaire_80!FM65,0),0)),"")</f>
        <v>1.20954955891508</v>
      </c>
      <c r="FN29" s="7">
        <f>IFERROR(INDEX(Hdx_Data!$AS$5:$AS$30,MATCH(TRUE,INDEX(Hdx_Data!$L$5:$L$33= Horaire_80!FN65,0),0)),"")</f>
        <v>1.20954955891508</v>
      </c>
      <c r="FO29" s="7">
        <f>IFERROR(INDEX(Hdx_Data!$AS$5:$AS$30,MATCH(TRUE,INDEX(Hdx_Data!$L$5:$L$33= Horaire_80!FO65,0),0)),"")</f>
        <v>1.20954955891508</v>
      </c>
      <c r="FP29" s="106">
        <f>IFERROR(INDEX(Hdx_Data!$AS$5:$AS$30,MATCH(TRUE,INDEX(Hdx_Data!$L$5:$L$33= Horaire_80!FP65,0),0)),"")</f>
        <v>1.3282389436274602</v>
      </c>
      <c r="FQ29" s="7">
        <f>IFERROR(INDEX(Hdx_Data!$AS$5:$AS$30,MATCH(TRUE,INDEX(Hdx_Data!$L$5:$L$33= Horaire_80!FQ65,0),0)),"")</f>
        <v>1.3282389436274602</v>
      </c>
      <c r="FR29" s="7">
        <f>IFERROR(INDEX(Hdx_Data!$AS$5:$AS$30,MATCH(TRUE,INDEX(Hdx_Data!$L$5:$L$33= Horaire_80!FR65,0),0)),"")</f>
        <v>1.3282389436274602</v>
      </c>
      <c r="FS29" s="7">
        <f>IFERROR(INDEX(Hdx_Data!$AS$5:$AS$30,MATCH(TRUE,INDEX(Hdx_Data!$L$5:$L$33= Horaire_80!FS65,0),0)),"")</f>
        <v>1.3282389436274602</v>
      </c>
      <c r="FT29" s="7">
        <f>IFERROR(INDEX(Hdx_Data!$AS$5:$AS$30,MATCH(TRUE,INDEX(Hdx_Data!$L$5:$L$33= Horaire_80!FT65,0),0)),"")</f>
        <v>1.3282389436274602</v>
      </c>
      <c r="FU29" s="7">
        <f>IFERROR(INDEX(Hdx_Data!$AS$5:$AS$30,MATCH(TRUE,INDEX(Hdx_Data!$L$5:$L$33= Horaire_80!FU65,0),0)),"")</f>
        <v>1.3282389436274602</v>
      </c>
      <c r="FV29" s="7">
        <f>IFERROR(INDEX(Hdx_Data!$AS$5:$AS$30,MATCH(TRUE,INDEX(Hdx_Data!$L$5:$L$33= Horaire_80!FV65,0),0)),"")</f>
        <v>1.3282389436274602</v>
      </c>
      <c r="FW29" s="7">
        <f>IFERROR(INDEX(Hdx_Data!$AS$5:$AS$30,MATCH(TRUE,INDEX(Hdx_Data!$L$5:$L$33= Horaire_80!FW65,0),0)),"")</f>
        <v>1.3282389436274602</v>
      </c>
      <c r="FX29" s="7">
        <f>IFERROR(INDEX(Hdx_Data!$AS$5:$AS$30,MATCH(TRUE,INDEX(Hdx_Data!$L$5:$L$33= Horaire_80!FX65,0),0)),"")</f>
        <v>1.3282389436274602</v>
      </c>
      <c r="FY29" s="7">
        <f>IFERROR(INDEX(Hdx_Data!$AS$5:$AS$30,MATCH(TRUE,INDEX(Hdx_Data!$L$5:$L$33= Horaire_80!FY65,0),0)),"")</f>
        <v>1.3282389436274602</v>
      </c>
      <c r="FZ29" s="7">
        <f>IFERROR(INDEX(Hdx_Data!$AS$5:$AS$30,MATCH(TRUE,INDEX(Hdx_Data!$L$5:$L$33= Horaire_80!FZ65,0),0)),"")</f>
        <v>1.3282389436274602</v>
      </c>
      <c r="GA29" s="7">
        <f>IFERROR(INDEX(Hdx_Data!$AS$5:$AS$30,MATCH(TRUE,INDEX(Hdx_Data!$L$5:$L$33= Horaire_80!GA65,0),0)),"")</f>
        <v>1.3282389436274602</v>
      </c>
      <c r="GB29" s="7">
        <f>IFERROR(INDEX(Hdx_Data!$AS$5:$AS$30,MATCH(TRUE,INDEX(Hdx_Data!$L$5:$L$33= Horaire_80!GB65,0),0)),"")</f>
        <v>1.3282389436274602</v>
      </c>
      <c r="GC29" s="7">
        <f>IFERROR(INDEX(Hdx_Data!$AS$5:$AS$30,MATCH(TRUE,INDEX(Hdx_Data!$L$5:$L$33= Horaire_80!GC65,0),0)),"")</f>
        <v>1.3282389436274602</v>
      </c>
      <c r="GD29" s="7">
        <f>IFERROR(INDEX(Hdx_Data!$AS$5:$AS$30,MATCH(TRUE,INDEX(Hdx_Data!$L$5:$L$33= Horaire_80!GD65,0),0)),"")</f>
        <v>1.3282389436274602</v>
      </c>
      <c r="GE29" s="7">
        <f>IFERROR(INDEX(Hdx_Data!$AS$5:$AS$30,MATCH(TRUE,INDEX(Hdx_Data!$L$5:$L$33= Horaire_80!GE65,0),0)),"")</f>
        <v>1.3282389436274602</v>
      </c>
      <c r="GF29" s="7">
        <f>IFERROR(INDEX(Hdx_Data!$AS$5:$AS$30,MATCH(TRUE,INDEX(Hdx_Data!$L$5:$L$33= Horaire_80!GF65,0),0)),"")</f>
        <v>1.3282389436274602</v>
      </c>
      <c r="GG29" s="7">
        <f>IFERROR(INDEX(Hdx_Data!$AS$5:$AS$30,MATCH(TRUE,INDEX(Hdx_Data!$L$5:$L$33= Horaire_80!GG65,0),0)),"")</f>
        <v>1.3282389436274602</v>
      </c>
      <c r="GH29" s="7">
        <f>IFERROR(INDEX(Hdx_Data!$AS$5:$AS$30,MATCH(TRUE,INDEX(Hdx_Data!$L$5:$L$33= Horaire_80!GH65,0),0)),"")</f>
        <v>1.3282389436274602</v>
      </c>
      <c r="GI29" s="7">
        <f>IFERROR(INDEX(Hdx_Data!$AS$5:$AS$30,MATCH(TRUE,INDEX(Hdx_Data!$L$5:$L$33= Horaire_80!GI65,0),0)),"")</f>
        <v>1.3282389436274602</v>
      </c>
      <c r="GJ29" s="7">
        <f>IFERROR(INDEX(Hdx_Data!$AS$5:$AS$30,MATCH(TRUE,INDEX(Hdx_Data!$L$5:$L$33= Horaire_80!GJ65,0),0)),"")</f>
        <v>1.3282389436274602</v>
      </c>
      <c r="GK29" s="7">
        <f>IFERROR(INDEX(Hdx_Data!$AS$5:$AS$30,MATCH(TRUE,INDEX(Hdx_Data!$L$5:$L$33= Horaire_80!GK65,0),0)),"")</f>
        <v>1.3282389436274602</v>
      </c>
      <c r="GL29" s="7">
        <f>IFERROR(INDEX(Hdx_Data!$AS$5:$AS$30,MATCH(TRUE,INDEX(Hdx_Data!$L$5:$L$33= Horaire_80!GL65,0),0)),"")</f>
        <v>1.3282389436274602</v>
      </c>
      <c r="GM29" s="93">
        <f>IFERROR(INDEX(Hdx_Data!$AS$5:$AS$30,MATCH(TRUE,INDEX(Hdx_Data!$L$5:$L$33= Horaire_80!GM65,0),0)),"")</f>
        <v>1.3282389436274602</v>
      </c>
    </row>
    <row r="30" spans="1:195" x14ac:dyDescent="0.25">
      <c r="B30" t="s">
        <v>413</v>
      </c>
      <c r="C30" t="s">
        <v>24</v>
      </c>
      <c r="D30" s="53">
        <f ca="1">Horaire!D63+Horaire_80!D29</f>
        <v>4.7198542754471271</v>
      </c>
      <c r="E30" s="53">
        <f ca="1">Horaire!E63+Horaire_80!E29</f>
        <v>4.6684457054785709</v>
      </c>
      <c r="F30" s="53">
        <f ca="1">Horaire!F63+Horaire_80!F29</f>
        <v>4.6187954112479179</v>
      </c>
      <c r="G30" s="53">
        <f ca="1">Horaire!G63+Horaire_80!G29</f>
        <v>4.6626874925945678</v>
      </c>
      <c r="H30" s="53">
        <f ca="1">Horaire!H63+Horaire_80!H29</f>
        <v>4.6783853078904292</v>
      </c>
      <c r="I30" s="53">
        <f ca="1">Horaire!I63+Horaire_80!I29</f>
        <v>4.7126006870390125</v>
      </c>
      <c r="J30" s="53">
        <f ca="1">Horaire!J63+Horaire_80!J29</f>
        <v>3.5948756507723738</v>
      </c>
      <c r="K30" s="53">
        <f ca="1">Horaire!K63+Horaire_80!K29</f>
        <v>3.3915723095891721</v>
      </c>
      <c r="L30" s="53">
        <f ca="1">Horaire!L63+Horaire_80!L29</f>
        <v>4.4318235640849704</v>
      </c>
      <c r="M30" s="53">
        <f ca="1">Horaire!M63+Horaire_80!M29</f>
        <v>4.291695737596906</v>
      </c>
      <c r="N30" s="53">
        <f ca="1">Horaire!N63+Horaire_80!N29</f>
        <v>4.291695737596906</v>
      </c>
      <c r="O30" s="53">
        <f ca="1">Horaire!O63+Horaire_80!O29</f>
        <v>4.291695737596906</v>
      </c>
      <c r="P30" s="53">
        <f ca="1">Horaire!P63+Horaire_80!P29</f>
        <v>4.291695737596906</v>
      </c>
      <c r="Q30" s="53">
        <f ca="1">Horaire!Q63+Horaire_80!Q29</f>
        <v>4.291695737596906</v>
      </c>
      <c r="R30" s="53">
        <f ca="1">Horaire!R63+Horaire_80!R29</f>
        <v>4.291695737596906</v>
      </c>
      <c r="S30" s="53">
        <f ca="1">Horaire!S63+Horaire_80!S29</f>
        <v>4.291695737596906</v>
      </c>
      <c r="T30" s="53">
        <f ca="1">Horaire!T63+Horaire_80!T29</f>
        <v>4.291695737596906</v>
      </c>
      <c r="U30" s="53">
        <f ca="1">Horaire!U63+Horaire_80!U29</f>
        <v>4.291695737596906</v>
      </c>
      <c r="V30" s="53">
        <f ca="1">Horaire!V63+Horaire_80!V29</f>
        <v>4.291695737596906</v>
      </c>
      <c r="W30" s="53">
        <f ca="1">Horaire!W63+Horaire_80!W29</f>
        <v>4.291695737596906</v>
      </c>
      <c r="X30" s="53">
        <f ca="1">Horaire!X63+Horaire_80!X29</f>
        <v>4.291695737596906</v>
      </c>
      <c r="Y30" s="53">
        <f ca="1">Horaire!Y63+Horaire_80!Y29</f>
        <v>4.291695737596906</v>
      </c>
      <c r="Z30" s="53">
        <f ca="1">Horaire!Z63+Horaire_80!Z29</f>
        <v>4.291695737596906</v>
      </c>
      <c r="AA30" s="97">
        <f ca="1">Horaire!AA63+Horaire_80!AA29</f>
        <v>4.291695737596906</v>
      </c>
      <c r="AB30" s="53">
        <f>Horaire!AB63+Horaire_80!AB29</f>
        <v>2.9037644577151949</v>
      </c>
      <c r="AC30" s="53">
        <f>Horaire!AC63+Horaire_80!AC29</f>
        <v>2.9037644577151949</v>
      </c>
      <c r="AD30" s="53">
        <f>Horaire!AD63+Horaire_80!AD29</f>
        <v>2.9037644577151949</v>
      </c>
      <c r="AE30" s="53">
        <f>Horaire!AE63+Horaire_80!AE29</f>
        <v>2.9037644577151949</v>
      </c>
      <c r="AF30" s="53">
        <f>Horaire!AF63+Horaire_80!AF29</f>
        <v>2.9037644577151949</v>
      </c>
      <c r="AG30" s="53">
        <f>Horaire!AG63+Horaire_80!AG29</f>
        <v>2.9037644577151949</v>
      </c>
      <c r="AH30" s="53">
        <f>Horaire!AH63+Horaire_80!AH29</f>
        <v>2.9037644577151949</v>
      </c>
      <c r="AI30" s="53">
        <f>Horaire!AI63+Horaire_80!AI29</f>
        <v>2.9037644577151949</v>
      </c>
      <c r="AJ30" s="53">
        <f>Horaire!AJ63+Horaire_80!AJ29</f>
        <v>2.9037644577151949</v>
      </c>
      <c r="AK30" s="53">
        <f>Horaire!AK63+Horaire_80!AK29</f>
        <v>2.9037644577151949</v>
      </c>
      <c r="AL30" s="53">
        <f>Horaire!AL63+Horaire_80!AL29</f>
        <v>2.9037644577151949</v>
      </c>
      <c r="AM30" s="53">
        <f>Horaire!AM63+Horaire_80!AM29</f>
        <v>2.9037644577151949</v>
      </c>
      <c r="AN30" s="53">
        <f>Horaire!AN63+Horaire_80!AN29</f>
        <v>2.9037644577151949</v>
      </c>
      <c r="AO30" s="53">
        <f>Horaire!AO63+Horaire_80!AO29</f>
        <v>2.9037644577151949</v>
      </c>
      <c r="AP30" s="53">
        <f>Horaire!AP63+Horaire_80!AP29</f>
        <v>2.9037644577151949</v>
      </c>
      <c r="AQ30" s="53">
        <f>Horaire!AQ63+Horaire_80!AQ29</f>
        <v>2.9037644577151949</v>
      </c>
      <c r="AR30" s="53">
        <f>Horaire!AR63+Horaire_80!AR29</f>
        <v>2.9037644577151949</v>
      </c>
      <c r="AS30" s="53">
        <f>Horaire!AS63+Horaire_80!AS29</f>
        <v>2.9037644577151949</v>
      </c>
      <c r="AT30" s="53">
        <f>Horaire!AT63+Horaire_80!AT29</f>
        <v>2.9037644577151949</v>
      </c>
      <c r="AU30" s="53">
        <f>Horaire!AU63+Horaire_80!AU29</f>
        <v>2.9037644577151949</v>
      </c>
      <c r="AV30" s="53">
        <f>Horaire!AV63+Horaire_80!AV29</f>
        <v>2.9037644577151949</v>
      </c>
      <c r="AW30" s="53">
        <f>Horaire!AW63+Horaire_80!AW29</f>
        <v>2.9037644577151949</v>
      </c>
      <c r="AX30" s="53">
        <f>Horaire!AX63+Horaire_80!AX29</f>
        <v>2.9037644577151949</v>
      </c>
      <c r="AY30" s="53">
        <f>Horaire!AY63+Horaire_80!AY29</f>
        <v>2.9037644577151949</v>
      </c>
      <c r="AZ30" s="53">
        <f>Horaire!AZ63+Horaire_80!AZ29</f>
        <v>2.7990364228867102</v>
      </c>
      <c r="BA30" s="53">
        <f>Horaire!BA63+Horaire_80!BA29</f>
        <v>2.7990364228867102</v>
      </c>
      <c r="BB30" s="53">
        <f>Horaire!BB63+Horaire_80!BB29</f>
        <v>2.7990364228867102</v>
      </c>
      <c r="BC30" s="53">
        <f>Horaire!BC63+Horaire_80!BC29</f>
        <v>2.7990364228867102</v>
      </c>
      <c r="BD30" s="53">
        <f>Horaire!BD63+Horaire_80!BD29</f>
        <v>2.7990364228867102</v>
      </c>
      <c r="BE30" s="53">
        <f>Horaire!BE63+Horaire_80!BE29</f>
        <v>2.7990364228867102</v>
      </c>
      <c r="BF30" s="53">
        <f>Horaire!BF63+Horaire_80!BF29</f>
        <v>2.7990364228867102</v>
      </c>
      <c r="BG30" s="53">
        <f>Horaire!BG63+Horaire_80!BG29</f>
        <v>2.7990364228867102</v>
      </c>
      <c r="BH30" s="53">
        <f>Horaire!BH63+Horaire_80!BH29</f>
        <v>2.7990364228867102</v>
      </c>
      <c r="BI30" s="53">
        <f>Horaire!BI63+Horaire_80!BI29</f>
        <v>2.7990364228867102</v>
      </c>
      <c r="BJ30" s="53">
        <f>Horaire!BJ63+Horaire_80!BJ29</f>
        <v>2.7990364228867102</v>
      </c>
      <c r="BK30" s="53">
        <f>Horaire!BK63+Horaire_80!BK29</f>
        <v>2.7990364228867102</v>
      </c>
      <c r="BL30" s="53">
        <f>Horaire!BL63+Horaire_80!BL29</f>
        <v>2.7990364228867102</v>
      </c>
      <c r="BM30" s="53">
        <f>Horaire!BM63+Horaire_80!BM29</f>
        <v>2.7990364228867102</v>
      </c>
      <c r="BN30" s="53">
        <f>Horaire!BN63+Horaire_80!BN29</f>
        <v>2.7990364228867102</v>
      </c>
      <c r="BO30" s="53">
        <f>Horaire!BO63+Horaire_80!BO29</f>
        <v>2.7990364228867102</v>
      </c>
      <c r="BP30" s="53">
        <f>Horaire!BP63+Horaire_80!BP29</f>
        <v>2.7990364228867102</v>
      </c>
      <c r="BQ30" s="53">
        <f>Horaire!BQ63+Horaire_80!BQ29</f>
        <v>2.7990364228867102</v>
      </c>
      <c r="BR30" s="53">
        <f>Horaire!BR63+Horaire_80!BR29</f>
        <v>2.7990364228867102</v>
      </c>
      <c r="BS30" s="53">
        <f>Horaire!BS63+Horaire_80!BS29</f>
        <v>2.7990364228867102</v>
      </c>
      <c r="BT30" s="53">
        <f>Horaire!BT63+Horaire_80!BT29</f>
        <v>2.7990364228867102</v>
      </c>
      <c r="BU30" s="53">
        <f>Horaire!BU63+Horaire_80!BU29</f>
        <v>2.7990364228867102</v>
      </c>
      <c r="BV30" s="53">
        <f>Horaire!BV63+Horaire_80!BV29</f>
        <v>2.7990364228867102</v>
      </c>
      <c r="BW30" s="53">
        <f>Horaire!BW63+Horaire_80!BW29</f>
        <v>2.7990364228867102</v>
      </c>
      <c r="BX30" s="53">
        <f>Horaire!BX63+Horaire_80!BX29</f>
        <v>2.6666554051233202</v>
      </c>
      <c r="BY30" s="53">
        <f>Horaire!BY63+Horaire_80!BY29</f>
        <v>2.6666554051233202</v>
      </c>
      <c r="BZ30" s="53">
        <f>Horaire!BZ63+Horaire_80!BZ29</f>
        <v>2.6666554051233202</v>
      </c>
      <c r="CA30" s="53">
        <f>Horaire!CA63+Horaire_80!CA29</f>
        <v>2.6666554051233202</v>
      </c>
      <c r="CB30" s="53">
        <f>Horaire!CB63+Horaire_80!CB29</f>
        <v>2.6666554051233202</v>
      </c>
      <c r="CC30" s="53">
        <f>Horaire!CC63+Horaire_80!CC29</f>
        <v>2.6666554051233202</v>
      </c>
      <c r="CD30" s="53">
        <f>Horaire!CD63+Horaire_80!CD29</f>
        <v>2.6666554051233202</v>
      </c>
      <c r="CE30" s="53">
        <f>Horaire!CE63+Horaire_80!CE29</f>
        <v>2.6666554051233202</v>
      </c>
      <c r="CF30" s="53">
        <f>Horaire!CF63+Horaire_80!CF29</f>
        <v>2.6666554051233202</v>
      </c>
      <c r="CG30" s="53">
        <f>Horaire!CG63+Horaire_80!CG29</f>
        <v>2.6666554051233202</v>
      </c>
      <c r="CH30" s="53">
        <f>Horaire!CH63+Horaire_80!CH29</f>
        <v>2.6666554051233202</v>
      </c>
      <c r="CI30" s="53">
        <f>Horaire!CI63+Horaire_80!CI29</f>
        <v>2.6666554051233202</v>
      </c>
      <c r="CJ30" s="53">
        <f>Horaire!CJ63+Horaire_80!CJ29</f>
        <v>2.6666554051233202</v>
      </c>
      <c r="CK30" s="53">
        <f>Horaire!CK63+Horaire_80!CK29</f>
        <v>2.6666554051233202</v>
      </c>
      <c r="CL30" s="53">
        <f>Horaire!CL63+Horaire_80!CL29</f>
        <v>2.6666554051233202</v>
      </c>
      <c r="CM30" s="53">
        <f>Horaire!CM63+Horaire_80!CM29</f>
        <v>2.6666554051233202</v>
      </c>
      <c r="CN30" s="53">
        <f>Horaire!CN63+Horaire_80!CN29</f>
        <v>2.6666554051233202</v>
      </c>
      <c r="CO30" s="53">
        <f>Horaire!CO63+Horaire_80!CO29</f>
        <v>2.6666554051233202</v>
      </c>
      <c r="CP30" s="53">
        <f>Horaire!CP63+Horaire_80!CP29</f>
        <v>2.6666554051233202</v>
      </c>
      <c r="CQ30" s="53">
        <f>Horaire!CQ63+Horaire_80!CQ29</f>
        <v>2.6666554051233202</v>
      </c>
      <c r="CR30" s="53">
        <f>Horaire!CR63+Horaire_80!CR29</f>
        <v>2.6666554051233202</v>
      </c>
      <c r="CS30" s="53">
        <f>Horaire!CS63+Horaire_80!CS29</f>
        <v>2.6666554051233202</v>
      </c>
      <c r="CT30" s="53">
        <f>Horaire!CT63+Horaire_80!CT29</f>
        <v>2.6666554051233202</v>
      </c>
      <c r="CU30" s="53">
        <f>Horaire!CU63+Horaire_80!CU29</f>
        <v>2.6666554051233202</v>
      </c>
      <c r="CV30" s="53">
        <f>Horaire!CV63+Horaire_80!CV29</f>
        <v>2.9141580479699551</v>
      </c>
      <c r="CW30" s="53">
        <f>Horaire!CW63+Horaire_80!CW29</f>
        <v>2.9141580479699551</v>
      </c>
      <c r="CX30" s="53">
        <f>Horaire!CX63+Horaire_80!CX29</f>
        <v>2.9141580479699551</v>
      </c>
      <c r="CY30" s="53">
        <f>Horaire!CY63+Horaire_80!CY29</f>
        <v>2.9141580479699551</v>
      </c>
      <c r="CZ30" s="53">
        <f>Horaire!CZ63+Horaire_80!CZ29</f>
        <v>2.9141580479699551</v>
      </c>
      <c r="DA30" s="53">
        <f>Horaire!DA63+Horaire_80!DA29</f>
        <v>2.9141580479699551</v>
      </c>
      <c r="DB30" s="53">
        <f>Horaire!DB63+Horaire_80!DB29</f>
        <v>2.9141580479699551</v>
      </c>
      <c r="DC30" s="53">
        <f>Horaire!DC63+Horaire_80!DC29</f>
        <v>2.9141580479699551</v>
      </c>
      <c r="DD30" s="53">
        <f>Horaire!DD63+Horaire_80!DD29</f>
        <v>2.9141580479699551</v>
      </c>
      <c r="DE30" s="53">
        <f>Horaire!DE63+Horaire_80!DE29</f>
        <v>2.9141580479699551</v>
      </c>
      <c r="DF30" s="53">
        <f>Horaire!DF63+Horaire_80!DF29</f>
        <v>2.9141580479699551</v>
      </c>
      <c r="DG30" s="53">
        <f>Horaire!DG63+Horaire_80!DG29</f>
        <v>2.9141580479699551</v>
      </c>
      <c r="DH30" s="53">
        <f>Horaire!DH63+Horaire_80!DH29</f>
        <v>2.9141580479699551</v>
      </c>
      <c r="DI30" s="53">
        <f>Horaire!DI63+Horaire_80!DI29</f>
        <v>2.9141580479699551</v>
      </c>
      <c r="DJ30" s="53">
        <f>Horaire!DJ63+Horaire_80!DJ29</f>
        <v>2.9141580479699551</v>
      </c>
      <c r="DK30" s="53">
        <f>Horaire!DK63+Horaire_80!DK29</f>
        <v>2.9141580479699551</v>
      </c>
      <c r="DL30" s="53">
        <f>Horaire!DL63+Horaire_80!DL29</f>
        <v>2.9141580479699551</v>
      </c>
      <c r="DM30" s="53">
        <f>Horaire!DM63+Horaire_80!DM29</f>
        <v>2.9141580479699551</v>
      </c>
      <c r="DN30" s="53">
        <f>Horaire!DN63+Horaire_80!DN29</f>
        <v>2.9141580479699551</v>
      </c>
      <c r="DO30" s="53">
        <f>Horaire!DO63+Horaire_80!DO29</f>
        <v>2.9141580479699551</v>
      </c>
      <c r="DP30" s="53">
        <f>Horaire!DP63+Horaire_80!DP29</f>
        <v>2.9141580479699551</v>
      </c>
      <c r="DQ30" s="53">
        <f>Horaire!DQ63+Horaire_80!DQ29</f>
        <v>2.9141580479699551</v>
      </c>
      <c r="DR30" s="53">
        <f>Horaire!DR63+Horaire_80!DR29</f>
        <v>2.9141580479699551</v>
      </c>
      <c r="DS30" s="53">
        <f>Horaire!DS63+Horaire_80!DS29</f>
        <v>2.9141580479699551</v>
      </c>
      <c r="DT30" s="53">
        <f>Horaire!DT63+Horaire_80!DT29</f>
        <v>3.3931398513071049</v>
      </c>
      <c r="DU30" s="53">
        <f>Horaire!DU63+Horaire_80!DU29</f>
        <v>3.3931398513071049</v>
      </c>
      <c r="DV30" s="53">
        <f>Horaire!DV63+Horaire_80!DV29</f>
        <v>3.3931398513071049</v>
      </c>
      <c r="DW30" s="53">
        <f>Horaire!DW63+Horaire_80!DW29</f>
        <v>3.3931398513071049</v>
      </c>
      <c r="DX30" s="53">
        <f>Horaire!DX63+Horaire_80!DX29</f>
        <v>3.3931398513071049</v>
      </c>
      <c r="DY30" s="53">
        <f>Horaire!DY63+Horaire_80!DY29</f>
        <v>3.3931398513071049</v>
      </c>
      <c r="DZ30" s="53">
        <f>Horaire!DZ63+Horaire_80!DZ29</f>
        <v>3.3931398513071049</v>
      </c>
      <c r="EA30" s="53">
        <f>Horaire!EA63+Horaire_80!EA29</f>
        <v>3.3931398513071049</v>
      </c>
      <c r="EB30" s="53">
        <f>Horaire!EB63+Horaire_80!EB29</f>
        <v>3.3931398513071049</v>
      </c>
      <c r="EC30" s="53">
        <f>Horaire!EC63+Horaire_80!EC29</f>
        <v>3.3931398513071049</v>
      </c>
      <c r="ED30" s="53">
        <f>Horaire!ED63+Horaire_80!ED29</f>
        <v>3.3931398513071049</v>
      </c>
      <c r="EE30" s="53">
        <f>Horaire!EE63+Horaire_80!EE29</f>
        <v>3.3931398513071049</v>
      </c>
      <c r="EF30" s="53">
        <f>Horaire!EF63+Horaire_80!EF29</f>
        <v>3.3931398513071049</v>
      </c>
      <c r="EG30" s="53">
        <f>Horaire!EG63+Horaire_80!EG29</f>
        <v>3.3931398513071049</v>
      </c>
      <c r="EH30" s="53">
        <f>Horaire!EH63+Horaire_80!EH29</f>
        <v>3.3931398513071049</v>
      </c>
      <c r="EI30" s="53">
        <f>Horaire!EI63+Horaire_80!EI29</f>
        <v>3.3931398513071049</v>
      </c>
      <c r="EJ30" s="53">
        <f>Horaire!EJ63+Horaire_80!EJ29</f>
        <v>3.3931398513071049</v>
      </c>
      <c r="EK30" s="53">
        <f>Horaire!EK63+Horaire_80!EK29</f>
        <v>3.3931398513071049</v>
      </c>
      <c r="EL30" s="53">
        <f>Horaire!EL63+Horaire_80!EL29</f>
        <v>3.3931398513071049</v>
      </c>
      <c r="EM30" s="53">
        <f>Horaire!EM63+Horaire_80!EM29</f>
        <v>3.3931398513071049</v>
      </c>
      <c r="EN30" s="53">
        <f>Horaire!EN63+Horaire_80!EN29</f>
        <v>3.3931398513071049</v>
      </c>
      <c r="EO30" s="53">
        <f>Horaire!EO63+Horaire_80!EO29</f>
        <v>3.3931398513071049</v>
      </c>
      <c r="EP30" s="53">
        <f>Horaire!EP63+Horaire_80!EP29</f>
        <v>3.3931398513071049</v>
      </c>
      <c r="EQ30" s="53">
        <f>Horaire!EQ63+Horaire_80!EQ29</f>
        <v>3.3931398513071049</v>
      </c>
      <c r="ER30" s="53">
        <f>Horaire!ER63+Horaire_80!ER29</f>
        <v>3.38505676014428</v>
      </c>
      <c r="ES30" s="53">
        <f>Horaire!ES63+Horaire_80!ES29</f>
        <v>3.38505676014428</v>
      </c>
      <c r="ET30" s="53">
        <f>Horaire!ET63+Horaire_80!ET29</f>
        <v>3.38505676014428</v>
      </c>
      <c r="EU30" s="53">
        <f>Horaire!EU63+Horaire_80!EU29</f>
        <v>3.38505676014428</v>
      </c>
      <c r="EV30" s="53">
        <f>Horaire!EV63+Horaire_80!EV29</f>
        <v>3.38505676014428</v>
      </c>
      <c r="EW30" s="53">
        <f>Horaire!EW63+Horaire_80!EW29</f>
        <v>3.38505676014428</v>
      </c>
      <c r="EX30" s="53">
        <f>Horaire!EX63+Horaire_80!EX29</f>
        <v>3.38505676014428</v>
      </c>
      <c r="EY30" s="53">
        <f>Horaire!EY63+Horaire_80!EY29</f>
        <v>3.38505676014428</v>
      </c>
      <c r="EZ30" s="53">
        <f>Horaire!EZ63+Horaire_80!EZ29</f>
        <v>3.38505676014428</v>
      </c>
      <c r="FA30" s="53">
        <f>Horaire!FA63+Horaire_80!FA29</f>
        <v>3.38505676014428</v>
      </c>
      <c r="FB30" s="53">
        <f>Horaire!FB63+Horaire_80!FB29</f>
        <v>3.38505676014428</v>
      </c>
      <c r="FC30" s="53">
        <f>Horaire!FC63+Horaire_80!FC29</f>
        <v>3.38505676014428</v>
      </c>
      <c r="FD30" s="53">
        <f>Horaire!FD63+Horaire_80!FD29</f>
        <v>3.38505676014428</v>
      </c>
      <c r="FE30" s="53">
        <f>Horaire!FE63+Horaire_80!FE29</f>
        <v>3.38505676014428</v>
      </c>
      <c r="FF30" s="53">
        <f>Horaire!FF63+Horaire_80!FF29</f>
        <v>3.38505676014428</v>
      </c>
      <c r="FG30" s="53">
        <f>Horaire!FG63+Horaire_80!FG29</f>
        <v>3.38505676014428</v>
      </c>
      <c r="FH30" s="53">
        <f>Horaire!FH63+Horaire_80!FH29</f>
        <v>3.38505676014428</v>
      </c>
      <c r="FI30" s="53">
        <f>Horaire!FI63+Horaire_80!FI29</f>
        <v>3.38505676014428</v>
      </c>
      <c r="FJ30" s="53">
        <f>Horaire!FJ63+Horaire_80!FJ29</f>
        <v>3.38505676014428</v>
      </c>
      <c r="FK30" s="53">
        <f>Horaire!FK63+Horaire_80!FK29</f>
        <v>3.38505676014428</v>
      </c>
      <c r="FL30" s="53">
        <f>Horaire!FL63+Horaire_80!FL29</f>
        <v>3.38505676014428</v>
      </c>
      <c r="FM30" s="53">
        <f>Horaire!FM63+Horaire_80!FM29</f>
        <v>3.38505676014428</v>
      </c>
      <c r="FN30" s="53">
        <f>Horaire!FN63+Horaire_80!FN29</f>
        <v>3.38505676014428</v>
      </c>
      <c r="FO30" s="53">
        <f>Horaire!FO63+Horaire_80!FO29</f>
        <v>3.38505676014428</v>
      </c>
      <c r="FP30" s="53">
        <f>Horaire!FP63+Horaire_80!FP29</f>
        <v>3.4246719024836905</v>
      </c>
      <c r="FQ30" s="53">
        <f>Horaire!FQ63+Horaire_80!FQ29</f>
        <v>3.4246719024836905</v>
      </c>
      <c r="FR30" s="53">
        <f>Horaire!FR63+Horaire_80!FR29</f>
        <v>3.4246719024836905</v>
      </c>
      <c r="FS30" s="53">
        <f>Horaire!FS63+Horaire_80!FS29</f>
        <v>3.4246719024836905</v>
      </c>
      <c r="FT30" s="53">
        <f>Horaire!FT63+Horaire_80!FT29</f>
        <v>3.4246719024836905</v>
      </c>
      <c r="FU30" s="53">
        <f>Horaire!FU63+Horaire_80!FU29</f>
        <v>3.4246719024836905</v>
      </c>
      <c r="FV30" s="53">
        <f>Horaire!FV63+Horaire_80!FV29</f>
        <v>3.4246719024836905</v>
      </c>
      <c r="FW30" s="53">
        <f>Horaire!FW63+Horaire_80!FW29</f>
        <v>3.4246719024836905</v>
      </c>
      <c r="FX30" s="53">
        <f>Horaire!FX63+Horaire_80!FX29</f>
        <v>3.4246719024836905</v>
      </c>
      <c r="FY30" s="53">
        <f>Horaire!FY63+Horaire_80!FY29</f>
        <v>3.4246719024836905</v>
      </c>
      <c r="FZ30" s="53">
        <f>Horaire!FZ63+Horaire_80!FZ29</f>
        <v>3.4246719024836905</v>
      </c>
      <c r="GA30" s="53">
        <f>Horaire!GA63+Horaire_80!GA29</f>
        <v>3.4246719024836905</v>
      </c>
      <c r="GB30" s="53">
        <f>Horaire!GB63+Horaire_80!GB29</f>
        <v>3.4246719024836905</v>
      </c>
      <c r="GC30" s="53">
        <f>Horaire!GC63+Horaire_80!GC29</f>
        <v>3.4246719024836905</v>
      </c>
      <c r="GD30" s="53">
        <f>Horaire!GD63+Horaire_80!GD29</f>
        <v>3.4246719024836905</v>
      </c>
      <c r="GE30" s="53">
        <f>Horaire!GE63+Horaire_80!GE29</f>
        <v>3.4246719024836905</v>
      </c>
      <c r="GF30" s="53">
        <f>Horaire!GF63+Horaire_80!GF29</f>
        <v>3.4246719024836905</v>
      </c>
      <c r="GG30" s="53">
        <f>Horaire!GG63+Horaire_80!GG29</f>
        <v>3.4246719024836905</v>
      </c>
      <c r="GH30" s="53">
        <f>Horaire!GH63+Horaire_80!GH29</f>
        <v>3.4246719024836905</v>
      </c>
      <c r="GI30" s="53">
        <f>Horaire!GI63+Horaire_80!GI29</f>
        <v>3.4246719024836905</v>
      </c>
      <c r="GJ30" s="53">
        <f>Horaire!GJ63+Horaire_80!GJ29</f>
        <v>3.4246719024836905</v>
      </c>
      <c r="GK30" s="53">
        <f>Horaire!GK63+Horaire_80!GK29</f>
        <v>3.4246719024836905</v>
      </c>
      <c r="GL30" s="53">
        <f>Horaire!GL63+Horaire_80!GL29</f>
        <v>3.4246719024836905</v>
      </c>
      <c r="GM30" s="53">
        <f>Horaire!GM63+Horaire_80!GM29</f>
        <v>3.4246719024836905</v>
      </c>
    </row>
    <row r="31" spans="1:195" x14ac:dyDescent="0.25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AB31" s="87"/>
      <c r="AZ31" s="87"/>
      <c r="BX31" s="87"/>
      <c r="CU31" s="88"/>
      <c r="DT31" s="87"/>
      <c r="EQ31" s="88"/>
      <c r="FP31" s="87"/>
      <c r="GM31" s="88"/>
    </row>
    <row r="32" spans="1:195" ht="15.75" thickBot="1" x14ac:dyDescent="0.3"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B32" s="87"/>
      <c r="AZ32" s="87"/>
      <c r="BX32" s="87"/>
      <c r="CU32" s="88"/>
      <c r="DT32" s="87"/>
      <c r="EQ32" s="88"/>
      <c r="FP32" s="87"/>
      <c r="GM32" s="88"/>
    </row>
    <row r="33" spans="1:195" ht="15.75" thickBot="1" x14ac:dyDescent="0.3">
      <c r="A33" s="65"/>
      <c r="B33" s="66" t="s">
        <v>75</v>
      </c>
      <c r="C33" s="60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60"/>
      <c r="V33" s="60"/>
      <c r="W33" s="60"/>
      <c r="X33" s="60"/>
      <c r="Y33" s="60"/>
      <c r="Z33" s="60"/>
      <c r="AA33" s="60"/>
      <c r="AB33" s="104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104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104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151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104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151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104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151"/>
    </row>
    <row r="34" spans="1:195" x14ac:dyDescent="0.25">
      <c r="B34" t="s">
        <v>45</v>
      </c>
      <c r="C34" t="s">
        <v>24</v>
      </c>
      <c r="D34" s="4">
        <f ca="1">Horaire!D70</f>
        <v>0</v>
      </c>
      <c r="E34" s="4">
        <f ca="1">Horaire!E70</f>
        <v>0</v>
      </c>
      <c r="F34" s="4">
        <f ca="1">Horaire!F70</f>
        <v>0</v>
      </c>
      <c r="G34" s="4">
        <f ca="1">Horaire!G70</f>
        <v>0</v>
      </c>
      <c r="H34" s="4">
        <f ca="1">Horaire!H70</f>
        <v>0</v>
      </c>
      <c r="I34" s="4">
        <f ca="1">Horaire!I70</f>
        <v>0</v>
      </c>
      <c r="J34" s="4">
        <f ca="1">Horaire!J70</f>
        <v>0</v>
      </c>
      <c r="K34" s="4">
        <f ca="1">Horaire!K70</f>
        <v>27.760280396363857</v>
      </c>
      <c r="L34" s="4">
        <f ca="1">Horaire!L70</f>
        <v>31.466323493947858</v>
      </c>
      <c r="M34" s="4">
        <f ca="1">Horaire!M70</f>
        <v>30.806075459551781</v>
      </c>
      <c r="N34" s="4">
        <f ca="1">Horaire!N70</f>
        <v>30.805601226266486</v>
      </c>
      <c r="O34" s="4">
        <f ca="1">Horaire!O70</f>
        <v>23.051433747088485</v>
      </c>
      <c r="P34" s="4">
        <f ca="1">Horaire!P70</f>
        <v>23.092600529727136</v>
      </c>
      <c r="Q34" s="4">
        <f ca="1">Horaire!Q70</f>
        <v>23.133274549601058</v>
      </c>
      <c r="R34" s="4">
        <f ca="1">Horaire!R70</f>
        <v>23.173645978358213</v>
      </c>
      <c r="S34" s="4">
        <f ca="1">Horaire!S70</f>
        <v>23.213857600944369</v>
      </c>
      <c r="T34" s="4">
        <f ca="1">Horaire!T70</f>
        <v>23.255351953622505</v>
      </c>
      <c r="U34" s="4">
        <f ca="1">Horaire!U70</f>
        <v>48.898208404917817</v>
      </c>
      <c r="V34" s="4">
        <f ca="1">Horaire!V70</f>
        <v>32.334130665071633</v>
      </c>
      <c r="W34" s="4">
        <f ca="1">Horaire!W70</f>
        <v>23.469967887717583</v>
      </c>
      <c r="X34" s="4">
        <f ca="1">Horaire!X70</f>
        <v>23.50203853404124</v>
      </c>
      <c r="Y34" s="4">
        <f ca="1">Horaire!Y70</f>
        <v>0</v>
      </c>
      <c r="Z34" s="4">
        <f ca="1">Horaire!Z70</f>
        <v>0</v>
      </c>
      <c r="AA34" s="4">
        <f ca="1">Horaire!AA70</f>
        <v>0</v>
      </c>
      <c r="AB34" s="110">
        <f ca="1">Horaire!AB70</f>
        <v>0</v>
      </c>
      <c r="AC34" s="4">
        <f ca="1">Horaire!AC70</f>
        <v>0</v>
      </c>
      <c r="AD34" s="4">
        <f ca="1">Horaire!AD70</f>
        <v>0</v>
      </c>
      <c r="AE34" s="4">
        <f ca="1">Horaire!AE70</f>
        <v>0</v>
      </c>
      <c r="AF34" s="4">
        <f ca="1">Horaire!AF70</f>
        <v>0</v>
      </c>
      <c r="AG34" s="4">
        <f ca="1">Horaire!AG70</f>
        <v>0</v>
      </c>
      <c r="AH34" s="4">
        <f ca="1">Horaire!AH70</f>
        <v>0</v>
      </c>
      <c r="AI34" s="4">
        <f ca="1">Horaire!AI70</f>
        <v>0</v>
      </c>
      <c r="AJ34" s="4">
        <f ca="1">Horaire!AJ70</f>
        <v>48.64187660368156</v>
      </c>
      <c r="AK34" s="4">
        <f ca="1">Horaire!AK70</f>
        <v>32.312849195635359</v>
      </c>
      <c r="AL34" s="4">
        <f ca="1">Horaire!AL70</f>
        <v>0</v>
      </c>
      <c r="AM34" s="4">
        <f ca="1">Horaire!AM70</f>
        <v>0</v>
      </c>
      <c r="AN34" s="4">
        <f ca="1">Horaire!AN70</f>
        <v>0</v>
      </c>
      <c r="AO34" s="4">
        <f ca="1">Horaire!AO70</f>
        <v>0</v>
      </c>
      <c r="AP34" s="4">
        <f ca="1">Horaire!AP70</f>
        <v>0</v>
      </c>
      <c r="AQ34" s="4">
        <f ca="1">Horaire!AQ70</f>
        <v>0</v>
      </c>
      <c r="AR34" s="4">
        <f ca="1">Horaire!AR70</f>
        <v>0</v>
      </c>
      <c r="AS34" s="4">
        <f ca="1">Horaire!AS70</f>
        <v>32.054545360307529</v>
      </c>
      <c r="AT34" s="4">
        <f ca="1">Horaire!AT70</f>
        <v>32.246137902633677</v>
      </c>
      <c r="AU34" s="4">
        <f ca="1">Horaire!AU70</f>
        <v>0</v>
      </c>
      <c r="AV34" s="4">
        <f ca="1">Horaire!AV70</f>
        <v>0</v>
      </c>
      <c r="AW34" s="4">
        <f ca="1">Horaire!AW70</f>
        <v>0</v>
      </c>
      <c r="AX34" s="4">
        <f ca="1">Horaire!AX70</f>
        <v>0</v>
      </c>
      <c r="AY34" s="4">
        <f ca="1">Horaire!AY70</f>
        <v>0</v>
      </c>
      <c r="AZ34" s="110">
        <f ca="1">Horaire!AZ70</f>
        <v>0</v>
      </c>
      <c r="BA34" s="4">
        <f ca="1">Horaire!BA70</f>
        <v>0</v>
      </c>
      <c r="BB34" s="4">
        <f ca="1">Horaire!BB70</f>
        <v>0</v>
      </c>
      <c r="BC34" s="4">
        <f ca="1">Horaire!BC70</f>
        <v>0</v>
      </c>
      <c r="BD34" s="4">
        <f ca="1">Horaire!BD70</f>
        <v>0</v>
      </c>
      <c r="BE34" s="4">
        <f ca="1">Horaire!BE70</f>
        <v>0</v>
      </c>
      <c r="BF34" s="4">
        <f ca="1">Horaire!BF70</f>
        <v>0</v>
      </c>
      <c r="BG34" s="4">
        <f ca="1">Horaire!BG70</f>
        <v>0</v>
      </c>
      <c r="BH34" s="4">
        <f ca="1">Horaire!BH70</f>
        <v>0</v>
      </c>
      <c r="BI34" s="4">
        <f ca="1">Horaire!BI70</f>
        <v>0</v>
      </c>
      <c r="BJ34" s="4">
        <f ca="1">Horaire!BJ70</f>
        <v>0</v>
      </c>
      <c r="BK34" s="4">
        <f ca="1">Horaire!BK70</f>
        <v>0</v>
      </c>
      <c r="BL34" s="4">
        <f ca="1">Horaire!BL70</f>
        <v>0</v>
      </c>
      <c r="BM34" s="4">
        <f ca="1">Horaire!BM70</f>
        <v>0</v>
      </c>
      <c r="BN34" s="4">
        <f ca="1">Horaire!BN70</f>
        <v>0</v>
      </c>
      <c r="BO34" s="4">
        <f ca="1">Horaire!BO70</f>
        <v>0</v>
      </c>
      <c r="BP34" s="4">
        <f ca="1">Horaire!BP70</f>
        <v>0</v>
      </c>
      <c r="BQ34" s="4">
        <f ca="1">Horaire!BQ70</f>
        <v>0</v>
      </c>
      <c r="BR34" s="4">
        <f ca="1">Horaire!BR70</f>
        <v>0</v>
      </c>
      <c r="BS34" s="4">
        <f ca="1">Horaire!BS70</f>
        <v>0</v>
      </c>
      <c r="BT34" s="4">
        <f ca="1">Horaire!BT70</f>
        <v>0</v>
      </c>
      <c r="BU34" s="4">
        <f ca="1">Horaire!BU70</f>
        <v>0</v>
      </c>
      <c r="BV34" s="4">
        <f ca="1">Horaire!BV70</f>
        <v>0</v>
      </c>
      <c r="BW34" s="4">
        <f ca="1">Horaire!BW70</f>
        <v>0</v>
      </c>
      <c r="BX34" s="110">
        <f ca="1">Horaire!BX70</f>
        <v>0</v>
      </c>
      <c r="BY34" s="4">
        <f ca="1">Horaire!BY70</f>
        <v>0</v>
      </c>
      <c r="BZ34" s="4">
        <f ca="1">Horaire!BZ70</f>
        <v>0</v>
      </c>
      <c r="CA34" s="4">
        <f ca="1">Horaire!CA70</f>
        <v>0</v>
      </c>
      <c r="CB34" s="4">
        <f ca="1">Horaire!CB70</f>
        <v>0</v>
      </c>
      <c r="CC34" s="4">
        <f ca="1">Horaire!CC70</f>
        <v>0</v>
      </c>
      <c r="CD34" s="4">
        <f ca="1">Horaire!CD70</f>
        <v>0</v>
      </c>
      <c r="CE34" s="4">
        <f ca="1">Horaire!CE70</f>
        <v>0</v>
      </c>
      <c r="CF34" s="4">
        <f ca="1">Horaire!CF70</f>
        <v>0</v>
      </c>
      <c r="CG34" s="4">
        <f ca="1">Horaire!CG70</f>
        <v>0</v>
      </c>
      <c r="CH34" s="4">
        <f ca="1">Horaire!CH70</f>
        <v>0</v>
      </c>
      <c r="CI34" s="4">
        <f ca="1">Horaire!CI70</f>
        <v>0</v>
      </c>
      <c r="CJ34" s="4">
        <f ca="1">Horaire!CJ70</f>
        <v>0</v>
      </c>
      <c r="CK34" s="4">
        <f ca="1">Horaire!CK70</f>
        <v>0</v>
      </c>
      <c r="CL34" s="4">
        <f ca="1">Horaire!CL70</f>
        <v>0</v>
      </c>
      <c r="CM34" s="4">
        <f ca="1">Horaire!CM70</f>
        <v>0</v>
      </c>
      <c r="CN34" s="4">
        <f ca="1">Horaire!CN70</f>
        <v>0</v>
      </c>
      <c r="CO34" s="4">
        <f ca="1">Horaire!CO70</f>
        <v>0</v>
      </c>
      <c r="CP34" s="4">
        <f ca="1">Horaire!CP70</f>
        <v>0</v>
      </c>
      <c r="CQ34" s="4">
        <f ca="1">Horaire!CQ70</f>
        <v>0</v>
      </c>
      <c r="CR34" s="4">
        <f ca="1">Horaire!CR70</f>
        <v>0</v>
      </c>
      <c r="CS34" s="4">
        <f ca="1">Horaire!CS70</f>
        <v>0</v>
      </c>
      <c r="CT34" s="4">
        <f ca="1">Horaire!CT70</f>
        <v>0</v>
      </c>
      <c r="CU34" s="156">
        <f ca="1">Horaire!CU70</f>
        <v>0</v>
      </c>
      <c r="CV34" s="4">
        <f ca="1">Horaire!CV70</f>
        <v>0</v>
      </c>
      <c r="CW34" s="4">
        <f ca="1">Horaire!CW70</f>
        <v>0</v>
      </c>
      <c r="CX34" s="4">
        <f ca="1">Horaire!CX70</f>
        <v>0</v>
      </c>
      <c r="CY34" s="4">
        <f ca="1">Horaire!CY70</f>
        <v>0</v>
      </c>
      <c r="CZ34" s="4">
        <f ca="1">Horaire!CZ70</f>
        <v>0</v>
      </c>
      <c r="DA34" s="4">
        <f ca="1">Horaire!DA70</f>
        <v>0</v>
      </c>
      <c r="DB34" s="4">
        <f ca="1">Horaire!DB70</f>
        <v>0</v>
      </c>
      <c r="DC34" s="4">
        <f ca="1">Horaire!DC70</f>
        <v>0</v>
      </c>
      <c r="DD34" s="4">
        <f ca="1">Horaire!DD70</f>
        <v>0</v>
      </c>
      <c r="DE34" s="4">
        <f ca="1">Horaire!DE70</f>
        <v>0</v>
      </c>
      <c r="DF34" s="4">
        <f ca="1">Horaire!DF70</f>
        <v>0</v>
      </c>
      <c r="DG34" s="4">
        <f ca="1">Horaire!DG70</f>
        <v>0</v>
      </c>
      <c r="DH34" s="4">
        <f ca="1">Horaire!DH70</f>
        <v>0</v>
      </c>
      <c r="DI34" s="4">
        <f ca="1">Horaire!DI70</f>
        <v>0</v>
      </c>
      <c r="DJ34" s="4">
        <f ca="1">Horaire!DJ70</f>
        <v>0</v>
      </c>
      <c r="DK34" s="4">
        <f ca="1">Horaire!DK70</f>
        <v>0</v>
      </c>
      <c r="DL34" s="4">
        <f ca="1">Horaire!DL70</f>
        <v>0</v>
      </c>
      <c r="DM34" s="4">
        <f ca="1">Horaire!DM70</f>
        <v>0</v>
      </c>
      <c r="DN34" s="4">
        <f ca="1">Horaire!DN70</f>
        <v>0</v>
      </c>
      <c r="DO34" s="4">
        <f ca="1">Horaire!DO70</f>
        <v>0</v>
      </c>
      <c r="DP34" s="4">
        <f ca="1">Horaire!DP70</f>
        <v>0</v>
      </c>
      <c r="DQ34" s="4">
        <f ca="1">Horaire!DQ70</f>
        <v>0</v>
      </c>
      <c r="DR34" s="4">
        <f ca="1">Horaire!DR70</f>
        <v>0</v>
      </c>
      <c r="DS34" s="4">
        <f ca="1">Horaire!DS70</f>
        <v>0</v>
      </c>
      <c r="DT34" s="110">
        <f ca="1">Horaire!DT70</f>
        <v>0</v>
      </c>
      <c r="DU34" s="4">
        <f ca="1">Horaire!DU70</f>
        <v>0</v>
      </c>
      <c r="DV34" s="4">
        <f ca="1">Horaire!DV70</f>
        <v>0</v>
      </c>
      <c r="DW34" s="4">
        <f ca="1">Horaire!DW70</f>
        <v>0</v>
      </c>
      <c r="DX34" s="4">
        <f ca="1">Horaire!DX70</f>
        <v>0</v>
      </c>
      <c r="DY34" s="4">
        <f ca="1">Horaire!DY70</f>
        <v>0</v>
      </c>
      <c r="DZ34" s="4">
        <f ca="1">Horaire!DZ70</f>
        <v>0</v>
      </c>
      <c r="EA34" s="4">
        <f ca="1">Horaire!EA70</f>
        <v>0</v>
      </c>
      <c r="EB34" s="4">
        <f ca="1">Horaire!EB70</f>
        <v>0</v>
      </c>
      <c r="EC34" s="4">
        <f ca="1">Horaire!EC70</f>
        <v>0</v>
      </c>
      <c r="ED34" s="4">
        <f ca="1">Horaire!ED70</f>
        <v>0</v>
      </c>
      <c r="EE34" s="4">
        <f ca="1">Horaire!EE70</f>
        <v>0</v>
      </c>
      <c r="EF34" s="4">
        <f ca="1">Horaire!EF70</f>
        <v>0</v>
      </c>
      <c r="EG34" s="4">
        <f ca="1">Horaire!EG70</f>
        <v>0</v>
      </c>
      <c r="EH34" s="4">
        <f ca="1">Horaire!EH70</f>
        <v>0</v>
      </c>
      <c r="EI34" s="4">
        <f ca="1">Horaire!EI70</f>
        <v>0</v>
      </c>
      <c r="EJ34" s="4">
        <f ca="1">Horaire!EJ70</f>
        <v>0</v>
      </c>
      <c r="EK34" s="4">
        <f ca="1">Horaire!EK70</f>
        <v>0</v>
      </c>
      <c r="EL34" s="4">
        <f ca="1">Horaire!EL70</f>
        <v>0</v>
      </c>
      <c r="EM34" s="4">
        <f ca="1">Horaire!EM70</f>
        <v>0</v>
      </c>
      <c r="EN34" s="4">
        <f ca="1">Horaire!EN70</f>
        <v>0</v>
      </c>
      <c r="EO34" s="4">
        <f ca="1">Horaire!EO70</f>
        <v>0</v>
      </c>
      <c r="EP34" s="4">
        <f ca="1">Horaire!EP70</f>
        <v>0</v>
      </c>
      <c r="EQ34" s="156">
        <f ca="1">Horaire!EQ70</f>
        <v>0</v>
      </c>
      <c r="ER34" s="4">
        <f ca="1">Horaire!ER70</f>
        <v>0</v>
      </c>
      <c r="ES34" s="4">
        <f ca="1">Horaire!ES70</f>
        <v>0</v>
      </c>
      <c r="ET34" s="4">
        <f ca="1">Horaire!ET70</f>
        <v>0</v>
      </c>
      <c r="EU34" s="4">
        <f ca="1">Horaire!EU70</f>
        <v>0</v>
      </c>
      <c r="EV34" s="4">
        <f ca="1">Horaire!EV70</f>
        <v>0</v>
      </c>
      <c r="EW34" s="4">
        <f ca="1">Horaire!EW70</f>
        <v>0</v>
      </c>
      <c r="EX34" s="4">
        <f ca="1">Horaire!EX70</f>
        <v>0</v>
      </c>
      <c r="EY34" s="4">
        <f ca="1">Horaire!EY70</f>
        <v>0</v>
      </c>
      <c r="EZ34" s="4">
        <f ca="1">Horaire!EZ70</f>
        <v>0</v>
      </c>
      <c r="FA34" s="4">
        <f ca="1">Horaire!FA70</f>
        <v>0</v>
      </c>
      <c r="FB34" s="4">
        <f ca="1">Horaire!FB70</f>
        <v>0</v>
      </c>
      <c r="FC34" s="4">
        <f ca="1">Horaire!FC70</f>
        <v>0</v>
      </c>
      <c r="FD34" s="4">
        <f ca="1">Horaire!FD70</f>
        <v>0</v>
      </c>
      <c r="FE34" s="4">
        <f ca="1">Horaire!FE70</f>
        <v>0</v>
      </c>
      <c r="FF34" s="4">
        <f ca="1">Horaire!FF70</f>
        <v>0</v>
      </c>
      <c r="FG34" s="4">
        <f ca="1">Horaire!FG70</f>
        <v>0</v>
      </c>
      <c r="FH34" s="4">
        <f ca="1">Horaire!FH70</f>
        <v>0</v>
      </c>
      <c r="FI34" s="4">
        <f ca="1">Horaire!FI70</f>
        <v>0</v>
      </c>
      <c r="FJ34" s="4">
        <f ca="1">Horaire!FJ70</f>
        <v>0</v>
      </c>
      <c r="FK34" s="4">
        <f ca="1">Horaire!FK70</f>
        <v>0</v>
      </c>
      <c r="FL34" s="4">
        <f ca="1">Horaire!FL70</f>
        <v>0</v>
      </c>
      <c r="FM34" s="4">
        <f ca="1">Horaire!FM70</f>
        <v>0</v>
      </c>
      <c r="FN34" s="4">
        <f ca="1">Horaire!FN70</f>
        <v>0</v>
      </c>
      <c r="FO34" s="4">
        <f ca="1">Horaire!FO70</f>
        <v>0</v>
      </c>
      <c r="FP34" s="110" t="e">
        <f ca="1">Horaire!FP70</f>
        <v>#VALUE!</v>
      </c>
      <c r="FQ34" s="4" t="e">
        <f ca="1">Horaire!FQ70</f>
        <v>#VALUE!</v>
      </c>
      <c r="FR34" s="4" t="e">
        <f ca="1">Horaire!FR70</f>
        <v>#VALUE!</v>
      </c>
      <c r="FS34" s="4" t="e">
        <f ca="1">Horaire!FS70</f>
        <v>#VALUE!</v>
      </c>
      <c r="FT34" s="4" t="e">
        <f ca="1">Horaire!FT70</f>
        <v>#VALUE!</v>
      </c>
      <c r="FU34" s="4" t="e">
        <f ca="1">Horaire!FU70</f>
        <v>#VALUE!</v>
      </c>
      <c r="FV34" s="4" t="e">
        <f ca="1">Horaire!FV70</f>
        <v>#VALUE!</v>
      </c>
      <c r="FW34" s="4" t="e">
        <f ca="1">Horaire!FW70</f>
        <v>#VALUE!</v>
      </c>
      <c r="FX34" s="4" t="e">
        <f ca="1">Horaire!FX70</f>
        <v>#VALUE!</v>
      </c>
      <c r="FY34" s="4" t="e">
        <f ca="1">Horaire!FY70</f>
        <v>#VALUE!</v>
      </c>
      <c r="FZ34" s="4" t="e">
        <f ca="1">Horaire!FZ70</f>
        <v>#VALUE!</v>
      </c>
      <c r="GA34" s="4" t="e">
        <f ca="1">Horaire!GA70</f>
        <v>#VALUE!</v>
      </c>
      <c r="GB34" s="4" t="e">
        <f ca="1">Horaire!GB70</f>
        <v>#VALUE!</v>
      </c>
      <c r="GC34" s="4" t="e">
        <f ca="1">Horaire!GC70</f>
        <v>#VALUE!</v>
      </c>
      <c r="GD34" s="4" t="e">
        <f ca="1">Horaire!GD70</f>
        <v>#VALUE!</v>
      </c>
      <c r="GE34" s="4" t="e">
        <f ca="1">Horaire!GE70</f>
        <v>#VALUE!</v>
      </c>
      <c r="GF34" s="4" t="e">
        <f ca="1">Horaire!GF70</f>
        <v>#VALUE!</v>
      </c>
      <c r="GG34" s="4" t="e">
        <f ca="1">Horaire!GG70</f>
        <v>#VALUE!</v>
      </c>
      <c r="GH34" s="4" t="e">
        <f ca="1">Horaire!GH70</f>
        <v>#VALUE!</v>
      </c>
      <c r="GI34" s="4" t="e">
        <f ca="1">Horaire!GI70</f>
        <v>#VALUE!</v>
      </c>
      <c r="GJ34" s="4" t="e">
        <f ca="1">Horaire!GJ70</f>
        <v>#VALUE!</v>
      </c>
      <c r="GK34" s="4" t="e">
        <f ca="1">Horaire!GK70</f>
        <v>#VALUE!</v>
      </c>
      <c r="GL34" s="4" t="e">
        <f ca="1">Horaire!GL70</f>
        <v>#VALUE!</v>
      </c>
      <c r="GM34" s="156" t="e">
        <f ca="1">Horaire!GM70</f>
        <v>#VALUE!</v>
      </c>
    </row>
    <row r="35" spans="1:195" x14ac:dyDescent="0.25">
      <c r="B35" t="s">
        <v>76</v>
      </c>
      <c r="C35" t="s">
        <v>24</v>
      </c>
      <c r="D35" s="4">
        <f t="shared" ref="D35:BO35" ca="1" si="9">IF(D64&lt;=$L$3,IF(AND(D38&gt;=0,D39&gt;=0,D38&lt;&gt;"",D39&lt;&gt;""),D39,IF(AND(D41&gt;=0,D40&lt;=0,D41&lt;&gt;"",D40&lt;&gt;""),D41,IF(AND(D43&lt;=0,D42&gt;=0,D43&lt;&gt;"",D42&lt;&gt;""),D43,""))),"")</f>
        <v>-2.6461780553812417</v>
      </c>
      <c r="E35" s="4">
        <f t="shared" ca="1" si="9"/>
        <v>-2.9428908977538142</v>
      </c>
      <c r="F35" s="4">
        <f t="shared" ca="1" si="9"/>
        <v>-3.069356046999093</v>
      </c>
      <c r="G35" s="4">
        <f t="shared" ca="1" si="9"/>
        <v>-3.1473006333450493</v>
      </c>
      <c r="H35" s="4">
        <f t="shared" ca="1" si="9"/>
        <v>-3.1911003204686605</v>
      </c>
      <c r="I35" s="4">
        <f t="shared" ca="1" si="9"/>
        <v>-3.1367246001167781</v>
      </c>
      <c r="J35" s="4">
        <f t="shared" ca="1" si="9"/>
        <v>-3.195088672396889</v>
      </c>
      <c r="K35" s="4">
        <f t="shared" ca="1" si="9"/>
        <v>17.256980137160919</v>
      </c>
      <c r="L35" s="4">
        <f t="shared" ca="1" si="9"/>
        <v>20.153832863747169</v>
      </c>
      <c r="M35" s="4">
        <f t="shared" ca="1" si="9"/>
        <v>20.297441745148205</v>
      </c>
      <c r="N35" s="4">
        <f t="shared" ca="1" si="9"/>
        <v>21.093822486317762</v>
      </c>
      <c r="O35" s="4">
        <f t="shared" ca="1" si="9"/>
        <v>17.665636726338931</v>
      </c>
      <c r="P35" s="4">
        <f t="shared" ca="1" si="9"/>
        <v>17.715993136047018</v>
      </c>
      <c r="Q35" s="4">
        <f t="shared" ca="1" si="9"/>
        <v>17.762778606217935</v>
      </c>
      <c r="R35" s="4">
        <f t="shared" ca="1" si="9"/>
        <v>17.806910321035861</v>
      </c>
      <c r="S35" s="4">
        <f t="shared" ca="1" si="9"/>
        <v>17.849085901216689</v>
      </c>
      <c r="T35" s="4">
        <f t="shared" ca="1" si="9"/>
        <v>17.890467957439956</v>
      </c>
      <c r="U35" s="4">
        <f t="shared" ca="1" si="9"/>
        <v>32.41526643808681</v>
      </c>
      <c r="V35" s="4">
        <f t="shared" ca="1" si="9"/>
        <v>23.500812865744479</v>
      </c>
      <c r="W35" s="4">
        <f t="shared" ca="1" si="9"/>
        <v>18.919512000789062</v>
      </c>
      <c r="X35" s="4">
        <f t="shared" ca="1" si="9"/>
        <v>18.63464725345673</v>
      </c>
      <c r="Y35" s="4">
        <f t="shared" ca="1" si="9"/>
        <v>7.982846904572396</v>
      </c>
      <c r="Z35" s="4">
        <f t="shared" ca="1" si="9"/>
        <v>7.3911354909563549</v>
      </c>
      <c r="AA35" s="4">
        <f t="shared" ca="1" si="9"/>
        <v>2.1249917700358418</v>
      </c>
      <c r="AB35" s="110">
        <f t="shared" ca="1" si="9"/>
        <v>-4.2246100330669822</v>
      </c>
      <c r="AC35" s="4">
        <f t="shared" ca="1" si="9"/>
        <v>-2.8980046360947562</v>
      </c>
      <c r="AD35" s="4">
        <f t="shared" ca="1" si="9"/>
        <v>-2.2354476344546543</v>
      </c>
      <c r="AE35" s="4">
        <f t="shared" ca="1" si="9"/>
        <v>-2.0824344991992998</v>
      </c>
      <c r="AF35" s="4">
        <f t="shared" ca="1" si="9"/>
        <v>-2.0757513829649841</v>
      </c>
      <c r="AG35" s="4">
        <f t="shared" ca="1" si="9"/>
        <v>-2.0757160960467425</v>
      </c>
      <c r="AH35" s="4">
        <f t="shared" ca="1" si="9"/>
        <v>-1.9464759438790804</v>
      </c>
      <c r="AI35" s="4">
        <f t="shared" ca="1" si="9"/>
        <v>-1.9064688137406482</v>
      </c>
      <c r="AJ35" s="4">
        <f t="shared" ca="1" si="9"/>
        <v>30.751962919648605</v>
      </c>
      <c r="AK35" s="4">
        <f t="shared" ca="1" si="9"/>
        <v>22.068825761350318</v>
      </c>
      <c r="AL35" s="4">
        <f t="shared" ca="1" si="9"/>
        <v>8.2505586606351571</v>
      </c>
      <c r="AM35" s="4">
        <f t="shared" ca="1" si="9"/>
        <v>4.5135698563403963</v>
      </c>
      <c r="AN35" s="4">
        <f t="shared" ca="1" si="9"/>
        <v>-2.7536377783169672</v>
      </c>
      <c r="AO35" s="4">
        <f t="shared" ca="1" si="9"/>
        <v>-2.1859679798026059</v>
      </c>
      <c r="AP35" s="4">
        <f t="shared" ca="1" si="9"/>
        <v>-2.0790440937331627</v>
      </c>
      <c r="AQ35" s="4">
        <f t="shared" ca="1" si="9"/>
        <v>-2.0329098521430331</v>
      </c>
      <c r="AR35" s="4">
        <f t="shared" ca="1" si="9"/>
        <v>-1.9198669202950196</v>
      </c>
      <c r="AS35" s="4">
        <f t="shared" ca="1" si="9"/>
        <v>20.191602791751574</v>
      </c>
      <c r="AT35" s="4">
        <f t="shared" ca="1" si="9"/>
        <v>21.282300925546952</v>
      </c>
      <c r="AU35" s="4">
        <f t="shared" ca="1" si="9"/>
        <v>7.1479453286988983</v>
      </c>
      <c r="AV35" s="4">
        <f t="shared" ca="1" si="9"/>
        <v>3.0211201452146454</v>
      </c>
      <c r="AW35" s="4">
        <f t="shared" ca="1" si="9"/>
        <v>-3.3682630067101913</v>
      </c>
      <c r="AX35" s="4">
        <f t="shared" ca="1" si="9"/>
        <v>-2.5251734783345601</v>
      </c>
      <c r="AY35" s="4">
        <f t="shared" ca="1" si="9"/>
        <v>-2.0646384655667775</v>
      </c>
      <c r="AZ35" s="110">
        <f t="shared" ca="1" si="9"/>
        <v>-1.9257354414200689</v>
      </c>
      <c r="BA35" s="4">
        <f t="shared" ca="1" si="9"/>
        <v>-1.860350435217403</v>
      </c>
      <c r="BB35" s="4">
        <f t="shared" ca="1" si="9"/>
        <v>-1.8533109622717887</v>
      </c>
      <c r="BC35" s="4">
        <f t="shared" ca="1" si="9"/>
        <v>-1.8835475114607561</v>
      </c>
      <c r="BD35" s="4">
        <f t="shared" ca="1" si="9"/>
        <v>-1.9180578423742705</v>
      </c>
      <c r="BE35" s="4">
        <f t="shared" ca="1" si="9"/>
        <v>-1.9220898615647883</v>
      </c>
      <c r="BF35" s="4">
        <f t="shared" ca="1" si="9"/>
        <v>-1.9226008067178078</v>
      </c>
      <c r="BG35" s="4">
        <f t="shared" ca="1" si="9"/>
        <v>-1.9226661486111751</v>
      </c>
      <c r="BH35" s="4">
        <f t="shared" ca="1" si="9"/>
        <v>-1.9226745144487771</v>
      </c>
      <c r="BI35" s="4">
        <f t="shared" ca="1" si="9"/>
        <v>-1.8454147540087069</v>
      </c>
      <c r="BJ35" s="4">
        <f t="shared" ca="1" si="9"/>
        <v>-1.8280589481393497</v>
      </c>
      <c r="BK35" s="4">
        <f t="shared" ca="1" si="9"/>
        <v>-1.8248591285471387</v>
      </c>
      <c r="BL35" s="4">
        <f t="shared" ca="1" si="9"/>
        <v>-1.8242866054944751</v>
      </c>
      <c r="BM35" s="4">
        <f t="shared" ca="1" si="9"/>
        <v>-1.8745212067303718</v>
      </c>
      <c r="BN35" s="4">
        <f t="shared" ca="1" si="9"/>
        <v>-1.9367659734497866</v>
      </c>
      <c r="BO35" s="4">
        <f t="shared" ca="1" si="9"/>
        <v>-1.9506357408453541</v>
      </c>
      <c r="BP35" s="4">
        <f t="shared" ref="BP35:EA35" ca="1" si="10">IF(BP64&lt;=$L$3,IF(AND(BP38&gt;=0,BP39&gt;=0,BP38&lt;&gt;"",BP39&lt;&gt;""),BP39,IF(AND(BP41&gt;=0,BP40&lt;=0,BP41&lt;&gt;"",BP40&lt;&gt;""),BP41,IF(AND(BP43&lt;=0,BP42&gt;=0,BP43&lt;&gt;"",BP42&lt;&gt;""),BP43,""))),"")</f>
        <v>-1.953983031261628</v>
      </c>
      <c r="BQ35" s="4">
        <f t="shared" ca="1" si="10"/>
        <v>-1.9548047390837109</v>
      </c>
      <c r="BR35" s="4">
        <f t="shared" ca="1" si="10"/>
        <v>-1.9550072789314823</v>
      </c>
      <c r="BS35" s="4">
        <f t="shared" ca="1" si="10"/>
        <v>-1.9527442705064546</v>
      </c>
      <c r="BT35" s="4">
        <f t="shared" ca="1" si="10"/>
        <v>-1.8960823350733766</v>
      </c>
      <c r="BU35" s="4">
        <f t="shared" ca="1" si="10"/>
        <v>-1.8783321284513581</v>
      </c>
      <c r="BV35" s="4">
        <f t="shared" ca="1" si="10"/>
        <v>-1.873089615553573</v>
      </c>
      <c r="BW35" s="4">
        <f t="shared" ca="1" si="10"/>
        <v>-1.8715706364475302</v>
      </c>
      <c r="BX35" s="110">
        <f t="shared" ca="1" si="10"/>
        <v>-1.8711330376313691</v>
      </c>
      <c r="BY35" s="4">
        <f t="shared" ca="1" si="10"/>
        <v>-1.8472178990751353</v>
      </c>
      <c r="BZ35" s="4">
        <f t="shared" ca="1" si="10"/>
        <v>-1.8614317602821402</v>
      </c>
      <c r="CA35" s="4">
        <f t="shared" ca="1" si="10"/>
        <v>-1.8655394747359344</v>
      </c>
      <c r="CB35" s="4">
        <f t="shared" ca="1" si="10"/>
        <v>-1.8667450523655065</v>
      </c>
      <c r="CC35" s="4">
        <f t="shared" ca="1" si="10"/>
        <v>-1.8671004462948386</v>
      </c>
      <c r="CD35" s="4">
        <f t="shared" ca="1" si="10"/>
        <v>-1.8672053490168119</v>
      </c>
      <c r="CE35" s="4">
        <f t="shared" ca="1" si="10"/>
        <v>-1.8672363252794408</v>
      </c>
      <c r="CF35" s="4">
        <f t="shared" ca="1" si="10"/>
        <v>-1.8672454731523953</v>
      </c>
      <c r="CG35" s="4">
        <f t="shared" ca="1" si="10"/>
        <v>-1.8457746375752933</v>
      </c>
      <c r="CH35" s="4">
        <f t="shared" ca="1" si="10"/>
        <v>-1.8359752605351851</v>
      </c>
      <c r="CI35" s="4">
        <f t="shared" ca="1" si="10"/>
        <v>-1.8328539722646495</v>
      </c>
      <c r="CJ35" s="4">
        <f t="shared" ca="1" si="10"/>
        <v>-1.8318696733802418</v>
      </c>
      <c r="CK35" s="4">
        <f t="shared" ca="1" si="10"/>
        <v>-1.8315602680160996</v>
      </c>
      <c r="CL35" s="4">
        <f t="shared" ca="1" si="10"/>
        <v>-1.8314631077437435</v>
      </c>
      <c r="CM35" s="4">
        <f t="shared" ca="1" si="10"/>
        <v>-1.8593739458662075</v>
      </c>
      <c r="CN35" s="4">
        <f t="shared" ca="1" si="10"/>
        <v>-1.8770049475176558</v>
      </c>
      <c r="CO35" s="4">
        <f t="shared" ca="1" si="10"/>
        <v>-1.8828343792549094</v>
      </c>
      <c r="CP35" s="4">
        <f t="shared" ca="1" si="10"/>
        <v>-1.8847941094757059</v>
      </c>
      <c r="CQ35" s="4">
        <f t="shared" ca="1" si="10"/>
        <v>-1.8854565193591861</v>
      </c>
      <c r="CR35" s="4">
        <f t="shared" ca="1" si="10"/>
        <v>-1.8856808289589524</v>
      </c>
      <c r="CS35" s="4">
        <f t="shared" ca="1" si="10"/>
        <v>-1.8857568328451666</v>
      </c>
      <c r="CT35" s="4">
        <f t="shared" ca="1" si="10"/>
        <v>-1.8857825909590356</v>
      </c>
      <c r="CU35" s="156">
        <f t="shared" ca="1" si="10"/>
        <v>-1.856412878782997</v>
      </c>
      <c r="CV35" s="4">
        <f t="shared" ca="1" si="10"/>
        <v>0</v>
      </c>
      <c r="CW35" s="4">
        <f t="shared" ca="1" si="10"/>
        <v>0</v>
      </c>
      <c r="CX35" s="4">
        <f t="shared" ca="1" si="10"/>
        <v>0</v>
      </c>
      <c r="CY35" s="4">
        <f t="shared" ca="1" si="10"/>
        <v>0</v>
      </c>
      <c r="CZ35" s="4">
        <f t="shared" ca="1" si="10"/>
        <v>0</v>
      </c>
      <c r="DA35" s="4">
        <f t="shared" ca="1" si="10"/>
        <v>0</v>
      </c>
      <c r="DB35" s="4">
        <f t="shared" ca="1" si="10"/>
        <v>0</v>
      </c>
      <c r="DC35" s="4">
        <f t="shared" ca="1" si="10"/>
        <v>0</v>
      </c>
      <c r="DD35" s="4">
        <f t="shared" ca="1" si="10"/>
        <v>0</v>
      </c>
      <c r="DE35" s="4">
        <f t="shared" ca="1" si="10"/>
        <v>0</v>
      </c>
      <c r="DF35" s="4">
        <f t="shared" ca="1" si="10"/>
        <v>0</v>
      </c>
      <c r="DG35" s="4">
        <f t="shared" ca="1" si="10"/>
        <v>0</v>
      </c>
      <c r="DH35" s="4">
        <f t="shared" ca="1" si="10"/>
        <v>0</v>
      </c>
      <c r="DI35" s="4">
        <f t="shared" ca="1" si="10"/>
        <v>0</v>
      </c>
      <c r="DJ35" s="4">
        <f t="shared" ca="1" si="10"/>
        <v>0</v>
      </c>
      <c r="DK35" s="4">
        <f t="shared" ca="1" si="10"/>
        <v>0</v>
      </c>
      <c r="DL35" s="4">
        <f t="shared" ca="1" si="10"/>
        <v>0</v>
      </c>
      <c r="DM35" s="4">
        <f t="shared" ca="1" si="10"/>
        <v>0</v>
      </c>
      <c r="DN35" s="4">
        <f t="shared" ca="1" si="10"/>
        <v>0</v>
      </c>
      <c r="DO35" s="4">
        <f t="shared" ca="1" si="10"/>
        <v>0</v>
      </c>
      <c r="DP35" s="4">
        <f t="shared" ca="1" si="10"/>
        <v>0</v>
      </c>
      <c r="DQ35" s="4">
        <f t="shared" ca="1" si="10"/>
        <v>0</v>
      </c>
      <c r="DR35" s="4">
        <f t="shared" ca="1" si="10"/>
        <v>0</v>
      </c>
      <c r="DS35" s="4">
        <f t="shared" ca="1" si="10"/>
        <v>0</v>
      </c>
      <c r="DT35" s="110">
        <f t="shared" ca="1" si="10"/>
        <v>0</v>
      </c>
      <c r="DU35" s="4">
        <f t="shared" ca="1" si="10"/>
        <v>0</v>
      </c>
      <c r="DV35" s="4">
        <f t="shared" ca="1" si="10"/>
        <v>0</v>
      </c>
      <c r="DW35" s="4">
        <f t="shared" ca="1" si="10"/>
        <v>0</v>
      </c>
      <c r="DX35" s="4">
        <f t="shared" ca="1" si="10"/>
        <v>0</v>
      </c>
      <c r="DY35" s="4">
        <f t="shared" ca="1" si="10"/>
        <v>0</v>
      </c>
      <c r="DZ35" s="4">
        <f t="shared" ca="1" si="10"/>
        <v>0</v>
      </c>
      <c r="EA35" s="4">
        <f t="shared" ca="1" si="10"/>
        <v>0</v>
      </c>
      <c r="EB35" s="4">
        <f t="shared" ref="EB35:GM35" ca="1" si="11">IF(EB64&lt;=$L$3,IF(AND(EB38&gt;=0,EB39&gt;=0,EB38&lt;&gt;"",EB39&lt;&gt;""),EB39,IF(AND(EB41&gt;=0,EB40&lt;=0,EB41&lt;&gt;"",EB40&lt;&gt;""),EB41,IF(AND(EB43&lt;=0,EB42&gt;=0,EB43&lt;&gt;"",EB42&lt;&gt;""),EB43,""))),"")</f>
        <v>0</v>
      </c>
      <c r="EC35" s="4">
        <f t="shared" ca="1" si="11"/>
        <v>0</v>
      </c>
      <c r="ED35" s="4">
        <f t="shared" ca="1" si="11"/>
        <v>0</v>
      </c>
      <c r="EE35" s="4">
        <f t="shared" ca="1" si="11"/>
        <v>0</v>
      </c>
      <c r="EF35" s="4">
        <f t="shared" ca="1" si="11"/>
        <v>0</v>
      </c>
      <c r="EG35" s="4">
        <f t="shared" ca="1" si="11"/>
        <v>0</v>
      </c>
      <c r="EH35" s="4">
        <f t="shared" ca="1" si="11"/>
        <v>0</v>
      </c>
      <c r="EI35" s="4">
        <f t="shared" ca="1" si="11"/>
        <v>0</v>
      </c>
      <c r="EJ35" s="4">
        <f t="shared" ca="1" si="11"/>
        <v>0</v>
      </c>
      <c r="EK35" s="4">
        <f t="shared" ca="1" si="11"/>
        <v>0</v>
      </c>
      <c r="EL35" s="4">
        <f t="shared" ca="1" si="11"/>
        <v>0</v>
      </c>
      <c r="EM35" s="4">
        <f t="shared" ca="1" si="11"/>
        <v>0</v>
      </c>
      <c r="EN35" s="4">
        <f t="shared" ca="1" si="11"/>
        <v>0</v>
      </c>
      <c r="EO35" s="4">
        <f t="shared" ca="1" si="11"/>
        <v>0</v>
      </c>
      <c r="EP35" s="4">
        <f t="shared" ca="1" si="11"/>
        <v>0</v>
      </c>
      <c r="EQ35" s="156">
        <f t="shared" ca="1" si="11"/>
        <v>0</v>
      </c>
      <c r="ER35" s="4">
        <f t="shared" ca="1" si="11"/>
        <v>0</v>
      </c>
      <c r="ES35" s="4">
        <f t="shared" ca="1" si="11"/>
        <v>0</v>
      </c>
      <c r="ET35" s="4">
        <f t="shared" ca="1" si="11"/>
        <v>0</v>
      </c>
      <c r="EU35" s="4">
        <f t="shared" ca="1" si="11"/>
        <v>0</v>
      </c>
      <c r="EV35" s="4">
        <f t="shared" ca="1" si="11"/>
        <v>0</v>
      </c>
      <c r="EW35" s="4">
        <f t="shared" ca="1" si="11"/>
        <v>0</v>
      </c>
      <c r="EX35" s="4">
        <f t="shared" ca="1" si="11"/>
        <v>0</v>
      </c>
      <c r="EY35" s="4">
        <f t="shared" ca="1" si="11"/>
        <v>0</v>
      </c>
      <c r="EZ35" s="4">
        <f t="shared" ca="1" si="11"/>
        <v>0</v>
      </c>
      <c r="FA35" s="4">
        <f t="shared" ca="1" si="11"/>
        <v>0</v>
      </c>
      <c r="FB35" s="4">
        <f t="shared" ca="1" si="11"/>
        <v>0</v>
      </c>
      <c r="FC35" s="4">
        <f t="shared" ca="1" si="11"/>
        <v>0</v>
      </c>
      <c r="FD35" s="4">
        <f t="shared" ca="1" si="11"/>
        <v>0</v>
      </c>
      <c r="FE35" s="4">
        <f t="shared" ca="1" si="11"/>
        <v>0</v>
      </c>
      <c r="FF35" s="4">
        <f t="shared" ca="1" si="11"/>
        <v>0</v>
      </c>
      <c r="FG35" s="4">
        <f t="shared" ca="1" si="11"/>
        <v>0</v>
      </c>
      <c r="FH35" s="4">
        <f t="shared" ca="1" si="11"/>
        <v>0</v>
      </c>
      <c r="FI35" s="4">
        <f t="shared" ca="1" si="11"/>
        <v>0</v>
      </c>
      <c r="FJ35" s="4">
        <f t="shared" ca="1" si="11"/>
        <v>0</v>
      </c>
      <c r="FK35" s="4">
        <f t="shared" ca="1" si="11"/>
        <v>0</v>
      </c>
      <c r="FL35" s="4">
        <f t="shared" ca="1" si="11"/>
        <v>0</v>
      </c>
      <c r="FM35" s="4">
        <f t="shared" ca="1" si="11"/>
        <v>0</v>
      </c>
      <c r="FN35" s="4">
        <f t="shared" ca="1" si="11"/>
        <v>0</v>
      </c>
      <c r="FO35" s="4">
        <f t="shared" ca="1" si="11"/>
        <v>0</v>
      </c>
      <c r="FP35" s="110" t="str">
        <f t="shared" si="11"/>
        <v/>
      </c>
      <c r="FQ35" s="4" t="str">
        <f t="shared" si="11"/>
        <v/>
      </c>
      <c r="FR35" s="4" t="str">
        <f t="shared" si="11"/>
        <v/>
      </c>
      <c r="FS35" s="4" t="str">
        <f t="shared" si="11"/>
        <v/>
      </c>
      <c r="FT35" s="4" t="str">
        <f t="shared" si="11"/>
        <v/>
      </c>
      <c r="FU35" s="4" t="str">
        <f t="shared" si="11"/>
        <v/>
      </c>
      <c r="FV35" s="4" t="str">
        <f t="shared" si="11"/>
        <v/>
      </c>
      <c r="FW35" s="4" t="str">
        <f t="shared" si="11"/>
        <v/>
      </c>
      <c r="FX35" s="4" t="str">
        <f t="shared" si="11"/>
        <v/>
      </c>
      <c r="FY35" s="4" t="str">
        <f t="shared" si="11"/>
        <v/>
      </c>
      <c r="FZ35" s="4" t="str">
        <f t="shared" si="11"/>
        <v/>
      </c>
      <c r="GA35" s="4" t="str">
        <f t="shared" si="11"/>
        <v/>
      </c>
      <c r="GB35" s="4" t="str">
        <f t="shared" si="11"/>
        <v/>
      </c>
      <c r="GC35" s="4" t="str">
        <f t="shared" si="11"/>
        <v/>
      </c>
      <c r="GD35" s="4" t="str">
        <f t="shared" si="11"/>
        <v/>
      </c>
      <c r="GE35" s="4" t="str">
        <f t="shared" si="11"/>
        <v/>
      </c>
      <c r="GF35" s="4" t="str">
        <f t="shared" si="11"/>
        <v/>
      </c>
      <c r="GG35" s="4" t="str">
        <f t="shared" si="11"/>
        <v/>
      </c>
      <c r="GH35" s="4" t="str">
        <f t="shared" si="11"/>
        <v/>
      </c>
      <c r="GI35" s="4" t="str">
        <f t="shared" si="11"/>
        <v/>
      </c>
      <c r="GJ35" s="4" t="str">
        <f t="shared" si="11"/>
        <v/>
      </c>
      <c r="GK35" s="4" t="str">
        <f t="shared" si="11"/>
        <v/>
      </c>
      <c r="GL35" s="4" t="str">
        <f t="shared" si="11"/>
        <v/>
      </c>
      <c r="GM35" s="156" t="str">
        <f t="shared" si="11"/>
        <v/>
      </c>
    </row>
    <row r="36" spans="1:195" x14ac:dyDescent="0.25">
      <c r="B36" t="s">
        <v>77</v>
      </c>
      <c r="C36" t="s">
        <v>24</v>
      </c>
      <c r="D36" s="4">
        <f t="shared" ref="D36:BO36" ca="1" si="12">IF(D64&lt;=$L$3,IF(OR(D53=3,D53=4),0,IF(AND(D38&gt;=0,D39&gt;=0,D38&lt;&gt;"",D39&lt;&gt;""),D38,IF(AND(D41&gt;=0,D40&lt;=0,D41&lt;&gt;"",D40&lt;&gt;""),D40,IF(AND(D43&lt;=0,D42&gt;=0,D43&lt;&gt;"",D42&lt;&gt;""),D42,"")))),"")</f>
        <v>2.6461780553812417</v>
      </c>
      <c r="E36" s="4">
        <f t="shared" ca="1" si="12"/>
        <v>2.9428908977538142</v>
      </c>
      <c r="F36" s="4">
        <f t="shared" ca="1" si="12"/>
        <v>3.069356046999093</v>
      </c>
      <c r="G36" s="4">
        <f t="shared" ca="1" si="12"/>
        <v>3.1473006333450493</v>
      </c>
      <c r="H36" s="4">
        <f t="shared" ca="1" si="12"/>
        <v>3.1911003204686605</v>
      </c>
      <c r="I36" s="4">
        <f t="shared" ca="1" si="12"/>
        <v>3.1367246001167781</v>
      </c>
      <c r="J36" s="4">
        <f t="shared" ca="1" si="12"/>
        <v>3.195088672396889</v>
      </c>
      <c r="K36" s="4">
        <f t="shared" ca="1" si="12"/>
        <v>10.503300259202938</v>
      </c>
      <c r="L36" s="4">
        <f t="shared" ca="1" si="12"/>
        <v>11.312490630200688</v>
      </c>
      <c r="M36" s="4">
        <f t="shared" ca="1" si="12"/>
        <v>10.508633714403576</v>
      </c>
      <c r="N36" s="4">
        <f t="shared" ca="1" si="12"/>
        <v>9.7117787399487234</v>
      </c>
      <c r="O36" s="4">
        <f t="shared" ca="1" si="12"/>
        <v>5.3857970207495534</v>
      </c>
      <c r="P36" s="4">
        <f t="shared" ca="1" si="12"/>
        <v>5.3766073936801178</v>
      </c>
      <c r="Q36" s="4">
        <f t="shared" ca="1" si="12"/>
        <v>5.3704959433831227</v>
      </c>
      <c r="R36" s="4">
        <f t="shared" ca="1" si="12"/>
        <v>5.3667356573223515</v>
      </c>
      <c r="S36" s="4">
        <f t="shared" ca="1" si="12"/>
        <v>5.3647716997276795</v>
      </c>
      <c r="T36" s="4">
        <f t="shared" ca="1" si="12"/>
        <v>5.3648839961825487</v>
      </c>
      <c r="U36" s="4">
        <f t="shared" ca="1" si="12"/>
        <v>16.482941966831007</v>
      </c>
      <c r="V36" s="4">
        <f t="shared" ca="1" si="12"/>
        <v>8.8333177993271548</v>
      </c>
      <c r="W36" s="4">
        <f t="shared" ca="1" si="12"/>
        <v>4.5504558869285212</v>
      </c>
      <c r="X36" s="4">
        <f t="shared" ca="1" si="12"/>
        <v>4.8673912805845099</v>
      </c>
      <c r="Y36" s="4">
        <f t="shared" ca="1" si="12"/>
        <v>-7.982846904572396</v>
      </c>
      <c r="Z36" s="4">
        <f t="shared" ca="1" si="12"/>
        <v>-7.3911354909563549</v>
      </c>
      <c r="AA36" s="4">
        <f t="shared" ca="1" si="12"/>
        <v>-2.1249917700358418</v>
      </c>
      <c r="AB36" s="110">
        <f t="shared" ca="1" si="12"/>
        <v>4.2246100330669822</v>
      </c>
      <c r="AC36" s="4">
        <f t="shared" ca="1" si="12"/>
        <v>2.8980046360947562</v>
      </c>
      <c r="AD36" s="4">
        <f t="shared" ca="1" si="12"/>
        <v>2.2354476344546543</v>
      </c>
      <c r="AE36" s="4">
        <f t="shared" ca="1" si="12"/>
        <v>2.0824344991992998</v>
      </c>
      <c r="AF36" s="4">
        <f t="shared" ca="1" si="12"/>
        <v>2.0757513829649841</v>
      </c>
      <c r="AG36" s="4">
        <f t="shared" ca="1" si="12"/>
        <v>2.0757160960467425</v>
      </c>
      <c r="AH36" s="4">
        <f t="shared" ca="1" si="12"/>
        <v>1.9464759438790804</v>
      </c>
      <c r="AI36" s="4">
        <f t="shared" ca="1" si="12"/>
        <v>1.9064688137406482</v>
      </c>
      <c r="AJ36" s="4">
        <f t="shared" ca="1" si="12"/>
        <v>17.889913684032955</v>
      </c>
      <c r="AK36" s="4">
        <f t="shared" ca="1" si="12"/>
        <v>10.24402343428504</v>
      </c>
      <c r="AL36" s="4">
        <f t="shared" ca="1" si="12"/>
        <v>-8.2505586606351571</v>
      </c>
      <c r="AM36" s="4">
        <f t="shared" ca="1" si="12"/>
        <v>-4.5135698563403963</v>
      </c>
      <c r="AN36" s="4">
        <f t="shared" ca="1" si="12"/>
        <v>2.7536377783169672</v>
      </c>
      <c r="AO36" s="4">
        <f t="shared" ca="1" si="12"/>
        <v>2.1859679798026059</v>
      </c>
      <c r="AP36" s="4">
        <f t="shared" ca="1" si="12"/>
        <v>2.0790440937331627</v>
      </c>
      <c r="AQ36" s="4">
        <f t="shared" ca="1" si="12"/>
        <v>2.0329098521430331</v>
      </c>
      <c r="AR36" s="4">
        <f t="shared" ca="1" si="12"/>
        <v>1.9198669202950196</v>
      </c>
      <c r="AS36" s="4">
        <f t="shared" ca="1" si="12"/>
        <v>11.862942568555955</v>
      </c>
      <c r="AT36" s="4">
        <f t="shared" ca="1" si="12"/>
        <v>10.963836977086725</v>
      </c>
      <c r="AU36" s="4">
        <f t="shared" ca="1" si="12"/>
        <v>-7.1479453286988983</v>
      </c>
      <c r="AV36" s="4">
        <f t="shared" ca="1" si="12"/>
        <v>-3.0211201452146454</v>
      </c>
      <c r="AW36" s="4">
        <f t="shared" ca="1" si="12"/>
        <v>3.3682630067101913</v>
      </c>
      <c r="AX36" s="4">
        <f t="shared" ca="1" si="12"/>
        <v>2.5251734783345601</v>
      </c>
      <c r="AY36" s="4">
        <f t="shared" ca="1" si="12"/>
        <v>2.0646384655667775</v>
      </c>
      <c r="AZ36" s="110">
        <f t="shared" ca="1" si="12"/>
        <v>1.9257354414200689</v>
      </c>
      <c r="BA36" s="4">
        <f t="shared" ca="1" si="12"/>
        <v>1.860350435217403</v>
      </c>
      <c r="BB36" s="4">
        <f t="shared" ca="1" si="12"/>
        <v>1.8533109622717887</v>
      </c>
      <c r="BC36" s="4">
        <f t="shared" ca="1" si="12"/>
        <v>1.8835475114607561</v>
      </c>
      <c r="BD36" s="4">
        <f t="shared" ca="1" si="12"/>
        <v>1.9180578423742705</v>
      </c>
      <c r="BE36" s="4">
        <f t="shared" ca="1" si="12"/>
        <v>1.9220898615647883</v>
      </c>
      <c r="BF36" s="4">
        <f t="shared" ca="1" si="12"/>
        <v>1.9226008067178078</v>
      </c>
      <c r="BG36" s="4">
        <f t="shared" ca="1" si="12"/>
        <v>1.9226661486111751</v>
      </c>
      <c r="BH36" s="4">
        <f t="shared" ca="1" si="12"/>
        <v>1.9226745144487771</v>
      </c>
      <c r="BI36" s="4">
        <f t="shared" ca="1" si="12"/>
        <v>1.8454147540087069</v>
      </c>
      <c r="BJ36" s="4">
        <f t="shared" ca="1" si="12"/>
        <v>1.8280589481393497</v>
      </c>
      <c r="BK36" s="4">
        <f t="shared" ca="1" si="12"/>
        <v>1.8248591285471387</v>
      </c>
      <c r="BL36" s="4">
        <f t="shared" ca="1" si="12"/>
        <v>1.8242866054944751</v>
      </c>
      <c r="BM36" s="4">
        <f t="shared" ca="1" si="12"/>
        <v>1.8745212067303718</v>
      </c>
      <c r="BN36" s="4">
        <f t="shared" ca="1" si="12"/>
        <v>1.9367659734497866</v>
      </c>
      <c r="BO36" s="4">
        <f t="shared" ca="1" si="12"/>
        <v>1.9506357408453541</v>
      </c>
      <c r="BP36" s="4">
        <f t="shared" ref="BP36:EA36" ca="1" si="13">IF(BP64&lt;=$L$3,IF(OR(BP53=3,BP53=4),0,IF(AND(BP38&gt;=0,BP39&gt;=0,BP38&lt;&gt;"",BP39&lt;&gt;""),BP38,IF(AND(BP41&gt;=0,BP40&lt;=0,BP41&lt;&gt;"",BP40&lt;&gt;""),BP40,IF(AND(BP43&lt;=0,BP42&gt;=0,BP43&lt;&gt;"",BP42&lt;&gt;""),BP42,"")))),"")</f>
        <v>1.953983031261628</v>
      </c>
      <c r="BQ36" s="4">
        <f t="shared" ca="1" si="13"/>
        <v>1.9548047390837109</v>
      </c>
      <c r="BR36" s="4">
        <f t="shared" ca="1" si="13"/>
        <v>1.9550072789314823</v>
      </c>
      <c r="BS36" s="4">
        <f t="shared" ca="1" si="13"/>
        <v>1.9527442705064546</v>
      </c>
      <c r="BT36" s="4">
        <f t="shared" ca="1" si="13"/>
        <v>1.8960823350733766</v>
      </c>
      <c r="BU36" s="4">
        <f t="shared" ca="1" si="13"/>
        <v>1.8783321284513581</v>
      </c>
      <c r="BV36" s="4">
        <f t="shared" ca="1" si="13"/>
        <v>1.873089615553573</v>
      </c>
      <c r="BW36" s="4">
        <f t="shared" ca="1" si="13"/>
        <v>1.8715706364475302</v>
      </c>
      <c r="BX36" s="110">
        <f t="shared" ca="1" si="13"/>
        <v>1.8711330376313691</v>
      </c>
      <c r="BY36" s="4">
        <f t="shared" ca="1" si="13"/>
        <v>1.8472178990751353</v>
      </c>
      <c r="BZ36" s="4">
        <f t="shared" ca="1" si="13"/>
        <v>1.8614317602821402</v>
      </c>
      <c r="CA36" s="4">
        <f t="shared" ca="1" si="13"/>
        <v>1.8655394747359344</v>
      </c>
      <c r="CB36" s="4">
        <f t="shared" ca="1" si="13"/>
        <v>1.8667450523655065</v>
      </c>
      <c r="CC36" s="4">
        <f t="shared" ca="1" si="13"/>
        <v>1.8671004462948386</v>
      </c>
      <c r="CD36" s="4">
        <f t="shared" ca="1" si="13"/>
        <v>1.8672053490168119</v>
      </c>
      <c r="CE36" s="4">
        <f t="shared" ca="1" si="13"/>
        <v>1.8672363252794408</v>
      </c>
      <c r="CF36" s="4">
        <f t="shared" ca="1" si="13"/>
        <v>1.8672454731523953</v>
      </c>
      <c r="CG36" s="4">
        <f t="shared" ca="1" si="13"/>
        <v>1.8457746375752933</v>
      </c>
      <c r="CH36" s="4">
        <f t="shared" ca="1" si="13"/>
        <v>1.8359752605351851</v>
      </c>
      <c r="CI36" s="4">
        <f t="shared" ca="1" si="13"/>
        <v>1.8328539722646495</v>
      </c>
      <c r="CJ36" s="4">
        <f t="shared" ca="1" si="13"/>
        <v>1.8318696733802418</v>
      </c>
      <c r="CK36" s="4">
        <f t="shared" ca="1" si="13"/>
        <v>1.8315602680160996</v>
      </c>
      <c r="CL36" s="4">
        <f t="shared" ca="1" si="13"/>
        <v>1.8314631077437435</v>
      </c>
      <c r="CM36" s="4">
        <f t="shared" ca="1" si="13"/>
        <v>1.8593739458662075</v>
      </c>
      <c r="CN36" s="4">
        <f t="shared" ca="1" si="13"/>
        <v>1.8770049475176558</v>
      </c>
      <c r="CO36" s="4">
        <f t="shared" ca="1" si="13"/>
        <v>1.8828343792549094</v>
      </c>
      <c r="CP36" s="4">
        <f t="shared" ca="1" si="13"/>
        <v>1.8847941094757059</v>
      </c>
      <c r="CQ36" s="4">
        <f t="shared" ca="1" si="13"/>
        <v>1.8854565193591861</v>
      </c>
      <c r="CR36" s="4">
        <f t="shared" ca="1" si="13"/>
        <v>1.8856808289589524</v>
      </c>
      <c r="CS36" s="4">
        <f t="shared" ca="1" si="13"/>
        <v>1.8857568328451666</v>
      </c>
      <c r="CT36" s="4">
        <f t="shared" ca="1" si="13"/>
        <v>1.8857825909590356</v>
      </c>
      <c r="CU36" s="156">
        <f t="shared" ca="1" si="13"/>
        <v>1.856412878782997</v>
      </c>
      <c r="CV36" s="4">
        <f t="shared" ca="1" si="13"/>
        <v>0</v>
      </c>
      <c r="CW36" s="4">
        <f t="shared" ca="1" si="13"/>
        <v>0</v>
      </c>
      <c r="CX36" s="4">
        <f t="shared" ca="1" si="13"/>
        <v>0</v>
      </c>
      <c r="CY36" s="4">
        <f t="shared" ca="1" si="13"/>
        <v>0</v>
      </c>
      <c r="CZ36" s="4">
        <f t="shared" ca="1" si="13"/>
        <v>0</v>
      </c>
      <c r="DA36" s="4">
        <f t="shared" ca="1" si="13"/>
        <v>0</v>
      </c>
      <c r="DB36" s="4">
        <f t="shared" ca="1" si="13"/>
        <v>0</v>
      </c>
      <c r="DC36" s="4">
        <f t="shared" ca="1" si="13"/>
        <v>0</v>
      </c>
      <c r="DD36" s="4">
        <f t="shared" ca="1" si="13"/>
        <v>0</v>
      </c>
      <c r="DE36" s="4">
        <f t="shared" ca="1" si="13"/>
        <v>0</v>
      </c>
      <c r="DF36" s="4">
        <f t="shared" ca="1" si="13"/>
        <v>0</v>
      </c>
      <c r="DG36" s="4">
        <f t="shared" ca="1" si="13"/>
        <v>0</v>
      </c>
      <c r="DH36" s="4">
        <f t="shared" ca="1" si="13"/>
        <v>0</v>
      </c>
      <c r="DI36" s="4">
        <f t="shared" ca="1" si="13"/>
        <v>0</v>
      </c>
      <c r="DJ36" s="4">
        <f t="shared" ca="1" si="13"/>
        <v>0</v>
      </c>
      <c r="DK36" s="4">
        <f t="shared" ca="1" si="13"/>
        <v>0</v>
      </c>
      <c r="DL36" s="4">
        <f t="shared" ca="1" si="13"/>
        <v>0</v>
      </c>
      <c r="DM36" s="4">
        <f t="shared" ca="1" si="13"/>
        <v>0</v>
      </c>
      <c r="DN36" s="4">
        <f t="shared" ca="1" si="13"/>
        <v>0</v>
      </c>
      <c r="DO36" s="4">
        <f t="shared" ca="1" si="13"/>
        <v>0</v>
      </c>
      <c r="DP36" s="4">
        <f t="shared" ca="1" si="13"/>
        <v>0</v>
      </c>
      <c r="DQ36" s="4">
        <f t="shared" ca="1" si="13"/>
        <v>0</v>
      </c>
      <c r="DR36" s="4">
        <f t="shared" ca="1" si="13"/>
        <v>0</v>
      </c>
      <c r="DS36" s="4">
        <f t="shared" ca="1" si="13"/>
        <v>0</v>
      </c>
      <c r="DT36" s="110">
        <f t="shared" ca="1" si="13"/>
        <v>0</v>
      </c>
      <c r="DU36" s="4">
        <f t="shared" ca="1" si="13"/>
        <v>0</v>
      </c>
      <c r="DV36" s="4">
        <f t="shared" ca="1" si="13"/>
        <v>0</v>
      </c>
      <c r="DW36" s="4">
        <f t="shared" ca="1" si="13"/>
        <v>0</v>
      </c>
      <c r="DX36" s="4">
        <f t="shared" ca="1" si="13"/>
        <v>0</v>
      </c>
      <c r="DY36" s="4">
        <f t="shared" ca="1" si="13"/>
        <v>0</v>
      </c>
      <c r="DZ36" s="4">
        <f t="shared" ca="1" si="13"/>
        <v>0</v>
      </c>
      <c r="EA36" s="4">
        <f t="shared" ca="1" si="13"/>
        <v>0</v>
      </c>
      <c r="EB36" s="4">
        <f t="shared" ref="EB36:GM36" ca="1" si="14">IF(EB64&lt;=$L$3,IF(OR(EB53=3,EB53=4),0,IF(AND(EB38&gt;=0,EB39&gt;=0,EB38&lt;&gt;"",EB39&lt;&gt;""),EB38,IF(AND(EB41&gt;=0,EB40&lt;=0,EB41&lt;&gt;"",EB40&lt;&gt;""),EB40,IF(AND(EB43&lt;=0,EB42&gt;=0,EB43&lt;&gt;"",EB42&lt;&gt;""),EB42,"")))),"")</f>
        <v>0</v>
      </c>
      <c r="EC36" s="4">
        <f t="shared" ca="1" si="14"/>
        <v>0</v>
      </c>
      <c r="ED36" s="4">
        <f t="shared" ca="1" si="14"/>
        <v>0</v>
      </c>
      <c r="EE36" s="4">
        <f t="shared" ca="1" si="14"/>
        <v>0</v>
      </c>
      <c r="EF36" s="4">
        <f t="shared" ca="1" si="14"/>
        <v>0</v>
      </c>
      <c r="EG36" s="4">
        <f t="shared" ca="1" si="14"/>
        <v>0</v>
      </c>
      <c r="EH36" s="4">
        <f t="shared" ca="1" si="14"/>
        <v>0</v>
      </c>
      <c r="EI36" s="4">
        <f t="shared" ca="1" si="14"/>
        <v>0</v>
      </c>
      <c r="EJ36" s="4">
        <f t="shared" ca="1" si="14"/>
        <v>0</v>
      </c>
      <c r="EK36" s="4">
        <f t="shared" ca="1" si="14"/>
        <v>0</v>
      </c>
      <c r="EL36" s="4">
        <f t="shared" ca="1" si="14"/>
        <v>0</v>
      </c>
      <c r="EM36" s="4">
        <f t="shared" ca="1" si="14"/>
        <v>0</v>
      </c>
      <c r="EN36" s="4">
        <f t="shared" ca="1" si="14"/>
        <v>0</v>
      </c>
      <c r="EO36" s="4">
        <f t="shared" ca="1" si="14"/>
        <v>0</v>
      </c>
      <c r="EP36" s="4">
        <f t="shared" ca="1" si="14"/>
        <v>0</v>
      </c>
      <c r="EQ36" s="156">
        <f t="shared" ca="1" si="14"/>
        <v>0</v>
      </c>
      <c r="ER36" s="4">
        <f t="shared" ca="1" si="14"/>
        <v>0</v>
      </c>
      <c r="ES36" s="4">
        <f t="shared" ca="1" si="14"/>
        <v>0</v>
      </c>
      <c r="ET36" s="4">
        <f t="shared" ca="1" si="14"/>
        <v>0</v>
      </c>
      <c r="EU36" s="4">
        <f t="shared" ca="1" si="14"/>
        <v>0</v>
      </c>
      <c r="EV36" s="4">
        <f t="shared" ca="1" si="14"/>
        <v>0</v>
      </c>
      <c r="EW36" s="4">
        <f t="shared" ca="1" si="14"/>
        <v>0</v>
      </c>
      <c r="EX36" s="4">
        <f t="shared" ca="1" si="14"/>
        <v>0</v>
      </c>
      <c r="EY36" s="4">
        <f t="shared" ca="1" si="14"/>
        <v>0</v>
      </c>
      <c r="EZ36" s="4">
        <f t="shared" ca="1" si="14"/>
        <v>0</v>
      </c>
      <c r="FA36" s="4">
        <f t="shared" ca="1" si="14"/>
        <v>0</v>
      </c>
      <c r="FB36" s="4">
        <f t="shared" ca="1" si="14"/>
        <v>0</v>
      </c>
      <c r="FC36" s="4">
        <f t="shared" ca="1" si="14"/>
        <v>0</v>
      </c>
      <c r="FD36" s="4">
        <f t="shared" ca="1" si="14"/>
        <v>0</v>
      </c>
      <c r="FE36" s="4">
        <f t="shared" ca="1" si="14"/>
        <v>0</v>
      </c>
      <c r="FF36" s="4">
        <f t="shared" ca="1" si="14"/>
        <v>0</v>
      </c>
      <c r="FG36" s="4">
        <f t="shared" ca="1" si="14"/>
        <v>0</v>
      </c>
      <c r="FH36" s="4">
        <f t="shared" ca="1" si="14"/>
        <v>0</v>
      </c>
      <c r="FI36" s="4">
        <f t="shared" ca="1" si="14"/>
        <v>0</v>
      </c>
      <c r="FJ36" s="4">
        <f t="shared" ca="1" si="14"/>
        <v>0</v>
      </c>
      <c r="FK36" s="4">
        <f t="shared" ca="1" si="14"/>
        <v>0</v>
      </c>
      <c r="FL36" s="4">
        <f t="shared" ca="1" si="14"/>
        <v>0</v>
      </c>
      <c r="FM36" s="4">
        <f t="shared" ca="1" si="14"/>
        <v>0</v>
      </c>
      <c r="FN36" s="4">
        <f t="shared" ca="1" si="14"/>
        <v>0</v>
      </c>
      <c r="FO36" s="4">
        <f t="shared" ca="1" si="14"/>
        <v>0</v>
      </c>
      <c r="FP36" s="110" t="str">
        <f t="shared" si="14"/>
        <v/>
      </c>
      <c r="FQ36" s="4" t="str">
        <f t="shared" si="14"/>
        <v/>
      </c>
      <c r="FR36" s="4" t="str">
        <f t="shared" si="14"/>
        <v/>
      </c>
      <c r="FS36" s="4" t="str">
        <f t="shared" si="14"/>
        <v/>
      </c>
      <c r="FT36" s="4" t="str">
        <f t="shared" si="14"/>
        <v/>
      </c>
      <c r="FU36" s="4" t="str">
        <f t="shared" si="14"/>
        <v/>
      </c>
      <c r="FV36" s="4" t="str">
        <f t="shared" si="14"/>
        <v/>
      </c>
      <c r="FW36" s="4" t="str">
        <f t="shared" si="14"/>
        <v/>
      </c>
      <c r="FX36" s="4" t="str">
        <f t="shared" si="14"/>
        <v/>
      </c>
      <c r="FY36" s="4" t="str">
        <f t="shared" si="14"/>
        <v/>
      </c>
      <c r="FZ36" s="4" t="str">
        <f t="shared" si="14"/>
        <v/>
      </c>
      <c r="GA36" s="4" t="str">
        <f t="shared" si="14"/>
        <v/>
      </c>
      <c r="GB36" s="4" t="str">
        <f t="shared" si="14"/>
        <v/>
      </c>
      <c r="GC36" s="4" t="str">
        <f t="shared" si="14"/>
        <v/>
      </c>
      <c r="GD36" s="4" t="str">
        <f t="shared" si="14"/>
        <v/>
      </c>
      <c r="GE36" s="4" t="str">
        <f t="shared" si="14"/>
        <v/>
      </c>
      <c r="GF36" s="4" t="str">
        <f t="shared" si="14"/>
        <v/>
      </c>
      <c r="GG36" s="4" t="str">
        <f t="shared" si="14"/>
        <v/>
      </c>
      <c r="GH36" s="4" t="str">
        <f t="shared" si="14"/>
        <v/>
      </c>
      <c r="GI36" s="4" t="str">
        <f t="shared" si="14"/>
        <v/>
      </c>
      <c r="GJ36" s="4" t="str">
        <f t="shared" si="14"/>
        <v/>
      </c>
      <c r="GK36" s="4" t="str">
        <f t="shared" si="14"/>
        <v/>
      </c>
      <c r="GL36" s="4" t="str">
        <f t="shared" si="14"/>
        <v/>
      </c>
      <c r="GM36" s="156" t="str">
        <f t="shared" si="14"/>
        <v/>
      </c>
    </row>
    <row r="37" spans="1:195" x14ac:dyDescent="0.25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110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110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110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156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110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156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110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156"/>
    </row>
    <row r="38" spans="1:195" x14ac:dyDescent="0.25">
      <c r="B38" t="s">
        <v>51</v>
      </c>
      <c r="C38" t="s">
        <v>24</v>
      </c>
      <c r="D38" s="4">
        <f ca="1">IF(D39&lt;&gt;"",D34-D39,"")</f>
        <v>3.7422608943742155</v>
      </c>
      <c r="E38" s="4">
        <f t="shared" ref="E38:BP38" ca="1" si="15">IF(E39&lt;&gt;"",E34-E39,"")</f>
        <v>4.1618762201877777</v>
      </c>
      <c r="F38" s="4">
        <f t="shared" ca="1" si="15"/>
        <v>4.3407249494179885</v>
      </c>
      <c r="G38" s="4">
        <f t="shared" ca="1" si="15"/>
        <v>4.450955240542001</v>
      </c>
      <c r="H38" s="4">
        <f t="shared" ca="1" si="15"/>
        <v>4.5128973520999107</v>
      </c>
      <c r="I38" s="4">
        <f t="shared" ca="1" si="15"/>
        <v>4.4359984709144715</v>
      </c>
      <c r="J38" s="4">
        <f t="shared" ca="1" si="15"/>
        <v>4.5185377334883272</v>
      </c>
      <c r="K38" s="4">
        <f t="shared" ca="1" si="15"/>
        <v>10.503300259202938</v>
      </c>
      <c r="L38" s="4">
        <f t="shared" ca="1" si="15"/>
        <v>11.312490630200688</v>
      </c>
      <c r="M38" s="4">
        <f t="shared" ca="1" si="15"/>
        <v>10.508633714403576</v>
      </c>
      <c r="N38" s="4">
        <f t="shared" ca="1" si="15"/>
        <v>9.7117787399487234</v>
      </c>
      <c r="O38" s="4">
        <f t="shared" ca="1" si="15"/>
        <v>5.3857970207495534</v>
      </c>
      <c r="P38" s="4">
        <f t="shared" ca="1" si="15"/>
        <v>5.3766073936801178</v>
      </c>
      <c r="Q38" s="4">
        <f t="shared" ca="1" si="15"/>
        <v>5.3704959433831227</v>
      </c>
      <c r="R38" s="4">
        <f t="shared" ca="1" si="15"/>
        <v>5.3667356573223515</v>
      </c>
      <c r="S38" s="4">
        <f t="shared" ca="1" si="15"/>
        <v>5.3647716997276795</v>
      </c>
      <c r="T38" s="4">
        <f t="shared" ca="1" si="15"/>
        <v>5.3648839961825487</v>
      </c>
      <c r="U38" s="4">
        <f t="shared" ca="1" si="15"/>
        <v>16.482941966831007</v>
      </c>
      <c r="V38" s="4">
        <f t="shared" ca="1" si="15"/>
        <v>8.8333177993271548</v>
      </c>
      <c r="W38" s="4">
        <f t="shared" ca="1" si="15"/>
        <v>4.5504558869285212</v>
      </c>
      <c r="X38" s="4">
        <f t="shared" ca="1" si="15"/>
        <v>4.8673912805845099</v>
      </c>
      <c r="Y38" s="4" t="str">
        <f t="shared" ca="1" si="15"/>
        <v/>
      </c>
      <c r="Z38" s="4" t="str">
        <f t="shared" ca="1" si="15"/>
        <v/>
      </c>
      <c r="AA38" s="4" t="str">
        <f t="shared" ca="1" si="15"/>
        <v/>
      </c>
      <c r="AB38" s="110">
        <f t="shared" ca="1" si="15"/>
        <v>5.9745008045007761</v>
      </c>
      <c r="AC38" s="4">
        <f t="shared" ca="1" si="15"/>
        <v>4.0983974601853106</v>
      </c>
      <c r="AD38" s="4">
        <f t="shared" ca="1" si="15"/>
        <v>3.1614003626206255</v>
      </c>
      <c r="AE38" s="4">
        <f t="shared" ca="1" si="15"/>
        <v>2.9450071115212739</v>
      </c>
      <c r="AF38" s="4">
        <f t="shared" ca="1" si="15"/>
        <v>2.935555757903789</v>
      </c>
      <c r="AG38" s="4">
        <f t="shared" ca="1" si="15"/>
        <v>2.9355058546654376</v>
      </c>
      <c r="AH38" s="4">
        <f t="shared" ca="1" si="15"/>
        <v>2.7527326786667672</v>
      </c>
      <c r="AI38" s="4">
        <f t="shared" ca="1" si="15"/>
        <v>2.6961540526333709</v>
      </c>
      <c r="AJ38" s="4">
        <f t="shared" ca="1" si="15"/>
        <v>17.889913684032955</v>
      </c>
      <c r="AK38" s="4">
        <f t="shared" ca="1" si="15"/>
        <v>10.24402343428504</v>
      </c>
      <c r="AL38" s="4" t="str">
        <f t="shared" ca="1" si="15"/>
        <v/>
      </c>
      <c r="AM38" s="4" t="str">
        <f t="shared" ca="1" si="15"/>
        <v/>
      </c>
      <c r="AN38" s="4">
        <f t="shared" ca="1" si="15"/>
        <v>3.8942318919587735</v>
      </c>
      <c r="AO38" s="4">
        <f t="shared" ca="1" si="15"/>
        <v>3.0914255639501618</v>
      </c>
      <c r="AP38" s="4">
        <f t="shared" ca="1" si="15"/>
        <v>2.9402123541291192</v>
      </c>
      <c r="AQ38" s="4">
        <f t="shared" ca="1" si="15"/>
        <v>2.8749686839825608</v>
      </c>
      <c r="AR38" s="4">
        <f t="shared" ca="1" si="15"/>
        <v>2.7151018366326825</v>
      </c>
      <c r="AS38" s="4">
        <f t="shared" ca="1" si="15"/>
        <v>11.862942568555955</v>
      </c>
      <c r="AT38" s="4">
        <f t="shared" ca="1" si="15"/>
        <v>10.963836977086725</v>
      </c>
      <c r="AU38" s="4" t="str">
        <f t="shared" ca="1" si="15"/>
        <v/>
      </c>
      <c r="AV38" s="4" t="str">
        <f t="shared" ca="1" si="15"/>
        <v/>
      </c>
      <c r="AW38" s="4">
        <f t="shared" ca="1" si="15"/>
        <v>4.7634432257291319</v>
      </c>
      <c r="AX38" s="4">
        <f t="shared" ca="1" si="15"/>
        <v>3.5711345804055785</v>
      </c>
      <c r="AY38" s="4">
        <f t="shared" ca="1" si="15"/>
        <v>2.9198397194017129</v>
      </c>
      <c r="AZ38" s="110">
        <f t="shared" ca="1" si="15"/>
        <v>2.7234011787988006</v>
      </c>
      <c r="BA38" s="4">
        <f t="shared" ca="1" si="15"/>
        <v>2.6309328162511414</v>
      </c>
      <c r="BB38" s="4">
        <f t="shared" ca="1" si="15"/>
        <v>2.6209774981394953</v>
      </c>
      <c r="BC38" s="4">
        <f t="shared" ca="1" si="15"/>
        <v>2.6637384360818941</v>
      </c>
      <c r="BD38" s="4">
        <f t="shared" ca="1" si="15"/>
        <v>2.712543414101769</v>
      </c>
      <c r="BE38" s="4">
        <f t="shared" ca="1" si="15"/>
        <v>2.7182455503247485</v>
      </c>
      <c r="BF38" s="4">
        <f t="shared" ca="1" si="15"/>
        <v>2.718968135889777</v>
      </c>
      <c r="BG38" s="4">
        <f t="shared" ca="1" si="15"/>
        <v>2.7190605432815689</v>
      </c>
      <c r="BH38" s="4">
        <f t="shared" ca="1" si="15"/>
        <v>2.719072374362566</v>
      </c>
      <c r="BI38" s="4">
        <f t="shared" ca="1" si="15"/>
        <v>2.6098105733225223</v>
      </c>
      <c r="BJ38" s="4">
        <f t="shared" ca="1" si="15"/>
        <v>2.5852657572761633</v>
      </c>
      <c r="BK38" s="4">
        <f t="shared" ca="1" si="15"/>
        <v>2.5807405290117109</v>
      </c>
      <c r="BL38" s="4">
        <f t="shared" ca="1" si="15"/>
        <v>2.579930859145863</v>
      </c>
      <c r="BM38" s="4">
        <f t="shared" ca="1" si="15"/>
        <v>2.6509733135140725</v>
      </c>
      <c r="BN38" s="4">
        <f t="shared" ca="1" si="15"/>
        <v>2.7390007067954181</v>
      </c>
      <c r="BO38" s="4">
        <f t="shared" ca="1" si="15"/>
        <v>2.7586155199531897</v>
      </c>
      <c r="BP38" s="4">
        <f t="shared" ca="1" si="15"/>
        <v>2.763349303457086</v>
      </c>
      <c r="BQ38" s="4">
        <f t="shared" ref="BQ38:EB38" ca="1" si="16">IF(BQ39&lt;&gt;"",BQ34-BQ39,"")</f>
        <v>2.7645113738033835</v>
      </c>
      <c r="BR38" s="4">
        <f t="shared" ca="1" si="16"/>
        <v>2.7647978084030229</v>
      </c>
      <c r="BS38" s="4">
        <f t="shared" ca="1" si="16"/>
        <v>2.7615974311965843</v>
      </c>
      <c r="BT38" s="4">
        <f t="shared" ca="1" si="16"/>
        <v>2.6814653536368165</v>
      </c>
      <c r="BU38" s="4">
        <f t="shared" ca="1" si="16"/>
        <v>2.6563627706970334</v>
      </c>
      <c r="BV38" s="4">
        <f t="shared" ca="1" si="16"/>
        <v>2.6489487378560694</v>
      </c>
      <c r="BW38" s="4">
        <f t="shared" ca="1" si="16"/>
        <v>2.6468005770033427</v>
      </c>
      <c r="BX38" s="110">
        <f t="shared" ca="1" si="16"/>
        <v>2.6461817188226493</v>
      </c>
      <c r="BY38" s="4">
        <f t="shared" ca="1" si="16"/>
        <v>2.6123606055303918</v>
      </c>
      <c r="BZ38" s="4">
        <f t="shared" ca="1" si="16"/>
        <v>2.632462040823027</v>
      </c>
      <c r="CA38" s="4">
        <f t="shared" ca="1" si="16"/>
        <v>2.6382712263139383</v>
      </c>
      <c r="CB38" s="4">
        <f t="shared" ca="1" si="16"/>
        <v>2.6399761705481732</v>
      </c>
      <c r="CC38" s="4">
        <f t="shared" ca="1" si="16"/>
        <v>2.6404787734630193</v>
      </c>
      <c r="CD38" s="4">
        <f t="shared" ca="1" si="16"/>
        <v>2.6406271283151641</v>
      </c>
      <c r="CE38" s="4">
        <f t="shared" ca="1" si="16"/>
        <v>2.6406709353658853</v>
      </c>
      <c r="CF38" s="4">
        <f t="shared" ca="1" si="16"/>
        <v>2.6406838724118846</v>
      </c>
      <c r="CG38" s="4">
        <f t="shared" ca="1" si="16"/>
        <v>2.6103195255432641</v>
      </c>
      <c r="CH38" s="4">
        <f t="shared" ca="1" si="16"/>
        <v>2.5964611136303355</v>
      </c>
      <c r="CI38" s="4">
        <f t="shared" ca="1" si="16"/>
        <v>2.5920469454260679</v>
      </c>
      <c r="CJ38" s="4">
        <f t="shared" ca="1" si="16"/>
        <v>2.5906549365943099</v>
      </c>
      <c r="CK38" s="4">
        <f t="shared" ca="1" si="16"/>
        <v>2.5902173713320695</v>
      </c>
      <c r="CL38" s="4">
        <f t="shared" ca="1" si="16"/>
        <v>2.5900799659571794</v>
      </c>
      <c r="CM38" s="4">
        <f t="shared" ca="1" si="16"/>
        <v>2.6295518517671677</v>
      </c>
      <c r="CN38" s="4">
        <f t="shared" ca="1" si="16"/>
        <v>2.6544858534208684</v>
      </c>
      <c r="CO38" s="4">
        <f t="shared" ca="1" si="16"/>
        <v>2.6627299148446206</v>
      </c>
      <c r="CP38" s="4">
        <f t="shared" ca="1" si="16"/>
        <v>2.6655013919014636</v>
      </c>
      <c r="CQ38" s="4">
        <f t="shared" ca="1" si="16"/>
        <v>2.666438180942531</v>
      </c>
      <c r="CR38" s="4">
        <f t="shared" ca="1" si="16"/>
        <v>2.6667554026206912</v>
      </c>
      <c r="CS38" s="4">
        <f t="shared" ca="1" si="16"/>
        <v>2.6668628883473682</v>
      </c>
      <c r="CT38" s="4">
        <f t="shared" ca="1" si="16"/>
        <v>2.6668993158213432</v>
      </c>
      <c r="CU38" s="156">
        <f t="shared" ca="1" si="16"/>
        <v>2.625364270538995</v>
      </c>
      <c r="CV38" s="4">
        <f t="shared" ca="1" si="16"/>
        <v>0</v>
      </c>
      <c r="CW38" s="4">
        <f t="shared" ca="1" si="16"/>
        <v>0</v>
      </c>
      <c r="CX38" s="4">
        <f t="shared" ca="1" si="16"/>
        <v>0</v>
      </c>
      <c r="CY38" s="4">
        <f t="shared" ca="1" si="16"/>
        <v>0</v>
      </c>
      <c r="CZ38" s="4">
        <f t="shared" ca="1" si="16"/>
        <v>0</v>
      </c>
      <c r="DA38" s="4">
        <f t="shared" ca="1" si="16"/>
        <v>0</v>
      </c>
      <c r="DB38" s="4">
        <f t="shared" ca="1" si="16"/>
        <v>0</v>
      </c>
      <c r="DC38" s="4">
        <f t="shared" ca="1" si="16"/>
        <v>0</v>
      </c>
      <c r="DD38" s="4">
        <f t="shared" ca="1" si="16"/>
        <v>0</v>
      </c>
      <c r="DE38" s="4">
        <f t="shared" ca="1" si="16"/>
        <v>0</v>
      </c>
      <c r="DF38" s="4">
        <f t="shared" ca="1" si="16"/>
        <v>0</v>
      </c>
      <c r="DG38" s="4">
        <f t="shared" ca="1" si="16"/>
        <v>0</v>
      </c>
      <c r="DH38" s="4">
        <f t="shared" ca="1" si="16"/>
        <v>0</v>
      </c>
      <c r="DI38" s="4">
        <f t="shared" ca="1" si="16"/>
        <v>0</v>
      </c>
      <c r="DJ38" s="4">
        <f t="shared" ca="1" si="16"/>
        <v>0</v>
      </c>
      <c r="DK38" s="4">
        <f t="shared" ca="1" si="16"/>
        <v>0</v>
      </c>
      <c r="DL38" s="4">
        <f t="shared" ca="1" si="16"/>
        <v>0</v>
      </c>
      <c r="DM38" s="4">
        <f t="shared" ca="1" si="16"/>
        <v>0</v>
      </c>
      <c r="DN38" s="4">
        <f t="shared" ca="1" si="16"/>
        <v>0</v>
      </c>
      <c r="DO38" s="4">
        <f t="shared" ca="1" si="16"/>
        <v>0</v>
      </c>
      <c r="DP38" s="4">
        <f t="shared" ca="1" si="16"/>
        <v>0</v>
      </c>
      <c r="DQ38" s="4">
        <f t="shared" ca="1" si="16"/>
        <v>0</v>
      </c>
      <c r="DR38" s="4">
        <f t="shared" ca="1" si="16"/>
        <v>0</v>
      </c>
      <c r="DS38" s="4">
        <f t="shared" ca="1" si="16"/>
        <v>0</v>
      </c>
      <c r="DT38" s="110">
        <f t="shared" ca="1" si="16"/>
        <v>0</v>
      </c>
      <c r="DU38" s="4">
        <f t="shared" ca="1" si="16"/>
        <v>0</v>
      </c>
      <c r="DV38" s="4">
        <f t="shared" ca="1" si="16"/>
        <v>0</v>
      </c>
      <c r="DW38" s="4">
        <f t="shared" ca="1" si="16"/>
        <v>0</v>
      </c>
      <c r="DX38" s="4">
        <f t="shared" ca="1" si="16"/>
        <v>0</v>
      </c>
      <c r="DY38" s="4">
        <f t="shared" ca="1" si="16"/>
        <v>0</v>
      </c>
      <c r="DZ38" s="4">
        <f t="shared" ca="1" si="16"/>
        <v>0</v>
      </c>
      <c r="EA38" s="4">
        <f t="shared" ca="1" si="16"/>
        <v>0</v>
      </c>
      <c r="EB38" s="4">
        <f t="shared" ca="1" si="16"/>
        <v>0</v>
      </c>
      <c r="EC38" s="4">
        <f t="shared" ref="EC38:GM38" ca="1" si="17">IF(EC39&lt;&gt;"",EC34-EC39,"")</f>
        <v>0</v>
      </c>
      <c r="ED38" s="4">
        <f t="shared" ca="1" si="17"/>
        <v>0</v>
      </c>
      <c r="EE38" s="4">
        <f t="shared" ca="1" si="17"/>
        <v>0</v>
      </c>
      <c r="EF38" s="4">
        <f t="shared" ca="1" si="17"/>
        <v>0</v>
      </c>
      <c r="EG38" s="4">
        <f t="shared" ca="1" si="17"/>
        <v>0</v>
      </c>
      <c r="EH38" s="4">
        <f t="shared" ca="1" si="17"/>
        <v>0</v>
      </c>
      <c r="EI38" s="4">
        <f t="shared" ca="1" si="17"/>
        <v>0</v>
      </c>
      <c r="EJ38" s="4">
        <f t="shared" ca="1" si="17"/>
        <v>0</v>
      </c>
      <c r="EK38" s="4">
        <f t="shared" ca="1" si="17"/>
        <v>0</v>
      </c>
      <c r="EL38" s="4">
        <f t="shared" ca="1" si="17"/>
        <v>0</v>
      </c>
      <c r="EM38" s="4">
        <f t="shared" ca="1" si="17"/>
        <v>0</v>
      </c>
      <c r="EN38" s="4">
        <f t="shared" ca="1" si="17"/>
        <v>0</v>
      </c>
      <c r="EO38" s="4">
        <f t="shared" ca="1" si="17"/>
        <v>0</v>
      </c>
      <c r="EP38" s="4">
        <f t="shared" ca="1" si="17"/>
        <v>0</v>
      </c>
      <c r="EQ38" s="156">
        <f t="shared" ca="1" si="17"/>
        <v>0</v>
      </c>
      <c r="ER38" s="4">
        <f t="shared" ca="1" si="17"/>
        <v>0</v>
      </c>
      <c r="ES38" s="4">
        <f t="shared" ca="1" si="17"/>
        <v>0</v>
      </c>
      <c r="ET38" s="4">
        <f t="shared" ca="1" si="17"/>
        <v>0</v>
      </c>
      <c r="EU38" s="4">
        <f t="shared" ca="1" si="17"/>
        <v>0</v>
      </c>
      <c r="EV38" s="4">
        <f t="shared" ca="1" si="17"/>
        <v>0</v>
      </c>
      <c r="EW38" s="4">
        <f t="shared" ca="1" si="17"/>
        <v>0</v>
      </c>
      <c r="EX38" s="4">
        <f t="shared" ca="1" si="17"/>
        <v>0</v>
      </c>
      <c r="EY38" s="4">
        <f t="shared" ca="1" si="17"/>
        <v>0</v>
      </c>
      <c r="EZ38" s="4">
        <f t="shared" ca="1" si="17"/>
        <v>0</v>
      </c>
      <c r="FA38" s="4">
        <f t="shared" ca="1" si="17"/>
        <v>0</v>
      </c>
      <c r="FB38" s="4">
        <f t="shared" ca="1" si="17"/>
        <v>0</v>
      </c>
      <c r="FC38" s="4">
        <f t="shared" ca="1" si="17"/>
        <v>0</v>
      </c>
      <c r="FD38" s="4">
        <f t="shared" ca="1" si="17"/>
        <v>0</v>
      </c>
      <c r="FE38" s="4">
        <f t="shared" ca="1" si="17"/>
        <v>0</v>
      </c>
      <c r="FF38" s="4">
        <f t="shared" ca="1" si="17"/>
        <v>0</v>
      </c>
      <c r="FG38" s="4">
        <f t="shared" ca="1" si="17"/>
        <v>0</v>
      </c>
      <c r="FH38" s="4">
        <f t="shared" ca="1" si="17"/>
        <v>0</v>
      </c>
      <c r="FI38" s="4">
        <f t="shared" ca="1" si="17"/>
        <v>0</v>
      </c>
      <c r="FJ38" s="4">
        <f t="shared" ca="1" si="17"/>
        <v>0</v>
      </c>
      <c r="FK38" s="4">
        <f t="shared" ca="1" si="17"/>
        <v>0</v>
      </c>
      <c r="FL38" s="4">
        <f t="shared" ca="1" si="17"/>
        <v>0</v>
      </c>
      <c r="FM38" s="4">
        <f t="shared" ca="1" si="17"/>
        <v>0</v>
      </c>
      <c r="FN38" s="4">
        <f t="shared" ca="1" si="17"/>
        <v>0</v>
      </c>
      <c r="FO38" s="4">
        <f t="shared" ca="1" si="17"/>
        <v>0</v>
      </c>
      <c r="FP38" s="110" t="str">
        <f t="shared" si="17"/>
        <v/>
      </c>
      <c r="FQ38" s="4" t="str">
        <f t="shared" si="17"/>
        <v/>
      </c>
      <c r="FR38" s="4" t="str">
        <f t="shared" si="17"/>
        <v/>
      </c>
      <c r="FS38" s="4" t="str">
        <f t="shared" si="17"/>
        <v/>
      </c>
      <c r="FT38" s="4" t="str">
        <f t="shared" si="17"/>
        <v/>
      </c>
      <c r="FU38" s="4" t="str">
        <f t="shared" si="17"/>
        <v/>
      </c>
      <c r="FV38" s="4" t="str">
        <f t="shared" si="17"/>
        <v/>
      </c>
      <c r="FW38" s="4" t="str">
        <f t="shared" si="17"/>
        <v/>
      </c>
      <c r="FX38" s="4" t="str">
        <f t="shared" si="17"/>
        <v/>
      </c>
      <c r="FY38" s="4" t="str">
        <f t="shared" si="17"/>
        <v/>
      </c>
      <c r="FZ38" s="4" t="str">
        <f t="shared" si="17"/>
        <v/>
      </c>
      <c r="GA38" s="4" t="str">
        <f t="shared" si="17"/>
        <v/>
      </c>
      <c r="GB38" s="4" t="str">
        <f t="shared" si="17"/>
        <v/>
      </c>
      <c r="GC38" s="4" t="str">
        <f t="shared" si="17"/>
        <v/>
      </c>
      <c r="GD38" s="4" t="str">
        <f t="shared" si="17"/>
        <v/>
      </c>
      <c r="GE38" s="4" t="str">
        <f t="shared" si="17"/>
        <v/>
      </c>
      <c r="GF38" s="4" t="str">
        <f t="shared" si="17"/>
        <v/>
      </c>
      <c r="GG38" s="4" t="str">
        <f t="shared" si="17"/>
        <v/>
      </c>
      <c r="GH38" s="4" t="str">
        <f t="shared" si="17"/>
        <v/>
      </c>
      <c r="GI38" s="4" t="str">
        <f t="shared" si="17"/>
        <v/>
      </c>
      <c r="GJ38" s="4" t="str">
        <f t="shared" si="17"/>
        <v/>
      </c>
      <c r="GK38" s="4" t="str">
        <f t="shared" si="17"/>
        <v/>
      </c>
      <c r="GL38" s="4" t="str">
        <f t="shared" si="17"/>
        <v/>
      </c>
      <c r="GM38" s="156" t="str">
        <f t="shared" si="17"/>
        <v/>
      </c>
    </row>
    <row r="39" spans="1:195" x14ac:dyDescent="0.25">
      <c r="B39" t="s">
        <v>52</v>
      </c>
      <c r="C39" t="s">
        <v>24</v>
      </c>
      <c r="D39" s="4">
        <f ca="1">IF(D64&lt;=$L$3,IF(OR(D53=3,D53=4),D34,IF((MecaFluide!$D$15^2*D34^2-(MecaFluide!$C$14-MecaFluide!$D$15)*(D15-D12-MecaFluide!$D$15*Horaire_80!D34^2))&gt;=0,(-MecaFluide!$D$15*D34+SQRT(MecaFluide!$D$15^2*D34^2-(MecaFluide!$C$14-MecaFluide!$D$15)*(D15-D12-MecaFluide!$D$15*Horaire_80!D34^2)))/(MecaFluide!$C$14-MecaFluide!$D$15),"")),"")</f>
        <v>-3.7422608943742155</v>
      </c>
      <c r="E39" s="4">
        <f ca="1">IF(E64&lt;=$L$3,IF(OR(E53=3,E53=4),E34,IF((MecaFluide!$D$15^2*E34^2-(MecaFluide!$C$14-MecaFluide!$D$15)*(E15-E12-MecaFluide!$D$15*Horaire_80!E34^2))&gt;=0,(-MecaFluide!$D$15*E34+SQRT(MecaFluide!$D$15^2*E34^2-(MecaFluide!$C$14-MecaFluide!$D$15)*(E15-E12-MecaFluide!$D$15*Horaire_80!E34^2)))/(MecaFluide!$C$14-MecaFluide!$D$15),"")),"")</f>
        <v>-4.1618762201877777</v>
      </c>
      <c r="F39" s="4">
        <f ca="1">IF(F64&lt;=$L$3,IF(OR(F53=3,F53=4),F34,IF((MecaFluide!$D$15^2*F34^2-(MecaFluide!$C$14-MecaFluide!$D$15)*(F15-F12-MecaFluide!$D$15*Horaire_80!F34^2))&gt;=0,(-MecaFluide!$D$15*F34+SQRT(MecaFluide!$D$15^2*F34^2-(MecaFluide!$C$14-MecaFluide!$D$15)*(F15-F12-MecaFluide!$D$15*Horaire_80!F34^2)))/(MecaFluide!$C$14-MecaFluide!$D$15),"")),"")</f>
        <v>-4.3407249494179885</v>
      </c>
      <c r="G39" s="4">
        <f ca="1">IF(G64&lt;=$L$3,IF(OR(G53=3,G53=4),G34,IF((MecaFluide!$D$15^2*G34^2-(MecaFluide!$C$14-MecaFluide!$D$15)*(G15-G12-MecaFluide!$D$15*Horaire_80!G34^2))&gt;=0,(-MecaFluide!$D$15*G34+SQRT(MecaFluide!$D$15^2*G34^2-(MecaFluide!$C$14-MecaFluide!$D$15)*(G15-G12-MecaFluide!$D$15*Horaire_80!G34^2)))/(MecaFluide!$C$14-MecaFluide!$D$15),"")),"")</f>
        <v>-4.450955240542001</v>
      </c>
      <c r="H39" s="4">
        <f ca="1">IF(H64&lt;=$L$3,IF(OR(H53=3,H53=4),H34,IF((MecaFluide!$D$15^2*H34^2-(MecaFluide!$C$14-MecaFluide!$D$15)*(H15-H12-MecaFluide!$D$15*Horaire_80!H34^2))&gt;=0,(-MecaFluide!$D$15*H34+SQRT(MecaFluide!$D$15^2*H34^2-(MecaFluide!$C$14-MecaFluide!$D$15)*(H15-H12-MecaFluide!$D$15*Horaire_80!H34^2)))/(MecaFluide!$C$14-MecaFluide!$D$15),"")),"")</f>
        <v>-4.5128973520999107</v>
      </c>
      <c r="I39" s="4">
        <f ca="1">IF(I64&lt;=$L$3,IF(OR(I53=3,I53=4),I34,IF((MecaFluide!$D$15^2*I34^2-(MecaFluide!$C$14-MecaFluide!$D$15)*(I15-I12-MecaFluide!$D$15*Horaire_80!I34^2))&gt;=0,(-MecaFluide!$D$15*I34+SQRT(MecaFluide!$D$15^2*I34^2-(MecaFluide!$C$14-MecaFluide!$D$15)*(I15-I12-MecaFluide!$D$15*Horaire_80!I34^2)))/(MecaFluide!$C$14-MecaFluide!$D$15),"")),"")</f>
        <v>-4.4359984709144715</v>
      </c>
      <c r="J39" s="4">
        <f ca="1">IF(J64&lt;=$L$3,IF(OR(J53=3,J53=4),J34,IF((MecaFluide!$D$15^2*J34^2-(MecaFluide!$C$14-MecaFluide!$D$15)*(J15-J12-MecaFluide!$D$15*Horaire_80!J34^2))&gt;=0,(-MecaFluide!$D$15*J34+SQRT(MecaFluide!$D$15^2*J34^2-(MecaFluide!$C$14-MecaFluide!$D$15)*(J15-J12-MecaFluide!$D$15*Horaire_80!J34^2)))/(MecaFluide!$C$14-MecaFluide!$D$15),"")),"")</f>
        <v>-4.5185377334883272</v>
      </c>
      <c r="K39" s="4">
        <f ca="1">IF(K64&lt;=$L$3,IF(OR(K53=3,K53=4),K34,IF((MecaFluide!$D$15^2*K34^2-(MecaFluide!$C$14-MecaFluide!$D$15)*(K15-K12-MecaFluide!$D$15*Horaire_80!K34^2))&gt;=0,(-MecaFluide!$D$15*K34+SQRT(MecaFluide!$D$15^2*K34^2-(MecaFluide!$C$14-MecaFluide!$D$15)*(K15-K12-MecaFluide!$D$15*Horaire_80!K34^2)))/(MecaFluide!$C$14-MecaFluide!$D$15),"")),"")</f>
        <v>17.256980137160919</v>
      </c>
      <c r="L39" s="4">
        <f ca="1">IF(L64&lt;=$L$3,IF(OR(L53=3,L53=4),L34,IF((MecaFluide!$D$15^2*L34^2-(MecaFluide!$C$14-MecaFluide!$D$15)*(L15-L12-MecaFluide!$D$15*Horaire_80!L34^2))&gt;=0,(-MecaFluide!$D$15*L34+SQRT(MecaFluide!$D$15^2*L34^2-(MecaFluide!$C$14-MecaFluide!$D$15)*(L15-L12-MecaFluide!$D$15*Horaire_80!L34^2)))/(MecaFluide!$C$14-MecaFluide!$D$15),"")),"")</f>
        <v>20.153832863747169</v>
      </c>
      <c r="M39" s="4">
        <f ca="1">IF(M64&lt;=$L$3,IF(OR(M53=3,M53=4),M34,IF((MecaFluide!$D$15^2*M34^2-(MecaFluide!$C$14-MecaFluide!$D$15)*(M15-M12-MecaFluide!$D$15*Horaire_80!M34^2))&gt;=0,(-MecaFluide!$D$15*M34+SQRT(MecaFluide!$D$15^2*M34^2-(MecaFluide!$C$14-MecaFluide!$D$15)*(M15-M12-MecaFluide!$D$15*Horaire_80!M34^2)))/(MecaFluide!$C$14-MecaFluide!$D$15),"")),"")</f>
        <v>20.297441745148205</v>
      </c>
      <c r="N39" s="4">
        <f ca="1">IF(N64&lt;=$L$3,IF(OR(N53=3,N53=4),N34,IF((MecaFluide!$D$15^2*N34^2-(MecaFluide!$C$14-MecaFluide!$D$15)*(N15-N12-MecaFluide!$D$15*Horaire_80!N34^2))&gt;=0,(-MecaFluide!$D$15*N34+SQRT(MecaFluide!$D$15^2*N34^2-(MecaFluide!$C$14-MecaFluide!$D$15)*(N15-N12-MecaFluide!$D$15*Horaire_80!N34^2)))/(MecaFluide!$C$14-MecaFluide!$D$15),"")),"")</f>
        <v>21.093822486317762</v>
      </c>
      <c r="O39" s="4">
        <f ca="1">IF(O64&lt;=$L$3,IF(OR(O53=3,O53=4),O34,IF((MecaFluide!$D$15^2*O34^2-(MecaFluide!$C$14-MecaFluide!$D$15)*(O15-O12-MecaFluide!$D$15*Horaire_80!O34^2))&gt;=0,(-MecaFluide!$D$15*O34+SQRT(MecaFluide!$D$15^2*O34^2-(MecaFluide!$C$14-MecaFluide!$D$15)*(O15-O12-MecaFluide!$D$15*Horaire_80!O34^2)))/(MecaFluide!$C$14-MecaFluide!$D$15),"")),"")</f>
        <v>17.665636726338931</v>
      </c>
      <c r="P39" s="4">
        <f ca="1">IF(P64&lt;=$L$3,IF(OR(P53=3,P53=4),P34,IF((MecaFluide!$D$15^2*P34^2-(MecaFluide!$C$14-MecaFluide!$D$15)*(P15-P12-MecaFluide!$D$15*Horaire_80!P34^2))&gt;=0,(-MecaFluide!$D$15*P34+SQRT(MecaFluide!$D$15^2*P34^2-(MecaFluide!$C$14-MecaFluide!$D$15)*(P15-P12-MecaFluide!$D$15*Horaire_80!P34^2)))/(MecaFluide!$C$14-MecaFluide!$D$15),"")),"")</f>
        <v>17.715993136047018</v>
      </c>
      <c r="Q39" s="4">
        <f ca="1">IF(Q64&lt;=$L$3,IF(OR(Q53=3,Q53=4),Q34,IF((MecaFluide!$D$15^2*Q34^2-(MecaFluide!$C$14-MecaFluide!$D$15)*(Q15-Q12-MecaFluide!$D$15*Horaire_80!Q34^2))&gt;=0,(-MecaFluide!$D$15*Q34+SQRT(MecaFluide!$D$15^2*Q34^2-(MecaFluide!$C$14-MecaFluide!$D$15)*(Q15-Q12-MecaFluide!$D$15*Horaire_80!Q34^2)))/(MecaFluide!$C$14-MecaFluide!$D$15),"")),"")</f>
        <v>17.762778606217935</v>
      </c>
      <c r="R39" s="4">
        <f ca="1">IF(R64&lt;=$L$3,IF(OR(R53=3,R53=4),R34,IF((MecaFluide!$D$15^2*R34^2-(MecaFluide!$C$14-MecaFluide!$D$15)*(R15-R12-MecaFluide!$D$15*Horaire_80!R34^2))&gt;=0,(-MecaFluide!$D$15*R34+SQRT(MecaFluide!$D$15^2*R34^2-(MecaFluide!$C$14-MecaFluide!$D$15)*(R15-R12-MecaFluide!$D$15*Horaire_80!R34^2)))/(MecaFluide!$C$14-MecaFluide!$D$15),"")),"")</f>
        <v>17.806910321035861</v>
      </c>
      <c r="S39" s="4">
        <f ca="1">IF(S64&lt;=$L$3,IF(OR(S53=3,S53=4),S34,IF((MecaFluide!$D$15^2*S34^2-(MecaFluide!$C$14-MecaFluide!$D$15)*(S15-S12-MecaFluide!$D$15*Horaire_80!S34^2))&gt;=0,(-MecaFluide!$D$15*S34+SQRT(MecaFluide!$D$15^2*S34^2-(MecaFluide!$C$14-MecaFluide!$D$15)*(S15-S12-MecaFluide!$D$15*Horaire_80!S34^2)))/(MecaFluide!$C$14-MecaFluide!$D$15),"")),"")</f>
        <v>17.849085901216689</v>
      </c>
      <c r="T39" s="4">
        <f ca="1">IF(T64&lt;=$L$3,IF(OR(T53=3,T53=4),T34,IF((MecaFluide!$D$15^2*T34^2-(MecaFluide!$C$14-MecaFluide!$D$15)*(T15-T12-MecaFluide!$D$15*Horaire_80!T34^2))&gt;=0,(-MecaFluide!$D$15*T34+SQRT(MecaFluide!$D$15^2*T34^2-(MecaFluide!$C$14-MecaFluide!$D$15)*(T15-T12-MecaFluide!$D$15*Horaire_80!T34^2)))/(MecaFluide!$C$14-MecaFluide!$D$15),"")),"")</f>
        <v>17.890467957439956</v>
      </c>
      <c r="U39" s="4">
        <f ca="1">IF(U64&lt;=$L$3,IF(OR(U53=3,U53=4),U34,IF((MecaFluide!$D$15^2*U34^2-(MecaFluide!$C$14-MecaFluide!$D$15)*(U15-U12-MecaFluide!$D$15*Horaire_80!U34^2))&gt;=0,(-MecaFluide!$D$15*U34+SQRT(MecaFluide!$D$15^2*U34^2-(MecaFluide!$C$14-MecaFluide!$D$15)*(U15-U12-MecaFluide!$D$15*Horaire_80!U34^2)))/(MecaFluide!$C$14-MecaFluide!$D$15),"")),"")</f>
        <v>32.41526643808681</v>
      </c>
      <c r="V39" s="4">
        <f ca="1">IF(V64&lt;=$L$3,IF(OR(V53=3,V53=4),V34,IF((MecaFluide!$D$15^2*V34^2-(MecaFluide!$C$14-MecaFluide!$D$15)*(V15-V12-MecaFluide!$D$15*Horaire_80!V34^2))&gt;=0,(-MecaFluide!$D$15*V34+SQRT(MecaFluide!$D$15^2*V34^2-(MecaFluide!$C$14-MecaFluide!$D$15)*(V15-V12-MecaFluide!$D$15*Horaire_80!V34^2)))/(MecaFluide!$C$14-MecaFluide!$D$15),"")),"")</f>
        <v>23.500812865744479</v>
      </c>
      <c r="W39" s="4">
        <f ca="1">IF(W64&lt;=$L$3,IF(OR(W53=3,W53=4),W34,IF((MecaFluide!$D$15^2*W34^2-(MecaFluide!$C$14-MecaFluide!$D$15)*(W15-W12-MecaFluide!$D$15*Horaire_80!W34^2))&gt;=0,(-MecaFluide!$D$15*W34+SQRT(MecaFluide!$D$15^2*W34^2-(MecaFluide!$C$14-MecaFluide!$D$15)*(W15-W12-MecaFluide!$D$15*Horaire_80!W34^2)))/(MecaFluide!$C$14-MecaFluide!$D$15),"")),"")</f>
        <v>18.919512000789062</v>
      </c>
      <c r="X39" s="4">
        <f ca="1">IF(X64&lt;=$L$3,IF(OR(X53=3,X53=4),X34,IF((MecaFluide!$D$15^2*X34^2-(MecaFluide!$C$14-MecaFluide!$D$15)*(X15-X12-MecaFluide!$D$15*Horaire_80!X34^2))&gt;=0,(-MecaFluide!$D$15*X34+SQRT(MecaFluide!$D$15^2*X34^2-(MecaFluide!$C$14-MecaFluide!$D$15)*(X15-X12-MecaFluide!$D$15*Horaire_80!X34^2)))/(MecaFluide!$C$14-MecaFluide!$D$15),"")),"")</f>
        <v>18.63464725345673</v>
      </c>
      <c r="Y39" s="4" t="str">
        <f ca="1">IF(Y64&lt;=$L$3,IF(OR(Y53=3,Y53=4),Y34,IF((MecaFluide!$D$15^2*Y34^2-(MecaFluide!$C$14-MecaFluide!$D$15)*(Y15-Y12-MecaFluide!$D$15*Horaire_80!Y34^2))&gt;=0,(-MecaFluide!$D$15*Y34+SQRT(MecaFluide!$D$15^2*Y34^2-(MecaFluide!$C$14-MecaFluide!$D$15)*(Y15-Y12-MecaFluide!$D$15*Horaire_80!Y34^2)))/(MecaFluide!$C$14-MecaFluide!$D$15),"")),"")</f>
        <v/>
      </c>
      <c r="Z39" s="4" t="str">
        <f ca="1">IF(Z64&lt;=$L$3,IF(OR(Z53=3,Z53=4),Z34,IF((MecaFluide!$D$15^2*Z34^2-(MecaFluide!$C$14-MecaFluide!$D$15)*(Z15-Z12-MecaFluide!$D$15*Horaire_80!Z34^2))&gt;=0,(-MecaFluide!$D$15*Z34+SQRT(MecaFluide!$D$15^2*Z34^2-(MecaFluide!$C$14-MecaFluide!$D$15)*(Z15-Z12-MecaFluide!$D$15*Horaire_80!Z34^2)))/(MecaFluide!$C$14-MecaFluide!$D$15),"")),"")</f>
        <v/>
      </c>
      <c r="AA39" s="4" t="str">
        <f ca="1">IF(AA64&lt;=$L$3,IF(OR(AA53=3,AA53=4),AA34,IF((MecaFluide!$D$15^2*AA34^2-(MecaFluide!$C$14-MecaFluide!$D$15)*(AA15-AA12-MecaFluide!$D$15*Horaire_80!AA34^2))&gt;=0,(-MecaFluide!$D$15*AA34+SQRT(MecaFluide!$D$15^2*AA34^2-(MecaFluide!$C$14-MecaFluide!$D$15)*(AA15-AA12-MecaFluide!$D$15*Horaire_80!AA34^2)))/(MecaFluide!$C$14-MecaFluide!$D$15),"")),"")</f>
        <v/>
      </c>
      <c r="AB39" s="110">
        <f ca="1">IF(AB64&lt;=$L$3,IF(OR(AB53=3,AB53=4),AB34,IF((MecaFluide!$D$15^2*AB34^2-(MecaFluide!$C$14-MecaFluide!$D$15)*(AB15-AB12-MecaFluide!$D$15*Horaire_80!AB34^2))&gt;=0,(-MecaFluide!$D$15*AB34+SQRT(MecaFluide!$D$15^2*AB34^2-(MecaFluide!$C$14-MecaFluide!$D$15)*(AB15-AB12-MecaFluide!$D$15*Horaire_80!AB34^2)))/(MecaFluide!$C$14-MecaFluide!$D$15),"")),"")</f>
        <v>-5.9745008045007761</v>
      </c>
      <c r="AC39" s="4">
        <f ca="1">IF(AC64&lt;=$L$3,IF(OR(AC53=3,AC53=4),AC34,IF((MecaFluide!$D$15^2*AC34^2-(MecaFluide!$C$14-MecaFluide!$D$15)*(AC15-AC12-MecaFluide!$D$15*Horaire_80!AC34^2))&gt;=0,(-MecaFluide!$D$15*AC34+SQRT(MecaFluide!$D$15^2*AC34^2-(MecaFluide!$C$14-MecaFluide!$D$15)*(AC15-AC12-MecaFluide!$D$15*Horaire_80!AC34^2)))/(MecaFluide!$C$14-MecaFluide!$D$15),"")),"")</f>
        <v>-4.0983974601853106</v>
      </c>
      <c r="AD39" s="4">
        <f ca="1">IF(AD64&lt;=$L$3,IF(OR(AD53=3,AD53=4),AD34,IF((MecaFluide!$D$15^2*AD34^2-(MecaFluide!$C$14-MecaFluide!$D$15)*(AD15-AD12-MecaFluide!$D$15*Horaire_80!AD34^2))&gt;=0,(-MecaFluide!$D$15*AD34+SQRT(MecaFluide!$D$15^2*AD34^2-(MecaFluide!$C$14-MecaFluide!$D$15)*(AD15-AD12-MecaFluide!$D$15*Horaire_80!AD34^2)))/(MecaFluide!$C$14-MecaFluide!$D$15),"")),"")</f>
        <v>-3.1614003626206255</v>
      </c>
      <c r="AE39" s="4">
        <f ca="1">IF(AE64&lt;=$L$3,IF(OR(AE53=3,AE53=4),AE34,IF((MecaFluide!$D$15^2*AE34^2-(MecaFluide!$C$14-MecaFluide!$D$15)*(AE15-AE12-MecaFluide!$D$15*Horaire_80!AE34^2))&gt;=0,(-MecaFluide!$D$15*AE34+SQRT(MecaFluide!$D$15^2*AE34^2-(MecaFluide!$C$14-MecaFluide!$D$15)*(AE15-AE12-MecaFluide!$D$15*Horaire_80!AE34^2)))/(MecaFluide!$C$14-MecaFluide!$D$15),"")),"")</f>
        <v>-2.9450071115212739</v>
      </c>
      <c r="AF39" s="4">
        <f ca="1">IF(AF64&lt;=$L$3,IF(OR(AF53=3,AF53=4),AF34,IF((MecaFluide!$D$15^2*AF34^2-(MecaFluide!$C$14-MecaFluide!$D$15)*(AF15-AF12-MecaFluide!$D$15*Horaire_80!AF34^2))&gt;=0,(-MecaFluide!$D$15*AF34+SQRT(MecaFluide!$D$15^2*AF34^2-(MecaFluide!$C$14-MecaFluide!$D$15)*(AF15-AF12-MecaFluide!$D$15*Horaire_80!AF34^2)))/(MecaFluide!$C$14-MecaFluide!$D$15),"")),"")</f>
        <v>-2.935555757903789</v>
      </c>
      <c r="AG39" s="4">
        <f ca="1">IF(AG64&lt;=$L$3,IF(OR(AG53=3,AG53=4),AG34,IF((MecaFluide!$D$15^2*AG34^2-(MecaFluide!$C$14-MecaFluide!$D$15)*(AG15-AG12-MecaFluide!$D$15*Horaire_80!AG34^2))&gt;=0,(-MecaFluide!$D$15*AG34+SQRT(MecaFluide!$D$15^2*AG34^2-(MecaFluide!$C$14-MecaFluide!$D$15)*(AG15-AG12-MecaFluide!$D$15*Horaire_80!AG34^2)))/(MecaFluide!$C$14-MecaFluide!$D$15),"")),"")</f>
        <v>-2.9355058546654376</v>
      </c>
      <c r="AH39" s="4">
        <f ca="1">IF(AH64&lt;=$L$3,IF(OR(AH53=3,AH53=4),AH34,IF((MecaFluide!$D$15^2*AH34^2-(MecaFluide!$C$14-MecaFluide!$D$15)*(AH15-AH12-MecaFluide!$D$15*Horaire_80!AH34^2))&gt;=0,(-MecaFluide!$D$15*AH34+SQRT(MecaFluide!$D$15^2*AH34^2-(MecaFluide!$C$14-MecaFluide!$D$15)*(AH15-AH12-MecaFluide!$D$15*Horaire_80!AH34^2)))/(MecaFluide!$C$14-MecaFluide!$D$15),"")),"")</f>
        <v>-2.7527326786667672</v>
      </c>
      <c r="AI39" s="4">
        <f ca="1">IF(AI64&lt;=$L$3,IF(OR(AI53=3,AI53=4),AI34,IF((MecaFluide!$D$15^2*AI34^2-(MecaFluide!$C$14-MecaFluide!$D$15)*(AI15-AI12-MecaFluide!$D$15*Horaire_80!AI34^2))&gt;=0,(-MecaFluide!$D$15*AI34+SQRT(MecaFluide!$D$15^2*AI34^2-(MecaFluide!$C$14-MecaFluide!$D$15)*(AI15-AI12-MecaFluide!$D$15*Horaire_80!AI34^2)))/(MecaFluide!$C$14-MecaFluide!$D$15),"")),"")</f>
        <v>-2.6961540526333709</v>
      </c>
      <c r="AJ39" s="4">
        <f ca="1">IF(AJ64&lt;=$L$3,IF(OR(AJ53=3,AJ53=4),AJ34,IF((MecaFluide!$D$15^2*AJ34^2-(MecaFluide!$C$14-MecaFluide!$D$15)*(AJ15-AJ12-MecaFluide!$D$15*Horaire_80!AJ34^2))&gt;=0,(-MecaFluide!$D$15*AJ34+SQRT(MecaFluide!$D$15^2*AJ34^2-(MecaFluide!$C$14-MecaFluide!$D$15)*(AJ15-AJ12-MecaFluide!$D$15*Horaire_80!AJ34^2)))/(MecaFluide!$C$14-MecaFluide!$D$15),"")),"")</f>
        <v>30.751962919648605</v>
      </c>
      <c r="AK39" s="4">
        <f ca="1">IF(AK64&lt;=$L$3,IF(OR(AK53=3,AK53=4),AK34,IF((MecaFluide!$D$15^2*AK34^2-(MecaFluide!$C$14-MecaFluide!$D$15)*(AK15-AK12-MecaFluide!$D$15*Horaire_80!AK34^2))&gt;=0,(-MecaFluide!$D$15*AK34+SQRT(MecaFluide!$D$15^2*AK34^2-(MecaFluide!$C$14-MecaFluide!$D$15)*(AK15-AK12-MecaFluide!$D$15*Horaire_80!AK34^2)))/(MecaFluide!$C$14-MecaFluide!$D$15),"")),"")</f>
        <v>22.068825761350318</v>
      </c>
      <c r="AL39" s="4" t="str">
        <f ca="1">IF(AL64&lt;=$L$3,IF(OR(AL53=3,AL53=4),AL34,IF((MecaFluide!$D$15^2*AL34^2-(MecaFluide!$C$14-MecaFluide!$D$15)*(AL15-AL12-MecaFluide!$D$15*Horaire_80!AL34^2))&gt;=0,(-MecaFluide!$D$15*AL34+SQRT(MecaFluide!$D$15^2*AL34^2-(MecaFluide!$C$14-MecaFluide!$D$15)*(AL15-AL12-MecaFluide!$D$15*Horaire_80!AL34^2)))/(MecaFluide!$C$14-MecaFluide!$D$15),"")),"")</f>
        <v/>
      </c>
      <c r="AM39" s="4" t="str">
        <f ca="1">IF(AM64&lt;=$L$3,IF(OR(AM53=3,AM53=4),AM34,IF((MecaFluide!$D$15^2*AM34^2-(MecaFluide!$C$14-MecaFluide!$D$15)*(AM15-AM12-MecaFluide!$D$15*Horaire_80!AM34^2))&gt;=0,(-MecaFluide!$D$15*AM34+SQRT(MecaFluide!$D$15^2*AM34^2-(MecaFluide!$C$14-MecaFluide!$D$15)*(AM15-AM12-MecaFluide!$D$15*Horaire_80!AM34^2)))/(MecaFluide!$C$14-MecaFluide!$D$15),"")),"")</f>
        <v/>
      </c>
      <c r="AN39" s="4">
        <f ca="1">IF(AN64&lt;=$L$3,IF(OR(AN53=3,AN53=4),AN34,IF((MecaFluide!$D$15^2*AN34^2-(MecaFluide!$C$14-MecaFluide!$D$15)*(AN15-AN12-MecaFluide!$D$15*Horaire_80!AN34^2))&gt;=0,(-MecaFluide!$D$15*AN34+SQRT(MecaFluide!$D$15^2*AN34^2-(MecaFluide!$C$14-MecaFluide!$D$15)*(AN15-AN12-MecaFluide!$D$15*Horaire_80!AN34^2)))/(MecaFluide!$C$14-MecaFluide!$D$15),"")),"")</f>
        <v>-3.8942318919587735</v>
      </c>
      <c r="AO39" s="4">
        <f ca="1">IF(AO64&lt;=$L$3,IF(OR(AO53=3,AO53=4),AO34,IF((MecaFluide!$D$15^2*AO34^2-(MecaFluide!$C$14-MecaFluide!$D$15)*(AO15-AO12-MecaFluide!$D$15*Horaire_80!AO34^2))&gt;=0,(-MecaFluide!$D$15*AO34+SQRT(MecaFluide!$D$15^2*AO34^2-(MecaFluide!$C$14-MecaFluide!$D$15)*(AO15-AO12-MecaFluide!$D$15*Horaire_80!AO34^2)))/(MecaFluide!$C$14-MecaFluide!$D$15),"")),"")</f>
        <v>-3.0914255639501618</v>
      </c>
      <c r="AP39" s="4">
        <f ca="1">IF(AP64&lt;=$L$3,IF(OR(AP53=3,AP53=4),AP34,IF((MecaFluide!$D$15^2*AP34^2-(MecaFluide!$C$14-MecaFluide!$D$15)*(AP15-AP12-MecaFluide!$D$15*Horaire_80!AP34^2))&gt;=0,(-MecaFluide!$D$15*AP34+SQRT(MecaFluide!$D$15^2*AP34^2-(MecaFluide!$C$14-MecaFluide!$D$15)*(AP15-AP12-MecaFluide!$D$15*Horaire_80!AP34^2)))/(MecaFluide!$C$14-MecaFluide!$D$15),"")),"")</f>
        <v>-2.9402123541291192</v>
      </c>
      <c r="AQ39" s="4">
        <f ca="1">IF(AQ64&lt;=$L$3,IF(OR(AQ53=3,AQ53=4),AQ34,IF((MecaFluide!$D$15^2*AQ34^2-(MecaFluide!$C$14-MecaFluide!$D$15)*(AQ15-AQ12-MecaFluide!$D$15*Horaire_80!AQ34^2))&gt;=0,(-MecaFluide!$D$15*AQ34+SQRT(MecaFluide!$D$15^2*AQ34^2-(MecaFluide!$C$14-MecaFluide!$D$15)*(AQ15-AQ12-MecaFluide!$D$15*Horaire_80!AQ34^2)))/(MecaFluide!$C$14-MecaFluide!$D$15),"")),"")</f>
        <v>-2.8749686839825608</v>
      </c>
      <c r="AR39" s="4">
        <f ca="1">IF(AR64&lt;=$L$3,IF(OR(AR53=3,AR53=4),AR34,IF((MecaFluide!$D$15^2*AR34^2-(MecaFluide!$C$14-MecaFluide!$D$15)*(AR15-AR12-MecaFluide!$D$15*Horaire_80!AR34^2))&gt;=0,(-MecaFluide!$D$15*AR34+SQRT(MecaFluide!$D$15^2*AR34^2-(MecaFluide!$C$14-MecaFluide!$D$15)*(AR15-AR12-MecaFluide!$D$15*Horaire_80!AR34^2)))/(MecaFluide!$C$14-MecaFluide!$D$15),"")),"")</f>
        <v>-2.7151018366326825</v>
      </c>
      <c r="AS39" s="4">
        <f ca="1">IF(AS64&lt;=$L$3,IF(OR(AS53=3,AS53=4),AS34,IF((MecaFluide!$D$15^2*AS34^2-(MecaFluide!$C$14-MecaFluide!$D$15)*(AS15-AS12-MecaFluide!$D$15*Horaire_80!AS34^2))&gt;=0,(-MecaFluide!$D$15*AS34+SQRT(MecaFluide!$D$15^2*AS34^2-(MecaFluide!$C$14-MecaFluide!$D$15)*(AS15-AS12-MecaFluide!$D$15*Horaire_80!AS34^2)))/(MecaFluide!$C$14-MecaFluide!$D$15),"")),"")</f>
        <v>20.191602791751574</v>
      </c>
      <c r="AT39" s="4">
        <f ca="1">IF(AT64&lt;=$L$3,IF(OR(AT53=3,AT53=4),AT34,IF((MecaFluide!$D$15^2*AT34^2-(MecaFluide!$C$14-MecaFluide!$D$15)*(AT15-AT12-MecaFluide!$D$15*Horaire_80!AT34^2))&gt;=0,(-MecaFluide!$D$15*AT34+SQRT(MecaFluide!$D$15^2*AT34^2-(MecaFluide!$C$14-MecaFluide!$D$15)*(AT15-AT12-MecaFluide!$D$15*Horaire_80!AT34^2)))/(MecaFluide!$C$14-MecaFluide!$D$15),"")),"")</f>
        <v>21.282300925546952</v>
      </c>
      <c r="AU39" s="4" t="str">
        <f ca="1">IF(AU64&lt;=$L$3,IF(OR(AU53=3,AU53=4),AU34,IF((MecaFluide!$D$15^2*AU34^2-(MecaFluide!$C$14-MecaFluide!$D$15)*(AU15-AU12-MecaFluide!$D$15*Horaire_80!AU34^2))&gt;=0,(-MecaFluide!$D$15*AU34+SQRT(MecaFluide!$D$15^2*AU34^2-(MecaFluide!$C$14-MecaFluide!$D$15)*(AU15-AU12-MecaFluide!$D$15*Horaire_80!AU34^2)))/(MecaFluide!$C$14-MecaFluide!$D$15),"")),"")</f>
        <v/>
      </c>
      <c r="AV39" s="4" t="str">
        <f ca="1">IF(AV64&lt;=$L$3,IF(OR(AV53=3,AV53=4),AV34,IF((MecaFluide!$D$15^2*AV34^2-(MecaFluide!$C$14-MecaFluide!$D$15)*(AV15-AV12-MecaFluide!$D$15*Horaire_80!AV34^2))&gt;=0,(-MecaFluide!$D$15*AV34+SQRT(MecaFluide!$D$15^2*AV34^2-(MecaFluide!$C$14-MecaFluide!$D$15)*(AV15-AV12-MecaFluide!$D$15*Horaire_80!AV34^2)))/(MecaFluide!$C$14-MecaFluide!$D$15),"")),"")</f>
        <v/>
      </c>
      <c r="AW39" s="4">
        <f ca="1">IF(AW64&lt;=$L$3,IF(OR(AW53=3,AW53=4),AW34,IF((MecaFluide!$D$15^2*AW34^2-(MecaFluide!$C$14-MecaFluide!$D$15)*(AW15-AW12-MecaFluide!$D$15*Horaire_80!AW34^2))&gt;=0,(-MecaFluide!$D$15*AW34+SQRT(MecaFluide!$D$15^2*AW34^2-(MecaFluide!$C$14-MecaFluide!$D$15)*(AW15-AW12-MecaFluide!$D$15*Horaire_80!AW34^2)))/(MecaFluide!$C$14-MecaFluide!$D$15),"")),"")</f>
        <v>-4.7634432257291319</v>
      </c>
      <c r="AX39" s="4">
        <f ca="1">IF(AX64&lt;=$L$3,IF(OR(AX53=3,AX53=4),AX34,IF((MecaFluide!$D$15^2*AX34^2-(MecaFluide!$C$14-MecaFluide!$D$15)*(AX15-AX12-MecaFluide!$D$15*Horaire_80!AX34^2))&gt;=0,(-MecaFluide!$D$15*AX34+SQRT(MecaFluide!$D$15^2*AX34^2-(MecaFluide!$C$14-MecaFluide!$D$15)*(AX15-AX12-MecaFluide!$D$15*Horaire_80!AX34^2)))/(MecaFluide!$C$14-MecaFluide!$D$15),"")),"")</f>
        <v>-3.5711345804055785</v>
      </c>
      <c r="AY39" s="4">
        <f ca="1">IF(AY64&lt;=$L$3,IF(OR(AY53=3,AY53=4),AY34,IF((MecaFluide!$D$15^2*AY34^2-(MecaFluide!$C$14-MecaFluide!$D$15)*(AY15-AY12-MecaFluide!$D$15*Horaire_80!AY34^2))&gt;=0,(-MecaFluide!$D$15*AY34+SQRT(MecaFluide!$D$15^2*AY34^2-(MecaFluide!$C$14-MecaFluide!$D$15)*(AY15-AY12-MecaFluide!$D$15*Horaire_80!AY34^2)))/(MecaFluide!$C$14-MecaFluide!$D$15),"")),"")</f>
        <v>-2.9198397194017129</v>
      </c>
      <c r="AZ39" s="110">
        <f ca="1">IF(AZ64&lt;=$L$3,IF(OR(AZ53=3,AZ53=4),AZ34,IF((MecaFluide!$D$15^2*AZ34^2-(MecaFluide!$C$14-MecaFluide!$D$15)*(AZ15-AZ12-MecaFluide!$D$15*Horaire_80!AZ34^2))&gt;=0,(-MecaFluide!$D$15*AZ34+SQRT(MecaFluide!$D$15^2*AZ34^2-(MecaFluide!$C$14-MecaFluide!$D$15)*(AZ15-AZ12-MecaFluide!$D$15*Horaire_80!AZ34^2)))/(MecaFluide!$C$14-MecaFluide!$D$15),"")),"")</f>
        <v>-2.7234011787988006</v>
      </c>
      <c r="BA39" s="4">
        <f ca="1">IF(BA64&lt;=$L$3,IF(OR(BA53=3,BA53=4),BA34,IF((MecaFluide!$D$15^2*BA34^2-(MecaFluide!$C$14-MecaFluide!$D$15)*(BA15-BA12-MecaFluide!$D$15*Horaire_80!BA34^2))&gt;=0,(-MecaFluide!$D$15*BA34+SQRT(MecaFluide!$D$15^2*BA34^2-(MecaFluide!$C$14-MecaFluide!$D$15)*(BA15-BA12-MecaFluide!$D$15*Horaire_80!BA34^2)))/(MecaFluide!$C$14-MecaFluide!$D$15),"")),"")</f>
        <v>-2.6309328162511414</v>
      </c>
      <c r="BB39" s="4">
        <f ca="1">IF(BB64&lt;=$L$3,IF(OR(BB53=3,BB53=4),BB34,IF((MecaFluide!$D$15^2*BB34^2-(MecaFluide!$C$14-MecaFluide!$D$15)*(BB15-BB12-MecaFluide!$D$15*Horaire_80!BB34^2))&gt;=0,(-MecaFluide!$D$15*BB34+SQRT(MecaFluide!$D$15^2*BB34^2-(MecaFluide!$C$14-MecaFluide!$D$15)*(BB15-BB12-MecaFluide!$D$15*Horaire_80!BB34^2)))/(MecaFluide!$C$14-MecaFluide!$D$15),"")),"")</f>
        <v>-2.6209774981394953</v>
      </c>
      <c r="BC39" s="4">
        <f ca="1">IF(BC64&lt;=$L$3,IF(OR(BC53=3,BC53=4),BC34,IF((MecaFluide!$D$15^2*BC34^2-(MecaFluide!$C$14-MecaFluide!$D$15)*(BC15-BC12-MecaFluide!$D$15*Horaire_80!BC34^2))&gt;=0,(-MecaFluide!$D$15*BC34+SQRT(MecaFluide!$D$15^2*BC34^2-(MecaFluide!$C$14-MecaFluide!$D$15)*(BC15-BC12-MecaFluide!$D$15*Horaire_80!BC34^2)))/(MecaFluide!$C$14-MecaFluide!$D$15),"")),"")</f>
        <v>-2.6637384360818941</v>
      </c>
      <c r="BD39" s="4">
        <f ca="1">IF(BD64&lt;=$L$3,IF(OR(BD53=3,BD53=4),BD34,IF((MecaFluide!$D$15^2*BD34^2-(MecaFluide!$C$14-MecaFluide!$D$15)*(BD15-BD12-MecaFluide!$D$15*Horaire_80!BD34^2))&gt;=0,(-MecaFluide!$D$15*BD34+SQRT(MecaFluide!$D$15^2*BD34^2-(MecaFluide!$C$14-MecaFluide!$D$15)*(BD15-BD12-MecaFluide!$D$15*Horaire_80!BD34^2)))/(MecaFluide!$C$14-MecaFluide!$D$15),"")),"")</f>
        <v>-2.712543414101769</v>
      </c>
      <c r="BE39" s="4">
        <f ca="1">IF(BE64&lt;=$L$3,IF(OR(BE53=3,BE53=4),BE34,IF((MecaFluide!$D$15^2*BE34^2-(MecaFluide!$C$14-MecaFluide!$D$15)*(BE15-BE12-MecaFluide!$D$15*Horaire_80!BE34^2))&gt;=0,(-MecaFluide!$D$15*BE34+SQRT(MecaFluide!$D$15^2*BE34^2-(MecaFluide!$C$14-MecaFluide!$D$15)*(BE15-BE12-MecaFluide!$D$15*Horaire_80!BE34^2)))/(MecaFluide!$C$14-MecaFluide!$D$15),"")),"")</f>
        <v>-2.7182455503247485</v>
      </c>
      <c r="BF39" s="4">
        <f ca="1">IF(BF64&lt;=$L$3,IF(OR(BF53=3,BF53=4),BF34,IF((MecaFluide!$D$15^2*BF34^2-(MecaFluide!$C$14-MecaFluide!$D$15)*(BF15-BF12-MecaFluide!$D$15*Horaire_80!BF34^2))&gt;=0,(-MecaFluide!$D$15*BF34+SQRT(MecaFluide!$D$15^2*BF34^2-(MecaFluide!$C$14-MecaFluide!$D$15)*(BF15-BF12-MecaFluide!$D$15*Horaire_80!BF34^2)))/(MecaFluide!$C$14-MecaFluide!$D$15),"")),"")</f>
        <v>-2.718968135889777</v>
      </c>
      <c r="BG39" s="4">
        <f ca="1">IF(BG64&lt;=$L$3,IF(OR(BG53=3,BG53=4),BG34,IF((MecaFluide!$D$15^2*BG34^2-(MecaFluide!$C$14-MecaFluide!$D$15)*(BG15-BG12-MecaFluide!$D$15*Horaire_80!BG34^2))&gt;=0,(-MecaFluide!$D$15*BG34+SQRT(MecaFluide!$D$15^2*BG34^2-(MecaFluide!$C$14-MecaFluide!$D$15)*(BG15-BG12-MecaFluide!$D$15*Horaire_80!BG34^2)))/(MecaFluide!$C$14-MecaFluide!$D$15),"")),"")</f>
        <v>-2.7190605432815689</v>
      </c>
      <c r="BH39" s="4">
        <f ca="1">IF(BH64&lt;=$L$3,IF(OR(BH53=3,BH53=4),BH34,IF((MecaFluide!$D$15^2*BH34^2-(MecaFluide!$C$14-MecaFluide!$D$15)*(BH15-BH12-MecaFluide!$D$15*Horaire_80!BH34^2))&gt;=0,(-MecaFluide!$D$15*BH34+SQRT(MecaFluide!$D$15^2*BH34^2-(MecaFluide!$C$14-MecaFluide!$D$15)*(BH15-BH12-MecaFluide!$D$15*Horaire_80!BH34^2)))/(MecaFluide!$C$14-MecaFluide!$D$15),"")),"")</f>
        <v>-2.719072374362566</v>
      </c>
      <c r="BI39" s="4">
        <f ca="1">IF(BI64&lt;=$L$3,IF(OR(BI53=3,BI53=4),BI34,IF((MecaFluide!$D$15^2*BI34^2-(MecaFluide!$C$14-MecaFluide!$D$15)*(BI15-BI12-MecaFluide!$D$15*Horaire_80!BI34^2))&gt;=0,(-MecaFluide!$D$15*BI34+SQRT(MecaFluide!$D$15^2*BI34^2-(MecaFluide!$C$14-MecaFluide!$D$15)*(BI15-BI12-MecaFluide!$D$15*Horaire_80!BI34^2)))/(MecaFluide!$C$14-MecaFluide!$D$15),"")),"")</f>
        <v>-2.6098105733225223</v>
      </c>
      <c r="BJ39" s="4">
        <f ca="1">IF(BJ64&lt;=$L$3,IF(OR(BJ53=3,BJ53=4),BJ34,IF((MecaFluide!$D$15^2*BJ34^2-(MecaFluide!$C$14-MecaFluide!$D$15)*(BJ15-BJ12-MecaFluide!$D$15*Horaire_80!BJ34^2))&gt;=0,(-MecaFluide!$D$15*BJ34+SQRT(MecaFluide!$D$15^2*BJ34^2-(MecaFluide!$C$14-MecaFluide!$D$15)*(BJ15-BJ12-MecaFluide!$D$15*Horaire_80!BJ34^2)))/(MecaFluide!$C$14-MecaFluide!$D$15),"")),"")</f>
        <v>-2.5852657572761633</v>
      </c>
      <c r="BK39" s="4">
        <f ca="1">IF(BK64&lt;=$L$3,IF(OR(BK53=3,BK53=4),BK34,IF((MecaFluide!$D$15^2*BK34^2-(MecaFluide!$C$14-MecaFluide!$D$15)*(BK15-BK12-MecaFluide!$D$15*Horaire_80!BK34^2))&gt;=0,(-MecaFluide!$D$15*BK34+SQRT(MecaFluide!$D$15^2*BK34^2-(MecaFluide!$C$14-MecaFluide!$D$15)*(BK15-BK12-MecaFluide!$D$15*Horaire_80!BK34^2)))/(MecaFluide!$C$14-MecaFluide!$D$15),"")),"")</f>
        <v>-2.5807405290117109</v>
      </c>
      <c r="BL39" s="4">
        <f ca="1">IF(BL64&lt;=$L$3,IF(OR(BL53=3,BL53=4),BL34,IF((MecaFluide!$D$15^2*BL34^2-(MecaFluide!$C$14-MecaFluide!$D$15)*(BL15-BL12-MecaFluide!$D$15*Horaire_80!BL34^2))&gt;=0,(-MecaFluide!$D$15*BL34+SQRT(MecaFluide!$D$15^2*BL34^2-(MecaFluide!$C$14-MecaFluide!$D$15)*(BL15-BL12-MecaFluide!$D$15*Horaire_80!BL34^2)))/(MecaFluide!$C$14-MecaFluide!$D$15),"")),"")</f>
        <v>-2.579930859145863</v>
      </c>
      <c r="BM39" s="4">
        <f ca="1">IF(BM64&lt;=$L$3,IF(OR(BM53=3,BM53=4),BM34,IF((MecaFluide!$D$15^2*BM34^2-(MecaFluide!$C$14-MecaFluide!$D$15)*(BM15-BM12-MecaFluide!$D$15*Horaire_80!BM34^2))&gt;=0,(-MecaFluide!$D$15*BM34+SQRT(MecaFluide!$D$15^2*BM34^2-(MecaFluide!$C$14-MecaFluide!$D$15)*(BM15-BM12-MecaFluide!$D$15*Horaire_80!BM34^2)))/(MecaFluide!$C$14-MecaFluide!$D$15),"")),"")</f>
        <v>-2.6509733135140725</v>
      </c>
      <c r="BN39" s="4">
        <f ca="1">IF(BN64&lt;=$L$3,IF(OR(BN53=3,BN53=4),BN34,IF((MecaFluide!$D$15^2*BN34^2-(MecaFluide!$C$14-MecaFluide!$D$15)*(BN15-BN12-MecaFluide!$D$15*Horaire_80!BN34^2))&gt;=0,(-MecaFluide!$D$15*BN34+SQRT(MecaFluide!$D$15^2*BN34^2-(MecaFluide!$C$14-MecaFluide!$D$15)*(BN15-BN12-MecaFluide!$D$15*Horaire_80!BN34^2)))/(MecaFluide!$C$14-MecaFluide!$D$15),"")),"")</f>
        <v>-2.7390007067954181</v>
      </c>
      <c r="BO39" s="4">
        <f ca="1">IF(BO64&lt;=$L$3,IF(OR(BO53=3,BO53=4),BO34,IF((MecaFluide!$D$15^2*BO34^2-(MecaFluide!$C$14-MecaFluide!$D$15)*(BO15-BO12-MecaFluide!$D$15*Horaire_80!BO34^2))&gt;=0,(-MecaFluide!$D$15*BO34+SQRT(MecaFluide!$D$15^2*BO34^2-(MecaFluide!$C$14-MecaFluide!$D$15)*(BO15-BO12-MecaFluide!$D$15*Horaire_80!BO34^2)))/(MecaFluide!$C$14-MecaFluide!$D$15),"")),"")</f>
        <v>-2.7586155199531897</v>
      </c>
      <c r="BP39" s="4">
        <f ca="1">IF(BP64&lt;=$L$3,IF(OR(BP53=3,BP53=4),BP34,IF((MecaFluide!$D$15^2*BP34^2-(MecaFluide!$C$14-MecaFluide!$D$15)*(BP15-BP12-MecaFluide!$D$15*Horaire_80!BP34^2))&gt;=0,(-MecaFluide!$D$15*BP34+SQRT(MecaFluide!$D$15^2*BP34^2-(MecaFluide!$C$14-MecaFluide!$D$15)*(BP15-BP12-MecaFluide!$D$15*Horaire_80!BP34^2)))/(MecaFluide!$C$14-MecaFluide!$D$15),"")),"")</f>
        <v>-2.763349303457086</v>
      </c>
      <c r="BQ39" s="4">
        <f ca="1">IF(BQ64&lt;=$L$3,IF(OR(BQ53=3,BQ53=4),BQ34,IF((MecaFluide!$D$15^2*BQ34^2-(MecaFluide!$C$14-MecaFluide!$D$15)*(BQ15-BQ12-MecaFluide!$D$15*Horaire_80!BQ34^2))&gt;=0,(-MecaFluide!$D$15*BQ34+SQRT(MecaFluide!$D$15^2*BQ34^2-(MecaFluide!$C$14-MecaFluide!$D$15)*(BQ15-BQ12-MecaFluide!$D$15*Horaire_80!BQ34^2)))/(MecaFluide!$C$14-MecaFluide!$D$15),"")),"")</f>
        <v>-2.7645113738033835</v>
      </c>
      <c r="BR39" s="4">
        <f ca="1">IF(BR64&lt;=$L$3,IF(OR(BR53=3,BR53=4),BR34,IF((MecaFluide!$D$15^2*BR34^2-(MecaFluide!$C$14-MecaFluide!$D$15)*(BR15-BR12-MecaFluide!$D$15*Horaire_80!BR34^2))&gt;=0,(-MecaFluide!$D$15*BR34+SQRT(MecaFluide!$D$15^2*BR34^2-(MecaFluide!$C$14-MecaFluide!$D$15)*(BR15-BR12-MecaFluide!$D$15*Horaire_80!BR34^2)))/(MecaFluide!$C$14-MecaFluide!$D$15),"")),"")</f>
        <v>-2.7647978084030229</v>
      </c>
      <c r="BS39" s="4">
        <f ca="1">IF(BS64&lt;=$L$3,IF(OR(BS53=3,BS53=4),BS34,IF((MecaFluide!$D$15^2*BS34^2-(MecaFluide!$C$14-MecaFluide!$D$15)*(BS15-BS12-MecaFluide!$D$15*Horaire_80!BS34^2))&gt;=0,(-MecaFluide!$D$15*BS34+SQRT(MecaFluide!$D$15^2*BS34^2-(MecaFluide!$C$14-MecaFluide!$D$15)*(BS15-BS12-MecaFluide!$D$15*Horaire_80!BS34^2)))/(MecaFluide!$C$14-MecaFluide!$D$15),"")),"")</f>
        <v>-2.7615974311965843</v>
      </c>
      <c r="BT39" s="4">
        <f ca="1">IF(BT64&lt;=$L$3,IF(OR(BT53=3,BT53=4),BT34,IF((MecaFluide!$D$15^2*BT34^2-(MecaFluide!$C$14-MecaFluide!$D$15)*(BT15-BT12-MecaFluide!$D$15*Horaire_80!BT34^2))&gt;=0,(-MecaFluide!$D$15*BT34+SQRT(MecaFluide!$D$15^2*BT34^2-(MecaFluide!$C$14-MecaFluide!$D$15)*(BT15-BT12-MecaFluide!$D$15*Horaire_80!BT34^2)))/(MecaFluide!$C$14-MecaFluide!$D$15),"")),"")</f>
        <v>-2.6814653536368165</v>
      </c>
      <c r="BU39" s="4">
        <f ca="1">IF(BU64&lt;=$L$3,IF(OR(BU53=3,BU53=4),BU34,IF((MecaFluide!$D$15^2*BU34^2-(MecaFluide!$C$14-MecaFluide!$D$15)*(BU15-BU12-MecaFluide!$D$15*Horaire_80!BU34^2))&gt;=0,(-MecaFluide!$D$15*BU34+SQRT(MecaFluide!$D$15^2*BU34^2-(MecaFluide!$C$14-MecaFluide!$D$15)*(BU15-BU12-MecaFluide!$D$15*Horaire_80!BU34^2)))/(MecaFluide!$C$14-MecaFluide!$D$15),"")),"")</f>
        <v>-2.6563627706970334</v>
      </c>
      <c r="BV39" s="4">
        <f ca="1">IF(BV64&lt;=$L$3,IF(OR(BV53=3,BV53=4),BV34,IF((MecaFluide!$D$15^2*BV34^2-(MecaFluide!$C$14-MecaFluide!$D$15)*(BV15-BV12-MecaFluide!$D$15*Horaire_80!BV34^2))&gt;=0,(-MecaFluide!$D$15*BV34+SQRT(MecaFluide!$D$15^2*BV34^2-(MecaFluide!$C$14-MecaFluide!$D$15)*(BV15-BV12-MecaFluide!$D$15*Horaire_80!BV34^2)))/(MecaFluide!$C$14-MecaFluide!$D$15),"")),"")</f>
        <v>-2.6489487378560694</v>
      </c>
      <c r="BW39" s="4">
        <f ca="1">IF(BW64&lt;=$L$3,IF(OR(BW53=3,BW53=4),BW34,IF((MecaFluide!$D$15^2*BW34^2-(MecaFluide!$C$14-MecaFluide!$D$15)*(BW15-BW12-MecaFluide!$D$15*Horaire_80!BW34^2))&gt;=0,(-MecaFluide!$D$15*BW34+SQRT(MecaFluide!$D$15^2*BW34^2-(MecaFluide!$C$14-MecaFluide!$D$15)*(BW15-BW12-MecaFluide!$D$15*Horaire_80!BW34^2)))/(MecaFluide!$C$14-MecaFluide!$D$15),"")),"")</f>
        <v>-2.6468005770033427</v>
      </c>
      <c r="BX39" s="110">
        <f ca="1">IF(BX64&lt;=$L$3,IF(OR(BX53=3,BX53=4),BX34,IF((MecaFluide!$D$15^2*BX34^2-(MecaFluide!$C$14-MecaFluide!$D$15)*(BX15-BX12-MecaFluide!$D$15*Horaire_80!BX34^2))&gt;=0,(-MecaFluide!$D$15*BX34+SQRT(MecaFluide!$D$15^2*BX34^2-(MecaFluide!$C$14-MecaFluide!$D$15)*(BX15-BX12-MecaFluide!$D$15*Horaire_80!BX34^2)))/(MecaFluide!$C$14-MecaFluide!$D$15),"")),"")</f>
        <v>-2.6461817188226493</v>
      </c>
      <c r="BY39" s="4">
        <f ca="1">IF(BY64&lt;=$L$3,IF(OR(BY53=3,BY53=4),BY34,IF((MecaFluide!$D$15^2*BY34^2-(MecaFluide!$C$14-MecaFluide!$D$15)*(BY15-BY12-MecaFluide!$D$15*Horaire_80!BY34^2))&gt;=0,(-MecaFluide!$D$15*BY34+SQRT(MecaFluide!$D$15^2*BY34^2-(MecaFluide!$C$14-MecaFluide!$D$15)*(BY15-BY12-MecaFluide!$D$15*Horaire_80!BY34^2)))/(MecaFluide!$C$14-MecaFluide!$D$15),"")),"")</f>
        <v>-2.6123606055303918</v>
      </c>
      <c r="BZ39" s="4">
        <f ca="1">IF(BZ64&lt;=$L$3,IF(OR(BZ53=3,BZ53=4),BZ34,IF((MecaFluide!$D$15^2*BZ34^2-(MecaFluide!$C$14-MecaFluide!$D$15)*(BZ15-BZ12-MecaFluide!$D$15*Horaire_80!BZ34^2))&gt;=0,(-MecaFluide!$D$15*BZ34+SQRT(MecaFluide!$D$15^2*BZ34^2-(MecaFluide!$C$14-MecaFluide!$D$15)*(BZ15-BZ12-MecaFluide!$D$15*Horaire_80!BZ34^2)))/(MecaFluide!$C$14-MecaFluide!$D$15),"")),"")</f>
        <v>-2.632462040823027</v>
      </c>
      <c r="CA39" s="4">
        <f ca="1">IF(CA64&lt;=$L$3,IF(OR(CA53=3,CA53=4),CA34,IF((MecaFluide!$D$15^2*CA34^2-(MecaFluide!$C$14-MecaFluide!$D$15)*(CA15-CA12-MecaFluide!$D$15*Horaire_80!CA34^2))&gt;=0,(-MecaFluide!$D$15*CA34+SQRT(MecaFluide!$D$15^2*CA34^2-(MecaFluide!$C$14-MecaFluide!$D$15)*(CA15-CA12-MecaFluide!$D$15*Horaire_80!CA34^2)))/(MecaFluide!$C$14-MecaFluide!$D$15),"")),"")</f>
        <v>-2.6382712263139383</v>
      </c>
      <c r="CB39" s="4">
        <f ca="1">IF(CB64&lt;=$L$3,IF(OR(CB53=3,CB53=4),CB34,IF((MecaFluide!$D$15^2*CB34^2-(MecaFluide!$C$14-MecaFluide!$D$15)*(CB15-CB12-MecaFluide!$D$15*Horaire_80!CB34^2))&gt;=0,(-MecaFluide!$D$15*CB34+SQRT(MecaFluide!$D$15^2*CB34^2-(MecaFluide!$C$14-MecaFluide!$D$15)*(CB15-CB12-MecaFluide!$D$15*Horaire_80!CB34^2)))/(MecaFluide!$C$14-MecaFluide!$D$15),"")),"")</f>
        <v>-2.6399761705481732</v>
      </c>
      <c r="CC39" s="4">
        <f ca="1">IF(CC64&lt;=$L$3,IF(OR(CC53=3,CC53=4),CC34,IF((MecaFluide!$D$15^2*CC34^2-(MecaFluide!$C$14-MecaFluide!$D$15)*(CC15-CC12-MecaFluide!$D$15*Horaire_80!CC34^2))&gt;=0,(-MecaFluide!$D$15*CC34+SQRT(MecaFluide!$D$15^2*CC34^2-(MecaFluide!$C$14-MecaFluide!$D$15)*(CC15-CC12-MecaFluide!$D$15*Horaire_80!CC34^2)))/(MecaFluide!$C$14-MecaFluide!$D$15),"")),"")</f>
        <v>-2.6404787734630193</v>
      </c>
      <c r="CD39" s="4">
        <f ca="1">IF(CD64&lt;=$L$3,IF(OR(CD53=3,CD53=4),CD34,IF((MecaFluide!$D$15^2*CD34^2-(MecaFluide!$C$14-MecaFluide!$D$15)*(CD15-CD12-MecaFluide!$D$15*Horaire_80!CD34^2))&gt;=0,(-MecaFluide!$D$15*CD34+SQRT(MecaFluide!$D$15^2*CD34^2-(MecaFluide!$C$14-MecaFluide!$D$15)*(CD15-CD12-MecaFluide!$D$15*Horaire_80!CD34^2)))/(MecaFluide!$C$14-MecaFluide!$D$15),"")),"")</f>
        <v>-2.6406271283151641</v>
      </c>
      <c r="CE39" s="4">
        <f ca="1">IF(CE64&lt;=$L$3,IF(OR(CE53=3,CE53=4),CE34,IF((MecaFluide!$D$15^2*CE34^2-(MecaFluide!$C$14-MecaFluide!$D$15)*(CE15-CE12-MecaFluide!$D$15*Horaire_80!CE34^2))&gt;=0,(-MecaFluide!$D$15*CE34+SQRT(MecaFluide!$D$15^2*CE34^2-(MecaFluide!$C$14-MecaFluide!$D$15)*(CE15-CE12-MecaFluide!$D$15*Horaire_80!CE34^2)))/(MecaFluide!$C$14-MecaFluide!$D$15),"")),"")</f>
        <v>-2.6406709353658853</v>
      </c>
      <c r="CF39" s="4">
        <f ca="1">IF(CF64&lt;=$L$3,IF(OR(CF53=3,CF53=4),CF34,IF((MecaFluide!$D$15^2*CF34^2-(MecaFluide!$C$14-MecaFluide!$D$15)*(CF15-CF12-MecaFluide!$D$15*Horaire_80!CF34^2))&gt;=0,(-MecaFluide!$D$15*CF34+SQRT(MecaFluide!$D$15^2*CF34^2-(MecaFluide!$C$14-MecaFluide!$D$15)*(CF15-CF12-MecaFluide!$D$15*Horaire_80!CF34^2)))/(MecaFluide!$C$14-MecaFluide!$D$15),"")),"")</f>
        <v>-2.6406838724118846</v>
      </c>
      <c r="CG39" s="4">
        <f ca="1">IF(CG64&lt;=$L$3,IF(OR(CG53=3,CG53=4),CG34,IF((MecaFluide!$D$15^2*CG34^2-(MecaFluide!$C$14-MecaFluide!$D$15)*(CG15-CG12-MecaFluide!$D$15*Horaire_80!CG34^2))&gt;=0,(-MecaFluide!$D$15*CG34+SQRT(MecaFluide!$D$15^2*CG34^2-(MecaFluide!$C$14-MecaFluide!$D$15)*(CG15-CG12-MecaFluide!$D$15*Horaire_80!CG34^2)))/(MecaFluide!$C$14-MecaFluide!$D$15),"")),"")</f>
        <v>-2.6103195255432641</v>
      </c>
      <c r="CH39" s="4">
        <f ca="1">IF(CH64&lt;=$L$3,IF(OR(CH53=3,CH53=4),CH34,IF((MecaFluide!$D$15^2*CH34^2-(MecaFluide!$C$14-MecaFluide!$D$15)*(CH15-CH12-MecaFluide!$D$15*Horaire_80!CH34^2))&gt;=0,(-MecaFluide!$D$15*CH34+SQRT(MecaFluide!$D$15^2*CH34^2-(MecaFluide!$C$14-MecaFluide!$D$15)*(CH15-CH12-MecaFluide!$D$15*Horaire_80!CH34^2)))/(MecaFluide!$C$14-MecaFluide!$D$15),"")),"")</f>
        <v>-2.5964611136303355</v>
      </c>
      <c r="CI39" s="4">
        <f ca="1">IF(CI64&lt;=$L$3,IF(OR(CI53=3,CI53=4),CI34,IF((MecaFluide!$D$15^2*CI34^2-(MecaFluide!$C$14-MecaFluide!$D$15)*(CI15-CI12-MecaFluide!$D$15*Horaire_80!CI34^2))&gt;=0,(-MecaFluide!$D$15*CI34+SQRT(MecaFluide!$D$15^2*CI34^2-(MecaFluide!$C$14-MecaFluide!$D$15)*(CI15-CI12-MecaFluide!$D$15*Horaire_80!CI34^2)))/(MecaFluide!$C$14-MecaFluide!$D$15),"")),"")</f>
        <v>-2.5920469454260679</v>
      </c>
      <c r="CJ39" s="4">
        <f ca="1">IF(CJ64&lt;=$L$3,IF(OR(CJ53=3,CJ53=4),CJ34,IF((MecaFluide!$D$15^2*CJ34^2-(MecaFluide!$C$14-MecaFluide!$D$15)*(CJ15-CJ12-MecaFluide!$D$15*Horaire_80!CJ34^2))&gt;=0,(-MecaFluide!$D$15*CJ34+SQRT(MecaFluide!$D$15^2*CJ34^2-(MecaFluide!$C$14-MecaFluide!$D$15)*(CJ15-CJ12-MecaFluide!$D$15*Horaire_80!CJ34^2)))/(MecaFluide!$C$14-MecaFluide!$D$15),"")),"")</f>
        <v>-2.5906549365943099</v>
      </c>
      <c r="CK39" s="4">
        <f ca="1">IF(CK64&lt;=$L$3,IF(OR(CK53=3,CK53=4),CK34,IF((MecaFluide!$D$15^2*CK34^2-(MecaFluide!$C$14-MecaFluide!$D$15)*(CK15-CK12-MecaFluide!$D$15*Horaire_80!CK34^2))&gt;=0,(-MecaFluide!$D$15*CK34+SQRT(MecaFluide!$D$15^2*CK34^2-(MecaFluide!$C$14-MecaFluide!$D$15)*(CK15-CK12-MecaFluide!$D$15*Horaire_80!CK34^2)))/(MecaFluide!$C$14-MecaFluide!$D$15),"")),"")</f>
        <v>-2.5902173713320695</v>
      </c>
      <c r="CL39" s="4">
        <f ca="1">IF(CL64&lt;=$L$3,IF(OR(CL53=3,CL53=4),CL34,IF((MecaFluide!$D$15^2*CL34^2-(MecaFluide!$C$14-MecaFluide!$D$15)*(CL15-CL12-MecaFluide!$D$15*Horaire_80!CL34^2))&gt;=0,(-MecaFluide!$D$15*CL34+SQRT(MecaFluide!$D$15^2*CL34^2-(MecaFluide!$C$14-MecaFluide!$D$15)*(CL15-CL12-MecaFluide!$D$15*Horaire_80!CL34^2)))/(MecaFluide!$C$14-MecaFluide!$D$15),"")),"")</f>
        <v>-2.5900799659571794</v>
      </c>
      <c r="CM39" s="4">
        <f ca="1">IF(CM64&lt;=$L$3,IF(OR(CM53=3,CM53=4),CM34,IF((MecaFluide!$D$15^2*CM34^2-(MecaFluide!$C$14-MecaFluide!$D$15)*(CM15-CM12-MecaFluide!$D$15*Horaire_80!CM34^2))&gt;=0,(-MecaFluide!$D$15*CM34+SQRT(MecaFluide!$D$15^2*CM34^2-(MecaFluide!$C$14-MecaFluide!$D$15)*(CM15-CM12-MecaFluide!$D$15*Horaire_80!CM34^2)))/(MecaFluide!$C$14-MecaFluide!$D$15),"")),"")</f>
        <v>-2.6295518517671677</v>
      </c>
      <c r="CN39" s="4">
        <f ca="1">IF(CN64&lt;=$L$3,IF(OR(CN53=3,CN53=4),CN34,IF((MecaFluide!$D$15^2*CN34^2-(MecaFluide!$C$14-MecaFluide!$D$15)*(CN15-CN12-MecaFluide!$D$15*Horaire_80!CN34^2))&gt;=0,(-MecaFluide!$D$15*CN34+SQRT(MecaFluide!$D$15^2*CN34^2-(MecaFluide!$C$14-MecaFluide!$D$15)*(CN15-CN12-MecaFluide!$D$15*Horaire_80!CN34^2)))/(MecaFluide!$C$14-MecaFluide!$D$15),"")),"")</f>
        <v>-2.6544858534208684</v>
      </c>
      <c r="CO39" s="4">
        <f ca="1">IF(CO64&lt;=$L$3,IF(OR(CO53=3,CO53=4),CO34,IF((MecaFluide!$D$15^2*CO34^2-(MecaFluide!$C$14-MecaFluide!$D$15)*(CO15-CO12-MecaFluide!$D$15*Horaire_80!CO34^2))&gt;=0,(-MecaFluide!$D$15*CO34+SQRT(MecaFluide!$D$15^2*CO34^2-(MecaFluide!$C$14-MecaFluide!$D$15)*(CO15-CO12-MecaFluide!$D$15*Horaire_80!CO34^2)))/(MecaFluide!$C$14-MecaFluide!$D$15),"")),"")</f>
        <v>-2.6627299148446206</v>
      </c>
      <c r="CP39" s="4">
        <f ca="1">IF(CP64&lt;=$L$3,IF(OR(CP53=3,CP53=4),CP34,IF((MecaFluide!$D$15^2*CP34^2-(MecaFluide!$C$14-MecaFluide!$D$15)*(CP15-CP12-MecaFluide!$D$15*Horaire_80!CP34^2))&gt;=0,(-MecaFluide!$D$15*CP34+SQRT(MecaFluide!$D$15^2*CP34^2-(MecaFluide!$C$14-MecaFluide!$D$15)*(CP15-CP12-MecaFluide!$D$15*Horaire_80!CP34^2)))/(MecaFluide!$C$14-MecaFluide!$D$15),"")),"")</f>
        <v>-2.6655013919014636</v>
      </c>
      <c r="CQ39" s="4">
        <f ca="1">IF(CQ64&lt;=$L$3,IF(OR(CQ53=3,CQ53=4),CQ34,IF((MecaFluide!$D$15^2*CQ34^2-(MecaFluide!$C$14-MecaFluide!$D$15)*(CQ15-CQ12-MecaFluide!$D$15*Horaire_80!CQ34^2))&gt;=0,(-MecaFluide!$D$15*CQ34+SQRT(MecaFluide!$D$15^2*CQ34^2-(MecaFluide!$C$14-MecaFluide!$D$15)*(CQ15-CQ12-MecaFluide!$D$15*Horaire_80!CQ34^2)))/(MecaFluide!$C$14-MecaFluide!$D$15),"")),"")</f>
        <v>-2.666438180942531</v>
      </c>
      <c r="CR39" s="4">
        <f ca="1">IF(CR64&lt;=$L$3,IF(OR(CR53=3,CR53=4),CR34,IF((MecaFluide!$D$15^2*CR34^2-(MecaFluide!$C$14-MecaFluide!$D$15)*(CR15-CR12-MecaFluide!$D$15*Horaire_80!CR34^2))&gt;=0,(-MecaFluide!$D$15*CR34+SQRT(MecaFluide!$D$15^2*CR34^2-(MecaFluide!$C$14-MecaFluide!$D$15)*(CR15-CR12-MecaFluide!$D$15*Horaire_80!CR34^2)))/(MecaFluide!$C$14-MecaFluide!$D$15),"")),"")</f>
        <v>-2.6667554026206912</v>
      </c>
      <c r="CS39" s="4">
        <f ca="1">IF(CS64&lt;=$L$3,IF(OR(CS53=3,CS53=4),CS34,IF((MecaFluide!$D$15^2*CS34^2-(MecaFluide!$C$14-MecaFluide!$D$15)*(CS15-CS12-MecaFluide!$D$15*Horaire_80!CS34^2))&gt;=0,(-MecaFluide!$D$15*CS34+SQRT(MecaFluide!$D$15^2*CS34^2-(MecaFluide!$C$14-MecaFluide!$D$15)*(CS15-CS12-MecaFluide!$D$15*Horaire_80!CS34^2)))/(MecaFluide!$C$14-MecaFluide!$D$15),"")),"")</f>
        <v>-2.6668628883473682</v>
      </c>
      <c r="CT39" s="4">
        <f ca="1">IF(CT64&lt;=$L$3,IF(OR(CT53=3,CT53=4),CT34,IF((MecaFluide!$D$15^2*CT34^2-(MecaFluide!$C$14-MecaFluide!$D$15)*(CT15-CT12-MecaFluide!$D$15*Horaire_80!CT34^2))&gt;=0,(-MecaFluide!$D$15*CT34+SQRT(MecaFluide!$D$15^2*CT34^2-(MecaFluide!$C$14-MecaFluide!$D$15)*(CT15-CT12-MecaFluide!$D$15*Horaire_80!CT34^2)))/(MecaFluide!$C$14-MecaFluide!$D$15),"")),"")</f>
        <v>-2.6668993158213432</v>
      </c>
      <c r="CU39" s="156">
        <f ca="1">IF(CU64&lt;=$L$3,IF(OR(CU53=3,CU53=4),CU34,IF((MecaFluide!$D$15^2*CU34^2-(MecaFluide!$C$14-MecaFluide!$D$15)*(CU15-CU12-MecaFluide!$D$15*Horaire_80!CU34^2))&gt;=0,(-MecaFluide!$D$15*CU34+SQRT(MecaFluide!$D$15^2*CU34^2-(MecaFluide!$C$14-MecaFluide!$D$15)*(CU15-CU12-MecaFluide!$D$15*Horaire_80!CU34^2)))/(MecaFluide!$C$14-MecaFluide!$D$15),"")),"")</f>
        <v>-2.625364270538995</v>
      </c>
      <c r="CV39" s="4">
        <f ca="1">IF(CV64&lt;=$L$3,IF(OR(CV53=3,CV53=4),CV34,IF((MecaFluide!$D$15^2*CV34^2-(MecaFluide!$C$14-MecaFluide!$D$15)*(CV15-CV12-MecaFluide!$D$15*Horaire_80!CV34^2))&gt;=0,(-MecaFluide!$D$15*CV34+SQRT(MecaFluide!$D$15^2*CV34^2-(MecaFluide!$C$14-MecaFluide!$D$15)*(CV15-CV12-MecaFluide!$D$15*Horaire_80!CV34^2)))/(MecaFluide!$C$14-MecaFluide!$D$15),"")),"")</f>
        <v>0</v>
      </c>
      <c r="CW39" s="4">
        <f ca="1">IF(CW64&lt;=$L$3,IF(OR(CW53=3,CW53=4),CW34,IF((MecaFluide!$D$15^2*CW34^2-(MecaFluide!$C$14-MecaFluide!$D$15)*(CW15-CW12-MecaFluide!$D$15*Horaire_80!CW34^2))&gt;=0,(-MecaFluide!$D$15*CW34+SQRT(MecaFluide!$D$15^2*CW34^2-(MecaFluide!$C$14-MecaFluide!$D$15)*(CW15-CW12-MecaFluide!$D$15*Horaire_80!CW34^2)))/(MecaFluide!$C$14-MecaFluide!$D$15),"")),"")</f>
        <v>0</v>
      </c>
      <c r="CX39" s="4">
        <f ca="1">IF(CX64&lt;=$L$3,IF(OR(CX53=3,CX53=4),CX34,IF((MecaFluide!$D$15^2*CX34^2-(MecaFluide!$C$14-MecaFluide!$D$15)*(CX15-CX12-MecaFluide!$D$15*Horaire_80!CX34^2))&gt;=0,(-MecaFluide!$D$15*CX34+SQRT(MecaFluide!$D$15^2*CX34^2-(MecaFluide!$C$14-MecaFluide!$D$15)*(CX15-CX12-MecaFluide!$D$15*Horaire_80!CX34^2)))/(MecaFluide!$C$14-MecaFluide!$D$15),"")),"")</f>
        <v>0</v>
      </c>
      <c r="CY39" s="4">
        <f ca="1">IF(CY64&lt;=$L$3,IF(OR(CY53=3,CY53=4),CY34,IF((MecaFluide!$D$15^2*CY34^2-(MecaFluide!$C$14-MecaFluide!$D$15)*(CY15-CY12-MecaFluide!$D$15*Horaire_80!CY34^2))&gt;=0,(-MecaFluide!$D$15*CY34+SQRT(MecaFluide!$D$15^2*CY34^2-(MecaFluide!$C$14-MecaFluide!$D$15)*(CY15-CY12-MecaFluide!$D$15*Horaire_80!CY34^2)))/(MecaFluide!$C$14-MecaFluide!$D$15),"")),"")</f>
        <v>0</v>
      </c>
      <c r="CZ39" s="4">
        <f ca="1">IF(CZ64&lt;=$L$3,IF(OR(CZ53=3,CZ53=4),CZ34,IF((MecaFluide!$D$15^2*CZ34^2-(MecaFluide!$C$14-MecaFluide!$D$15)*(CZ15-CZ12-MecaFluide!$D$15*Horaire_80!CZ34^2))&gt;=0,(-MecaFluide!$D$15*CZ34+SQRT(MecaFluide!$D$15^2*CZ34^2-(MecaFluide!$C$14-MecaFluide!$D$15)*(CZ15-CZ12-MecaFluide!$D$15*Horaire_80!CZ34^2)))/(MecaFluide!$C$14-MecaFluide!$D$15),"")),"")</f>
        <v>0</v>
      </c>
      <c r="DA39" s="4">
        <f ca="1">IF(DA64&lt;=$L$3,IF(OR(DA53=3,DA53=4),DA34,IF((MecaFluide!$D$15^2*DA34^2-(MecaFluide!$C$14-MecaFluide!$D$15)*(DA15-DA12-MecaFluide!$D$15*Horaire_80!DA34^2))&gt;=0,(-MecaFluide!$D$15*DA34+SQRT(MecaFluide!$D$15^2*DA34^2-(MecaFluide!$C$14-MecaFluide!$D$15)*(DA15-DA12-MecaFluide!$D$15*Horaire_80!DA34^2)))/(MecaFluide!$C$14-MecaFluide!$D$15),"")),"")</f>
        <v>0</v>
      </c>
      <c r="DB39" s="4">
        <f ca="1">IF(DB64&lt;=$L$3,IF(OR(DB53=3,DB53=4),DB34,IF((MecaFluide!$D$15^2*DB34^2-(MecaFluide!$C$14-MecaFluide!$D$15)*(DB15-DB12-MecaFluide!$D$15*Horaire_80!DB34^2))&gt;=0,(-MecaFluide!$D$15*DB34+SQRT(MecaFluide!$D$15^2*DB34^2-(MecaFluide!$C$14-MecaFluide!$D$15)*(DB15-DB12-MecaFluide!$D$15*Horaire_80!DB34^2)))/(MecaFluide!$C$14-MecaFluide!$D$15),"")),"")</f>
        <v>0</v>
      </c>
      <c r="DC39" s="4">
        <f ca="1">IF(DC64&lt;=$L$3,IF(OR(DC53=3,DC53=4),DC34,IF((MecaFluide!$D$15^2*DC34^2-(MecaFluide!$C$14-MecaFluide!$D$15)*(DC15-DC12-MecaFluide!$D$15*Horaire_80!DC34^2))&gt;=0,(-MecaFluide!$D$15*DC34+SQRT(MecaFluide!$D$15^2*DC34^2-(MecaFluide!$C$14-MecaFluide!$D$15)*(DC15-DC12-MecaFluide!$D$15*Horaire_80!DC34^2)))/(MecaFluide!$C$14-MecaFluide!$D$15),"")),"")</f>
        <v>0</v>
      </c>
      <c r="DD39" s="4">
        <f ca="1">IF(DD64&lt;=$L$3,IF(OR(DD53=3,DD53=4),DD34,IF((MecaFluide!$D$15^2*DD34^2-(MecaFluide!$C$14-MecaFluide!$D$15)*(DD15-DD12-MecaFluide!$D$15*Horaire_80!DD34^2))&gt;=0,(-MecaFluide!$D$15*DD34+SQRT(MecaFluide!$D$15^2*DD34^2-(MecaFluide!$C$14-MecaFluide!$D$15)*(DD15-DD12-MecaFluide!$D$15*Horaire_80!DD34^2)))/(MecaFluide!$C$14-MecaFluide!$D$15),"")),"")</f>
        <v>0</v>
      </c>
      <c r="DE39" s="4">
        <f ca="1">IF(DE64&lt;=$L$3,IF(OR(DE53=3,DE53=4),DE34,IF((MecaFluide!$D$15^2*DE34^2-(MecaFluide!$C$14-MecaFluide!$D$15)*(DE15-DE12-MecaFluide!$D$15*Horaire_80!DE34^2))&gt;=0,(-MecaFluide!$D$15*DE34+SQRT(MecaFluide!$D$15^2*DE34^2-(MecaFluide!$C$14-MecaFluide!$D$15)*(DE15-DE12-MecaFluide!$D$15*Horaire_80!DE34^2)))/(MecaFluide!$C$14-MecaFluide!$D$15),"")),"")</f>
        <v>0</v>
      </c>
      <c r="DF39" s="4">
        <f ca="1">IF(DF64&lt;=$L$3,IF(OR(DF53=3,DF53=4),DF34,IF((MecaFluide!$D$15^2*DF34^2-(MecaFluide!$C$14-MecaFluide!$D$15)*(DF15-DF12-MecaFluide!$D$15*Horaire_80!DF34^2))&gt;=0,(-MecaFluide!$D$15*DF34+SQRT(MecaFluide!$D$15^2*DF34^2-(MecaFluide!$C$14-MecaFluide!$D$15)*(DF15-DF12-MecaFluide!$D$15*Horaire_80!DF34^2)))/(MecaFluide!$C$14-MecaFluide!$D$15),"")),"")</f>
        <v>0</v>
      </c>
      <c r="DG39" s="4">
        <f ca="1">IF(DG64&lt;=$L$3,IF(OR(DG53=3,DG53=4),DG34,IF((MecaFluide!$D$15^2*DG34^2-(MecaFluide!$C$14-MecaFluide!$D$15)*(DG15-DG12-MecaFluide!$D$15*Horaire_80!DG34^2))&gt;=0,(-MecaFluide!$D$15*DG34+SQRT(MecaFluide!$D$15^2*DG34^2-(MecaFluide!$C$14-MecaFluide!$D$15)*(DG15-DG12-MecaFluide!$D$15*Horaire_80!DG34^2)))/(MecaFluide!$C$14-MecaFluide!$D$15),"")),"")</f>
        <v>0</v>
      </c>
      <c r="DH39" s="4">
        <f ca="1">IF(DH64&lt;=$L$3,IF(OR(DH53=3,DH53=4),DH34,IF((MecaFluide!$D$15^2*DH34^2-(MecaFluide!$C$14-MecaFluide!$D$15)*(DH15-DH12-MecaFluide!$D$15*Horaire_80!DH34^2))&gt;=0,(-MecaFluide!$D$15*DH34+SQRT(MecaFluide!$D$15^2*DH34^2-(MecaFluide!$C$14-MecaFluide!$D$15)*(DH15-DH12-MecaFluide!$D$15*Horaire_80!DH34^2)))/(MecaFluide!$C$14-MecaFluide!$D$15),"")),"")</f>
        <v>0</v>
      </c>
      <c r="DI39" s="4">
        <f ca="1">IF(DI64&lt;=$L$3,IF(OR(DI53=3,DI53=4),DI34,IF((MecaFluide!$D$15^2*DI34^2-(MecaFluide!$C$14-MecaFluide!$D$15)*(DI15-DI12-MecaFluide!$D$15*Horaire_80!DI34^2))&gt;=0,(-MecaFluide!$D$15*DI34+SQRT(MecaFluide!$D$15^2*DI34^2-(MecaFluide!$C$14-MecaFluide!$D$15)*(DI15-DI12-MecaFluide!$D$15*Horaire_80!DI34^2)))/(MecaFluide!$C$14-MecaFluide!$D$15),"")),"")</f>
        <v>0</v>
      </c>
      <c r="DJ39" s="4">
        <f ca="1">IF(DJ64&lt;=$L$3,IF(OR(DJ53=3,DJ53=4),DJ34,IF((MecaFluide!$D$15^2*DJ34^2-(MecaFluide!$C$14-MecaFluide!$D$15)*(DJ15-DJ12-MecaFluide!$D$15*Horaire_80!DJ34^2))&gt;=0,(-MecaFluide!$D$15*DJ34+SQRT(MecaFluide!$D$15^2*DJ34^2-(MecaFluide!$C$14-MecaFluide!$D$15)*(DJ15-DJ12-MecaFluide!$D$15*Horaire_80!DJ34^2)))/(MecaFluide!$C$14-MecaFluide!$D$15),"")),"")</f>
        <v>0</v>
      </c>
      <c r="DK39" s="4">
        <f ca="1">IF(DK64&lt;=$L$3,IF(OR(DK53=3,DK53=4),DK34,IF((MecaFluide!$D$15^2*DK34^2-(MecaFluide!$C$14-MecaFluide!$D$15)*(DK15-DK12-MecaFluide!$D$15*Horaire_80!DK34^2))&gt;=0,(-MecaFluide!$D$15*DK34+SQRT(MecaFluide!$D$15^2*DK34^2-(MecaFluide!$C$14-MecaFluide!$D$15)*(DK15-DK12-MecaFluide!$D$15*Horaire_80!DK34^2)))/(MecaFluide!$C$14-MecaFluide!$D$15),"")),"")</f>
        <v>0</v>
      </c>
      <c r="DL39" s="4">
        <f ca="1">IF(DL64&lt;=$L$3,IF(OR(DL53=3,DL53=4),DL34,IF((MecaFluide!$D$15^2*DL34^2-(MecaFluide!$C$14-MecaFluide!$D$15)*(DL15-DL12-MecaFluide!$D$15*Horaire_80!DL34^2))&gt;=0,(-MecaFluide!$D$15*DL34+SQRT(MecaFluide!$D$15^2*DL34^2-(MecaFluide!$C$14-MecaFluide!$D$15)*(DL15-DL12-MecaFluide!$D$15*Horaire_80!DL34^2)))/(MecaFluide!$C$14-MecaFluide!$D$15),"")),"")</f>
        <v>0</v>
      </c>
      <c r="DM39" s="4">
        <f ca="1">IF(DM64&lt;=$L$3,IF(OR(DM53=3,DM53=4),DM34,IF((MecaFluide!$D$15^2*DM34^2-(MecaFluide!$C$14-MecaFluide!$D$15)*(DM15-DM12-MecaFluide!$D$15*Horaire_80!DM34^2))&gt;=0,(-MecaFluide!$D$15*DM34+SQRT(MecaFluide!$D$15^2*DM34^2-(MecaFluide!$C$14-MecaFluide!$D$15)*(DM15-DM12-MecaFluide!$D$15*Horaire_80!DM34^2)))/(MecaFluide!$C$14-MecaFluide!$D$15),"")),"")</f>
        <v>0</v>
      </c>
      <c r="DN39" s="4">
        <f ca="1">IF(DN64&lt;=$L$3,IF(OR(DN53=3,DN53=4),DN34,IF((MecaFluide!$D$15^2*DN34^2-(MecaFluide!$C$14-MecaFluide!$D$15)*(DN15-DN12-MecaFluide!$D$15*Horaire_80!DN34^2))&gt;=0,(-MecaFluide!$D$15*DN34+SQRT(MecaFluide!$D$15^2*DN34^2-(MecaFluide!$C$14-MecaFluide!$D$15)*(DN15-DN12-MecaFluide!$D$15*Horaire_80!DN34^2)))/(MecaFluide!$C$14-MecaFluide!$D$15),"")),"")</f>
        <v>0</v>
      </c>
      <c r="DO39" s="4">
        <f ca="1">IF(DO64&lt;=$L$3,IF(OR(DO53=3,DO53=4),DO34,IF((MecaFluide!$D$15^2*DO34^2-(MecaFluide!$C$14-MecaFluide!$D$15)*(DO15-DO12-MecaFluide!$D$15*Horaire_80!DO34^2))&gt;=0,(-MecaFluide!$D$15*DO34+SQRT(MecaFluide!$D$15^2*DO34^2-(MecaFluide!$C$14-MecaFluide!$D$15)*(DO15-DO12-MecaFluide!$D$15*Horaire_80!DO34^2)))/(MecaFluide!$C$14-MecaFluide!$D$15),"")),"")</f>
        <v>0</v>
      </c>
      <c r="DP39" s="4">
        <f ca="1">IF(DP64&lt;=$L$3,IF(OR(DP53=3,DP53=4),DP34,IF((MecaFluide!$D$15^2*DP34^2-(MecaFluide!$C$14-MecaFluide!$D$15)*(DP15-DP12-MecaFluide!$D$15*Horaire_80!DP34^2))&gt;=0,(-MecaFluide!$D$15*DP34+SQRT(MecaFluide!$D$15^2*DP34^2-(MecaFluide!$C$14-MecaFluide!$D$15)*(DP15-DP12-MecaFluide!$D$15*Horaire_80!DP34^2)))/(MecaFluide!$C$14-MecaFluide!$D$15),"")),"")</f>
        <v>0</v>
      </c>
      <c r="DQ39" s="4">
        <f ca="1">IF(DQ64&lt;=$L$3,IF(OR(DQ53=3,DQ53=4),DQ34,IF((MecaFluide!$D$15^2*DQ34^2-(MecaFluide!$C$14-MecaFluide!$D$15)*(DQ15-DQ12-MecaFluide!$D$15*Horaire_80!DQ34^2))&gt;=0,(-MecaFluide!$D$15*DQ34+SQRT(MecaFluide!$D$15^2*DQ34^2-(MecaFluide!$C$14-MecaFluide!$D$15)*(DQ15-DQ12-MecaFluide!$D$15*Horaire_80!DQ34^2)))/(MecaFluide!$C$14-MecaFluide!$D$15),"")),"")</f>
        <v>0</v>
      </c>
      <c r="DR39" s="4">
        <f ca="1">IF(DR64&lt;=$L$3,IF(OR(DR53=3,DR53=4),DR34,IF((MecaFluide!$D$15^2*DR34^2-(MecaFluide!$C$14-MecaFluide!$D$15)*(DR15-DR12-MecaFluide!$D$15*Horaire_80!DR34^2))&gt;=0,(-MecaFluide!$D$15*DR34+SQRT(MecaFluide!$D$15^2*DR34^2-(MecaFluide!$C$14-MecaFluide!$D$15)*(DR15-DR12-MecaFluide!$D$15*Horaire_80!DR34^2)))/(MecaFluide!$C$14-MecaFluide!$D$15),"")),"")</f>
        <v>0</v>
      </c>
      <c r="DS39" s="4">
        <f ca="1">IF(DS64&lt;=$L$3,IF(OR(DS53=3,DS53=4),DS34,IF((MecaFluide!$D$15^2*DS34^2-(MecaFluide!$C$14-MecaFluide!$D$15)*(DS15-DS12-MecaFluide!$D$15*Horaire_80!DS34^2))&gt;=0,(-MecaFluide!$D$15*DS34+SQRT(MecaFluide!$D$15^2*DS34^2-(MecaFluide!$C$14-MecaFluide!$D$15)*(DS15-DS12-MecaFluide!$D$15*Horaire_80!DS34^2)))/(MecaFluide!$C$14-MecaFluide!$D$15),"")),"")</f>
        <v>0</v>
      </c>
      <c r="DT39" s="110">
        <f ca="1">IF(DT64&lt;=$L$3,IF(OR(DT53=3,DT53=4),DT34,IF((MecaFluide!$D$15^2*DT34^2-(MecaFluide!$C$14-MecaFluide!$D$15)*(DT15-DT12-MecaFluide!$D$15*Horaire_80!DT34^2))&gt;=0,(-MecaFluide!$D$15*DT34+SQRT(MecaFluide!$D$15^2*DT34^2-(MecaFluide!$C$14-MecaFluide!$D$15)*(DT15-DT12-MecaFluide!$D$15*Horaire_80!DT34^2)))/(MecaFluide!$C$14-MecaFluide!$D$15),"")),"")</f>
        <v>0</v>
      </c>
      <c r="DU39" s="4">
        <f ca="1">IF(DU64&lt;=$L$3,IF(OR(DU53=3,DU53=4),DU34,IF((MecaFluide!$D$15^2*DU34^2-(MecaFluide!$C$14-MecaFluide!$D$15)*(DU15-DU12-MecaFluide!$D$15*Horaire_80!DU34^2))&gt;=0,(-MecaFluide!$D$15*DU34+SQRT(MecaFluide!$D$15^2*DU34^2-(MecaFluide!$C$14-MecaFluide!$D$15)*(DU15-DU12-MecaFluide!$D$15*Horaire_80!DU34^2)))/(MecaFluide!$C$14-MecaFluide!$D$15),"")),"")</f>
        <v>0</v>
      </c>
      <c r="DV39" s="4">
        <f ca="1">IF(DV64&lt;=$L$3,IF(OR(DV53=3,DV53=4),DV34,IF((MecaFluide!$D$15^2*DV34^2-(MecaFluide!$C$14-MecaFluide!$D$15)*(DV15-DV12-MecaFluide!$D$15*Horaire_80!DV34^2))&gt;=0,(-MecaFluide!$D$15*DV34+SQRT(MecaFluide!$D$15^2*DV34^2-(MecaFluide!$C$14-MecaFluide!$D$15)*(DV15-DV12-MecaFluide!$D$15*Horaire_80!DV34^2)))/(MecaFluide!$C$14-MecaFluide!$D$15),"")),"")</f>
        <v>0</v>
      </c>
      <c r="DW39" s="4">
        <f ca="1">IF(DW64&lt;=$L$3,IF(OR(DW53=3,DW53=4),DW34,IF((MecaFluide!$D$15^2*DW34^2-(MecaFluide!$C$14-MecaFluide!$D$15)*(DW15-DW12-MecaFluide!$D$15*Horaire_80!DW34^2))&gt;=0,(-MecaFluide!$D$15*DW34+SQRT(MecaFluide!$D$15^2*DW34^2-(MecaFluide!$C$14-MecaFluide!$D$15)*(DW15-DW12-MecaFluide!$D$15*Horaire_80!DW34^2)))/(MecaFluide!$C$14-MecaFluide!$D$15),"")),"")</f>
        <v>0</v>
      </c>
      <c r="DX39" s="4">
        <f ca="1">IF(DX64&lt;=$L$3,IF(OR(DX53=3,DX53=4),DX34,IF((MecaFluide!$D$15^2*DX34^2-(MecaFluide!$C$14-MecaFluide!$D$15)*(DX15-DX12-MecaFluide!$D$15*Horaire_80!DX34^2))&gt;=0,(-MecaFluide!$D$15*DX34+SQRT(MecaFluide!$D$15^2*DX34^2-(MecaFluide!$C$14-MecaFluide!$D$15)*(DX15-DX12-MecaFluide!$D$15*Horaire_80!DX34^2)))/(MecaFluide!$C$14-MecaFluide!$D$15),"")),"")</f>
        <v>0</v>
      </c>
      <c r="DY39" s="4">
        <f ca="1">IF(DY64&lt;=$L$3,IF(OR(DY53=3,DY53=4),DY34,IF((MecaFluide!$D$15^2*DY34^2-(MecaFluide!$C$14-MecaFluide!$D$15)*(DY15-DY12-MecaFluide!$D$15*Horaire_80!DY34^2))&gt;=0,(-MecaFluide!$D$15*DY34+SQRT(MecaFluide!$D$15^2*DY34^2-(MecaFluide!$C$14-MecaFluide!$D$15)*(DY15-DY12-MecaFluide!$D$15*Horaire_80!DY34^2)))/(MecaFluide!$C$14-MecaFluide!$D$15),"")),"")</f>
        <v>0</v>
      </c>
      <c r="DZ39" s="4">
        <f ca="1">IF(DZ64&lt;=$L$3,IF(OR(DZ53=3,DZ53=4),DZ34,IF((MecaFluide!$D$15^2*DZ34^2-(MecaFluide!$C$14-MecaFluide!$D$15)*(DZ15-DZ12-MecaFluide!$D$15*Horaire_80!DZ34^2))&gt;=0,(-MecaFluide!$D$15*DZ34+SQRT(MecaFluide!$D$15^2*DZ34^2-(MecaFluide!$C$14-MecaFluide!$D$15)*(DZ15-DZ12-MecaFluide!$D$15*Horaire_80!DZ34^2)))/(MecaFluide!$C$14-MecaFluide!$D$15),"")),"")</f>
        <v>0</v>
      </c>
      <c r="EA39" s="4">
        <f ca="1">IF(EA64&lt;=$L$3,IF(OR(EA53=3,EA53=4),EA34,IF((MecaFluide!$D$15^2*EA34^2-(MecaFluide!$C$14-MecaFluide!$D$15)*(EA15-EA12-MecaFluide!$D$15*Horaire_80!EA34^2))&gt;=0,(-MecaFluide!$D$15*EA34+SQRT(MecaFluide!$D$15^2*EA34^2-(MecaFluide!$C$14-MecaFluide!$D$15)*(EA15-EA12-MecaFluide!$D$15*Horaire_80!EA34^2)))/(MecaFluide!$C$14-MecaFluide!$D$15),"")),"")</f>
        <v>0</v>
      </c>
      <c r="EB39" s="4">
        <f ca="1">IF(EB64&lt;=$L$3,IF(OR(EB53=3,EB53=4),EB34,IF((MecaFluide!$D$15^2*EB34^2-(MecaFluide!$C$14-MecaFluide!$D$15)*(EB15-EB12-MecaFluide!$D$15*Horaire_80!EB34^2))&gt;=0,(-MecaFluide!$D$15*EB34+SQRT(MecaFluide!$D$15^2*EB34^2-(MecaFluide!$C$14-MecaFluide!$D$15)*(EB15-EB12-MecaFluide!$D$15*Horaire_80!EB34^2)))/(MecaFluide!$C$14-MecaFluide!$D$15),"")),"")</f>
        <v>0</v>
      </c>
      <c r="EC39" s="4">
        <f ca="1">IF(EC64&lt;=$L$3,IF(OR(EC53=3,EC53=4),EC34,IF((MecaFluide!$D$15^2*EC34^2-(MecaFluide!$C$14-MecaFluide!$D$15)*(EC15-EC12-MecaFluide!$D$15*Horaire_80!EC34^2))&gt;=0,(-MecaFluide!$D$15*EC34+SQRT(MecaFluide!$D$15^2*EC34^2-(MecaFluide!$C$14-MecaFluide!$D$15)*(EC15-EC12-MecaFluide!$D$15*Horaire_80!EC34^2)))/(MecaFluide!$C$14-MecaFluide!$D$15),"")),"")</f>
        <v>0</v>
      </c>
      <c r="ED39" s="4">
        <f ca="1">IF(ED64&lt;=$L$3,IF(OR(ED53=3,ED53=4),ED34,IF((MecaFluide!$D$15^2*ED34^2-(MecaFluide!$C$14-MecaFluide!$D$15)*(ED15-ED12-MecaFluide!$D$15*Horaire_80!ED34^2))&gt;=0,(-MecaFluide!$D$15*ED34+SQRT(MecaFluide!$D$15^2*ED34^2-(MecaFluide!$C$14-MecaFluide!$D$15)*(ED15-ED12-MecaFluide!$D$15*Horaire_80!ED34^2)))/(MecaFluide!$C$14-MecaFluide!$D$15),"")),"")</f>
        <v>0</v>
      </c>
      <c r="EE39" s="4">
        <f ca="1">IF(EE64&lt;=$L$3,IF(OR(EE53=3,EE53=4),EE34,IF((MecaFluide!$D$15^2*EE34^2-(MecaFluide!$C$14-MecaFluide!$D$15)*(EE15-EE12-MecaFluide!$D$15*Horaire_80!EE34^2))&gt;=0,(-MecaFluide!$D$15*EE34+SQRT(MecaFluide!$D$15^2*EE34^2-(MecaFluide!$C$14-MecaFluide!$D$15)*(EE15-EE12-MecaFluide!$D$15*Horaire_80!EE34^2)))/(MecaFluide!$C$14-MecaFluide!$D$15),"")),"")</f>
        <v>0</v>
      </c>
      <c r="EF39" s="4">
        <f ca="1">IF(EF64&lt;=$L$3,IF(OR(EF53=3,EF53=4),EF34,IF((MecaFluide!$D$15^2*EF34^2-(MecaFluide!$C$14-MecaFluide!$D$15)*(EF15-EF12-MecaFluide!$D$15*Horaire_80!EF34^2))&gt;=0,(-MecaFluide!$D$15*EF34+SQRT(MecaFluide!$D$15^2*EF34^2-(MecaFluide!$C$14-MecaFluide!$D$15)*(EF15-EF12-MecaFluide!$D$15*Horaire_80!EF34^2)))/(MecaFluide!$C$14-MecaFluide!$D$15),"")),"")</f>
        <v>0</v>
      </c>
      <c r="EG39" s="4">
        <f ca="1">IF(EG64&lt;=$L$3,IF(OR(EG53=3,EG53=4),EG34,IF((MecaFluide!$D$15^2*EG34^2-(MecaFluide!$C$14-MecaFluide!$D$15)*(EG15-EG12-MecaFluide!$D$15*Horaire_80!EG34^2))&gt;=0,(-MecaFluide!$D$15*EG34+SQRT(MecaFluide!$D$15^2*EG34^2-(MecaFluide!$C$14-MecaFluide!$D$15)*(EG15-EG12-MecaFluide!$D$15*Horaire_80!EG34^2)))/(MecaFluide!$C$14-MecaFluide!$D$15),"")),"")</f>
        <v>0</v>
      </c>
      <c r="EH39" s="4">
        <f ca="1">IF(EH64&lt;=$L$3,IF(OR(EH53=3,EH53=4),EH34,IF((MecaFluide!$D$15^2*EH34^2-(MecaFluide!$C$14-MecaFluide!$D$15)*(EH15-EH12-MecaFluide!$D$15*Horaire_80!EH34^2))&gt;=0,(-MecaFluide!$D$15*EH34+SQRT(MecaFluide!$D$15^2*EH34^2-(MecaFluide!$C$14-MecaFluide!$D$15)*(EH15-EH12-MecaFluide!$D$15*Horaire_80!EH34^2)))/(MecaFluide!$C$14-MecaFluide!$D$15),"")),"")</f>
        <v>0</v>
      </c>
      <c r="EI39" s="4">
        <f ca="1">IF(EI64&lt;=$L$3,IF(OR(EI53=3,EI53=4),EI34,IF((MecaFluide!$D$15^2*EI34^2-(MecaFluide!$C$14-MecaFluide!$D$15)*(EI15-EI12-MecaFluide!$D$15*Horaire_80!EI34^2))&gt;=0,(-MecaFluide!$D$15*EI34+SQRT(MecaFluide!$D$15^2*EI34^2-(MecaFluide!$C$14-MecaFluide!$D$15)*(EI15-EI12-MecaFluide!$D$15*Horaire_80!EI34^2)))/(MecaFluide!$C$14-MecaFluide!$D$15),"")),"")</f>
        <v>0</v>
      </c>
      <c r="EJ39" s="4">
        <f ca="1">IF(EJ64&lt;=$L$3,IF(OR(EJ53=3,EJ53=4),EJ34,IF((MecaFluide!$D$15^2*EJ34^2-(MecaFluide!$C$14-MecaFluide!$D$15)*(EJ15-EJ12-MecaFluide!$D$15*Horaire_80!EJ34^2))&gt;=0,(-MecaFluide!$D$15*EJ34+SQRT(MecaFluide!$D$15^2*EJ34^2-(MecaFluide!$C$14-MecaFluide!$D$15)*(EJ15-EJ12-MecaFluide!$D$15*Horaire_80!EJ34^2)))/(MecaFluide!$C$14-MecaFluide!$D$15),"")),"")</f>
        <v>0</v>
      </c>
      <c r="EK39" s="4">
        <f ca="1">IF(EK64&lt;=$L$3,IF(OR(EK53=3,EK53=4),EK34,IF((MecaFluide!$D$15^2*EK34^2-(MecaFluide!$C$14-MecaFluide!$D$15)*(EK15-EK12-MecaFluide!$D$15*Horaire_80!EK34^2))&gt;=0,(-MecaFluide!$D$15*EK34+SQRT(MecaFluide!$D$15^2*EK34^2-(MecaFluide!$C$14-MecaFluide!$D$15)*(EK15-EK12-MecaFluide!$D$15*Horaire_80!EK34^2)))/(MecaFluide!$C$14-MecaFluide!$D$15),"")),"")</f>
        <v>0</v>
      </c>
      <c r="EL39" s="4">
        <f ca="1">IF(EL64&lt;=$L$3,IF(OR(EL53=3,EL53=4),EL34,IF((MecaFluide!$D$15^2*EL34^2-(MecaFluide!$C$14-MecaFluide!$D$15)*(EL15-EL12-MecaFluide!$D$15*Horaire_80!EL34^2))&gt;=0,(-MecaFluide!$D$15*EL34+SQRT(MecaFluide!$D$15^2*EL34^2-(MecaFluide!$C$14-MecaFluide!$D$15)*(EL15-EL12-MecaFluide!$D$15*Horaire_80!EL34^2)))/(MecaFluide!$C$14-MecaFluide!$D$15),"")),"")</f>
        <v>0</v>
      </c>
      <c r="EM39" s="4">
        <f ca="1">IF(EM64&lt;=$L$3,IF(OR(EM53=3,EM53=4),EM34,IF((MecaFluide!$D$15^2*EM34^2-(MecaFluide!$C$14-MecaFluide!$D$15)*(EM15-EM12-MecaFluide!$D$15*Horaire_80!EM34^2))&gt;=0,(-MecaFluide!$D$15*EM34+SQRT(MecaFluide!$D$15^2*EM34^2-(MecaFluide!$C$14-MecaFluide!$D$15)*(EM15-EM12-MecaFluide!$D$15*Horaire_80!EM34^2)))/(MecaFluide!$C$14-MecaFluide!$D$15),"")),"")</f>
        <v>0</v>
      </c>
      <c r="EN39" s="4">
        <f ca="1">IF(EN64&lt;=$L$3,IF(OR(EN53=3,EN53=4),EN34,IF((MecaFluide!$D$15^2*EN34^2-(MecaFluide!$C$14-MecaFluide!$D$15)*(EN15-EN12-MecaFluide!$D$15*Horaire_80!EN34^2))&gt;=0,(-MecaFluide!$D$15*EN34+SQRT(MecaFluide!$D$15^2*EN34^2-(MecaFluide!$C$14-MecaFluide!$D$15)*(EN15-EN12-MecaFluide!$D$15*Horaire_80!EN34^2)))/(MecaFluide!$C$14-MecaFluide!$D$15),"")),"")</f>
        <v>0</v>
      </c>
      <c r="EO39" s="4">
        <f ca="1">IF(EO64&lt;=$L$3,IF(OR(EO53=3,EO53=4),EO34,IF((MecaFluide!$D$15^2*EO34^2-(MecaFluide!$C$14-MecaFluide!$D$15)*(EO15-EO12-MecaFluide!$D$15*Horaire_80!EO34^2))&gt;=0,(-MecaFluide!$D$15*EO34+SQRT(MecaFluide!$D$15^2*EO34^2-(MecaFluide!$C$14-MecaFluide!$D$15)*(EO15-EO12-MecaFluide!$D$15*Horaire_80!EO34^2)))/(MecaFluide!$C$14-MecaFluide!$D$15),"")),"")</f>
        <v>0</v>
      </c>
      <c r="EP39" s="4">
        <f ca="1">IF(EP64&lt;=$L$3,IF(OR(EP53=3,EP53=4),EP34,IF((MecaFluide!$D$15^2*EP34^2-(MecaFluide!$C$14-MecaFluide!$D$15)*(EP15-EP12-MecaFluide!$D$15*Horaire_80!EP34^2))&gt;=0,(-MecaFluide!$D$15*EP34+SQRT(MecaFluide!$D$15^2*EP34^2-(MecaFluide!$C$14-MecaFluide!$D$15)*(EP15-EP12-MecaFluide!$D$15*Horaire_80!EP34^2)))/(MecaFluide!$C$14-MecaFluide!$D$15),"")),"")</f>
        <v>0</v>
      </c>
      <c r="EQ39" s="156">
        <f ca="1">IF(EQ64&lt;=$L$3,IF(OR(EQ53=3,EQ53=4),EQ34,IF((MecaFluide!$D$15^2*EQ34^2-(MecaFluide!$C$14-MecaFluide!$D$15)*(EQ15-EQ12-MecaFluide!$D$15*Horaire_80!EQ34^2))&gt;=0,(-MecaFluide!$D$15*EQ34+SQRT(MecaFluide!$D$15^2*EQ34^2-(MecaFluide!$C$14-MecaFluide!$D$15)*(EQ15-EQ12-MecaFluide!$D$15*Horaire_80!EQ34^2)))/(MecaFluide!$C$14-MecaFluide!$D$15),"")),"")</f>
        <v>0</v>
      </c>
      <c r="ER39" s="4">
        <f ca="1">IF(ER64&lt;=$L$3,IF(OR(ER53=3,ER53=4),ER34,IF((MecaFluide!$D$15^2*ER34^2-(MecaFluide!$C$14-MecaFluide!$D$15)*(ER15-ER12-MecaFluide!$D$15*Horaire_80!ER34^2))&gt;=0,(-MecaFluide!$D$15*ER34+SQRT(MecaFluide!$D$15^2*ER34^2-(MecaFluide!$C$14-MecaFluide!$D$15)*(ER15-ER12-MecaFluide!$D$15*Horaire_80!ER34^2)))/(MecaFluide!$C$14-MecaFluide!$D$15),"")),"")</f>
        <v>0</v>
      </c>
      <c r="ES39" s="4">
        <f ca="1">IF(ES64&lt;=$L$3,IF(OR(ES53=3,ES53=4),ES34,IF((MecaFluide!$D$15^2*ES34^2-(MecaFluide!$C$14-MecaFluide!$D$15)*(ES15-ES12-MecaFluide!$D$15*Horaire_80!ES34^2))&gt;=0,(-MecaFluide!$D$15*ES34+SQRT(MecaFluide!$D$15^2*ES34^2-(MecaFluide!$C$14-MecaFluide!$D$15)*(ES15-ES12-MecaFluide!$D$15*Horaire_80!ES34^2)))/(MecaFluide!$C$14-MecaFluide!$D$15),"")),"")</f>
        <v>0</v>
      </c>
      <c r="ET39" s="4">
        <f ca="1">IF(ET64&lt;=$L$3,IF(OR(ET53=3,ET53=4),ET34,IF((MecaFluide!$D$15^2*ET34^2-(MecaFluide!$C$14-MecaFluide!$D$15)*(ET15-ET12-MecaFluide!$D$15*Horaire_80!ET34^2))&gt;=0,(-MecaFluide!$D$15*ET34+SQRT(MecaFluide!$D$15^2*ET34^2-(MecaFluide!$C$14-MecaFluide!$D$15)*(ET15-ET12-MecaFluide!$D$15*Horaire_80!ET34^2)))/(MecaFluide!$C$14-MecaFluide!$D$15),"")),"")</f>
        <v>0</v>
      </c>
      <c r="EU39" s="4">
        <f ca="1">IF(EU64&lt;=$L$3,IF(OR(EU53=3,EU53=4),EU34,IF((MecaFluide!$D$15^2*EU34^2-(MecaFluide!$C$14-MecaFluide!$D$15)*(EU15-EU12-MecaFluide!$D$15*Horaire_80!EU34^2))&gt;=0,(-MecaFluide!$D$15*EU34+SQRT(MecaFluide!$D$15^2*EU34^2-(MecaFluide!$C$14-MecaFluide!$D$15)*(EU15-EU12-MecaFluide!$D$15*Horaire_80!EU34^2)))/(MecaFluide!$C$14-MecaFluide!$D$15),"")),"")</f>
        <v>0</v>
      </c>
      <c r="EV39" s="4">
        <f ca="1">IF(EV64&lt;=$L$3,IF(OR(EV53=3,EV53=4),EV34,IF((MecaFluide!$D$15^2*EV34^2-(MecaFluide!$C$14-MecaFluide!$D$15)*(EV15-EV12-MecaFluide!$D$15*Horaire_80!EV34^2))&gt;=0,(-MecaFluide!$D$15*EV34+SQRT(MecaFluide!$D$15^2*EV34^2-(MecaFluide!$C$14-MecaFluide!$D$15)*(EV15-EV12-MecaFluide!$D$15*Horaire_80!EV34^2)))/(MecaFluide!$C$14-MecaFluide!$D$15),"")),"")</f>
        <v>0</v>
      </c>
      <c r="EW39" s="4">
        <f ca="1">IF(EW64&lt;=$L$3,IF(OR(EW53=3,EW53=4),EW34,IF((MecaFluide!$D$15^2*EW34^2-(MecaFluide!$C$14-MecaFluide!$D$15)*(EW15-EW12-MecaFluide!$D$15*Horaire_80!EW34^2))&gt;=0,(-MecaFluide!$D$15*EW34+SQRT(MecaFluide!$D$15^2*EW34^2-(MecaFluide!$C$14-MecaFluide!$D$15)*(EW15-EW12-MecaFluide!$D$15*Horaire_80!EW34^2)))/(MecaFluide!$C$14-MecaFluide!$D$15),"")),"")</f>
        <v>0</v>
      </c>
      <c r="EX39" s="4">
        <f ca="1">IF(EX64&lt;=$L$3,IF(OR(EX53=3,EX53=4),EX34,IF((MecaFluide!$D$15^2*EX34^2-(MecaFluide!$C$14-MecaFluide!$D$15)*(EX15-EX12-MecaFluide!$D$15*Horaire_80!EX34^2))&gt;=0,(-MecaFluide!$D$15*EX34+SQRT(MecaFluide!$D$15^2*EX34^2-(MecaFluide!$C$14-MecaFluide!$D$15)*(EX15-EX12-MecaFluide!$D$15*Horaire_80!EX34^2)))/(MecaFluide!$C$14-MecaFluide!$D$15),"")),"")</f>
        <v>0</v>
      </c>
      <c r="EY39" s="4">
        <f ca="1">IF(EY64&lt;=$L$3,IF(OR(EY53=3,EY53=4),EY34,IF((MecaFluide!$D$15^2*EY34^2-(MecaFluide!$C$14-MecaFluide!$D$15)*(EY15-EY12-MecaFluide!$D$15*Horaire_80!EY34^2))&gt;=0,(-MecaFluide!$D$15*EY34+SQRT(MecaFluide!$D$15^2*EY34^2-(MecaFluide!$C$14-MecaFluide!$D$15)*(EY15-EY12-MecaFluide!$D$15*Horaire_80!EY34^2)))/(MecaFluide!$C$14-MecaFluide!$D$15),"")),"")</f>
        <v>0</v>
      </c>
      <c r="EZ39" s="4">
        <f ca="1">IF(EZ64&lt;=$L$3,IF(OR(EZ53=3,EZ53=4),EZ34,IF((MecaFluide!$D$15^2*EZ34^2-(MecaFluide!$C$14-MecaFluide!$D$15)*(EZ15-EZ12-MecaFluide!$D$15*Horaire_80!EZ34^2))&gt;=0,(-MecaFluide!$D$15*EZ34+SQRT(MecaFluide!$D$15^2*EZ34^2-(MecaFluide!$C$14-MecaFluide!$D$15)*(EZ15-EZ12-MecaFluide!$D$15*Horaire_80!EZ34^2)))/(MecaFluide!$C$14-MecaFluide!$D$15),"")),"")</f>
        <v>0</v>
      </c>
      <c r="FA39" s="4">
        <f ca="1">IF(FA64&lt;=$L$3,IF(OR(FA53=3,FA53=4),FA34,IF((MecaFluide!$D$15^2*FA34^2-(MecaFluide!$C$14-MecaFluide!$D$15)*(FA15-FA12-MecaFluide!$D$15*Horaire_80!FA34^2))&gt;=0,(-MecaFluide!$D$15*FA34+SQRT(MecaFluide!$D$15^2*FA34^2-(MecaFluide!$C$14-MecaFluide!$D$15)*(FA15-FA12-MecaFluide!$D$15*Horaire_80!FA34^2)))/(MecaFluide!$C$14-MecaFluide!$D$15),"")),"")</f>
        <v>0</v>
      </c>
      <c r="FB39" s="4">
        <f ca="1">IF(FB64&lt;=$L$3,IF(OR(FB53=3,FB53=4),FB34,IF((MecaFluide!$D$15^2*FB34^2-(MecaFluide!$C$14-MecaFluide!$D$15)*(FB15-FB12-MecaFluide!$D$15*Horaire_80!FB34^2))&gt;=0,(-MecaFluide!$D$15*FB34+SQRT(MecaFluide!$D$15^2*FB34^2-(MecaFluide!$C$14-MecaFluide!$D$15)*(FB15-FB12-MecaFluide!$D$15*Horaire_80!FB34^2)))/(MecaFluide!$C$14-MecaFluide!$D$15),"")),"")</f>
        <v>0</v>
      </c>
      <c r="FC39" s="4">
        <f ca="1">IF(FC64&lt;=$L$3,IF(OR(FC53=3,FC53=4),FC34,IF((MecaFluide!$D$15^2*FC34^2-(MecaFluide!$C$14-MecaFluide!$D$15)*(FC15-FC12-MecaFluide!$D$15*Horaire_80!FC34^2))&gt;=0,(-MecaFluide!$D$15*FC34+SQRT(MecaFluide!$D$15^2*FC34^2-(MecaFluide!$C$14-MecaFluide!$D$15)*(FC15-FC12-MecaFluide!$D$15*Horaire_80!FC34^2)))/(MecaFluide!$C$14-MecaFluide!$D$15),"")),"")</f>
        <v>0</v>
      </c>
      <c r="FD39" s="4">
        <f ca="1">IF(FD64&lt;=$L$3,IF(OR(FD53=3,FD53=4),FD34,IF((MecaFluide!$D$15^2*FD34^2-(MecaFluide!$C$14-MecaFluide!$D$15)*(FD15-FD12-MecaFluide!$D$15*Horaire_80!FD34^2))&gt;=0,(-MecaFluide!$D$15*FD34+SQRT(MecaFluide!$D$15^2*FD34^2-(MecaFluide!$C$14-MecaFluide!$D$15)*(FD15-FD12-MecaFluide!$D$15*Horaire_80!FD34^2)))/(MecaFluide!$C$14-MecaFluide!$D$15),"")),"")</f>
        <v>0</v>
      </c>
      <c r="FE39" s="4">
        <f ca="1">IF(FE64&lt;=$L$3,IF(OR(FE53=3,FE53=4),FE34,IF((MecaFluide!$D$15^2*FE34^2-(MecaFluide!$C$14-MecaFluide!$D$15)*(FE15-FE12-MecaFluide!$D$15*Horaire_80!FE34^2))&gt;=0,(-MecaFluide!$D$15*FE34+SQRT(MecaFluide!$D$15^2*FE34^2-(MecaFluide!$C$14-MecaFluide!$D$15)*(FE15-FE12-MecaFluide!$D$15*Horaire_80!FE34^2)))/(MecaFluide!$C$14-MecaFluide!$D$15),"")),"")</f>
        <v>0</v>
      </c>
      <c r="FF39" s="4">
        <f ca="1">IF(FF64&lt;=$L$3,IF(OR(FF53=3,FF53=4),FF34,IF((MecaFluide!$D$15^2*FF34^2-(MecaFluide!$C$14-MecaFluide!$D$15)*(FF15-FF12-MecaFluide!$D$15*Horaire_80!FF34^2))&gt;=0,(-MecaFluide!$D$15*FF34+SQRT(MecaFluide!$D$15^2*FF34^2-(MecaFluide!$C$14-MecaFluide!$D$15)*(FF15-FF12-MecaFluide!$D$15*Horaire_80!FF34^2)))/(MecaFluide!$C$14-MecaFluide!$D$15),"")),"")</f>
        <v>0</v>
      </c>
      <c r="FG39" s="4">
        <f ca="1">IF(FG64&lt;=$L$3,IF(OR(FG53=3,FG53=4),FG34,IF((MecaFluide!$D$15^2*FG34^2-(MecaFluide!$C$14-MecaFluide!$D$15)*(FG15-FG12-MecaFluide!$D$15*Horaire_80!FG34^2))&gt;=0,(-MecaFluide!$D$15*FG34+SQRT(MecaFluide!$D$15^2*FG34^2-(MecaFluide!$C$14-MecaFluide!$D$15)*(FG15-FG12-MecaFluide!$D$15*Horaire_80!FG34^2)))/(MecaFluide!$C$14-MecaFluide!$D$15),"")),"")</f>
        <v>0</v>
      </c>
      <c r="FH39" s="4">
        <f ca="1">IF(FH64&lt;=$L$3,IF(OR(FH53=3,FH53=4),FH34,IF((MecaFluide!$D$15^2*FH34^2-(MecaFluide!$C$14-MecaFluide!$D$15)*(FH15-FH12-MecaFluide!$D$15*Horaire_80!FH34^2))&gt;=0,(-MecaFluide!$D$15*FH34+SQRT(MecaFluide!$D$15^2*FH34^2-(MecaFluide!$C$14-MecaFluide!$D$15)*(FH15-FH12-MecaFluide!$D$15*Horaire_80!FH34^2)))/(MecaFluide!$C$14-MecaFluide!$D$15),"")),"")</f>
        <v>0</v>
      </c>
      <c r="FI39" s="4">
        <f ca="1">IF(FI64&lt;=$L$3,IF(OR(FI53=3,FI53=4),FI34,IF((MecaFluide!$D$15^2*FI34^2-(MecaFluide!$C$14-MecaFluide!$D$15)*(FI15-FI12-MecaFluide!$D$15*Horaire_80!FI34^2))&gt;=0,(-MecaFluide!$D$15*FI34+SQRT(MecaFluide!$D$15^2*FI34^2-(MecaFluide!$C$14-MecaFluide!$D$15)*(FI15-FI12-MecaFluide!$D$15*Horaire_80!FI34^2)))/(MecaFluide!$C$14-MecaFluide!$D$15),"")),"")</f>
        <v>0</v>
      </c>
      <c r="FJ39" s="4">
        <f ca="1">IF(FJ64&lt;=$L$3,IF(OR(FJ53=3,FJ53=4),FJ34,IF((MecaFluide!$D$15^2*FJ34^2-(MecaFluide!$C$14-MecaFluide!$D$15)*(FJ15-FJ12-MecaFluide!$D$15*Horaire_80!FJ34^2))&gt;=0,(-MecaFluide!$D$15*FJ34+SQRT(MecaFluide!$D$15^2*FJ34^2-(MecaFluide!$C$14-MecaFluide!$D$15)*(FJ15-FJ12-MecaFluide!$D$15*Horaire_80!FJ34^2)))/(MecaFluide!$C$14-MecaFluide!$D$15),"")),"")</f>
        <v>0</v>
      </c>
      <c r="FK39" s="4">
        <f ca="1">IF(FK64&lt;=$L$3,IF(OR(FK53=3,FK53=4),FK34,IF((MecaFluide!$D$15^2*FK34^2-(MecaFluide!$C$14-MecaFluide!$D$15)*(FK15-FK12-MecaFluide!$D$15*Horaire_80!FK34^2))&gt;=0,(-MecaFluide!$D$15*FK34+SQRT(MecaFluide!$D$15^2*FK34^2-(MecaFluide!$C$14-MecaFluide!$D$15)*(FK15-FK12-MecaFluide!$D$15*Horaire_80!FK34^2)))/(MecaFluide!$C$14-MecaFluide!$D$15),"")),"")</f>
        <v>0</v>
      </c>
      <c r="FL39" s="4">
        <f ca="1">IF(FL64&lt;=$L$3,IF(OR(FL53=3,FL53=4),FL34,IF((MecaFluide!$D$15^2*FL34^2-(MecaFluide!$C$14-MecaFluide!$D$15)*(FL15-FL12-MecaFluide!$D$15*Horaire_80!FL34^2))&gt;=0,(-MecaFluide!$D$15*FL34+SQRT(MecaFluide!$D$15^2*FL34^2-(MecaFluide!$C$14-MecaFluide!$D$15)*(FL15-FL12-MecaFluide!$D$15*Horaire_80!FL34^2)))/(MecaFluide!$C$14-MecaFluide!$D$15),"")),"")</f>
        <v>0</v>
      </c>
      <c r="FM39" s="4">
        <f ca="1">IF(FM64&lt;=$L$3,IF(OR(FM53=3,FM53=4),FM34,IF((MecaFluide!$D$15^2*FM34^2-(MecaFluide!$C$14-MecaFluide!$D$15)*(FM15-FM12-MecaFluide!$D$15*Horaire_80!FM34^2))&gt;=0,(-MecaFluide!$D$15*FM34+SQRT(MecaFluide!$D$15^2*FM34^2-(MecaFluide!$C$14-MecaFluide!$D$15)*(FM15-FM12-MecaFluide!$D$15*Horaire_80!FM34^2)))/(MecaFluide!$C$14-MecaFluide!$D$15),"")),"")</f>
        <v>0</v>
      </c>
      <c r="FN39" s="4">
        <f ca="1">IF(FN64&lt;=$L$3,IF(OR(FN53=3,FN53=4),FN34,IF((MecaFluide!$D$15^2*FN34^2-(MecaFluide!$C$14-MecaFluide!$D$15)*(FN15-FN12-MecaFluide!$D$15*Horaire_80!FN34^2))&gt;=0,(-MecaFluide!$D$15*FN34+SQRT(MecaFluide!$D$15^2*FN34^2-(MecaFluide!$C$14-MecaFluide!$D$15)*(FN15-FN12-MecaFluide!$D$15*Horaire_80!FN34^2)))/(MecaFluide!$C$14-MecaFluide!$D$15),"")),"")</f>
        <v>0</v>
      </c>
      <c r="FO39" s="4">
        <f ca="1">IF(FO64&lt;=$L$3,IF(OR(FO53=3,FO53=4),FO34,IF((MecaFluide!$D$15^2*FO34^2-(MecaFluide!$C$14-MecaFluide!$D$15)*(FO15-FO12-MecaFluide!$D$15*Horaire_80!FO34^2))&gt;=0,(-MecaFluide!$D$15*FO34+SQRT(MecaFluide!$D$15^2*FO34^2-(MecaFluide!$C$14-MecaFluide!$D$15)*(FO15-FO12-MecaFluide!$D$15*Horaire_80!FO34^2)))/(MecaFluide!$C$14-MecaFluide!$D$15),"")),"")</f>
        <v>0</v>
      </c>
      <c r="FP39" s="110" t="str">
        <f>IF(FP64&lt;=$L$3,IF(OR(FP53=3,FP53=4),FP34,IF((MecaFluide!$D$15^2*FP34^2-(MecaFluide!$C$14-MecaFluide!$D$15)*(FP15-FP12-MecaFluide!$D$15*Horaire_80!FP34^2))&gt;=0,(-MecaFluide!$D$15*FP34+SQRT(MecaFluide!$D$15^2*FP34^2-(MecaFluide!$C$14-MecaFluide!$D$15)*(FP15-FP12-MecaFluide!$D$15*Horaire_80!FP34^2)))/(MecaFluide!$C$14-MecaFluide!$D$15),"")),"")</f>
        <v/>
      </c>
      <c r="FQ39" s="4" t="str">
        <f>IF(FQ64&lt;=$L$3,IF(OR(FQ53=3,FQ53=4),FQ34,IF((MecaFluide!$D$15^2*FQ34^2-(MecaFluide!$C$14-MecaFluide!$D$15)*(FQ15-FQ12-MecaFluide!$D$15*Horaire_80!FQ34^2))&gt;=0,(-MecaFluide!$D$15*FQ34+SQRT(MecaFluide!$D$15^2*FQ34^2-(MecaFluide!$C$14-MecaFluide!$D$15)*(FQ15-FQ12-MecaFluide!$D$15*Horaire_80!FQ34^2)))/(MecaFluide!$C$14-MecaFluide!$D$15),"")),"")</f>
        <v/>
      </c>
      <c r="FR39" s="4" t="str">
        <f>IF(FR64&lt;=$L$3,IF(OR(FR53=3,FR53=4),FR34,IF((MecaFluide!$D$15^2*FR34^2-(MecaFluide!$C$14-MecaFluide!$D$15)*(FR15-FR12-MecaFluide!$D$15*Horaire_80!FR34^2))&gt;=0,(-MecaFluide!$D$15*FR34+SQRT(MecaFluide!$D$15^2*FR34^2-(MecaFluide!$C$14-MecaFluide!$D$15)*(FR15-FR12-MecaFluide!$D$15*Horaire_80!FR34^2)))/(MecaFluide!$C$14-MecaFluide!$D$15),"")),"")</f>
        <v/>
      </c>
      <c r="FS39" s="4" t="str">
        <f>IF(FS64&lt;=$L$3,IF(OR(FS53=3,FS53=4),FS34,IF((MecaFluide!$D$15^2*FS34^2-(MecaFluide!$C$14-MecaFluide!$D$15)*(FS15-FS12-MecaFluide!$D$15*Horaire_80!FS34^2))&gt;=0,(-MecaFluide!$D$15*FS34+SQRT(MecaFluide!$D$15^2*FS34^2-(MecaFluide!$C$14-MecaFluide!$D$15)*(FS15-FS12-MecaFluide!$D$15*Horaire_80!FS34^2)))/(MecaFluide!$C$14-MecaFluide!$D$15),"")),"")</f>
        <v/>
      </c>
      <c r="FT39" s="4" t="str">
        <f>IF(FT64&lt;=$L$3,IF(OR(FT53=3,FT53=4),FT34,IF((MecaFluide!$D$15^2*FT34^2-(MecaFluide!$C$14-MecaFluide!$D$15)*(FT15-FT12-MecaFluide!$D$15*Horaire_80!FT34^2))&gt;=0,(-MecaFluide!$D$15*FT34+SQRT(MecaFluide!$D$15^2*FT34^2-(MecaFluide!$C$14-MecaFluide!$D$15)*(FT15-FT12-MecaFluide!$D$15*Horaire_80!FT34^2)))/(MecaFluide!$C$14-MecaFluide!$D$15),"")),"")</f>
        <v/>
      </c>
      <c r="FU39" s="4" t="str">
        <f>IF(FU64&lt;=$L$3,IF(OR(FU53=3,FU53=4),FU34,IF((MecaFluide!$D$15^2*FU34^2-(MecaFluide!$C$14-MecaFluide!$D$15)*(FU15-FU12-MecaFluide!$D$15*Horaire_80!FU34^2))&gt;=0,(-MecaFluide!$D$15*FU34+SQRT(MecaFluide!$D$15^2*FU34^2-(MecaFluide!$C$14-MecaFluide!$D$15)*(FU15-FU12-MecaFluide!$D$15*Horaire_80!FU34^2)))/(MecaFluide!$C$14-MecaFluide!$D$15),"")),"")</f>
        <v/>
      </c>
      <c r="FV39" s="4" t="str">
        <f>IF(FV64&lt;=$L$3,IF(OR(FV53=3,FV53=4),FV34,IF((MecaFluide!$D$15^2*FV34^2-(MecaFluide!$C$14-MecaFluide!$D$15)*(FV15-FV12-MecaFluide!$D$15*Horaire_80!FV34^2))&gt;=0,(-MecaFluide!$D$15*FV34+SQRT(MecaFluide!$D$15^2*FV34^2-(MecaFluide!$C$14-MecaFluide!$D$15)*(FV15-FV12-MecaFluide!$D$15*Horaire_80!FV34^2)))/(MecaFluide!$C$14-MecaFluide!$D$15),"")),"")</f>
        <v/>
      </c>
      <c r="FW39" s="4" t="str">
        <f>IF(FW64&lt;=$L$3,IF(OR(FW53=3,FW53=4),FW34,IF((MecaFluide!$D$15^2*FW34^2-(MecaFluide!$C$14-MecaFluide!$D$15)*(FW15-FW12-MecaFluide!$D$15*Horaire_80!FW34^2))&gt;=0,(-MecaFluide!$D$15*FW34+SQRT(MecaFluide!$D$15^2*FW34^2-(MecaFluide!$C$14-MecaFluide!$D$15)*(FW15-FW12-MecaFluide!$D$15*Horaire_80!FW34^2)))/(MecaFluide!$C$14-MecaFluide!$D$15),"")),"")</f>
        <v/>
      </c>
      <c r="FX39" s="4" t="str">
        <f>IF(FX64&lt;=$L$3,IF(OR(FX53=3,FX53=4),FX34,IF((MecaFluide!$D$15^2*FX34^2-(MecaFluide!$C$14-MecaFluide!$D$15)*(FX15-FX12-MecaFluide!$D$15*Horaire_80!FX34^2))&gt;=0,(-MecaFluide!$D$15*FX34+SQRT(MecaFluide!$D$15^2*FX34^2-(MecaFluide!$C$14-MecaFluide!$D$15)*(FX15-FX12-MecaFluide!$D$15*Horaire_80!FX34^2)))/(MecaFluide!$C$14-MecaFluide!$D$15),"")),"")</f>
        <v/>
      </c>
      <c r="FY39" s="4" t="str">
        <f>IF(FY64&lt;=$L$3,IF(OR(FY53=3,FY53=4),FY34,IF((MecaFluide!$D$15^2*FY34^2-(MecaFluide!$C$14-MecaFluide!$D$15)*(FY15-FY12-MecaFluide!$D$15*Horaire_80!FY34^2))&gt;=0,(-MecaFluide!$D$15*FY34+SQRT(MecaFluide!$D$15^2*FY34^2-(MecaFluide!$C$14-MecaFluide!$D$15)*(FY15-FY12-MecaFluide!$D$15*Horaire_80!FY34^2)))/(MecaFluide!$C$14-MecaFluide!$D$15),"")),"")</f>
        <v/>
      </c>
      <c r="FZ39" s="4" t="str">
        <f>IF(FZ64&lt;=$L$3,IF(OR(FZ53=3,FZ53=4),FZ34,IF((MecaFluide!$D$15^2*FZ34^2-(MecaFluide!$C$14-MecaFluide!$D$15)*(FZ15-FZ12-MecaFluide!$D$15*Horaire_80!FZ34^2))&gt;=0,(-MecaFluide!$D$15*FZ34+SQRT(MecaFluide!$D$15^2*FZ34^2-(MecaFluide!$C$14-MecaFluide!$D$15)*(FZ15-FZ12-MecaFluide!$D$15*Horaire_80!FZ34^2)))/(MecaFluide!$C$14-MecaFluide!$D$15),"")),"")</f>
        <v/>
      </c>
      <c r="GA39" s="4" t="str">
        <f>IF(GA64&lt;=$L$3,IF(OR(GA53=3,GA53=4),GA34,IF((MecaFluide!$D$15^2*GA34^2-(MecaFluide!$C$14-MecaFluide!$D$15)*(GA15-GA12-MecaFluide!$D$15*Horaire_80!GA34^2))&gt;=0,(-MecaFluide!$D$15*GA34+SQRT(MecaFluide!$D$15^2*GA34^2-(MecaFluide!$C$14-MecaFluide!$D$15)*(GA15-GA12-MecaFluide!$D$15*Horaire_80!GA34^2)))/(MecaFluide!$C$14-MecaFluide!$D$15),"")),"")</f>
        <v/>
      </c>
      <c r="GB39" s="4" t="str">
        <f>IF(GB64&lt;=$L$3,IF(OR(GB53=3,GB53=4),GB34,IF((MecaFluide!$D$15^2*GB34^2-(MecaFluide!$C$14-MecaFluide!$D$15)*(GB15-GB12-MecaFluide!$D$15*Horaire_80!GB34^2))&gt;=0,(-MecaFluide!$D$15*GB34+SQRT(MecaFluide!$D$15^2*GB34^2-(MecaFluide!$C$14-MecaFluide!$D$15)*(GB15-GB12-MecaFluide!$D$15*Horaire_80!GB34^2)))/(MecaFluide!$C$14-MecaFluide!$D$15),"")),"")</f>
        <v/>
      </c>
      <c r="GC39" s="4" t="str">
        <f>IF(GC64&lt;=$L$3,IF(OR(GC53=3,GC53=4),GC34,IF((MecaFluide!$D$15^2*GC34^2-(MecaFluide!$C$14-MecaFluide!$D$15)*(GC15-GC12-MecaFluide!$D$15*Horaire_80!GC34^2))&gt;=0,(-MecaFluide!$D$15*GC34+SQRT(MecaFluide!$D$15^2*GC34^2-(MecaFluide!$C$14-MecaFluide!$D$15)*(GC15-GC12-MecaFluide!$D$15*Horaire_80!GC34^2)))/(MecaFluide!$C$14-MecaFluide!$D$15),"")),"")</f>
        <v/>
      </c>
      <c r="GD39" s="4" t="str">
        <f>IF(GD64&lt;=$L$3,IF(OR(GD53=3,GD53=4),GD34,IF((MecaFluide!$D$15^2*GD34^2-(MecaFluide!$C$14-MecaFluide!$D$15)*(GD15-GD12-MecaFluide!$D$15*Horaire_80!GD34^2))&gt;=0,(-MecaFluide!$D$15*GD34+SQRT(MecaFluide!$D$15^2*GD34^2-(MecaFluide!$C$14-MecaFluide!$D$15)*(GD15-GD12-MecaFluide!$D$15*Horaire_80!GD34^2)))/(MecaFluide!$C$14-MecaFluide!$D$15),"")),"")</f>
        <v/>
      </c>
      <c r="GE39" s="4" t="str">
        <f>IF(GE64&lt;=$L$3,IF(OR(GE53=3,GE53=4),GE34,IF((MecaFluide!$D$15^2*GE34^2-(MecaFluide!$C$14-MecaFluide!$D$15)*(GE15-GE12-MecaFluide!$D$15*Horaire_80!GE34^2))&gt;=0,(-MecaFluide!$D$15*GE34+SQRT(MecaFluide!$D$15^2*GE34^2-(MecaFluide!$C$14-MecaFluide!$D$15)*(GE15-GE12-MecaFluide!$D$15*Horaire_80!GE34^2)))/(MecaFluide!$C$14-MecaFluide!$D$15),"")),"")</f>
        <v/>
      </c>
      <c r="GF39" s="4" t="str">
        <f>IF(GF64&lt;=$L$3,IF(OR(GF53=3,GF53=4),GF34,IF((MecaFluide!$D$15^2*GF34^2-(MecaFluide!$C$14-MecaFluide!$D$15)*(GF15-GF12-MecaFluide!$D$15*Horaire_80!GF34^2))&gt;=0,(-MecaFluide!$D$15*GF34+SQRT(MecaFluide!$D$15^2*GF34^2-(MecaFluide!$C$14-MecaFluide!$D$15)*(GF15-GF12-MecaFluide!$D$15*Horaire_80!GF34^2)))/(MecaFluide!$C$14-MecaFluide!$D$15),"")),"")</f>
        <v/>
      </c>
      <c r="GG39" s="4" t="str">
        <f>IF(GG64&lt;=$L$3,IF(OR(GG53=3,GG53=4),GG34,IF((MecaFluide!$D$15^2*GG34^2-(MecaFluide!$C$14-MecaFluide!$D$15)*(GG15-GG12-MecaFluide!$D$15*Horaire_80!GG34^2))&gt;=0,(-MecaFluide!$D$15*GG34+SQRT(MecaFluide!$D$15^2*GG34^2-(MecaFluide!$C$14-MecaFluide!$D$15)*(GG15-GG12-MecaFluide!$D$15*Horaire_80!GG34^2)))/(MecaFluide!$C$14-MecaFluide!$D$15),"")),"")</f>
        <v/>
      </c>
      <c r="GH39" s="4" t="str">
        <f>IF(GH64&lt;=$L$3,IF(OR(GH53=3,GH53=4),GH34,IF((MecaFluide!$D$15^2*GH34^2-(MecaFluide!$C$14-MecaFluide!$D$15)*(GH15-GH12-MecaFluide!$D$15*Horaire_80!GH34^2))&gt;=0,(-MecaFluide!$D$15*GH34+SQRT(MecaFluide!$D$15^2*GH34^2-(MecaFluide!$C$14-MecaFluide!$D$15)*(GH15-GH12-MecaFluide!$D$15*Horaire_80!GH34^2)))/(MecaFluide!$C$14-MecaFluide!$D$15),"")),"")</f>
        <v/>
      </c>
      <c r="GI39" s="4" t="str">
        <f>IF(GI64&lt;=$L$3,IF(OR(GI53=3,GI53=4),GI34,IF((MecaFluide!$D$15^2*GI34^2-(MecaFluide!$C$14-MecaFluide!$D$15)*(GI15-GI12-MecaFluide!$D$15*Horaire_80!GI34^2))&gt;=0,(-MecaFluide!$D$15*GI34+SQRT(MecaFluide!$D$15^2*GI34^2-(MecaFluide!$C$14-MecaFluide!$D$15)*(GI15-GI12-MecaFluide!$D$15*Horaire_80!GI34^2)))/(MecaFluide!$C$14-MecaFluide!$D$15),"")),"")</f>
        <v/>
      </c>
      <c r="GJ39" s="4" t="str">
        <f>IF(GJ64&lt;=$L$3,IF(OR(GJ53=3,GJ53=4),GJ34,IF((MecaFluide!$D$15^2*GJ34^2-(MecaFluide!$C$14-MecaFluide!$D$15)*(GJ15-GJ12-MecaFluide!$D$15*Horaire_80!GJ34^2))&gt;=0,(-MecaFluide!$D$15*GJ34+SQRT(MecaFluide!$D$15^2*GJ34^2-(MecaFluide!$C$14-MecaFluide!$D$15)*(GJ15-GJ12-MecaFluide!$D$15*Horaire_80!GJ34^2)))/(MecaFluide!$C$14-MecaFluide!$D$15),"")),"")</f>
        <v/>
      </c>
      <c r="GK39" s="4" t="str">
        <f>IF(GK64&lt;=$L$3,IF(OR(GK53=3,GK53=4),GK34,IF((MecaFluide!$D$15^2*GK34^2-(MecaFluide!$C$14-MecaFluide!$D$15)*(GK15-GK12-MecaFluide!$D$15*Horaire_80!GK34^2))&gt;=0,(-MecaFluide!$D$15*GK34+SQRT(MecaFluide!$D$15^2*GK34^2-(MecaFluide!$C$14-MecaFluide!$D$15)*(GK15-GK12-MecaFluide!$D$15*Horaire_80!GK34^2)))/(MecaFluide!$C$14-MecaFluide!$D$15),"")),"")</f>
        <v/>
      </c>
      <c r="GL39" s="4" t="str">
        <f>IF(GL64&lt;=$L$3,IF(OR(GL53=3,GL53=4),GL34,IF((MecaFluide!$D$15^2*GL34^2-(MecaFluide!$C$14-MecaFluide!$D$15)*(GL15-GL12-MecaFluide!$D$15*Horaire_80!GL34^2))&gt;=0,(-MecaFluide!$D$15*GL34+SQRT(MecaFluide!$D$15^2*GL34^2-(MecaFluide!$C$14-MecaFluide!$D$15)*(GL15-GL12-MecaFluide!$D$15*Horaire_80!GL34^2)))/(MecaFluide!$C$14-MecaFluide!$D$15),"")),"")</f>
        <v/>
      </c>
      <c r="GM39" s="156" t="str">
        <f>IF(GM64&lt;=$L$3,IF(OR(GM53=3,GM53=4),GM34,IF((MecaFluide!$D$15^2*GM34^2-(MecaFluide!$C$14-MecaFluide!$D$15)*(GM15-GM12-MecaFluide!$D$15*Horaire_80!GM34^2))&gt;=0,(-MecaFluide!$D$15*GM34+SQRT(MecaFluide!$D$15^2*GM34^2-(MecaFluide!$C$14-MecaFluide!$D$15)*(GM15-GM12-MecaFluide!$D$15*Horaire_80!GM34^2)))/(MecaFluide!$C$14-MecaFluide!$D$15),"")),"")</f>
        <v/>
      </c>
    </row>
    <row r="40" spans="1:195" x14ac:dyDescent="0.25">
      <c r="B40" t="s">
        <v>53</v>
      </c>
      <c r="C40" t="s">
        <v>24</v>
      </c>
      <c r="D40" s="4" t="str">
        <f ca="1">IF(D41&lt;&gt;"",D34-D41,"")</f>
        <v/>
      </c>
      <c r="E40" s="4" t="str">
        <f t="shared" ref="E40:BP40" ca="1" si="18">IF(E41&lt;&gt;"",E34-E41,"")</f>
        <v/>
      </c>
      <c r="F40" s="4" t="str">
        <f t="shared" ca="1" si="18"/>
        <v/>
      </c>
      <c r="G40" s="4" t="str">
        <f t="shared" ca="1" si="18"/>
        <v/>
      </c>
      <c r="H40" s="4" t="str">
        <f t="shared" ca="1" si="18"/>
        <v/>
      </c>
      <c r="I40" s="4" t="str">
        <f t="shared" ca="1" si="18"/>
        <v/>
      </c>
      <c r="J40" s="4" t="str">
        <f t="shared" ca="1" si="18"/>
        <v/>
      </c>
      <c r="K40" s="4" t="str">
        <f t="shared" ca="1" si="18"/>
        <v/>
      </c>
      <c r="L40" s="4" t="str">
        <f t="shared" ca="1" si="18"/>
        <v/>
      </c>
      <c r="M40" s="4" t="str">
        <f t="shared" ca="1" si="18"/>
        <v/>
      </c>
      <c r="N40" s="4" t="str">
        <f t="shared" ca="1" si="18"/>
        <v/>
      </c>
      <c r="O40" s="4" t="str">
        <f t="shared" ca="1" si="18"/>
        <v/>
      </c>
      <c r="P40" s="4" t="str">
        <f t="shared" ca="1" si="18"/>
        <v/>
      </c>
      <c r="Q40" s="4" t="str">
        <f t="shared" ca="1" si="18"/>
        <v/>
      </c>
      <c r="R40" s="4" t="str">
        <f t="shared" ca="1" si="18"/>
        <v/>
      </c>
      <c r="S40" s="4" t="str">
        <f t="shared" ca="1" si="18"/>
        <v/>
      </c>
      <c r="T40" s="4" t="str">
        <f t="shared" ca="1" si="18"/>
        <v/>
      </c>
      <c r="U40" s="4" t="str">
        <f t="shared" ca="1" si="18"/>
        <v/>
      </c>
      <c r="V40" s="4" t="str">
        <f t="shared" ca="1" si="18"/>
        <v/>
      </c>
      <c r="W40" s="4" t="str">
        <f t="shared" ca="1" si="18"/>
        <v/>
      </c>
      <c r="X40" s="4" t="str">
        <f t="shared" ca="1" si="18"/>
        <v/>
      </c>
      <c r="Y40" s="4">
        <f t="shared" ca="1" si="18"/>
        <v>-7.982846904572396</v>
      </c>
      <c r="Z40" s="4">
        <f t="shared" ca="1" si="18"/>
        <v>-7.3911354909563549</v>
      </c>
      <c r="AA40" s="4">
        <f t="shared" ca="1" si="18"/>
        <v>-2.1249917700358418</v>
      </c>
      <c r="AB40" s="110" t="str">
        <f t="shared" ca="1" si="18"/>
        <v/>
      </c>
      <c r="AC40" s="4" t="str">
        <f t="shared" ca="1" si="18"/>
        <v/>
      </c>
      <c r="AD40" s="4" t="str">
        <f t="shared" ca="1" si="18"/>
        <v/>
      </c>
      <c r="AE40" s="4" t="str">
        <f t="shared" ca="1" si="18"/>
        <v/>
      </c>
      <c r="AF40" s="4" t="str">
        <f t="shared" ca="1" si="18"/>
        <v/>
      </c>
      <c r="AG40" s="4" t="str">
        <f t="shared" ca="1" si="18"/>
        <v/>
      </c>
      <c r="AH40" s="4" t="str">
        <f t="shared" ca="1" si="18"/>
        <v/>
      </c>
      <c r="AI40" s="4" t="str">
        <f t="shared" ca="1" si="18"/>
        <v/>
      </c>
      <c r="AJ40" s="4" t="str">
        <f t="shared" ca="1" si="18"/>
        <v/>
      </c>
      <c r="AK40" s="4" t="str">
        <f t="shared" ca="1" si="18"/>
        <v/>
      </c>
      <c r="AL40" s="4">
        <f t="shared" ca="1" si="18"/>
        <v>-8.2505586606351571</v>
      </c>
      <c r="AM40" s="4">
        <f t="shared" ca="1" si="18"/>
        <v>-4.5135698563403963</v>
      </c>
      <c r="AN40" s="4" t="str">
        <f t="shared" ca="1" si="18"/>
        <v/>
      </c>
      <c r="AO40" s="4" t="str">
        <f t="shared" ca="1" si="18"/>
        <v/>
      </c>
      <c r="AP40" s="4" t="str">
        <f t="shared" ca="1" si="18"/>
        <v/>
      </c>
      <c r="AQ40" s="4" t="str">
        <f t="shared" ca="1" si="18"/>
        <v/>
      </c>
      <c r="AR40" s="4" t="str">
        <f t="shared" ca="1" si="18"/>
        <v/>
      </c>
      <c r="AS40" s="4" t="str">
        <f t="shared" ca="1" si="18"/>
        <v/>
      </c>
      <c r="AT40" s="4" t="str">
        <f t="shared" ca="1" si="18"/>
        <v/>
      </c>
      <c r="AU40" s="4">
        <f t="shared" ca="1" si="18"/>
        <v>-7.1479453286988983</v>
      </c>
      <c r="AV40" s="4">
        <f t="shared" ca="1" si="18"/>
        <v>-3.0211201452146454</v>
      </c>
      <c r="AW40" s="4" t="str">
        <f t="shared" ca="1" si="18"/>
        <v/>
      </c>
      <c r="AX40" s="4" t="str">
        <f t="shared" ca="1" si="18"/>
        <v/>
      </c>
      <c r="AY40" s="4" t="str">
        <f t="shared" ca="1" si="18"/>
        <v/>
      </c>
      <c r="AZ40" s="110" t="str">
        <f t="shared" ca="1" si="18"/>
        <v/>
      </c>
      <c r="BA40" s="4" t="str">
        <f t="shared" ca="1" si="18"/>
        <v/>
      </c>
      <c r="BB40" s="4" t="str">
        <f t="shared" ca="1" si="18"/>
        <v/>
      </c>
      <c r="BC40" s="4" t="str">
        <f t="shared" ca="1" si="18"/>
        <v/>
      </c>
      <c r="BD40" s="4" t="str">
        <f t="shared" ca="1" si="18"/>
        <v/>
      </c>
      <c r="BE40" s="4" t="str">
        <f t="shared" ca="1" si="18"/>
        <v/>
      </c>
      <c r="BF40" s="4" t="str">
        <f t="shared" ca="1" si="18"/>
        <v/>
      </c>
      <c r="BG40" s="4" t="str">
        <f t="shared" ca="1" si="18"/>
        <v/>
      </c>
      <c r="BH40" s="4" t="str">
        <f t="shared" ca="1" si="18"/>
        <v/>
      </c>
      <c r="BI40" s="4" t="str">
        <f t="shared" ca="1" si="18"/>
        <v/>
      </c>
      <c r="BJ40" s="4" t="str">
        <f t="shared" ca="1" si="18"/>
        <v/>
      </c>
      <c r="BK40" s="4" t="str">
        <f t="shared" ca="1" si="18"/>
        <v/>
      </c>
      <c r="BL40" s="4" t="str">
        <f t="shared" ca="1" si="18"/>
        <v/>
      </c>
      <c r="BM40" s="4" t="str">
        <f t="shared" ca="1" si="18"/>
        <v/>
      </c>
      <c r="BN40" s="4" t="str">
        <f t="shared" ca="1" si="18"/>
        <v/>
      </c>
      <c r="BO40" s="4" t="str">
        <f t="shared" ca="1" si="18"/>
        <v/>
      </c>
      <c r="BP40" s="4" t="str">
        <f t="shared" ca="1" si="18"/>
        <v/>
      </c>
      <c r="BQ40" s="4" t="str">
        <f t="shared" ref="BQ40:EB40" ca="1" si="19">IF(BQ41&lt;&gt;"",BQ34-BQ41,"")</f>
        <v/>
      </c>
      <c r="BR40" s="4" t="str">
        <f t="shared" ca="1" si="19"/>
        <v/>
      </c>
      <c r="BS40" s="4" t="str">
        <f t="shared" ca="1" si="19"/>
        <v/>
      </c>
      <c r="BT40" s="4" t="str">
        <f t="shared" ca="1" si="19"/>
        <v/>
      </c>
      <c r="BU40" s="4" t="str">
        <f t="shared" ca="1" si="19"/>
        <v/>
      </c>
      <c r="BV40" s="4" t="str">
        <f t="shared" ca="1" si="19"/>
        <v/>
      </c>
      <c r="BW40" s="4" t="str">
        <f t="shared" ca="1" si="19"/>
        <v/>
      </c>
      <c r="BX40" s="110" t="str">
        <f t="shared" ca="1" si="19"/>
        <v/>
      </c>
      <c r="BY40" s="4" t="str">
        <f t="shared" ca="1" si="19"/>
        <v/>
      </c>
      <c r="BZ40" s="4" t="str">
        <f t="shared" ca="1" si="19"/>
        <v/>
      </c>
      <c r="CA40" s="4" t="str">
        <f t="shared" ca="1" si="19"/>
        <v/>
      </c>
      <c r="CB40" s="4" t="str">
        <f t="shared" ca="1" si="19"/>
        <v/>
      </c>
      <c r="CC40" s="4" t="str">
        <f t="shared" ca="1" si="19"/>
        <v/>
      </c>
      <c r="CD40" s="4" t="str">
        <f t="shared" ca="1" si="19"/>
        <v/>
      </c>
      <c r="CE40" s="4" t="str">
        <f t="shared" ca="1" si="19"/>
        <v/>
      </c>
      <c r="CF40" s="4" t="str">
        <f t="shared" ca="1" si="19"/>
        <v/>
      </c>
      <c r="CG40" s="4" t="str">
        <f t="shared" ca="1" si="19"/>
        <v/>
      </c>
      <c r="CH40" s="4" t="str">
        <f t="shared" ca="1" si="19"/>
        <v/>
      </c>
      <c r="CI40" s="4" t="str">
        <f t="shared" ca="1" si="19"/>
        <v/>
      </c>
      <c r="CJ40" s="4" t="str">
        <f t="shared" ca="1" si="19"/>
        <v/>
      </c>
      <c r="CK40" s="4" t="str">
        <f t="shared" ca="1" si="19"/>
        <v/>
      </c>
      <c r="CL40" s="4" t="str">
        <f t="shared" ca="1" si="19"/>
        <v/>
      </c>
      <c r="CM40" s="4" t="str">
        <f t="shared" ca="1" si="19"/>
        <v/>
      </c>
      <c r="CN40" s="4" t="str">
        <f t="shared" ca="1" si="19"/>
        <v/>
      </c>
      <c r="CO40" s="4" t="str">
        <f t="shared" ca="1" si="19"/>
        <v/>
      </c>
      <c r="CP40" s="4" t="str">
        <f t="shared" ca="1" si="19"/>
        <v/>
      </c>
      <c r="CQ40" s="4" t="str">
        <f t="shared" ca="1" si="19"/>
        <v/>
      </c>
      <c r="CR40" s="4" t="str">
        <f t="shared" ca="1" si="19"/>
        <v/>
      </c>
      <c r="CS40" s="4" t="str">
        <f t="shared" ca="1" si="19"/>
        <v/>
      </c>
      <c r="CT40" s="4" t="str">
        <f t="shared" ca="1" si="19"/>
        <v/>
      </c>
      <c r="CU40" s="156" t="str">
        <f t="shared" ca="1" si="19"/>
        <v/>
      </c>
      <c r="CV40" s="4" t="str">
        <f t="shared" ca="1" si="19"/>
        <v/>
      </c>
      <c r="CW40" s="4" t="str">
        <f t="shared" ca="1" si="19"/>
        <v/>
      </c>
      <c r="CX40" s="4" t="str">
        <f t="shared" ca="1" si="19"/>
        <v/>
      </c>
      <c r="CY40" s="4" t="str">
        <f t="shared" ca="1" si="19"/>
        <v/>
      </c>
      <c r="CZ40" s="4" t="str">
        <f t="shared" ca="1" si="19"/>
        <v/>
      </c>
      <c r="DA40" s="4" t="str">
        <f t="shared" ca="1" si="19"/>
        <v/>
      </c>
      <c r="DB40" s="4" t="str">
        <f t="shared" ca="1" si="19"/>
        <v/>
      </c>
      <c r="DC40" s="4" t="str">
        <f t="shared" ca="1" si="19"/>
        <v/>
      </c>
      <c r="DD40" s="4" t="str">
        <f t="shared" ca="1" si="19"/>
        <v/>
      </c>
      <c r="DE40" s="4" t="str">
        <f t="shared" ca="1" si="19"/>
        <v/>
      </c>
      <c r="DF40" s="4" t="str">
        <f t="shared" ca="1" si="19"/>
        <v/>
      </c>
      <c r="DG40" s="4" t="str">
        <f t="shared" ca="1" si="19"/>
        <v/>
      </c>
      <c r="DH40" s="4" t="str">
        <f t="shared" ca="1" si="19"/>
        <v/>
      </c>
      <c r="DI40" s="4" t="str">
        <f t="shared" ca="1" si="19"/>
        <v/>
      </c>
      <c r="DJ40" s="4" t="str">
        <f t="shared" ca="1" si="19"/>
        <v/>
      </c>
      <c r="DK40" s="4" t="str">
        <f t="shared" ca="1" si="19"/>
        <v/>
      </c>
      <c r="DL40" s="4" t="str">
        <f t="shared" ca="1" si="19"/>
        <v/>
      </c>
      <c r="DM40" s="4" t="str">
        <f t="shared" ca="1" si="19"/>
        <v/>
      </c>
      <c r="DN40" s="4" t="str">
        <f t="shared" ca="1" si="19"/>
        <v/>
      </c>
      <c r="DO40" s="4" t="str">
        <f t="shared" ca="1" si="19"/>
        <v/>
      </c>
      <c r="DP40" s="4" t="str">
        <f t="shared" ca="1" si="19"/>
        <v/>
      </c>
      <c r="DQ40" s="4" t="str">
        <f t="shared" ca="1" si="19"/>
        <v/>
      </c>
      <c r="DR40" s="4" t="str">
        <f t="shared" ca="1" si="19"/>
        <v/>
      </c>
      <c r="DS40" s="4" t="str">
        <f t="shared" ca="1" si="19"/>
        <v/>
      </c>
      <c r="DT40" s="110" t="str">
        <f t="shared" ca="1" si="19"/>
        <v/>
      </c>
      <c r="DU40" s="4" t="str">
        <f t="shared" ca="1" si="19"/>
        <v/>
      </c>
      <c r="DV40" s="4" t="str">
        <f t="shared" ca="1" si="19"/>
        <v/>
      </c>
      <c r="DW40" s="4" t="str">
        <f t="shared" ca="1" si="19"/>
        <v/>
      </c>
      <c r="DX40" s="4" t="str">
        <f t="shared" ca="1" si="19"/>
        <v/>
      </c>
      <c r="DY40" s="4" t="str">
        <f t="shared" ca="1" si="19"/>
        <v/>
      </c>
      <c r="DZ40" s="4" t="str">
        <f t="shared" ca="1" si="19"/>
        <v/>
      </c>
      <c r="EA40" s="4" t="str">
        <f t="shared" ca="1" si="19"/>
        <v/>
      </c>
      <c r="EB40" s="4" t="str">
        <f t="shared" ca="1" si="19"/>
        <v/>
      </c>
      <c r="EC40" s="4" t="str">
        <f t="shared" ref="EC40:GM40" ca="1" si="20">IF(EC41&lt;&gt;"",EC34-EC41,"")</f>
        <v/>
      </c>
      <c r="ED40" s="4" t="str">
        <f t="shared" ca="1" si="20"/>
        <v/>
      </c>
      <c r="EE40" s="4" t="str">
        <f t="shared" ca="1" si="20"/>
        <v/>
      </c>
      <c r="EF40" s="4" t="str">
        <f t="shared" ca="1" si="20"/>
        <v/>
      </c>
      <c r="EG40" s="4" t="str">
        <f t="shared" ca="1" si="20"/>
        <v/>
      </c>
      <c r="EH40" s="4" t="str">
        <f t="shared" ca="1" si="20"/>
        <v/>
      </c>
      <c r="EI40" s="4" t="str">
        <f t="shared" ca="1" si="20"/>
        <v/>
      </c>
      <c r="EJ40" s="4" t="str">
        <f t="shared" ca="1" si="20"/>
        <v/>
      </c>
      <c r="EK40" s="4" t="str">
        <f t="shared" ca="1" si="20"/>
        <v/>
      </c>
      <c r="EL40" s="4" t="str">
        <f t="shared" ca="1" si="20"/>
        <v/>
      </c>
      <c r="EM40" s="4" t="str">
        <f t="shared" ca="1" si="20"/>
        <v/>
      </c>
      <c r="EN40" s="4" t="str">
        <f t="shared" ca="1" si="20"/>
        <v/>
      </c>
      <c r="EO40" s="4" t="str">
        <f t="shared" ca="1" si="20"/>
        <v/>
      </c>
      <c r="EP40" s="4" t="str">
        <f t="shared" ca="1" si="20"/>
        <v/>
      </c>
      <c r="EQ40" s="156" t="str">
        <f t="shared" ca="1" si="20"/>
        <v/>
      </c>
      <c r="ER40" s="4" t="str">
        <f t="shared" ca="1" si="20"/>
        <v/>
      </c>
      <c r="ES40" s="4" t="str">
        <f t="shared" ca="1" si="20"/>
        <v/>
      </c>
      <c r="ET40" s="4" t="str">
        <f t="shared" ca="1" si="20"/>
        <v/>
      </c>
      <c r="EU40" s="4" t="str">
        <f t="shared" ca="1" si="20"/>
        <v/>
      </c>
      <c r="EV40" s="4" t="str">
        <f t="shared" ca="1" si="20"/>
        <v/>
      </c>
      <c r="EW40" s="4" t="str">
        <f t="shared" ca="1" si="20"/>
        <v/>
      </c>
      <c r="EX40" s="4" t="str">
        <f t="shared" ca="1" si="20"/>
        <v/>
      </c>
      <c r="EY40" s="4" t="str">
        <f t="shared" ca="1" si="20"/>
        <v/>
      </c>
      <c r="EZ40" s="4" t="str">
        <f t="shared" ca="1" si="20"/>
        <v/>
      </c>
      <c r="FA40" s="4" t="str">
        <f t="shared" ca="1" si="20"/>
        <v/>
      </c>
      <c r="FB40" s="4" t="str">
        <f t="shared" ca="1" si="20"/>
        <v/>
      </c>
      <c r="FC40" s="4" t="str">
        <f t="shared" ca="1" si="20"/>
        <v/>
      </c>
      <c r="FD40" s="4" t="str">
        <f t="shared" ca="1" si="20"/>
        <v/>
      </c>
      <c r="FE40" s="4" t="str">
        <f t="shared" ca="1" si="20"/>
        <v/>
      </c>
      <c r="FF40" s="4" t="str">
        <f t="shared" ca="1" si="20"/>
        <v/>
      </c>
      <c r="FG40" s="4" t="str">
        <f t="shared" ca="1" si="20"/>
        <v/>
      </c>
      <c r="FH40" s="4" t="str">
        <f t="shared" ca="1" si="20"/>
        <v/>
      </c>
      <c r="FI40" s="4" t="str">
        <f t="shared" ca="1" si="20"/>
        <v/>
      </c>
      <c r="FJ40" s="4" t="str">
        <f t="shared" ca="1" si="20"/>
        <v/>
      </c>
      <c r="FK40" s="4" t="str">
        <f t="shared" ca="1" si="20"/>
        <v/>
      </c>
      <c r="FL40" s="4" t="str">
        <f t="shared" ca="1" si="20"/>
        <v/>
      </c>
      <c r="FM40" s="4" t="str">
        <f t="shared" ca="1" si="20"/>
        <v/>
      </c>
      <c r="FN40" s="4" t="str">
        <f t="shared" ca="1" si="20"/>
        <v/>
      </c>
      <c r="FO40" s="4" t="str">
        <f t="shared" ca="1" si="20"/>
        <v/>
      </c>
      <c r="FP40" s="110" t="str">
        <f t="shared" si="20"/>
        <v/>
      </c>
      <c r="FQ40" s="4" t="str">
        <f t="shared" si="20"/>
        <v/>
      </c>
      <c r="FR40" s="4" t="str">
        <f t="shared" si="20"/>
        <v/>
      </c>
      <c r="FS40" s="4" t="str">
        <f t="shared" si="20"/>
        <v/>
      </c>
      <c r="FT40" s="4" t="str">
        <f t="shared" si="20"/>
        <v/>
      </c>
      <c r="FU40" s="4" t="str">
        <f t="shared" si="20"/>
        <v/>
      </c>
      <c r="FV40" s="4" t="str">
        <f t="shared" si="20"/>
        <v/>
      </c>
      <c r="FW40" s="4" t="str">
        <f t="shared" si="20"/>
        <v/>
      </c>
      <c r="FX40" s="4" t="str">
        <f t="shared" si="20"/>
        <v/>
      </c>
      <c r="FY40" s="4" t="str">
        <f t="shared" si="20"/>
        <v/>
      </c>
      <c r="FZ40" s="4" t="str">
        <f t="shared" si="20"/>
        <v/>
      </c>
      <c r="GA40" s="4" t="str">
        <f t="shared" si="20"/>
        <v/>
      </c>
      <c r="GB40" s="4" t="str">
        <f t="shared" si="20"/>
        <v/>
      </c>
      <c r="GC40" s="4" t="str">
        <f t="shared" si="20"/>
        <v/>
      </c>
      <c r="GD40" s="4" t="str">
        <f t="shared" si="20"/>
        <v/>
      </c>
      <c r="GE40" s="4" t="str">
        <f t="shared" si="20"/>
        <v/>
      </c>
      <c r="GF40" s="4" t="str">
        <f t="shared" si="20"/>
        <v/>
      </c>
      <c r="GG40" s="4" t="str">
        <f t="shared" si="20"/>
        <v/>
      </c>
      <c r="GH40" s="4" t="str">
        <f t="shared" si="20"/>
        <v/>
      </c>
      <c r="GI40" s="4" t="str">
        <f t="shared" si="20"/>
        <v/>
      </c>
      <c r="GJ40" s="4" t="str">
        <f t="shared" si="20"/>
        <v/>
      </c>
      <c r="GK40" s="4" t="str">
        <f t="shared" si="20"/>
        <v/>
      </c>
      <c r="GL40" s="4" t="str">
        <f t="shared" si="20"/>
        <v/>
      </c>
      <c r="GM40" s="156" t="str">
        <f t="shared" si="20"/>
        <v/>
      </c>
    </row>
    <row r="41" spans="1:195" x14ac:dyDescent="0.25">
      <c r="B41" t="s">
        <v>54</v>
      </c>
      <c r="C41" t="s">
        <v>24</v>
      </c>
      <c r="D41" s="4" t="str">
        <f ca="1">IF(D64&lt;=$L$3,IF(OR(D53=3,D53=4),"",IF((MecaFluide!$D$15^2*D34^2-(MecaFluide!$C$14+MecaFluide!$D$15)*(D15-D12+MecaFluide!$D$15*D34^2))&gt;0,MecaFluide!$D$15*D34+SQRT(MecaFluide!$D$15^2*D34^2-(MecaFluide!$C$14+MecaFluide!$D$15)*(D15-D12+MecaFluide!$D$15*Horaire_80!D34^2))/(MecaFluide!$C$14+MecaFluide!$D$15),"")),"")</f>
        <v/>
      </c>
      <c r="E41" s="4" t="str">
        <f ca="1">IF(E64&lt;=$L$3,IF(OR(E53=3,E53=4),"",IF((MecaFluide!$D$15^2*E34^2-(MecaFluide!$C$14+MecaFluide!$D$15)*(E15-E12+MecaFluide!$D$15*E34^2))&gt;0,MecaFluide!$D$15*E34+SQRT(MecaFluide!$D$15^2*E34^2-(MecaFluide!$C$14+MecaFluide!$D$15)*(E15-E12+MecaFluide!$D$15*Horaire_80!E34^2))/(MecaFluide!$C$14+MecaFluide!$D$15),"")),"")</f>
        <v/>
      </c>
      <c r="F41" s="4" t="str">
        <f ca="1">IF(F64&lt;=$L$3,IF(OR(F53=3,F53=4),"",IF((MecaFluide!$D$15^2*F34^2-(MecaFluide!$C$14+MecaFluide!$D$15)*(F15-F12+MecaFluide!$D$15*F34^2))&gt;0,MecaFluide!$D$15*F34+SQRT(MecaFluide!$D$15^2*F34^2-(MecaFluide!$C$14+MecaFluide!$D$15)*(F15-F12+MecaFluide!$D$15*Horaire_80!F34^2))/(MecaFluide!$C$14+MecaFluide!$D$15),"")),"")</f>
        <v/>
      </c>
      <c r="G41" s="4" t="str">
        <f ca="1">IF(G64&lt;=$L$3,IF(OR(G53=3,G53=4),"",IF((MecaFluide!$D$15^2*G34^2-(MecaFluide!$C$14+MecaFluide!$D$15)*(G15-G12+MecaFluide!$D$15*G34^2))&gt;0,MecaFluide!$D$15*G34+SQRT(MecaFluide!$D$15^2*G34^2-(MecaFluide!$C$14+MecaFluide!$D$15)*(G15-G12+MecaFluide!$D$15*Horaire_80!G34^2))/(MecaFluide!$C$14+MecaFluide!$D$15),"")),"")</f>
        <v/>
      </c>
      <c r="H41" s="4" t="str">
        <f ca="1">IF(H64&lt;=$L$3,IF(OR(H53=3,H53=4),"",IF((MecaFluide!$D$15^2*H34^2-(MecaFluide!$C$14+MecaFluide!$D$15)*(H15-H12+MecaFluide!$D$15*H34^2))&gt;0,MecaFluide!$D$15*H34+SQRT(MecaFluide!$D$15^2*H34^2-(MecaFluide!$C$14+MecaFluide!$D$15)*(H15-H12+MecaFluide!$D$15*Horaire_80!H34^2))/(MecaFluide!$C$14+MecaFluide!$D$15),"")),"")</f>
        <v/>
      </c>
      <c r="I41" s="4" t="str">
        <f ca="1">IF(I64&lt;=$L$3,IF(OR(I53=3,I53=4),"",IF((MecaFluide!$D$15^2*I34^2-(MecaFluide!$C$14+MecaFluide!$D$15)*(I15-I12+MecaFluide!$D$15*I34^2))&gt;0,MecaFluide!$D$15*I34+SQRT(MecaFluide!$D$15^2*I34^2-(MecaFluide!$C$14+MecaFluide!$D$15)*(I15-I12+MecaFluide!$D$15*Horaire_80!I34^2))/(MecaFluide!$C$14+MecaFluide!$D$15),"")),"")</f>
        <v/>
      </c>
      <c r="J41" s="4" t="str">
        <f ca="1">IF(J64&lt;=$L$3,IF(OR(J53=3,J53=4),"",IF((MecaFluide!$D$15^2*J34^2-(MecaFluide!$C$14+MecaFluide!$D$15)*(J15-J12+MecaFluide!$D$15*J34^2))&gt;0,MecaFluide!$D$15*J34+SQRT(MecaFluide!$D$15^2*J34^2-(MecaFluide!$C$14+MecaFluide!$D$15)*(J15-J12+MecaFluide!$D$15*Horaire_80!J34^2))/(MecaFluide!$C$14+MecaFluide!$D$15),"")),"")</f>
        <v/>
      </c>
      <c r="K41" s="4" t="str">
        <f ca="1">IF(K64&lt;=$L$3,IF(OR(K53=3,K53=4),"",IF((MecaFluide!$D$15^2*K34^2-(MecaFluide!$C$14+MecaFluide!$D$15)*(K15-K12+MecaFluide!$D$15*K34^2))&gt;0,MecaFluide!$D$15*K34+SQRT(MecaFluide!$D$15^2*K34^2-(MecaFluide!$C$14+MecaFluide!$D$15)*(K15-K12+MecaFluide!$D$15*Horaire_80!K34^2))/(MecaFluide!$C$14+MecaFluide!$D$15),"")),"")</f>
        <v/>
      </c>
      <c r="L41" s="4" t="str">
        <f ca="1">IF(L64&lt;=$L$3,IF(OR(L53=3,L53=4),"",IF((MecaFluide!$D$15^2*L34^2-(MecaFluide!$C$14+MecaFluide!$D$15)*(L15-L12+MecaFluide!$D$15*L34^2))&gt;0,MecaFluide!$D$15*L34+SQRT(MecaFluide!$D$15^2*L34^2-(MecaFluide!$C$14+MecaFluide!$D$15)*(L15-L12+MecaFluide!$D$15*Horaire_80!L34^2))/(MecaFluide!$C$14+MecaFluide!$D$15),"")),"")</f>
        <v/>
      </c>
      <c r="M41" s="4" t="str">
        <f ca="1">IF(M64&lt;=$L$3,IF(OR(M53=3,M53=4),"",IF((MecaFluide!$D$15^2*M34^2-(MecaFluide!$C$14+MecaFluide!$D$15)*(M15-M12+MecaFluide!$D$15*M34^2))&gt;0,MecaFluide!$D$15*M34+SQRT(MecaFluide!$D$15^2*M34^2-(MecaFluide!$C$14+MecaFluide!$D$15)*(M15-M12+MecaFluide!$D$15*Horaire_80!M34^2))/(MecaFluide!$C$14+MecaFluide!$D$15),"")),"")</f>
        <v/>
      </c>
      <c r="N41" s="4" t="str">
        <f ca="1">IF(N64&lt;=$L$3,IF(OR(N53=3,N53=4),"",IF((MecaFluide!$D$15^2*N34^2-(MecaFluide!$C$14+MecaFluide!$D$15)*(N15-N12+MecaFluide!$D$15*N34^2))&gt;0,MecaFluide!$D$15*N34+SQRT(MecaFluide!$D$15^2*N34^2-(MecaFluide!$C$14+MecaFluide!$D$15)*(N15-N12+MecaFluide!$D$15*Horaire_80!N34^2))/(MecaFluide!$C$14+MecaFluide!$D$15),"")),"")</f>
        <v/>
      </c>
      <c r="O41" s="4" t="str">
        <f ca="1">IF(O64&lt;=$L$3,IF(OR(O53=3,O53=4),"",IF((MecaFluide!$D$15^2*O34^2-(MecaFluide!$C$14+MecaFluide!$D$15)*(O15-O12+MecaFluide!$D$15*O34^2))&gt;0,MecaFluide!$D$15*O34+SQRT(MecaFluide!$D$15^2*O34^2-(MecaFluide!$C$14+MecaFluide!$D$15)*(O15-O12+MecaFluide!$D$15*Horaire_80!O34^2))/(MecaFluide!$C$14+MecaFluide!$D$15),"")),"")</f>
        <v/>
      </c>
      <c r="P41" s="4" t="str">
        <f ca="1">IF(P64&lt;=$L$3,IF(OR(P53=3,P53=4),"",IF((MecaFluide!$D$15^2*P34^2-(MecaFluide!$C$14+MecaFluide!$D$15)*(P15-P12+MecaFluide!$D$15*P34^2))&gt;0,MecaFluide!$D$15*P34+SQRT(MecaFluide!$D$15^2*P34^2-(MecaFluide!$C$14+MecaFluide!$D$15)*(P15-P12+MecaFluide!$D$15*Horaire_80!P34^2))/(MecaFluide!$C$14+MecaFluide!$D$15),"")),"")</f>
        <v/>
      </c>
      <c r="Q41" s="4" t="str">
        <f ca="1">IF(Q64&lt;=$L$3,IF(OR(Q53=3,Q53=4),"",IF((MecaFluide!$D$15^2*Q34^2-(MecaFluide!$C$14+MecaFluide!$D$15)*(Q15-Q12+MecaFluide!$D$15*Q34^2))&gt;0,MecaFluide!$D$15*Q34+SQRT(MecaFluide!$D$15^2*Q34^2-(MecaFluide!$C$14+MecaFluide!$D$15)*(Q15-Q12+MecaFluide!$D$15*Horaire_80!Q34^2))/(MecaFluide!$C$14+MecaFluide!$D$15),"")),"")</f>
        <v/>
      </c>
      <c r="R41" s="4" t="str">
        <f ca="1">IF(R64&lt;=$L$3,IF(OR(R53=3,R53=4),"",IF((MecaFluide!$D$15^2*R34^2-(MecaFluide!$C$14+MecaFluide!$D$15)*(R15-R12+MecaFluide!$D$15*R34^2))&gt;0,MecaFluide!$D$15*R34+SQRT(MecaFluide!$D$15^2*R34^2-(MecaFluide!$C$14+MecaFluide!$D$15)*(R15-R12+MecaFluide!$D$15*Horaire_80!R34^2))/(MecaFluide!$C$14+MecaFluide!$D$15),"")),"")</f>
        <v/>
      </c>
      <c r="S41" s="4" t="str">
        <f ca="1">IF(S64&lt;=$L$3,IF(OR(S53=3,S53=4),"",IF((MecaFluide!$D$15^2*S34^2-(MecaFluide!$C$14+MecaFluide!$D$15)*(S15-S12+MecaFluide!$D$15*S34^2))&gt;0,MecaFluide!$D$15*S34+SQRT(MecaFluide!$D$15^2*S34^2-(MecaFluide!$C$14+MecaFluide!$D$15)*(S15-S12+MecaFluide!$D$15*Horaire_80!S34^2))/(MecaFluide!$C$14+MecaFluide!$D$15),"")),"")</f>
        <v/>
      </c>
      <c r="T41" s="4" t="str">
        <f ca="1">IF(T64&lt;=$L$3,IF(OR(T53=3,T53=4),"",IF((MecaFluide!$D$15^2*T34^2-(MecaFluide!$C$14+MecaFluide!$D$15)*(T15-T12+MecaFluide!$D$15*T34^2))&gt;0,MecaFluide!$D$15*T34+SQRT(MecaFluide!$D$15^2*T34^2-(MecaFluide!$C$14+MecaFluide!$D$15)*(T15-T12+MecaFluide!$D$15*Horaire_80!T34^2))/(MecaFluide!$C$14+MecaFluide!$D$15),"")),"")</f>
        <v/>
      </c>
      <c r="U41" s="4" t="str">
        <f ca="1">IF(U64&lt;=$L$3,IF(OR(U53=3,U53=4),"",IF((MecaFluide!$D$15^2*U34^2-(MecaFluide!$C$14+MecaFluide!$D$15)*(U15-U12+MecaFluide!$D$15*U34^2))&gt;0,MecaFluide!$D$15*U34+SQRT(MecaFluide!$D$15^2*U34^2-(MecaFluide!$C$14+MecaFluide!$D$15)*(U15-U12+MecaFluide!$D$15*Horaire_80!U34^2))/(MecaFluide!$C$14+MecaFluide!$D$15),"")),"")</f>
        <v/>
      </c>
      <c r="V41" s="4" t="str">
        <f ca="1">IF(V64&lt;=$L$3,IF(OR(V53=3,V53=4),"",IF((MecaFluide!$D$15^2*V34^2-(MecaFluide!$C$14+MecaFluide!$D$15)*(V15-V12+MecaFluide!$D$15*V34^2))&gt;0,MecaFluide!$D$15*V34+SQRT(MecaFluide!$D$15^2*V34^2-(MecaFluide!$C$14+MecaFluide!$D$15)*(V15-V12+MecaFluide!$D$15*Horaire_80!V34^2))/(MecaFluide!$C$14+MecaFluide!$D$15),"")),"")</f>
        <v/>
      </c>
      <c r="W41" s="4" t="str">
        <f ca="1">IF(W64&lt;=$L$3,IF(OR(W53=3,W53=4),"",IF((MecaFluide!$D$15^2*W34^2-(MecaFluide!$C$14+MecaFluide!$D$15)*(W15-W12+MecaFluide!$D$15*W34^2))&gt;0,MecaFluide!$D$15*W34+SQRT(MecaFluide!$D$15^2*W34^2-(MecaFluide!$C$14+MecaFluide!$D$15)*(W15-W12+MecaFluide!$D$15*Horaire_80!W34^2))/(MecaFluide!$C$14+MecaFluide!$D$15),"")),"")</f>
        <v/>
      </c>
      <c r="X41" s="4" t="str">
        <f ca="1">IF(X64&lt;=$L$3,IF(OR(X53=3,X53=4),"",IF((MecaFluide!$D$15^2*X34^2-(MecaFluide!$C$14+MecaFluide!$D$15)*(X15-X12+MecaFluide!$D$15*X34^2))&gt;0,MecaFluide!$D$15*X34+SQRT(MecaFluide!$D$15^2*X34^2-(MecaFluide!$C$14+MecaFluide!$D$15)*(X15-X12+MecaFluide!$D$15*Horaire_80!X34^2))/(MecaFluide!$C$14+MecaFluide!$D$15),"")),"")</f>
        <v/>
      </c>
      <c r="Y41" s="4">
        <f ca="1">IF(Y64&lt;=$L$3,IF(OR(Y53=3,Y53=4),"",IF((MecaFluide!$D$15^2*Y34^2-(MecaFluide!$C$14+MecaFluide!$D$15)*(Y15-Y12+MecaFluide!$D$15*Y34^2))&gt;0,MecaFluide!$D$15*Y34+SQRT(MecaFluide!$D$15^2*Y34^2-(MecaFluide!$C$14+MecaFluide!$D$15)*(Y15-Y12+MecaFluide!$D$15*Horaire_80!Y34^2))/(MecaFluide!$C$14+MecaFluide!$D$15),"")),"")</f>
        <v>7.982846904572396</v>
      </c>
      <c r="Z41" s="4">
        <f ca="1">IF(Z64&lt;=$L$3,IF(OR(Z53=3,Z53=4),"",IF((MecaFluide!$D$15^2*Z34^2-(MecaFluide!$C$14+MecaFluide!$D$15)*(Z15-Z12+MecaFluide!$D$15*Z34^2))&gt;0,MecaFluide!$D$15*Z34+SQRT(MecaFluide!$D$15^2*Z34^2-(MecaFluide!$C$14+MecaFluide!$D$15)*(Z15-Z12+MecaFluide!$D$15*Horaire_80!Z34^2))/(MecaFluide!$C$14+MecaFluide!$D$15),"")),"")</f>
        <v>7.3911354909563549</v>
      </c>
      <c r="AA41" s="4">
        <f ca="1">IF(AA64&lt;=$L$3,IF(OR(AA53=3,AA53=4),"",IF((MecaFluide!$D$15^2*AA34^2-(MecaFluide!$C$14+MecaFluide!$D$15)*(AA15-AA12+MecaFluide!$D$15*AA34^2))&gt;0,MecaFluide!$D$15*AA34+SQRT(MecaFluide!$D$15^2*AA34^2-(MecaFluide!$C$14+MecaFluide!$D$15)*(AA15-AA12+MecaFluide!$D$15*Horaire_80!AA34^2))/(MecaFluide!$C$14+MecaFluide!$D$15),"")),"")</f>
        <v>2.1249917700358418</v>
      </c>
      <c r="AB41" s="110" t="str">
        <f ca="1">IF(AB64&lt;=$L$3,IF(OR(AB53=3,AB53=4),"",IF((MecaFluide!$D$15^2*AB34^2-(MecaFluide!$C$14+MecaFluide!$D$15)*(AB15-AB12+MecaFluide!$D$15*AB34^2))&gt;0,MecaFluide!$D$15*AB34+SQRT(MecaFluide!$D$15^2*AB34^2-(MecaFluide!$C$14+MecaFluide!$D$15)*(AB15-AB12+MecaFluide!$D$15*Horaire_80!AB34^2))/(MecaFluide!$C$14+MecaFluide!$D$15),"")),"")</f>
        <v/>
      </c>
      <c r="AC41" s="4" t="str">
        <f ca="1">IF(AC64&lt;=$L$3,IF(OR(AC53=3,AC53=4),"",IF((MecaFluide!$D$15^2*AC34^2-(MecaFluide!$C$14+MecaFluide!$D$15)*(AC15-AC12+MecaFluide!$D$15*AC34^2))&gt;0,MecaFluide!$D$15*AC34+SQRT(MecaFluide!$D$15^2*AC34^2-(MecaFluide!$C$14+MecaFluide!$D$15)*(AC15-AC12+MecaFluide!$D$15*Horaire_80!AC34^2))/(MecaFluide!$C$14+MecaFluide!$D$15),"")),"")</f>
        <v/>
      </c>
      <c r="AD41" s="4" t="str">
        <f ca="1">IF(AD64&lt;=$L$3,IF(OR(AD53=3,AD53=4),"",IF((MecaFluide!$D$15^2*AD34^2-(MecaFluide!$C$14+MecaFluide!$D$15)*(AD15-AD12+MecaFluide!$D$15*AD34^2))&gt;0,MecaFluide!$D$15*AD34+SQRT(MecaFluide!$D$15^2*AD34^2-(MecaFluide!$C$14+MecaFluide!$D$15)*(AD15-AD12+MecaFluide!$D$15*Horaire_80!AD34^2))/(MecaFluide!$C$14+MecaFluide!$D$15),"")),"")</f>
        <v/>
      </c>
      <c r="AE41" s="4" t="str">
        <f ca="1">IF(AE64&lt;=$L$3,IF(OR(AE53=3,AE53=4),"",IF((MecaFluide!$D$15^2*AE34^2-(MecaFluide!$C$14+MecaFluide!$D$15)*(AE15-AE12+MecaFluide!$D$15*AE34^2))&gt;0,MecaFluide!$D$15*AE34+SQRT(MecaFluide!$D$15^2*AE34^2-(MecaFluide!$C$14+MecaFluide!$D$15)*(AE15-AE12+MecaFluide!$D$15*Horaire_80!AE34^2))/(MecaFluide!$C$14+MecaFluide!$D$15),"")),"")</f>
        <v/>
      </c>
      <c r="AF41" s="4" t="str">
        <f ca="1">IF(AF64&lt;=$L$3,IF(OR(AF53=3,AF53=4),"",IF((MecaFluide!$D$15^2*AF34^2-(MecaFluide!$C$14+MecaFluide!$D$15)*(AF15-AF12+MecaFluide!$D$15*AF34^2))&gt;0,MecaFluide!$D$15*AF34+SQRT(MecaFluide!$D$15^2*AF34^2-(MecaFluide!$C$14+MecaFluide!$D$15)*(AF15-AF12+MecaFluide!$D$15*Horaire_80!AF34^2))/(MecaFluide!$C$14+MecaFluide!$D$15),"")),"")</f>
        <v/>
      </c>
      <c r="AG41" s="4" t="str">
        <f ca="1">IF(AG64&lt;=$L$3,IF(OR(AG53=3,AG53=4),"",IF((MecaFluide!$D$15^2*AG34^2-(MecaFluide!$C$14+MecaFluide!$D$15)*(AG15-AG12+MecaFluide!$D$15*AG34^2))&gt;0,MecaFluide!$D$15*AG34+SQRT(MecaFluide!$D$15^2*AG34^2-(MecaFluide!$C$14+MecaFluide!$D$15)*(AG15-AG12+MecaFluide!$D$15*Horaire_80!AG34^2))/(MecaFluide!$C$14+MecaFluide!$D$15),"")),"")</f>
        <v/>
      </c>
      <c r="AH41" s="4" t="str">
        <f ca="1">IF(AH64&lt;=$L$3,IF(OR(AH53=3,AH53=4),"",IF((MecaFluide!$D$15^2*AH34^2-(MecaFluide!$C$14+MecaFluide!$D$15)*(AH15-AH12+MecaFluide!$D$15*AH34^2))&gt;0,MecaFluide!$D$15*AH34+SQRT(MecaFluide!$D$15^2*AH34^2-(MecaFluide!$C$14+MecaFluide!$D$15)*(AH15-AH12+MecaFluide!$D$15*Horaire_80!AH34^2))/(MecaFluide!$C$14+MecaFluide!$D$15),"")),"")</f>
        <v/>
      </c>
      <c r="AI41" s="4" t="str">
        <f ca="1">IF(AI64&lt;=$L$3,IF(OR(AI53=3,AI53=4),"",IF((MecaFluide!$D$15^2*AI34^2-(MecaFluide!$C$14+MecaFluide!$D$15)*(AI15-AI12+MecaFluide!$D$15*AI34^2))&gt;0,MecaFluide!$D$15*AI34+SQRT(MecaFluide!$D$15^2*AI34^2-(MecaFluide!$C$14+MecaFluide!$D$15)*(AI15-AI12+MecaFluide!$D$15*Horaire_80!AI34^2))/(MecaFluide!$C$14+MecaFluide!$D$15),"")),"")</f>
        <v/>
      </c>
      <c r="AJ41" s="4" t="str">
        <f ca="1">IF(AJ64&lt;=$L$3,IF(OR(AJ53=3,AJ53=4),"",IF((MecaFluide!$D$15^2*AJ34^2-(MecaFluide!$C$14+MecaFluide!$D$15)*(AJ15-AJ12+MecaFluide!$D$15*AJ34^2))&gt;0,MecaFluide!$D$15*AJ34+SQRT(MecaFluide!$D$15^2*AJ34^2-(MecaFluide!$C$14+MecaFluide!$D$15)*(AJ15-AJ12+MecaFluide!$D$15*Horaire_80!AJ34^2))/(MecaFluide!$C$14+MecaFluide!$D$15),"")),"")</f>
        <v/>
      </c>
      <c r="AK41" s="4" t="str">
        <f ca="1">IF(AK64&lt;=$L$3,IF(OR(AK53=3,AK53=4),"",IF((MecaFluide!$D$15^2*AK34^2-(MecaFluide!$C$14+MecaFluide!$D$15)*(AK15-AK12+MecaFluide!$D$15*AK34^2))&gt;0,MecaFluide!$D$15*AK34+SQRT(MecaFluide!$D$15^2*AK34^2-(MecaFluide!$C$14+MecaFluide!$D$15)*(AK15-AK12+MecaFluide!$D$15*Horaire_80!AK34^2))/(MecaFluide!$C$14+MecaFluide!$D$15),"")),"")</f>
        <v/>
      </c>
      <c r="AL41" s="4">
        <f ca="1">IF(AL64&lt;=$L$3,IF(OR(AL53=3,AL53=4),"",IF((MecaFluide!$D$15^2*AL34^2-(MecaFluide!$C$14+MecaFluide!$D$15)*(AL15-AL12+MecaFluide!$D$15*AL34^2))&gt;0,MecaFluide!$D$15*AL34+SQRT(MecaFluide!$D$15^2*AL34^2-(MecaFluide!$C$14+MecaFluide!$D$15)*(AL15-AL12+MecaFluide!$D$15*Horaire_80!AL34^2))/(MecaFluide!$C$14+MecaFluide!$D$15),"")),"")</f>
        <v>8.2505586606351571</v>
      </c>
      <c r="AM41" s="4">
        <f ca="1">IF(AM64&lt;=$L$3,IF(OR(AM53=3,AM53=4),"",IF((MecaFluide!$D$15^2*AM34^2-(MecaFluide!$C$14+MecaFluide!$D$15)*(AM15-AM12+MecaFluide!$D$15*AM34^2))&gt;0,MecaFluide!$D$15*AM34+SQRT(MecaFluide!$D$15^2*AM34^2-(MecaFluide!$C$14+MecaFluide!$D$15)*(AM15-AM12+MecaFluide!$D$15*Horaire_80!AM34^2))/(MecaFluide!$C$14+MecaFluide!$D$15),"")),"")</f>
        <v>4.5135698563403963</v>
      </c>
      <c r="AN41" s="4" t="str">
        <f ca="1">IF(AN64&lt;=$L$3,IF(OR(AN53=3,AN53=4),"",IF((MecaFluide!$D$15^2*AN34^2-(MecaFluide!$C$14+MecaFluide!$D$15)*(AN15-AN12+MecaFluide!$D$15*AN34^2))&gt;0,MecaFluide!$D$15*AN34+SQRT(MecaFluide!$D$15^2*AN34^2-(MecaFluide!$C$14+MecaFluide!$D$15)*(AN15-AN12+MecaFluide!$D$15*Horaire_80!AN34^2))/(MecaFluide!$C$14+MecaFluide!$D$15),"")),"")</f>
        <v/>
      </c>
      <c r="AO41" s="4" t="str">
        <f ca="1">IF(AO64&lt;=$L$3,IF(OR(AO53=3,AO53=4),"",IF((MecaFluide!$D$15^2*AO34^2-(MecaFluide!$C$14+MecaFluide!$D$15)*(AO15-AO12+MecaFluide!$D$15*AO34^2))&gt;0,MecaFluide!$D$15*AO34+SQRT(MecaFluide!$D$15^2*AO34^2-(MecaFluide!$C$14+MecaFluide!$D$15)*(AO15-AO12+MecaFluide!$D$15*Horaire_80!AO34^2))/(MecaFluide!$C$14+MecaFluide!$D$15),"")),"")</f>
        <v/>
      </c>
      <c r="AP41" s="4" t="str">
        <f ca="1">IF(AP64&lt;=$L$3,IF(OR(AP53=3,AP53=4),"",IF((MecaFluide!$D$15^2*AP34^2-(MecaFluide!$C$14+MecaFluide!$D$15)*(AP15-AP12+MecaFluide!$D$15*AP34^2))&gt;0,MecaFluide!$D$15*AP34+SQRT(MecaFluide!$D$15^2*AP34^2-(MecaFluide!$C$14+MecaFluide!$D$15)*(AP15-AP12+MecaFluide!$D$15*Horaire_80!AP34^2))/(MecaFluide!$C$14+MecaFluide!$D$15),"")),"")</f>
        <v/>
      </c>
      <c r="AQ41" s="4" t="str">
        <f ca="1">IF(AQ64&lt;=$L$3,IF(OR(AQ53=3,AQ53=4),"",IF((MecaFluide!$D$15^2*AQ34^2-(MecaFluide!$C$14+MecaFluide!$D$15)*(AQ15-AQ12+MecaFluide!$D$15*AQ34^2))&gt;0,MecaFluide!$D$15*AQ34+SQRT(MecaFluide!$D$15^2*AQ34^2-(MecaFluide!$C$14+MecaFluide!$D$15)*(AQ15-AQ12+MecaFluide!$D$15*Horaire_80!AQ34^2))/(MecaFluide!$C$14+MecaFluide!$D$15),"")),"")</f>
        <v/>
      </c>
      <c r="AR41" s="4" t="str">
        <f ca="1">IF(AR64&lt;=$L$3,IF(OR(AR53=3,AR53=4),"",IF((MecaFluide!$D$15^2*AR34^2-(MecaFluide!$C$14+MecaFluide!$D$15)*(AR15-AR12+MecaFluide!$D$15*AR34^2))&gt;0,MecaFluide!$D$15*AR34+SQRT(MecaFluide!$D$15^2*AR34^2-(MecaFluide!$C$14+MecaFluide!$D$15)*(AR15-AR12+MecaFluide!$D$15*Horaire_80!AR34^2))/(MecaFluide!$C$14+MecaFluide!$D$15),"")),"")</f>
        <v/>
      </c>
      <c r="AS41" s="4" t="str">
        <f ca="1">IF(AS64&lt;=$L$3,IF(OR(AS53=3,AS53=4),"",IF((MecaFluide!$D$15^2*AS34^2-(MecaFluide!$C$14+MecaFluide!$D$15)*(AS15-AS12+MecaFluide!$D$15*AS34^2))&gt;0,MecaFluide!$D$15*AS34+SQRT(MecaFluide!$D$15^2*AS34^2-(MecaFluide!$C$14+MecaFluide!$D$15)*(AS15-AS12+MecaFluide!$D$15*Horaire_80!AS34^2))/(MecaFluide!$C$14+MecaFluide!$D$15),"")),"")</f>
        <v/>
      </c>
      <c r="AT41" s="4" t="str">
        <f ca="1">IF(AT64&lt;=$L$3,IF(OR(AT53=3,AT53=4),"",IF((MecaFluide!$D$15^2*AT34^2-(MecaFluide!$C$14+MecaFluide!$D$15)*(AT15-AT12+MecaFluide!$D$15*AT34^2))&gt;0,MecaFluide!$D$15*AT34+SQRT(MecaFluide!$D$15^2*AT34^2-(MecaFluide!$C$14+MecaFluide!$D$15)*(AT15-AT12+MecaFluide!$D$15*Horaire_80!AT34^2))/(MecaFluide!$C$14+MecaFluide!$D$15),"")),"")</f>
        <v/>
      </c>
      <c r="AU41" s="4">
        <f ca="1">IF(AU64&lt;=$L$3,IF(OR(AU53=3,AU53=4),"",IF((MecaFluide!$D$15^2*AU34^2-(MecaFluide!$C$14+MecaFluide!$D$15)*(AU15-AU12+MecaFluide!$D$15*AU34^2))&gt;0,MecaFluide!$D$15*AU34+SQRT(MecaFluide!$D$15^2*AU34^2-(MecaFluide!$C$14+MecaFluide!$D$15)*(AU15-AU12+MecaFluide!$D$15*Horaire_80!AU34^2))/(MecaFluide!$C$14+MecaFluide!$D$15),"")),"")</f>
        <v>7.1479453286988983</v>
      </c>
      <c r="AV41" s="4">
        <f ca="1">IF(AV64&lt;=$L$3,IF(OR(AV53=3,AV53=4),"",IF((MecaFluide!$D$15^2*AV34^2-(MecaFluide!$C$14+MecaFluide!$D$15)*(AV15-AV12+MecaFluide!$D$15*AV34^2))&gt;0,MecaFluide!$D$15*AV34+SQRT(MecaFluide!$D$15^2*AV34^2-(MecaFluide!$C$14+MecaFluide!$D$15)*(AV15-AV12+MecaFluide!$D$15*Horaire_80!AV34^2))/(MecaFluide!$C$14+MecaFluide!$D$15),"")),"")</f>
        <v>3.0211201452146454</v>
      </c>
      <c r="AW41" s="4" t="str">
        <f ca="1">IF(AW64&lt;=$L$3,IF(OR(AW53=3,AW53=4),"",IF((MecaFluide!$D$15^2*AW34^2-(MecaFluide!$C$14+MecaFluide!$D$15)*(AW15-AW12+MecaFluide!$D$15*AW34^2))&gt;0,MecaFluide!$D$15*AW34+SQRT(MecaFluide!$D$15^2*AW34^2-(MecaFluide!$C$14+MecaFluide!$D$15)*(AW15-AW12+MecaFluide!$D$15*Horaire_80!AW34^2))/(MecaFluide!$C$14+MecaFluide!$D$15),"")),"")</f>
        <v/>
      </c>
      <c r="AX41" s="4" t="str">
        <f ca="1">IF(AX64&lt;=$L$3,IF(OR(AX53=3,AX53=4),"",IF((MecaFluide!$D$15^2*AX34^2-(MecaFluide!$C$14+MecaFluide!$D$15)*(AX15-AX12+MecaFluide!$D$15*AX34^2))&gt;0,MecaFluide!$D$15*AX34+SQRT(MecaFluide!$D$15^2*AX34^2-(MecaFluide!$C$14+MecaFluide!$D$15)*(AX15-AX12+MecaFluide!$D$15*Horaire_80!AX34^2))/(MecaFluide!$C$14+MecaFluide!$D$15),"")),"")</f>
        <v/>
      </c>
      <c r="AY41" s="4" t="str">
        <f ca="1">IF(AY64&lt;=$L$3,IF(OR(AY53=3,AY53=4),"",IF((MecaFluide!$D$15^2*AY34^2-(MecaFluide!$C$14+MecaFluide!$D$15)*(AY15-AY12+MecaFluide!$D$15*AY34^2))&gt;0,MecaFluide!$D$15*AY34+SQRT(MecaFluide!$D$15^2*AY34^2-(MecaFluide!$C$14+MecaFluide!$D$15)*(AY15-AY12+MecaFluide!$D$15*Horaire_80!AY34^2))/(MecaFluide!$C$14+MecaFluide!$D$15),"")),"")</f>
        <v/>
      </c>
      <c r="AZ41" s="110" t="str">
        <f ca="1">IF(AZ64&lt;=$L$3,IF(OR(AZ53=3,AZ53=4),"",IF((MecaFluide!$D$15^2*AZ34^2-(MecaFluide!$C$14+MecaFluide!$D$15)*(AZ15-AZ12+MecaFluide!$D$15*AZ34^2))&gt;0,MecaFluide!$D$15*AZ34+SQRT(MecaFluide!$D$15^2*AZ34^2-(MecaFluide!$C$14+MecaFluide!$D$15)*(AZ15-AZ12+MecaFluide!$D$15*Horaire_80!AZ34^2))/(MecaFluide!$C$14+MecaFluide!$D$15),"")),"")</f>
        <v/>
      </c>
      <c r="BA41" s="4" t="str">
        <f ca="1">IF(BA64&lt;=$L$3,IF(OR(BA53=3,BA53=4),"",IF((MecaFluide!$D$15^2*BA34^2-(MecaFluide!$C$14+MecaFluide!$D$15)*(BA15-BA12+MecaFluide!$D$15*BA34^2))&gt;0,MecaFluide!$D$15*BA34+SQRT(MecaFluide!$D$15^2*BA34^2-(MecaFluide!$C$14+MecaFluide!$D$15)*(BA15-BA12+MecaFluide!$D$15*Horaire_80!BA34^2))/(MecaFluide!$C$14+MecaFluide!$D$15),"")),"")</f>
        <v/>
      </c>
      <c r="BB41" s="4" t="str">
        <f ca="1">IF(BB64&lt;=$L$3,IF(OR(BB53=3,BB53=4),"",IF((MecaFluide!$D$15^2*BB34^2-(MecaFluide!$C$14+MecaFluide!$D$15)*(BB15-BB12+MecaFluide!$D$15*BB34^2))&gt;0,MecaFluide!$D$15*BB34+SQRT(MecaFluide!$D$15^2*BB34^2-(MecaFluide!$C$14+MecaFluide!$D$15)*(BB15-BB12+MecaFluide!$D$15*Horaire_80!BB34^2))/(MecaFluide!$C$14+MecaFluide!$D$15),"")),"")</f>
        <v/>
      </c>
      <c r="BC41" s="4" t="str">
        <f ca="1">IF(BC64&lt;=$L$3,IF(OR(BC53=3,BC53=4),"",IF((MecaFluide!$D$15^2*BC34^2-(MecaFluide!$C$14+MecaFluide!$D$15)*(BC15-BC12+MecaFluide!$D$15*BC34^2))&gt;0,MecaFluide!$D$15*BC34+SQRT(MecaFluide!$D$15^2*BC34^2-(MecaFluide!$C$14+MecaFluide!$D$15)*(BC15-BC12+MecaFluide!$D$15*Horaire_80!BC34^2))/(MecaFluide!$C$14+MecaFluide!$D$15),"")),"")</f>
        <v/>
      </c>
      <c r="BD41" s="4" t="str">
        <f ca="1">IF(BD64&lt;=$L$3,IF(OR(BD53=3,BD53=4),"",IF((MecaFluide!$D$15^2*BD34^2-(MecaFluide!$C$14+MecaFluide!$D$15)*(BD15-BD12+MecaFluide!$D$15*BD34^2))&gt;0,MecaFluide!$D$15*BD34+SQRT(MecaFluide!$D$15^2*BD34^2-(MecaFluide!$C$14+MecaFluide!$D$15)*(BD15-BD12+MecaFluide!$D$15*Horaire_80!BD34^2))/(MecaFluide!$C$14+MecaFluide!$D$15),"")),"")</f>
        <v/>
      </c>
      <c r="BE41" s="4" t="str">
        <f ca="1">IF(BE64&lt;=$L$3,IF(OR(BE53=3,BE53=4),"",IF((MecaFluide!$D$15^2*BE34^2-(MecaFluide!$C$14+MecaFluide!$D$15)*(BE15-BE12+MecaFluide!$D$15*BE34^2))&gt;0,MecaFluide!$D$15*BE34+SQRT(MecaFluide!$D$15^2*BE34^2-(MecaFluide!$C$14+MecaFluide!$D$15)*(BE15-BE12+MecaFluide!$D$15*Horaire_80!BE34^2))/(MecaFluide!$C$14+MecaFluide!$D$15),"")),"")</f>
        <v/>
      </c>
      <c r="BF41" s="4" t="str">
        <f ca="1">IF(BF64&lt;=$L$3,IF(OR(BF53=3,BF53=4),"",IF((MecaFluide!$D$15^2*BF34^2-(MecaFluide!$C$14+MecaFluide!$D$15)*(BF15-BF12+MecaFluide!$D$15*BF34^2))&gt;0,MecaFluide!$D$15*BF34+SQRT(MecaFluide!$D$15^2*BF34^2-(MecaFluide!$C$14+MecaFluide!$D$15)*(BF15-BF12+MecaFluide!$D$15*Horaire_80!BF34^2))/(MecaFluide!$C$14+MecaFluide!$D$15),"")),"")</f>
        <v/>
      </c>
      <c r="BG41" s="4" t="str">
        <f ca="1">IF(BG64&lt;=$L$3,IF(OR(BG53=3,BG53=4),"",IF((MecaFluide!$D$15^2*BG34^2-(MecaFluide!$C$14+MecaFluide!$D$15)*(BG15-BG12+MecaFluide!$D$15*BG34^2))&gt;0,MecaFluide!$D$15*BG34+SQRT(MecaFluide!$D$15^2*BG34^2-(MecaFluide!$C$14+MecaFluide!$D$15)*(BG15-BG12+MecaFluide!$D$15*Horaire_80!BG34^2))/(MecaFluide!$C$14+MecaFluide!$D$15),"")),"")</f>
        <v/>
      </c>
      <c r="BH41" s="4" t="str">
        <f ca="1">IF(BH64&lt;=$L$3,IF(OR(BH53=3,BH53=4),"",IF((MecaFluide!$D$15^2*BH34^2-(MecaFluide!$C$14+MecaFluide!$D$15)*(BH15-BH12+MecaFluide!$D$15*BH34^2))&gt;0,MecaFluide!$D$15*BH34+SQRT(MecaFluide!$D$15^2*BH34^2-(MecaFluide!$C$14+MecaFluide!$D$15)*(BH15-BH12+MecaFluide!$D$15*Horaire_80!BH34^2))/(MecaFluide!$C$14+MecaFluide!$D$15),"")),"")</f>
        <v/>
      </c>
      <c r="BI41" s="4" t="str">
        <f ca="1">IF(BI64&lt;=$L$3,IF(OR(BI53=3,BI53=4),"",IF((MecaFluide!$D$15^2*BI34^2-(MecaFluide!$C$14+MecaFluide!$D$15)*(BI15-BI12+MecaFluide!$D$15*BI34^2))&gt;0,MecaFluide!$D$15*BI34+SQRT(MecaFluide!$D$15^2*BI34^2-(MecaFluide!$C$14+MecaFluide!$D$15)*(BI15-BI12+MecaFluide!$D$15*Horaire_80!BI34^2))/(MecaFluide!$C$14+MecaFluide!$D$15),"")),"")</f>
        <v/>
      </c>
      <c r="BJ41" s="4" t="str">
        <f ca="1">IF(BJ64&lt;=$L$3,IF(OR(BJ53=3,BJ53=4),"",IF((MecaFluide!$D$15^2*BJ34^2-(MecaFluide!$C$14+MecaFluide!$D$15)*(BJ15-BJ12+MecaFluide!$D$15*BJ34^2))&gt;0,MecaFluide!$D$15*BJ34+SQRT(MecaFluide!$D$15^2*BJ34^2-(MecaFluide!$C$14+MecaFluide!$D$15)*(BJ15-BJ12+MecaFluide!$D$15*Horaire_80!BJ34^2))/(MecaFluide!$C$14+MecaFluide!$D$15),"")),"")</f>
        <v/>
      </c>
      <c r="BK41" s="4" t="str">
        <f ca="1">IF(BK64&lt;=$L$3,IF(OR(BK53=3,BK53=4),"",IF((MecaFluide!$D$15^2*BK34^2-(MecaFluide!$C$14+MecaFluide!$D$15)*(BK15-BK12+MecaFluide!$D$15*BK34^2))&gt;0,MecaFluide!$D$15*BK34+SQRT(MecaFluide!$D$15^2*BK34^2-(MecaFluide!$C$14+MecaFluide!$D$15)*(BK15-BK12+MecaFluide!$D$15*Horaire_80!BK34^2))/(MecaFluide!$C$14+MecaFluide!$D$15),"")),"")</f>
        <v/>
      </c>
      <c r="BL41" s="4" t="str">
        <f ca="1">IF(BL64&lt;=$L$3,IF(OR(BL53=3,BL53=4),"",IF((MecaFluide!$D$15^2*BL34^2-(MecaFluide!$C$14+MecaFluide!$D$15)*(BL15-BL12+MecaFluide!$D$15*BL34^2))&gt;0,MecaFluide!$D$15*BL34+SQRT(MecaFluide!$D$15^2*BL34^2-(MecaFluide!$C$14+MecaFluide!$D$15)*(BL15-BL12+MecaFluide!$D$15*Horaire_80!BL34^2))/(MecaFluide!$C$14+MecaFluide!$D$15),"")),"")</f>
        <v/>
      </c>
      <c r="BM41" s="4" t="str">
        <f ca="1">IF(BM64&lt;=$L$3,IF(OR(BM53=3,BM53=4),"",IF((MecaFluide!$D$15^2*BM34^2-(MecaFluide!$C$14+MecaFluide!$D$15)*(BM15-BM12+MecaFluide!$D$15*BM34^2))&gt;0,MecaFluide!$D$15*BM34+SQRT(MecaFluide!$D$15^2*BM34^2-(MecaFluide!$C$14+MecaFluide!$D$15)*(BM15-BM12+MecaFluide!$D$15*Horaire_80!BM34^2))/(MecaFluide!$C$14+MecaFluide!$D$15),"")),"")</f>
        <v/>
      </c>
      <c r="BN41" s="4" t="str">
        <f ca="1">IF(BN64&lt;=$L$3,IF(OR(BN53=3,BN53=4),"",IF((MecaFluide!$D$15^2*BN34^2-(MecaFluide!$C$14+MecaFluide!$D$15)*(BN15-BN12+MecaFluide!$D$15*BN34^2))&gt;0,MecaFluide!$D$15*BN34+SQRT(MecaFluide!$D$15^2*BN34^2-(MecaFluide!$C$14+MecaFluide!$D$15)*(BN15-BN12+MecaFluide!$D$15*Horaire_80!BN34^2))/(MecaFluide!$C$14+MecaFluide!$D$15),"")),"")</f>
        <v/>
      </c>
      <c r="BO41" s="4" t="str">
        <f ca="1">IF(BO64&lt;=$L$3,IF(OR(BO53=3,BO53=4),"",IF((MecaFluide!$D$15^2*BO34^2-(MecaFluide!$C$14+MecaFluide!$D$15)*(BO15-BO12+MecaFluide!$D$15*BO34^2))&gt;0,MecaFluide!$D$15*BO34+SQRT(MecaFluide!$D$15^2*BO34^2-(MecaFluide!$C$14+MecaFluide!$D$15)*(BO15-BO12+MecaFluide!$D$15*Horaire_80!BO34^2))/(MecaFluide!$C$14+MecaFluide!$D$15),"")),"")</f>
        <v/>
      </c>
      <c r="BP41" s="4" t="str">
        <f ca="1">IF(BP64&lt;=$L$3,IF(OR(BP53=3,BP53=4),"",IF((MecaFluide!$D$15^2*BP34^2-(MecaFluide!$C$14+MecaFluide!$D$15)*(BP15-BP12+MecaFluide!$D$15*BP34^2))&gt;0,MecaFluide!$D$15*BP34+SQRT(MecaFluide!$D$15^2*BP34^2-(MecaFluide!$C$14+MecaFluide!$D$15)*(BP15-BP12+MecaFluide!$D$15*Horaire_80!BP34^2))/(MecaFluide!$C$14+MecaFluide!$D$15),"")),"")</f>
        <v/>
      </c>
      <c r="BQ41" s="4" t="str">
        <f ca="1">IF(BQ64&lt;=$L$3,IF(OR(BQ53=3,BQ53=4),"",IF((MecaFluide!$D$15^2*BQ34^2-(MecaFluide!$C$14+MecaFluide!$D$15)*(BQ15-BQ12+MecaFluide!$D$15*BQ34^2))&gt;0,MecaFluide!$D$15*BQ34+SQRT(MecaFluide!$D$15^2*BQ34^2-(MecaFluide!$C$14+MecaFluide!$D$15)*(BQ15-BQ12+MecaFluide!$D$15*Horaire_80!BQ34^2))/(MecaFluide!$C$14+MecaFluide!$D$15),"")),"")</f>
        <v/>
      </c>
      <c r="BR41" s="4" t="str">
        <f ca="1">IF(BR64&lt;=$L$3,IF(OR(BR53=3,BR53=4),"",IF((MecaFluide!$D$15^2*BR34^2-(MecaFluide!$C$14+MecaFluide!$D$15)*(BR15-BR12+MecaFluide!$D$15*BR34^2))&gt;0,MecaFluide!$D$15*BR34+SQRT(MecaFluide!$D$15^2*BR34^2-(MecaFluide!$C$14+MecaFluide!$D$15)*(BR15-BR12+MecaFluide!$D$15*Horaire_80!BR34^2))/(MecaFluide!$C$14+MecaFluide!$D$15),"")),"")</f>
        <v/>
      </c>
      <c r="BS41" s="4" t="str">
        <f ca="1">IF(BS64&lt;=$L$3,IF(OR(BS53=3,BS53=4),"",IF((MecaFluide!$D$15^2*BS34^2-(MecaFluide!$C$14+MecaFluide!$D$15)*(BS15-BS12+MecaFluide!$D$15*BS34^2))&gt;0,MecaFluide!$D$15*BS34+SQRT(MecaFluide!$D$15^2*BS34^2-(MecaFluide!$C$14+MecaFluide!$D$15)*(BS15-BS12+MecaFluide!$D$15*Horaire_80!BS34^2))/(MecaFluide!$C$14+MecaFluide!$D$15),"")),"")</f>
        <v/>
      </c>
      <c r="BT41" s="4" t="str">
        <f ca="1">IF(BT64&lt;=$L$3,IF(OR(BT53=3,BT53=4),"",IF((MecaFluide!$D$15^2*BT34^2-(MecaFluide!$C$14+MecaFluide!$D$15)*(BT15-BT12+MecaFluide!$D$15*BT34^2))&gt;0,MecaFluide!$D$15*BT34+SQRT(MecaFluide!$D$15^2*BT34^2-(MecaFluide!$C$14+MecaFluide!$D$15)*(BT15-BT12+MecaFluide!$D$15*Horaire_80!BT34^2))/(MecaFluide!$C$14+MecaFluide!$D$15),"")),"")</f>
        <v/>
      </c>
      <c r="BU41" s="4" t="str">
        <f ca="1">IF(BU64&lt;=$L$3,IF(OR(BU53=3,BU53=4),"",IF((MecaFluide!$D$15^2*BU34^2-(MecaFluide!$C$14+MecaFluide!$D$15)*(BU15-BU12+MecaFluide!$D$15*BU34^2))&gt;0,MecaFluide!$D$15*BU34+SQRT(MecaFluide!$D$15^2*BU34^2-(MecaFluide!$C$14+MecaFluide!$D$15)*(BU15-BU12+MecaFluide!$D$15*Horaire_80!BU34^2))/(MecaFluide!$C$14+MecaFluide!$D$15),"")),"")</f>
        <v/>
      </c>
      <c r="BV41" s="4" t="str">
        <f ca="1">IF(BV64&lt;=$L$3,IF(OR(BV53=3,BV53=4),"",IF((MecaFluide!$D$15^2*BV34^2-(MecaFluide!$C$14+MecaFluide!$D$15)*(BV15-BV12+MecaFluide!$D$15*BV34^2))&gt;0,MecaFluide!$D$15*BV34+SQRT(MecaFluide!$D$15^2*BV34^2-(MecaFluide!$C$14+MecaFluide!$D$15)*(BV15-BV12+MecaFluide!$D$15*Horaire_80!BV34^2))/(MecaFluide!$C$14+MecaFluide!$D$15),"")),"")</f>
        <v/>
      </c>
      <c r="BW41" s="4" t="str">
        <f ca="1">IF(BW64&lt;=$L$3,IF(OR(BW53=3,BW53=4),"",IF((MecaFluide!$D$15^2*BW34^2-(MecaFluide!$C$14+MecaFluide!$D$15)*(BW15-BW12+MecaFluide!$D$15*BW34^2))&gt;0,MecaFluide!$D$15*BW34+SQRT(MecaFluide!$D$15^2*BW34^2-(MecaFluide!$C$14+MecaFluide!$D$15)*(BW15-BW12+MecaFluide!$D$15*Horaire_80!BW34^2))/(MecaFluide!$C$14+MecaFluide!$D$15),"")),"")</f>
        <v/>
      </c>
      <c r="BX41" s="110" t="str">
        <f ca="1">IF(BX64&lt;=$L$3,IF(OR(BX53=3,BX53=4),"",IF((MecaFluide!$D$15^2*BX34^2-(MecaFluide!$C$14+MecaFluide!$D$15)*(BX15-BX12+MecaFluide!$D$15*BX34^2))&gt;0,MecaFluide!$D$15*BX34+SQRT(MecaFluide!$D$15^2*BX34^2-(MecaFluide!$C$14+MecaFluide!$D$15)*(BX15-BX12+MecaFluide!$D$15*Horaire_80!BX34^2))/(MecaFluide!$C$14+MecaFluide!$D$15),"")),"")</f>
        <v/>
      </c>
      <c r="BY41" s="4" t="str">
        <f ca="1">IF(BY64&lt;=$L$3,IF(OR(BY53=3,BY53=4),"",IF((MecaFluide!$D$15^2*BY34^2-(MecaFluide!$C$14+MecaFluide!$D$15)*(BY15-BY12+MecaFluide!$D$15*BY34^2))&gt;0,MecaFluide!$D$15*BY34+SQRT(MecaFluide!$D$15^2*BY34^2-(MecaFluide!$C$14+MecaFluide!$D$15)*(BY15-BY12+MecaFluide!$D$15*Horaire_80!BY34^2))/(MecaFluide!$C$14+MecaFluide!$D$15),"")),"")</f>
        <v/>
      </c>
      <c r="BZ41" s="4" t="str">
        <f ca="1">IF(BZ64&lt;=$L$3,IF(OR(BZ53=3,BZ53=4),"",IF((MecaFluide!$D$15^2*BZ34^2-(MecaFluide!$C$14+MecaFluide!$D$15)*(BZ15-BZ12+MecaFluide!$D$15*BZ34^2))&gt;0,MecaFluide!$D$15*BZ34+SQRT(MecaFluide!$D$15^2*BZ34^2-(MecaFluide!$C$14+MecaFluide!$D$15)*(BZ15-BZ12+MecaFluide!$D$15*Horaire_80!BZ34^2))/(MecaFluide!$C$14+MecaFluide!$D$15),"")),"")</f>
        <v/>
      </c>
      <c r="CA41" s="4" t="str">
        <f ca="1">IF(CA64&lt;=$L$3,IF(OR(CA53=3,CA53=4),"",IF((MecaFluide!$D$15^2*CA34^2-(MecaFluide!$C$14+MecaFluide!$D$15)*(CA15-CA12+MecaFluide!$D$15*CA34^2))&gt;0,MecaFluide!$D$15*CA34+SQRT(MecaFluide!$D$15^2*CA34^2-(MecaFluide!$C$14+MecaFluide!$D$15)*(CA15-CA12+MecaFluide!$D$15*Horaire_80!CA34^2))/(MecaFluide!$C$14+MecaFluide!$D$15),"")),"")</f>
        <v/>
      </c>
      <c r="CB41" s="4" t="str">
        <f ca="1">IF(CB64&lt;=$L$3,IF(OR(CB53=3,CB53=4),"",IF((MecaFluide!$D$15^2*CB34^2-(MecaFluide!$C$14+MecaFluide!$D$15)*(CB15-CB12+MecaFluide!$D$15*CB34^2))&gt;0,MecaFluide!$D$15*CB34+SQRT(MecaFluide!$D$15^2*CB34^2-(MecaFluide!$C$14+MecaFluide!$D$15)*(CB15-CB12+MecaFluide!$D$15*Horaire_80!CB34^2))/(MecaFluide!$C$14+MecaFluide!$D$15),"")),"")</f>
        <v/>
      </c>
      <c r="CC41" s="4" t="str">
        <f ca="1">IF(CC64&lt;=$L$3,IF(OR(CC53=3,CC53=4),"",IF((MecaFluide!$D$15^2*CC34^2-(MecaFluide!$C$14+MecaFluide!$D$15)*(CC15-CC12+MecaFluide!$D$15*CC34^2))&gt;0,MecaFluide!$D$15*CC34+SQRT(MecaFluide!$D$15^2*CC34^2-(MecaFluide!$C$14+MecaFluide!$D$15)*(CC15-CC12+MecaFluide!$D$15*Horaire_80!CC34^2))/(MecaFluide!$C$14+MecaFluide!$D$15),"")),"")</f>
        <v/>
      </c>
      <c r="CD41" s="4" t="str">
        <f ca="1">IF(CD64&lt;=$L$3,IF(OR(CD53=3,CD53=4),"",IF((MecaFluide!$D$15^2*CD34^2-(MecaFluide!$C$14+MecaFluide!$D$15)*(CD15-CD12+MecaFluide!$D$15*CD34^2))&gt;0,MecaFluide!$D$15*CD34+SQRT(MecaFluide!$D$15^2*CD34^2-(MecaFluide!$C$14+MecaFluide!$D$15)*(CD15-CD12+MecaFluide!$D$15*Horaire_80!CD34^2))/(MecaFluide!$C$14+MecaFluide!$D$15),"")),"")</f>
        <v/>
      </c>
      <c r="CE41" s="4" t="str">
        <f ca="1">IF(CE64&lt;=$L$3,IF(OR(CE53=3,CE53=4),"",IF((MecaFluide!$D$15^2*CE34^2-(MecaFluide!$C$14+MecaFluide!$D$15)*(CE15-CE12+MecaFluide!$D$15*CE34^2))&gt;0,MecaFluide!$D$15*CE34+SQRT(MecaFluide!$D$15^2*CE34^2-(MecaFluide!$C$14+MecaFluide!$D$15)*(CE15-CE12+MecaFluide!$D$15*Horaire_80!CE34^2))/(MecaFluide!$C$14+MecaFluide!$D$15),"")),"")</f>
        <v/>
      </c>
      <c r="CF41" s="4" t="str">
        <f ca="1">IF(CF64&lt;=$L$3,IF(OR(CF53=3,CF53=4),"",IF((MecaFluide!$D$15^2*CF34^2-(MecaFluide!$C$14+MecaFluide!$D$15)*(CF15-CF12+MecaFluide!$D$15*CF34^2))&gt;0,MecaFluide!$D$15*CF34+SQRT(MecaFluide!$D$15^2*CF34^2-(MecaFluide!$C$14+MecaFluide!$D$15)*(CF15-CF12+MecaFluide!$D$15*Horaire_80!CF34^2))/(MecaFluide!$C$14+MecaFluide!$D$15),"")),"")</f>
        <v/>
      </c>
      <c r="CG41" s="4" t="str">
        <f ca="1">IF(CG64&lt;=$L$3,IF(OR(CG53=3,CG53=4),"",IF((MecaFluide!$D$15^2*CG34^2-(MecaFluide!$C$14+MecaFluide!$D$15)*(CG15-CG12+MecaFluide!$D$15*CG34^2))&gt;0,MecaFluide!$D$15*CG34+SQRT(MecaFluide!$D$15^2*CG34^2-(MecaFluide!$C$14+MecaFluide!$D$15)*(CG15-CG12+MecaFluide!$D$15*Horaire_80!CG34^2))/(MecaFluide!$C$14+MecaFluide!$D$15),"")),"")</f>
        <v/>
      </c>
      <c r="CH41" s="4" t="str">
        <f ca="1">IF(CH64&lt;=$L$3,IF(OR(CH53=3,CH53=4),"",IF((MecaFluide!$D$15^2*CH34^2-(MecaFluide!$C$14+MecaFluide!$D$15)*(CH15-CH12+MecaFluide!$D$15*CH34^2))&gt;0,MecaFluide!$D$15*CH34+SQRT(MecaFluide!$D$15^2*CH34^2-(MecaFluide!$C$14+MecaFluide!$D$15)*(CH15-CH12+MecaFluide!$D$15*Horaire_80!CH34^2))/(MecaFluide!$C$14+MecaFluide!$D$15),"")),"")</f>
        <v/>
      </c>
      <c r="CI41" s="4" t="str">
        <f ca="1">IF(CI64&lt;=$L$3,IF(OR(CI53=3,CI53=4),"",IF((MecaFluide!$D$15^2*CI34^2-(MecaFluide!$C$14+MecaFluide!$D$15)*(CI15-CI12+MecaFluide!$D$15*CI34^2))&gt;0,MecaFluide!$D$15*CI34+SQRT(MecaFluide!$D$15^2*CI34^2-(MecaFluide!$C$14+MecaFluide!$D$15)*(CI15-CI12+MecaFluide!$D$15*Horaire_80!CI34^2))/(MecaFluide!$C$14+MecaFluide!$D$15),"")),"")</f>
        <v/>
      </c>
      <c r="CJ41" s="4" t="str">
        <f ca="1">IF(CJ64&lt;=$L$3,IF(OR(CJ53=3,CJ53=4),"",IF((MecaFluide!$D$15^2*CJ34^2-(MecaFluide!$C$14+MecaFluide!$D$15)*(CJ15-CJ12+MecaFluide!$D$15*CJ34^2))&gt;0,MecaFluide!$D$15*CJ34+SQRT(MecaFluide!$D$15^2*CJ34^2-(MecaFluide!$C$14+MecaFluide!$D$15)*(CJ15-CJ12+MecaFluide!$D$15*Horaire_80!CJ34^2))/(MecaFluide!$C$14+MecaFluide!$D$15),"")),"")</f>
        <v/>
      </c>
      <c r="CK41" s="4" t="str">
        <f ca="1">IF(CK64&lt;=$L$3,IF(OR(CK53=3,CK53=4),"",IF((MecaFluide!$D$15^2*CK34^2-(MecaFluide!$C$14+MecaFluide!$D$15)*(CK15-CK12+MecaFluide!$D$15*CK34^2))&gt;0,MecaFluide!$D$15*CK34+SQRT(MecaFluide!$D$15^2*CK34^2-(MecaFluide!$C$14+MecaFluide!$D$15)*(CK15-CK12+MecaFluide!$D$15*Horaire_80!CK34^2))/(MecaFluide!$C$14+MecaFluide!$D$15),"")),"")</f>
        <v/>
      </c>
      <c r="CL41" s="4" t="str">
        <f ca="1">IF(CL64&lt;=$L$3,IF(OR(CL53=3,CL53=4),"",IF((MecaFluide!$D$15^2*CL34^2-(MecaFluide!$C$14+MecaFluide!$D$15)*(CL15-CL12+MecaFluide!$D$15*CL34^2))&gt;0,MecaFluide!$D$15*CL34+SQRT(MecaFluide!$D$15^2*CL34^2-(MecaFluide!$C$14+MecaFluide!$D$15)*(CL15-CL12+MecaFluide!$D$15*Horaire_80!CL34^2))/(MecaFluide!$C$14+MecaFluide!$D$15),"")),"")</f>
        <v/>
      </c>
      <c r="CM41" s="4" t="str">
        <f ca="1">IF(CM64&lt;=$L$3,IF(OR(CM53=3,CM53=4),"",IF((MecaFluide!$D$15^2*CM34^2-(MecaFluide!$C$14+MecaFluide!$D$15)*(CM15-CM12+MecaFluide!$D$15*CM34^2))&gt;0,MecaFluide!$D$15*CM34+SQRT(MecaFluide!$D$15^2*CM34^2-(MecaFluide!$C$14+MecaFluide!$D$15)*(CM15-CM12+MecaFluide!$D$15*Horaire_80!CM34^2))/(MecaFluide!$C$14+MecaFluide!$D$15),"")),"")</f>
        <v/>
      </c>
      <c r="CN41" s="4" t="str">
        <f ca="1">IF(CN64&lt;=$L$3,IF(OR(CN53=3,CN53=4),"",IF((MecaFluide!$D$15^2*CN34^2-(MecaFluide!$C$14+MecaFluide!$D$15)*(CN15-CN12+MecaFluide!$D$15*CN34^2))&gt;0,MecaFluide!$D$15*CN34+SQRT(MecaFluide!$D$15^2*CN34^2-(MecaFluide!$C$14+MecaFluide!$D$15)*(CN15-CN12+MecaFluide!$D$15*Horaire_80!CN34^2))/(MecaFluide!$C$14+MecaFluide!$D$15),"")),"")</f>
        <v/>
      </c>
      <c r="CO41" s="4" t="str">
        <f ca="1">IF(CO64&lt;=$L$3,IF(OR(CO53=3,CO53=4),"",IF((MecaFluide!$D$15^2*CO34^2-(MecaFluide!$C$14+MecaFluide!$D$15)*(CO15-CO12+MecaFluide!$D$15*CO34^2))&gt;0,MecaFluide!$D$15*CO34+SQRT(MecaFluide!$D$15^2*CO34^2-(MecaFluide!$C$14+MecaFluide!$D$15)*(CO15-CO12+MecaFluide!$D$15*Horaire_80!CO34^2))/(MecaFluide!$C$14+MecaFluide!$D$15),"")),"")</f>
        <v/>
      </c>
      <c r="CP41" s="4" t="str">
        <f ca="1">IF(CP64&lt;=$L$3,IF(OR(CP53=3,CP53=4),"",IF((MecaFluide!$D$15^2*CP34^2-(MecaFluide!$C$14+MecaFluide!$D$15)*(CP15-CP12+MecaFluide!$D$15*CP34^2))&gt;0,MecaFluide!$D$15*CP34+SQRT(MecaFluide!$D$15^2*CP34^2-(MecaFluide!$C$14+MecaFluide!$D$15)*(CP15-CP12+MecaFluide!$D$15*Horaire_80!CP34^2))/(MecaFluide!$C$14+MecaFluide!$D$15),"")),"")</f>
        <v/>
      </c>
      <c r="CQ41" s="4" t="str">
        <f ca="1">IF(CQ64&lt;=$L$3,IF(OR(CQ53=3,CQ53=4),"",IF((MecaFluide!$D$15^2*CQ34^2-(MecaFluide!$C$14+MecaFluide!$D$15)*(CQ15-CQ12+MecaFluide!$D$15*CQ34^2))&gt;0,MecaFluide!$D$15*CQ34+SQRT(MecaFluide!$D$15^2*CQ34^2-(MecaFluide!$C$14+MecaFluide!$D$15)*(CQ15-CQ12+MecaFluide!$D$15*Horaire_80!CQ34^2))/(MecaFluide!$C$14+MecaFluide!$D$15),"")),"")</f>
        <v/>
      </c>
      <c r="CR41" s="4" t="str">
        <f ca="1">IF(CR64&lt;=$L$3,IF(OR(CR53=3,CR53=4),"",IF((MecaFluide!$D$15^2*CR34^2-(MecaFluide!$C$14+MecaFluide!$D$15)*(CR15-CR12+MecaFluide!$D$15*CR34^2))&gt;0,MecaFluide!$D$15*CR34+SQRT(MecaFluide!$D$15^2*CR34^2-(MecaFluide!$C$14+MecaFluide!$D$15)*(CR15-CR12+MecaFluide!$D$15*Horaire_80!CR34^2))/(MecaFluide!$C$14+MecaFluide!$D$15),"")),"")</f>
        <v/>
      </c>
      <c r="CS41" s="4" t="str">
        <f ca="1">IF(CS64&lt;=$L$3,IF(OR(CS53=3,CS53=4),"",IF((MecaFluide!$D$15^2*CS34^2-(MecaFluide!$C$14+MecaFluide!$D$15)*(CS15-CS12+MecaFluide!$D$15*CS34^2))&gt;0,MecaFluide!$D$15*CS34+SQRT(MecaFluide!$D$15^2*CS34^2-(MecaFluide!$C$14+MecaFluide!$D$15)*(CS15-CS12+MecaFluide!$D$15*Horaire_80!CS34^2))/(MecaFluide!$C$14+MecaFluide!$D$15),"")),"")</f>
        <v/>
      </c>
      <c r="CT41" s="4" t="str">
        <f ca="1">IF(CT64&lt;=$L$3,IF(OR(CT53=3,CT53=4),"",IF((MecaFluide!$D$15^2*CT34^2-(MecaFluide!$C$14+MecaFluide!$D$15)*(CT15-CT12+MecaFluide!$D$15*CT34^2))&gt;0,MecaFluide!$D$15*CT34+SQRT(MecaFluide!$D$15^2*CT34^2-(MecaFluide!$C$14+MecaFluide!$D$15)*(CT15-CT12+MecaFluide!$D$15*Horaire_80!CT34^2))/(MecaFluide!$C$14+MecaFluide!$D$15),"")),"")</f>
        <v/>
      </c>
      <c r="CU41" s="156" t="str">
        <f ca="1">IF(CU64&lt;=$L$3,IF(OR(CU53=3,CU53=4),"",IF((MecaFluide!$D$15^2*CU34^2-(MecaFluide!$C$14+MecaFluide!$D$15)*(CU15-CU12+MecaFluide!$D$15*CU34^2))&gt;0,MecaFluide!$D$15*CU34+SQRT(MecaFluide!$D$15^2*CU34^2-(MecaFluide!$C$14+MecaFluide!$D$15)*(CU15-CU12+MecaFluide!$D$15*Horaire_80!CU34^2))/(MecaFluide!$C$14+MecaFluide!$D$15),"")),"")</f>
        <v/>
      </c>
      <c r="CV41" s="4" t="str">
        <f ca="1">IF(CV64&lt;=$L$3,IF(OR(CV53=3,CV53=4),"",IF((MecaFluide!$D$15^2*CV34^2-(MecaFluide!$C$14+MecaFluide!$D$15)*(CV15-CV12+MecaFluide!$D$15*CV34^2))&gt;0,MecaFluide!$D$15*CV34+SQRT(MecaFluide!$D$15^2*CV34^2-(MecaFluide!$C$14+MecaFluide!$D$15)*(CV15-CV12+MecaFluide!$D$15*Horaire_80!CV34^2))/(MecaFluide!$C$14+MecaFluide!$D$15),"")),"")</f>
        <v/>
      </c>
      <c r="CW41" s="4" t="str">
        <f ca="1">IF(CW64&lt;=$L$3,IF(OR(CW53=3,CW53=4),"",IF((MecaFluide!$D$15^2*CW34^2-(MecaFluide!$C$14+MecaFluide!$D$15)*(CW15-CW12+MecaFluide!$D$15*CW34^2))&gt;0,MecaFluide!$D$15*CW34+SQRT(MecaFluide!$D$15^2*CW34^2-(MecaFluide!$C$14+MecaFluide!$D$15)*(CW15-CW12+MecaFluide!$D$15*Horaire_80!CW34^2))/(MecaFluide!$C$14+MecaFluide!$D$15),"")),"")</f>
        <v/>
      </c>
      <c r="CX41" s="4" t="str">
        <f ca="1">IF(CX64&lt;=$L$3,IF(OR(CX53=3,CX53=4),"",IF((MecaFluide!$D$15^2*CX34^2-(MecaFluide!$C$14+MecaFluide!$D$15)*(CX15-CX12+MecaFluide!$D$15*CX34^2))&gt;0,MecaFluide!$D$15*CX34+SQRT(MecaFluide!$D$15^2*CX34^2-(MecaFluide!$C$14+MecaFluide!$D$15)*(CX15-CX12+MecaFluide!$D$15*Horaire_80!CX34^2))/(MecaFluide!$C$14+MecaFluide!$D$15),"")),"")</f>
        <v/>
      </c>
      <c r="CY41" s="4" t="str">
        <f ca="1">IF(CY64&lt;=$L$3,IF(OR(CY53=3,CY53=4),"",IF((MecaFluide!$D$15^2*CY34^2-(MecaFluide!$C$14+MecaFluide!$D$15)*(CY15-CY12+MecaFluide!$D$15*CY34^2))&gt;0,MecaFluide!$D$15*CY34+SQRT(MecaFluide!$D$15^2*CY34^2-(MecaFluide!$C$14+MecaFluide!$D$15)*(CY15-CY12+MecaFluide!$D$15*Horaire_80!CY34^2))/(MecaFluide!$C$14+MecaFluide!$D$15),"")),"")</f>
        <v/>
      </c>
      <c r="CZ41" s="4" t="str">
        <f ca="1">IF(CZ64&lt;=$L$3,IF(OR(CZ53=3,CZ53=4),"",IF((MecaFluide!$D$15^2*CZ34^2-(MecaFluide!$C$14+MecaFluide!$D$15)*(CZ15-CZ12+MecaFluide!$D$15*CZ34^2))&gt;0,MecaFluide!$D$15*CZ34+SQRT(MecaFluide!$D$15^2*CZ34^2-(MecaFluide!$C$14+MecaFluide!$D$15)*(CZ15-CZ12+MecaFluide!$D$15*Horaire_80!CZ34^2))/(MecaFluide!$C$14+MecaFluide!$D$15),"")),"")</f>
        <v/>
      </c>
      <c r="DA41" s="4" t="str">
        <f ca="1">IF(DA64&lt;=$L$3,IF(OR(DA53=3,DA53=4),"",IF((MecaFluide!$D$15^2*DA34^2-(MecaFluide!$C$14+MecaFluide!$D$15)*(DA15-DA12+MecaFluide!$D$15*DA34^2))&gt;0,MecaFluide!$D$15*DA34+SQRT(MecaFluide!$D$15^2*DA34^2-(MecaFluide!$C$14+MecaFluide!$D$15)*(DA15-DA12+MecaFluide!$D$15*Horaire_80!DA34^2))/(MecaFluide!$C$14+MecaFluide!$D$15),"")),"")</f>
        <v/>
      </c>
      <c r="DB41" s="4" t="str">
        <f ca="1">IF(DB64&lt;=$L$3,IF(OR(DB53=3,DB53=4),"",IF((MecaFluide!$D$15^2*DB34^2-(MecaFluide!$C$14+MecaFluide!$D$15)*(DB15-DB12+MecaFluide!$D$15*DB34^2))&gt;0,MecaFluide!$D$15*DB34+SQRT(MecaFluide!$D$15^2*DB34^2-(MecaFluide!$C$14+MecaFluide!$D$15)*(DB15-DB12+MecaFluide!$D$15*Horaire_80!DB34^2))/(MecaFluide!$C$14+MecaFluide!$D$15),"")),"")</f>
        <v/>
      </c>
      <c r="DC41" s="4" t="str">
        <f ca="1">IF(DC64&lt;=$L$3,IF(OR(DC53=3,DC53=4),"",IF((MecaFluide!$D$15^2*DC34^2-(MecaFluide!$C$14+MecaFluide!$D$15)*(DC15-DC12+MecaFluide!$D$15*DC34^2))&gt;0,MecaFluide!$D$15*DC34+SQRT(MecaFluide!$D$15^2*DC34^2-(MecaFluide!$C$14+MecaFluide!$D$15)*(DC15-DC12+MecaFluide!$D$15*Horaire_80!DC34^2))/(MecaFluide!$C$14+MecaFluide!$D$15),"")),"")</f>
        <v/>
      </c>
      <c r="DD41" s="4" t="str">
        <f ca="1">IF(DD64&lt;=$L$3,IF(OR(DD53=3,DD53=4),"",IF((MecaFluide!$D$15^2*DD34^2-(MecaFluide!$C$14+MecaFluide!$D$15)*(DD15-DD12+MecaFluide!$D$15*DD34^2))&gt;0,MecaFluide!$D$15*DD34+SQRT(MecaFluide!$D$15^2*DD34^2-(MecaFluide!$C$14+MecaFluide!$D$15)*(DD15-DD12+MecaFluide!$D$15*Horaire_80!DD34^2))/(MecaFluide!$C$14+MecaFluide!$D$15),"")),"")</f>
        <v/>
      </c>
      <c r="DE41" s="4" t="str">
        <f ca="1">IF(DE64&lt;=$L$3,IF(OR(DE53=3,DE53=4),"",IF((MecaFluide!$D$15^2*DE34^2-(MecaFluide!$C$14+MecaFluide!$D$15)*(DE15-DE12+MecaFluide!$D$15*DE34^2))&gt;0,MecaFluide!$D$15*DE34+SQRT(MecaFluide!$D$15^2*DE34^2-(MecaFluide!$C$14+MecaFluide!$D$15)*(DE15-DE12+MecaFluide!$D$15*Horaire_80!DE34^2))/(MecaFluide!$C$14+MecaFluide!$D$15),"")),"")</f>
        <v/>
      </c>
      <c r="DF41" s="4" t="str">
        <f ca="1">IF(DF64&lt;=$L$3,IF(OR(DF53=3,DF53=4),"",IF((MecaFluide!$D$15^2*DF34^2-(MecaFluide!$C$14+MecaFluide!$D$15)*(DF15-DF12+MecaFluide!$D$15*DF34^2))&gt;0,MecaFluide!$D$15*DF34+SQRT(MecaFluide!$D$15^2*DF34^2-(MecaFluide!$C$14+MecaFluide!$D$15)*(DF15-DF12+MecaFluide!$D$15*Horaire_80!DF34^2))/(MecaFluide!$C$14+MecaFluide!$D$15),"")),"")</f>
        <v/>
      </c>
      <c r="DG41" s="4" t="str">
        <f ca="1">IF(DG64&lt;=$L$3,IF(OR(DG53=3,DG53=4),"",IF((MecaFluide!$D$15^2*DG34^2-(MecaFluide!$C$14+MecaFluide!$D$15)*(DG15-DG12+MecaFluide!$D$15*DG34^2))&gt;0,MecaFluide!$D$15*DG34+SQRT(MecaFluide!$D$15^2*DG34^2-(MecaFluide!$C$14+MecaFluide!$D$15)*(DG15-DG12+MecaFluide!$D$15*Horaire_80!DG34^2))/(MecaFluide!$C$14+MecaFluide!$D$15),"")),"")</f>
        <v/>
      </c>
      <c r="DH41" s="4" t="str">
        <f ca="1">IF(DH64&lt;=$L$3,IF(OR(DH53=3,DH53=4),"",IF((MecaFluide!$D$15^2*DH34^2-(MecaFluide!$C$14+MecaFluide!$D$15)*(DH15-DH12+MecaFluide!$D$15*DH34^2))&gt;0,MecaFluide!$D$15*DH34+SQRT(MecaFluide!$D$15^2*DH34^2-(MecaFluide!$C$14+MecaFluide!$D$15)*(DH15-DH12+MecaFluide!$D$15*Horaire_80!DH34^2))/(MecaFluide!$C$14+MecaFluide!$D$15),"")),"")</f>
        <v/>
      </c>
      <c r="DI41" s="4" t="str">
        <f ca="1">IF(DI64&lt;=$L$3,IF(OR(DI53=3,DI53=4),"",IF((MecaFluide!$D$15^2*DI34^2-(MecaFluide!$C$14+MecaFluide!$D$15)*(DI15-DI12+MecaFluide!$D$15*DI34^2))&gt;0,MecaFluide!$D$15*DI34+SQRT(MecaFluide!$D$15^2*DI34^2-(MecaFluide!$C$14+MecaFluide!$D$15)*(DI15-DI12+MecaFluide!$D$15*Horaire_80!DI34^2))/(MecaFluide!$C$14+MecaFluide!$D$15),"")),"")</f>
        <v/>
      </c>
      <c r="DJ41" s="4" t="str">
        <f ca="1">IF(DJ64&lt;=$L$3,IF(OR(DJ53=3,DJ53=4),"",IF((MecaFluide!$D$15^2*DJ34^2-(MecaFluide!$C$14+MecaFluide!$D$15)*(DJ15-DJ12+MecaFluide!$D$15*DJ34^2))&gt;0,MecaFluide!$D$15*DJ34+SQRT(MecaFluide!$D$15^2*DJ34^2-(MecaFluide!$C$14+MecaFluide!$D$15)*(DJ15-DJ12+MecaFluide!$D$15*Horaire_80!DJ34^2))/(MecaFluide!$C$14+MecaFluide!$D$15),"")),"")</f>
        <v/>
      </c>
      <c r="DK41" s="4" t="str">
        <f ca="1">IF(DK64&lt;=$L$3,IF(OR(DK53=3,DK53=4),"",IF((MecaFluide!$D$15^2*DK34^2-(MecaFluide!$C$14+MecaFluide!$D$15)*(DK15-DK12+MecaFluide!$D$15*DK34^2))&gt;0,MecaFluide!$D$15*DK34+SQRT(MecaFluide!$D$15^2*DK34^2-(MecaFluide!$C$14+MecaFluide!$D$15)*(DK15-DK12+MecaFluide!$D$15*Horaire_80!DK34^2))/(MecaFluide!$C$14+MecaFluide!$D$15),"")),"")</f>
        <v/>
      </c>
      <c r="DL41" s="4" t="str">
        <f ca="1">IF(DL64&lt;=$L$3,IF(OR(DL53=3,DL53=4),"",IF((MecaFluide!$D$15^2*DL34^2-(MecaFluide!$C$14+MecaFluide!$D$15)*(DL15-DL12+MecaFluide!$D$15*DL34^2))&gt;0,MecaFluide!$D$15*DL34+SQRT(MecaFluide!$D$15^2*DL34^2-(MecaFluide!$C$14+MecaFluide!$D$15)*(DL15-DL12+MecaFluide!$D$15*Horaire_80!DL34^2))/(MecaFluide!$C$14+MecaFluide!$D$15),"")),"")</f>
        <v/>
      </c>
      <c r="DM41" s="4" t="str">
        <f ca="1">IF(DM64&lt;=$L$3,IF(OR(DM53=3,DM53=4),"",IF((MecaFluide!$D$15^2*DM34^2-(MecaFluide!$C$14+MecaFluide!$D$15)*(DM15-DM12+MecaFluide!$D$15*DM34^2))&gt;0,MecaFluide!$D$15*DM34+SQRT(MecaFluide!$D$15^2*DM34^2-(MecaFluide!$C$14+MecaFluide!$D$15)*(DM15-DM12+MecaFluide!$D$15*Horaire_80!DM34^2))/(MecaFluide!$C$14+MecaFluide!$D$15),"")),"")</f>
        <v/>
      </c>
      <c r="DN41" s="4" t="str">
        <f ca="1">IF(DN64&lt;=$L$3,IF(OR(DN53=3,DN53=4),"",IF((MecaFluide!$D$15^2*DN34^2-(MecaFluide!$C$14+MecaFluide!$D$15)*(DN15-DN12+MecaFluide!$D$15*DN34^2))&gt;0,MecaFluide!$D$15*DN34+SQRT(MecaFluide!$D$15^2*DN34^2-(MecaFluide!$C$14+MecaFluide!$D$15)*(DN15-DN12+MecaFluide!$D$15*Horaire_80!DN34^2))/(MecaFluide!$C$14+MecaFluide!$D$15),"")),"")</f>
        <v/>
      </c>
      <c r="DO41" s="4" t="str">
        <f ca="1">IF(DO64&lt;=$L$3,IF(OR(DO53=3,DO53=4),"",IF((MecaFluide!$D$15^2*DO34^2-(MecaFluide!$C$14+MecaFluide!$D$15)*(DO15-DO12+MecaFluide!$D$15*DO34^2))&gt;0,MecaFluide!$D$15*DO34+SQRT(MecaFluide!$D$15^2*DO34^2-(MecaFluide!$C$14+MecaFluide!$D$15)*(DO15-DO12+MecaFluide!$D$15*Horaire_80!DO34^2))/(MecaFluide!$C$14+MecaFluide!$D$15),"")),"")</f>
        <v/>
      </c>
      <c r="DP41" s="4" t="str">
        <f ca="1">IF(DP64&lt;=$L$3,IF(OR(DP53=3,DP53=4),"",IF((MecaFluide!$D$15^2*DP34^2-(MecaFluide!$C$14+MecaFluide!$D$15)*(DP15-DP12+MecaFluide!$D$15*DP34^2))&gt;0,MecaFluide!$D$15*DP34+SQRT(MecaFluide!$D$15^2*DP34^2-(MecaFluide!$C$14+MecaFluide!$D$15)*(DP15-DP12+MecaFluide!$D$15*Horaire_80!DP34^2))/(MecaFluide!$C$14+MecaFluide!$D$15),"")),"")</f>
        <v/>
      </c>
      <c r="DQ41" s="4" t="str">
        <f ca="1">IF(DQ64&lt;=$L$3,IF(OR(DQ53=3,DQ53=4),"",IF((MecaFluide!$D$15^2*DQ34^2-(MecaFluide!$C$14+MecaFluide!$D$15)*(DQ15-DQ12+MecaFluide!$D$15*DQ34^2))&gt;0,MecaFluide!$D$15*DQ34+SQRT(MecaFluide!$D$15^2*DQ34^2-(MecaFluide!$C$14+MecaFluide!$D$15)*(DQ15-DQ12+MecaFluide!$D$15*Horaire_80!DQ34^2))/(MecaFluide!$C$14+MecaFluide!$D$15),"")),"")</f>
        <v/>
      </c>
      <c r="DR41" s="4" t="str">
        <f ca="1">IF(DR64&lt;=$L$3,IF(OR(DR53=3,DR53=4),"",IF((MecaFluide!$D$15^2*DR34^2-(MecaFluide!$C$14+MecaFluide!$D$15)*(DR15-DR12+MecaFluide!$D$15*DR34^2))&gt;0,MecaFluide!$D$15*DR34+SQRT(MecaFluide!$D$15^2*DR34^2-(MecaFluide!$C$14+MecaFluide!$D$15)*(DR15-DR12+MecaFluide!$D$15*Horaire_80!DR34^2))/(MecaFluide!$C$14+MecaFluide!$D$15),"")),"")</f>
        <v/>
      </c>
      <c r="DS41" s="4" t="str">
        <f ca="1">IF(DS64&lt;=$L$3,IF(OR(DS53=3,DS53=4),"",IF((MecaFluide!$D$15^2*DS34^2-(MecaFluide!$C$14+MecaFluide!$D$15)*(DS15-DS12+MecaFluide!$D$15*DS34^2))&gt;0,MecaFluide!$D$15*DS34+SQRT(MecaFluide!$D$15^2*DS34^2-(MecaFluide!$C$14+MecaFluide!$D$15)*(DS15-DS12+MecaFluide!$D$15*Horaire_80!DS34^2))/(MecaFluide!$C$14+MecaFluide!$D$15),"")),"")</f>
        <v/>
      </c>
      <c r="DT41" s="110" t="str">
        <f ca="1">IF(DT64&lt;=$L$3,IF(OR(DT53=3,DT53=4),"",IF((MecaFluide!$D$15^2*DT34^2-(MecaFluide!$C$14+MecaFluide!$D$15)*(DT15-DT12+MecaFluide!$D$15*DT34^2))&gt;0,MecaFluide!$D$15*DT34+SQRT(MecaFluide!$D$15^2*DT34^2-(MecaFluide!$C$14+MecaFluide!$D$15)*(DT15-DT12+MecaFluide!$D$15*Horaire_80!DT34^2))/(MecaFluide!$C$14+MecaFluide!$D$15),"")),"")</f>
        <v/>
      </c>
      <c r="DU41" s="4" t="str">
        <f ca="1">IF(DU64&lt;=$L$3,IF(OR(DU53=3,DU53=4),"",IF((MecaFluide!$D$15^2*DU34^2-(MecaFluide!$C$14+MecaFluide!$D$15)*(DU15-DU12+MecaFluide!$D$15*DU34^2))&gt;0,MecaFluide!$D$15*DU34+SQRT(MecaFluide!$D$15^2*DU34^2-(MecaFluide!$C$14+MecaFluide!$D$15)*(DU15-DU12+MecaFluide!$D$15*Horaire_80!DU34^2))/(MecaFluide!$C$14+MecaFluide!$D$15),"")),"")</f>
        <v/>
      </c>
      <c r="DV41" s="4" t="str">
        <f ca="1">IF(DV64&lt;=$L$3,IF(OR(DV53=3,DV53=4),"",IF((MecaFluide!$D$15^2*DV34^2-(MecaFluide!$C$14+MecaFluide!$D$15)*(DV15-DV12+MecaFluide!$D$15*DV34^2))&gt;0,MecaFluide!$D$15*DV34+SQRT(MecaFluide!$D$15^2*DV34^2-(MecaFluide!$C$14+MecaFluide!$D$15)*(DV15-DV12+MecaFluide!$D$15*Horaire_80!DV34^2))/(MecaFluide!$C$14+MecaFluide!$D$15),"")),"")</f>
        <v/>
      </c>
      <c r="DW41" s="4" t="str">
        <f ca="1">IF(DW64&lt;=$L$3,IF(OR(DW53=3,DW53=4),"",IF((MecaFluide!$D$15^2*DW34^2-(MecaFluide!$C$14+MecaFluide!$D$15)*(DW15-DW12+MecaFluide!$D$15*DW34^2))&gt;0,MecaFluide!$D$15*DW34+SQRT(MecaFluide!$D$15^2*DW34^2-(MecaFluide!$C$14+MecaFluide!$D$15)*(DW15-DW12+MecaFluide!$D$15*Horaire_80!DW34^2))/(MecaFluide!$C$14+MecaFluide!$D$15),"")),"")</f>
        <v/>
      </c>
      <c r="DX41" s="4" t="str">
        <f ca="1">IF(DX64&lt;=$L$3,IF(OR(DX53=3,DX53=4),"",IF((MecaFluide!$D$15^2*DX34^2-(MecaFluide!$C$14+MecaFluide!$D$15)*(DX15-DX12+MecaFluide!$D$15*DX34^2))&gt;0,MecaFluide!$D$15*DX34+SQRT(MecaFluide!$D$15^2*DX34^2-(MecaFluide!$C$14+MecaFluide!$D$15)*(DX15-DX12+MecaFluide!$D$15*Horaire_80!DX34^2))/(MecaFluide!$C$14+MecaFluide!$D$15),"")),"")</f>
        <v/>
      </c>
      <c r="DY41" s="4" t="str">
        <f ca="1">IF(DY64&lt;=$L$3,IF(OR(DY53=3,DY53=4),"",IF((MecaFluide!$D$15^2*DY34^2-(MecaFluide!$C$14+MecaFluide!$D$15)*(DY15-DY12+MecaFluide!$D$15*DY34^2))&gt;0,MecaFluide!$D$15*DY34+SQRT(MecaFluide!$D$15^2*DY34^2-(MecaFluide!$C$14+MecaFluide!$D$15)*(DY15-DY12+MecaFluide!$D$15*Horaire_80!DY34^2))/(MecaFluide!$C$14+MecaFluide!$D$15),"")),"")</f>
        <v/>
      </c>
      <c r="DZ41" s="4" t="str">
        <f ca="1">IF(DZ64&lt;=$L$3,IF(OR(DZ53=3,DZ53=4),"",IF((MecaFluide!$D$15^2*DZ34^2-(MecaFluide!$C$14+MecaFluide!$D$15)*(DZ15-DZ12+MecaFluide!$D$15*DZ34^2))&gt;0,MecaFluide!$D$15*DZ34+SQRT(MecaFluide!$D$15^2*DZ34^2-(MecaFluide!$C$14+MecaFluide!$D$15)*(DZ15-DZ12+MecaFluide!$D$15*Horaire_80!DZ34^2))/(MecaFluide!$C$14+MecaFluide!$D$15),"")),"")</f>
        <v/>
      </c>
      <c r="EA41" s="4" t="str">
        <f ca="1">IF(EA64&lt;=$L$3,IF(OR(EA53=3,EA53=4),"",IF((MecaFluide!$D$15^2*EA34^2-(MecaFluide!$C$14+MecaFluide!$D$15)*(EA15-EA12+MecaFluide!$D$15*EA34^2))&gt;0,MecaFluide!$D$15*EA34+SQRT(MecaFluide!$D$15^2*EA34^2-(MecaFluide!$C$14+MecaFluide!$D$15)*(EA15-EA12+MecaFluide!$D$15*Horaire_80!EA34^2))/(MecaFluide!$C$14+MecaFluide!$D$15),"")),"")</f>
        <v/>
      </c>
      <c r="EB41" s="4" t="str">
        <f ca="1">IF(EB64&lt;=$L$3,IF(OR(EB53=3,EB53=4),"",IF((MecaFluide!$D$15^2*EB34^2-(MecaFluide!$C$14+MecaFluide!$D$15)*(EB15-EB12+MecaFluide!$D$15*EB34^2))&gt;0,MecaFluide!$D$15*EB34+SQRT(MecaFluide!$D$15^2*EB34^2-(MecaFluide!$C$14+MecaFluide!$D$15)*(EB15-EB12+MecaFluide!$D$15*Horaire_80!EB34^2))/(MecaFluide!$C$14+MecaFluide!$D$15),"")),"")</f>
        <v/>
      </c>
      <c r="EC41" s="4" t="str">
        <f ca="1">IF(EC64&lt;=$L$3,IF(OR(EC53=3,EC53=4),"",IF((MecaFluide!$D$15^2*EC34^2-(MecaFluide!$C$14+MecaFluide!$D$15)*(EC15-EC12+MecaFluide!$D$15*EC34^2))&gt;0,MecaFluide!$D$15*EC34+SQRT(MecaFluide!$D$15^2*EC34^2-(MecaFluide!$C$14+MecaFluide!$D$15)*(EC15-EC12+MecaFluide!$D$15*Horaire_80!EC34^2))/(MecaFluide!$C$14+MecaFluide!$D$15),"")),"")</f>
        <v/>
      </c>
      <c r="ED41" s="4" t="str">
        <f ca="1">IF(ED64&lt;=$L$3,IF(OR(ED53=3,ED53=4),"",IF((MecaFluide!$D$15^2*ED34^2-(MecaFluide!$C$14+MecaFluide!$D$15)*(ED15-ED12+MecaFluide!$D$15*ED34^2))&gt;0,MecaFluide!$D$15*ED34+SQRT(MecaFluide!$D$15^2*ED34^2-(MecaFluide!$C$14+MecaFluide!$D$15)*(ED15-ED12+MecaFluide!$D$15*Horaire_80!ED34^2))/(MecaFluide!$C$14+MecaFluide!$D$15),"")),"")</f>
        <v/>
      </c>
      <c r="EE41" s="4" t="str">
        <f ca="1">IF(EE64&lt;=$L$3,IF(OR(EE53=3,EE53=4),"",IF((MecaFluide!$D$15^2*EE34^2-(MecaFluide!$C$14+MecaFluide!$D$15)*(EE15-EE12+MecaFluide!$D$15*EE34^2))&gt;0,MecaFluide!$D$15*EE34+SQRT(MecaFluide!$D$15^2*EE34^2-(MecaFluide!$C$14+MecaFluide!$D$15)*(EE15-EE12+MecaFluide!$D$15*Horaire_80!EE34^2))/(MecaFluide!$C$14+MecaFluide!$D$15),"")),"")</f>
        <v/>
      </c>
      <c r="EF41" s="4" t="str">
        <f ca="1">IF(EF64&lt;=$L$3,IF(OR(EF53=3,EF53=4),"",IF((MecaFluide!$D$15^2*EF34^2-(MecaFluide!$C$14+MecaFluide!$D$15)*(EF15-EF12+MecaFluide!$D$15*EF34^2))&gt;0,MecaFluide!$D$15*EF34+SQRT(MecaFluide!$D$15^2*EF34^2-(MecaFluide!$C$14+MecaFluide!$D$15)*(EF15-EF12+MecaFluide!$D$15*Horaire_80!EF34^2))/(MecaFluide!$C$14+MecaFluide!$D$15),"")),"")</f>
        <v/>
      </c>
      <c r="EG41" s="4" t="str">
        <f ca="1">IF(EG64&lt;=$L$3,IF(OR(EG53=3,EG53=4),"",IF((MecaFluide!$D$15^2*EG34^2-(MecaFluide!$C$14+MecaFluide!$D$15)*(EG15-EG12+MecaFluide!$D$15*EG34^2))&gt;0,MecaFluide!$D$15*EG34+SQRT(MecaFluide!$D$15^2*EG34^2-(MecaFluide!$C$14+MecaFluide!$D$15)*(EG15-EG12+MecaFluide!$D$15*Horaire_80!EG34^2))/(MecaFluide!$C$14+MecaFluide!$D$15),"")),"")</f>
        <v/>
      </c>
      <c r="EH41" s="4" t="str">
        <f ca="1">IF(EH64&lt;=$L$3,IF(OR(EH53=3,EH53=4),"",IF((MecaFluide!$D$15^2*EH34^2-(MecaFluide!$C$14+MecaFluide!$D$15)*(EH15-EH12+MecaFluide!$D$15*EH34^2))&gt;0,MecaFluide!$D$15*EH34+SQRT(MecaFluide!$D$15^2*EH34^2-(MecaFluide!$C$14+MecaFluide!$D$15)*(EH15-EH12+MecaFluide!$D$15*Horaire_80!EH34^2))/(MecaFluide!$C$14+MecaFluide!$D$15),"")),"")</f>
        <v/>
      </c>
      <c r="EI41" s="4" t="str">
        <f ca="1">IF(EI64&lt;=$L$3,IF(OR(EI53=3,EI53=4),"",IF((MecaFluide!$D$15^2*EI34^2-(MecaFluide!$C$14+MecaFluide!$D$15)*(EI15-EI12+MecaFluide!$D$15*EI34^2))&gt;0,MecaFluide!$D$15*EI34+SQRT(MecaFluide!$D$15^2*EI34^2-(MecaFluide!$C$14+MecaFluide!$D$15)*(EI15-EI12+MecaFluide!$D$15*Horaire_80!EI34^2))/(MecaFluide!$C$14+MecaFluide!$D$15),"")),"")</f>
        <v/>
      </c>
      <c r="EJ41" s="4" t="str">
        <f ca="1">IF(EJ64&lt;=$L$3,IF(OR(EJ53=3,EJ53=4),"",IF((MecaFluide!$D$15^2*EJ34^2-(MecaFluide!$C$14+MecaFluide!$D$15)*(EJ15-EJ12+MecaFluide!$D$15*EJ34^2))&gt;0,MecaFluide!$D$15*EJ34+SQRT(MecaFluide!$D$15^2*EJ34^2-(MecaFluide!$C$14+MecaFluide!$D$15)*(EJ15-EJ12+MecaFluide!$D$15*Horaire_80!EJ34^2))/(MecaFluide!$C$14+MecaFluide!$D$15),"")),"")</f>
        <v/>
      </c>
      <c r="EK41" s="4" t="str">
        <f ca="1">IF(EK64&lt;=$L$3,IF(OR(EK53=3,EK53=4),"",IF((MecaFluide!$D$15^2*EK34^2-(MecaFluide!$C$14+MecaFluide!$D$15)*(EK15-EK12+MecaFluide!$D$15*EK34^2))&gt;0,MecaFluide!$D$15*EK34+SQRT(MecaFluide!$D$15^2*EK34^2-(MecaFluide!$C$14+MecaFluide!$D$15)*(EK15-EK12+MecaFluide!$D$15*Horaire_80!EK34^2))/(MecaFluide!$C$14+MecaFluide!$D$15),"")),"")</f>
        <v/>
      </c>
      <c r="EL41" s="4" t="str">
        <f ca="1">IF(EL64&lt;=$L$3,IF(OR(EL53=3,EL53=4),"",IF((MecaFluide!$D$15^2*EL34^2-(MecaFluide!$C$14+MecaFluide!$D$15)*(EL15-EL12+MecaFluide!$D$15*EL34^2))&gt;0,MecaFluide!$D$15*EL34+SQRT(MecaFluide!$D$15^2*EL34^2-(MecaFluide!$C$14+MecaFluide!$D$15)*(EL15-EL12+MecaFluide!$D$15*Horaire_80!EL34^2))/(MecaFluide!$C$14+MecaFluide!$D$15),"")),"")</f>
        <v/>
      </c>
      <c r="EM41" s="4" t="str">
        <f ca="1">IF(EM64&lt;=$L$3,IF(OR(EM53=3,EM53=4),"",IF((MecaFluide!$D$15^2*EM34^2-(MecaFluide!$C$14+MecaFluide!$D$15)*(EM15-EM12+MecaFluide!$D$15*EM34^2))&gt;0,MecaFluide!$D$15*EM34+SQRT(MecaFluide!$D$15^2*EM34^2-(MecaFluide!$C$14+MecaFluide!$D$15)*(EM15-EM12+MecaFluide!$D$15*Horaire_80!EM34^2))/(MecaFluide!$C$14+MecaFluide!$D$15),"")),"")</f>
        <v/>
      </c>
      <c r="EN41" s="4" t="str">
        <f ca="1">IF(EN64&lt;=$L$3,IF(OR(EN53=3,EN53=4),"",IF((MecaFluide!$D$15^2*EN34^2-(MecaFluide!$C$14+MecaFluide!$D$15)*(EN15-EN12+MecaFluide!$D$15*EN34^2))&gt;0,MecaFluide!$D$15*EN34+SQRT(MecaFluide!$D$15^2*EN34^2-(MecaFluide!$C$14+MecaFluide!$D$15)*(EN15-EN12+MecaFluide!$D$15*Horaire_80!EN34^2))/(MecaFluide!$C$14+MecaFluide!$D$15),"")),"")</f>
        <v/>
      </c>
      <c r="EO41" s="4" t="str">
        <f ca="1">IF(EO64&lt;=$L$3,IF(OR(EO53=3,EO53=4),"",IF((MecaFluide!$D$15^2*EO34^2-(MecaFluide!$C$14+MecaFluide!$D$15)*(EO15-EO12+MecaFluide!$D$15*EO34^2))&gt;0,MecaFluide!$D$15*EO34+SQRT(MecaFluide!$D$15^2*EO34^2-(MecaFluide!$C$14+MecaFluide!$D$15)*(EO15-EO12+MecaFluide!$D$15*Horaire_80!EO34^2))/(MecaFluide!$C$14+MecaFluide!$D$15),"")),"")</f>
        <v/>
      </c>
      <c r="EP41" s="4" t="str">
        <f ca="1">IF(EP64&lt;=$L$3,IF(OR(EP53=3,EP53=4),"",IF((MecaFluide!$D$15^2*EP34^2-(MecaFluide!$C$14+MecaFluide!$D$15)*(EP15-EP12+MecaFluide!$D$15*EP34^2))&gt;0,MecaFluide!$D$15*EP34+SQRT(MecaFluide!$D$15^2*EP34^2-(MecaFluide!$C$14+MecaFluide!$D$15)*(EP15-EP12+MecaFluide!$D$15*Horaire_80!EP34^2))/(MecaFluide!$C$14+MecaFluide!$D$15),"")),"")</f>
        <v/>
      </c>
      <c r="EQ41" s="156" t="str">
        <f ca="1">IF(EQ64&lt;=$L$3,IF(OR(EQ53=3,EQ53=4),"",IF((MecaFluide!$D$15^2*EQ34^2-(MecaFluide!$C$14+MecaFluide!$D$15)*(EQ15-EQ12+MecaFluide!$D$15*EQ34^2))&gt;0,MecaFluide!$D$15*EQ34+SQRT(MecaFluide!$D$15^2*EQ34^2-(MecaFluide!$C$14+MecaFluide!$D$15)*(EQ15-EQ12+MecaFluide!$D$15*Horaire_80!EQ34^2))/(MecaFluide!$C$14+MecaFluide!$D$15),"")),"")</f>
        <v/>
      </c>
      <c r="ER41" s="4" t="str">
        <f ca="1">IF(ER64&lt;=$L$3,IF(OR(ER53=3,ER53=4),"",IF((MecaFluide!$D$15^2*ER34^2-(MecaFluide!$C$14+MecaFluide!$D$15)*(ER15-ER12+MecaFluide!$D$15*ER34^2))&gt;0,MecaFluide!$D$15*ER34+SQRT(MecaFluide!$D$15^2*ER34^2-(MecaFluide!$C$14+MecaFluide!$D$15)*(ER15-ER12+MecaFluide!$D$15*Horaire_80!ER34^2))/(MecaFluide!$C$14+MecaFluide!$D$15),"")),"")</f>
        <v/>
      </c>
      <c r="ES41" s="4" t="str">
        <f ca="1">IF(ES64&lt;=$L$3,IF(OR(ES53=3,ES53=4),"",IF((MecaFluide!$D$15^2*ES34^2-(MecaFluide!$C$14+MecaFluide!$D$15)*(ES15-ES12+MecaFluide!$D$15*ES34^2))&gt;0,MecaFluide!$D$15*ES34+SQRT(MecaFluide!$D$15^2*ES34^2-(MecaFluide!$C$14+MecaFluide!$D$15)*(ES15-ES12+MecaFluide!$D$15*Horaire_80!ES34^2))/(MecaFluide!$C$14+MecaFluide!$D$15),"")),"")</f>
        <v/>
      </c>
      <c r="ET41" s="4" t="str">
        <f ca="1">IF(ET64&lt;=$L$3,IF(OR(ET53=3,ET53=4),"",IF((MecaFluide!$D$15^2*ET34^2-(MecaFluide!$C$14+MecaFluide!$D$15)*(ET15-ET12+MecaFluide!$D$15*ET34^2))&gt;0,MecaFluide!$D$15*ET34+SQRT(MecaFluide!$D$15^2*ET34^2-(MecaFluide!$C$14+MecaFluide!$D$15)*(ET15-ET12+MecaFluide!$D$15*Horaire_80!ET34^2))/(MecaFluide!$C$14+MecaFluide!$D$15),"")),"")</f>
        <v/>
      </c>
      <c r="EU41" s="4" t="str">
        <f ca="1">IF(EU64&lt;=$L$3,IF(OR(EU53=3,EU53=4),"",IF((MecaFluide!$D$15^2*EU34^2-(MecaFluide!$C$14+MecaFluide!$D$15)*(EU15-EU12+MecaFluide!$D$15*EU34^2))&gt;0,MecaFluide!$D$15*EU34+SQRT(MecaFluide!$D$15^2*EU34^2-(MecaFluide!$C$14+MecaFluide!$D$15)*(EU15-EU12+MecaFluide!$D$15*Horaire_80!EU34^2))/(MecaFluide!$C$14+MecaFluide!$D$15),"")),"")</f>
        <v/>
      </c>
      <c r="EV41" s="4" t="str">
        <f ca="1">IF(EV64&lt;=$L$3,IF(OR(EV53=3,EV53=4),"",IF((MecaFluide!$D$15^2*EV34^2-(MecaFluide!$C$14+MecaFluide!$D$15)*(EV15-EV12+MecaFluide!$D$15*EV34^2))&gt;0,MecaFluide!$D$15*EV34+SQRT(MecaFluide!$D$15^2*EV34^2-(MecaFluide!$C$14+MecaFluide!$D$15)*(EV15-EV12+MecaFluide!$D$15*Horaire_80!EV34^2))/(MecaFluide!$C$14+MecaFluide!$D$15),"")),"")</f>
        <v/>
      </c>
      <c r="EW41" s="4" t="str">
        <f ca="1">IF(EW64&lt;=$L$3,IF(OR(EW53=3,EW53=4),"",IF((MecaFluide!$D$15^2*EW34^2-(MecaFluide!$C$14+MecaFluide!$D$15)*(EW15-EW12+MecaFluide!$D$15*EW34^2))&gt;0,MecaFluide!$D$15*EW34+SQRT(MecaFluide!$D$15^2*EW34^2-(MecaFluide!$C$14+MecaFluide!$D$15)*(EW15-EW12+MecaFluide!$D$15*Horaire_80!EW34^2))/(MecaFluide!$C$14+MecaFluide!$D$15),"")),"")</f>
        <v/>
      </c>
      <c r="EX41" s="4" t="str">
        <f ca="1">IF(EX64&lt;=$L$3,IF(OR(EX53=3,EX53=4),"",IF((MecaFluide!$D$15^2*EX34^2-(MecaFluide!$C$14+MecaFluide!$D$15)*(EX15-EX12+MecaFluide!$D$15*EX34^2))&gt;0,MecaFluide!$D$15*EX34+SQRT(MecaFluide!$D$15^2*EX34^2-(MecaFluide!$C$14+MecaFluide!$D$15)*(EX15-EX12+MecaFluide!$D$15*Horaire_80!EX34^2))/(MecaFluide!$C$14+MecaFluide!$D$15),"")),"")</f>
        <v/>
      </c>
      <c r="EY41" s="4" t="str">
        <f ca="1">IF(EY64&lt;=$L$3,IF(OR(EY53=3,EY53=4),"",IF((MecaFluide!$D$15^2*EY34^2-(MecaFluide!$C$14+MecaFluide!$D$15)*(EY15-EY12+MecaFluide!$D$15*EY34^2))&gt;0,MecaFluide!$D$15*EY34+SQRT(MecaFluide!$D$15^2*EY34^2-(MecaFluide!$C$14+MecaFluide!$D$15)*(EY15-EY12+MecaFluide!$D$15*Horaire_80!EY34^2))/(MecaFluide!$C$14+MecaFluide!$D$15),"")),"")</f>
        <v/>
      </c>
      <c r="EZ41" s="4" t="str">
        <f ca="1">IF(EZ64&lt;=$L$3,IF(OR(EZ53=3,EZ53=4),"",IF((MecaFluide!$D$15^2*EZ34^2-(MecaFluide!$C$14+MecaFluide!$D$15)*(EZ15-EZ12+MecaFluide!$D$15*EZ34^2))&gt;0,MecaFluide!$D$15*EZ34+SQRT(MecaFluide!$D$15^2*EZ34^2-(MecaFluide!$C$14+MecaFluide!$D$15)*(EZ15-EZ12+MecaFluide!$D$15*Horaire_80!EZ34^2))/(MecaFluide!$C$14+MecaFluide!$D$15),"")),"")</f>
        <v/>
      </c>
      <c r="FA41" s="4" t="str">
        <f ca="1">IF(FA64&lt;=$L$3,IF(OR(FA53=3,FA53=4),"",IF((MecaFluide!$D$15^2*FA34^2-(MecaFluide!$C$14+MecaFluide!$D$15)*(FA15-FA12+MecaFluide!$D$15*FA34^2))&gt;0,MecaFluide!$D$15*FA34+SQRT(MecaFluide!$D$15^2*FA34^2-(MecaFluide!$C$14+MecaFluide!$D$15)*(FA15-FA12+MecaFluide!$D$15*Horaire_80!FA34^2))/(MecaFluide!$C$14+MecaFluide!$D$15),"")),"")</f>
        <v/>
      </c>
      <c r="FB41" s="4" t="str">
        <f ca="1">IF(FB64&lt;=$L$3,IF(OR(FB53=3,FB53=4),"",IF((MecaFluide!$D$15^2*FB34^2-(MecaFluide!$C$14+MecaFluide!$D$15)*(FB15-FB12+MecaFluide!$D$15*FB34^2))&gt;0,MecaFluide!$D$15*FB34+SQRT(MecaFluide!$D$15^2*FB34^2-(MecaFluide!$C$14+MecaFluide!$D$15)*(FB15-FB12+MecaFluide!$D$15*Horaire_80!FB34^2))/(MecaFluide!$C$14+MecaFluide!$D$15),"")),"")</f>
        <v/>
      </c>
      <c r="FC41" s="4" t="str">
        <f ca="1">IF(FC64&lt;=$L$3,IF(OR(FC53=3,FC53=4),"",IF((MecaFluide!$D$15^2*FC34^2-(MecaFluide!$C$14+MecaFluide!$D$15)*(FC15-FC12+MecaFluide!$D$15*FC34^2))&gt;0,MecaFluide!$D$15*FC34+SQRT(MecaFluide!$D$15^2*FC34^2-(MecaFluide!$C$14+MecaFluide!$D$15)*(FC15-FC12+MecaFluide!$D$15*Horaire_80!FC34^2))/(MecaFluide!$C$14+MecaFluide!$D$15),"")),"")</f>
        <v/>
      </c>
      <c r="FD41" s="4" t="str">
        <f ca="1">IF(FD64&lt;=$L$3,IF(OR(FD53=3,FD53=4),"",IF((MecaFluide!$D$15^2*FD34^2-(MecaFluide!$C$14+MecaFluide!$D$15)*(FD15-FD12+MecaFluide!$D$15*FD34^2))&gt;0,MecaFluide!$D$15*FD34+SQRT(MecaFluide!$D$15^2*FD34^2-(MecaFluide!$C$14+MecaFluide!$D$15)*(FD15-FD12+MecaFluide!$D$15*Horaire_80!FD34^2))/(MecaFluide!$C$14+MecaFluide!$D$15),"")),"")</f>
        <v/>
      </c>
      <c r="FE41" s="4" t="str">
        <f ca="1">IF(FE64&lt;=$L$3,IF(OR(FE53=3,FE53=4),"",IF((MecaFluide!$D$15^2*FE34^2-(MecaFluide!$C$14+MecaFluide!$D$15)*(FE15-FE12+MecaFluide!$D$15*FE34^2))&gt;0,MecaFluide!$D$15*FE34+SQRT(MecaFluide!$D$15^2*FE34^2-(MecaFluide!$C$14+MecaFluide!$D$15)*(FE15-FE12+MecaFluide!$D$15*Horaire_80!FE34^2))/(MecaFluide!$C$14+MecaFluide!$D$15),"")),"")</f>
        <v/>
      </c>
      <c r="FF41" s="4" t="str">
        <f ca="1">IF(FF64&lt;=$L$3,IF(OR(FF53=3,FF53=4),"",IF((MecaFluide!$D$15^2*FF34^2-(MecaFluide!$C$14+MecaFluide!$D$15)*(FF15-FF12+MecaFluide!$D$15*FF34^2))&gt;0,MecaFluide!$D$15*FF34+SQRT(MecaFluide!$D$15^2*FF34^2-(MecaFluide!$C$14+MecaFluide!$D$15)*(FF15-FF12+MecaFluide!$D$15*Horaire_80!FF34^2))/(MecaFluide!$C$14+MecaFluide!$D$15),"")),"")</f>
        <v/>
      </c>
      <c r="FG41" s="4" t="str">
        <f ca="1">IF(FG64&lt;=$L$3,IF(OR(FG53=3,FG53=4),"",IF((MecaFluide!$D$15^2*FG34^2-(MecaFluide!$C$14+MecaFluide!$D$15)*(FG15-FG12+MecaFluide!$D$15*FG34^2))&gt;0,MecaFluide!$D$15*FG34+SQRT(MecaFluide!$D$15^2*FG34^2-(MecaFluide!$C$14+MecaFluide!$D$15)*(FG15-FG12+MecaFluide!$D$15*Horaire_80!FG34^2))/(MecaFluide!$C$14+MecaFluide!$D$15),"")),"")</f>
        <v/>
      </c>
      <c r="FH41" s="4" t="str">
        <f ca="1">IF(FH64&lt;=$L$3,IF(OR(FH53=3,FH53=4),"",IF((MecaFluide!$D$15^2*FH34^2-(MecaFluide!$C$14+MecaFluide!$D$15)*(FH15-FH12+MecaFluide!$D$15*FH34^2))&gt;0,MecaFluide!$D$15*FH34+SQRT(MecaFluide!$D$15^2*FH34^2-(MecaFluide!$C$14+MecaFluide!$D$15)*(FH15-FH12+MecaFluide!$D$15*Horaire_80!FH34^2))/(MecaFluide!$C$14+MecaFluide!$D$15),"")),"")</f>
        <v/>
      </c>
      <c r="FI41" s="4" t="str">
        <f ca="1">IF(FI64&lt;=$L$3,IF(OR(FI53=3,FI53=4),"",IF((MecaFluide!$D$15^2*FI34^2-(MecaFluide!$C$14+MecaFluide!$D$15)*(FI15-FI12+MecaFluide!$D$15*FI34^2))&gt;0,MecaFluide!$D$15*FI34+SQRT(MecaFluide!$D$15^2*FI34^2-(MecaFluide!$C$14+MecaFluide!$D$15)*(FI15-FI12+MecaFluide!$D$15*Horaire_80!FI34^2))/(MecaFluide!$C$14+MecaFluide!$D$15),"")),"")</f>
        <v/>
      </c>
      <c r="FJ41" s="4" t="str">
        <f ca="1">IF(FJ64&lt;=$L$3,IF(OR(FJ53=3,FJ53=4),"",IF((MecaFluide!$D$15^2*FJ34^2-(MecaFluide!$C$14+MecaFluide!$D$15)*(FJ15-FJ12+MecaFluide!$D$15*FJ34^2))&gt;0,MecaFluide!$D$15*FJ34+SQRT(MecaFluide!$D$15^2*FJ34^2-(MecaFluide!$C$14+MecaFluide!$D$15)*(FJ15-FJ12+MecaFluide!$D$15*Horaire_80!FJ34^2))/(MecaFluide!$C$14+MecaFluide!$D$15),"")),"")</f>
        <v/>
      </c>
      <c r="FK41" s="4" t="str">
        <f ca="1">IF(FK64&lt;=$L$3,IF(OR(FK53=3,FK53=4),"",IF((MecaFluide!$D$15^2*FK34^2-(MecaFluide!$C$14+MecaFluide!$D$15)*(FK15-FK12+MecaFluide!$D$15*FK34^2))&gt;0,MecaFluide!$D$15*FK34+SQRT(MecaFluide!$D$15^2*FK34^2-(MecaFluide!$C$14+MecaFluide!$D$15)*(FK15-FK12+MecaFluide!$D$15*Horaire_80!FK34^2))/(MecaFluide!$C$14+MecaFluide!$D$15),"")),"")</f>
        <v/>
      </c>
      <c r="FL41" s="4" t="str">
        <f ca="1">IF(FL64&lt;=$L$3,IF(OR(FL53=3,FL53=4),"",IF((MecaFluide!$D$15^2*FL34^2-(MecaFluide!$C$14+MecaFluide!$D$15)*(FL15-FL12+MecaFluide!$D$15*FL34^2))&gt;0,MecaFluide!$D$15*FL34+SQRT(MecaFluide!$D$15^2*FL34^2-(MecaFluide!$C$14+MecaFluide!$D$15)*(FL15-FL12+MecaFluide!$D$15*Horaire_80!FL34^2))/(MecaFluide!$C$14+MecaFluide!$D$15),"")),"")</f>
        <v/>
      </c>
      <c r="FM41" s="4" t="str">
        <f ca="1">IF(FM64&lt;=$L$3,IF(OR(FM53=3,FM53=4),"",IF((MecaFluide!$D$15^2*FM34^2-(MecaFluide!$C$14+MecaFluide!$D$15)*(FM15-FM12+MecaFluide!$D$15*FM34^2))&gt;0,MecaFluide!$D$15*FM34+SQRT(MecaFluide!$D$15^2*FM34^2-(MecaFluide!$C$14+MecaFluide!$D$15)*(FM15-FM12+MecaFluide!$D$15*Horaire_80!FM34^2))/(MecaFluide!$C$14+MecaFluide!$D$15),"")),"")</f>
        <v/>
      </c>
      <c r="FN41" s="4" t="str">
        <f ca="1">IF(FN64&lt;=$L$3,IF(OR(FN53=3,FN53=4),"",IF((MecaFluide!$D$15^2*FN34^2-(MecaFluide!$C$14+MecaFluide!$D$15)*(FN15-FN12+MecaFluide!$D$15*FN34^2))&gt;0,MecaFluide!$D$15*FN34+SQRT(MecaFluide!$D$15^2*FN34^2-(MecaFluide!$C$14+MecaFluide!$D$15)*(FN15-FN12+MecaFluide!$D$15*Horaire_80!FN34^2))/(MecaFluide!$C$14+MecaFluide!$D$15),"")),"")</f>
        <v/>
      </c>
      <c r="FO41" s="4" t="str">
        <f ca="1">IF(FO64&lt;=$L$3,IF(OR(FO53=3,FO53=4),"",IF((MecaFluide!$D$15^2*FO34^2-(MecaFluide!$C$14+MecaFluide!$D$15)*(FO15-FO12+MecaFluide!$D$15*FO34^2))&gt;0,MecaFluide!$D$15*FO34+SQRT(MecaFluide!$D$15^2*FO34^2-(MecaFluide!$C$14+MecaFluide!$D$15)*(FO15-FO12+MecaFluide!$D$15*Horaire_80!FO34^2))/(MecaFluide!$C$14+MecaFluide!$D$15),"")),"")</f>
        <v/>
      </c>
      <c r="FP41" s="110" t="str">
        <f>IF(FP64&lt;=$L$3,IF(OR(FP53=3,FP53=4),"",IF((MecaFluide!$D$15^2*FP34^2-(MecaFluide!$C$14+MecaFluide!$D$15)*(FP15-FP12+MecaFluide!$D$15*FP34^2))&gt;0,MecaFluide!$D$15*FP34+SQRT(MecaFluide!$D$15^2*FP34^2-(MecaFluide!$C$14+MecaFluide!$D$15)*(FP15-FP12+MecaFluide!$D$15*Horaire_80!FP34^2))/(MecaFluide!$C$14+MecaFluide!$D$15),"")),"")</f>
        <v/>
      </c>
      <c r="FQ41" s="4" t="str">
        <f>IF(FQ64&lt;=$L$3,IF(OR(FQ53=3,FQ53=4),"",IF((MecaFluide!$D$15^2*FQ34^2-(MecaFluide!$C$14+MecaFluide!$D$15)*(FQ15-FQ12+MecaFluide!$D$15*FQ34^2))&gt;0,MecaFluide!$D$15*FQ34+SQRT(MecaFluide!$D$15^2*FQ34^2-(MecaFluide!$C$14+MecaFluide!$D$15)*(FQ15-FQ12+MecaFluide!$D$15*Horaire_80!FQ34^2))/(MecaFluide!$C$14+MecaFluide!$D$15),"")),"")</f>
        <v/>
      </c>
      <c r="FR41" s="4" t="str">
        <f>IF(FR64&lt;=$L$3,IF(OR(FR53=3,FR53=4),"",IF((MecaFluide!$D$15^2*FR34^2-(MecaFluide!$C$14+MecaFluide!$D$15)*(FR15-FR12+MecaFluide!$D$15*FR34^2))&gt;0,MecaFluide!$D$15*FR34+SQRT(MecaFluide!$D$15^2*FR34^2-(MecaFluide!$C$14+MecaFluide!$D$15)*(FR15-FR12+MecaFluide!$D$15*Horaire_80!FR34^2))/(MecaFluide!$C$14+MecaFluide!$D$15),"")),"")</f>
        <v/>
      </c>
      <c r="FS41" s="4" t="str">
        <f>IF(FS64&lt;=$L$3,IF(OR(FS53=3,FS53=4),"",IF((MecaFluide!$D$15^2*FS34^2-(MecaFluide!$C$14+MecaFluide!$D$15)*(FS15-FS12+MecaFluide!$D$15*FS34^2))&gt;0,MecaFluide!$D$15*FS34+SQRT(MecaFluide!$D$15^2*FS34^2-(MecaFluide!$C$14+MecaFluide!$D$15)*(FS15-FS12+MecaFluide!$D$15*Horaire_80!FS34^2))/(MecaFluide!$C$14+MecaFluide!$D$15),"")),"")</f>
        <v/>
      </c>
      <c r="FT41" s="4" t="str">
        <f>IF(FT64&lt;=$L$3,IF(OR(FT53=3,FT53=4),"",IF((MecaFluide!$D$15^2*FT34^2-(MecaFluide!$C$14+MecaFluide!$D$15)*(FT15-FT12+MecaFluide!$D$15*FT34^2))&gt;0,MecaFluide!$D$15*FT34+SQRT(MecaFluide!$D$15^2*FT34^2-(MecaFluide!$C$14+MecaFluide!$D$15)*(FT15-FT12+MecaFluide!$D$15*Horaire_80!FT34^2))/(MecaFluide!$C$14+MecaFluide!$D$15),"")),"")</f>
        <v/>
      </c>
      <c r="FU41" s="4" t="str">
        <f>IF(FU64&lt;=$L$3,IF(OR(FU53=3,FU53=4),"",IF((MecaFluide!$D$15^2*FU34^2-(MecaFluide!$C$14+MecaFluide!$D$15)*(FU15-FU12+MecaFluide!$D$15*FU34^2))&gt;0,MecaFluide!$D$15*FU34+SQRT(MecaFluide!$D$15^2*FU34^2-(MecaFluide!$C$14+MecaFluide!$D$15)*(FU15-FU12+MecaFluide!$D$15*Horaire_80!FU34^2))/(MecaFluide!$C$14+MecaFluide!$D$15),"")),"")</f>
        <v/>
      </c>
      <c r="FV41" s="4" t="str">
        <f>IF(FV64&lt;=$L$3,IF(OR(FV53=3,FV53=4),"",IF((MecaFluide!$D$15^2*FV34^2-(MecaFluide!$C$14+MecaFluide!$D$15)*(FV15-FV12+MecaFluide!$D$15*FV34^2))&gt;0,MecaFluide!$D$15*FV34+SQRT(MecaFluide!$D$15^2*FV34^2-(MecaFluide!$C$14+MecaFluide!$D$15)*(FV15-FV12+MecaFluide!$D$15*Horaire_80!FV34^2))/(MecaFluide!$C$14+MecaFluide!$D$15),"")),"")</f>
        <v/>
      </c>
      <c r="FW41" s="4" t="str">
        <f>IF(FW64&lt;=$L$3,IF(OR(FW53=3,FW53=4),"",IF((MecaFluide!$D$15^2*FW34^2-(MecaFluide!$C$14+MecaFluide!$D$15)*(FW15-FW12+MecaFluide!$D$15*FW34^2))&gt;0,MecaFluide!$D$15*FW34+SQRT(MecaFluide!$D$15^2*FW34^2-(MecaFluide!$C$14+MecaFluide!$D$15)*(FW15-FW12+MecaFluide!$D$15*Horaire_80!FW34^2))/(MecaFluide!$C$14+MecaFluide!$D$15),"")),"")</f>
        <v/>
      </c>
      <c r="FX41" s="4" t="str">
        <f>IF(FX64&lt;=$L$3,IF(OR(FX53=3,FX53=4),"",IF((MecaFluide!$D$15^2*FX34^2-(MecaFluide!$C$14+MecaFluide!$D$15)*(FX15-FX12+MecaFluide!$D$15*FX34^2))&gt;0,MecaFluide!$D$15*FX34+SQRT(MecaFluide!$D$15^2*FX34^2-(MecaFluide!$C$14+MecaFluide!$D$15)*(FX15-FX12+MecaFluide!$D$15*Horaire_80!FX34^2))/(MecaFluide!$C$14+MecaFluide!$D$15),"")),"")</f>
        <v/>
      </c>
      <c r="FY41" s="4" t="str">
        <f>IF(FY64&lt;=$L$3,IF(OR(FY53=3,FY53=4),"",IF((MecaFluide!$D$15^2*FY34^2-(MecaFluide!$C$14+MecaFluide!$D$15)*(FY15-FY12+MecaFluide!$D$15*FY34^2))&gt;0,MecaFluide!$D$15*FY34+SQRT(MecaFluide!$D$15^2*FY34^2-(MecaFluide!$C$14+MecaFluide!$D$15)*(FY15-FY12+MecaFluide!$D$15*Horaire_80!FY34^2))/(MecaFluide!$C$14+MecaFluide!$D$15),"")),"")</f>
        <v/>
      </c>
      <c r="FZ41" s="4" t="str">
        <f>IF(FZ64&lt;=$L$3,IF(OR(FZ53=3,FZ53=4),"",IF((MecaFluide!$D$15^2*FZ34^2-(MecaFluide!$C$14+MecaFluide!$D$15)*(FZ15-FZ12+MecaFluide!$D$15*FZ34^2))&gt;0,MecaFluide!$D$15*FZ34+SQRT(MecaFluide!$D$15^2*FZ34^2-(MecaFluide!$C$14+MecaFluide!$D$15)*(FZ15-FZ12+MecaFluide!$D$15*Horaire_80!FZ34^2))/(MecaFluide!$C$14+MecaFluide!$D$15),"")),"")</f>
        <v/>
      </c>
      <c r="GA41" s="4" t="str">
        <f>IF(GA64&lt;=$L$3,IF(OR(GA53=3,GA53=4),"",IF((MecaFluide!$D$15^2*GA34^2-(MecaFluide!$C$14+MecaFluide!$D$15)*(GA15-GA12+MecaFluide!$D$15*GA34^2))&gt;0,MecaFluide!$D$15*GA34+SQRT(MecaFluide!$D$15^2*GA34^2-(MecaFluide!$C$14+MecaFluide!$D$15)*(GA15-GA12+MecaFluide!$D$15*Horaire_80!GA34^2))/(MecaFluide!$C$14+MecaFluide!$D$15),"")),"")</f>
        <v/>
      </c>
      <c r="GB41" s="4" t="str">
        <f>IF(GB64&lt;=$L$3,IF(OR(GB53=3,GB53=4),"",IF((MecaFluide!$D$15^2*GB34^2-(MecaFluide!$C$14+MecaFluide!$D$15)*(GB15-GB12+MecaFluide!$D$15*GB34^2))&gt;0,MecaFluide!$D$15*GB34+SQRT(MecaFluide!$D$15^2*GB34^2-(MecaFluide!$C$14+MecaFluide!$D$15)*(GB15-GB12+MecaFluide!$D$15*Horaire_80!GB34^2))/(MecaFluide!$C$14+MecaFluide!$D$15),"")),"")</f>
        <v/>
      </c>
      <c r="GC41" s="4" t="str">
        <f>IF(GC64&lt;=$L$3,IF(OR(GC53=3,GC53=4),"",IF((MecaFluide!$D$15^2*GC34^2-(MecaFluide!$C$14+MecaFluide!$D$15)*(GC15-GC12+MecaFluide!$D$15*GC34^2))&gt;0,MecaFluide!$D$15*GC34+SQRT(MecaFluide!$D$15^2*GC34^2-(MecaFluide!$C$14+MecaFluide!$D$15)*(GC15-GC12+MecaFluide!$D$15*Horaire_80!GC34^2))/(MecaFluide!$C$14+MecaFluide!$D$15),"")),"")</f>
        <v/>
      </c>
      <c r="GD41" s="4" t="str">
        <f>IF(GD64&lt;=$L$3,IF(OR(GD53=3,GD53=4),"",IF((MecaFluide!$D$15^2*GD34^2-(MecaFluide!$C$14+MecaFluide!$D$15)*(GD15-GD12+MecaFluide!$D$15*GD34^2))&gt;0,MecaFluide!$D$15*GD34+SQRT(MecaFluide!$D$15^2*GD34^2-(MecaFluide!$C$14+MecaFluide!$D$15)*(GD15-GD12+MecaFluide!$D$15*Horaire_80!GD34^2))/(MecaFluide!$C$14+MecaFluide!$D$15),"")),"")</f>
        <v/>
      </c>
      <c r="GE41" s="4" t="str">
        <f>IF(GE64&lt;=$L$3,IF(OR(GE53=3,GE53=4),"",IF((MecaFluide!$D$15^2*GE34^2-(MecaFluide!$C$14+MecaFluide!$D$15)*(GE15-GE12+MecaFluide!$D$15*GE34^2))&gt;0,MecaFluide!$D$15*GE34+SQRT(MecaFluide!$D$15^2*GE34^2-(MecaFluide!$C$14+MecaFluide!$D$15)*(GE15-GE12+MecaFluide!$D$15*Horaire_80!GE34^2))/(MecaFluide!$C$14+MecaFluide!$D$15),"")),"")</f>
        <v/>
      </c>
      <c r="GF41" s="4" t="str">
        <f>IF(GF64&lt;=$L$3,IF(OR(GF53=3,GF53=4),"",IF((MecaFluide!$D$15^2*GF34^2-(MecaFluide!$C$14+MecaFluide!$D$15)*(GF15-GF12+MecaFluide!$D$15*GF34^2))&gt;0,MecaFluide!$D$15*GF34+SQRT(MecaFluide!$D$15^2*GF34^2-(MecaFluide!$C$14+MecaFluide!$D$15)*(GF15-GF12+MecaFluide!$D$15*Horaire_80!GF34^2))/(MecaFluide!$C$14+MecaFluide!$D$15),"")),"")</f>
        <v/>
      </c>
      <c r="GG41" s="4" t="str">
        <f>IF(GG64&lt;=$L$3,IF(OR(GG53=3,GG53=4),"",IF((MecaFluide!$D$15^2*GG34^2-(MecaFluide!$C$14+MecaFluide!$D$15)*(GG15-GG12+MecaFluide!$D$15*GG34^2))&gt;0,MecaFluide!$D$15*GG34+SQRT(MecaFluide!$D$15^2*GG34^2-(MecaFluide!$C$14+MecaFluide!$D$15)*(GG15-GG12+MecaFluide!$D$15*Horaire_80!GG34^2))/(MecaFluide!$C$14+MecaFluide!$D$15),"")),"")</f>
        <v/>
      </c>
      <c r="GH41" s="4" t="str">
        <f>IF(GH64&lt;=$L$3,IF(OR(GH53=3,GH53=4),"",IF((MecaFluide!$D$15^2*GH34^2-(MecaFluide!$C$14+MecaFluide!$D$15)*(GH15-GH12+MecaFluide!$D$15*GH34^2))&gt;0,MecaFluide!$D$15*GH34+SQRT(MecaFluide!$D$15^2*GH34^2-(MecaFluide!$C$14+MecaFluide!$D$15)*(GH15-GH12+MecaFluide!$D$15*Horaire_80!GH34^2))/(MecaFluide!$C$14+MecaFluide!$D$15),"")),"")</f>
        <v/>
      </c>
      <c r="GI41" s="4" t="str">
        <f>IF(GI64&lt;=$L$3,IF(OR(GI53=3,GI53=4),"",IF((MecaFluide!$D$15^2*GI34^2-(MecaFluide!$C$14+MecaFluide!$D$15)*(GI15-GI12+MecaFluide!$D$15*GI34^2))&gt;0,MecaFluide!$D$15*GI34+SQRT(MecaFluide!$D$15^2*GI34^2-(MecaFluide!$C$14+MecaFluide!$D$15)*(GI15-GI12+MecaFluide!$D$15*Horaire_80!GI34^2))/(MecaFluide!$C$14+MecaFluide!$D$15),"")),"")</f>
        <v/>
      </c>
      <c r="GJ41" s="4" t="str">
        <f>IF(GJ64&lt;=$L$3,IF(OR(GJ53=3,GJ53=4),"",IF((MecaFluide!$D$15^2*GJ34^2-(MecaFluide!$C$14+MecaFluide!$D$15)*(GJ15-GJ12+MecaFluide!$D$15*GJ34^2))&gt;0,MecaFluide!$D$15*GJ34+SQRT(MecaFluide!$D$15^2*GJ34^2-(MecaFluide!$C$14+MecaFluide!$D$15)*(GJ15-GJ12+MecaFluide!$D$15*Horaire_80!GJ34^2))/(MecaFluide!$C$14+MecaFluide!$D$15),"")),"")</f>
        <v/>
      </c>
      <c r="GK41" s="4" t="str">
        <f>IF(GK64&lt;=$L$3,IF(OR(GK53=3,GK53=4),"",IF((MecaFluide!$D$15^2*GK34^2-(MecaFluide!$C$14+MecaFluide!$D$15)*(GK15-GK12+MecaFluide!$D$15*GK34^2))&gt;0,MecaFluide!$D$15*GK34+SQRT(MecaFluide!$D$15^2*GK34^2-(MecaFluide!$C$14+MecaFluide!$D$15)*(GK15-GK12+MecaFluide!$D$15*Horaire_80!GK34^2))/(MecaFluide!$C$14+MecaFluide!$D$15),"")),"")</f>
        <v/>
      </c>
      <c r="GL41" s="4" t="str">
        <f>IF(GL64&lt;=$L$3,IF(OR(GL53=3,GL53=4),"",IF((MecaFluide!$D$15^2*GL34^2-(MecaFluide!$C$14+MecaFluide!$D$15)*(GL15-GL12+MecaFluide!$D$15*GL34^2))&gt;0,MecaFluide!$D$15*GL34+SQRT(MecaFluide!$D$15^2*GL34^2-(MecaFluide!$C$14+MecaFluide!$D$15)*(GL15-GL12+MecaFluide!$D$15*Horaire_80!GL34^2))/(MecaFluide!$C$14+MecaFluide!$D$15),"")),"")</f>
        <v/>
      </c>
      <c r="GM41" s="156" t="str">
        <f>IF(GM64&lt;=$L$3,IF(OR(GM53=3,GM53=4),"",IF((MecaFluide!$D$15^2*GM34^2-(MecaFluide!$C$14+MecaFluide!$D$15)*(GM15-GM12+MecaFluide!$D$15*GM34^2))&gt;0,MecaFluide!$D$15*GM34+SQRT(MecaFluide!$D$15^2*GM34^2-(MecaFluide!$C$14+MecaFluide!$D$15)*(GM15-GM12+MecaFluide!$D$15*Horaire_80!GM34^2))/(MecaFluide!$C$14+MecaFluide!$D$15),"")),"")</f>
        <v/>
      </c>
    </row>
    <row r="42" spans="1:195" x14ac:dyDescent="0.25">
      <c r="B42" t="s">
        <v>55</v>
      </c>
      <c r="C42" t="s">
        <v>24</v>
      </c>
      <c r="D42" s="4">
        <f ca="1">IF(D43&lt;&gt;"",D34-D43,"")</f>
        <v>2.6461780553812417</v>
      </c>
      <c r="E42" s="4">
        <f t="shared" ref="E42:BP42" ca="1" si="21">IF(E43&lt;&gt;"",E34-E43,"")</f>
        <v>2.9428908977538142</v>
      </c>
      <c r="F42" s="4">
        <f t="shared" ca="1" si="21"/>
        <v>3.069356046999093</v>
      </c>
      <c r="G42" s="4">
        <f t="shared" ca="1" si="21"/>
        <v>3.1473006333450493</v>
      </c>
      <c r="H42" s="4">
        <f t="shared" ca="1" si="21"/>
        <v>3.1911003204686605</v>
      </c>
      <c r="I42" s="4">
        <f t="shared" ca="1" si="21"/>
        <v>3.1367246001167781</v>
      </c>
      <c r="J42" s="4">
        <f t="shared" ca="1" si="21"/>
        <v>3.195088672396889</v>
      </c>
      <c r="K42" s="4" t="str">
        <f t="shared" ca="1" si="21"/>
        <v/>
      </c>
      <c r="L42" s="4" t="str">
        <f t="shared" ca="1" si="21"/>
        <v/>
      </c>
      <c r="M42" s="4" t="str">
        <f t="shared" ca="1" si="21"/>
        <v/>
      </c>
      <c r="N42" s="4" t="str">
        <f t="shared" ca="1" si="21"/>
        <v/>
      </c>
      <c r="O42" s="4" t="str">
        <f t="shared" ca="1" si="21"/>
        <v/>
      </c>
      <c r="P42" s="4" t="str">
        <f t="shared" ca="1" si="21"/>
        <v/>
      </c>
      <c r="Q42" s="4" t="str">
        <f t="shared" ca="1" si="21"/>
        <v/>
      </c>
      <c r="R42" s="4" t="str">
        <f t="shared" ca="1" si="21"/>
        <v/>
      </c>
      <c r="S42" s="4" t="str">
        <f t="shared" ca="1" si="21"/>
        <v/>
      </c>
      <c r="T42" s="4" t="str">
        <f t="shared" ca="1" si="21"/>
        <v/>
      </c>
      <c r="U42" s="4" t="str">
        <f t="shared" ca="1" si="21"/>
        <v/>
      </c>
      <c r="V42" s="4" t="str">
        <f t="shared" ca="1" si="21"/>
        <v/>
      </c>
      <c r="W42" s="4" t="str">
        <f t="shared" ca="1" si="21"/>
        <v/>
      </c>
      <c r="X42" s="4" t="str">
        <f t="shared" ca="1" si="21"/>
        <v/>
      </c>
      <c r="Y42" s="4" t="str">
        <f t="shared" ca="1" si="21"/>
        <v/>
      </c>
      <c r="Z42" s="4" t="str">
        <f t="shared" ca="1" si="21"/>
        <v/>
      </c>
      <c r="AA42" s="4" t="str">
        <f t="shared" ca="1" si="21"/>
        <v/>
      </c>
      <c r="AB42" s="110">
        <f t="shared" ca="1" si="21"/>
        <v>4.2246100330669822</v>
      </c>
      <c r="AC42" s="4">
        <f t="shared" ca="1" si="21"/>
        <v>2.8980046360947562</v>
      </c>
      <c r="AD42" s="4">
        <f t="shared" ca="1" si="21"/>
        <v>2.2354476344546543</v>
      </c>
      <c r="AE42" s="4">
        <f t="shared" ca="1" si="21"/>
        <v>2.0824344991992998</v>
      </c>
      <c r="AF42" s="4">
        <f t="shared" ca="1" si="21"/>
        <v>2.0757513829649841</v>
      </c>
      <c r="AG42" s="4">
        <f t="shared" ca="1" si="21"/>
        <v>2.0757160960467425</v>
      </c>
      <c r="AH42" s="4">
        <f t="shared" ca="1" si="21"/>
        <v>1.9464759438790804</v>
      </c>
      <c r="AI42" s="4">
        <f t="shared" ca="1" si="21"/>
        <v>1.9064688137406482</v>
      </c>
      <c r="AJ42" s="4" t="str">
        <f t="shared" ca="1" si="21"/>
        <v/>
      </c>
      <c r="AK42" s="4" t="str">
        <f t="shared" ca="1" si="21"/>
        <v/>
      </c>
      <c r="AL42" s="4" t="str">
        <f t="shared" ca="1" si="21"/>
        <v/>
      </c>
      <c r="AM42" s="4" t="str">
        <f t="shared" ca="1" si="21"/>
        <v/>
      </c>
      <c r="AN42" s="4">
        <f t="shared" ca="1" si="21"/>
        <v>2.7536377783169672</v>
      </c>
      <c r="AO42" s="4">
        <f t="shared" ca="1" si="21"/>
        <v>2.1859679798026059</v>
      </c>
      <c r="AP42" s="4">
        <f t="shared" ca="1" si="21"/>
        <v>2.0790440937331627</v>
      </c>
      <c r="AQ42" s="4">
        <f t="shared" ca="1" si="21"/>
        <v>2.0329098521430331</v>
      </c>
      <c r="AR42" s="4">
        <f t="shared" ca="1" si="21"/>
        <v>1.9198669202950196</v>
      </c>
      <c r="AS42" s="4" t="str">
        <f t="shared" ca="1" si="21"/>
        <v/>
      </c>
      <c r="AT42" s="4" t="str">
        <f t="shared" ca="1" si="21"/>
        <v/>
      </c>
      <c r="AU42" s="4" t="str">
        <f t="shared" ca="1" si="21"/>
        <v/>
      </c>
      <c r="AV42" s="4" t="str">
        <f t="shared" ca="1" si="21"/>
        <v/>
      </c>
      <c r="AW42" s="4">
        <f t="shared" ca="1" si="21"/>
        <v>3.3682630067101913</v>
      </c>
      <c r="AX42" s="4">
        <f t="shared" ca="1" si="21"/>
        <v>2.5251734783345601</v>
      </c>
      <c r="AY42" s="4">
        <f t="shared" ca="1" si="21"/>
        <v>2.0646384655667775</v>
      </c>
      <c r="AZ42" s="110">
        <f t="shared" ca="1" si="21"/>
        <v>1.9257354414200689</v>
      </c>
      <c r="BA42" s="4">
        <f t="shared" ca="1" si="21"/>
        <v>1.860350435217403</v>
      </c>
      <c r="BB42" s="4">
        <f t="shared" ca="1" si="21"/>
        <v>1.8533109622717887</v>
      </c>
      <c r="BC42" s="4">
        <f t="shared" ca="1" si="21"/>
        <v>1.8835475114607561</v>
      </c>
      <c r="BD42" s="4">
        <f t="shared" ca="1" si="21"/>
        <v>1.9180578423742705</v>
      </c>
      <c r="BE42" s="4">
        <f t="shared" ca="1" si="21"/>
        <v>1.9220898615647883</v>
      </c>
      <c r="BF42" s="4">
        <f t="shared" ca="1" si="21"/>
        <v>1.9226008067178078</v>
      </c>
      <c r="BG42" s="4">
        <f t="shared" ca="1" si="21"/>
        <v>1.9226661486111751</v>
      </c>
      <c r="BH42" s="4">
        <f t="shared" ca="1" si="21"/>
        <v>1.9226745144487771</v>
      </c>
      <c r="BI42" s="4">
        <f t="shared" ca="1" si="21"/>
        <v>1.8454147540087069</v>
      </c>
      <c r="BJ42" s="4">
        <f t="shared" ca="1" si="21"/>
        <v>1.8280589481393497</v>
      </c>
      <c r="BK42" s="4">
        <f t="shared" ca="1" si="21"/>
        <v>1.8248591285471387</v>
      </c>
      <c r="BL42" s="4">
        <f t="shared" ca="1" si="21"/>
        <v>1.8242866054944751</v>
      </c>
      <c r="BM42" s="4">
        <f t="shared" ca="1" si="21"/>
        <v>1.8745212067303718</v>
      </c>
      <c r="BN42" s="4">
        <f t="shared" ca="1" si="21"/>
        <v>1.9367659734497866</v>
      </c>
      <c r="BO42" s="4">
        <f t="shared" ca="1" si="21"/>
        <v>1.9506357408453541</v>
      </c>
      <c r="BP42" s="4">
        <f t="shared" ca="1" si="21"/>
        <v>1.953983031261628</v>
      </c>
      <c r="BQ42" s="4">
        <f t="shared" ref="BQ42:EB42" ca="1" si="22">IF(BQ43&lt;&gt;"",BQ34-BQ43,"")</f>
        <v>1.9548047390837109</v>
      </c>
      <c r="BR42" s="4">
        <f t="shared" ca="1" si="22"/>
        <v>1.9550072789314823</v>
      </c>
      <c r="BS42" s="4">
        <f t="shared" ca="1" si="22"/>
        <v>1.9527442705064546</v>
      </c>
      <c r="BT42" s="4">
        <f t="shared" ca="1" si="22"/>
        <v>1.8960823350733766</v>
      </c>
      <c r="BU42" s="4">
        <f t="shared" ca="1" si="22"/>
        <v>1.8783321284513581</v>
      </c>
      <c r="BV42" s="4">
        <f t="shared" ca="1" si="22"/>
        <v>1.873089615553573</v>
      </c>
      <c r="BW42" s="4">
        <f t="shared" ca="1" si="22"/>
        <v>1.8715706364475302</v>
      </c>
      <c r="BX42" s="110">
        <f t="shared" ca="1" si="22"/>
        <v>1.8711330376313691</v>
      </c>
      <c r="BY42" s="4">
        <f t="shared" ca="1" si="22"/>
        <v>1.8472178990751353</v>
      </c>
      <c r="BZ42" s="4">
        <f t="shared" ca="1" si="22"/>
        <v>1.8614317602821402</v>
      </c>
      <c r="CA42" s="4">
        <f t="shared" ca="1" si="22"/>
        <v>1.8655394747359344</v>
      </c>
      <c r="CB42" s="4">
        <f t="shared" ca="1" si="22"/>
        <v>1.8667450523655065</v>
      </c>
      <c r="CC42" s="4">
        <f t="shared" ca="1" si="22"/>
        <v>1.8671004462948386</v>
      </c>
      <c r="CD42" s="4">
        <f t="shared" ca="1" si="22"/>
        <v>1.8672053490168119</v>
      </c>
      <c r="CE42" s="4">
        <f t="shared" ca="1" si="22"/>
        <v>1.8672363252794408</v>
      </c>
      <c r="CF42" s="4">
        <f t="shared" ca="1" si="22"/>
        <v>1.8672454731523953</v>
      </c>
      <c r="CG42" s="4">
        <f t="shared" ca="1" si="22"/>
        <v>1.8457746375752933</v>
      </c>
      <c r="CH42" s="4">
        <f t="shared" ca="1" si="22"/>
        <v>1.8359752605351851</v>
      </c>
      <c r="CI42" s="4">
        <f t="shared" ca="1" si="22"/>
        <v>1.8328539722646495</v>
      </c>
      <c r="CJ42" s="4">
        <f t="shared" ca="1" si="22"/>
        <v>1.8318696733802418</v>
      </c>
      <c r="CK42" s="4">
        <f t="shared" ca="1" si="22"/>
        <v>1.8315602680160996</v>
      </c>
      <c r="CL42" s="4">
        <f t="shared" ca="1" si="22"/>
        <v>1.8314631077437435</v>
      </c>
      <c r="CM42" s="4">
        <f t="shared" ca="1" si="22"/>
        <v>1.8593739458662075</v>
      </c>
      <c r="CN42" s="4">
        <f t="shared" ca="1" si="22"/>
        <v>1.8770049475176558</v>
      </c>
      <c r="CO42" s="4">
        <f t="shared" ca="1" si="22"/>
        <v>1.8828343792549094</v>
      </c>
      <c r="CP42" s="4">
        <f t="shared" ca="1" si="22"/>
        <v>1.8847941094757059</v>
      </c>
      <c r="CQ42" s="4">
        <f t="shared" ca="1" si="22"/>
        <v>1.8854565193591861</v>
      </c>
      <c r="CR42" s="4">
        <f t="shared" ca="1" si="22"/>
        <v>1.8856808289589524</v>
      </c>
      <c r="CS42" s="4">
        <f t="shared" ca="1" si="22"/>
        <v>1.8857568328451666</v>
      </c>
      <c r="CT42" s="4">
        <f t="shared" ca="1" si="22"/>
        <v>1.8857825909590356</v>
      </c>
      <c r="CU42" s="156">
        <f t="shared" ca="1" si="22"/>
        <v>1.856412878782997</v>
      </c>
      <c r="CV42" s="4" t="str">
        <f t="shared" ca="1" si="22"/>
        <v/>
      </c>
      <c r="CW42" s="4" t="str">
        <f t="shared" ca="1" si="22"/>
        <v/>
      </c>
      <c r="CX42" s="4" t="str">
        <f t="shared" ca="1" si="22"/>
        <v/>
      </c>
      <c r="CY42" s="4" t="str">
        <f t="shared" ca="1" si="22"/>
        <v/>
      </c>
      <c r="CZ42" s="4" t="str">
        <f t="shared" ca="1" si="22"/>
        <v/>
      </c>
      <c r="DA42" s="4" t="str">
        <f t="shared" ca="1" si="22"/>
        <v/>
      </c>
      <c r="DB42" s="4" t="str">
        <f t="shared" ca="1" si="22"/>
        <v/>
      </c>
      <c r="DC42" s="4" t="str">
        <f t="shared" ca="1" si="22"/>
        <v/>
      </c>
      <c r="DD42" s="4" t="str">
        <f t="shared" ca="1" si="22"/>
        <v/>
      </c>
      <c r="DE42" s="4" t="str">
        <f t="shared" ca="1" si="22"/>
        <v/>
      </c>
      <c r="DF42" s="4" t="str">
        <f t="shared" ca="1" si="22"/>
        <v/>
      </c>
      <c r="DG42" s="4" t="str">
        <f t="shared" ca="1" si="22"/>
        <v/>
      </c>
      <c r="DH42" s="4" t="str">
        <f t="shared" ca="1" si="22"/>
        <v/>
      </c>
      <c r="DI42" s="4" t="str">
        <f t="shared" ca="1" si="22"/>
        <v/>
      </c>
      <c r="DJ42" s="4" t="str">
        <f t="shared" ca="1" si="22"/>
        <v/>
      </c>
      <c r="DK42" s="4" t="str">
        <f t="shared" ca="1" si="22"/>
        <v/>
      </c>
      <c r="DL42" s="4" t="str">
        <f t="shared" ca="1" si="22"/>
        <v/>
      </c>
      <c r="DM42" s="4" t="str">
        <f t="shared" ca="1" si="22"/>
        <v/>
      </c>
      <c r="DN42" s="4" t="str">
        <f t="shared" ca="1" si="22"/>
        <v/>
      </c>
      <c r="DO42" s="4" t="str">
        <f t="shared" ca="1" si="22"/>
        <v/>
      </c>
      <c r="DP42" s="4" t="str">
        <f t="shared" ca="1" si="22"/>
        <v/>
      </c>
      <c r="DQ42" s="4" t="str">
        <f t="shared" ca="1" si="22"/>
        <v/>
      </c>
      <c r="DR42" s="4" t="str">
        <f t="shared" ca="1" si="22"/>
        <v/>
      </c>
      <c r="DS42" s="4" t="str">
        <f t="shared" ca="1" si="22"/>
        <v/>
      </c>
      <c r="DT42" s="110" t="str">
        <f t="shared" ca="1" si="22"/>
        <v/>
      </c>
      <c r="DU42" s="4" t="str">
        <f t="shared" ca="1" si="22"/>
        <v/>
      </c>
      <c r="DV42" s="4" t="str">
        <f t="shared" ca="1" si="22"/>
        <v/>
      </c>
      <c r="DW42" s="4" t="str">
        <f t="shared" ca="1" si="22"/>
        <v/>
      </c>
      <c r="DX42" s="4" t="str">
        <f t="shared" ca="1" si="22"/>
        <v/>
      </c>
      <c r="DY42" s="4" t="str">
        <f t="shared" ca="1" si="22"/>
        <v/>
      </c>
      <c r="DZ42" s="4" t="str">
        <f t="shared" ca="1" si="22"/>
        <v/>
      </c>
      <c r="EA42" s="4" t="str">
        <f t="shared" ca="1" si="22"/>
        <v/>
      </c>
      <c r="EB42" s="4" t="str">
        <f t="shared" ca="1" si="22"/>
        <v/>
      </c>
      <c r="EC42" s="4" t="str">
        <f t="shared" ref="EC42:GM42" ca="1" si="23">IF(EC43&lt;&gt;"",EC34-EC43,"")</f>
        <v/>
      </c>
      <c r="ED42" s="4" t="str">
        <f t="shared" ca="1" si="23"/>
        <v/>
      </c>
      <c r="EE42" s="4" t="str">
        <f t="shared" ca="1" si="23"/>
        <v/>
      </c>
      <c r="EF42" s="4" t="str">
        <f t="shared" ca="1" si="23"/>
        <v/>
      </c>
      <c r="EG42" s="4" t="str">
        <f t="shared" ca="1" si="23"/>
        <v/>
      </c>
      <c r="EH42" s="4" t="str">
        <f t="shared" ca="1" si="23"/>
        <v/>
      </c>
      <c r="EI42" s="4" t="str">
        <f t="shared" ca="1" si="23"/>
        <v/>
      </c>
      <c r="EJ42" s="4" t="str">
        <f t="shared" ca="1" si="23"/>
        <v/>
      </c>
      <c r="EK42" s="4" t="str">
        <f t="shared" ca="1" si="23"/>
        <v/>
      </c>
      <c r="EL42" s="4" t="str">
        <f t="shared" ca="1" si="23"/>
        <v/>
      </c>
      <c r="EM42" s="4" t="str">
        <f t="shared" ca="1" si="23"/>
        <v/>
      </c>
      <c r="EN42" s="4" t="str">
        <f t="shared" ca="1" si="23"/>
        <v/>
      </c>
      <c r="EO42" s="4" t="str">
        <f t="shared" ca="1" si="23"/>
        <v/>
      </c>
      <c r="EP42" s="4" t="str">
        <f t="shared" ca="1" si="23"/>
        <v/>
      </c>
      <c r="EQ42" s="156" t="str">
        <f t="shared" ca="1" si="23"/>
        <v/>
      </c>
      <c r="ER42" s="4" t="str">
        <f t="shared" ca="1" si="23"/>
        <v/>
      </c>
      <c r="ES42" s="4" t="str">
        <f t="shared" ca="1" si="23"/>
        <v/>
      </c>
      <c r="ET42" s="4" t="str">
        <f t="shared" ca="1" si="23"/>
        <v/>
      </c>
      <c r="EU42" s="4" t="str">
        <f t="shared" ca="1" si="23"/>
        <v/>
      </c>
      <c r="EV42" s="4" t="str">
        <f t="shared" ca="1" si="23"/>
        <v/>
      </c>
      <c r="EW42" s="4" t="str">
        <f t="shared" ca="1" si="23"/>
        <v/>
      </c>
      <c r="EX42" s="4" t="str">
        <f t="shared" ca="1" si="23"/>
        <v/>
      </c>
      <c r="EY42" s="4" t="str">
        <f t="shared" ca="1" si="23"/>
        <v/>
      </c>
      <c r="EZ42" s="4" t="str">
        <f t="shared" ca="1" si="23"/>
        <v/>
      </c>
      <c r="FA42" s="4" t="str">
        <f t="shared" ca="1" si="23"/>
        <v/>
      </c>
      <c r="FB42" s="4" t="str">
        <f t="shared" ca="1" si="23"/>
        <v/>
      </c>
      <c r="FC42" s="4" t="str">
        <f t="shared" ca="1" si="23"/>
        <v/>
      </c>
      <c r="FD42" s="4" t="str">
        <f t="shared" ca="1" si="23"/>
        <v/>
      </c>
      <c r="FE42" s="4" t="str">
        <f t="shared" ca="1" si="23"/>
        <v/>
      </c>
      <c r="FF42" s="4" t="str">
        <f t="shared" ca="1" si="23"/>
        <v/>
      </c>
      <c r="FG42" s="4" t="str">
        <f t="shared" ca="1" si="23"/>
        <v/>
      </c>
      <c r="FH42" s="4" t="str">
        <f t="shared" ca="1" si="23"/>
        <v/>
      </c>
      <c r="FI42" s="4" t="str">
        <f t="shared" ca="1" si="23"/>
        <v/>
      </c>
      <c r="FJ42" s="4" t="str">
        <f t="shared" ca="1" si="23"/>
        <v/>
      </c>
      <c r="FK42" s="4" t="str">
        <f t="shared" ca="1" si="23"/>
        <v/>
      </c>
      <c r="FL42" s="4" t="str">
        <f t="shared" ca="1" si="23"/>
        <v/>
      </c>
      <c r="FM42" s="4" t="str">
        <f t="shared" ca="1" si="23"/>
        <v/>
      </c>
      <c r="FN42" s="4" t="str">
        <f t="shared" ca="1" si="23"/>
        <v/>
      </c>
      <c r="FO42" s="4" t="str">
        <f t="shared" ca="1" si="23"/>
        <v/>
      </c>
      <c r="FP42" s="110" t="str">
        <f t="shared" si="23"/>
        <v/>
      </c>
      <c r="FQ42" s="4" t="str">
        <f t="shared" si="23"/>
        <v/>
      </c>
      <c r="FR42" s="4" t="str">
        <f t="shared" si="23"/>
        <v/>
      </c>
      <c r="FS42" s="4" t="str">
        <f t="shared" si="23"/>
        <v/>
      </c>
      <c r="FT42" s="4" t="str">
        <f t="shared" si="23"/>
        <v/>
      </c>
      <c r="FU42" s="4" t="str">
        <f t="shared" si="23"/>
        <v/>
      </c>
      <c r="FV42" s="4" t="str">
        <f t="shared" si="23"/>
        <v/>
      </c>
      <c r="FW42" s="4" t="str">
        <f t="shared" si="23"/>
        <v/>
      </c>
      <c r="FX42" s="4" t="str">
        <f t="shared" si="23"/>
        <v/>
      </c>
      <c r="FY42" s="4" t="str">
        <f t="shared" si="23"/>
        <v/>
      </c>
      <c r="FZ42" s="4" t="str">
        <f t="shared" si="23"/>
        <v/>
      </c>
      <c r="GA42" s="4" t="str">
        <f t="shared" si="23"/>
        <v/>
      </c>
      <c r="GB42" s="4" t="str">
        <f t="shared" si="23"/>
        <v/>
      </c>
      <c r="GC42" s="4" t="str">
        <f t="shared" si="23"/>
        <v/>
      </c>
      <c r="GD42" s="4" t="str">
        <f t="shared" si="23"/>
        <v/>
      </c>
      <c r="GE42" s="4" t="str">
        <f t="shared" si="23"/>
        <v/>
      </c>
      <c r="GF42" s="4" t="str">
        <f t="shared" si="23"/>
        <v/>
      </c>
      <c r="GG42" s="4" t="str">
        <f t="shared" si="23"/>
        <v/>
      </c>
      <c r="GH42" s="4" t="str">
        <f t="shared" si="23"/>
        <v/>
      </c>
      <c r="GI42" s="4" t="str">
        <f t="shared" si="23"/>
        <v/>
      </c>
      <c r="GJ42" s="4" t="str">
        <f t="shared" si="23"/>
        <v/>
      </c>
      <c r="GK42" s="4" t="str">
        <f t="shared" si="23"/>
        <v/>
      </c>
      <c r="GL42" s="4" t="str">
        <f t="shared" si="23"/>
        <v/>
      </c>
      <c r="GM42" s="156" t="str">
        <f t="shared" si="23"/>
        <v/>
      </c>
    </row>
    <row r="43" spans="1:195" x14ac:dyDescent="0.25">
      <c r="B43" t="s">
        <v>56</v>
      </c>
      <c r="C43" t="s">
        <v>24</v>
      </c>
      <c r="D43" s="4">
        <f ca="1">IF(D64&lt;=$L$3,IF(OR(D53=3,D53=4),"",IF((MecaFluide!$D$15^2*D34^2+(MecaFluide!$C$14+MecaFluide!$D$15)*(D15-D12-MecaFluide!$D$15*D34^2))&gt;0,MecaFluide!$D$15*D34-SQRT(MecaFluide!$D$15^2*D34^2+(MecaFluide!$C$14+MecaFluide!$D$15)*(D15-D12-MecaFluide!$D$15*D34^2))/(MecaFluide!$C$14+MecaFluide!$D$15),"")),"")</f>
        <v>-2.6461780553812417</v>
      </c>
      <c r="E43" s="4">
        <f ca="1">IF(E64&lt;=$L$3,IF(OR(E53=3,E53=4),"",IF((MecaFluide!$D$15^2*E34^2+(MecaFluide!$C$14+MecaFluide!$D$15)*(E15-E12-MecaFluide!$D$15*E34^2))&gt;0,MecaFluide!$D$15*E34-SQRT(MecaFluide!$D$15^2*E34^2+(MecaFluide!$C$14+MecaFluide!$D$15)*(E15-E12-MecaFluide!$D$15*E34^2))/(MecaFluide!$C$14+MecaFluide!$D$15),"")),"")</f>
        <v>-2.9428908977538142</v>
      </c>
      <c r="F43" s="4">
        <f ca="1">IF(F64&lt;=$L$3,IF(OR(F53=3,F53=4),"",IF((MecaFluide!$D$15^2*F34^2+(MecaFluide!$C$14+MecaFluide!$D$15)*(F15-F12-MecaFluide!$D$15*F34^2))&gt;0,MecaFluide!$D$15*F34-SQRT(MecaFluide!$D$15^2*F34^2+(MecaFluide!$C$14+MecaFluide!$D$15)*(F15-F12-MecaFluide!$D$15*F34^2))/(MecaFluide!$C$14+MecaFluide!$D$15),"")),"")</f>
        <v>-3.069356046999093</v>
      </c>
      <c r="G43" s="4">
        <f ca="1">IF(G64&lt;=$L$3,IF(OR(G53=3,G53=4),"",IF((MecaFluide!$D$15^2*G34^2+(MecaFluide!$C$14+MecaFluide!$D$15)*(G15-G12-MecaFluide!$D$15*G34^2))&gt;0,MecaFluide!$D$15*G34-SQRT(MecaFluide!$D$15^2*G34^2+(MecaFluide!$C$14+MecaFluide!$D$15)*(G15-G12-MecaFluide!$D$15*G34^2))/(MecaFluide!$C$14+MecaFluide!$D$15),"")),"")</f>
        <v>-3.1473006333450493</v>
      </c>
      <c r="H43" s="4">
        <f ca="1">IF(H64&lt;=$L$3,IF(OR(H53=3,H53=4),"",IF((MecaFluide!$D$15^2*H34^2+(MecaFluide!$C$14+MecaFluide!$D$15)*(H15-H12-MecaFluide!$D$15*H34^2))&gt;0,MecaFluide!$D$15*H34-SQRT(MecaFluide!$D$15^2*H34^2+(MecaFluide!$C$14+MecaFluide!$D$15)*(H15-H12-MecaFluide!$D$15*H34^2))/(MecaFluide!$C$14+MecaFluide!$D$15),"")),"")</f>
        <v>-3.1911003204686605</v>
      </c>
      <c r="I43" s="4">
        <f ca="1">IF(I64&lt;=$L$3,IF(OR(I53=3,I53=4),"",IF((MecaFluide!$D$15^2*I34^2+(MecaFluide!$C$14+MecaFluide!$D$15)*(I15-I12-MecaFluide!$D$15*I34^2))&gt;0,MecaFluide!$D$15*I34-SQRT(MecaFluide!$D$15^2*I34^2+(MecaFluide!$C$14+MecaFluide!$D$15)*(I15-I12-MecaFluide!$D$15*I34^2))/(MecaFluide!$C$14+MecaFluide!$D$15),"")),"")</f>
        <v>-3.1367246001167781</v>
      </c>
      <c r="J43" s="4">
        <f ca="1">IF(J64&lt;=$L$3,IF(OR(J53=3,J53=4),"",IF((MecaFluide!$D$15^2*J34^2+(MecaFluide!$C$14+MecaFluide!$D$15)*(J15-J12-MecaFluide!$D$15*J34^2))&gt;0,MecaFluide!$D$15*J34-SQRT(MecaFluide!$D$15^2*J34^2+(MecaFluide!$C$14+MecaFluide!$D$15)*(J15-J12-MecaFluide!$D$15*J34^2))/(MecaFluide!$C$14+MecaFluide!$D$15),"")),"")</f>
        <v>-3.195088672396889</v>
      </c>
      <c r="K43" s="4" t="str">
        <f ca="1">IF(K64&lt;=$L$3,IF(OR(K53=3,K53=4),"",IF((MecaFluide!$D$15^2*K34^2+(MecaFluide!$C$14+MecaFluide!$D$15)*(K15-K12-MecaFluide!$D$15*K34^2))&gt;0,MecaFluide!$D$15*K34-SQRT(MecaFluide!$D$15^2*K34^2+(MecaFluide!$C$14+MecaFluide!$D$15)*(K15-K12-MecaFluide!$D$15*K34^2))/(MecaFluide!$C$14+MecaFluide!$D$15),"")),"")</f>
        <v/>
      </c>
      <c r="L43" s="4" t="str">
        <f ca="1">IF(L64&lt;=$L$3,IF(OR(L53=3,L53=4),"",IF((MecaFluide!$D$15^2*L34^2+(MecaFluide!$C$14+MecaFluide!$D$15)*(L15-L12-MecaFluide!$D$15*L34^2))&gt;0,MecaFluide!$D$15*L34-SQRT(MecaFluide!$D$15^2*L34^2+(MecaFluide!$C$14+MecaFluide!$D$15)*(L15-L12-MecaFluide!$D$15*L34^2))/(MecaFluide!$C$14+MecaFluide!$D$15),"")),"")</f>
        <v/>
      </c>
      <c r="M43" s="4" t="str">
        <f ca="1">IF(M64&lt;=$L$3,IF(OR(M53=3,M53=4),"",IF((MecaFluide!$D$15^2*M34^2+(MecaFluide!$C$14+MecaFluide!$D$15)*(M15-M12-MecaFluide!$D$15*M34^2))&gt;0,MecaFluide!$D$15*M34-SQRT(MecaFluide!$D$15^2*M34^2+(MecaFluide!$C$14+MecaFluide!$D$15)*(M15-M12-MecaFluide!$D$15*M34^2))/(MecaFluide!$C$14+MecaFluide!$D$15),"")),"")</f>
        <v/>
      </c>
      <c r="N43" s="4" t="str">
        <f ca="1">IF(N64&lt;=$L$3,IF(OR(N53=3,N53=4),"",IF((MecaFluide!$D$15^2*N34^2+(MecaFluide!$C$14+MecaFluide!$D$15)*(N15-N12-MecaFluide!$D$15*N34^2))&gt;0,MecaFluide!$D$15*N34-SQRT(MecaFluide!$D$15^2*N34^2+(MecaFluide!$C$14+MecaFluide!$D$15)*(N15-N12-MecaFluide!$D$15*N34^2))/(MecaFluide!$C$14+MecaFluide!$D$15),"")),"")</f>
        <v/>
      </c>
      <c r="O43" s="4" t="str">
        <f ca="1">IF(O64&lt;=$L$3,IF(OR(O53=3,O53=4),"",IF((MecaFluide!$D$15^2*O34^2+(MecaFluide!$C$14+MecaFluide!$D$15)*(O15-O12-MecaFluide!$D$15*O34^2))&gt;0,MecaFluide!$D$15*O34-SQRT(MecaFluide!$D$15^2*O34^2+(MecaFluide!$C$14+MecaFluide!$D$15)*(O15-O12-MecaFluide!$D$15*O34^2))/(MecaFluide!$C$14+MecaFluide!$D$15),"")),"")</f>
        <v/>
      </c>
      <c r="P43" s="4" t="str">
        <f ca="1">IF(P64&lt;=$L$3,IF(OR(P53=3,P53=4),"",IF((MecaFluide!$D$15^2*P34^2+(MecaFluide!$C$14+MecaFluide!$D$15)*(P15-P12-MecaFluide!$D$15*P34^2))&gt;0,MecaFluide!$D$15*P34-SQRT(MecaFluide!$D$15^2*P34^2+(MecaFluide!$C$14+MecaFluide!$D$15)*(P15-P12-MecaFluide!$D$15*P34^2))/(MecaFluide!$C$14+MecaFluide!$D$15),"")),"")</f>
        <v/>
      </c>
      <c r="Q43" s="4" t="str">
        <f ca="1">IF(Q64&lt;=$L$3,IF(OR(Q53=3,Q53=4),"",IF((MecaFluide!$D$15^2*Q34^2+(MecaFluide!$C$14+MecaFluide!$D$15)*(Q15-Q12-MecaFluide!$D$15*Q34^2))&gt;0,MecaFluide!$D$15*Q34-SQRT(MecaFluide!$D$15^2*Q34^2+(MecaFluide!$C$14+MecaFluide!$D$15)*(Q15-Q12-MecaFluide!$D$15*Q34^2))/(MecaFluide!$C$14+MecaFluide!$D$15),"")),"")</f>
        <v/>
      </c>
      <c r="R43" s="4" t="str">
        <f ca="1">IF(R64&lt;=$L$3,IF(OR(R53=3,R53=4),"",IF((MecaFluide!$D$15^2*R34^2+(MecaFluide!$C$14+MecaFluide!$D$15)*(R15-R12-MecaFluide!$D$15*R34^2))&gt;0,MecaFluide!$D$15*R34-SQRT(MecaFluide!$D$15^2*R34^2+(MecaFluide!$C$14+MecaFluide!$D$15)*(R15-R12-MecaFluide!$D$15*R34^2))/(MecaFluide!$C$14+MecaFluide!$D$15),"")),"")</f>
        <v/>
      </c>
      <c r="S43" s="4" t="str">
        <f ca="1">IF(S64&lt;=$L$3,IF(OR(S53=3,S53=4),"",IF((MecaFluide!$D$15^2*S34^2+(MecaFluide!$C$14+MecaFluide!$D$15)*(S15-S12-MecaFluide!$D$15*S34^2))&gt;0,MecaFluide!$D$15*S34-SQRT(MecaFluide!$D$15^2*S34^2+(MecaFluide!$C$14+MecaFluide!$D$15)*(S15-S12-MecaFluide!$D$15*S34^2))/(MecaFluide!$C$14+MecaFluide!$D$15),"")),"")</f>
        <v/>
      </c>
      <c r="T43" s="4" t="str">
        <f ca="1">IF(T64&lt;=$L$3,IF(OR(T53=3,T53=4),"",IF((MecaFluide!$D$15^2*T34^2+(MecaFluide!$C$14+MecaFluide!$D$15)*(T15-T12-MecaFluide!$D$15*T34^2))&gt;0,MecaFluide!$D$15*T34-SQRT(MecaFluide!$D$15^2*T34^2+(MecaFluide!$C$14+MecaFluide!$D$15)*(T15-T12-MecaFluide!$D$15*T34^2))/(MecaFluide!$C$14+MecaFluide!$D$15),"")),"")</f>
        <v/>
      </c>
      <c r="U43" s="4" t="str">
        <f ca="1">IF(U64&lt;=$L$3,IF(OR(U53=3,U53=4),"",IF((MecaFluide!$D$15^2*U34^2+(MecaFluide!$C$14+MecaFluide!$D$15)*(U15-U12-MecaFluide!$D$15*U34^2))&gt;0,MecaFluide!$D$15*U34-SQRT(MecaFluide!$D$15^2*U34^2+(MecaFluide!$C$14+MecaFluide!$D$15)*(U15-U12-MecaFluide!$D$15*U34^2))/(MecaFluide!$C$14+MecaFluide!$D$15),"")),"")</f>
        <v/>
      </c>
      <c r="V43" s="4" t="str">
        <f ca="1">IF(V64&lt;=$L$3,IF(OR(V53=3,V53=4),"",IF((MecaFluide!$D$15^2*V34^2+(MecaFluide!$C$14+MecaFluide!$D$15)*(V15-V12-MecaFluide!$D$15*V34^2))&gt;0,MecaFluide!$D$15*V34-SQRT(MecaFluide!$D$15^2*V34^2+(MecaFluide!$C$14+MecaFluide!$D$15)*(V15-V12-MecaFluide!$D$15*V34^2))/(MecaFluide!$C$14+MecaFluide!$D$15),"")),"")</f>
        <v/>
      </c>
      <c r="W43" s="4" t="str">
        <f ca="1">IF(W64&lt;=$L$3,IF(OR(W53=3,W53=4),"",IF((MecaFluide!$D$15^2*W34^2+(MecaFluide!$C$14+MecaFluide!$D$15)*(W15-W12-MecaFluide!$D$15*W34^2))&gt;0,MecaFluide!$D$15*W34-SQRT(MecaFluide!$D$15^2*W34^2+(MecaFluide!$C$14+MecaFluide!$D$15)*(W15-W12-MecaFluide!$D$15*W34^2))/(MecaFluide!$C$14+MecaFluide!$D$15),"")),"")</f>
        <v/>
      </c>
      <c r="X43" s="4" t="str">
        <f ca="1">IF(X64&lt;=$L$3,IF(OR(X53=3,X53=4),"",IF((MecaFluide!$D$15^2*X34^2+(MecaFluide!$C$14+MecaFluide!$D$15)*(X15-X12-MecaFluide!$D$15*X34^2))&gt;0,MecaFluide!$D$15*X34-SQRT(MecaFluide!$D$15^2*X34^2+(MecaFluide!$C$14+MecaFluide!$D$15)*(X15-X12-MecaFluide!$D$15*X34^2))/(MecaFluide!$C$14+MecaFluide!$D$15),"")),"")</f>
        <v/>
      </c>
      <c r="Y43" s="4" t="str">
        <f ca="1">IF(Y64&lt;=$L$3,IF(OR(Y53=3,Y53=4),"",IF((MecaFluide!$D$15^2*Y34^2+(MecaFluide!$C$14+MecaFluide!$D$15)*(Y15-Y12-MecaFluide!$D$15*Y34^2))&gt;0,MecaFluide!$D$15*Y34-SQRT(MecaFluide!$D$15^2*Y34^2+(MecaFluide!$C$14+MecaFluide!$D$15)*(Y15-Y12-MecaFluide!$D$15*Y34^2))/(MecaFluide!$C$14+MecaFluide!$D$15),"")),"")</f>
        <v/>
      </c>
      <c r="Z43" s="4" t="str">
        <f ca="1">IF(Z64&lt;=$L$3,IF(OR(Z53=3,Z53=4),"",IF((MecaFluide!$D$15^2*Z34^2+(MecaFluide!$C$14+MecaFluide!$D$15)*(Z15-Z12-MecaFluide!$D$15*Z34^2))&gt;0,MecaFluide!$D$15*Z34-SQRT(MecaFluide!$D$15^2*Z34^2+(MecaFluide!$C$14+MecaFluide!$D$15)*(Z15-Z12-MecaFluide!$D$15*Z34^2))/(MecaFluide!$C$14+MecaFluide!$D$15),"")),"")</f>
        <v/>
      </c>
      <c r="AA43" s="4" t="str">
        <f ca="1">IF(AA64&lt;=$L$3,IF(OR(AA53=3,AA53=4),"",IF((MecaFluide!$D$15^2*AA34^2+(MecaFluide!$C$14+MecaFluide!$D$15)*(AA15-AA12-MecaFluide!$D$15*AA34^2))&gt;0,MecaFluide!$D$15*AA34-SQRT(MecaFluide!$D$15^2*AA34^2+(MecaFluide!$C$14+MecaFluide!$D$15)*(AA15-AA12-MecaFluide!$D$15*AA34^2))/(MecaFluide!$C$14+MecaFluide!$D$15),"")),"")</f>
        <v/>
      </c>
      <c r="AB43" s="110">
        <f ca="1">IF(AB64&lt;=$L$3,IF(OR(AB53=3,AB53=4),"",IF((MecaFluide!$D$15^2*AB34^2+(MecaFluide!$C$14+MecaFluide!$D$15)*(AB15-AB12-MecaFluide!$D$15*AB34^2))&gt;0,MecaFluide!$D$15*AB34-SQRT(MecaFluide!$D$15^2*AB34^2+(MecaFluide!$C$14+MecaFluide!$D$15)*(AB15-AB12-MecaFluide!$D$15*AB34^2))/(MecaFluide!$C$14+MecaFluide!$D$15),"")),"")</f>
        <v>-4.2246100330669822</v>
      </c>
      <c r="AC43" s="4">
        <f ca="1">IF(AC64&lt;=$L$3,IF(OR(AC53=3,AC53=4),"",IF((MecaFluide!$D$15^2*AC34^2+(MecaFluide!$C$14+MecaFluide!$D$15)*(AC15-AC12-MecaFluide!$D$15*AC34^2))&gt;0,MecaFluide!$D$15*AC34-SQRT(MecaFluide!$D$15^2*AC34^2+(MecaFluide!$C$14+MecaFluide!$D$15)*(AC15-AC12-MecaFluide!$D$15*AC34^2))/(MecaFluide!$C$14+MecaFluide!$D$15),"")),"")</f>
        <v>-2.8980046360947562</v>
      </c>
      <c r="AD43" s="4">
        <f ca="1">IF(AD64&lt;=$L$3,IF(OR(AD53=3,AD53=4),"",IF((MecaFluide!$D$15^2*AD34^2+(MecaFluide!$C$14+MecaFluide!$D$15)*(AD15-AD12-MecaFluide!$D$15*AD34^2))&gt;0,MecaFluide!$D$15*AD34-SQRT(MecaFluide!$D$15^2*AD34^2+(MecaFluide!$C$14+MecaFluide!$D$15)*(AD15-AD12-MecaFluide!$D$15*AD34^2))/(MecaFluide!$C$14+MecaFluide!$D$15),"")),"")</f>
        <v>-2.2354476344546543</v>
      </c>
      <c r="AE43" s="4">
        <f ca="1">IF(AE64&lt;=$L$3,IF(OR(AE53=3,AE53=4),"",IF((MecaFluide!$D$15^2*AE34^2+(MecaFluide!$C$14+MecaFluide!$D$15)*(AE15-AE12-MecaFluide!$D$15*AE34^2))&gt;0,MecaFluide!$D$15*AE34-SQRT(MecaFluide!$D$15^2*AE34^2+(MecaFluide!$C$14+MecaFluide!$D$15)*(AE15-AE12-MecaFluide!$D$15*AE34^2))/(MecaFluide!$C$14+MecaFluide!$D$15),"")),"")</f>
        <v>-2.0824344991992998</v>
      </c>
      <c r="AF43" s="4">
        <f ca="1">IF(AF64&lt;=$L$3,IF(OR(AF53=3,AF53=4),"",IF((MecaFluide!$D$15^2*AF34^2+(MecaFluide!$C$14+MecaFluide!$D$15)*(AF15-AF12-MecaFluide!$D$15*AF34^2))&gt;0,MecaFluide!$D$15*AF34-SQRT(MecaFluide!$D$15^2*AF34^2+(MecaFluide!$C$14+MecaFluide!$D$15)*(AF15-AF12-MecaFluide!$D$15*AF34^2))/(MecaFluide!$C$14+MecaFluide!$D$15),"")),"")</f>
        <v>-2.0757513829649841</v>
      </c>
      <c r="AG43" s="4">
        <f ca="1">IF(AG64&lt;=$L$3,IF(OR(AG53=3,AG53=4),"",IF((MecaFluide!$D$15^2*AG34^2+(MecaFluide!$C$14+MecaFluide!$D$15)*(AG15-AG12-MecaFluide!$D$15*AG34^2))&gt;0,MecaFluide!$D$15*AG34-SQRT(MecaFluide!$D$15^2*AG34^2+(MecaFluide!$C$14+MecaFluide!$D$15)*(AG15-AG12-MecaFluide!$D$15*AG34^2))/(MecaFluide!$C$14+MecaFluide!$D$15),"")),"")</f>
        <v>-2.0757160960467425</v>
      </c>
      <c r="AH43" s="4">
        <f ca="1">IF(AH64&lt;=$L$3,IF(OR(AH53=3,AH53=4),"",IF((MecaFluide!$D$15^2*AH34^2+(MecaFluide!$C$14+MecaFluide!$D$15)*(AH15-AH12-MecaFluide!$D$15*AH34^2))&gt;0,MecaFluide!$D$15*AH34-SQRT(MecaFluide!$D$15^2*AH34^2+(MecaFluide!$C$14+MecaFluide!$D$15)*(AH15-AH12-MecaFluide!$D$15*AH34^2))/(MecaFluide!$C$14+MecaFluide!$D$15),"")),"")</f>
        <v>-1.9464759438790804</v>
      </c>
      <c r="AI43" s="4">
        <f ca="1">IF(AI64&lt;=$L$3,IF(OR(AI53=3,AI53=4),"",IF((MecaFluide!$D$15^2*AI34^2+(MecaFluide!$C$14+MecaFluide!$D$15)*(AI15-AI12-MecaFluide!$D$15*AI34^2))&gt;0,MecaFluide!$D$15*AI34-SQRT(MecaFluide!$D$15^2*AI34^2+(MecaFluide!$C$14+MecaFluide!$D$15)*(AI15-AI12-MecaFluide!$D$15*AI34^2))/(MecaFluide!$C$14+MecaFluide!$D$15),"")),"")</f>
        <v>-1.9064688137406482</v>
      </c>
      <c r="AJ43" s="4" t="str">
        <f ca="1">IF(AJ64&lt;=$L$3,IF(OR(AJ53=3,AJ53=4),"",IF((MecaFluide!$D$15^2*AJ34^2+(MecaFluide!$C$14+MecaFluide!$D$15)*(AJ15-AJ12-MecaFluide!$D$15*AJ34^2))&gt;0,MecaFluide!$D$15*AJ34-SQRT(MecaFluide!$D$15^2*AJ34^2+(MecaFluide!$C$14+MecaFluide!$D$15)*(AJ15-AJ12-MecaFluide!$D$15*AJ34^2))/(MecaFluide!$C$14+MecaFluide!$D$15),"")),"")</f>
        <v/>
      </c>
      <c r="AK43" s="4" t="str">
        <f ca="1">IF(AK64&lt;=$L$3,IF(OR(AK53=3,AK53=4),"",IF((MecaFluide!$D$15^2*AK34^2+(MecaFluide!$C$14+MecaFluide!$D$15)*(AK15-AK12-MecaFluide!$D$15*AK34^2))&gt;0,MecaFluide!$D$15*AK34-SQRT(MecaFluide!$D$15^2*AK34^2+(MecaFluide!$C$14+MecaFluide!$D$15)*(AK15-AK12-MecaFluide!$D$15*AK34^2))/(MecaFluide!$C$14+MecaFluide!$D$15),"")),"")</f>
        <v/>
      </c>
      <c r="AL43" s="4" t="str">
        <f ca="1">IF(AL64&lt;=$L$3,IF(OR(AL53=3,AL53=4),"",IF((MecaFluide!$D$15^2*AL34^2+(MecaFluide!$C$14+MecaFluide!$D$15)*(AL15-AL12-MecaFluide!$D$15*AL34^2))&gt;0,MecaFluide!$D$15*AL34-SQRT(MecaFluide!$D$15^2*AL34^2+(MecaFluide!$C$14+MecaFluide!$D$15)*(AL15-AL12-MecaFluide!$D$15*AL34^2))/(MecaFluide!$C$14+MecaFluide!$D$15),"")),"")</f>
        <v/>
      </c>
      <c r="AM43" s="4" t="str">
        <f ca="1">IF(AM64&lt;=$L$3,IF(OR(AM53=3,AM53=4),"",IF((MecaFluide!$D$15^2*AM34^2+(MecaFluide!$C$14+MecaFluide!$D$15)*(AM15-AM12-MecaFluide!$D$15*AM34^2))&gt;0,MecaFluide!$D$15*AM34-SQRT(MecaFluide!$D$15^2*AM34^2+(MecaFluide!$C$14+MecaFluide!$D$15)*(AM15-AM12-MecaFluide!$D$15*AM34^2))/(MecaFluide!$C$14+MecaFluide!$D$15),"")),"")</f>
        <v/>
      </c>
      <c r="AN43" s="4">
        <f ca="1">IF(AN64&lt;=$L$3,IF(OR(AN53=3,AN53=4),"",IF((MecaFluide!$D$15^2*AN34^2+(MecaFluide!$C$14+MecaFluide!$D$15)*(AN15-AN12-MecaFluide!$D$15*AN34^2))&gt;0,MecaFluide!$D$15*AN34-SQRT(MecaFluide!$D$15^2*AN34^2+(MecaFluide!$C$14+MecaFluide!$D$15)*(AN15-AN12-MecaFluide!$D$15*AN34^2))/(MecaFluide!$C$14+MecaFluide!$D$15),"")),"")</f>
        <v>-2.7536377783169672</v>
      </c>
      <c r="AO43" s="4">
        <f ca="1">IF(AO64&lt;=$L$3,IF(OR(AO53=3,AO53=4),"",IF((MecaFluide!$D$15^2*AO34^2+(MecaFluide!$C$14+MecaFluide!$D$15)*(AO15-AO12-MecaFluide!$D$15*AO34^2))&gt;0,MecaFluide!$D$15*AO34-SQRT(MecaFluide!$D$15^2*AO34^2+(MecaFluide!$C$14+MecaFluide!$D$15)*(AO15-AO12-MecaFluide!$D$15*AO34^2))/(MecaFluide!$C$14+MecaFluide!$D$15),"")),"")</f>
        <v>-2.1859679798026059</v>
      </c>
      <c r="AP43" s="4">
        <f ca="1">IF(AP64&lt;=$L$3,IF(OR(AP53=3,AP53=4),"",IF((MecaFluide!$D$15^2*AP34^2+(MecaFluide!$C$14+MecaFluide!$D$15)*(AP15-AP12-MecaFluide!$D$15*AP34^2))&gt;0,MecaFluide!$D$15*AP34-SQRT(MecaFluide!$D$15^2*AP34^2+(MecaFluide!$C$14+MecaFluide!$D$15)*(AP15-AP12-MecaFluide!$D$15*AP34^2))/(MecaFluide!$C$14+MecaFluide!$D$15),"")),"")</f>
        <v>-2.0790440937331627</v>
      </c>
      <c r="AQ43" s="4">
        <f ca="1">IF(AQ64&lt;=$L$3,IF(OR(AQ53=3,AQ53=4),"",IF((MecaFluide!$D$15^2*AQ34^2+(MecaFluide!$C$14+MecaFluide!$D$15)*(AQ15-AQ12-MecaFluide!$D$15*AQ34^2))&gt;0,MecaFluide!$D$15*AQ34-SQRT(MecaFluide!$D$15^2*AQ34^2+(MecaFluide!$C$14+MecaFluide!$D$15)*(AQ15-AQ12-MecaFluide!$D$15*AQ34^2))/(MecaFluide!$C$14+MecaFluide!$D$15),"")),"")</f>
        <v>-2.0329098521430331</v>
      </c>
      <c r="AR43" s="4">
        <f ca="1">IF(AR64&lt;=$L$3,IF(OR(AR53=3,AR53=4),"",IF((MecaFluide!$D$15^2*AR34^2+(MecaFluide!$C$14+MecaFluide!$D$15)*(AR15-AR12-MecaFluide!$D$15*AR34^2))&gt;0,MecaFluide!$D$15*AR34-SQRT(MecaFluide!$D$15^2*AR34^2+(MecaFluide!$C$14+MecaFluide!$D$15)*(AR15-AR12-MecaFluide!$D$15*AR34^2))/(MecaFluide!$C$14+MecaFluide!$D$15),"")),"")</f>
        <v>-1.9198669202950196</v>
      </c>
      <c r="AS43" s="4" t="str">
        <f ca="1">IF(AS64&lt;=$L$3,IF(OR(AS53=3,AS53=4),"",IF((MecaFluide!$D$15^2*AS34^2+(MecaFluide!$C$14+MecaFluide!$D$15)*(AS15-AS12-MecaFluide!$D$15*AS34^2))&gt;0,MecaFluide!$D$15*AS34-SQRT(MecaFluide!$D$15^2*AS34^2+(MecaFluide!$C$14+MecaFluide!$D$15)*(AS15-AS12-MecaFluide!$D$15*AS34^2))/(MecaFluide!$C$14+MecaFluide!$D$15),"")),"")</f>
        <v/>
      </c>
      <c r="AT43" s="4" t="str">
        <f ca="1">IF(AT64&lt;=$L$3,IF(OR(AT53=3,AT53=4),"",IF((MecaFluide!$D$15^2*AT34^2+(MecaFluide!$C$14+MecaFluide!$D$15)*(AT15-AT12-MecaFluide!$D$15*AT34^2))&gt;0,MecaFluide!$D$15*AT34-SQRT(MecaFluide!$D$15^2*AT34^2+(MecaFluide!$C$14+MecaFluide!$D$15)*(AT15-AT12-MecaFluide!$D$15*AT34^2))/(MecaFluide!$C$14+MecaFluide!$D$15),"")),"")</f>
        <v/>
      </c>
      <c r="AU43" s="4" t="str">
        <f ca="1">IF(AU64&lt;=$L$3,IF(OR(AU53=3,AU53=4),"",IF((MecaFluide!$D$15^2*AU34^2+(MecaFluide!$C$14+MecaFluide!$D$15)*(AU15-AU12-MecaFluide!$D$15*AU34^2))&gt;0,MecaFluide!$D$15*AU34-SQRT(MecaFluide!$D$15^2*AU34^2+(MecaFluide!$C$14+MecaFluide!$D$15)*(AU15-AU12-MecaFluide!$D$15*AU34^2))/(MecaFluide!$C$14+MecaFluide!$D$15),"")),"")</f>
        <v/>
      </c>
      <c r="AV43" s="4" t="str">
        <f ca="1">IF(AV64&lt;=$L$3,IF(OR(AV53=3,AV53=4),"",IF((MecaFluide!$D$15^2*AV34^2+(MecaFluide!$C$14+MecaFluide!$D$15)*(AV15-AV12-MecaFluide!$D$15*AV34^2))&gt;0,MecaFluide!$D$15*AV34-SQRT(MecaFluide!$D$15^2*AV34^2+(MecaFluide!$C$14+MecaFluide!$D$15)*(AV15-AV12-MecaFluide!$D$15*AV34^2))/(MecaFluide!$C$14+MecaFluide!$D$15),"")),"")</f>
        <v/>
      </c>
      <c r="AW43" s="4">
        <f ca="1">IF(AW64&lt;=$L$3,IF(OR(AW53=3,AW53=4),"",IF((MecaFluide!$D$15^2*AW34^2+(MecaFluide!$C$14+MecaFluide!$D$15)*(AW15-AW12-MecaFluide!$D$15*AW34^2))&gt;0,MecaFluide!$D$15*AW34-SQRT(MecaFluide!$D$15^2*AW34^2+(MecaFluide!$C$14+MecaFluide!$D$15)*(AW15-AW12-MecaFluide!$D$15*AW34^2))/(MecaFluide!$C$14+MecaFluide!$D$15),"")),"")</f>
        <v>-3.3682630067101913</v>
      </c>
      <c r="AX43" s="4">
        <f ca="1">IF(AX64&lt;=$L$3,IF(OR(AX53=3,AX53=4),"",IF((MecaFluide!$D$15^2*AX34^2+(MecaFluide!$C$14+MecaFluide!$D$15)*(AX15-AX12-MecaFluide!$D$15*AX34^2))&gt;0,MecaFluide!$D$15*AX34-SQRT(MecaFluide!$D$15^2*AX34^2+(MecaFluide!$C$14+MecaFluide!$D$15)*(AX15-AX12-MecaFluide!$D$15*AX34^2))/(MecaFluide!$C$14+MecaFluide!$D$15),"")),"")</f>
        <v>-2.5251734783345601</v>
      </c>
      <c r="AY43" s="4">
        <f ca="1">IF(AY64&lt;=$L$3,IF(OR(AY53=3,AY53=4),"",IF((MecaFluide!$D$15^2*AY34^2+(MecaFluide!$C$14+MecaFluide!$D$15)*(AY15-AY12-MecaFluide!$D$15*AY34^2))&gt;0,MecaFluide!$D$15*AY34-SQRT(MecaFluide!$D$15^2*AY34^2+(MecaFluide!$C$14+MecaFluide!$D$15)*(AY15-AY12-MecaFluide!$D$15*AY34^2))/(MecaFluide!$C$14+MecaFluide!$D$15),"")),"")</f>
        <v>-2.0646384655667775</v>
      </c>
      <c r="AZ43" s="110">
        <f ca="1">IF(AZ64&lt;=$L$3,IF(OR(AZ53=3,AZ53=4),"",IF((MecaFluide!$D$15^2*AZ34^2+(MecaFluide!$C$14+MecaFluide!$D$15)*(AZ15-AZ12-MecaFluide!$D$15*AZ34^2))&gt;0,MecaFluide!$D$15*AZ34-SQRT(MecaFluide!$D$15^2*AZ34^2+(MecaFluide!$C$14+MecaFluide!$D$15)*(AZ15-AZ12-MecaFluide!$D$15*AZ34^2))/(MecaFluide!$C$14+MecaFluide!$D$15),"")),"")</f>
        <v>-1.9257354414200689</v>
      </c>
      <c r="BA43" s="4">
        <f ca="1">IF(BA64&lt;=$L$3,IF(OR(BA53=3,BA53=4),"",IF((MecaFluide!$D$15^2*BA34^2+(MecaFluide!$C$14+MecaFluide!$D$15)*(BA15-BA12-MecaFluide!$D$15*BA34^2))&gt;0,MecaFluide!$D$15*BA34-SQRT(MecaFluide!$D$15^2*BA34^2+(MecaFluide!$C$14+MecaFluide!$D$15)*(BA15-BA12-MecaFluide!$D$15*BA34^2))/(MecaFluide!$C$14+MecaFluide!$D$15),"")),"")</f>
        <v>-1.860350435217403</v>
      </c>
      <c r="BB43" s="4">
        <f ca="1">IF(BB64&lt;=$L$3,IF(OR(BB53=3,BB53=4),"",IF((MecaFluide!$D$15^2*BB34^2+(MecaFluide!$C$14+MecaFluide!$D$15)*(BB15-BB12-MecaFluide!$D$15*BB34^2))&gt;0,MecaFluide!$D$15*BB34-SQRT(MecaFluide!$D$15^2*BB34^2+(MecaFluide!$C$14+MecaFluide!$D$15)*(BB15-BB12-MecaFluide!$D$15*BB34^2))/(MecaFluide!$C$14+MecaFluide!$D$15),"")),"")</f>
        <v>-1.8533109622717887</v>
      </c>
      <c r="BC43" s="4">
        <f ca="1">IF(BC64&lt;=$L$3,IF(OR(BC53=3,BC53=4),"",IF((MecaFluide!$D$15^2*BC34^2+(MecaFluide!$C$14+MecaFluide!$D$15)*(BC15-BC12-MecaFluide!$D$15*BC34^2))&gt;0,MecaFluide!$D$15*BC34-SQRT(MecaFluide!$D$15^2*BC34^2+(MecaFluide!$C$14+MecaFluide!$D$15)*(BC15-BC12-MecaFluide!$D$15*BC34^2))/(MecaFluide!$C$14+MecaFluide!$D$15),"")),"")</f>
        <v>-1.8835475114607561</v>
      </c>
      <c r="BD43" s="4">
        <f ca="1">IF(BD64&lt;=$L$3,IF(OR(BD53=3,BD53=4),"",IF((MecaFluide!$D$15^2*BD34^2+(MecaFluide!$C$14+MecaFluide!$D$15)*(BD15-BD12-MecaFluide!$D$15*BD34^2))&gt;0,MecaFluide!$D$15*BD34-SQRT(MecaFluide!$D$15^2*BD34^2+(MecaFluide!$C$14+MecaFluide!$D$15)*(BD15-BD12-MecaFluide!$D$15*BD34^2))/(MecaFluide!$C$14+MecaFluide!$D$15),"")),"")</f>
        <v>-1.9180578423742705</v>
      </c>
      <c r="BE43" s="4">
        <f ca="1">IF(BE64&lt;=$L$3,IF(OR(BE53=3,BE53=4),"",IF((MecaFluide!$D$15^2*BE34^2+(MecaFluide!$C$14+MecaFluide!$D$15)*(BE15-BE12-MecaFluide!$D$15*BE34^2))&gt;0,MecaFluide!$D$15*BE34-SQRT(MecaFluide!$D$15^2*BE34^2+(MecaFluide!$C$14+MecaFluide!$D$15)*(BE15-BE12-MecaFluide!$D$15*BE34^2))/(MecaFluide!$C$14+MecaFluide!$D$15),"")),"")</f>
        <v>-1.9220898615647883</v>
      </c>
      <c r="BF43" s="4">
        <f ca="1">IF(BF64&lt;=$L$3,IF(OR(BF53=3,BF53=4),"",IF((MecaFluide!$D$15^2*BF34^2+(MecaFluide!$C$14+MecaFluide!$D$15)*(BF15-BF12-MecaFluide!$D$15*BF34^2))&gt;0,MecaFluide!$D$15*BF34-SQRT(MecaFluide!$D$15^2*BF34^2+(MecaFluide!$C$14+MecaFluide!$D$15)*(BF15-BF12-MecaFluide!$D$15*BF34^2))/(MecaFluide!$C$14+MecaFluide!$D$15),"")),"")</f>
        <v>-1.9226008067178078</v>
      </c>
      <c r="BG43" s="4">
        <f ca="1">IF(BG64&lt;=$L$3,IF(OR(BG53=3,BG53=4),"",IF((MecaFluide!$D$15^2*BG34^2+(MecaFluide!$C$14+MecaFluide!$D$15)*(BG15-BG12-MecaFluide!$D$15*BG34^2))&gt;0,MecaFluide!$D$15*BG34-SQRT(MecaFluide!$D$15^2*BG34^2+(MecaFluide!$C$14+MecaFluide!$D$15)*(BG15-BG12-MecaFluide!$D$15*BG34^2))/(MecaFluide!$C$14+MecaFluide!$D$15),"")),"")</f>
        <v>-1.9226661486111751</v>
      </c>
      <c r="BH43" s="4">
        <f ca="1">IF(BH64&lt;=$L$3,IF(OR(BH53=3,BH53=4),"",IF((MecaFluide!$D$15^2*BH34^2+(MecaFluide!$C$14+MecaFluide!$D$15)*(BH15-BH12-MecaFluide!$D$15*BH34^2))&gt;0,MecaFluide!$D$15*BH34-SQRT(MecaFluide!$D$15^2*BH34^2+(MecaFluide!$C$14+MecaFluide!$D$15)*(BH15-BH12-MecaFluide!$D$15*BH34^2))/(MecaFluide!$C$14+MecaFluide!$D$15),"")),"")</f>
        <v>-1.9226745144487771</v>
      </c>
      <c r="BI43" s="4">
        <f ca="1">IF(BI64&lt;=$L$3,IF(OR(BI53=3,BI53=4),"",IF((MecaFluide!$D$15^2*BI34^2+(MecaFluide!$C$14+MecaFluide!$D$15)*(BI15-BI12-MecaFluide!$D$15*BI34^2))&gt;0,MecaFluide!$D$15*BI34-SQRT(MecaFluide!$D$15^2*BI34^2+(MecaFluide!$C$14+MecaFluide!$D$15)*(BI15-BI12-MecaFluide!$D$15*BI34^2))/(MecaFluide!$C$14+MecaFluide!$D$15),"")),"")</f>
        <v>-1.8454147540087069</v>
      </c>
      <c r="BJ43" s="4">
        <f ca="1">IF(BJ64&lt;=$L$3,IF(OR(BJ53=3,BJ53=4),"",IF((MecaFluide!$D$15^2*BJ34^2+(MecaFluide!$C$14+MecaFluide!$D$15)*(BJ15-BJ12-MecaFluide!$D$15*BJ34^2))&gt;0,MecaFluide!$D$15*BJ34-SQRT(MecaFluide!$D$15^2*BJ34^2+(MecaFluide!$C$14+MecaFluide!$D$15)*(BJ15-BJ12-MecaFluide!$D$15*BJ34^2))/(MecaFluide!$C$14+MecaFluide!$D$15),"")),"")</f>
        <v>-1.8280589481393497</v>
      </c>
      <c r="BK43" s="4">
        <f ca="1">IF(BK64&lt;=$L$3,IF(OR(BK53=3,BK53=4),"",IF((MecaFluide!$D$15^2*BK34^2+(MecaFluide!$C$14+MecaFluide!$D$15)*(BK15-BK12-MecaFluide!$D$15*BK34^2))&gt;0,MecaFluide!$D$15*BK34-SQRT(MecaFluide!$D$15^2*BK34^2+(MecaFluide!$C$14+MecaFluide!$D$15)*(BK15-BK12-MecaFluide!$D$15*BK34^2))/(MecaFluide!$C$14+MecaFluide!$D$15),"")),"")</f>
        <v>-1.8248591285471387</v>
      </c>
      <c r="BL43" s="4">
        <f ca="1">IF(BL64&lt;=$L$3,IF(OR(BL53=3,BL53=4),"",IF((MecaFluide!$D$15^2*BL34^2+(MecaFluide!$C$14+MecaFluide!$D$15)*(BL15-BL12-MecaFluide!$D$15*BL34^2))&gt;0,MecaFluide!$D$15*BL34-SQRT(MecaFluide!$D$15^2*BL34^2+(MecaFluide!$C$14+MecaFluide!$D$15)*(BL15-BL12-MecaFluide!$D$15*BL34^2))/(MecaFluide!$C$14+MecaFluide!$D$15),"")),"")</f>
        <v>-1.8242866054944751</v>
      </c>
      <c r="BM43" s="4">
        <f ca="1">IF(BM64&lt;=$L$3,IF(OR(BM53=3,BM53=4),"",IF((MecaFluide!$D$15^2*BM34^2+(MecaFluide!$C$14+MecaFluide!$D$15)*(BM15-BM12-MecaFluide!$D$15*BM34^2))&gt;0,MecaFluide!$D$15*BM34-SQRT(MecaFluide!$D$15^2*BM34^2+(MecaFluide!$C$14+MecaFluide!$D$15)*(BM15-BM12-MecaFluide!$D$15*BM34^2))/(MecaFluide!$C$14+MecaFluide!$D$15),"")),"")</f>
        <v>-1.8745212067303718</v>
      </c>
      <c r="BN43" s="4">
        <f ca="1">IF(BN64&lt;=$L$3,IF(OR(BN53=3,BN53=4),"",IF((MecaFluide!$D$15^2*BN34^2+(MecaFluide!$C$14+MecaFluide!$D$15)*(BN15-BN12-MecaFluide!$D$15*BN34^2))&gt;0,MecaFluide!$D$15*BN34-SQRT(MecaFluide!$D$15^2*BN34^2+(MecaFluide!$C$14+MecaFluide!$D$15)*(BN15-BN12-MecaFluide!$D$15*BN34^2))/(MecaFluide!$C$14+MecaFluide!$D$15),"")),"")</f>
        <v>-1.9367659734497866</v>
      </c>
      <c r="BO43" s="4">
        <f ca="1">IF(BO64&lt;=$L$3,IF(OR(BO53=3,BO53=4),"",IF((MecaFluide!$D$15^2*BO34^2+(MecaFluide!$C$14+MecaFluide!$D$15)*(BO15-BO12-MecaFluide!$D$15*BO34^2))&gt;0,MecaFluide!$D$15*BO34-SQRT(MecaFluide!$D$15^2*BO34^2+(MecaFluide!$C$14+MecaFluide!$D$15)*(BO15-BO12-MecaFluide!$D$15*BO34^2))/(MecaFluide!$C$14+MecaFluide!$D$15),"")),"")</f>
        <v>-1.9506357408453541</v>
      </c>
      <c r="BP43" s="4">
        <f ca="1">IF(BP64&lt;=$L$3,IF(OR(BP53=3,BP53=4),"",IF((MecaFluide!$D$15^2*BP34^2+(MecaFluide!$C$14+MecaFluide!$D$15)*(BP15-BP12-MecaFluide!$D$15*BP34^2))&gt;0,MecaFluide!$D$15*BP34-SQRT(MecaFluide!$D$15^2*BP34^2+(MecaFluide!$C$14+MecaFluide!$D$15)*(BP15-BP12-MecaFluide!$D$15*BP34^2))/(MecaFluide!$C$14+MecaFluide!$D$15),"")),"")</f>
        <v>-1.953983031261628</v>
      </c>
      <c r="BQ43" s="4">
        <f ca="1">IF(BQ64&lt;=$L$3,IF(OR(BQ53=3,BQ53=4),"",IF((MecaFluide!$D$15^2*BQ34^2+(MecaFluide!$C$14+MecaFluide!$D$15)*(BQ15-BQ12-MecaFluide!$D$15*BQ34^2))&gt;0,MecaFluide!$D$15*BQ34-SQRT(MecaFluide!$D$15^2*BQ34^2+(MecaFluide!$C$14+MecaFluide!$D$15)*(BQ15-BQ12-MecaFluide!$D$15*BQ34^2))/(MecaFluide!$C$14+MecaFluide!$D$15),"")),"")</f>
        <v>-1.9548047390837109</v>
      </c>
      <c r="BR43" s="4">
        <f ca="1">IF(BR64&lt;=$L$3,IF(OR(BR53=3,BR53=4),"",IF((MecaFluide!$D$15^2*BR34^2+(MecaFluide!$C$14+MecaFluide!$D$15)*(BR15-BR12-MecaFluide!$D$15*BR34^2))&gt;0,MecaFluide!$D$15*BR34-SQRT(MecaFluide!$D$15^2*BR34^2+(MecaFluide!$C$14+MecaFluide!$D$15)*(BR15-BR12-MecaFluide!$D$15*BR34^2))/(MecaFluide!$C$14+MecaFluide!$D$15),"")),"")</f>
        <v>-1.9550072789314823</v>
      </c>
      <c r="BS43" s="4">
        <f ca="1">IF(BS64&lt;=$L$3,IF(OR(BS53=3,BS53=4),"",IF((MecaFluide!$D$15^2*BS34^2+(MecaFluide!$C$14+MecaFluide!$D$15)*(BS15-BS12-MecaFluide!$D$15*BS34^2))&gt;0,MecaFluide!$D$15*BS34-SQRT(MecaFluide!$D$15^2*BS34^2+(MecaFluide!$C$14+MecaFluide!$D$15)*(BS15-BS12-MecaFluide!$D$15*BS34^2))/(MecaFluide!$C$14+MecaFluide!$D$15),"")),"")</f>
        <v>-1.9527442705064546</v>
      </c>
      <c r="BT43" s="4">
        <f ca="1">IF(BT64&lt;=$L$3,IF(OR(BT53=3,BT53=4),"",IF((MecaFluide!$D$15^2*BT34^2+(MecaFluide!$C$14+MecaFluide!$D$15)*(BT15-BT12-MecaFluide!$D$15*BT34^2))&gt;0,MecaFluide!$D$15*BT34-SQRT(MecaFluide!$D$15^2*BT34^2+(MecaFluide!$C$14+MecaFluide!$D$15)*(BT15-BT12-MecaFluide!$D$15*BT34^2))/(MecaFluide!$C$14+MecaFluide!$D$15),"")),"")</f>
        <v>-1.8960823350733766</v>
      </c>
      <c r="BU43" s="4">
        <f ca="1">IF(BU64&lt;=$L$3,IF(OR(BU53=3,BU53=4),"",IF((MecaFluide!$D$15^2*BU34^2+(MecaFluide!$C$14+MecaFluide!$D$15)*(BU15-BU12-MecaFluide!$D$15*BU34^2))&gt;0,MecaFluide!$D$15*BU34-SQRT(MecaFluide!$D$15^2*BU34^2+(MecaFluide!$C$14+MecaFluide!$D$15)*(BU15-BU12-MecaFluide!$D$15*BU34^2))/(MecaFluide!$C$14+MecaFluide!$D$15),"")),"")</f>
        <v>-1.8783321284513581</v>
      </c>
      <c r="BV43" s="4">
        <f ca="1">IF(BV64&lt;=$L$3,IF(OR(BV53=3,BV53=4),"",IF((MecaFluide!$D$15^2*BV34^2+(MecaFluide!$C$14+MecaFluide!$D$15)*(BV15-BV12-MecaFluide!$D$15*BV34^2))&gt;0,MecaFluide!$D$15*BV34-SQRT(MecaFluide!$D$15^2*BV34^2+(MecaFluide!$C$14+MecaFluide!$D$15)*(BV15-BV12-MecaFluide!$D$15*BV34^2))/(MecaFluide!$C$14+MecaFluide!$D$15),"")),"")</f>
        <v>-1.873089615553573</v>
      </c>
      <c r="BW43" s="4">
        <f ca="1">IF(BW64&lt;=$L$3,IF(OR(BW53=3,BW53=4),"",IF((MecaFluide!$D$15^2*BW34^2+(MecaFluide!$C$14+MecaFluide!$D$15)*(BW15-BW12-MecaFluide!$D$15*BW34^2))&gt;0,MecaFluide!$D$15*BW34-SQRT(MecaFluide!$D$15^2*BW34^2+(MecaFluide!$C$14+MecaFluide!$D$15)*(BW15-BW12-MecaFluide!$D$15*BW34^2))/(MecaFluide!$C$14+MecaFluide!$D$15),"")),"")</f>
        <v>-1.8715706364475302</v>
      </c>
      <c r="BX43" s="110">
        <f ca="1">IF(BX64&lt;=$L$3,IF(OR(BX53=3,BX53=4),"",IF((MecaFluide!$D$15^2*BX34^2+(MecaFluide!$C$14+MecaFluide!$D$15)*(BX15-BX12-MecaFluide!$D$15*BX34^2))&gt;0,MecaFluide!$D$15*BX34-SQRT(MecaFluide!$D$15^2*BX34^2+(MecaFluide!$C$14+MecaFluide!$D$15)*(BX15-BX12-MecaFluide!$D$15*BX34^2))/(MecaFluide!$C$14+MecaFluide!$D$15),"")),"")</f>
        <v>-1.8711330376313691</v>
      </c>
      <c r="BY43" s="4">
        <f ca="1">IF(BY64&lt;=$L$3,IF(OR(BY53=3,BY53=4),"",IF((MecaFluide!$D$15^2*BY34^2+(MecaFluide!$C$14+MecaFluide!$D$15)*(BY15-BY12-MecaFluide!$D$15*BY34^2))&gt;0,MecaFluide!$D$15*BY34-SQRT(MecaFluide!$D$15^2*BY34^2+(MecaFluide!$C$14+MecaFluide!$D$15)*(BY15-BY12-MecaFluide!$D$15*BY34^2))/(MecaFluide!$C$14+MecaFluide!$D$15),"")),"")</f>
        <v>-1.8472178990751353</v>
      </c>
      <c r="BZ43" s="4">
        <f ca="1">IF(BZ64&lt;=$L$3,IF(OR(BZ53=3,BZ53=4),"",IF((MecaFluide!$D$15^2*BZ34^2+(MecaFluide!$C$14+MecaFluide!$D$15)*(BZ15-BZ12-MecaFluide!$D$15*BZ34^2))&gt;0,MecaFluide!$D$15*BZ34-SQRT(MecaFluide!$D$15^2*BZ34^2+(MecaFluide!$C$14+MecaFluide!$D$15)*(BZ15-BZ12-MecaFluide!$D$15*BZ34^2))/(MecaFluide!$C$14+MecaFluide!$D$15),"")),"")</f>
        <v>-1.8614317602821402</v>
      </c>
      <c r="CA43" s="4">
        <f ca="1">IF(CA64&lt;=$L$3,IF(OR(CA53=3,CA53=4),"",IF((MecaFluide!$D$15^2*CA34^2+(MecaFluide!$C$14+MecaFluide!$D$15)*(CA15-CA12-MecaFluide!$D$15*CA34^2))&gt;0,MecaFluide!$D$15*CA34-SQRT(MecaFluide!$D$15^2*CA34^2+(MecaFluide!$C$14+MecaFluide!$D$15)*(CA15-CA12-MecaFluide!$D$15*CA34^2))/(MecaFluide!$C$14+MecaFluide!$D$15),"")),"")</f>
        <v>-1.8655394747359344</v>
      </c>
      <c r="CB43" s="4">
        <f ca="1">IF(CB64&lt;=$L$3,IF(OR(CB53=3,CB53=4),"",IF((MecaFluide!$D$15^2*CB34^2+(MecaFluide!$C$14+MecaFluide!$D$15)*(CB15-CB12-MecaFluide!$D$15*CB34^2))&gt;0,MecaFluide!$D$15*CB34-SQRT(MecaFluide!$D$15^2*CB34^2+(MecaFluide!$C$14+MecaFluide!$D$15)*(CB15-CB12-MecaFluide!$D$15*CB34^2))/(MecaFluide!$C$14+MecaFluide!$D$15),"")),"")</f>
        <v>-1.8667450523655065</v>
      </c>
      <c r="CC43" s="4">
        <f ca="1">IF(CC64&lt;=$L$3,IF(OR(CC53=3,CC53=4),"",IF((MecaFluide!$D$15^2*CC34^2+(MecaFluide!$C$14+MecaFluide!$D$15)*(CC15-CC12-MecaFluide!$D$15*CC34^2))&gt;0,MecaFluide!$D$15*CC34-SQRT(MecaFluide!$D$15^2*CC34^2+(MecaFluide!$C$14+MecaFluide!$D$15)*(CC15-CC12-MecaFluide!$D$15*CC34^2))/(MecaFluide!$C$14+MecaFluide!$D$15),"")),"")</f>
        <v>-1.8671004462948386</v>
      </c>
      <c r="CD43" s="4">
        <f ca="1">IF(CD64&lt;=$L$3,IF(OR(CD53=3,CD53=4),"",IF((MecaFluide!$D$15^2*CD34^2+(MecaFluide!$C$14+MecaFluide!$D$15)*(CD15-CD12-MecaFluide!$D$15*CD34^2))&gt;0,MecaFluide!$D$15*CD34-SQRT(MecaFluide!$D$15^2*CD34^2+(MecaFluide!$C$14+MecaFluide!$D$15)*(CD15-CD12-MecaFluide!$D$15*CD34^2))/(MecaFluide!$C$14+MecaFluide!$D$15),"")),"")</f>
        <v>-1.8672053490168119</v>
      </c>
      <c r="CE43" s="4">
        <f ca="1">IF(CE64&lt;=$L$3,IF(OR(CE53=3,CE53=4),"",IF((MecaFluide!$D$15^2*CE34^2+(MecaFluide!$C$14+MecaFluide!$D$15)*(CE15-CE12-MecaFluide!$D$15*CE34^2))&gt;0,MecaFluide!$D$15*CE34-SQRT(MecaFluide!$D$15^2*CE34^2+(MecaFluide!$C$14+MecaFluide!$D$15)*(CE15-CE12-MecaFluide!$D$15*CE34^2))/(MecaFluide!$C$14+MecaFluide!$D$15),"")),"")</f>
        <v>-1.8672363252794408</v>
      </c>
      <c r="CF43" s="4">
        <f ca="1">IF(CF64&lt;=$L$3,IF(OR(CF53=3,CF53=4),"",IF((MecaFluide!$D$15^2*CF34^2+(MecaFluide!$C$14+MecaFluide!$D$15)*(CF15-CF12-MecaFluide!$D$15*CF34^2))&gt;0,MecaFluide!$D$15*CF34-SQRT(MecaFluide!$D$15^2*CF34^2+(MecaFluide!$C$14+MecaFluide!$D$15)*(CF15-CF12-MecaFluide!$D$15*CF34^2))/(MecaFluide!$C$14+MecaFluide!$D$15),"")),"")</f>
        <v>-1.8672454731523953</v>
      </c>
      <c r="CG43" s="4">
        <f ca="1">IF(CG64&lt;=$L$3,IF(OR(CG53=3,CG53=4),"",IF((MecaFluide!$D$15^2*CG34^2+(MecaFluide!$C$14+MecaFluide!$D$15)*(CG15-CG12-MecaFluide!$D$15*CG34^2))&gt;0,MecaFluide!$D$15*CG34-SQRT(MecaFluide!$D$15^2*CG34^2+(MecaFluide!$C$14+MecaFluide!$D$15)*(CG15-CG12-MecaFluide!$D$15*CG34^2))/(MecaFluide!$C$14+MecaFluide!$D$15),"")),"")</f>
        <v>-1.8457746375752933</v>
      </c>
      <c r="CH43" s="4">
        <f ca="1">IF(CH64&lt;=$L$3,IF(OR(CH53=3,CH53=4),"",IF((MecaFluide!$D$15^2*CH34^2+(MecaFluide!$C$14+MecaFluide!$D$15)*(CH15-CH12-MecaFluide!$D$15*CH34^2))&gt;0,MecaFluide!$D$15*CH34-SQRT(MecaFluide!$D$15^2*CH34^2+(MecaFluide!$C$14+MecaFluide!$D$15)*(CH15-CH12-MecaFluide!$D$15*CH34^2))/(MecaFluide!$C$14+MecaFluide!$D$15),"")),"")</f>
        <v>-1.8359752605351851</v>
      </c>
      <c r="CI43" s="4">
        <f ca="1">IF(CI64&lt;=$L$3,IF(OR(CI53=3,CI53=4),"",IF((MecaFluide!$D$15^2*CI34^2+(MecaFluide!$C$14+MecaFluide!$D$15)*(CI15-CI12-MecaFluide!$D$15*CI34^2))&gt;0,MecaFluide!$D$15*CI34-SQRT(MecaFluide!$D$15^2*CI34^2+(MecaFluide!$C$14+MecaFluide!$D$15)*(CI15-CI12-MecaFluide!$D$15*CI34^2))/(MecaFluide!$C$14+MecaFluide!$D$15),"")),"")</f>
        <v>-1.8328539722646495</v>
      </c>
      <c r="CJ43" s="4">
        <f ca="1">IF(CJ64&lt;=$L$3,IF(OR(CJ53=3,CJ53=4),"",IF((MecaFluide!$D$15^2*CJ34^2+(MecaFluide!$C$14+MecaFluide!$D$15)*(CJ15-CJ12-MecaFluide!$D$15*CJ34^2))&gt;0,MecaFluide!$D$15*CJ34-SQRT(MecaFluide!$D$15^2*CJ34^2+(MecaFluide!$C$14+MecaFluide!$D$15)*(CJ15-CJ12-MecaFluide!$D$15*CJ34^2))/(MecaFluide!$C$14+MecaFluide!$D$15),"")),"")</f>
        <v>-1.8318696733802418</v>
      </c>
      <c r="CK43" s="4">
        <f ca="1">IF(CK64&lt;=$L$3,IF(OR(CK53=3,CK53=4),"",IF((MecaFluide!$D$15^2*CK34^2+(MecaFluide!$C$14+MecaFluide!$D$15)*(CK15-CK12-MecaFluide!$D$15*CK34^2))&gt;0,MecaFluide!$D$15*CK34-SQRT(MecaFluide!$D$15^2*CK34^2+(MecaFluide!$C$14+MecaFluide!$D$15)*(CK15-CK12-MecaFluide!$D$15*CK34^2))/(MecaFluide!$C$14+MecaFluide!$D$15),"")),"")</f>
        <v>-1.8315602680160996</v>
      </c>
      <c r="CL43" s="4">
        <f ca="1">IF(CL64&lt;=$L$3,IF(OR(CL53=3,CL53=4),"",IF((MecaFluide!$D$15^2*CL34^2+(MecaFluide!$C$14+MecaFluide!$D$15)*(CL15-CL12-MecaFluide!$D$15*CL34^2))&gt;0,MecaFluide!$D$15*CL34-SQRT(MecaFluide!$D$15^2*CL34^2+(MecaFluide!$C$14+MecaFluide!$D$15)*(CL15-CL12-MecaFluide!$D$15*CL34^2))/(MecaFluide!$C$14+MecaFluide!$D$15),"")),"")</f>
        <v>-1.8314631077437435</v>
      </c>
      <c r="CM43" s="4">
        <f ca="1">IF(CM64&lt;=$L$3,IF(OR(CM53=3,CM53=4),"",IF((MecaFluide!$D$15^2*CM34^2+(MecaFluide!$C$14+MecaFluide!$D$15)*(CM15-CM12-MecaFluide!$D$15*CM34^2))&gt;0,MecaFluide!$D$15*CM34-SQRT(MecaFluide!$D$15^2*CM34^2+(MecaFluide!$C$14+MecaFluide!$D$15)*(CM15-CM12-MecaFluide!$D$15*CM34^2))/(MecaFluide!$C$14+MecaFluide!$D$15),"")),"")</f>
        <v>-1.8593739458662075</v>
      </c>
      <c r="CN43" s="4">
        <f ca="1">IF(CN64&lt;=$L$3,IF(OR(CN53=3,CN53=4),"",IF((MecaFluide!$D$15^2*CN34^2+(MecaFluide!$C$14+MecaFluide!$D$15)*(CN15-CN12-MecaFluide!$D$15*CN34^2))&gt;0,MecaFluide!$D$15*CN34-SQRT(MecaFluide!$D$15^2*CN34^2+(MecaFluide!$C$14+MecaFluide!$D$15)*(CN15-CN12-MecaFluide!$D$15*CN34^2))/(MecaFluide!$C$14+MecaFluide!$D$15),"")),"")</f>
        <v>-1.8770049475176558</v>
      </c>
      <c r="CO43" s="4">
        <f ca="1">IF(CO64&lt;=$L$3,IF(OR(CO53=3,CO53=4),"",IF((MecaFluide!$D$15^2*CO34^2+(MecaFluide!$C$14+MecaFluide!$D$15)*(CO15-CO12-MecaFluide!$D$15*CO34^2))&gt;0,MecaFluide!$D$15*CO34-SQRT(MecaFluide!$D$15^2*CO34^2+(MecaFluide!$C$14+MecaFluide!$D$15)*(CO15-CO12-MecaFluide!$D$15*CO34^2))/(MecaFluide!$C$14+MecaFluide!$D$15),"")),"")</f>
        <v>-1.8828343792549094</v>
      </c>
      <c r="CP43" s="4">
        <f ca="1">IF(CP64&lt;=$L$3,IF(OR(CP53=3,CP53=4),"",IF((MecaFluide!$D$15^2*CP34^2+(MecaFluide!$C$14+MecaFluide!$D$15)*(CP15-CP12-MecaFluide!$D$15*CP34^2))&gt;0,MecaFluide!$D$15*CP34-SQRT(MecaFluide!$D$15^2*CP34^2+(MecaFluide!$C$14+MecaFluide!$D$15)*(CP15-CP12-MecaFluide!$D$15*CP34^2))/(MecaFluide!$C$14+MecaFluide!$D$15),"")),"")</f>
        <v>-1.8847941094757059</v>
      </c>
      <c r="CQ43" s="4">
        <f ca="1">IF(CQ64&lt;=$L$3,IF(OR(CQ53=3,CQ53=4),"",IF((MecaFluide!$D$15^2*CQ34^2+(MecaFluide!$C$14+MecaFluide!$D$15)*(CQ15-CQ12-MecaFluide!$D$15*CQ34^2))&gt;0,MecaFluide!$D$15*CQ34-SQRT(MecaFluide!$D$15^2*CQ34^2+(MecaFluide!$C$14+MecaFluide!$D$15)*(CQ15-CQ12-MecaFluide!$D$15*CQ34^2))/(MecaFluide!$C$14+MecaFluide!$D$15),"")),"")</f>
        <v>-1.8854565193591861</v>
      </c>
      <c r="CR43" s="4">
        <f ca="1">IF(CR64&lt;=$L$3,IF(OR(CR53=3,CR53=4),"",IF((MecaFluide!$D$15^2*CR34^2+(MecaFluide!$C$14+MecaFluide!$D$15)*(CR15-CR12-MecaFluide!$D$15*CR34^2))&gt;0,MecaFluide!$D$15*CR34-SQRT(MecaFluide!$D$15^2*CR34^2+(MecaFluide!$C$14+MecaFluide!$D$15)*(CR15-CR12-MecaFluide!$D$15*CR34^2))/(MecaFluide!$C$14+MecaFluide!$D$15),"")),"")</f>
        <v>-1.8856808289589524</v>
      </c>
      <c r="CS43" s="4">
        <f ca="1">IF(CS64&lt;=$L$3,IF(OR(CS53=3,CS53=4),"",IF((MecaFluide!$D$15^2*CS34^2+(MecaFluide!$C$14+MecaFluide!$D$15)*(CS15-CS12-MecaFluide!$D$15*CS34^2))&gt;0,MecaFluide!$D$15*CS34-SQRT(MecaFluide!$D$15^2*CS34^2+(MecaFluide!$C$14+MecaFluide!$D$15)*(CS15-CS12-MecaFluide!$D$15*CS34^2))/(MecaFluide!$C$14+MecaFluide!$D$15),"")),"")</f>
        <v>-1.8857568328451666</v>
      </c>
      <c r="CT43" s="4">
        <f ca="1">IF(CT64&lt;=$L$3,IF(OR(CT53=3,CT53=4),"",IF((MecaFluide!$D$15^2*CT34^2+(MecaFluide!$C$14+MecaFluide!$D$15)*(CT15-CT12-MecaFluide!$D$15*CT34^2))&gt;0,MecaFluide!$D$15*CT34-SQRT(MecaFluide!$D$15^2*CT34^2+(MecaFluide!$C$14+MecaFluide!$D$15)*(CT15-CT12-MecaFluide!$D$15*CT34^2))/(MecaFluide!$C$14+MecaFluide!$D$15),"")),"")</f>
        <v>-1.8857825909590356</v>
      </c>
      <c r="CU43" s="156">
        <f ca="1">IF(CU64&lt;=$L$3,IF(OR(CU53=3,CU53=4),"",IF((MecaFluide!$D$15^2*CU34^2+(MecaFluide!$C$14+MecaFluide!$D$15)*(CU15-CU12-MecaFluide!$D$15*CU34^2))&gt;0,MecaFluide!$D$15*CU34-SQRT(MecaFluide!$D$15^2*CU34^2+(MecaFluide!$C$14+MecaFluide!$D$15)*(CU15-CU12-MecaFluide!$D$15*CU34^2))/(MecaFluide!$C$14+MecaFluide!$D$15),"")),"")</f>
        <v>-1.856412878782997</v>
      </c>
      <c r="CV43" s="4" t="str">
        <f ca="1">IF(CV64&lt;=$L$3,IF(OR(CV53=3,CV53=4),"",IF((MecaFluide!$D$15^2*CV34^2+(MecaFluide!$C$14+MecaFluide!$D$15)*(CV15-CV12-MecaFluide!$D$15*CV34^2))&gt;0,MecaFluide!$D$15*CV34-SQRT(MecaFluide!$D$15^2*CV34^2+(MecaFluide!$C$14+MecaFluide!$D$15)*(CV15-CV12-MecaFluide!$D$15*CV34^2))/(MecaFluide!$C$14+MecaFluide!$D$15),"")),"")</f>
        <v/>
      </c>
      <c r="CW43" s="4" t="str">
        <f ca="1">IF(CW64&lt;=$L$3,IF(OR(CW53=3,CW53=4),"",IF((MecaFluide!$D$15^2*CW34^2+(MecaFluide!$C$14+MecaFluide!$D$15)*(CW15-CW12-MecaFluide!$D$15*CW34^2))&gt;0,MecaFluide!$D$15*CW34-SQRT(MecaFluide!$D$15^2*CW34^2+(MecaFluide!$C$14+MecaFluide!$D$15)*(CW15-CW12-MecaFluide!$D$15*CW34^2))/(MecaFluide!$C$14+MecaFluide!$D$15),"")),"")</f>
        <v/>
      </c>
      <c r="CX43" s="4" t="str">
        <f ca="1">IF(CX64&lt;=$L$3,IF(OR(CX53=3,CX53=4),"",IF((MecaFluide!$D$15^2*CX34^2+(MecaFluide!$C$14+MecaFluide!$D$15)*(CX15-CX12-MecaFluide!$D$15*CX34^2))&gt;0,MecaFluide!$D$15*CX34-SQRT(MecaFluide!$D$15^2*CX34^2+(MecaFluide!$C$14+MecaFluide!$D$15)*(CX15-CX12-MecaFluide!$D$15*CX34^2))/(MecaFluide!$C$14+MecaFluide!$D$15),"")),"")</f>
        <v/>
      </c>
      <c r="CY43" s="4" t="str">
        <f ca="1">IF(CY64&lt;=$L$3,IF(OR(CY53=3,CY53=4),"",IF((MecaFluide!$D$15^2*CY34^2+(MecaFluide!$C$14+MecaFluide!$D$15)*(CY15-CY12-MecaFluide!$D$15*CY34^2))&gt;0,MecaFluide!$D$15*CY34-SQRT(MecaFluide!$D$15^2*CY34^2+(MecaFluide!$C$14+MecaFluide!$D$15)*(CY15-CY12-MecaFluide!$D$15*CY34^2))/(MecaFluide!$C$14+MecaFluide!$D$15),"")),"")</f>
        <v/>
      </c>
      <c r="CZ43" s="4" t="str">
        <f ca="1">IF(CZ64&lt;=$L$3,IF(OR(CZ53=3,CZ53=4),"",IF((MecaFluide!$D$15^2*CZ34^2+(MecaFluide!$C$14+MecaFluide!$D$15)*(CZ15-CZ12-MecaFluide!$D$15*CZ34^2))&gt;0,MecaFluide!$D$15*CZ34-SQRT(MecaFluide!$D$15^2*CZ34^2+(MecaFluide!$C$14+MecaFluide!$D$15)*(CZ15-CZ12-MecaFluide!$D$15*CZ34^2))/(MecaFluide!$C$14+MecaFluide!$D$15),"")),"")</f>
        <v/>
      </c>
      <c r="DA43" s="4" t="str">
        <f ca="1">IF(DA64&lt;=$L$3,IF(OR(DA53=3,DA53=4),"",IF((MecaFluide!$D$15^2*DA34^2+(MecaFluide!$C$14+MecaFluide!$D$15)*(DA15-DA12-MecaFluide!$D$15*DA34^2))&gt;0,MecaFluide!$D$15*DA34-SQRT(MecaFluide!$D$15^2*DA34^2+(MecaFluide!$C$14+MecaFluide!$D$15)*(DA15-DA12-MecaFluide!$D$15*DA34^2))/(MecaFluide!$C$14+MecaFluide!$D$15),"")),"")</f>
        <v/>
      </c>
      <c r="DB43" s="4" t="str">
        <f ca="1">IF(DB64&lt;=$L$3,IF(OR(DB53=3,DB53=4),"",IF((MecaFluide!$D$15^2*DB34^2+(MecaFluide!$C$14+MecaFluide!$D$15)*(DB15-DB12-MecaFluide!$D$15*DB34^2))&gt;0,MecaFluide!$D$15*DB34-SQRT(MecaFluide!$D$15^2*DB34^2+(MecaFluide!$C$14+MecaFluide!$D$15)*(DB15-DB12-MecaFluide!$D$15*DB34^2))/(MecaFluide!$C$14+MecaFluide!$D$15),"")),"")</f>
        <v/>
      </c>
      <c r="DC43" s="4" t="str">
        <f ca="1">IF(DC64&lt;=$L$3,IF(OR(DC53=3,DC53=4),"",IF((MecaFluide!$D$15^2*DC34^2+(MecaFluide!$C$14+MecaFluide!$D$15)*(DC15-DC12-MecaFluide!$D$15*DC34^2))&gt;0,MecaFluide!$D$15*DC34-SQRT(MecaFluide!$D$15^2*DC34^2+(MecaFluide!$C$14+MecaFluide!$D$15)*(DC15-DC12-MecaFluide!$D$15*DC34^2))/(MecaFluide!$C$14+MecaFluide!$D$15),"")),"")</f>
        <v/>
      </c>
      <c r="DD43" s="4" t="str">
        <f ca="1">IF(DD64&lt;=$L$3,IF(OR(DD53=3,DD53=4),"",IF((MecaFluide!$D$15^2*DD34^2+(MecaFluide!$C$14+MecaFluide!$D$15)*(DD15-DD12-MecaFluide!$D$15*DD34^2))&gt;0,MecaFluide!$D$15*DD34-SQRT(MecaFluide!$D$15^2*DD34^2+(MecaFluide!$C$14+MecaFluide!$D$15)*(DD15-DD12-MecaFluide!$D$15*DD34^2))/(MecaFluide!$C$14+MecaFluide!$D$15),"")),"")</f>
        <v/>
      </c>
      <c r="DE43" s="4" t="str">
        <f ca="1">IF(DE64&lt;=$L$3,IF(OR(DE53=3,DE53=4),"",IF((MecaFluide!$D$15^2*DE34^2+(MecaFluide!$C$14+MecaFluide!$D$15)*(DE15-DE12-MecaFluide!$D$15*DE34^2))&gt;0,MecaFluide!$D$15*DE34-SQRT(MecaFluide!$D$15^2*DE34^2+(MecaFluide!$C$14+MecaFluide!$D$15)*(DE15-DE12-MecaFluide!$D$15*DE34^2))/(MecaFluide!$C$14+MecaFluide!$D$15),"")),"")</f>
        <v/>
      </c>
      <c r="DF43" s="4" t="str">
        <f ca="1">IF(DF64&lt;=$L$3,IF(OR(DF53=3,DF53=4),"",IF((MecaFluide!$D$15^2*DF34^2+(MecaFluide!$C$14+MecaFluide!$D$15)*(DF15-DF12-MecaFluide!$D$15*DF34^2))&gt;0,MecaFluide!$D$15*DF34-SQRT(MecaFluide!$D$15^2*DF34^2+(MecaFluide!$C$14+MecaFluide!$D$15)*(DF15-DF12-MecaFluide!$D$15*DF34^2))/(MecaFluide!$C$14+MecaFluide!$D$15),"")),"")</f>
        <v/>
      </c>
      <c r="DG43" s="4" t="str">
        <f ca="1">IF(DG64&lt;=$L$3,IF(OR(DG53=3,DG53=4),"",IF((MecaFluide!$D$15^2*DG34^2+(MecaFluide!$C$14+MecaFluide!$D$15)*(DG15-DG12-MecaFluide!$D$15*DG34^2))&gt;0,MecaFluide!$D$15*DG34-SQRT(MecaFluide!$D$15^2*DG34^2+(MecaFluide!$C$14+MecaFluide!$D$15)*(DG15-DG12-MecaFluide!$D$15*DG34^2))/(MecaFluide!$C$14+MecaFluide!$D$15),"")),"")</f>
        <v/>
      </c>
      <c r="DH43" s="4" t="str">
        <f ca="1">IF(DH64&lt;=$L$3,IF(OR(DH53=3,DH53=4),"",IF((MecaFluide!$D$15^2*DH34^2+(MecaFluide!$C$14+MecaFluide!$D$15)*(DH15-DH12-MecaFluide!$D$15*DH34^2))&gt;0,MecaFluide!$D$15*DH34-SQRT(MecaFluide!$D$15^2*DH34^2+(MecaFluide!$C$14+MecaFluide!$D$15)*(DH15-DH12-MecaFluide!$D$15*DH34^2))/(MecaFluide!$C$14+MecaFluide!$D$15),"")),"")</f>
        <v/>
      </c>
      <c r="DI43" s="4" t="str">
        <f ca="1">IF(DI64&lt;=$L$3,IF(OR(DI53=3,DI53=4),"",IF((MecaFluide!$D$15^2*DI34^2+(MecaFluide!$C$14+MecaFluide!$D$15)*(DI15-DI12-MecaFluide!$D$15*DI34^2))&gt;0,MecaFluide!$D$15*DI34-SQRT(MecaFluide!$D$15^2*DI34^2+(MecaFluide!$C$14+MecaFluide!$D$15)*(DI15-DI12-MecaFluide!$D$15*DI34^2))/(MecaFluide!$C$14+MecaFluide!$D$15),"")),"")</f>
        <v/>
      </c>
      <c r="DJ43" s="4" t="str">
        <f ca="1">IF(DJ64&lt;=$L$3,IF(OR(DJ53=3,DJ53=4),"",IF((MecaFluide!$D$15^2*DJ34^2+(MecaFluide!$C$14+MecaFluide!$D$15)*(DJ15-DJ12-MecaFluide!$D$15*DJ34^2))&gt;0,MecaFluide!$D$15*DJ34-SQRT(MecaFluide!$D$15^2*DJ34^2+(MecaFluide!$C$14+MecaFluide!$D$15)*(DJ15-DJ12-MecaFluide!$D$15*DJ34^2))/(MecaFluide!$C$14+MecaFluide!$D$15),"")),"")</f>
        <v/>
      </c>
      <c r="DK43" s="4" t="str">
        <f ca="1">IF(DK64&lt;=$L$3,IF(OR(DK53=3,DK53=4),"",IF((MecaFluide!$D$15^2*DK34^2+(MecaFluide!$C$14+MecaFluide!$D$15)*(DK15-DK12-MecaFluide!$D$15*DK34^2))&gt;0,MecaFluide!$D$15*DK34-SQRT(MecaFluide!$D$15^2*DK34^2+(MecaFluide!$C$14+MecaFluide!$D$15)*(DK15-DK12-MecaFluide!$D$15*DK34^2))/(MecaFluide!$C$14+MecaFluide!$D$15),"")),"")</f>
        <v/>
      </c>
      <c r="DL43" s="4" t="str">
        <f ca="1">IF(DL64&lt;=$L$3,IF(OR(DL53=3,DL53=4),"",IF((MecaFluide!$D$15^2*DL34^2+(MecaFluide!$C$14+MecaFluide!$D$15)*(DL15-DL12-MecaFluide!$D$15*DL34^2))&gt;0,MecaFluide!$D$15*DL34-SQRT(MecaFluide!$D$15^2*DL34^2+(MecaFluide!$C$14+MecaFluide!$D$15)*(DL15-DL12-MecaFluide!$D$15*DL34^2))/(MecaFluide!$C$14+MecaFluide!$D$15),"")),"")</f>
        <v/>
      </c>
      <c r="DM43" s="4" t="str">
        <f ca="1">IF(DM64&lt;=$L$3,IF(OR(DM53=3,DM53=4),"",IF((MecaFluide!$D$15^2*DM34^2+(MecaFluide!$C$14+MecaFluide!$D$15)*(DM15-DM12-MecaFluide!$D$15*DM34^2))&gt;0,MecaFluide!$D$15*DM34-SQRT(MecaFluide!$D$15^2*DM34^2+(MecaFluide!$C$14+MecaFluide!$D$15)*(DM15-DM12-MecaFluide!$D$15*DM34^2))/(MecaFluide!$C$14+MecaFluide!$D$15),"")),"")</f>
        <v/>
      </c>
      <c r="DN43" s="4" t="str">
        <f ca="1">IF(DN64&lt;=$L$3,IF(OR(DN53=3,DN53=4),"",IF((MecaFluide!$D$15^2*DN34^2+(MecaFluide!$C$14+MecaFluide!$D$15)*(DN15-DN12-MecaFluide!$D$15*DN34^2))&gt;0,MecaFluide!$D$15*DN34-SQRT(MecaFluide!$D$15^2*DN34^2+(MecaFluide!$C$14+MecaFluide!$D$15)*(DN15-DN12-MecaFluide!$D$15*DN34^2))/(MecaFluide!$C$14+MecaFluide!$D$15),"")),"")</f>
        <v/>
      </c>
      <c r="DO43" s="4" t="str">
        <f ca="1">IF(DO64&lt;=$L$3,IF(OR(DO53=3,DO53=4),"",IF((MecaFluide!$D$15^2*DO34^2+(MecaFluide!$C$14+MecaFluide!$D$15)*(DO15-DO12-MecaFluide!$D$15*DO34^2))&gt;0,MecaFluide!$D$15*DO34-SQRT(MecaFluide!$D$15^2*DO34^2+(MecaFluide!$C$14+MecaFluide!$D$15)*(DO15-DO12-MecaFluide!$D$15*DO34^2))/(MecaFluide!$C$14+MecaFluide!$D$15),"")),"")</f>
        <v/>
      </c>
      <c r="DP43" s="4" t="str">
        <f ca="1">IF(DP64&lt;=$L$3,IF(OR(DP53=3,DP53=4),"",IF((MecaFluide!$D$15^2*DP34^2+(MecaFluide!$C$14+MecaFluide!$D$15)*(DP15-DP12-MecaFluide!$D$15*DP34^2))&gt;0,MecaFluide!$D$15*DP34-SQRT(MecaFluide!$D$15^2*DP34^2+(MecaFluide!$C$14+MecaFluide!$D$15)*(DP15-DP12-MecaFluide!$D$15*DP34^2))/(MecaFluide!$C$14+MecaFluide!$D$15),"")),"")</f>
        <v/>
      </c>
      <c r="DQ43" s="4" t="str">
        <f ca="1">IF(DQ64&lt;=$L$3,IF(OR(DQ53=3,DQ53=4),"",IF((MecaFluide!$D$15^2*DQ34^2+(MecaFluide!$C$14+MecaFluide!$D$15)*(DQ15-DQ12-MecaFluide!$D$15*DQ34^2))&gt;0,MecaFluide!$D$15*DQ34-SQRT(MecaFluide!$D$15^2*DQ34^2+(MecaFluide!$C$14+MecaFluide!$D$15)*(DQ15-DQ12-MecaFluide!$D$15*DQ34^2))/(MecaFluide!$C$14+MecaFluide!$D$15),"")),"")</f>
        <v/>
      </c>
      <c r="DR43" s="4" t="str">
        <f ca="1">IF(DR64&lt;=$L$3,IF(OR(DR53=3,DR53=4),"",IF((MecaFluide!$D$15^2*DR34^2+(MecaFluide!$C$14+MecaFluide!$D$15)*(DR15-DR12-MecaFluide!$D$15*DR34^2))&gt;0,MecaFluide!$D$15*DR34-SQRT(MecaFluide!$D$15^2*DR34^2+(MecaFluide!$C$14+MecaFluide!$D$15)*(DR15-DR12-MecaFluide!$D$15*DR34^2))/(MecaFluide!$C$14+MecaFluide!$D$15),"")),"")</f>
        <v/>
      </c>
      <c r="DS43" s="4" t="str">
        <f ca="1">IF(DS64&lt;=$L$3,IF(OR(DS53=3,DS53=4),"",IF((MecaFluide!$D$15^2*DS34^2+(MecaFluide!$C$14+MecaFluide!$D$15)*(DS15-DS12-MecaFluide!$D$15*DS34^2))&gt;0,MecaFluide!$D$15*DS34-SQRT(MecaFluide!$D$15^2*DS34^2+(MecaFluide!$C$14+MecaFluide!$D$15)*(DS15-DS12-MecaFluide!$D$15*DS34^2))/(MecaFluide!$C$14+MecaFluide!$D$15),"")),"")</f>
        <v/>
      </c>
      <c r="DT43" s="110" t="str">
        <f ca="1">IF(DT64&lt;=$L$3,IF(OR(DT53=3,DT53=4),"",IF((MecaFluide!$D$15^2*DT34^2+(MecaFluide!$C$14+MecaFluide!$D$15)*(DT15-DT12-MecaFluide!$D$15*DT34^2))&gt;0,MecaFluide!$D$15*DT34-SQRT(MecaFluide!$D$15^2*DT34^2+(MecaFluide!$C$14+MecaFluide!$D$15)*(DT15-DT12-MecaFluide!$D$15*DT34^2))/(MecaFluide!$C$14+MecaFluide!$D$15),"")),"")</f>
        <v/>
      </c>
      <c r="DU43" s="4" t="str">
        <f ca="1">IF(DU64&lt;=$L$3,IF(OR(DU53=3,DU53=4),"",IF((MecaFluide!$D$15^2*DU34^2+(MecaFluide!$C$14+MecaFluide!$D$15)*(DU15-DU12-MecaFluide!$D$15*DU34^2))&gt;0,MecaFluide!$D$15*DU34-SQRT(MecaFluide!$D$15^2*DU34^2+(MecaFluide!$C$14+MecaFluide!$D$15)*(DU15-DU12-MecaFluide!$D$15*DU34^2))/(MecaFluide!$C$14+MecaFluide!$D$15),"")),"")</f>
        <v/>
      </c>
      <c r="DV43" s="4" t="str">
        <f ca="1">IF(DV64&lt;=$L$3,IF(OR(DV53=3,DV53=4),"",IF((MecaFluide!$D$15^2*DV34^2+(MecaFluide!$C$14+MecaFluide!$D$15)*(DV15-DV12-MecaFluide!$D$15*DV34^2))&gt;0,MecaFluide!$D$15*DV34-SQRT(MecaFluide!$D$15^2*DV34^2+(MecaFluide!$C$14+MecaFluide!$D$15)*(DV15-DV12-MecaFluide!$D$15*DV34^2))/(MecaFluide!$C$14+MecaFluide!$D$15),"")),"")</f>
        <v/>
      </c>
      <c r="DW43" s="4" t="str">
        <f ca="1">IF(DW64&lt;=$L$3,IF(OR(DW53=3,DW53=4),"",IF((MecaFluide!$D$15^2*DW34^2+(MecaFluide!$C$14+MecaFluide!$D$15)*(DW15-DW12-MecaFluide!$D$15*DW34^2))&gt;0,MecaFluide!$D$15*DW34-SQRT(MecaFluide!$D$15^2*DW34^2+(MecaFluide!$C$14+MecaFluide!$D$15)*(DW15-DW12-MecaFluide!$D$15*DW34^2))/(MecaFluide!$C$14+MecaFluide!$D$15),"")),"")</f>
        <v/>
      </c>
      <c r="DX43" s="4" t="str">
        <f ca="1">IF(DX64&lt;=$L$3,IF(OR(DX53=3,DX53=4),"",IF((MecaFluide!$D$15^2*DX34^2+(MecaFluide!$C$14+MecaFluide!$D$15)*(DX15-DX12-MecaFluide!$D$15*DX34^2))&gt;0,MecaFluide!$D$15*DX34-SQRT(MecaFluide!$D$15^2*DX34^2+(MecaFluide!$C$14+MecaFluide!$D$15)*(DX15-DX12-MecaFluide!$D$15*DX34^2))/(MecaFluide!$C$14+MecaFluide!$D$15),"")),"")</f>
        <v/>
      </c>
      <c r="DY43" s="4" t="str">
        <f ca="1">IF(DY64&lt;=$L$3,IF(OR(DY53=3,DY53=4),"",IF((MecaFluide!$D$15^2*DY34^2+(MecaFluide!$C$14+MecaFluide!$D$15)*(DY15-DY12-MecaFluide!$D$15*DY34^2))&gt;0,MecaFluide!$D$15*DY34-SQRT(MecaFluide!$D$15^2*DY34^2+(MecaFluide!$C$14+MecaFluide!$D$15)*(DY15-DY12-MecaFluide!$D$15*DY34^2))/(MecaFluide!$C$14+MecaFluide!$D$15),"")),"")</f>
        <v/>
      </c>
      <c r="DZ43" s="4" t="str">
        <f ca="1">IF(DZ64&lt;=$L$3,IF(OR(DZ53=3,DZ53=4),"",IF((MecaFluide!$D$15^2*DZ34^2+(MecaFluide!$C$14+MecaFluide!$D$15)*(DZ15-DZ12-MecaFluide!$D$15*DZ34^2))&gt;0,MecaFluide!$D$15*DZ34-SQRT(MecaFluide!$D$15^2*DZ34^2+(MecaFluide!$C$14+MecaFluide!$D$15)*(DZ15-DZ12-MecaFluide!$D$15*DZ34^2))/(MecaFluide!$C$14+MecaFluide!$D$15),"")),"")</f>
        <v/>
      </c>
      <c r="EA43" s="4" t="str">
        <f ca="1">IF(EA64&lt;=$L$3,IF(OR(EA53=3,EA53=4),"",IF((MecaFluide!$D$15^2*EA34^2+(MecaFluide!$C$14+MecaFluide!$D$15)*(EA15-EA12-MecaFluide!$D$15*EA34^2))&gt;0,MecaFluide!$D$15*EA34-SQRT(MecaFluide!$D$15^2*EA34^2+(MecaFluide!$C$14+MecaFluide!$D$15)*(EA15-EA12-MecaFluide!$D$15*EA34^2))/(MecaFluide!$C$14+MecaFluide!$D$15),"")),"")</f>
        <v/>
      </c>
      <c r="EB43" s="4" t="str">
        <f ca="1">IF(EB64&lt;=$L$3,IF(OR(EB53=3,EB53=4),"",IF((MecaFluide!$D$15^2*EB34^2+(MecaFluide!$C$14+MecaFluide!$D$15)*(EB15-EB12-MecaFluide!$D$15*EB34^2))&gt;0,MecaFluide!$D$15*EB34-SQRT(MecaFluide!$D$15^2*EB34^2+(MecaFluide!$C$14+MecaFluide!$D$15)*(EB15-EB12-MecaFluide!$D$15*EB34^2))/(MecaFluide!$C$14+MecaFluide!$D$15),"")),"")</f>
        <v/>
      </c>
      <c r="EC43" s="4" t="str">
        <f ca="1">IF(EC64&lt;=$L$3,IF(OR(EC53=3,EC53=4),"",IF((MecaFluide!$D$15^2*EC34^2+(MecaFluide!$C$14+MecaFluide!$D$15)*(EC15-EC12-MecaFluide!$D$15*EC34^2))&gt;0,MecaFluide!$D$15*EC34-SQRT(MecaFluide!$D$15^2*EC34^2+(MecaFluide!$C$14+MecaFluide!$D$15)*(EC15-EC12-MecaFluide!$D$15*EC34^2))/(MecaFluide!$C$14+MecaFluide!$D$15),"")),"")</f>
        <v/>
      </c>
      <c r="ED43" s="4" t="str">
        <f ca="1">IF(ED64&lt;=$L$3,IF(OR(ED53=3,ED53=4),"",IF((MecaFluide!$D$15^2*ED34^2+(MecaFluide!$C$14+MecaFluide!$D$15)*(ED15-ED12-MecaFluide!$D$15*ED34^2))&gt;0,MecaFluide!$D$15*ED34-SQRT(MecaFluide!$D$15^2*ED34^2+(MecaFluide!$C$14+MecaFluide!$D$15)*(ED15-ED12-MecaFluide!$D$15*ED34^2))/(MecaFluide!$C$14+MecaFluide!$D$15),"")),"")</f>
        <v/>
      </c>
      <c r="EE43" s="4" t="str">
        <f ca="1">IF(EE64&lt;=$L$3,IF(OR(EE53=3,EE53=4),"",IF((MecaFluide!$D$15^2*EE34^2+(MecaFluide!$C$14+MecaFluide!$D$15)*(EE15-EE12-MecaFluide!$D$15*EE34^2))&gt;0,MecaFluide!$D$15*EE34-SQRT(MecaFluide!$D$15^2*EE34^2+(MecaFluide!$C$14+MecaFluide!$D$15)*(EE15-EE12-MecaFluide!$D$15*EE34^2))/(MecaFluide!$C$14+MecaFluide!$D$15),"")),"")</f>
        <v/>
      </c>
      <c r="EF43" s="4" t="str">
        <f ca="1">IF(EF64&lt;=$L$3,IF(OR(EF53=3,EF53=4),"",IF((MecaFluide!$D$15^2*EF34^2+(MecaFluide!$C$14+MecaFluide!$D$15)*(EF15-EF12-MecaFluide!$D$15*EF34^2))&gt;0,MecaFluide!$D$15*EF34-SQRT(MecaFluide!$D$15^2*EF34^2+(MecaFluide!$C$14+MecaFluide!$D$15)*(EF15-EF12-MecaFluide!$D$15*EF34^2))/(MecaFluide!$C$14+MecaFluide!$D$15),"")),"")</f>
        <v/>
      </c>
      <c r="EG43" s="4" t="str">
        <f ca="1">IF(EG64&lt;=$L$3,IF(OR(EG53=3,EG53=4),"",IF((MecaFluide!$D$15^2*EG34^2+(MecaFluide!$C$14+MecaFluide!$D$15)*(EG15-EG12-MecaFluide!$D$15*EG34^2))&gt;0,MecaFluide!$D$15*EG34-SQRT(MecaFluide!$D$15^2*EG34^2+(MecaFluide!$C$14+MecaFluide!$D$15)*(EG15-EG12-MecaFluide!$D$15*EG34^2))/(MecaFluide!$C$14+MecaFluide!$D$15),"")),"")</f>
        <v/>
      </c>
      <c r="EH43" s="4" t="str">
        <f ca="1">IF(EH64&lt;=$L$3,IF(OR(EH53=3,EH53=4),"",IF((MecaFluide!$D$15^2*EH34^2+(MecaFluide!$C$14+MecaFluide!$D$15)*(EH15-EH12-MecaFluide!$D$15*EH34^2))&gt;0,MecaFluide!$D$15*EH34-SQRT(MecaFluide!$D$15^2*EH34^2+(MecaFluide!$C$14+MecaFluide!$D$15)*(EH15-EH12-MecaFluide!$D$15*EH34^2))/(MecaFluide!$C$14+MecaFluide!$D$15),"")),"")</f>
        <v/>
      </c>
      <c r="EI43" s="4" t="str">
        <f ca="1">IF(EI64&lt;=$L$3,IF(OR(EI53=3,EI53=4),"",IF((MecaFluide!$D$15^2*EI34^2+(MecaFluide!$C$14+MecaFluide!$D$15)*(EI15-EI12-MecaFluide!$D$15*EI34^2))&gt;0,MecaFluide!$D$15*EI34-SQRT(MecaFluide!$D$15^2*EI34^2+(MecaFluide!$C$14+MecaFluide!$D$15)*(EI15-EI12-MecaFluide!$D$15*EI34^2))/(MecaFluide!$C$14+MecaFluide!$D$15),"")),"")</f>
        <v/>
      </c>
      <c r="EJ43" s="4" t="str">
        <f ca="1">IF(EJ64&lt;=$L$3,IF(OR(EJ53=3,EJ53=4),"",IF((MecaFluide!$D$15^2*EJ34^2+(MecaFluide!$C$14+MecaFluide!$D$15)*(EJ15-EJ12-MecaFluide!$D$15*EJ34^2))&gt;0,MecaFluide!$D$15*EJ34-SQRT(MecaFluide!$D$15^2*EJ34^2+(MecaFluide!$C$14+MecaFluide!$D$15)*(EJ15-EJ12-MecaFluide!$D$15*EJ34^2))/(MecaFluide!$C$14+MecaFluide!$D$15),"")),"")</f>
        <v/>
      </c>
      <c r="EK43" s="4" t="str">
        <f ca="1">IF(EK64&lt;=$L$3,IF(OR(EK53=3,EK53=4),"",IF((MecaFluide!$D$15^2*EK34^2+(MecaFluide!$C$14+MecaFluide!$D$15)*(EK15-EK12-MecaFluide!$D$15*EK34^2))&gt;0,MecaFluide!$D$15*EK34-SQRT(MecaFluide!$D$15^2*EK34^2+(MecaFluide!$C$14+MecaFluide!$D$15)*(EK15-EK12-MecaFluide!$D$15*EK34^2))/(MecaFluide!$C$14+MecaFluide!$D$15),"")),"")</f>
        <v/>
      </c>
      <c r="EL43" s="4" t="str">
        <f ca="1">IF(EL64&lt;=$L$3,IF(OR(EL53=3,EL53=4),"",IF((MecaFluide!$D$15^2*EL34^2+(MecaFluide!$C$14+MecaFluide!$D$15)*(EL15-EL12-MecaFluide!$D$15*EL34^2))&gt;0,MecaFluide!$D$15*EL34-SQRT(MecaFluide!$D$15^2*EL34^2+(MecaFluide!$C$14+MecaFluide!$D$15)*(EL15-EL12-MecaFluide!$D$15*EL34^2))/(MecaFluide!$C$14+MecaFluide!$D$15),"")),"")</f>
        <v/>
      </c>
      <c r="EM43" s="4" t="str">
        <f ca="1">IF(EM64&lt;=$L$3,IF(OR(EM53=3,EM53=4),"",IF((MecaFluide!$D$15^2*EM34^2+(MecaFluide!$C$14+MecaFluide!$D$15)*(EM15-EM12-MecaFluide!$D$15*EM34^2))&gt;0,MecaFluide!$D$15*EM34-SQRT(MecaFluide!$D$15^2*EM34^2+(MecaFluide!$C$14+MecaFluide!$D$15)*(EM15-EM12-MecaFluide!$D$15*EM34^2))/(MecaFluide!$C$14+MecaFluide!$D$15),"")),"")</f>
        <v/>
      </c>
      <c r="EN43" s="4" t="str">
        <f ca="1">IF(EN64&lt;=$L$3,IF(OR(EN53=3,EN53=4),"",IF((MecaFluide!$D$15^2*EN34^2+(MecaFluide!$C$14+MecaFluide!$D$15)*(EN15-EN12-MecaFluide!$D$15*EN34^2))&gt;0,MecaFluide!$D$15*EN34-SQRT(MecaFluide!$D$15^2*EN34^2+(MecaFluide!$C$14+MecaFluide!$D$15)*(EN15-EN12-MecaFluide!$D$15*EN34^2))/(MecaFluide!$C$14+MecaFluide!$D$15),"")),"")</f>
        <v/>
      </c>
      <c r="EO43" s="4" t="str">
        <f ca="1">IF(EO64&lt;=$L$3,IF(OR(EO53=3,EO53=4),"",IF((MecaFluide!$D$15^2*EO34^2+(MecaFluide!$C$14+MecaFluide!$D$15)*(EO15-EO12-MecaFluide!$D$15*EO34^2))&gt;0,MecaFluide!$D$15*EO34-SQRT(MecaFluide!$D$15^2*EO34^2+(MecaFluide!$C$14+MecaFluide!$D$15)*(EO15-EO12-MecaFluide!$D$15*EO34^2))/(MecaFluide!$C$14+MecaFluide!$D$15),"")),"")</f>
        <v/>
      </c>
      <c r="EP43" s="4" t="str">
        <f ca="1">IF(EP64&lt;=$L$3,IF(OR(EP53=3,EP53=4),"",IF((MecaFluide!$D$15^2*EP34^2+(MecaFluide!$C$14+MecaFluide!$D$15)*(EP15-EP12-MecaFluide!$D$15*EP34^2))&gt;0,MecaFluide!$D$15*EP34-SQRT(MecaFluide!$D$15^2*EP34^2+(MecaFluide!$C$14+MecaFluide!$D$15)*(EP15-EP12-MecaFluide!$D$15*EP34^2))/(MecaFluide!$C$14+MecaFluide!$D$15),"")),"")</f>
        <v/>
      </c>
      <c r="EQ43" s="156" t="str">
        <f ca="1">IF(EQ64&lt;=$L$3,IF(OR(EQ53=3,EQ53=4),"",IF((MecaFluide!$D$15^2*EQ34^2+(MecaFluide!$C$14+MecaFluide!$D$15)*(EQ15-EQ12-MecaFluide!$D$15*EQ34^2))&gt;0,MecaFluide!$D$15*EQ34-SQRT(MecaFluide!$D$15^2*EQ34^2+(MecaFluide!$C$14+MecaFluide!$D$15)*(EQ15-EQ12-MecaFluide!$D$15*EQ34^2))/(MecaFluide!$C$14+MecaFluide!$D$15),"")),"")</f>
        <v/>
      </c>
      <c r="ER43" s="4" t="str">
        <f ca="1">IF(ER64&lt;=$L$3,IF(OR(ER53=3,ER53=4),"",IF((MecaFluide!$D$15^2*ER34^2+(MecaFluide!$C$14+MecaFluide!$D$15)*(ER15-ER12-MecaFluide!$D$15*ER34^2))&gt;0,MecaFluide!$D$15*ER34-SQRT(MecaFluide!$D$15^2*ER34^2+(MecaFluide!$C$14+MecaFluide!$D$15)*(ER15-ER12-MecaFluide!$D$15*ER34^2))/(MecaFluide!$C$14+MecaFluide!$D$15),"")),"")</f>
        <v/>
      </c>
      <c r="ES43" s="4" t="str">
        <f ca="1">IF(ES64&lt;=$L$3,IF(OR(ES53=3,ES53=4),"",IF((MecaFluide!$D$15^2*ES34^2+(MecaFluide!$C$14+MecaFluide!$D$15)*(ES15-ES12-MecaFluide!$D$15*ES34^2))&gt;0,MecaFluide!$D$15*ES34-SQRT(MecaFluide!$D$15^2*ES34^2+(MecaFluide!$C$14+MecaFluide!$D$15)*(ES15-ES12-MecaFluide!$D$15*ES34^2))/(MecaFluide!$C$14+MecaFluide!$D$15),"")),"")</f>
        <v/>
      </c>
      <c r="ET43" s="4" t="str">
        <f ca="1">IF(ET64&lt;=$L$3,IF(OR(ET53=3,ET53=4),"",IF((MecaFluide!$D$15^2*ET34^2+(MecaFluide!$C$14+MecaFluide!$D$15)*(ET15-ET12-MecaFluide!$D$15*ET34^2))&gt;0,MecaFluide!$D$15*ET34-SQRT(MecaFluide!$D$15^2*ET34^2+(MecaFluide!$C$14+MecaFluide!$D$15)*(ET15-ET12-MecaFluide!$D$15*ET34^2))/(MecaFluide!$C$14+MecaFluide!$D$15),"")),"")</f>
        <v/>
      </c>
      <c r="EU43" s="4" t="str">
        <f ca="1">IF(EU64&lt;=$L$3,IF(OR(EU53=3,EU53=4),"",IF((MecaFluide!$D$15^2*EU34^2+(MecaFluide!$C$14+MecaFluide!$D$15)*(EU15-EU12-MecaFluide!$D$15*EU34^2))&gt;0,MecaFluide!$D$15*EU34-SQRT(MecaFluide!$D$15^2*EU34^2+(MecaFluide!$C$14+MecaFluide!$D$15)*(EU15-EU12-MecaFluide!$D$15*EU34^2))/(MecaFluide!$C$14+MecaFluide!$D$15),"")),"")</f>
        <v/>
      </c>
      <c r="EV43" s="4" t="str">
        <f ca="1">IF(EV64&lt;=$L$3,IF(OR(EV53=3,EV53=4),"",IF((MecaFluide!$D$15^2*EV34^2+(MecaFluide!$C$14+MecaFluide!$D$15)*(EV15-EV12-MecaFluide!$D$15*EV34^2))&gt;0,MecaFluide!$D$15*EV34-SQRT(MecaFluide!$D$15^2*EV34^2+(MecaFluide!$C$14+MecaFluide!$D$15)*(EV15-EV12-MecaFluide!$D$15*EV34^2))/(MecaFluide!$C$14+MecaFluide!$D$15),"")),"")</f>
        <v/>
      </c>
      <c r="EW43" s="4" t="str">
        <f ca="1">IF(EW64&lt;=$L$3,IF(OR(EW53=3,EW53=4),"",IF((MecaFluide!$D$15^2*EW34^2+(MecaFluide!$C$14+MecaFluide!$D$15)*(EW15-EW12-MecaFluide!$D$15*EW34^2))&gt;0,MecaFluide!$D$15*EW34-SQRT(MecaFluide!$D$15^2*EW34^2+(MecaFluide!$C$14+MecaFluide!$D$15)*(EW15-EW12-MecaFluide!$D$15*EW34^2))/(MecaFluide!$C$14+MecaFluide!$D$15),"")),"")</f>
        <v/>
      </c>
      <c r="EX43" s="4" t="str">
        <f ca="1">IF(EX64&lt;=$L$3,IF(OR(EX53=3,EX53=4),"",IF((MecaFluide!$D$15^2*EX34^2+(MecaFluide!$C$14+MecaFluide!$D$15)*(EX15-EX12-MecaFluide!$D$15*EX34^2))&gt;0,MecaFluide!$D$15*EX34-SQRT(MecaFluide!$D$15^2*EX34^2+(MecaFluide!$C$14+MecaFluide!$D$15)*(EX15-EX12-MecaFluide!$D$15*EX34^2))/(MecaFluide!$C$14+MecaFluide!$D$15),"")),"")</f>
        <v/>
      </c>
      <c r="EY43" s="4" t="str">
        <f ca="1">IF(EY64&lt;=$L$3,IF(OR(EY53=3,EY53=4),"",IF((MecaFluide!$D$15^2*EY34^2+(MecaFluide!$C$14+MecaFluide!$D$15)*(EY15-EY12-MecaFluide!$D$15*EY34^2))&gt;0,MecaFluide!$D$15*EY34-SQRT(MecaFluide!$D$15^2*EY34^2+(MecaFluide!$C$14+MecaFluide!$D$15)*(EY15-EY12-MecaFluide!$D$15*EY34^2))/(MecaFluide!$C$14+MecaFluide!$D$15),"")),"")</f>
        <v/>
      </c>
      <c r="EZ43" s="4" t="str">
        <f ca="1">IF(EZ64&lt;=$L$3,IF(OR(EZ53=3,EZ53=4),"",IF((MecaFluide!$D$15^2*EZ34^2+(MecaFluide!$C$14+MecaFluide!$D$15)*(EZ15-EZ12-MecaFluide!$D$15*EZ34^2))&gt;0,MecaFluide!$D$15*EZ34-SQRT(MecaFluide!$D$15^2*EZ34^2+(MecaFluide!$C$14+MecaFluide!$D$15)*(EZ15-EZ12-MecaFluide!$D$15*EZ34^2))/(MecaFluide!$C$14+MecaFluide!$D$15),"")),"")</f>
        <v/>
      </c>
      <c r="FA43" s="4" t="str">
        <f ca="1">IF(FA64&lt;=$L$3,IF(OR(FA53=3,FA53=4),"",IF((MecaFluide!$D$15^2*FA34^2+(MecaFluide!$C$14+MecaFluide!$D$15)*(FA15-FA12-MecaFluide!$D$15*FA34^2))&gt;0,MecaFluide!$D$15*FA34-SQRT(MecaFluide!$D$15^2*FA34^2+(MecaFluide!$C$14+MecaFluide!$D$15)*(FA15-FA12-MecaFluide!$D$15*FA34^2))/(MecaFluide!$C$14+MecaFluide!$D$15),"")),"")</f>
        <v/>
      </c>
      <c r="FB43" s="4" t="str">
        <f ca="1">IF(FB64&lt;=$L$3,IF(OR(FB53=3,FB53=4),"",IF((MecaFluide!$D$15^2*FB34^2+(MecaFluide!$C$14+MecaFluide!$D$15)*(FB15-FB12-MecaFluide!$D$15*FB34^2))&gt;0,MecaFluide!$D$15*FB34-SQRT(MecaFluide!$D$15^2*FB34^2+(MecaFluide!$C$14+MecaFluide!$D$15)*(FB15-FB12-MecaFluide!$D$15*FB34^2))/(MecaFluide!$C$14+MecaFluide!$D$15),"")),"")</f>
        <v/>
      </c>
      <c r="FC43" s="4" t="str">
        <f ca="1">IF(FC64&lt;=$L$3,IF(OR(FC53=3,FC53=4),"",IF((MecaFluide!$D$15^2*FC34^2+(MecaFluide!$C$14+MecaFluide!$D$15)*(FC15-FC12-MecaFluide!$D$15*FC34^2))&gt;0,MecaFluide!$D$15*FC34-SQRT(MecaFluide!$D$15^2*FC34^2+(MecaFluide!$C$14+MecaFluide!$D$15)*(FC15-FC12-MecaFluide!$D$15*FC34^2))/(MecaFluide!$C$14+MecaFluide!$D$15),"")),"")</f>
        <v/>
      </c>
      <c r="FD43" s="4" t="str">
        <f ca="1">IF(FD64&lt;=$L$3,IF(OR(FD53=3,FD53=4),"",IF((MecaFluide!$D$15^2*FD34^2+(MecaFluide!$C$14+MecaFluide!$D$15)*(FD15-FD12-MecaFluide!$D$15*FD34^2))&gt;0,MecaFluide!$D$15*FD34-SQRT(MecaFluide!$D$15^2*FD34^2+(MecaFluide!$C$14+MecaFluide!$D$15)*(FD15-FD12-MecaFluide!$D$15*FD34^2))/(MecaFluide!$C$14+MecaFluide!$D$15),"")),"")</f>
        <v/>
      </c>
      <c r="FE43" s="4" t="str">
        <f ca="1">IF(FE64&lt;=$L$3,IF(OR(FE53=3,FE53=4),"",IF((MecaFluide!$D$15^2*FE34^2+(MecaFluide!$C$14+MecaFluide!$D$15)*(FE15-FE12-MecaFluide!$D$15*FE34^2))&gt;0,MecaFluide!$D$15*FE34-SQRT(MecaFluide!$D$15^2*FE34^2+(MecaFluide!$C$14+MecaFluide!$D$15)*(FE15-FE12-MecaFluide!$D$15*FE34^2))/(MecaFluide!$C$14+MecaFluide!$D$15),"")),"")</f>
        <v/>
      </c>
      <c r="FF43" s="4" t="str">
        <f ca="1">IF(FF64&lt;=$L$3,IF(OR(FF53=3,FF53=4),"",IF((MecaFluide!$D$15^2*FF34^2+(MecaFluide!$C$14+MecaFluide!$D$15)*(FF15-FF12-MecaFluide!$D$15*FF34^2))&gt;0,MecaFluide!$D$15*FF34-SQRT(MecaFluide!$D$15^2*FF34^2+(MecaFluide!$C$14+MecaFluide!$D$15)*(FF15-FF12-MecaFluide!$D$15*FF34^2))/(MecaFluide!$C$14+MecaFluide!$D$15),"")),"")</f>
        <v/>
      </c>
      <c r="FG43" s="4" t="str">
        <f ca="1">IF(FG64&lt;=$L$3,IF(OR(FG53=3,FG53=4),"",IF((MecaFluide!$D$15^2*FG34^2+(MecaFluide!$C$14+MecaFluide!$D$15)*(FG15-FG12-MecaFluide!$D$15*FG34^2))&gt;0,MecaFluide!$D$15*FG34-SQRT(MecaFluide!$D$15^2*FG34^2+(MecaFluide!$C$14+MecaFluide!$D$15)*(FG15-FG12-MecaFluide!$D$15*FG34^2))/(MecaFluide!$C$14+MecaFluide!$D$15),"")),"")</f>
        <v/>
      </c>
      <c r="FH43" s="4" t="str">
        <f ca="1">IF(FH64&lt;=$L$3,IF(OR(FH53=3,FH53=4),"",IF((MecaFluide!$D$15^2*FH34^2+(MecaFluide!$C$14+MecaFluide!$D$15)*(FH15-FH12-MecaFluide!$D$15*FH34^2))&gt;0,MecaFluide!$D$15*FH34-SQRT(MecaFluide!$D$15^2*FH34^2+(MecaFluide!$C$14+MecaFluide!$D$15)*(FH15-FH12-MecaFluide!$D$15*FH34^2))/(MecaFluide!$C$14+MecaFluide!$D$15),"")),"")</f>
        <v/>
      </c>
      <c r="FI43" s="4" t="str">
        <f ca="1">IF(FI64&lt;=$L$3,IF(OR(FI53=3,FI53=4),"",IF((MecaFluide!$D$15^2*FI34^2+(MecaFluide!$C$14+MecaFluide!$D$15)*(FI15-FI12-MecaFluide!$D$15*FI34^2))&gt;0,MecaFluide!$D$15*FI34-SQRT(MecaFluide!$D$15^2*FI34^2+(MecaFluide!$C$14+MecaFluide!$D$15)*(FI15-FI12-MecaFluide!$D$15*FI34^2))/(MecaFluide!$C$14+MecaFluide!$D$15),"")),"")</f>
        <v/>
      </c>
      <c r="FJ43" s="4" t="str">
        <f ca="1">IF(FJ64&lt;=$L$3,IF(OR(FJ53=3,FJ53=4),"",IF((MecaFluide!$D$15^2*FJ34^2+(MecaFluide!$C$14+MecaFluide!$D$15)*(FJ15-FJ12-MecaFluide!$D$15*FJ34^2))&gt;0,MecaFluide!$D$15*FJ34-SQRT(MecaFluide!$D$15^2*FJ34^2+(MecaFluide!$C$14+MecaFluide!$D$15)*(FJ15-FJ12-MecaFluide!$D$15*FJ34^2))/(MecaFluide!$C$14+MecaFluide!$D$15),"")),"")</f>
        <v/>
      </c>
      <c r="FK43" s="4" t="str">
        <f ca="1">IF(FK64&lt;=$L$3,IF(OR(FK53=3,FK53=4),"",IF((MecaFluide!$D$15^2*FK34^2+(MecaFluide!$C$14+MecaFluide!$D$15)*(FK15-FK12-MecaFluide!$D$15*FK34^2))&gt;0,MecaFluide!$D$15*FK34-SQRT(MecaFluide!$D$15^2*FK34^2+(MecaFluide!$C$14+MecaFluide!$D$15)*(FK15-FK12-MecaFluide!$D$15*FK34^2))/(MecaFluide!$C$14+MecaFluide!$D$15),"")),"")</f>
        <v/>
      </c>
      <c r="FL43" s="4" t="str">
        <f ca="1">IF(FL64&lt;=$L$3,IF(OR(FL53=3,FL53=4),"",IF((MecaFluide!$D$15^2*FL34^2+(MecaFluide!$C$14+MecaFluide!$D$15)*(FL15-FL12-MecaFluide!$D$15*FL34^2))&gt;0,MecaFluide!$D$15*FL34-SQRT(MecaFluide!$D$15^2*FL34^2+(MecaFluide!$C$14+MecaFluide!$D$15)*(FL15-FL12-MecaFluide!$D$15*FL34^2))/(MecaFluide!$C$14+MecaFluide!$D$15),"")),"")</f>
        <v/>
      </c>
      <c r="FM43" s="4" t="str">
        <f ca="1">IF(FM64&lt;=$L$3,IF(OR(FM53=3,FM53=4),"",IF((MecaFluide!$D$15^2*FM34^2+(MecaFluide!$C$14+MecaFluide!$D$15)*(FM15-FM12-MecaFluide!$D$15*FM34^2))&gt;0,MecaFluide!$D$15*FM34-SQRT(MecaFluide!$D$15^2*FM34^2+(MecaFluide!$C$14+MecaFluide!$D$15)*(FM15-FM12-MecaFluide!$D$15*FM34^2))/(MecaFluide!$C$14+MecaFluide!$D$15),"")),"")</f>
        <v/>
      </c>
      <c r="FN43" s="4" t="str">
        <f ca="1">IF(FN64&lt;=$L$3,IF(OR(FN53=3,FN53=4),"",IF((MecaFluide!$D$15^2*FN34^2+(MecaFluide!$C$14+MecaFluide!$D$15)*(FN15-FN12-MecaFluide!$D$15*FN34^2))&gt;0,MecaFluide!$D$15*FN34-SQRT(MecaFluide!$D$15^2*FN34^2+(MecaFluide!$C$14+MecaFluide!$D$15)*(FN15-FN12-MecaFluide!$D$15*FN34^2))/(MecaFluide!$C$14+MecaFluide!$D$15),"")),"")</f>
        <v/>
      </c>
      <c r="FO43" s="4" t="str">
        <f ca="1">IF(FO64&lt;=$L$3,IF(OR(FO53=3,FO53=4),"",IF((MecaFluide!$D$15^2*FO34^2+(MecaFluide!$C$14+MecaFluide!$D$15)*(FO15-FO12-MecaFluide!$D$15*FO34^2))&gt;0,MecaFluide!$D$15*FO34-SQRT(MecaFluide!$D$15^2*FO34^2+(MecaFluide!$C$14+MecaFluide!$D$15)*(FO15-FO12-MecaFluide!$D$15*FO34^2))/(MecaFluide!$C$14+MecaFluide!$D$15),"")),"")</f>
        <v/>
      </c>
      <c r="FP43" s="110" t="str">
        <f>IF(FP64&lt;=$L$3,IF(OR(FP53=3,FP53=4),"",IF((MecaFluide!$D$15^2*FP34^2+(MecaFluide!$C$14+MecaFluide!$D$15)*(FP15-FP12-MecaFluide!$D$15*FP34^2))&gt;0,MecaFluide!$D$15*FP34-SQRT(MecaFluide!$D$15^2*FP34^2+(MecaFluide!$C$14+MecaFluide!$D$15)*(FP15-FP12-MecaFluide!$D$15*FP34^2))/(MecaFluide!$C$14+MecaFluide!$D$15),"")),"")</f>
        <v/>
      </c>
      <c r="FQ43" s="4" t="str">
        <f>IF(FQ64&lt;=$L$3,IF(OR(FQ53=3,FQ53=4),"",IF((MecaFluide!$D$15^2*FQ34^2+(MecaFluide!$C$14+MecaFluide!$D$15)*(FQ15-FQ12-MecaFluide!$D$15*FQ34^2))&gt;0,MecaFluide!$D$15*FQ34-SQRT(MecaFluide!$D$15^2*FQ34^2+(MecaFluide!$C$14+MecaFluide!$D$15)*(FQ15-FQ12-MecaFluide!$D$15*FQ34^2))/(MecaFluide!$C$14+MecaFluide!$D$15),"")),"")</f>
        <v/>
      </c>
      <c r="FR43" s="4" t="str">
        <f>IF(FR64&lt;=$L$3,IF(OR(FR53=3,FR53=4),"",IF((MecaFluide!$D$15^2*FR34^2+(MecaFluide!$C$14+MecaFluide!$D$15)*(FR15-FR12-MecaFluide!$D$15*FR34^2))&gt;0,MecaFluide!$D$15*FR34-SQRT(MecaFluide!$D$15^2*FR34^2+(MecaFluide!$C$14+MecaFluide!$D$15)*(FR15-FR12-MecaFluide!$D$15*FR34^2))/(MecaFluide!$C$14+MecaFluide!$D$15),"")),"")</f>
        <v/>
      </c>
      <c r="FS43" s="4" t="str">
        <f>IF(FS64&lt;=$L$3,IF(OR(FS53=3,FS53=4),"",IF((MecaFluide!$D$15^2*FS34^2+(MecaFluide!$C$14+MecaFluide!$D$15)*(FS15-FS12-MecaFluide!$D$15*FS34^2))&gt;0,MecaFluide!$D$15*FS34-SQRT(MecaFluide!$D$15^2*FS34^2+(MecaFluide!$C$14+MecaFluide!$D$15)*(FS15-FS12-MecaFluide!$D$15*FS34^2))/(MecaFluide!$C$14+MecaFluide!$D$15),"")),"")</f>
        <v/>
      </c>
      <c r="FT43" s="4" t="str">
        <f>IF(FT64&lt;=$L$3,IF(OR(FT53=3,FT53=4),"",IF((MecaFluide!$D$15^2*FT34^2+(MecaFluide!$C$14+MecaFluide!$D$15)*(FT15-FT12-MecaFluide!$D$15*FT34^2))&gt;0,MecaFluide!$D$15*FT34-SQRT(MecaFluide!$D$15^2*FT34^2+(MecaFluide!$C$14+MecaFluide!$D$15)*(FT15-FT12-MecaFluide!$D$15*FT34^2))/(MecaFluide!$C$14+MecaFluide!$D$15),"")),"")</f>
        <v/>
      </c>
      <c r="FU43" s="4" t="str">
        <f>IF(FU64&lt;=$L$3,IF(OR(FU53=3,FU53=4),"",IF((MecaFluide!$D$15^2*FU34^2+(MecaFluide!$C$14+MecaFluide!$D$15)*(FU15-FU12-MecaFluide!$D$15*FU34^2))&gt;0,MecaFluide!$D$15*FU34-SQRT(MecaFluide!$D$15^2*FU34^2+(MecaFluide!$C$14+MecaFluide!$D$15)*(FU15-FU12-MecaFluide!$D$15*FU34^2))/(MecaFluide!$C$14+MecaFluide!$D$15),"")),"")</f>
        <v/>
      </c>
      <c r="FV43" s="4" t="str">
        <f>IF(FV64&lt;=$L$3,IF(OR(FV53=3,FV53=4),"",IF((MecaFluide!$D$15^2*FV34^2+(MecaFluide!$C$14+MecaFluide!$D$15)*(FV15-FV12-MecaFluide!$D$15*FV34^2))&gt;0,MecaFluide!$D$15*FV34-SQRT(MecaFluide!$D$15^2*FV34^2+(MecaFluide!$C$14+MecaFluide!$D$15)*(FV15-FV12-MecaFluide!$D$15*FV34^2))/(MecaFluide!$C$14+MecaFluide!$D$15),"")),"")</f>
        <v/>
      </c>
      <c r="FW43" s="4" t="str">
        <f>IF(FW64&lt;=$L$3,IF(OR(FW53=3,FW53=4),"",IF((MecaFluide!$D$15^2*FW34^2+(MecaFluide!$C$14+MecaFluide!$D$15)*(FW15-FW12-MecaFluide!$D$15*FW34^2))&gt;0,MecaFluide!$D$15*FW34-SQRT(MecaFluide!$D$15^2*FW34^2+(MecaFluide!$C$14+MecaFluide!$D$15)*(FW15-FW12-MecaFluide!$D$15*FW34^2))/(MecaFluide!$C$14+MecaFluide!$D$15),"")),"")</f>
        <v/>
      </c>
      <c r="FX43" s="4" t="str">
        <f>IF(FX64&lt;=$L$3,IF(OR(FX53=3,FX53=4),"",IF((MecaFluide!$D$15^2*FX34^2+(MecaFluide!$C$14+MecaFluide!$D$15)*(FX15-FX12-MecaFluide!$D$15*FX34^2))&gt;0,MecaFluide!$D$15*FX34-SQRT(MecaFluide!$D$15^2*FX34^2+(MecaFluide!$C$14+MecaFluide!$D$15)*(FX15-FX12-MecaFluide!$D$15*FX34^2))/(MecaFluide!$C$14+MecaFluide!$D$15),"")),"")</f>
        <v/>
      </c>
      <c r="FY43" s="4" t="str">
        <f>IF(FY64&lt;=$L$3,IF(OR(FY53=3,FY53=4),"",IF((MecaFluide!$D$15^2*FY34^2+(MecaFluide!$C$14+MecaFluide!$D$15)*(FY15-FY12-MecaFluide!$D$15*FY34^2))&gt;0,MecaFluide!$D$15*FY34-SQRT(MecaFluide!$D$15^2*FY34^2+(MecaFluide!$C$14+MecaFluide!$D$15)*(FY15-FY12-MecaFluide!$D$15*FY34^2))/(MecaFluide!$C$14+MecaFluide!$D$15),"")),"")</f>
        <v/>
      </c>
      <c r="FZ43" s="4" t="str">
        <f>IF(FZ64&lt;=$L$3,IF(OR(FZ53=3,FZ53=4),"",IF((MecaFluide!$D$15^2*FZ34^2+(MecaFluide!$C$14+MecaFluide!$D$15)*(FZ15-FZ12-MecaFluide!$D$15*FZ34^2))&gt;0,MecaFluide!$D$15*FZ34-SQRT(MecaFluide!$D$15^2*FZ34^2+(MecaFluide!$C$14+MecaFluide!$D$15)*(FZ15-FZ12-MecaFluide!$D$15*FZ34^2))/(MecaFluide!$C$14+MecaFluide!$D$15),"")),"")</f>
        <v/>
      </c>
      <c r="GA43" s="4" t="str">
        <f>IF(GA64&lt;=$L$3,IF(OR(GA53=3,GA53=4),"",IF((MecaFluide!$D$15^2*GA34^2+(MecaFluide!$C$14+MecaFluide!$D$15)*(GA15-GA12-MecaFluide!$D$15*GA34^2))&gt;0,MecaFluide!$D$15*GA34-SQRT(MecaFluide!$D$15^2*GA34^2+(MecaFluide!$C$14+MecaFluide!$D$15)*(GA15-GA12-MecaFluide!$D$15*GA34^2))/(MecaFluide!$C$14+MecaFluide!$D$15),"")),"")</f>
        <v/>
      </c>
      <c r="GB43" s="4" t="str">
        <f>IF(GB64&lt;=$L$3,IF(OR(GB53=3,GB53=4),"",IF((MecaFluide!$D$15^2*GB34^2+(MecaFluide!$C$14+MecaFluide!$D$15)*(GB15-GB12-MecaFluide!$D$15*GB34^2))&gt;0,MecaFluide!$D$15*GB34-SQRT(MecaFluide!$D$15^2*GB34^2+(MecaFluide!$C$14+MecaFluide!$D$15)*(GB15-GB12-MecaFluide!$D$15*GB34^2))/(MecaFluide!$C$14+MecaFluide!$D$15),"")),"")</f>
        <v/>
      </c>
      <c r="GC43" s="4" t="str">
        <f>IF(GC64&lt;=$L$3,IF(OR(GC53=3,GC53=4),"",IF((MecaFluide!$D$15^2*GC34^2+(MecaFluide!$C$14+MecaFluide!$D$15)*(GC15-GC12-MecaFluide!$D$15*GC34^2))&gt;0,MecaFluide!$D$15*GC34-SQRT(MecaFluide!$D$15^2*GC34^2+(MecaFluide!$C$14+MecaFluide!$D$15)*(GC15-GC12-MecaFluide!$D$15*GC34^2))/(MecaFluide!$C$14+MecaFluide!$D$15),"")),"")</f>
        <v/>
      </c>
      <c r="GD43" s="4" t="str">
        <f>IF(GD64&lt;=$L$3,IF(OR(GD53=3,GD53=4),"",IF((MecaFluide!$D$15^2*GD34^2+(MecaFluide!$C$14+MecaFluide!$D$15)*(GD15-GD12-MecaFluide!$D$15*GD34^2))&gt;0,MecaFluide!$D$15*GD34-SQRT(MecaFluide!$D$15^2*GD34^2+(MecaFluide!$C$14+MecaFluide!$D$15)*(GD15-GD12-MecaFluide!$D$15*GD34^2))/(MecaFluide!$C$14+MecaFluide!$D$15),"")),"")</f>
        <v/>
      </c>
      <c r="GE43" s="4" t="str">
        <f>IF(GE64&lt;=$L$3,IF(OR(GE53=3,GE53=4),"",IF((MecaFluide!$D$15^2*GE34^2+(MecaFluide!$C$14+MecaFluide!$D$15)*(GE15-GE12-MecaFluide!$D$15*GE34^2))&gt;0,MecaFluide!$D$15*GE34-SQRT(MecaFluide!$D$15^2*GE34^2+(MecaFluide!$C$14+MecaFluide!$D$15)*(GE15-GE12-MecaFluide!$D$15*GE34^2))/(MecaFluide!$C$14+MecaFluide!$D$15),"")),"")</f>
        <v/>
      </c>
      <c r="GF43" s="4" t="str">
        <f>IF(GF64&lt;=$L$3,IF(OR(GF53=3,GF53=4),"",IF((MecaFluide!$D$15^2*GF34^2+(MecaFluide!$C$14+MecaFluide!$D$15)*(GF15-GF12-MecaFluide!$D$15*GF34^2))&gt;0,MecaFluide!$D$15*GF34-SQRT(MecaFluide!$D$15^2*GF34^2+(MecaFluide!$C$14+MecaFluide!$D$15)*(GF15-GF12-MecaFluide!$D$15*GF34^2))/(MecaFluide!$C$14+MecaFluide!$D$15),"")),"")</f>
        <v/>
      </c>
      <c r="GG43" s="4" t="str">
        <f>IF(GG64&lt;=$L$3,IF(OR(GG53=3,GG53=4),"",IF((MecaFluide!$D$15^2*GG34^2+(MecaFluide!$C$14+MecaFluide!$D$15)*(GG15-GG12-MecaFluide!$D$15*GG34^2))&gt;0,MecaFluide!$D$15*GG34-SQRT(MecaFluide!$D$15^2*GG34^2+(MecaFluide!$C$14+MecaFluide!$D$15)*(GG15-GG12-MecaFluide!$D$15*GG34^2))/(MecaFluide!$C$14+MecaFluide!$D$15),"")),"")</f>
        <v/>
      </c>
      <c r="GH43" s="4" t="str">
        <f>IF(GH64&lt;=$L$3,IF(OR(GH53=3,GH53=4),"",IF((MecaFluide!$D$15^2*GH34^2+(MecaFluide!$C$14+MecaFluide!$D$15)*(GH15-GH12-MecaFluide!$D$15*GH34^2))&gt;0,MecaFluide!$D$15*GH34-SQRT(MecaFluide!$D$15^2*GH34^2+(MecaFluide!$C$14+MecaFluide!$D$15)*(GH15-GH12-MecaFluide!$D$15*GH34^2))/(MecaFluide!$C$14+MecaFluide!$D$15),"")),"")</f>
        <v/>
      </c>
      <c r="GI43" s="4" t="str">
        <f>IF(GI64&lt;=$L$3,IF(OR(GI53=3,GI53=4),"",IF((MecaFluide!$D$15^2*GI34^2+(MecaFluide!$C$14+MecaFluide!$D$15)*(GI15-GI12-MecaFluide!$D$15*GI34^2))&gt;0,MecaFluide!$D$15*GI34-SQRT(MecaFluide!$D$15^2*GI34^2+(MecaFluide!$C$14+MecaFluide!$D$15)*(GI15-GI12-MecaFluide!$D$15*GI34^2))/(MecaFluide!$C$14+MecaFluide!$D$15),"")),"")</f>
        <v/>
      </c>
      <c r="GJ43" s="4" t="str">
        <f>IF(GJ64&lt;=$L$3,IF(OR(GJ53=3,GJ53=4),"",IF((MecaFluide!$D$15^2*GJ34^2+(MecaFluide!$C$14+MecaFluide!$D$15)*(GJ15-GJ12-MecaFluide!$D$15*GJ34^2))&gt;0,MecaFluide!$D$15*GJ34-SQRT(MecaFluide!$D$15^2*GJ34^2+(MecaFluide!$C$14+MecaFluide!$D$15)*(GJ15-GJ12-MecaFluide!$D$15*GJ34^2))/(MecaFluide!$C$14+MecaFluide!$D$15),"")),"")</f>
        <v/>
      </c>
      <c r="GK43" s="4" t="str">
        <f>IF(GK64&lt;=$L$3,IF(OR(GK53=3,GK53=4),"",IF((MecaFluide!$D$15^2*GK34^2+(MecaFluide!$C$14+MecaFluide!$D$15)*(GK15-GK12-MecaFluide!$D$15*GK34^2))&gt;0,MecaFluide!$D$15*GK34-SQRT(MecaFluide!$D$15^2*GK34^2+(MecaFluide!$C$14+MecaFluide!$D$15)*(GK15-GK12-MecaFluide!$D$15*GK34^2))/(MecaFluide!$C$14+MecaFluide!$D$15),"")),"")</f>
        <v/>
      </c>
      <c r="GL43" s="4" t="str">
        <f>IF(GL64&lt;=$L$3,IF(OR(GL53=3,GL53=4),"",IF((MecaFluide!$D$15^2*GL34^2+(MecaFluide!$C$14+MecaFluide!$D$15)*(GL15-GL12-MecaFluide!$D$15*GL34^2))&gt;0,MecaFluide!$D$15*GL34-SQRT(MecaFluide!$D$15^2*GL34^2+(MecaFluide!$C$14+MecaFluide!$D$15)*(GL15-GL12-MecaFluide!$D$15*GL34^2))/(MecaFluide!$C$14+MecaFluide!$D$15),"")),"")</f>
        <v/>
      </c>
      <c r="GM43" s="156" t="str">
        <f>IF(GM64&lt;=$L$3,IF(OR(GM53=3,GM53=4),"",IF((MecaFluide!$D$15^2*GM34^2+(MecaFluide!$C$14+MecaFluide!$D$15)*(GM15-GM12-MecaFluide!$D$15*GM34^2))&gt;0,MecaFluide!$D$15*GM34-SQRT(MecaFluide!$D$15^2*GM34^2+(MecaFluide!$C$14+MecaFluide!$D$15)*(GM15-GM12-MecaFluide!$D$15*GM34^2))/(MecaFluide!$C$14+MecaFluide!$D$15),"")),"")</f>
        <v/>
      </c>
    </row>
    <row r="44" spans="1:195" x14ac:dyDescent="0.25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110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110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110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156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110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156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110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156"/>
    </row>
    <row r="45" spans="1:195" x14ac:dyDescent="0.25">
      <c r="B45" s="19" t="s">
        <v>74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110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110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110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156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110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156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110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156"/>
    </row>
    <row r="46" spans="1:195" x14ac:dyDescent="0.25">
      <c r="B46" t="s">
        <v>41</v>
      </c>
      <c r="C46" t="s">
        <v>24</v>
      </c>
      <c r="D46" s="4">
        <v>0.63</v>
      </c>
      <c r="E46" s="4">
        <v>0.63</v>
      </c>
      <c r="F46" s="4">
        <v>0.63</v>
      </c>
      <c r="G46" s="4">
        <v>0.63</v>
      </c>
      <c r="H46" s="4">
        <v>0.63</v>
      </c>
      <c r="I46" s="4">
        <v>0.63</v>
      </c>
      <c r="J46" s="4">
        <v>0.63</v>
      </c>
      <c r="K46" s="4">
        <v>0.63</v>
      </c>
      <c r="L46" s="4">
        <v>0.63</v>
      </c>
      <c r="M46" s="4">
        <v>0.63</v>
      </c>
      <c r="N46" s="4">
        <v>0.63</v>
      </c>
      <c r="O46" s="4">
        <v>0.63</v>
      </c>
      <c r="P46" s="4">
        <v>0.63</v>
      </c>
      <c r="Q46" s="4">
        <v>0.63</v>
      </c>
      <c r="R46" s="4">
        <v>0.63</v>
      </c>
      <c r="S46" s="4">
        <v>0.63</v>
      </c>
      <c r="T46" s="4">
        <v>0.63</v>
      </c>
      <c r="U46" s="4">
        <v>0.63</v>
      </c>
      <c r="V46" s="4">
        <v>0.63</v>
      </c>
      <c r="W46" s="4">
        <v>0.63</v>
      </c>
      <c r="X46" s="4">
        <v>0.63</v>
      </c>
      <c r="Y46" s="4">
        <v>0.63</v>
      </c>
      <c r="Z46" s="4">
        <v>0.63</v>
      </c>
      <c r="AA46" s="4">
        <v>0.63</v>
      </c>
      <c r="AB46" s="110">
        <v>0.63</v>
      </c>
      <c r="AC46" s="4">
        <v>0.63</v>
      </c>
      <c r="AD46" s="4">
        <v>0.63</v>
      </c>
      <c r="AE46" s="4">
        <v>0.63</v>
      </c>
      <c r="AF46" s="4">
        <v>0.63</v>
      </c>
      <c r="AG46" s="4">
        <v>0.63</v>
      </c>
      <c r="AH46" s="4">
        <v>0.63</v>
      </c>
      <c r="AI46" s="4">
        <v>0.63</v>
      </c>
      <c r="AJ46" s="4">
        <v>0.63</v>
      </c>
      <c r="AK46" s="4">
        <v>0.63</v>
      </c>
      <c r="AL46" s="4">
        <v>0.63</v>
      </c>
      <c r="AM46" s="4">
        <v>0.63</v>
      </c>
      <c r="AN46" s="4">
        <v>0.63</v>
      </c>
      <c r="AO46" s="4">
        <v>0.63</v>
      </c>
      <c r="AP46" s="4">
        <v>0.63</v>
      </c>
      <c r="AQ46" s="4">
        <v>0.63</v>
      </c>
      <c r="AR46" s="4">
        <v>0.63</v>
      </c>
      <c r="AS46" s="4">
        <v>0.63</v>
      </c>
      <c r="AT46" s="4">
        <v>0.63</v>
      </c>
      <c r="AU46" s="4">
        <v>0.63</v>
      </c>
      <c r="AV46" s="4">
        <v>0.63</v>
      </c>
      <c r="AW46" s="4">
        <v>0.63</v>
      </c>
      <c r="AX46" s="4">
        <v>0.63</v>
      </c>
      <c r="AY46" s="4">
        <v>0.63</v>
      </c>
      <c r="AZ46" s="110">
        <v>0.63</v>
      </c>
      <c r="BA46" s="4">
        <v>0.63</v>
      </c>
      <c r="BB46" s="4">
        <v>0.63</v>
      </c>
      <c r="BC46" s="4">
        <v>0.63</v>
      </c>
      <c r="BD46" s="4">
        <v>0.63</v>
      </c>
      <c r="BE46" s="4">
        <v>0.63</v>
      </c>
      <c r="BF46" s="4">
        <v>0.63</v>
      </c>
      <c r="BG46" s="4">
        <v>0.63</v>
      </c>
      <c r="BH46" s="4">
        <v>0.63</v>
      </c>
      <c r="BI46" s="4">
        <v>0.63</v>
      </c>
      <c r="BJ46" s="4">
        <v>0.63</v>
      </c>
      <c r="BK46" s="4">
        <v>0.63</v>
      </c>
      <c r="BL46" s="4">
        <v>0.63</v>
      </c>
      <c r="BM46" s="4">
        <v>0.63</v>
      </c>
      <c r="BN46" s="4">
        <v>0.63</v>
      </c>
      <c r="BO46" s="4">
        <v>0.63</v>
      </c>
      <c r="BP46" s="4">
        <v>0.63</v>
      </c>
      <c r="BQ46" s="4">
        <v>0.63</v>
      </c>
      <c r="BR46" s="4">
        <v>0.63</v>
      </c>
      <c r="BS46" s="4">
        <v>0.63</v>
      </c>
      <c r="BT46" s="4">
        <v>0.63</v>
      </c>
      <c r="BU46" s="4">
        <v>0.63</v>
      </c>
      <c r="BV46" s="4">
        <v>0.63</v>
      </c>
      <c r="BW46" s="4">
        <v>0.63</v>
      </c>
      <c r="BX46" s="110">
        <v>0.63</v>
      </c>
      <c r="BY46" s="4">
        <v>0.63</v>
      </c>
      <c r="BZ46" s="4">
        <v>0.63</v>
      </c>
      <c r="CA46" s="4">
        <v>0.63</v>
      </c>
      <c r="CB46" s="4">
        <v>0.63</v>
      </c>
      <c r="CC46" s="4">
        <v>0.63</v>
      </c>
      <c r="CD46" s="4">
        <v>0.63</v>
      </c>
      <c r="CE46" s="4">
        <v>0.63</v>
      </c>
      <c r="CF46" s="4">
        <v>0.63</v>
      </c>
      <c r="CG46" s="4">
        <v>0.63</v>
      </c>
      <c r="CH46" s="4">
        <v>0.63</v>
      </c>
      <c r="CI46" s="4">
        <v>0.63</v>
      </c>
      <c r="CJ46" s="4">
        <v>0.63</v>
      </c>
      <c r="CK46" s="4">
        <v>0.63</v>
      </c>
      <c r="CL46" s="4">
        <v>0.63</v>
      </c>
      <c r="CM46" s="4">
        <v>0.63</v>
      </c>
      <c r="CN46" s="4">
        <v>0.63</v>
      </c>
      <c r="CO46" s="4">
        <v>0.63</v>
      </c>
      <c r="CP46" s="4">
        <v>0.63</v>
      </c>
      <c r="CQ46" s="4">
        <v>0.63</v>
      </c>
      <c r="CR46" s="4">
        <v>0.63</v>
      </c>
      <c r="CS46" s="4">
        <v>0.63</v>
      </c>
      <c r="CT46" s="4">
        <v>0.63</v>
      </c>
      <c r="CU46" s="156">
        <v>0.63</v>
      </c>
      <c r="CV46" s="4">
        <v>0.63</v>
      </c>
      <c r="CW46" s="4">
        <v>0.63</v>
      </c>
      <c r="CX46" s="4">
        <v>0.63</v>
      </c>
      <c r="CY46" s="4">
        <v>0.63</v>
      </c>
      <c r="CZ46" s="4">
        <v>0.63</v>
      </c>
      <c r="DA46" s="4">
        <v>0.63</v>
      </c>
      <c r="DB46" s="4">
        <v>0.63</v>
      </c>
      <c r="DC46" s="4">
        <v>0.63</v>
      </c>
      <c r="DD46" s="4">
        <v>0.63</v>
      </c>
      <c r="DE46" s="4">
        <v>0.63</v>
      </c>
      <c r="DF46" s="4">
        <v>0.63</v>
      </c>
      <c r="DG46" s="4">
        <v>0.63</v>
      </c>
      <c r="DH46" s="4">
        <v>0.63</v>
      </c>
      <c r="DI46" s="4">
        <v>0.63</v>
      </c>
      <c r="DJ46" s="4">
        <v>0.63</v>
      </c>
      <c r="DK46" s="4">
        <v>0.63</v>
      </c>
      <c r="DL46" s="4">
        <v>0.63</v>
      </c>
      <c r="DM46" s="4">
        <v>0.63</v>
      </c>
      <c r="DN46" s="4">
        <v>0.63</v>
      </c>
      <c r="DO46" s="4">
        <v>0.63</v>
      </c>
      <c r="DP46" s="4">
        <v>0.63</v>
      </c>
      <c r="DQ46" s="4">
        <v>0.63</v>
      </c>
      <c r="DR46" s="4">
        <v>0.63</v>
      </c>
      <c r="DS46" s="4">
        <v>0.63</v>
      </c>
      <c r="DT46" s="110">
        <v>0.63</v>
      </c>
      <c r="DU46" s="4">
        <v>0.63</v>
      </c>
      <c r="DV46" s="4">
        <v>0.63</v>
      </c>
      <c r="DW46" s="4">
        <v>0.63</v>
      </c>
      <c r="DX46" s="4">
        <v>0.63</v>
      </c>
      <c r="DY46" s="4">
        <v>0.63</v>
      </c>
      <c r="DZ46" s="4">
        <v>0.63</v>
      </c>
      <c r="EA46" s="4">
        <v>0.63</v>
      </c>
      <c r="EB46" s="4">
        <v>0.63</v>
      </c>
      <c r="EC46" s="4">
        <v>0.63</v>
      </c>
      <c r="ED46" s="4">
        <v>0.63</v>
      </c>
      <c r="EE46" s="4">
        <v>0.63</v>
      </c>
      <c r="EF46" s="4">
        <v>0.63</v>
      </c>
      <c r="EG46" s="4">
        <v>0.63</v>
      </c>
      <c r="EH46" s="4">
        <v>0.63</v>
      </c>
      <c r="EI46" s="4">
        <v>0.63</v>
      </c>
      <c r="EJ46" s="4">
        <v>0.63</v>
      </c>
      <c r="EK46" s="4">
        <v>0.63</v>
      </c>
      <c r="EL46" s="4">
        <v>0.63</v>
      </c>
      <c r="EM46" s="4">
        <v>0.63</v>
      </c>
      <c r="EN46" s="4">
        <v>0.63</v>
      </c>
      <c r="EO46" s="4">
        <v>0.63</v>
      </c>
      <c r="EP46" s="4">
        <v>0.63</v>
      </c>
      <c r="EQ46" s="156">
        <v>0.63</v>
      </c>
      <c r="ER46" s="4">
        <v>0.63</v>
      </c>
      <c r="ES46" s="4">
        <v>0.63</v>
      </c>
      <c r="ET46" s="4">
        <v>0.63</v>
      </c>
      <c r="EU46" s="4">
        <v>0.63</v>
      </c>
      <c r="EV46" s="4">
        <v>0.63</v>
      </c>
      <c r="EW46" s="4">
        <v>0.63</v>
      </c>
      <c r="EX46" s="4">
        <v>0.63</v>
      </c>
      <c r="EY46" s="4">
        <v>0.63</v>
      </c>
      <c r="EZ46" s="4">
        <v>0.63</v>
      </c>
      <c r="FA46" s="4">
        <v>0.63</v>
      </c>
      <c r="FB46" s="4">
        <v>0.63</v>
      </c>
      <c r="FC46" s="4">
        <v>0.63</v>
      </c>
      <c r="FD46" s="4">
        <v>0.63</v>
      </c>
      <c r="FE46" s="4">
        <v>0.63</v>
      </c>
      <c r="FF46" s="4">
        <v>0.63</v>
      </c>
      <c r="FG46" s="4">
        <v>0.63</v>
      </c>
      <c r="FH46" s="4">
        <v>0.63</v>
      </c>
      <c r="FI46" s="4">
        <v>0.63</v>
      </c>
      <c r="FJ46" s="4">
        <v>0.63</v>
      </c>
      <c r="FK46" s="4">
        <v>0.63</v>
      </c>
      <c r="FL46" s="4">
        <v>0.63</v>
      </c>
      <c r="FM46" s="4">
        <v>0.63</v>
      </c>
      <c r="FN46" s="4">
        <v>0.63</v>
      </c>
      <c r="FO46" s="4">
        <v>0.63</v>
      </c>
      <c r="FP46" s="110">
        <v>0.63</v>
      </c>
      <c r="FQ46" s="4">
        <v>0.63</v>
      </c>
      <c r="FR46" s="4">
        <v>0.63</v>
      </c>
      <c r="FS46" s="4">
        <v>0.63</v>
      </c>
      <c r="FT46" s="4">
        <v>0.63</v>
      </c>
      <c r="FU46" s="4">
        <v>0.63</v>
      </c>
      <c r="FV46" s="4">
        <v>0.63</v>
      </c>
      <c r="FW46" s="4">
        <v>0.63</v>
      </c>
      <c r="FX46" s="4">
        <v>0.63</v>
      </c>
      <c r="FY46" s="4">
        <v>0.63</v>
      </c>
      <c r="FZ46" s="4">
        <v>0.63</v>
      </c>
      <c r="GA46" s="4">
        <v>0.63</v>
      </c>
      <c r="GB46" s="4">
        <v>0.63</v>
      </c>
      <c r="GC46" s="4">
        <v>0.63</v>
      </c>
      <c r="GD46" s="4">
        <v>0.63</v>
      </c>
      <c r="GE46" s="4">
        <v>0.63</v>
      </c>
      <c r="GF46" s="4">
        <v>0.63</v>
      </c>
      <c r="GG46" s="4">
        <v>0.63</v>
      </c>
      <c r="GH46" s="4">
        <v>0.63</v>
      </c>
      <c r="GI46" s="4">
        <v>0.63</v>
      </c>
      <c r="GJ46" s="4">
        <v>0.63</v>
      </c>
      <c r="GK46" s="4">
        <v>0.63</v>
      </c>
      <c r="GL46" s="4">
        <v>0.63</v>
      </c>
      <c r="GM46" s="156">
        <v>0.63</v>
      </c>
    </row>
    <row r="47" spans="1:195" x14ac:dyDescent="0.25">
      <c r="B47" t="s">
        <v>42</v>
      </c>
      <c r="C47" t="s">
        <v>24</v>
      </c>
      <c r="D47" s="4">
        <v>3.9E-2</v>
      </c>
      <c r="E47" s="4">
        <v>3.9E-2</v>
      </c>
      <c r="F47" s="4">
        <v>3.9E-2</v>
      </c>
      <c r="G47" s="4">
        <v>3.9E-2</v>
      </c>
      <c r="H47" s="4">
        <v>3.9E-2</v>
      </c>
      <c r="I47" s="4">
        <v>3.9E-2</v>
      </c>
      <c r="J47" s="4">
        <v>3.9E-2</v>
      </c>
      <c r="K47" s="4">
        <v>3.9E-2</v>
      </c>
      <c r="L47" s="4">
        <v>3.9E-2</v>
      </c>
      <c r="M47" s="4">
        <v>3.9E-2</v>
      </c>
      <c r="N47" s="4">
        <v>3.9E-2</v>
      </c>
      <c r="O47" s="4">
        <v>3.9E-2</v>
      </c>
      <c r="P47" s="4">
        <v>3.9E-2</v>
      </c>
      <c r="Q47" s="4">
        <v>3.9E-2</v>
      </c>
      <c r="R47" s="4">
        <v>3.9E-2</v>
      </c>
      <c r="S47" s="4">
        <v>3.9E-2</v>
      </c>
      <c r="T47" s="4">
        <v>3.9E-2</v>
      </c>
      <c r="U47" s="4">
        <v>3.9E-2</v>
      </c>
      <c r="V47" s="4">
        <v>3.9E-2</v>
      </c>
      <c r="W47" s="4">
        <v>3.9E-2</v>
      </c>
      <c r="X47" s="4">
        <v>3.9E-2</v>
      </c>
      <c r="Y47" s="4">
        <v>3.9E-2</v>
      </c>
      <c r="Z47" s="4">
        <v>3.9E-2</v>
      </c>
      <c r="AA47" s="4">
        <v>3.9E-2</v>
      </c>
      <c r="AB47" s="110">
        <v>3.9E-2</v>
      </c>
      <c r="AC47" s="4">
        <v>3.9E-2</v>
      </c>
      <c r="AD47" s="4">
        <v>3.9E-2</v>
      </c>
      <c r="AE47" s="4">
        <v>3.9E-2</v>
      </c>
      <c r="AF47" s="4">
        <v>3.9E-2</v>
      </c>
      <c r="AG47" s="4">
        <v>3.9E-2</v>
      </c>
      <c r="AH47" s="4">
        <v>3.9E-2</v>
      </c>
      <c r="AI47" s="4">
        <v>3.9E-2</v>
      </c>
      <c r="AJ47" s="4">
        <v>3.9E-2</v>
      </c>
      <c r="AK47" s="4">
        <v>3.9E-2</v>
      </c>
      <c r="AL47" s="4">
        <v>3.9E-2</v>
      </c>
      <c r="AM47" s="4">
        <v>3.9E-2</v>
      </c>
      <c r="AN47" s="4">
        <v>3.9E-2</v>
      </c>
      <c r="AO47" s="4">
        <v>3.9E-2</v>
      </c>
      <c r="AP47" s="4">
        <v>3.9E-2</v>
      </c>
      <c r="AQ47" s="4">
        <v>3.9E-2</v>
      </c>
      <c r="AR47" s="4">
        <v>3.9E-2</v>
      </c>
      <c r="AS47" s="4">
        <v>3.9E-2</v>
      </c>
      <c r="AT47" s="4">
        <v>3.9E-2</v>
      </c>
      <c r="AU47" s="4">
        <v>3.9E-2</v>
      </c>
      <c r="AV47" s="4">
        <v>3.9E-2</v>
      </c>
      <c r="AW47" s="4">
        <v>3.9E-2</v>
      </c>
      <c r="AX47" s="4">
        <v>3.9E-2</v>
      </c>
      <c r="AY47" s="4">
        <v>3.9E-2</v>
      </c>
      <c r="AZ47" s="110">
        <v>3.9E-2</v>
      </c>
      <c r="BA47" s="4">
        <v>3.9E-2</v>
      </c>
      <c r="BB47" s="4">
        <v>3.9E-2</v>
      </c>
      <c r="BC47" s="4">
        <v>3.9E-2</v>
      </c>
      <c r="BD47" s="4">
        <v>3.9E-2</v>
      </c>
      <c r="BE47" s="4">
        <v>3.9E-2</v>
      </c>
      <c r="BF47" s="4">
        <v>3.9E-2</v>
      </c>
      <c r="BG47" s="4">
        <v>3.9E-2</v>
      </c>
      <c r="BH47" s="4">
        <v>3.9E-2</v>
      </c>
      <c r="BI47" s="4">
        <v>3.9E-2</v>
      </c>
      <c r="BJ47" s="4">
        <v>3.9E-2</v>
      </c>
      <c r="BK47" s="4">
        <v>3.9E-2</v>
      </c>
      <c r="BL47" s="4">
        <v>3.9E-2</v>
      </c>
      <c r="BM47" s="4">
        <v>3.9E-2</v>
      </c>
      <c r="BN47" s="4">
        <v>3.9E-2</v>
      </c>
      <c r="BO47" s="4">
        <v>3.9E-2</v>
      </c>
      <c r="BP47" s="4">
        <v>3.9E-2</v>
      </c>
      <c r="BQ47" s="4">
        <v>3.9E-2</v>
      </c>
      <c r="BR47" s="4">
        <v>3.9E-2</v>
      </c>
      <c r="BS47" s="4">
        <v>3.9E-2</v>
      </c>
      <c r="BT47" s="4">
        <v>3.9E-2</v>
      </c>
      <c r="BU47" s="4">
        <v>3.9E-2</v>
      </c>
      <c r="BV47" s="4">
        <v>3.9E-2</v>
      </c>
      <c r="BW47" s="4">
        <v>3.9E-2</v>
      </c>
      <c r="BX47" s="110">
        <v>3.9E-2</v>
      </c>
      <c r="BY47" s="4">
        <v>3.9E-2</v>
      </c>
      <c r="BZ47" s="4">
        <v>3.9E-2</v>
      </c>
      <c r="CA47" s="4">
        <v>3.9E-2</v>
      </c>
      <c r="CB47" s="4">
        <v>3.9E-2</v>
      </c>
      <c r="CC47" s="4">
        <v>3.9E-2</v>
      </c>
      <c r="CD47" s="4">
        <v>3.9E-2</v>
      </c>
      <c r="CE47" s="4">
        <v>3.9E-2</v>
      </c>
      <c r="CF47" s="4">
        <v>3.9E-2</v>
      </c>
      <c r="CG47" s="4">
        <v>3.9E-2</v>
      </c>
      <c r="CH47" s="4">
        <v>3.9E-2</v>
      </c>
      <c r="CI47" s="4">
        <v>3.9E-2</v>
      </c>
      <c r="CJ47" s="4">
        <v>3.9E-2</v>
      </c>
      <c r="CK47" s="4">
        <v>3.9E-2</v>
      </c>
      <c r="CL47" s="4">
        <v>3.9E-2</v>
      </c>
      <c r="CM47" s="4">
        <v>3.9E-2</v>
      </c>
      <c r="CN47" s="4">
        <v>3.9E-2</v>
      </c>
      <c r="CO47" s="4">
        <v>3.9E-2</v>
      </c>
      <c r="CP47" s="4">
        <v>3.9E-2</v>
      </c>
      <c r="CQ47" s="4">
        <v>3.9E-2</v>
      </c>
      <c r="CR47" s="4">
        <v>3.9E-2</v>
      </c>
      <c r="CS47" s="4">
        <v>3.9E-2</v>
      </c>
      <c r="CT47" s="4">
        <v>3.9E-2</v>
      </c>
      <c r="CU47" s="156">
        <v>3.9E-2</v>
      </c>
      <c r="CV47" s="4">
        <v>3.9E-2</v>
      </c>
      <c r="CW47" s="4">
        <v>3.9E-2</v>
      </c>
      <c r="CX47" s="4">
        <v>3.9E-2</v>
      </c>
      <c r="CY47" s="4">
        <v>3.9E-2</v>
      </c>
      <c r="CZ47" s="4">
        <v>3.9E-2</v>
      </c>
      <c r="DA47" s="4">
        <v>3.9E-2</v>
      </c>
      <c r="DB47" s="4">
        <v>3.9E-2</v>
      </c>
      <c r="DC47" s="4">
        <v>3.9E-2</v>
      </c>
      <c r="DD47" s="4">
        <v>3.9E-2</v>
      </c>
      <c r="DE47" s="4">
        <v>3.9E-2</v>
      </c>
      <c r="DF47" s="4">
        <v>3.9E-2</v>
      </c>
      <c r="DG47" s="4">
        <v>3.9E-2</v>
      </c>
      <c r="DH47" s="4">
        <v>3.9E-2</v>
      </c>
      <c r="DI47" s="4">
        <v>3.9E-2</v>
      </c>
      <c r="DJ47" s="4">
        <v>3.9E-2</v>
      </c>
      <c r="DK47" s="4">
        <v>3.9E-2</v>
      </c>
      <c r="DL47" s="4">
        <v>3.9E-2</v>
      </c>
      <c r="DM47" s="4">
        <v>3.9E-2</v>
      </c>
      <c r="DN47" s="4">
        <v>3.9E-2</v>
      </c>
      <c r="DO47" s="4">
        <v>3.9E-2</v>
      </c>
      <c r="DP47" s="4">
        <v>3.9E-2</v>
      </c>
      <c r="DQ47" s="4">
        <v>3.9E-2</v>
      </c>
      <c r="DR47" s="4">
        <v>3.9E-2</v>
      </c>
      <c r="DS47" s="4">
        <v>3.9E-2</v>
      </c>
      <c r="DT47" s="110">
        <v>3.9E-2</v>
      </c>
      <c r="DU47" s="4">
        <v>3.9E-2</v>
      </c>
      <c r="DV47" s="4">
        <v>3.9E-2</v>
      </c>
      <c r="DW47" s="4">
        <v>3.9E-2</v>
      </c>
      <c r="DX47" s="4">
        <v>3.9E-2</v>
      </c>
      <c r="DY47" s="4">
        <v>3.9E-2</v>
      </c>
      <c r="DZ47" s="4">
        <v>3.9E-2</v>
      </c>
      <c r="EA47" s="4">
        <v>3.9E-2</v>
      </c>
      <c r="EB47" s="4">
        <v>3.9E-2</v>
      </c>
      <c r="EC47" s="4">
        <v>3.9E-2</v>
      </c>
      <c r="ED47" s="4">
        <v>3.9E-2</v>
      </c>
      <c r="EE47" s="4">
        <v>3.9E-2</v>
      </c>
      <c r="EF47" s="4">
        <v>3.9E-2</v>
      </c>
      <c r="EG47" s="4">
        <v>3.9E-2</v>
      </c>
      <c r="EH47" s="4">
        <v>3.9E-2</v>
      </c>
      <c r="EI47" s="4">
        <v>3.9E-2</v>
      </c>
      <c r="EJ47" s="4">
        <v>3.9E-2</v>
      </c>
      <c r="EK47" s="4">
        <v>3.9E-2</v>
      </c>
      <c r="EL47" s="4">
        <v>3.9E-2</v>
      </c>
      <c r="EM47" s="4">
        <v>3.9E-2</v>
      </c>
      <c r="EN47" s="4">
        <v>3.9E-2</v>
      </c>
      <c r="EO47" s="4">
        <v>3.9E-2</v>
      </c>
      <c r="EP47" s="4">
        <v>3.9E-2</v>
      </c>
      <c r="EQ47" s="156">
        <v>3.9E-2</v>
      </c>
      <c r="ER47" s="4">
        <v>3.9E-2</v>
      </c>
      <c r="ES47" s="4">
        <v>3.9E-2</v>
      </c>
      <c r="ET47" s="4">
        <v>3.9E-2</v>
      </c>
      <c r="EU47" s="4">
        <v>3.9E-2</v>
      </c>
      <c r="EV47" s="4">
        <v>3.9E-2</v>
      </c>
      <c r="EW47" s="4">
        <v>3.9E-2</v>
      </c>
      <c r="EX47" s="4">
        <v>3.9E-2</v>
      </c>
      <c r="EY47" s="4">
        <v>3.9E-2</v>
      </c>
      <c r="EZ47" s="4">
        <v>3.9E-2</v>
      </c>
      <c r="FA47" s="4">
        <v>3.9E-2</v>
      </c>
      <c r="FB47" s="4">
        <v>3.9E-2</v>
      </c>
      <c r="FC47" s="4">
        <v>3.9E-2</v>
      </c>
      <c r="FD47" s="4">
        <v>3.9E-2</v>
      </c>
      <c r="FE47" s="4">
        <v>3.9E-2</v>
      </c>
      <c r="FF47" s="4">
        <v>3.9E-2</v>
      </c>
      <c r="FG47" s="4">
        <v>3.9E-2</v>
      </c>
      <c r="FH47" s="4">
        <v>3.9E-2</v>
      </c>
      <c r="FI47" s="4">
        <v>3.9E-2</v>
      </c>
      <c r="FJ47" s="4">
        <v>3.9E-2</v>
      </c>
      <c r="FK47" s="4">
        <v>3.9E-2</v>
      </c>
      <c r="FL47" s="4">
        <v>3.9E-2</v>
      </c>
      <c r="FM47" s="4">
        <v>3.9E-2</v>
      </c>
      <c r="FN47" s="4">
        <v>3.9E-2</v>
      </c>
      <c r="FO47" s="4">
        <v>3.9E-2</v>
      </c>
      <c r="FP47" s="110">
        <v>3.9E-2</v>
      </c>
      <c r="FQ47" s="4">
        <v>3.9E-2</v>
      </c>
      <c r="FR47" s="4">
        <v>3.9E-2</v>
      </c>
      <c r="FS47" s="4">
        <v>3.9E-2</v>
      </c>
      <c r="FT47" s="4">
        <v>3.9E-2</v>
      </c>
      <c r="FU47" s="4">
        <v>3.9E-2</v>
      </c>
      <c r="FV47" s="4">
        <v>3.9E-2</v>
      </c>
      <c r="FW47" s="4">
        <v>3.9E-2</v>
      </c>
      <c r="FX47" s="4">
        <v>3.9E-2</v>
      </c>
      <c r="FY47" s="4">
        <v>3.9E-2</v>
      </c>
      <c r="FZ47" s="4">
        <v>3.9E-2</v>
      </c>
      <c r="GA47" s="4">
        <v>3.9E-2</v>
      </c>
      <c r="GB47" s="4">
        <v>3.9E-2</v>
      </c>
      <c r="GC47" s="4">
        <v>3.9E-2</v>
      </c>
      <c r="GD47" s="4">
        <v>3.9E-2</v>
      </c>
      <c r="GE47" s="4">
        <v>3.9E-2</v>
      </c>
      <c r="GF47" s="4">
        <v>3.9E-2</v>
      </c>
      <c r="GG47" s="4">
        <v>3.9E-2</v>
      </c>
      <c r="GH47" s="4">
        <v>3.9E-2</v>
      </c>
      <c r="GI47" s="4">
        <v>3.9E-2</v>
      </c>
      <c r="GJ47" s="4">
        <v>3.9E-2</v>
      </c>
      <c r="GK47" s="4">
        <v>3.9E-2</v>
      </c>
      <c r="GL47" s="4">
        <v>3.9E-2</v>
      </c>
      <c r="GM47" s="156">
        <v>3.9E-2</v>
      </c>
    </row>
    <row r="48" spans="1:195" x14ac:dyDescent="0.25"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11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11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11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57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11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57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11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57"/>
    </row>
    <row r="49" spans="1:195" x14ac:dyDescent="0.25"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11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11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11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57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11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57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11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57"/>
    </row>
    <row r="50" spans="1:195" ht="15.75" thickBot="1" x14ac:dyDescent="0.3">
      <c r="D50" s="10" t="s">
        <v>0</v>
      </c>
      <c r="E50" s="10" t="s">
        <v>1</v>
      </c>
      <c r="F50" s="10" t="s">
        <v>2</v>
      </c>
      <c r="G50" s="10" t="s">
        <v>3</v>
      </c>
      <c r="H50" s="10" t="s">
        <v>4</v>
      </c>
      <c r="I50" s="10" t="s">
        <v>5</v>
      </c>
      <c r="J50" s="10" t="s">
        <v>6</v>
      </c>
      <c r="K50" s="10" t="s">
        <v>7</v>
      </c>
      <c r="L50" s="10" t="s">
        <v>8</v>
      </c>
      <c r="M50" s="10" t="s">
        <v>9</v>
      </c>
      <c r="N50" s="10" t="s">
        <v>10</v>
      </c>
      <c r="O50" s="10" t="s">
        <v>11</v>
      </c>
      <c r="P50" s="10" t="s">
        <v>12</v>
      </c>
      <c r="Q50" s="10" t="s">
        <v>13</v>
      </c>
      <c r="R50" s="10" t="s">
        <v>14</v>
      </c>
      <c r="S50" s="10" t="s">
        <v>15</v>
      </c>
      <c r="T50" s="10" t="s">
        <v>16</v>
      </c>
      <c r="U50" s="10" t="s">
        <v>17</v>
      </c>
      <c r="V50" s="10" t="s">
        <v>18</v>
      </c>
      <c r="W50" s="10" t="s">
        <v>19</v>
      </c>
      <c r="X50" s="10" t="s">
        <v>20</v>
      </c>
      <c r="Y50" s="10" t="s">
        <v>21</v>
      </c>
      <c r="Z50" s="10" t="s">
        <v>22</v>
      </c>
      <c r="AA50" s="10" t="s">
        <v>23</v>
      </c>
      <c r="AB50" s="111" t="s">
        <v>86</v>
      </c>
      <c r="AC50" s="10" t="s">
        <v>87</v>
      </c>
      <c r="AD50" s="10" t="s">
        <v>88</v>
      </c>
      <c r="AE50" s="10" t="s">
        <v>89</v>
      </c>
      <c r="AF50" s="10" t="s">
        <v>90</v>
      </c>
      <c r="AG50" s="10" t="s">
        <v>91</v>
      </c>
      <c r="AH50" s="10" t="s">
        <v>92</v>
      </c>
      <c r="AI50" s="10" t="s">
        <v>93</v>
      </c>
      <c r="AJ50" s="10" t="s">
        <v>94</v>
      </c>
      <c r="AK50" s="10" t="s">
        <v>95</v>
      </c>
      <c r="AL50" s="10" t="s">
        <v>96</v>
      </c>
      <c r="AM50" s="10" t="s">
        <v>97</v>
      </c>
      <c r="AN50" s="10" t="s">
        <v>98</v>
      </c>
      <c r="AO50" s="10" t="s">
        <v>99</v>
      </c>
      <c r="AP50" s="10" t="s">
        <v>100</v>
      </c>
      <c r="AQ50" s="10" t="s">
        <v>101</v>
      </c>
      <c r="AR50" s="10" t="s">
        <v>102</v>
      </c>
      <c r="AS50" s="10" t="s">
        <v>103</v>
      </c>
      <c r="AT50" s="10" t="s">
        <v>104</v>
      </c>
      <c r="AU50" s="10" t="s">
        <v>105</v>
      </c>
      <c r="AV50" s="10" t="s">
        <v>106</v>
      </c>
      <c r="AW50" s="10" t="s">
        <v>107</v>
      </c>
      <c r="AX50" s="10" t="s">
        <v>108</v>
      </c>
      <c r="AY50" s="10" t="s">
        <v>109</v>
      </c>
      <c r="AZ50" s="111" t="s">
        <v>110</v>
      </c>
      <c r="BA50" s="10" t="s">
        <v>111</v>
      </c>
      <c r="BB50" s="10" t="s">
        <v>112</v>
      </c>
      <c r="BC50" s="10" t="s">
        <v>113</v>
      </c>
      <c r="BD50" s="10" t="s">
        <v>114</v>
      </c>
      <c r="BE50" s="10" t="s">
        <v>115</v>
      </c>
      <c r="BF50" s="10" t="s">
        <v>116</v>
      </c>
      <c r="BG50" s="10" t="s">
        <v>117</v>
      </c>
      <c r="BH50" s="10" t="s">
        <v>118</v>
      </c>
      <c r="BI50" s="10" t="s">
        <v>119</v>
      </c>
      <c r="BJ50" s="10" t="s">
        <v>120</v>
      </c>
      <c r="BK50" s="10" t="s">
        <v>121</v>
      </c>
      <c r="BL50" s="10" t="s">
        <v>122</v>
      </c>
      <c r="BM50" s="10" t="s">
        <v>123</v>
      </c>
      <c r="BN50" s="10" t="s">
        <v>124</v>
      </c>
      <c r="BO50" s="10" t="s">
        <v>125</v>
      </c>
      <c r="BP50" s="10" t="s">
        <v>126</v>
      </c>
      <c r="BQ50" s="10" t="s">
        <v>127</v>
      </c>
      <c r="BR50" s="10" t="s">
        <v>128</v>
      </c>
      <c r="BS50" s="10" t="s">
        <v>129</v>
      </c>
      <c r="BT50" s="10" t="s">
        <v>130</v>
      </c>
      <c r="BU50" s="10" t="s">
        <v>131</v>
      </c>
      <c r="BV50" s="10" t="s">
        <v>132</v>
      </c>
      <c r="BW50" s="10" t="s">
        <v>133</v>
      </c>
      <c r="BX50" s="111" t="s">
        <v>134</v>
      </c>
      <c r="BY50" s="10" t="s">
        <v>135</v>
      </c>
      <c r="BZ50" s="10" t="s">
        <v>136</v>
      </c>
      <c r="CA50" s="10" t="s">
        <v>137</v>
      </c>
      <c r="CB50" s="10" t="s">
        <v>138</v>
      </c>
      <c r="CC50" s="10" t="s">
        <v>139</v>
      </c>
      <c r="CD50" s="10" t="s">
        <v>140</v>
      </c>
      <c r="CE50" s="10" t="s">
        <v>141</v>
      </c>
      <c r="CF50" s="10" t="s">
        <v>142</v>
      </c>
      <c r="CG50" s="10" t="s">
        <v>143</v>
      </c>
      <c r="CH50" s="10" t="s">
        <v>144</v>
      </c>
      <c r="CI50" s="10" t="s">
        <v>145</v>
      </c>
      <c r="CJ50" s="10" t="s">
        <v>146</v>
      </c>
      <c r="CK50" s="10" t="s">
        <v>147</v>
      </c>
      <c r="CL50" s="10" t="s">
        <v>148</v>
      </c>
      <c r="CM50" s="10" t="s">
        <v>149</v>
      </c>
      <c r="CN50" s="10" t="s">
        <v>150</v>
      </c>
      <c r="CO50" s="10" t="s">
        <v>151</v>
      </c>
      <c r="CP50" s="10" t="s">
        <v>152</v>
      </c>
      <c r="CQ50" s="10" t="s">
        <v>153</v>
      </c>
      <c r="CR50" s="10" t="s">
        <v>154</v>
      </c>
      <c r="CS50" s="10" t="s">
        <v>155</v>
      </c>
      <c r="CT50" s="10" t="s">
        <v>156</v>
      </c>
      <c r="CU50" s="157" t="s">
        <v>157</v>
      </c>
      <c r="CV50" s="10" t="s">
        <v>158</v>
      </c>
      <c r="CW50" s="10" t="s">
        <v>159</v>
      </c>
      <c r="CX50" s="10" t="s">
        <v>160</v>
      </c>
      <c r="CY50" s="10" t="s">
        <v>161</v>
      </c>
      <c r="CZ50" s="10" t="s">
        <v>162</v>
      </c>
      <c r="DA50" s="10" t="s">
        <v>163</v>
      </c>
      <c r="DB50" s="10" t="s">
        <v>164</v>
      </c>
      <c r="DC50" s="10" t="s">
        <v>165</v>
      </c>
      <c r="DD50" s="10" t="s">
        <v>166</v>
      </c>
      <c r="DE50" s="10" t="s">
        <v>167</v>
      </c>
      <c r="DF50" s="10" t="s">
        <v>168</v>
      </c>
      <c r="DG50" s="10" t="s">
        <v>169</v>
      </c>
      <c r="DH50" s="10" t="s">
        <v>170</v>
      </c>
      <c r="DI50" s="10" t="s">
        <v>171</v>
      </c>
      <c r="DJ50" s="10" t="s">
        <v>172</v>
      </c>
      <c r="DK50" s="10" t="s">
        <v>173</v>
      </c>
      <c r="DL50" s="10" t="s">
        <v>174</v>
      </c>
      <c r="DM50" s="10" t="s">
        <v>175</v>
      </c>
      <c r="DN50" s="10" t="s">
        <v>176</v>
      </c>
      <c r="DO50" s="10" t="s">
        <v>177</v>
      </c>
      <c r="DP50" s="10" t="s">
        <v>178</v>
      </c>
      <c r="DQ50" s="10" t="s">
        <v>179</v>
      </c>
      <c r="DR50" s="10" t="s">
        <v>180</v>
      </c>
      <c r="DS50" s="10" t="s">
        <v>181</v>
      </c>
      <c r="DT50" s="111" t="s">
        <v>182</v>
      </c>
      <c r="DU50" s="10" t="s">
        <v>183</v>
      </c>
      <c r="DV50" s="10" t="s">
        <v>184</v>
      </c>
      <c r="DW50" s="10" t="s">
        <v>185</v>
      </c>
      <c r="DX50" s="10" t="s">
        <v>186</v>
      </c>
      <c r="DY50" s="10" t="s">
        <v>187</v>
      </c>
      <c r="DZ50" s="10" t="s">
        <v>188</v>
      </c>
      <c r="EA50" s="10" t="s">
        <v>189</v>
      </c>
      <c r="EB50" s="10" t="s">
        <v>190</v>
      </c>
      <c r="EC50" s="10" t="s">
        <v>191</v>
      </c>
      <c r="ED50" s="10" t="s">
        <v>192</v>
      </c>
      <c r="EE50" s="10" t="s">
        <v>193</v>
      </c>
      <c r="EF50" s="10" t="s">
        <v>194</v>
      </c>
      <c r="EG50" s="10" t="s">
        <v>195</v>
      </c>
      <c r="EH50" s="10" t="s">
        <v>196</v>
      </c>
      <c r="EI50" s="10" t="s">
        <v>197</v>
      </c>
      <c r="EJ50" s="10" t="s">
        <v>198</v>
      </c>
      <c r="EK50" s="10" t="s">
        <v>199</v>
      </c>
      <c r="EL50" s="10" t="s">
        <v>200</v>
      </c>
      <c r="EM50" s="10" t="s">
        <v>201</v>
      </c>
      <c r="EN50" s="10" t="s">
        <v>202</v>
      </c>
      <c r="EO50" s="10" t="s">
        <v>203</v>
      </c>
      <c r="EP50" s="10" t="s">
        <v>204</v>
      </c>
      <c r="EQ50" s="157" t="s">
        <v>205</v>
      </c>
      <c r="ER50" s="10" t="s">
        <v>206</v>
      </c>
      <c r="ES50" s="10" t="s">
        <v>207</v>
      </c>
      <c r="ET50" s="10" t="s">
        <v>208</v>
      </c>
      <c r="EU50" s="10" t="s">
        <v>209</v>
      </c>
      <c r="EV50" s="10" t="s">
        <v>210</v>
      </c>
      <c r="EW50" s="10" t="s">
        <v>211</v>
      </c>
      <c r="EX50" s="10" t="s">
        <v>212</v>
      </c>
      <c r="EY50" s="10" t="s">
        <v>213</v>
      </c>
      <c r="EZ50" s="10" t="s">
        <v>214</v>
      </c>
      <c r="FA50" s="10" t="s">
        <v>215</v>
      </c>
      <c r="FB50" s="10" t="s">
        <v>216</v>
      </c>
      <c r="FC50" s="10" t="s">
        <v>217</v>
      </c>
      <c r="FD50" s="10" t="s">
        <v>218</v>
      </c>
      <c r="FE50" s="10" t="s">
        <v>219</v>
      </c>
      <c r="FF50" s="10" t="s">
        <v>220</v>
      </c>
      <c r="FG50" s="10" t="s">
        <v>221</v>
      </c>
      <c r="FH50" s="10" t="s">
        <v>222</v>
      </c>
      <c r="FI50" s="10" t="s">
        <v>223</v>
      </c>
      <c r="FJ50" s="10" t="s">
        <v>224</v>
      </c>
      <c r="FK50" s="10" t="s">
        <v>225</v>
      </c>
      <c r="FL50" s="10" t="s">
        <v>226</v>
      </c>
      <c r="FM50" s="10" t="s">
        <v>227</v>
      </c>
      <c r="FN50" s="10" t="s">
        <v>228</v>
      </c>
      <c r="FO50" s="10" t="s">
        <v>229</v>
      </c>
      <c r="FP50" s="111" t="s">
        <v>230</v>
      </c>
      <c r="FQ50" s="10" t="s">
        <v>231</v>
      </c>
      <c r="FR50" s="10" t="s">
        <v>232</v>
      </c>
      <c r="FS50" s="10" t="s">
        <v>233</v>
      </c>
      <c r="FT50" s="10" t="s">
        <v>234</v>
      </c>
      <c r="FU50" s="10" t="s">
        <v>235</v>
      </c>
      <c r="FV50" s="10" t="s">
        <v>236</v>
      </c>
      <c r="FW50" s="10" t="s">
        <v>237</v>
      </c>
      <c r="FX50" s="10" t="s">
        <v>238</v>
      </c>
      <c r="FY50" s="10" t="s">
        <v>239</v>
      </c>
      <c r="FZ50" s="10" t="s">
        <v>240</v>
      </c>
      <c r="GA50" s="10" t="s">
        <v>241</v>
      </c>
      <c r="GB50" s="10" t="s">
        <v>242</v>
      </c>
      <c r="GC50" s="10" t="s">
        <v>243</v>
      </c>
      <c r="GD50" s="10" t="s">
        <v>244</v>
      </c>
      <c r="GE50" s="10" t="s">
        <v>245</v>
      </c>
      <c r="GF50" s="10" t="s">
        <v>246</v>
      </c>
      <c r="GG50" s="10" t="s">
        <v>247</v>
      </c>
      <c r="GH50" s="10" t="s">
        <v>248</v>
      </c>
      <c r="GI50" s="10" t="s">
        <v>249</v>
      </c>
      <c r="GJ50" s="10" t="s">
        <v>552</v>
      </c>
      <c r="GK50" s="10" t="s">
        <v>553</v>
      </c>
      <c r="GL50" s="10" t="s">
        <v>554</v>
      </c>
      <c r="GM50" s="157" t="s">
        <v>555</v>
      </c>
    </row>
    <row r="51" spans="1:195" ht="15.75" thickBot="1" x14ac:dyDescent="0.3">
      <c r="A51" s="65" t="s">
        <v>318</v>
      </c>
      <c r="B51" s="66" t="s">
        <v>262</v>
      </c>
      <c r="C51" s="66" t="s">
        <v>303</v>
      </c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112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112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112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158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112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158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112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158"/>
    </row>
    <row r="52" spans="1:195" x14ac:dyDescent="0.25">
      <c r="B52" t="s">
        <v>322</v>
      </c>
      <c r="D52" t="str">
        <f ca="1">IF(D23&lt;(D34*0.33+D47-D30)*3600,"F",IF(AND($D$18="F",D23&lt;VLOOKUP(686,Réservoir!$D$26:$E$35,2)),"F",IF(D15&gt;691.8,"O","Q")))</f>
        <v>Q</v>
      </c>
      <c r="E52" t="str">
        <f ca="1">IF(E23&lt;(E34*0.33+E47-E30)*3600,"F",IF(AND(D52="F",E23&lt;VLOOKUP(686,Réservoir!$D$26:$E$35,2)),"F",IF(E15&gt;691.8,"O","Q")))</f>
        <v>Q</v>
      </c>
      <c r="F52" t="str">
        <f ca="1">IF(F23&lt;(F34*0.33+F47-F30)*3600,"F",IF(AND(E52="F",F23&lt;VLOOKUP(686,Réservoir!$D$26:$E$35,2)),"F",IF(F15&gt;691.8,"O","Q")))</f>
        <v>Q</v>
      </c>
      <c r="G52" t="str">
        <f ca="1">IF(G23&lt;(G34*0.33+G47-G30)*3600,"F",IF(AND(F52="F",G23&lt;VLOOKUP(686,Réservoir!$D$26:$E$35,2)),"F",IF(G15&gt;691.8,"O","Q")))</f>
        <v>Q</v>
      </c>
      <c r="H52" t="str">
        <f ca="1">IF(H23&lt;(H34*0.33+H47-H30)*3600,"F",IF(AND(G52="F",H23&lt;VLOOKUP(686,Réservoir!$D$26:$E$35,2)),"F",IF(H15&gt;691.8,"O","Q")))</f>
        <v>Q</v>
      </c>
      <c r="I52" t="str">
        <f ca="1">IF(I23&lt;(I34*0.33+I47-I30)*3600,"F",IF(AND(H52="F",I23&lt;VLOOKUP(686,Réservoir!$D$26:$E$35,2)),"F",IF(I15&gt;691.8,"O","Q")))</f>
        <v>Q</v>
      </c>
      <c r="J52" t="str">
        <f ca="1">IF(J23&lt;(J34*0.33+J47-J30)*3600,"F",IF(AND(I52="F",J23&lt;VLOOKUP(686,Réservoir!$D$26:$E$35,2)),"F",IF(J15&gt;691.8,"O","Q")))</f>
        <v>Q</v>
      </c>
      <c r="K52" t="str">
        <f ca="1">IF(K23&lt;(K34*0.33+K47-K30)*3600,"F",IF(AND(J52="F",K23&lt;VLOOKUP(686,Réservoir!$D$26:$E$35,2)),"F",IF(K15&gt;691.8,"O","Q")))</f>
        <v>Q</v>
      </c>
      <c r="L52" t="str">
        <f ca="1">IF(L23&lt;(L34*0.33+L47-L30)*3600,"F",IF(AND(K52="F",L23&lt;VLOOKUP(686,Réservoir!$D$26:$E$35,2)),"F",IF(L15&gt;691.8,"O","Q")))</f>
        <v>Q</v>
      </c>
      <c r="M52" t="str">
        <f ca="1">IF(M23&lt;(M34*0.33+M47-M30)*3600,"F",IF(AND(L52="F",M23&lt;VLOOKUP(686,Réservoir!$D$26:$E$35,2)),"F",IF(M15&gt;691.8,"O","Q")))</f>
        <v>Q</v>
      </c>
      <c r="N52" t="str">
        <f ca="1">IF(N23&lt;(N34*0.33+N47-N30)*3600,"F",IF(AND(M52="F",N23&lt;VLOOKUP(686,Réservoir!$D$26:$E$35,2)),"F",IF(N15&gt;691.8,"O","Q")))</f>
        <v>Q</v>
      </c>
      <c r="O52" t="str">
        <f ca="1">IF(O23&lt;(O34*0.33+O47-O30)*3600,"F",IF(AND(N52="F",O23&lt;VLOOKUP(686,Réservoir!$D$26:$E$35,2)),"F",IF(O15&gt;691.8,"O","Q")))</f>
        <v>Q</v>
      </c>
      <c r="P52" t="str">
        <f ca="1">IF(P23&lt;(P34*0.33+P47-P30)*3600,"F",IF(AND(O52="F",P23&lt;VLOOKUP(686,Réservoir!$D$26:$E$35,2)),"F",IF(P15&gt;691.8,"O","Q")))</f>
        <v>Q</v>
      </c>
      <c r="Q52" t="str">
        <f ca="1">IF(Q23&lt;(Q34*0.33+Q47-Q30)*3600,"F",IF(AND(P52="F",Q23&lt;VLOOKUP(686,Réservoir!$D$26:$E$35,2)),"F",IF(Q15&gt;691.8,"O","Q")))</f>
        <v>Q</v>
      </c>
      <c r="R52" t="str">
        <f ca="1">IF(R23&lt;(R34*0.33+R47-R30)*3600,"F",IF(AND(Q52="F",R23&lt;VLOOKUP(686,Réservoir!$D$26:$E$35,2)),"F",IF(R15&gt;691.8,"O","Q")))</f>
        <v>Q</v>
      </c>
      <c r="S52" t="str">
        <f ca="1">IF(S23&lt;(S34*0.33+S47-S30)*3600,"F",IF(AND(R52="F",S23&lt;VLOOKUP(686,Réservoir!$D$26:$E$35,2)),"F",IF(S15&gt;691.8,"O","Q")))</f>
        <v>Q</v>
      </c>
      <c r="T52" t="str">
        <f ca="1">IF(T23&lt;(T34*0.33+T47-T30)*3600,"F",IF(AND(S52="F",T23&lt;VLOOKUP(686,Réservoir!$D$26:$E$35,2)),"F",IF(T15&gt;691.8,"O","Q")))</f>
        <v>Q</v>
      </c>
      <c r="U52" t="str">
        <f ca="1">IF(U23&lt;(U34*0.33+U47-U30)*3600,"F",IF(AND(T52="F",U23&lt;VLOOKUP(686,Réservoir!$D$26:$E$35,2)),"F",IF(U15&gt;691.8,"O","Q")))</f>
        <v>F</v>
      </c>
      <c r="V52" t="str">
        <f ca="1">IF(V23&lt;(V34*0.33+V47-V30)*3600,"F",IF(AND(U52="F",V23&lt;VLOOKUP(686,Réservoir!$D$26:$E$35,2)),"F",IF(V15&gt;691.8,"O","Q")))</f>
        <v>F</v>
      </c>
      <c r="W52" t="str">
        <f ca="1">IF(W23&lt;(W34*0.33+W47-W30)*3600,"F",IF(AND(V52="F",W23&lt;VLOOKUP(686,Réservoir!$D$26:$E$35,2)),"F",IF(W15&gt;691.8,"O","Q")))</f>
        <v>F</v>
      </c>
      <c r="X52" t="str">
        <f ca="1">IF(X23&lt;(X34*0.33+X47-X30)*3600,"F",IF(AND(W52="F",X23&lt;VLOOKUP(686,Réservoir!$D$26:$E$35,2)),"F",IF(X15&gt;691.8,"O","Q")))</f>
        <v>F</v>
      </c>
      <c r="Y52" t="str">
        <f ca="1">IF(Y23&lt;(Y34*0.33+Y47-Y30)*3600,"F",IF(AND(X52="F",Y23&lt;VLOOKUP(686,Réservoir!$D$26:$E$35,2)),"F",IF(Y15&gt;691.8,"O","Q")))</f>
        <v>F</v>
      </c>
      <c r="Z52" t="str">
        <f ca="1">IF(Z23&lt;(Z34*0.33+Z47-Z30)*3600,"F",IF(AND(Y52="F",Z23&lt;VLOOKUP(686,Réservoir!$D$26:$E$35,2)),"F",IF(Z15&gt;691.8,"O","Q")))</f>
        <v>F</v>
      </c>
      <c r="AA52" t="str">
        <f ca="1">IF(AA23&lt;(AA34*0.33+AA47-AA30)*3600,"F",IF(AND(Z52="F",AA23&lt;VLOOKUP(686,Réservoir!$D$26:$E$35,2)),"F",IF(AA15&gt;691.8,"O","Q")))</f>
        <v>Q</v>
      </c>
      <c r="AB52" s="87" t="str">
        <f ca="1">IF(AB23&lt;(AB34*0.33+AB47-AB30)*3600,"F",IF(AND(AA52="F",AB23&lt;VLOOKUP(686,Réservoir!$D$26:$E$35,2)),"F",IF(AB15&gt;691.8,"O","Q")))</f>
        <v>Q</v>
      </c>
      <c r="AC52" t="str">
        <f ca="1">IF(AC23&lt;(AC34*0.33+AC47-AC30)*3600,"F",IF(AND(AB52="F",AC23&lt;VLOOKUP(686,Réservoir!$D$26:$E$35,2)),"F",IF(AC15&gt;691.8,"O","Q")))</f>
        <v>Q</v>
      </c>
      <c r="AD52" t="str">
        <f ca="1">IF(AD23&lt;(AD34*0.33+AD47-AD30)*3600,"F",IF(AND(AC52="F",AD23&lt;VLOOKUP(686,Réservoir!$D$26:$E$35,2)),"F",IF(AD15&gt;691.8,"O","Q")))</f>
        <v>Q</v>
      </c>
      <c r="AE52" t="str">
        <f ca="1">IF(AE23&lt;(AE34*0.33+AE47-AE30)*3600,"F",IF(AND(AD52="F",AE23&lt;VLOOKUP(686,Réservoir!$D$26:$E$35,2)),"F",IF(AE15&gt;691.8,"O","Q")))</f>
        <v>Q</v>
      </c>
      <c r="AF52" t="str">
        <f ca="1">IF(AF23&lt;(AF34*0.33+AF47-AF30)*3600,"F",IF(AND(AE52="F",AF23&lt;VLOOKUP(686,Réservoir!$D$26:$E$35,2)),"F",IF(AF15&gt;691.8,"O","Q")))</f>
        <v>Q</v>
      </c>
      <c r="AG52" t="str">
        <f ca="1">IF(AG23&lt;(AG34*0.33+AG47-AG30)*3600,"F",IF(AND(AF52="F",AG23&lt;VLOOKUP(686,Réservoir!$D$26:$E$35,2)),"F",IF(AG15&gt;691.8,"O","Q")))</f>
        <v>Q</v>
      </c>
      <c r="AH52" t="str">
        <f ca="1">IF(AH23&lt;(AH34*0.33+AH47-AH30)*3600,"F",IF(AND(AG52="F",AH23&lt;VLOOKUP(686,Réservoir!$D$26:$E$35,2)),"F",IF(AH15&gt;691.8,"O","Q")))</f>
        <v>Q</v>
      </c>
      <c r="AI52" t="str">
        <f ca="1">IF(AI23&lt;(AI34*0.33+AI47-AI30)*3600,"F",IF(AND(AH52="F",AI23&lt;VLOOKUP(686,Réservoir!$D$26:$E$35,2)),"F",IF(AI15&gt;691.8,"O","Q")))</f>
        <v>Q</v>
      </c>
      <c r="AJ52" t="str">
        <f ca="1">IF(AJ23&lt;(AJ34*0.33+AJ47-AJ30)*3600,"F",IF(AND(AI52="F",AJ23&lt;VLOOKUP(686,Réservoir!$D$26:$E$35,2)),"F",IF(AJ15&gt;691.8,"O","Q")))</f>
        <v>Q</v>
      </c>
      <c r="AK52" t="str">
        <f ca="1">IF(AK23&lt;(AK34*0.33+AK47-AK30)*3600,"F",IF(AND(AJ52="F",AK23&lt;VLOOKUP(686,Réservoir!$D$26:$E$35,2)),"F",IF(AK15&gt;691.8,"O","Q")))</f>
        <v>Q</v>
      </c>
      <c r="AL52" t="str">
        <f ca="1">IF(AL23&lt;(AL34*0.33+AL47-AL30)*3600,"F",IF(AND(AK52="F",AL23&lt;VLOOKUP(686,Réservoir!$D$26:$E$35,2)),"F",IF(AL15&gt;691.8,"O","Q")))</f>
        <v>Q</v>
      </c>
      <c r="AM52" t="str">
        <f ca="1">IF(AM23&lt;(AM34*0.33+AM47-AM30)*3600,"F",IF(AND(AL52="F",AM23&lt;VLOOKUP(686,Réservoir!$D$26:$E$35,2)),"F",IF(AM15&gt;691.8,"O","Q")))</f>
        <v>Q</v>
      </c>
      <c r="AN52" t="str">
        <f ca="1">IF(AN23&lt;(AN34*0.33+AN47-AN30)*3600,"F",IF(AND(AM52="F",AN23&lt;VLOOKUP(686,Réservoir!$D$26:$E$35,2)),"F",IF(AN15&gt;691.8,"O","Q")))</f>
        <v>Q</v>
      </c>
      <c r="AO52" t="str">
        <f ca="1">IF(AO23&lt;(AO34*0.33+AO47-AO30)*3600,"F",IF(AND(AN52="F",AO23&lt;VLOOKUP(686,Réservoir!$D$26:$E$35,2)),"F",IF(AO15&gt;691.8,"O","Q")))</f>
        <v>Q</v>
      </c>
      <c r="AP52" t="str">
        <f ca="1">IF(AP23&lt;(AP34*0.33+AP47-AP30)*3600,"F",IF(AND(AO52="F",AP23&lt;VLOOKUP(686,Réservoir!$D$26:$E$35,2)),"F",IF(AP15&gt;691.8,"O","Q")))</f>
        <v>Q</v>
      </c>
      <c r="AQ52" t="str">
        <f ca="1">IF(AQ23&lt;(AQ34*0.33+AQ47-AQ30)*3600,"F",IF(AND(AP52="F",AQ23&lt;VLOOKUP(686,Réservoir!$D$26:$E$35,2)),"F",IF(AQ15&gt;691.8,"O","Q")))</f>
        <v>Q</v>
      </c>
      <c r="AR52" t="str">
        <f ca="1">IF(AR23&lt;(AR34*0.33+AR47-AR30)*3600,"F",IF(AND(AQ52="F",AR23&lt;VLOOKUP(686,Réservoir!$D$26:$E$35,2)),"F",IF(AR15&gt;691.8,"O","Q")))</f>
        <v>Q</v>
      </c>
      <c r="AS52" t="str">
        <f ca="1">IF(AS23&lt;(AS34*0.33+AS47-AS30)*3600,"F",IF(AND(AR52="F",AS23&lt;VLOOKUP(686,Réservoir!$D$26:$E$35,2)),"F",IF(AS15&gt;691.8,"O","Q")))</f>
        <v>Q</v>
      </c>
      <c r="AT52" t="str">
        <f ca="1">IF(AT23&lt;(AT34*0.33+AT47-AT30)*3600,"F",IF(AND(AS52="F",AT23&lt;VLOOKUP(686,Réservoir!$D$26:$E$35,2)),"F",IF(AT15&gt;691.8,"O","Q")))</f>
        <v>Q</v>
      </c>
      <c r="AU52" t="str">
        <f ca="1">IF(AU23&lt;(AU34*0.33+AU47-AU30)*3600,"F",IF(AND(AT52="F",AU23&lt;VLOOKUP(686,Réservoir!$D$26:$E$35,2)),"F",IF(AU15&gt;691.8,"O","Q")))</f>
        <v>Q</v>
      </c>
      <c r="AV52" t="str">
        <f ca="1">IF(AV23&lt;(AV34*0.33+AV47-AV30)*3600,"F",IF(AND(AU52="F",AV23&lt;VLOOKUP(686,Réservoir!$D$26:$E$35,2)),"F",IF(AV15&gt;691.8,"O","Q")))</f>
        <v>Q</v>
      </c>
      <c r="AW52" t="str">
        <f ca="1">IF(AW23&lt;(AW34*0.33+AW47-AW30)*3600,"F",IF(AND(AV52="F",AW23&lt;VLOOKUP(686,Réservoir!$D$26:$E$35,2)),"F",IF(AW15&gt;691.8,"O","Q")))</f>
        <v>Q</v>
      </c>
      <c r="AX52" t="str">
        <f ca="1">IF(AX23&lt;(AX34*0.33+AX47-AX30)*3600,"F",IF(AND(AW52="F",AX23&lt;VLOOKUP(686,Réservoir!$D$26:$E$35,2)),"F",IF(AX15&gt;691.8,"O","Q")))</f>
        <v>Q</v>
      </c>
      <c r="AY52" t="str">
        <f ca="1">IF(AY23&lt;(AY34*0.33+AY47-AY30)*3600,"F",IF(AND(AX52="F",AY23&lt;VLOOKUP(686,Réservoir!$D$26:$E$35,2)),"F",IF(AY15&gt;691.8,"O","Q")))</f>
        <v>Q</v>
      </c>
      <c r="AZ52" s="87" t="str">
        <f ca="1">IF(AZ23&lt;(AZ34*0.33+AZ47-AZ30)*3600,"F",IF(AND(AY52="F",AZ23&lt;VLOOKUP(686,Réservoir!$D$26:$E$35,2)),"F",IF(AZ15&gt;691.8,"O","Q")))</f>
        <v>Q</v>
      </c>
      <c r="BA52" t="str">
        <f ca="1">IF(BA23&lt;(BA34*0.33+BA47-BA30)*3600,"F",IF(AND(AZ52="F",BA23&lt;VLOOKUP(686,Réservoir!$D$26:$E$35,2)),"F",IF(BA15&gt;691.8,"O","Q")))</f>
        <v>Q</v>
      </c>
      <c r="BB52" t="str">
        <f ca="1">IF(BB23&lt;(BB34*0.33+BB47-BB30)*3600,"F",IF(AND(BA52="F",BB23&lt;VLOOKUP(686,Réservoir!$D$26:$E$35,2)),"F",IF(BB15&gt;691.8,"O","Q")))</f>
        <v>Q</v>
      </c>
      <c r="BC52" t="str">
        <f ca="1">IF(BC23&lt;(BC34*0.33+BC47-BC30)*3600,"F",IF(AND(BB52="F",BC23&lt;VLOOKUP(686,Réservoir!$D$26:$E$35,2)),"F",IF(BC15&gt;691.8,"O","Q")))</f>
        <v>Q</v>
      </c>
      <c r="BD52" t="str">
        <f ca="1">IF(BD23&lt;(BD34*0.33+BD47-BD30)*3600,"F",IF(AND(BC52="F",BD23&lt;VLOOKUP(686,Réservoir!$D$26:$E$35,2)),"F",IF(BD15&gt;691.8,"O","Q")))</f>
        <v>Q</v>
      </c>
      <c r="BE52" t="str">
        <f ca="1">IF(BE23&lt;(BE34*0.33+BE47-BE30)*3600,"F",IF(AND(BD52="F",BE23&lt;VLOOKUP(686,Réservoir!$D$26:$E$35,2)),"F",IF(BE15&gt;691.8,"O","Q")))</f>
        <v>Q</v>
      </c>
      <c r="BF52" t="str">
        <f ca="1">IF(BF23&lt;(BF34*0.33+BF47-BF30)*3600,"F",IF(AND(BE52="F",BF23&lt;VLOOKUP(686,Réservoir!$D$26:$E$35,2)),"F",IF(BF15&gt;691.8,"O","Q")))</f>
        <v>Q</v>
      </c>
      <c r="BG52" t="str">
        <f ca="1">IF(BG23&lt;(BG34*0.33+BG47-BG30)*3600,"F",IF(AND(BF52="F",BG23&lt;VLOOKUP(686,Réservoir!$D$26:$E$35,2)),"F",IF(BG15&gt;691.8,"O","Q")))</f>
        <v>Q</v>
      </c>
      <c r="BH52" t="str">
        <f ca="1">IF(BH23&lt;(BH34*0.33+BH47-BH30)*3600,"F",IF(AND(BG52="F",BH23&lt;VLOOKUP(686,Réservoir!$D$26:$E$35,2)),"F",IF(BH15&gt;691.8,"O","Q")))</f>
        <v>Q</v>
      </c>
      <c r="BI52" t="str">
        <f ca="1">IF(BI23&lt;(BI34*0.33+BI47-BI30)*3600,"F",IF(AND(BH52="F",BI23&lt;VLOOKUP(686,Réservoir!$D$26:$E$35,2)),"F",IF(BI15&gt;691.8,"O","Q")))</f>
        <v>Q</v>
      </c>
      <c r="BJ52" t="str">
        <f ca="1">IF(BJ23&lt;(BJ34*0.33+BJ47-BJ30)*3600,"F",IF(AND(BI52="F",BJ23&lt;VLOOKUP(686,Réservoir!$D$26:$E$35,2)),"F",IF(BJ15&gt;691.8,"O","Q")))</f>
        <v>Q</v>
      </c>
      <c r="BK52" t="str">
        <f ca="1">IF(BK23&lt;(BK34*0.33+BK47-BK30)*3600,"F",IF(AND(BJ52="F",BK23&lt;VLOOKUP(686,Réservoir!$D$26:$E$35,2)),"F",IF(BK15&gt;691.8,"O","Q")))</f>
        <v>Q</v>
      </c>
      <c r="BL52" t="str">
        <f ca="1">IF(BL23&lt;(BL34*0.33+BL47-BL30)*3600,"F",IF(AND(BK52="F",BL23&lt;VLOOKUP(686,Réservoir!$D$26:$E$35,2)),"F",IF(BL15&gt;691.8,"O","Q")))</f>
        <v>Q</v>
      </c>
      <c r="BM52" t="str">
        <f ca="1">IF(BM23&lt;(BM34*0.33+BM47-BM30)*3600,"F",IF(AND(BL52="F",BM23&lt;VLOOKUP(686,Réservoir!$D$26:$E$35,2)),"F",IF(BM15&gt;691.8,"O","Q")))</f>
        <v>Q</v>
      </c>
      <c r="BN52" t="str">
        <f ca="1">IF(BN23&lt;(BN34*0.33+BN47-BN30)*3600,"F",IF(AND(BM52="F",BN23&lt;VLOOKUP(686,Réservoir!$D$26:$E$35,2)),"F",IF(BN15&gt;691.8,"O","Q")))</f>
        <v>Q</v>
      </c>
      <c r="BO52" t="str">
        <f ca="1">IF(BO23&lt;(BO34*0.33+BO47-BO30)*3600,"F",IF(AND(BN52="F",BO23&lt;VLOOKUP(686,Réservoir!$D$26:$E$35,2)),"F",IF(BO15&gt;691.8,"O","Q")))</f>
        <v>Q</v>
      </c>
      <c r="BP52" t="str">
        <f ca="1">IF(BP23&lt;(BP34*0.33+BP47-BP30)*3600,"F",IF(AND(BO52="F",BP23&lt;VLOOKUP(686,Réservoir!$D$26:$E$35,2)),"F",IF(BP15&gt;691.8,"O","Q")))</f>
        <v>Q</v>
      </c>
      <c r="BQ52" t="str">
        <f ca="1">IF(BQ23&lt;(BQ34*0.33+BQ47-BQ30)*3600,"F",IF(AND(BP52="F",BQ23&lt;VLOOKUP(686,Réservoir!$D$26:$E$35,2)),"F",IF(BQ15&gt;691.8,"O","Q")))</f>
        <v>Q</v>
      </c>
      <c r="BR52" t="str">
        <f ca="1">IF(BR23&lt;(BR34*0.33+BR47-BR30)*3600,"F",IF(AND(BQ52="F",BR23&lt;VLOOKUP(686,Réservoir!$D$26:$E$35,2)),"F",IF(BR15&gt;691.8,"O","Q")))</f>
        <v>Q</v>
      </c>
      <c r="BS52" t="str">
        <f ca="1">IF(BS23&lt;(BS34*0.33+BS47-BS30)*3600,"F",IF(AND(BR52="F",BS23&lt;VLOOKUP(686,Réservoir!$D$26:$E$35,2)),"F",IF(BS15&gt;691.8,"O","Q")))</f>
        <v>Q</v>
      </c>
      <c r="BT52" t="str">
        <f ca="1">IF(BT23&lt;(BT34*0.33+BT47-BT30)*3600,"F",IF(AND(BS52="F",BT23&lt;VLOOKUP(686,Réservoir!$D$26:$E$35,2)),"F",IF(BT15&gt;691.8,"O","Q")))</f>
        <v>Q</v>
      </c>
      <c r="BU52" t="str">
        <f ca="1">IF(BU23&lt;(BU34*0.33+BU47-BU30)*3600,"F",IF(AND(BT52="F",BU23&lt;VLOOKUP(686,Réservoir!$D$26:$E$35,2)),"F",IF(BU15&gt;691.8,"O","Q")))</f>
        <v>Q</v>
      </c>
      <c r="BV52" t="str">
        <f ca="1">IF(BV23&lt;(BV34*0.33+BV47-BV30)*3600,"F",IF(AND(BU52="F",BV23&lt;VLOOKUP(686,Réservoir!$D$26:$E$35,2)),"F",IF(BV15&gt;691.8,"O","Q")))</f>
        <v>Q</v>
      </c>
      <c r="BW52" t="str">
        <f ca="1">IF(BW23&lt;(BW34*0.33+BW47-BW30)*3600,"F",IF(AND(BV52="F",BW23&lt;VLOOKUP(686,Réservoir!$D$26:$E$35,2)),"F",IF(BW15&gt;691.8,"O","Q")))</f>
        <v>Q</v>
      </c>
      <c r="BX52" s="87" t="str">
        <f ca="1">IF(BX23&lt;(BX34*0.33+BX47-BX30)*3600,"F",IF(AND(BW52="F",BX23&lt;VLOOKUP(686,Réservoir!$D$26:$E$35,2)),"F",IF(BX15&gt;691.8,"O","Q")))</f>
        <v>Q</v>
      </c>
      <c r="BY52" t="str">
        <f ca="1">IF(BY23&lt;(BY34*0.33+BY47-BY30)*3600,"F",IF(AND(BX52="F",BY23&lt;VLOOKUP(686,Réservoir!$D$26:$E$35,2)),"F",IF(BY15&gt;691.8,"O","Q")))</f>
        <v>Q</v>
      </c>
      <c r="BZ52" t="str">
        <f ca="1">IF(BZ23&lt;(BZ34*0.33+BZ47-BZ30)*3600,"F",IF(AND(BY52="F",BZ23&lt;VLOOKUP(686,Réservoir!$D$26:$E$35,2)),"F",IF(BZ15&gt;691.8,"O","Q")))</f>
        <v>Q</v>
      </c>
      <c r="CA52" t="str">
        <f ca="1">IF(CA23&lt;(CA34*0.33+CA47-CA30)*3600,"F",IF(AND(BZ52="F",CA23&lt;VLOOKUP(686,Réservoir!$D$26:$E$35,2)),"F",IF(CA15&gt;691.8,"O","Q")))</f>
        <v>Q</v>
      </c>
      <c r="CB52" t="str">
        <f ca="1">IF(CB23&lt;(CB34*0.33+CB47-CB30)*3600,"F",IF(AND(CA52="F",CB23&lt;VLOOKUP(686,Réservoir!$D$26:$E$35,2)),"F",IF(CB15&gt;691.8,"O","Q")))</f>
        <v>Q</v>
      </c>
      <c r="CC52" t="str">
        <f ca="1">IF(CC23&lt;(CC34*0.33+CC47-CC30)*3600,"F",IF(AND(CB52="F",CC23&lt;VLOOKUP(686,Réservoir!$D$26:$E$35,2)),"F",IF(CC15&gt;691.8,"O","Q")))</f>
        <v>Q</v>
      </c>
      <c r="CD52" t="str">
        <f ca="1">IF(CD23&lt;(CD34*0.33+CD47-CD30)*3600,"F",IF(AND(CC52="F",CD23&lt;VLOOKUP(686,Réservoir!$D$26:$E$35,2)),"F",IF(CD15&gt;691.8,"O","Q")))</f>
        <v>Q</v>
      </c>
      <c r="CE52" t="str">
        <f ca="1">IF(CE23&lt;(CE34*0.33+CE47-CE30)*3600,"F",IF(AND(CD52="F",CE23&lt;VLOOKUP(686,Réservoir!$D$26:$E$35,2)),"F",IF(CE15&gt;691.8,"O","Q")))</f>
        <v>Q</v>
      </c>
      <c r="CF52" t="str">
        <f ca="1">IF(CF23&lt;(CF34*0.33+CF47-CF30)*3600,"F",IF(AND(CE52="F",CF23&lt;VLOOKUP(686,Réservoir!$D$26:$E$35,2)),"F",IF(CF15&gt;691.8,"O","Q")))</f>
        <v>Q</v>
      </c>
      <c r="CG52" t="str">
        <f ca="1">IF(CG23&lt;(CG34*0.33+CG47-CG30)*3600,"F",IF(AND(CF52="F",CG23&lt;VLOOKUP(686,Réservoir!$D$26:$E$35,2)),"F",IF(CG15&gt;691.8,"O","Q")))</f>
        <v>Q</v>
      </c>
      <c r="CH52" t="str">
        <f ca="1">IF(CH23&lt;(CH34*0.33+CH47-CH30)*3600,"F",IF(AND(CG52="F",CH23&lt;VLOOKUP(686,Réservoir!$D$26:$E$35,2)),"F",IF(CH15&gt;691.8,"O","Q")))</f>
        <v>Q</v>
      </c>
      <c r="CI52" t="str">
        <f ca="1">IF(CI23&lt;(CI34*0.33+CI47-CI30)*3600,"F",IF(AND(CH52="F",CI23&lt;VLOOKUP(686,Réservoir!$D$26:$E$35,2)),"F",IF(CI15&gt;691.8,"O","Q")))</f>
        <v>Q</v>
      </c>
      <c r="CJ52" t="str">
        <f ca="1">IF(CJ23&lt;(CJ34*0.33+CJ47-CJ30)*3600,"F",IF(AND(CI52="F",CJ23&lt;VLOOKUP(686,Réservoir!$D$26:$E$35,2)),"F",IF(CJ15&gt;691.8,"O","Q")))</f>
        <v>Q</v>
      </c>
      <c r="CK52" t="str">
        <f ca="1">IF(CK23&lt;(CK34*0.33+CK47-CK30)*3600,"F",IF(AND(CJ52="F",CK23&lt;VLOOKUP(686,Réservoir!$D$26:$E$35,2)),"F",IF(CK15&gt;691.8,"O","Q")))</f>
        <v>Q</v>
      </c>
      <c r="CL52" t="str">
        <f ca="1">IF(CL23&lt;(CL34*0.33+CL47-CL30)*3600,"F",IF(AND(CK52="F",CL23&lt;VLOOKUP(686,Réservoir!$D$26:$E$35,2)),"F",IF(CL15&gt;691.8,"O","Q")))</f>
        <v>Q</v>
      </c>
      <c r="CM52" t="str">
        <f ca="1">IF(CM23&lt;(CM34*0.33+CM47-CM30)*3600,"F",IF(AND(CL52="F",CM23&lt;VLOOKUP(686,Réservoir!$D$26:$E$35,2)),"F",IF(CM15&gt;691.8,"O","Q")))</f>
        <v>Q</v>
      </c>
      <c r="CN52" t="str">
        <f ca="1">IF(CN23&lt;(CN34*0.33+CN47-CN30)*3600,"F",IF(AND(CM52="F",CN23&lt;VLOOKUP(686,Réservoir!$D$26:$E$35,2)),"F",IF(CN15&gt;691.8,"O","Q")))</f>
        <v>Q</v>
      </c>
      <c r="CO52" t="str">
        <f ca="1">IF(CO23&lt;(CO34*0.33+CO47-CO30)*3600,"F",IF(AND(CN52="F",CO23&lt;VLOOKUP(686,Réservoir!$D$26:$E$35,2)),"F",IF(CO15&gt;691.8,"O","Q")))</f>
        <v>Q</v>
      </c>
      <c r="CP52" t="str">
        <f ca="1">IF(CP23&lt;(CP34*0.33+CP47-CP30)*3600,"F",IF(AND(CO52="F",CP23&lt;VLOOKUP(686,Réservoir!$D$26:$E$35,2)),"F",IF(CP15&gt;691.8,"O","Q")))</f>
        <v>Q</v>
      </c>
      <c r="CQ52" t="str">
        <f ca="1">IF(CQ23&lt;(CQ34*0.33+CQ47-CQ30)*3600,"F",IF(AND(CP52="F",CQ23&lt;VLOOKUP(686,Réservoir!$D$26:$E$35,2)),"F",IF(CQ15&gt;691.8,"O","Q")))</f>
        <v>Q</v>
      </c>
      <c r="CR52" t="str">
        <f ca="1">IF(CR23&lt;(CR34*0.33+CR47-CR30)*3600,"F",IF(AND(CQ52="F",CR23&lt;VLOOKUP(686,Réservoir!$D$26:$E$35,2)),"F",IF(CR15&gt;691.8,"O","Q")))</f>
        <v>O</v>
      </c>
      <c r="CS52" t="str">
        <f ca="1">IF(CS23&lt;(CS34*0.33+CS47-CS30)*3600,"F",IF(AND(CR52="F",CS23&lt;VLOOKUP(686,Réservoir!$D$26:$E$35,2)),"F",IF(CS15&gt;691.8,"O","Q")))</f>
        <v>O</v>
      </c>
      <c r="CT52" t="str">
        <f ca="1">IF(CT23&lt;(CT34*0.33+CT47-CT30)*3600,"F",IF(AND(CS52="F",CT23&lt;VLOOKUP(686,Réservoir!$D$26:$E$35,2)),"F",IF(CT15&gt;691.8,"O","Q")))</f>
        <v>O</v>
      </c>
      <c r="CU52" s="88" t="str">
        <f ca="1">IF(CU23&lt;(CU34*0.33+CU47-CU30)*3600,"F",IF(AND(CT52="F",CU23&lt;VLOOKUP(686,Réservoir!$D$26:$E$35,2)),"F",IF(CU15&gt;691.8,"O","Q")))</f>
        <v>O</v>
      </c>
      <c r="CV52" t="str">
        <f ca="1">IF(CV23&lt;(CV34*0.33+CV47-CV30)*3600,"F",IF(AND(CU52="F",CV23&lt;VLOOKUP(686,Réservoir!$D$26:$E$35,2)),"F",IF(CV15&gt;691.8,"O","Q")))</f>
        <v>O</v>
      </c>
      <c r="CW52" t="str">
        <f ca="1">IF(CW23&lt;(CW34*0.33+CW47-CW30)*3600,"F",IF(AND(CV52="F",CW23&lt;VLOOKUP(686,Réservoir!$D$26:$E$35,2)),"F",IF(CW15&gt;691.8,"O","Q")))</f>
        <v>O</v>
      </c>
      <c r="CX52" t="str">
        <f ca="1">IF(CX23&lt;(CX34*0.33+CX47-CX30)*3600,"F",IF(AND(CW52="F",CX23&lt;VLOOKUP(686,Réservoir!$D$26:$E$35,2)),"F",IF(CX15&gt;691.8,"O","Q")))</f>
        <v>O</v>
      </c>
      <c r="CY52" t="str">
        <f ca="1">IF(CY23&lt;(CY34*0.33+CY47-CY30)*3600,"F",IF(AND(CX52="F",CY23&lt;VLOOKUP(686,Réservoir!$D$26:$E$35,2)),"F",IF(CY15&gt;691.8,"O","Q")))</f>
        <v>O</v>
      </c>
      <c r="CZ52" t="str">
        <f ca="1">IF(CZ23&lt;(CZ34*0.33+CZ47-CZ30)*3600,"F",IF(AND(CY52="F",CZ23&lt;VLOOKUP(686,Réservoir!$D$26:$E$35,2)),"F",IF(CZ15&gt;691.8,"O","Q")))</f>
        <v>O</v>
      </c>
      <c r="DA52" t="str">
        <f ca="1">IF(DA23&lt;(DA34*0.33+DA47-DA30)*3600,"F",IF(AND(CZ52="F",DA23&lt;VLOOKUP(686,Réservoir!$D$26:$E$35,2)),"F",IF(DA15&gt;691.8,"O","Q")))</f>
        <v>O</v>
      </c>
      <c r="DB52" t="str">
        <f ca="1">IF(DB23&lt;(DB34*0.33+DB47-DB30)*3600,"F",IF(AND(DA52="F",DB23&lt;VLOOKUP(686,Réservoir!$D$26:$E$35,2)),"F",IF(DB15&gt;691.8,"O","Q")))</f>
        <v>O</v>
      </c>
      <c r="DC52" t="str">
        <f ca="1">IF(DC23&lt;(DC34*0.33+DC47-DC30)*3600,"F",IF(AND(DB52="F",DC23&lt;VLOOKUP(686,Réservoir!$D$26:$E$35,2)),"F",IF(DC15&gt;691.8,"O","Q")))</f>
        <v>O</v>
      </c>
      <c r="DD52" t="str">
        <f ca="1">IF(DD23&lt;(DD34*0.33+DD47-DD30)*3600,"F",IF(AND(DC52="F",DD23&lt;VLOOKUP(686,Réservoir!$D$26:$E$35,2)),"F",IF(DD15&gt;691.8,"O","Q")))</f>
        <v>O</v>
      </c>
      <c r="DE52" t="str">
        <f ca="1">IF(DE23&lt;(DE34*0.33+DE47-DE30)*3600,"F",IF(AND(DD52="F",DE23&lt;VLOOKUP(686,Réservoir!$D$26:$E$35,2)),"F",IF(DE15&gt;691.8,"O","Q")))</f>
        <v>O</v>
      </c>
      <c r="DF52" t="str">
        <f ca="1">IF(DF23&lt;(DF34*0.33+DF47-DF30)*3600,"F",IF(AND(DE52="F",DF23&lt;VLOOKUP(686,Réservoir!$D$26:$E$35,2)),"F",IF(DF15&gt;691.8,"O","Q")))</f>
        <v>O</v>
      </c>
      <c r="DG52" t="str">
        <f ca="1">IF(DG23&lt;(DG34*0.33+DG47-DG30)*3600,"F",IF(AND(DF52="F",DG23&lt;VLOOKUP(686,Réservoir!$D$26:$E$35,2)),"F",IF(DG15&gt;691.8,"O","Q")))</f>
        <v>O</v>
      </c>
      <c r="DH52" t="str">
        <f ca="1">IF(DH23&lt;(DH34*0.33+DH47-DH30)*3600,"F",IF(AND(DG52="F",DH23&lt;VLOOKUP(686,Réservoir!$D$26:$E$35,2)),"F",IF(DH15&gt;691.8,"O","Q")))</f>
        <v>O</v>
      </c>
      <c r="DI52" t="str">
        <f ca="1">IF(DI23&lt;(DI34*0.33+DI47-DI30)*3600,"F",IF(AND(DH52="F",DI23&lt;VLOOKUP(686,Réservoir!$D$26:$E$35,2)),"F",IF(DI15&gt;691.8,"O","Q")))</f>
        <v>O</v>
      </c>
      <c r="DJ52" t="str">
        <f ca="1">IF(DJ23&lt;(DJ34*0.33+DJ47-DJ30)*3600,"F",IF(AND(DI52="F",DJ23&lt;VLOOKUP(686,Réservoir!$D$26:$E$35,2)),"F",IF(DJ15&gt;691.8,"O","Q")))</f>
        <v>O</v>
      </c>
      <c r="DK52" t="str">
        <f ca="1">IF(DK23&lt;(DK34*0.33+DK47-DK30)*3600,"F",IF(AND(DJ52="F",DK23&lt;VLOOKUP(686,Réservoir!$D$26:$E$35,2)),"F",IF(DK15&gt;691.8,"O","Q")))</f>
        <v>O</v>
      </c>
      <c r="DL52" t="str">
        <f ca="1">IF(DL23&lt;(DL34*0.33+DL47-DL30)*3600,"F",IF(AND(DK52="F",DL23&lt;VLOOKUP(686,Réservoir!$D$26:$E$35,2)),"F",IF(DL15&gt;691.8,"O","Q")))</f>
        <v>O</v>
      </c>
      <c r="DM52" t="str">
        <f ca="1">IF(DM23&lt;(DM34*0.33+DM47-DM30)*3600,"F",IF(AND(DL52="F",DM23&lt;VLOOKUP(686,Réservoir!$D$26:$E$35,2)),"F",IF(DM15&gt;691.8,"O","Q")))</f>
        <v>O</v>
      </c>
      <c r="DN52" t="str">
        <f ca="1">IF(DN23&lt;(DN34*0.33+DN47-DN30)*3600,"F",IF(AND(DM52="F",DN23&lt;VLOOKUP(686,Réservoir!$D$26:$E$35,2)),"F",IF(DN15&gt;691.8,"O","Q")))</f>
        <v>O</v>
      </c>
      <c r="DO52" t="str">
        <f ca="1">IF(DO23&lt;(DO34*0.33+DO47-DO30)*3600,"F",IF(AND(DN52="F",DO23&lt;VLOOKUP(686,Réservoir!$D$26:$E$35,2)),"F",IF(DO15&gt;691.8,"O","Q")))</f>
        <v>O</v>
      </c>
      <c r="DP52" t="str">
        <f ca="1">IF(DP23&lt;(DP34*0.33+DP47-DP30)*3600,"F",IF(AND(DO52="F",DP23&lt;VLOOKUP(686,Réservoir!$D$26:$E$35,2)),"F",IF(DP15&gt;691.8,"O","Q")))</f>
        <v>O</v>
      </c>
      <c r="DQ52" t="str">
        <f ca="1">IF(DQ23&lt;(DQ34*0.33+DQ47-DQ30)*3600,"F",IF(AND(DP52="F",DQ23&lt;VLOOKUP(686,Réservoir!$D$26:$E$35,2)),"F",IF(DQ15&gt;691.8,"O","Q")))</f>
        <v>O</v>
      </c>
      <c r="DR52" t="str">
        <f ca="1">IF(DR23&lt;(DR34*0.33+DR47-DR30)*3600,"F",IF(AND(DQ52="F",DR23&lt;VLOOKUP(686,Réservoir!$D$26:$E$35,2)),"F",IF(DR15&gt;691.8,"O","Q")))</f>
        <v>O</v>
      </c>
      <c r="DS52" t="str">
        <f ca="1">IF(DS23&lt;(DS34*0.33+DS47-DS30)*3600,"F",IF(AND(DR52="F",DS23&lt;VLOOKUP(686,Réservoir!$D$26:$E$35,2)),"F",IF(DS15&gt;691.8,"O","Q")))</f>
        <v>O</v>
      </c>
      <c r="DT52" s="87" t="str">
        <f ca="1">IF(DT23&lt;(DT34*0.33+DT47-DT30)*3600,"F",IF(AND(DS52="F",DT23&lt;VLOOKUP(686,Réservoir!$D$26:$E$35,2)),"F",IF(DT15&gt;691.8,"O","Q")))</f>
        <v>O</v>
      </c>
      <c r="DU52" t="str">
        <f ca="1">IF(DU23&lt;(DU34*0.33+DU47-DU30)*3600,"F",IF(AND(DT52="F",DU23&lt;VLOOKUP(686,Réservoir!$D$26:$E$35,2)),"F",IF(DU15&gt;691.8,"O","Q")))</f>
        <v>O</v>
      </c>
      <c r="DV52" t="str">
        <f ca="1">IF(DV23&lt;(DV34*0.33+DV47-DV30)*3600,"F",IF(AND(DU52="F",DV23&lt;VLOOKUP(686,Réservoir!$D$26:$E$35,2)),"F",IF(DV15&gt;691.8,"O","Q")))</f>
        <v>O</v>
      </c>
      <c r="DW52" t="str">
        <f ca="1">IF(DW23&lt;(DW34*0.33+DW47-DW30)*3600,"F",IF(AND(DV52="F",DW23&lt;VLOOKUP(686,Réservoir!$D$26:$E$35,2)),"F",IF(DW15&gt;691.8,"O","Q")))</f>
        <v>O</v>
      </c>
      <c r="DX52" t="str">
        <f ca="1">IF(DX23&lt;(DX34*0.33+DX47-DX30)*3600,"F",IF(AND(DW52="F",DX23&lt;VLOOKUP(686,Réservoir!$D$26:$E$35,2)),"F",IF(DX15&gt;691.8,"O","Q")))</f>
        <v>O</v>
      </c>
      <c r="DY52" t="str">
        <f ca="1">IF(DY23&lt;(DY34*0.33+DY47-DY30)*3600,"F",IF(AND(DX52="F",DY23&lt;VLOOKUP(686,Réservoir!$D$26:$E$35,2)),"F",IF(DY15&gt;691.8,"O","Q")))</f>
        <v>O</v>
      </c>
      <c r="DZ52" t="str">
        <f ca="1">IF(DZ23&lt;(DZ34*0.33+DZ47-DZ30)*3600,"F",IF(AND(DY52="F",DZ23&lt;VLOOKUP(686,Réservoir!$D$26:$E$35,2)),"F",IF(DZ15&gt;691.8,"O","Q")))</f>
        <v>O</v>
      </c>
      <c r="EA52" t="str">
        <f ca="1">IF(EA23&lt;(EA34*0.33+EA47-EA30)*3600,"F",IF(AND(DZ52="F",EA23&lt;VLOOKUP(686,Réservoir!$D$26:$E$35,2)),"F",IF(EA15&gt;691.8,"O","Q")))</f>
        <v>O</v>
      </c>
      <c r="EB52" t="str">
        <f ca="1">IF(EB23&lt;(EB34*0.33+EB47-EB30)*3600,"F",IF(AND(EA52="F",EB23&lt;VLOOKUP(686,Réservoir!$D$26:$E$35,2)),"F",IF(EB15&gt;691.8,"O","Q")))</f>
        <v>O</v>
      </c>
      <c r="EC52" t="str">
        <f ca="1">IF(EC23&lt;(EC34*0.33+EC47-EC30)*3600,"F",IF(AND(EB52="F",EC23&lt;VLOOKUP(686,Réservoir!$D$26:$E$35,2)),"F",IF(EC15&gt;691.8,"O","Q")))</f>
        <v>O</v>
      </c>
      <c r="ED52" t="str">
        <f ca="1">IF(ED23&lt;(ED34*0.33+ED47-ED30)*3600,"F",IF(AND(EC52="F",ED23&lt;VLOOKUP(686,Réservoir!$D$26:$E$35,2)),"F",IF(ED15&gt;691.8,"O","Q")))</f>
        <v>O</v>
      </c>
      <c r="EE52" t="str">
        <f ca="1">IF(EE23&lt;(EE34*0.33+EE47-EE30)*3600,"F",IF(AND(ED52="F",EE23&lt;VLOOKUP(686,Réservoir!$D$26:$E$35,2)),"F",IF(EE15&gt;691.8,"O","Q")))</f>
        <v>O</v>
      </c>
      <c r="EF52" t="str">
        <f ca="1">IF(EF23&lt;(EF34*0.33+EF47-EF30)*3600,"F",IF(AND(EE52="F",EF23&lt;VLOOKUP(686,Réservoir!$D$26:$E$35,2)),"F",IF(EF15&gt;691.8,"O","Q")))</f>
        <v>O</v>
      </c>
      <c r="EG52" t="str">
        <f ca="1">IF(EG23&lt;(EG34*0.33+EG47-EG30)*3600,"F",IF(AND(EF52="F",EG23&lt;VLOOKUP(686,Réservoir!$D$26:$E$35,2)),"F",IF(EG15&gt;691.8,"O","Q")))</f>
        <v>O</v>
      </c>
      <c r="EH52" t="str">
        <f ca="1">IF(EH23&lt;(EH34*0.33+EH47-EH30)*3600,"F",IF(AND(EG52="F",EH23&lt;VLOOKUP(686,Réservoir!$D$26:$E$35,2)),"F",IF(EH15&gt;691.8,"O","Q")))</f>
        <v>O</v>
      </c>
      <c r="EI52" t="str">
        <f ca="1">IF(EI23&lt;(EI34*0.33+EI47-EI30)*3600,"F",IF(AND(EH52="F",EI23&lt;VLOOKUP(686,Réservoir!$D$26:$E$35,2)),"F",IF(EI15&gt;691.8,"O","Q")))</f>
        <v>O</v>
      </c>
      <c r="EJ52" t="str">
        <f ca="1">IF(EJ23&lt;(EJ34*0.33+EJ47-EJ30)*3600,"F",IF(AND(EI52="F",EJ23&lt;VLOOKUP(686,Réservoir!$D$26:$E$35,2)),"F",IF(EJ15&gt;691.8,"O","Q")))</f>
        <v>O</v>
      </c>
      <c r="EK52" t="str">
        <f ca="1">IF(EK23&lt;(EK34*0.33+EK47-EK30)*3600,"F",IF(AND(EJ52="F",EK23&lt;VLOOKUP(686,Réservoir!$D$26:$E$35,2)),"F",IF(EK15&gt;691.8,"O","Q")))</f>
        <v>O</v>
      </c>
      <c r="EL52" t="str">
        <f ca="1">IF(EL23&lt;(EL34*0.33+EL47-EL30)*3600,"F",IF(AND(EK52="F",EL23&lt;VLOOKUP(686,Réservoir!$D$26:$E$35,2)),"F",IF(EL15&gt;691.8,"O","Q")))</f>
        <v>O</v>
      </c>
      <c r="EM52" t="str">
        <f ca="1">IF(EM23&lt;(EM34*0.33+EM47-EM30)*3600,"F",IF(AND(EL52="F",EM23&lt;VLOOKUP(686,Réservoir!$D$26:$E$35,2)),"F",IF(EM15&gt;691.8,"O","Q")))</f>
        <v>O</v>
      </c>
      <c r="EN52" t="str">
        <f ca="1">IF(EN23&lt;(EN34*0.33+EN47-EN30)*3600,"F",IF(AND(EM52="F",EN23&lt;VLOOKUP(686,Réservoir!$D$26:$E$35,2)),"F",IF(EN15&gt;691.8,"O","Q")))</f>
        <v>O</v>
      </c>
      <c r="EO52" t="str">
        <f ca="1">IF(EO23&lt;(EO34*0.33+EO47-EO30)*3600,"F",IF(AND(EN52="F",EO23&lt;VLOOKUP(686,Réservoir!$D$26:$E$35,2)),"F",IF(EO15&gt;691.8,"O","Q")))</f>
        <v>O</v>
      </c>
      <c r="EP52" t="str">
        <f ca="1">IF(EP23&lt;(EP34*0.33+EP47-EP30)*3600,"F",IF(AND(EO52="F",EP23&lt;VLOOKUP(686,Réservoir!$D$26:$E$35,2)),"F",IF(EP15&gt;691.8,"O","Q")))</f>
        <v>O</v>
      </c>
      <c r="EQ52" s="88" t="str">
        <f ca="1">IF(EQ23&lt;(EQ34*0.33+EQ47-EQ30)*3600,"F",IF(AND(EP52="F",EQ23&lt;VLOOKUP(686,Réservoir!$D$26:$E$35,2)),"F",IF(EQ15&gt;691.8,"O","Q")))</f>
        <v>O</v>
      </c>
      <c r="ER52" t="str">
        <f ca="1">IF(ER23&lt;(ER34*0.33+ER47-ER30)*3600,"F",IF(AND(EQ52="F",ER23&lt;VLOOKUP(686,Réservoir!$D$26:$E$35,2)),"F",IF(ER15&gt;691.8,"O","Q")))</f>
        <v>O</v>
      </c>
      <c r="ES52" t="str">
        <f ca="1">IF(ES23&lt;(ES34*0.33+ES47-ES30)*3600,"F",IF(AND(ER52="F",ES23&lt;VLOOKUP(686,Réservoir!$D$26:$E$35,2)),"F",IF(ES15&gt;691.8,"O","Q")))</f>
        <v>O</v>
      </c>
      <c r="ET52" t="str">
        <f ca="1">IF(ET23&lt;(ET34*0.33+ET47-ET30)*3600,"F",IF(AND(ES52="F",ET23&lt;VLOOKUP(686,Réservoir!$D$26:$E$35,2)),"F",IF(ET15&gt;691.8,"O","Q")))</f>
        <v>O</v>
      </c>
      <c r="EU52" t="str">
        <f ca="1">IF(EU23&lt;(EU34*0.33+EU47-EU30)*3600,"F",IF(AND(ET52="F",EU23&lt;VLOOKUP(686,Réservoir!$D$26:$E$35,2)),"F",IF(EU15&gt;691.8,"O","Q")))</f>
        <v>O</v>
      </c>
      <c r="EV52" t="str">
        <f ca="1">IF(EV23&lt;(EV34*0.33+EV47-EV30)*3600,"F",IF(AND(EU52="F",EV23&lt;VLOOKUP(686,Réservoir!$D$26:$E$35,2)),"F",IF(EV15&gt;691.8,"O","Q")))</f>
        <v>O</v>
      </c>
      <c r="EW52" t="str">
        <f ca="1">IF(EW23&lt;(EW34*0.33+EW47-EW30)*3600,"F",IF(AND(EV52="F",EW23&lt;VLOOKUP(686,Réservoir!$D$26:$E$35,2)),"F",IF(EW15&gt;691.8,"O","Q")))</f>
        <v>O</v>
      </c>
      <c r="EX52" t="str">
        <f ca="1">IF(EX23&lt;(EX34*0.33+EX47-EX30)*3600,"F",IF(AND(EW52="F",EX23&lt;VLOOKUP(686,Réservoir!$D$26:$E$35,2)),"F",IF(EX15&gt;691.8,"O","Q")))</f>
        <v>O</v>
      </c>
      <c r="EY52" t="str">
        <f ca="1">IF(EY23&lt;(EY34*0.33+EY47-EY30)*3600,"F",IF(AND(EX52="F",EY23&lt;VLOOKUP(686,Réservoir!$D$26:$E$35,2)),"F",IF(EY15&gt;691.8,"O","Q")))</f>
        <v>O</v>
      </c>
      <c r="EZ52" t="str">
        <f ca="1">IF(EZ23&lt;(EZ34*0.33+EZ47-EZ30)*3600,"F",IF(AND(EY52="F",EZ23&lt;VLOOKUP(686,Réservoir!$D$26:$E$35,2)),"F",IF(EZ15&gt;691.8,"O","Q")))</f>
        <v>O</v>
      </c>
      <c r="FA52" t="str">
        <f ca="1">IF(FA23&lt;(FA34*0.33+FA47-FA30)*3600,"F",IF(AND(EZ52="F",FA23&lt;VLOOKUP(686,Réservoir!$D$26:$E$35,2)),"F",IF(FA15&gt;691.8,"O","Q")))</f>
        <v>O</v>
      </c>
      <c r="FB52" t="str">
        <f ca="1">IF(FB23&lt;(FB34*0.33+FB47-FB30)*3600,"F",IF(AND(FA52="F",FB23&lt;VLOOKUP(686,Réservoir!$D$26:$E$35,2)),"F",IF(FB15&gt;691.8,"O","Q")))</f>
        <v>O</v>
      </c>
      <c r="FC52" t="str">
        <f ca="1">IF(FC23&lt;(FC34*0.33+FC47-FC30)*3600,"F",IF(AND(FB52="F",FC23&lt;VLOOKUP(686,Réservoir!$D$26:$E$35,2)),"F",IF(FC15&gt;691.8,"O","Q")))</f>
        <v>O</v>
      </c>
      <c r="FD52" t="str">
        <f ca="1">IF(FD23&lt;(FD34*0.33+FD47-FD30)*3600,"F",IF(AND(FC52="F",FD23&lt;VLOOKUP(686,Réservoir!$D$26:$E$35,2)),"F",IF(FD15&gt;691.8,"O","Q")))</f>
        <v>O</v>
      </c>
      <c r="FE52" t="str">
        <f ca="1">IF(FE23&lt;(FE34*0.33+FE47-FE30)*3600,"F",IF(AND(FD52="F",FE23&lt;VLOOKUP(686,Réservoir!$D$26:$E$35,2)),"F",IF(FE15&gt;691.8,"O","Q")))</f>
        <v>O</v>
      </c>
      <c r="FF52" t="str">
        <f ca="1">IF(FF23&lt;(FF34*0.33+FF47-FF30)*3600,"F",IF(AND(FE52="F",FF23&lt;VLOOKUP(686,Réservoir!$D$26:$E$35,2)),"F",IF(FF15&gt;691.8,"O","Q")))</f>
        <v>O</v>
      </c>
      <c r="FG52" t="str">
        <f ca="1">IF(FG23&lt;(FG34*0.33+FG47-FG30)*3600,"F",IF(AND(FF52="F",FG23&lt;VLOOKUP(686,Réservoir!$D$26:$E$35,2)),"F",IF(FG15&gt;691.8,"O","Q")))</f>
        <v>O</v>
      </c>
      <c r="FH52" t="str">
        <f ca="1">IF(FH23&lt;(FH34*0.33+FH47-FH30)*3600,"F",IF(AND(FG52="F",FH23&lt;VLOOKUP(686,Réservoir!$D$26:$E$35,2)),"F",IF(FH15&gt;691.8,"O","Q")))</f>
        <v>O</v>
      </c>
      <c r="FI52" t="str">
        <f ca="1">IF(FI23&lt;(FI34*0.33+FI47-FI30)*3600,"F",IF(AND(FH52="F",FI23&lt;VLOOKUP(686,Réservoir!$D$26:$E$35,2)),"F",IF(FI15&gt;691.8,"O","Q")))</f>
        <v>O</v>
      </c>
      <c r="FJ52" t="str">
        <f ca="1">IF(FJ23&lt;(FJ34*0.33+FJ47-FJ30)*3600,"F",IF(AND(FI52="F",FJ23&lt;VLOOKUP(686,Réservoir!$D$26:$E$35,2)),"F",IF(FJ15&gt;691.8,"O","Q")))</f>
        <v>O</v>
      </c>
      <c r="FK52" t="str">
        <f ca="1">IF(FK23&lt;(FK34*0.33+FK47-FK30)*3600,"F",IF(AND(FJ52="F",FK23&lt;VLOOKUP(686,Réservoir!$D$26:$E$35,2)),"F",IF(FK15&gt;691.8,"O","Q")))</f>
        <v>O</v>
      </c>
      <c r="FL52" t="str">
        <f ca="1">IF(FL23&lt;(FL34*0.33+FL47-FL30)*3600,"F",IF(AND(FK52="F",FL23&lt;VLOOKUP(686,Réservoir!$D$26:$E$35,2)),"F",IF(FL15&gt;691.8,"O","Q")))</f>
        <v>O</v>
      </c>
      <c r="FM52" t="str">
        <f ca="1">IF(FM23&lt;(FM34*0.33+FM47-FM30)*3600,"F",IF(AND(FL52="F",FM23&lt;VLOOKUP(686,Réservoir!$D$26:$E$35,2)),"F",IF(FM15&gt;691.8,"O","Q")))</f>
        <v>O</v>
      </c>
      <c r="FN52" t="str">
        <f ca="1">IF(FN23&lt;(FN34*0.33+FN47-FN30)*3600,"F",IF(AND(FM52="F",FN23&lt;VLOOKUP(686,Réservoir!$D$26:$E$35,2)),"F",IF(FN15&gt;691.8,"O","Q")))</f>
        <v>O</v>
      </c>
      <c r="FO52" t="str">
        <f ca="1">IF(FO23&lt;(FO34*0.33+FO47-FO30)*3600,"F",IF(AND(FN52="F",FO23&lt;VLOOKUP(686,Réservoir!$D$26:$E$35,2)),"F",IF(FO15&gt;691.8,"O","Q")))</f>
        <v>O</v>
      </c>
      <c r="FP52" s="87" t="e">
        <f ca="1">IF(FP23&lt;(FP34*0.33+FP47-FP30)*3600,"F",IF(AND(FO52="F",FP23&lt;VLOOKUP(686,Réservoir!$D$26:$E$35,2)),"F",IF(FP15&gt;691.8,"O","Q")))</f>
        <v>#VALUE!</v>
      </c>
      <c r="FQ52" t="e">
        <f ca="1">IF(FQ23&lt;(FQ34*0.33+FQ47-FQ30)*3600,"F",IF(AND(FP52="F",FQ23&lt;VLOOKUP(686,Réservoir!$D$26:$E$35,2)),"F",IF(FQ15&gt;691.8,"O","Q")))</f>
        <v>#VALUE!</v>
      </c>
      <c r="FR52" t="e">
        <f ca="1">IF(FR23&lt;(FR34*0.33+FR47-FR30)*3600,"F",IF(AND(FQ52="F",FR23&lt;VLOOKUP(686,Réservoir!$D$26:$E$35,2)),"F",IF(FR15&gt;691.8,"O","Q")))</f>
        <v>#VALUE!</v>
      </c>
      <c r="FS52" t="e">
        <f ca="1">IF(FS23&lt;(FS34*0.33+FS47-FS30)*3600,"F",IF(AND(FR52="F",FS23&lt;VLOOKUP(686,Réservoir!$D$26:$E$35,2)),"F",IF(FS15&gt;691.8,"O","Q")))</f>
        <v>#VALUE!</v>
      </c>
      <c r="FT52" t="e">
        <f ca="1">IF(FT23&lt;(FT34*0.33+FT47-FT30)*3600,"F",IF(AND(FS52="F",FT23&lt;VLOOKUP(686,Réservoir!$D$26:$E$35,2)),"F",IF(FT15&gt;691.8,"O","Q")))</f>
        <v>#VALUE!</v>
      </c>
      <c r="FU52" t="e">
        <f ca="1">IF(FU23&lt;(FU34*0.33+FU47-FU30)*3600,"F",IF(AND(FT52="F",FU23&lt;VLOOKUP(686,Réservoir!$D$26:$E$35,2)),"F",IF(FU15&gt;691.8,"O","Q")))</f>
        <v>#VALUE!</v>
      </c>
      <c r="FV52" t="e">
        <f ca="1">IF(FV23&lt;(FV34*0.33+FV47-FV30)*3600,"F",IF(AND(FU52="F",FV23&lt;VLOOKUP(686,Réservoir!$D$26:$E$35,2)),"F",IF(FV15&gt;691.8,"O","Q")))</f>
        <v>#VALUE!</v>
      </c>
      <c r="FW52" t="e">
        <f ca="1">IF(FW23&lt;(FW34*0.33+FW47-FW30)*3600,"F",IF(AND(FV52="F",FW23&lt;VLOOKUP(686,Réservoir!$D$26:$E$35,2)),"F",IF(FW15&gt;691.8,"O","Q")))</f>
        <v>#VALUE!</v>
      </c>
      <c r="FX52" t="e">
        <f ca="1">IF(FX23&lt;(FX34*0.33+FX47-FX30)*3600,"F",IF(AND(FW52="F",FX23&lt;VLOOKUP(686,Réservoir!$D$26:$E$35,2)),"F",IF(FX15&gt;691.8,"O","Q")))</f>
        <v>#VALUE!</v>
      </c>
      <c r="FY52" t="e">
        <f ca="1">IF(FY23&lt;(FY34*0.33+FY47-FY30)*3600,"F",IF(AND(FX52="F",FY23&lt;VLOOKUP(686,Réservoir!$D$26:$E$35,2)),"F",IF(FY15&gt;691.8,"O","Q")))</f>
        <v>#VALUE!</v>
      </c>
      <c r="FZ52" t="e">
        <f ca="1">IF(FZ23&lt;(FZ34*0.33+FZ47-FZ30)*3600,"F",IF(AND(FY52="F",FZ23&lt;VLOOKUP(686,Réservoir!$D$26:$E$35,2)),"F",IF(FZ15&gt;691.8,"O","Q")))</f>
        <v>#VALUE!</v>
      </c>
      <c r="GA52" t="e">
        <f ca="1">IF(GA23&lt;(GA34*0.33+GA47-GA30)*3600,"F",IF(AND(FZ52="F",GA23&lt;VLOOKUP(686,Réservoir!$D$26:$E$35,2)),"F",IF(GA15&gt;691.8,"O","Q")))</f>
        <v>#VALUE!</v>
      </c>
      <c r="GB52" t="e">
        <f ca="1">IF(GB23&lt;(GB34*0.33+GB47-GB30)*3600,"F",IF(AND(GA52="F",GB23&lt;VLOOKUP(686,Réservoir!$D$26:$E$35,2)),"F",IF(GB15&gt;691.8,"O","Q")))</f>
        <v>#VALUE!</v>
      </c>
      <c r="GC52" t="e">
        <f ca="1">IF(GC23&lt;(GC34*0.33+GC47-GC30)*3600,"F",IF(AND(GB52="F",GC23&lt;VLOOKUP(686,Réservoir!$D$26:$E$35,2)),"F",IF(GC15&gt;691.8,"O","Q")))</f>
        <v>#VALUE!</v>
      </c>
      <c r="GD52" t="e">
        <f ca="1">IF(GD23&lt;(GD34*0.33+GD47-GD30)*3600,"F",IF(AND(GC52="F",GD23&lt;VLOOKUP(686,Réservoir!$D$26:$E$35,2)),"F",IF(GD15&gt;691.8,"O","Q")))</f>
        <v>#VALUE!</v>
      </c>
      <c r="GE52" t="e">
        <f ca="1">IF(GE23&lt;(GE34*0.33+GE47-GE30)*3600,"F",IF(AND(GD52="F",GE23&lt;VLOOKUP(686,Réservoir!$D$26:$E$35,2)),"F",IF(GE15&gt;691.8,"O","Q")))</f>
        <v>#VALUE!</v>
      </c>
      <c r="GF52" t="e">
        <f ca="1">IF(GF23&lt;(GF34*0.33+GF47-GF30)*3600,"F",IF(AND(GE52="F",GF23&lt;VLOOKUP(686,Réservoir!$D$26:$E$35,2)),"F",IF(GF15&gt;691.8,"O","Q")))</f>
        <v>#VALUE!</v>
      </c>
      <c r="GG52" t="e">
        <f ca="1">IF(GG23&lt;(GG34*0.33+GG47-GG30)*3600,"F",IF(AND(GF52="F",GG23&lt;VLOOKUP(686,Réservoir!$D$26:$E$35,2)),"F",IF(GG15&gt;691.8,"O","Q")))</f>
        <v>#VALUE!</v>
      </c>
      <c r="GH52" t="e">
        <f ca="1">IF(GH23&lt;(GH34*0.33+GH47-GH30)*3600,"F",IF(AND(GG52="F",GH23&lt;VLOOKUP(686,Réservoir!$D$26:$E$35,2)),"F",IF(GH15&gt;691.8,"O","Q")))</f>
        <v>#VALUE!</v>
      </c>
      <c r="GI52" t="e">
        <f ca="1">IF(GI23&lt;(GI34*0.33+GI47-GI30)*3600,"F",IF(AND(GH52="F",GI23&lt;VLOOKUP(686,Réservoir!$D$26:$E$35,2)),"F",IF(GI15&gt;691.8,"O","Q")))</f>
        <v>#VALUE!</v>
      </c>
      <c r="GJ52" t="e">
        <f ca="1">IF(GJ23&lt;(GJ34*0.33+GJ47-GJ30)*3600,"F",IF(AND(GI52="F",GJ23&lt;VLOOKUP(686,Réservoir!$D$26:$E$35,2)),"F",IF(GJ15&gt;691.8,"O","Q")))</f>
        <v>#VALUE!</v>
      </c>
      <c r="GK52" t="e">
        <f ca="1">IF(GK23&lt;(GK34*0.33+GK47-GK30)*3600,"F",IF(AND(GJ52="F",GK23&lt;VLOOKUP(686,Réservoir!$D$26:$E$35,2)),"F",IF(GK15&gt;691.8,"O","Q")))</f>
        <v>#VALUE!</v>
      </c>
      <c r="GL52" t="e">
        <f ca="1">IF(GL23&lt;(GL34*0.33+GL47-GL30)*3600,"F",IF(AND(GK52="F",GL23&lt;VLOOKUP(686,Réservoir!$D$26:$E$35,2)),"F",IF(GL15&gt;691.8,"O","Q")))</f>
        <v>#VALUE!</v>
      </c>
      <c r="GM52" s="88" t="e">
        <f ca="1">IF(GM23&lt;(GM34*0.33+GM47-GM30)*3600,"F",IF(AND(GL52="F",GM23&lt;VLOOKUP(686,Réservoir!$D$26:$E$35,2)),"F",IF(GM15&gt;691.8,"O","Q")))</f>
        <v>#VALUE!</v>
      </c>
    </row>
    <row r="53" spans="1:195" x14ac:dyDescent="0.25">
      <c r="B53" t="s">
        <v>73</v>
      </c>
      <c r="D53">
        <f t="shared" ref="D53:BO53" ca="1" si="24">IF(D64&lt;=$L$3,IF(D9="O",IF(D52="F",1,0),IF(D9="Q",IF(D52="F",4,0),IF(D9="F",IF(D52="O",3,4)))),"")</f>
        <v>0</v>
      </c>
      <c r="E53">
        <f t="shared" ca="1" si="24"/>
        <v>0</v>
      </c>
      <c r="F53">
        <f t="shared" ca="1" si="24"/>
        <v>0</v>
      </c>
      <c r="G53">
        <f t="shared" ca="1" si="24"/>
        <v>0</v>
      </c>
      <c r="H53">
        <f t="shared" ca="1" si="24"/>
        <v>0</v>
      </c>
      <c r="I53">
        <f t="shared" ca="1" si="24"/>
        <v>0</v>
      </c>
      <c r="J53">
        <f t="shared" ca="1" si="24"/>
        <v>0</v>
      </c>
      <c r="K53">
        <f t="shared" ca="1" si="24"/>
        <v>0</v>
      </c>
      <c r="L53">
        <f t="shared" ca="1" si="24"/>
        <v>0</v>
      </c>
      <c r="M53">
        <f t="shared" ca="1" si="24"/>
        <v>0</v>
      </c>
      <c r="N53">
        <f t="shared" ca="1" si="24"/>
        <v>0</v>
      </c>
      <c r="O53">
        <f t="shared" ca="1" si="24"/>
        <v>0</v>
      </c>
      <c r="P53">
        <f t="shared" ca="1" si="24"/>
        <v>0</v>
      </c>
      <c r="Q53">
        <f t="shared" ca="1" si="24"/>
        <v>0</v>
      </c>
      <c r="R53">
        <f t="shared" ca="1" si="24"/>
        <v>0</v>
      </c>
      <c r="S53">
        <f t="shared" ca="1" si="24"/>
        <v>0</v>
      </c>
      <c r="T53">
        <f t="shared" ca="1" si="24"/>
        <v>0</v>
      </c>
      <c r="U53">
        <f t="shared" ca="1" si="24"/>
        <v>1</v>
      </c>
      <c r="V53">
        <f t="shared" ca="1" si="24"/>
        <v>1</v>
      </c>
      <c r="W53">
        <f t="shared" ca="1" si="24"/>
        <v>1</v>
      </c>
      <c r="X53">
        <f t="shared" ca="1" si="24"/>
        <v>1</v>
      </c>
      <c r="Y53">
        <f t="shared" ca="1" si="24"/>
        <v>1</v>
      </c>
      <c r="Z53">
        <f t="shared" ca="1" si="24"/>
        <v>1</v>
      </c>
      <c r="AA53">
        <f t="shared" ca="1" si="24"/>
        <v>0</v>
      </c>
      <c r="AB53" s="87">
        <f t="shared" ca="1" si="24"/>
        <v>0</v>
      </c>
      <c r="AC53">
        <f t="shared" ca="1" si="24"/>
        <v>0</v>
      </c>
      <c r="AD53">
        <f t="shared" ca="1" si="24"/>
        <v>0</v>
      </c>
      <c r="AE53">
        <f t="shared" ca="1" si="24"/>
        <v>0</v>
      </c>
      <c r="AF53">
        <f t="shared" ca="1" si="24"/>
        <v>0</v>
      </c>
      <c r="AG53">
        <f t="shared" ca="1" si="24"/>
        <v>0</v>
      </c>
      <c r="AH53">
        <f t="shared" ca="1" si="24"/>
        <v>0</v>
      </c>
      <c r="AI53">
        <f t="shared" ca="1" si="24"/>
        <v>0</v>
      </c>
      <c r="AJ53">
        <f t="shared" ca="1" si="24"/>
        <v>0</v>
      </c>
      <c r="AK53">
        <f t="shared" ca="1" si="24"/>
        <v>0</v>
      </c>
      <c r="AL53">
        <f t="shared" ca="1" si="24"/>
        <v>0</v>
      </c>
      <c r="AM53">
        <f t="shared" ca="1" si="24"/>
        <v>0</v>
      </c>
      <c r="AN53">
        <f t="shared" ca="1" si="24"/>
        <v>0</v>
      </c>
      <c r="AO53">
        <f t="shared" ca="1" si="24"/>
        <v>0</v>
      </c>
      <c r="AP53">
        <f t="shared" ca="1" si="24"/>
        <v>0</v>
      </c>
      <c r="AQ53">
        <f t="shared" ca="1" si="24"/>
        <v>0</v>
      </c>
      <c r="AR53">
        <f t="shared" ca="1" si="24"/>
        <v>0</v>
      </c>
      <c r="AS53">
        <f t="shared" ca="1" si="24"/>
        <v>0</v>
      </c>
      <c r="AT53">
        <f t="shared" ca="1" si="24"/>
        <v>0</v>
      </c>
      <c r="AU53">
        <f t="shared" ca="1" si="24"/>
        <v>0</v>
      </c>
      <c r="AV53">
        <f t="shared" ca="1" si="24"/>
        <v>0</v>
      </c>
      <c r="AW53">
        <f t="shared" ca="1" si="24"/>
        <v>0</v>
      </c>
      <c r="AX53">
        <f t="shared" ca="1" si="24"/>
        <v>0</v>
      </c>
      <c r="AY53">
        <f t="shared" ca="1" si="24"/>
        <v>0</v>
      </c>
      <c r="AZ53" s="87">
        <f t="shared" ca="1" si="24"/>
        <v>0</v>
      </c>
      <c r="BA53">
        <f t="shared" ca="1" si="24"/>
        <v>0</v>
      </c>
      <c r="BB53">
        <f t="shared" ca="1" si="24"/>
        <v>0</v>
      </c>
      <c r="BC53">
        <f t="shared" ca="1" si="24"/>
        <v>0</v>
      </c>
      <c r="BD53">
        <f t="shared" ca="1" si="24"/>
        <v>0</v>
      </c>
      <c r="BE53">
        <f t="shared" ca="1" si="24"/>
        <v>0</v>
      </c>
      <c r="BF53">
        <f t="shared" ca="1" si="24"/>
        <v>0</v>
      </c>
      <c r="BG53">
        <f t="shared" ca="1" si="24"/>
        <v>0</v>
      </c>
      <c r="BH53">
        <f t="shared" ca="1" si="24"/>
        <v>0</v>
      </c>
      <c r="BI53">
        <f t="shared" ca="1" si="24"/>
        <v>0</v>
      </c>
      <c r="BJ53">
        <f t="shared" ca="1" si="24"/>
        <v>0</v>
      </c>
      <c r="BK53">
        <f t="shared" ca="1" si="24"/>
        <v>0</v>
      </c>
      <c r="BL53">
        <f t="shared" ca="1" si="24"/>
        <v>0</v>
      </c>
      <c r="BM53">
        <f t="shared" ca="1" si="24"/>
        <v>0</v>
      </c>
      <c r="BN53">
        <f t="shared" ca="1" si="24"/>
        <v>0</v>
      </c>
      <c r="BO53">
        <f t="shared" ca="1" si="24"/>
        <v>0</v>
      </c>
      <c r="BP53">
        <f t="shared" ref="BP53:EA53" ca="1" si="25">IF(BP64&lt;=$L$3,IF(BP9="O",IF(BP52="F",1,0),IF(BP9="Q",IF(BP52="F",4,0),IF(BP9="F",IF(BP52="O",3,4)))),"")</f>
        <v>0</v>
      </c>
      <c r="BQ53">
        <f t="shared" ca="1" si="25"/>
        <v>0</v>
      </c>
      <c r="BR53">
        <f t="shared" ca="1" si="25"/>
        <v>0</v>
      </c>
      <c r="BS53">
        <f t="shared" ca="1" si="25"/>
        <v>0</v>
      </c>
      <c r="BT53">
        <f t="shared" ca="1" si="25"/>
        <v>0</v>
      </c>
      <c r="BU53">
        <f t="shared" ca="1" si="25"/>
        <v>0</v>
      </c>
      <c r="BV53">
        <f t="shared" ca="1" si="25"/>
        <v>0</v>
      </c>
      <c r="BW53">
        <f t="shared" ca="1" si="25"/>
        <v>0</v>
      </c>
      <c r="BX53" s="87">
        <f t="shared" ca="1" si="25"/>
        <v>0</v>
      </c>
      <c r="BY53">
        <f t="shared" ca="1" si="25"/>
        <v>0</v>
      </c>
      <c r="BZ53">
        <f t="shared" ca="1" si="25"/>
        <v>0</v>
      </c>
      <c r="CA53">
        <f t="shared" ca="1" si="25"/>
        <v>0</v>
      </c>
      <c r="CB53">
        <f t="shared" ca="1" si="25"/>
        <v>0</v>
      </c>
      <c r="CC53">
        <f t="shared" ca="1" si="25"/>
        <v>0</v>
      </c>
      <c r="CD53">
        <f t="shared" ca="1" si="25"/>
        <v>0</v>
      </c>
      <c r="CE53">
        <f t="shared" ca="1" si="25"/>
        <v>0</v>
      </c>
      <c r="CF53">
        <f t="shared" ca="1" si="25"/>
        <v>0</v>
      </c>
      <c r="CG53">
        <f t="shared" ca="1" si="25"/>
        <v>0</v>
      </c>
      <c r="CH53">
        <f t="shared" ca="1" si="25"/>
        <v>0</v>
      </c>
      <c r="CI53">
        <f t="shared" ca="1" si="25"/>
        <v>0</v>
      </c>
      <c r="CJ53">
        <f t="shared" ca="1" si="25"/>
        <v>0</v>
      </c>
      <c r="CK53">
        <f t="shared" ca="1" si="25"/>
        <v>0</v>
      </c>
      <c r="CL53">
        <f t="shared" ca="1" si="25"/>
        <v>0</v>
      </c>
      <c r="CM53">
        <f t="shared" ca="1" si="25"/>
        <v>0</v>
      </c>
      <c r="CN53">
        <f t="shared" ca="1" si="25"/>
        <v>0</v>
      </c>
      <c r="CO53">
        <f t="shared" ca="1" si="25"/>
        <v>0</v>
      </c>
      <c r="CP53">
        <f t="shared" ca="1" si="25"/>
        <v>0</v>
      </c>
      <c r="CQ53">
        <f t="shared" ca="1" si="25"/>
        <v>0</v>
      </c>
      <c r="CR53">
        <f t="shared" ca="1" si="25"/>
        <v>0</v>
      </c>
      <c r="CS53">
        <f t="shared" ca="1" si="25"/>
        <v>0</v>
      </c>
      <c r="CT53">
        <f t="shared" ca="1" si="25"/>
        <v>0</v>
      </c>
      <c r="CU53" s="88">
        <f t="shared" ca="1" si="25"/>
        <v>0</v>
      </c>
      <c r="CV53">
        <f t="shared" ca="1" si="25"/>
        <v>3</v>
      </c>
      <c r="CW53">
        <f t="shared" ca="1" si="25"/>
        <v>3</v>
      </c>
      <c r="CX53">
        <f t="shared" ca="1" si="25"/>
        <v>3</v>
      </c>
      <c r="CY53">
        <f t="shared" ca="1" si="25"/>
        <v>3</v>
      </c>
      <c r="CZ53">
        <f t="shared" ca="1" si="25"/>
        <v>3</v>
      </c>
      <c r="DA53">
        <f t="shared" ca="1" si="25"/>
        <v>3</v>
      </c>
      <c r="DB53">
        <f t="shared" ca="1" si="25"/>
        <v>3</v>
      </c>
      <c r="DC53">
        <f t="shared" ca="1" si="25"/>
        <v>3</v>
      </c>
      <c r="DD53">
        <f t="shared" ca="1" si="25"/>
        <v>3</v>
      </c>
      <c r="DE53">
        <f t="shared" ca="1" si="25"/>
        <v>3</v>
      </c>
      <c r="DF53">
        <f t="shared" ca="1" si="25"/>
        <v>3</v>
      </c>
      <c r="DG53">
        <f t="shared" ca="1" si="25"/>
        <v>3</v>
      </c>
      <c r="DH53">
        <f t="shared" ca="1" si="25"/>
        <v>3</v>
      </c>
      <c r="DI53">
        <f t="shared" ca="1" si="25"/>
        <v>3</v>
      </c>
      <c r="DJ53">
        <f t="shared" ca="1" si="25"/>
        <v>3</v>
      </c>
      <c r="DK53">
        <f t="shared" ca="1" si="25"/>
        <v>3</v>
      </c>
      <c r="DL53">
        <f t="shared" ca="1" si="25"/>
        <v>3</v>
      </c>
      <c r="DM53">
        <f t="shared" ca="1" si="25"/>
        <v>3</v>
      </c>
      <c r="DN53">
        <f t="shared" ca="1" si="25"/>
        <v>3</v>
      </c>
      <c r="DO53">
        <f t="shared" ca="1" si="25"/>
        <v>3</v>
      </c>
      <c r="DP53">
        <f t="shared" ca="1" si="25"/>
        <v>3</v>
      </c>
      <c r="DQ53">
        <f t="shared" ca="1" si="25"/>
        <v>3</v>
      </c>
      <c r="DR53">
        <f t="shared" ca="1" si="25"/>
        <v>3</v>
      </c>
      <c r="DS53">
        <f t="shared" ca="1" si="25"/>
        <v>3</v>
      </c>
      <c r="DT53" s="87">
        <f t="shared" ca="1" si="25"/>
        <v>3</v>
      </c>
      <c r="DU53">
        <f t="shared" ca="1" si="25"/>
        <v>3</v>
      </c>
      <c r="DV53">
        <f t="shared" ca="1" si="25"/>
        <v>3</v>
      </c>
      <c r="DW53">
        <f t="shared" ca="1" si="25"/>
        <v>3</v>
      </c>
      <c r="DX53">
        <f t="shared" ca="1" si="25"/>
        <v>3</v>
      </c>
      <c r="DY53">
        <f t="shared" ca="1" si="25"/>
        <v>3</v>
      </c>
      <c r="DZ53">
        <f t="shared" ca="1" si="25"/>
        <v>3</v>
      </c>
      <c r="EA53">
        <f t="shared" ca="1" si="25"/>
        <v>3</v>
      </c>
      <c r="EB53">
        <f t="shared" ref="EB53:GM53" ca="1" si="26">IF(EB64&lt;=$L$3,IF(EB9="O",IF(EB52="F",1,0),IF(EB9="Q",IF(EB52="F",4,0),IF(EB9="F",IF(EB52="O",3,4)))),"")</f>
        <v>3</v>
      </c>
      <c r="EC53">
        <f t="shared" ca="1" si="26"/>
        <v>3</v>
      </c>
      <c r="ED53">
        <f t="shared" ca="1" si="26"/>
        <v>3</v>
      </c>
      <c r="EE53">
        <f t="shared" ca="1" si="26"/>
        <v>3</v>
      </c>
      <c r="EF53">
        <f t="shared" ca="1" si="26"/>
        <v>3</v>
      </c>
      <c r="EG53">
        <f t="shared" ca="1" si="26"/>
        <v>3</v>
      </c>
      <c r="EH53">
        <f t="shared" ca="1" si="26"/>
        <v>3</v>
      </c>
      <c r="EI53">
        <f t="shared" ca="1" si="26"/>
        <v>3</v>
      </c>
      <c r="EJ53">
        <f t="shared" ca="1" si="26"/>
        <v>3</v>
      </c>
      <c r="EK53">
        <f t="shared" ca="1" si="26"/>
        <v>3</v>
      </c>
      <c r="EL53">
        <f t="shared" ca="1" si="26"/>
        <v>3</v>
      </c>
      <c r="EM53">
        <f t="shared" ca="1" si="26"/>
        <v>3</v>
      </c>
      <c r="EN53">
        <f t="shared" ca="1" si="26"/>
        <v>3</v>
      </c>
      <c r="EO53">
        <f t="shared" ca="1" si="26"/>
        <v>3</v>
      </c>
      <c r="EP53">
        <f t="shared" ca="1" si="26"/>
        <v>3</v>
      </c>
      <c r="EQ53" s="88">
        <f t="shared" ca="1" si="26"/>
        <v>3</v>
      </c>
      <c r="ER53">
        <f t="shared" ca="1" si="26"/>
        <v>3</v>
      </c>
      <c r="ES53">
        <f t="shared" ca="1" si="26"/>
        <v>3</v>
      </c>
      <c r="ET53">
        <f t="shared" ca="1" si="26"/>
        <v>3</v>
      </c>
      <c r="EU53">
        <f t="shared" ca="1" si="26"/>
        <v>3</v>
      </c>
      <c r="EV53">
        <f t="shared" ca="1" si="26"/>
        <v>3</v>
      </c>
      <c r="EW53">
        <f t="shared" ca="1" si="26"/>
        <v>3</v>
      </c>
      <c r="EX53">
        <f t="shared" ca="1" si="26"/>
        <v>3</v>
      </c>
      <c r="EY53">
        <f t="shared" ca="1" si="26"/>
        <v>3</v>
      </c>
      <c r="EZ53">
        <f t="shared" ca="1" si="26"/>
        <v>3</v>
      </c>
      <c r="FA53">
        <f t="shared" ca="1" si="26"/>
        <v>3</v>
      </c>
      <c r="FB53">
        <f t="shared" ca="1" si="26"/>
        <v>3</v>
      </c>
      <c r="FC53">
        <f t="shared" ca="1" si="26"/>
        <v>3</v>
      </c>
      <c r="FD53">
        <f t="shared" ca="1" si="26"/>
        <v>3</v>
      </c>
      <c r="FE53">
        <f t="shared" ca="1" si="26"/>
        <v>3</v>
      </c>
      <c r="FF53">
        <f t="shared" ca="1" si="26"/>
        <v>3</v>
      </c>
      <c r="FG53">
        <f t="shared" ca="1" si="26"/>
        <v>3</v>
      </c>
      <c r="FH53">
        <f t="shared" ca="1" si="26"/>
        <v>3</v>
      </c>
      <c r="FI53">
        <f t="shared" ca="1" si="26"/>
        <v>3</v>
      </c>
      <c r="FJ53">
        <f t="shared" ca="1" si="26"/>
        <v>3</v>
      </c>
      <c r="FK53">
        <f t="shared" ca="1" si="26"/>
        <v>3</v>
      </c>
      <c r="FL53">
        <f t="shared" ca="1" si="26"/>
        <v>3</v>
      </c>
      <c r="FM53">
        <f t="shared" ca="1" si="26"/>
        <v>3</v>
      </c>
      <c r="FN53">
        <f t="shared" ca="1" si="26"/>
        <v>3</v>
      </c>
      <c r="FO53">
        <f t="shared" ca="1" si="26"/>
        <v>3</v>
      </c>
      <c r="FP53" s="87" t="str">
        <f t="shared" si="26"/>
        <v/>
      </c>
      <c r="FQ53" t="str">
        <f t="shared" si="26"/>
        <v/>
      </c>
      <c r="FR53" t="str">
        <f t="shared" si="26"/>
        <v/>
      </c>
      <c r="FS53" t="str">
        <f t="shared" si="26"/>
        <v/>
      </c>
      <c r="FT53" t="str">
        <f t="shared" si="26"/>
        <v/>
      </c>
      <c r="FU53" t="str">
        <f t="shared" si="26"/>
        <v/>
      </c>
      <c r="FV53" t="str">
        <f t="shared" si="26"/>
        <v/>
      </c>
      <c r="FW53" t="str">
        <f t="shared" si="26"/>
        <v/>
      </c>
      <c r="FX53" t="str">
        <f t="shared" si="26"/>
        <v/>
      </c>
      <c r="FY53" t="str">
        <f t="shared" si="26"/>
        <v/>
      </c>
      <c r="FZ53" t="str">
        <f t="shared" si="26"/>
        <v/>
      </c>
      <c r="GA53" t="str">
        <f t="shared" si="26"/>
        <v/>
      </c>
      <c r="GB53" t="str">
        <f t="shared" si="26"/>
        <v/>
      </c>
      <c r="GC53" t="str">
        <f t="shared" si="26"/>
        <v/>
      </c>
      <c r="GD53" t="str">
        <f t="shared" si="26"/>
        <v/>
      </c>
      <c r="GE53" t="str">
        <f t="shared" si="26"/>
        <v/>
      </c>
      <c r="GF53" t="str">
        <f t="shared" si="26"/>
        <v/>
      </c>
      <c r="GG53" t="str">
        <f t="shared" si="26"/>
        <v/>
      </c>
      <c r="GH53" t="str">
        <f t="shared" si="26"/>
        <v/>
      </c>
      <c r="GI53" t="str">
        <f t="shared" si="26"/>
        <v/>
      </c>
      <c r="GJ53" t="str">
        <f t="shared" si="26"/>
        <v/>
      </c>
      <c r="GK53" t="str">
        <f t="shared" si="26"/>
        <v/>
      </c>
      <c r="GL53" t="str">
        <f t="shared" si="26"/>
        <v/>
      </c>
      <c r="GM53" s="88" t="str">
        <f t="shared" si="26"/>
        <v/>
      </c>
    </row>
    <row r="54" spans="1:195" x14ac:dyDescent="0.25">
      <c r="B54" t="s">
        <v>376</v>
      </c>
      <c r="D54" t="str">
        <f t="shared" ref="D54:BO54" ca="1" si="27">IF(AND(D15&lt;&gt;"",OR(D53=1,D53=3)),"-"&amp;D50,"")</f>
        <v/>
      </c>
      <c r="E54" t="str">
        <f t="shared" ca="1" si="27"/>
        <v/>
      </c>
      <c r="F54" t="str">
        <f t="shared" ca="1" si="27"/>
        <v/>
      </c>
      <c r="G54" t="str">
        <f t="shared" ca="1" si="27"/>
        <v/>
      </c>
      <c r="H54" t="str">
        <f t="shared" ca="1" si="27"/>
        <v/>
      </c>
      <c r="I54" t="str">
        <f t="shared" ca="1" si="27"/>
        <v/>
      </c>
      <c r="J54" t="str">
        <f t="shared" ca="1" si="27"/>
        <v/>
      </c>
      <c r="K54" t="str">
        <f t="shared" ca="1" si="27"/>
        <v/>
      </c>
      <c r="L54" t="str">
        <f t="shared" ca="1" si="27"/>
        <v/>
      </c>
      <c r="M54" t="str">
        <f t="shared" ca="1" si="27"/>
        <v/>
      </c>
      <c r="N54" t="str">
        <f t="shared" ca="1" si="27"/>
        <v/>
      </c>
      <c r="O54" t="str">
        <f t="shared" ca="1" si="27"/>
        <v/>
      </c>
      <c r="P54" t="str">
        <f t="shared" ca="1" si="27"/>
        <v/>
      </c>
      <c r="Q54" t="str">
        <f t="shared" ca="1" si="27"/>
        <v/>
      </c>
      <c r="R54" t="str">
        <f t="shared" ca="1" si="27"/>
        <v/>
      </c>
      <c r="S54" t="str">
        <f t="shared" ca="1" si="27"/>
        <v/>
      </c>
      <c r="T54" t="str">
        <f t="shared" ca="1" si="27"/>
        <v/>
      </c>
      <c r="U54" t="str">
        <f t="shared" ca="1" si="27"/>
        <v>-H18</v>
      </c>
      <c r="V54" t="str">
        <f t="shared" ca="1" si="27"/>
        <v>-H19</v>
      </c>
      <c r="W54" t="str">
        <f t="shared" ca="1" si="27"/>
        <v>-H20</v>
      </c>
      <c r="X54" t="str">
        <f t="shared" ca="1" si="27"/>
        <v>-H21</v>
      </c>
      <c r="Y54" t="str">
        <f t="shared" ca="1" si="27"/>
        <v>-H22</v>
      </c>
      <c r="Z54" t="str">
        <f t="shared" ca="1" si="27"/>
        <v>-H23</v>
      </c>
      <c r="AA54" t="str">
        <f t="shared" ca="1" si="27"/>
        <v/>
      </c>
      <c r="AB54" s="87" t="str">
        <f t="shared" ca="1" si="27"/>
        <v/>
      </c>
      <c r="AC54" t="str">
        <f t="shared" ca="1" si="27"/>
        <v/>
      </c>
      <c r="AD54" t="str">
        <f t="shared" ca="1" si="27"/>
        <v/>
      </c>
      <c r="AE54" t="str">
        <f t="shared" ca="1" si="27"/>
        <v/>
      </c>
      <c r="AF54" t="str">
        <f t="shared" ca="1" si="27"/>
        <v/>
      </c>
      <c r="AG54" t="str">
        <f t="shared" ca="1" si="27"/>
        <v/>
      </c>
      <c r="AH54" t="str">
        <f t="shared" ca="1" si="27"/>
        <v/>
      </c>
      <c r="AI54" t="str">
        <f t="shared" ca="1" si="27"/>
        <v/>
      </c>
      <c r="AJ54" t="str">
        <f t="shared" ca="1" si="27"/>
        <v/>
      </c>
      <c r="AK54" t="str">
        <f t="shared" ca="1" si="27"/>
        <v/>
      </c>
      <c r="AL54" t="str">
        <f t="shared" ca="1" si="27"/>
        <v/>
      </c>
      <c r="AM54" t="str">
        <f t="shared" ca="1" si="27"/>
        <v/>
      </c>
      <c r="AN54" t="str">
        <f t="shared" ca="1" si="27"/>
        <v/>
      </c>
      <c r="AO54" t="str">
        <f t="shared" ca="1" si="27"/>
        <v/>
      </c>
      <c r="AP54" t="str">
        <f t="shared" ca="1" si="27"/>
        <v/>
      </c>
      <c r="AQ54" t="str">
        <f t="shared" ca="1" si="27"/>
        <v/>
      </c>
      <c r="AR54" t="str">
        <f t="shared" ca="1" si="27"/>
        <v/>
      </c>
      <c r="AS54" t="str">
        <f t="shared" ca="1" si="27"/>
        <v/>
      </c>
      <c r="AT54" t="str">
        <f t="shared" ca="1" si="27"/>
        <v/>
      </c>
      <c r="AU54" t="str">
        <f t="shared" ca="1" si="27"/>
        <v/>
      </c>
      <c r="AV54" t="str">
        <f t="shared" ca="1" si="27"/>
        <v/>
      </c>
      <c r="AW54" t="str">
        <f t="shared" ca="1" si="27"/>
        <v/>
      </c>
      <c r="AX54" t="str">
        <f t="shared" ca="1" si="27"/>
        <v/>
      </c>
      <c r="AY54" t="str">
        <f t="shared" ca="1" si="27"/>
        <v/>
      </c>
      <c r="AZ54" s="87" t="str">
        <f t="shared" ca="1" si="27"/>
        <v/>
      </c>
      <c r="BA54" t="str">
        <f t="shared" ca="1" si="27"/>
        <v/>
      </c>
      <c r="BB54" t="str">
        <f t="shared" ca="1" si="27"/>
        <v/>
      </c>
      <c r="BC54" t="str">
        <f t="shared" ca="1" si="27"/>
        <v/>
      </c>
      <c r="BD54" t="str">
        <f t="shared" ca="1" si="27"/>
        <v/>
      </c>
      <c r="BE54" t="str">
        <f t="shared" ca="1" si="27"/>
        <v/>
      </c>
      <c r="BF54" t="str">
        <f t="shared" ca="1" si="27"/>
        <v/>
      </c>
      <c r="BG54" t="str">
        <f t="shared" ca="1" si="27"/>
        <v/>
      </c>
      <c r="BH54" t="str">
        <f t="shared" ca="1" si="27"/>
        <v/>
      </c>
      <c r="BI54" t="str">
        <f t="shared" ca="1" si="27"/>
        <v/>
      </c>
      <c r="BJ54" t="str">
        <f t="shared" ca="1" si="27"/>
        <v/>
      </c>
      <c r="BK54" t="str">
        <f t="shared" ca="1" si="27"/>
        <v/>
      </c>
      <c r="BL54" t="str">
        <f t="shared" ca="1" si="27"/>
        <v/>
      </c>
      <c r="BM54" t="str">
        <f t="shared" ca="1" si="27"/>
        <v/>
      </c>
      <c r="BN54" t="str">
        <f t="shared" ca="1" si="27"/>
        <v/>
      </c>
      <c r="BO54" t="str">
        <f t="shared" ca="1" si="27"/>
        <v/>
      </c>
      <c r="BP54" t="str">
        <f t="shared" ref="BP54:EA54" ca="1" si="28">IF(AND(BP15&lt;&gt;"",OR(BP53=1,BP53=3)),"-"&amp;BP50,"")</f>
        <v/>
      </c>
      <c r="BQ54" t="str">
        <f t="shared" ca="1" si="28"/>
        <v/>
      </c>
      <c r="BR54" t="str">
        <f t="shared" ca="1" si="28"/>
        <v/>
      </c>
      <c r="BS54" t="str">
        <f t="shared" ca="1" si="28"/>
        <v/>
      </c>
      <c r="BT54" t="str">
        <f t="shared" ca="1" si="28"/>
        <v/>
      </c>
      <c r="BU54" t="str">
        <f t="shared" ca="1" si="28"/>
        <v/>
      </c>
      <c r="BV54" t="str">
        <f t="shared" ca="1" si="28"/>
        <v/>
      </c>
      <c r="BW54" t="str">
        <f t="shared" ca="1" si="28"/>
        <v/>
      </c>
      <c r="BX54" s="87" t="str">
        <f t="shared" ca="1" si="28"/>
        <v/>
      </c>
      <c r="BY54" t="str">
        <f t="shared" ca="1" si="28"/>
        <v/>
      </c>
      <c r="BZ54" t="str">
        <f t="shared" ca="1" si="28"/>
        <v/>
      </c>
      <c r="CA54" t="str">
        <f t="shared" ca="1" si="28"/>
        <v/>
      </c>
      <c r="CB54" t="str">
        <f t="shared" ca="1" si="28"/>
        <v/>
      </c>
      <c r="CC54" t="str">
        <f t="shared" ca="1" si="28"/>
        <v/>
      </c>
      <c r="CD54" t="str">
        <f t="shared" ca="1" si="28"/>
        <v/>
      </c>
      <c r="CE54" t="str">
        <f t="shared" ca="1" si="28"/>
        <v/>
      </c>
      <c r="CF54" t="str">
        <f t="shared" ca="1" si="28"/>
        <v/>
      </c>
      <c r="CG54" t="str">
        <f t="shared" ca="1" si="28"/>
        <v/>
      </c>
      <c r="CH54" t="str">
        <f t="shared" ca="1" si="28"/>
        <v/>
      </c>
      <c r="CI54" t="str">
        <f t="shared" ca="1" si="28"/>
        <v/>
      </c>
      <c r="CJ54" t="str">
        <f t="shared" ca="1" si="28"/>
        <v/>
      </c>
      <c r="CK54" t="str">
        <f t="shared" ca="1" si="28"/>
        <v/>
      </c>
      <c r="CL54" t="str">
        <f t="shared" ca="1" si="28"/>
        <v/>
      </c>
      <c r="CM54" t="str">
        <f t="shared" ca="1" si="28"/>
        <v/>
      </c>
      <c r="CN54" t="str">
        <f t="shared" ca="1" si="28"/>
        <v/>
      </c>
      <c r="CO54" t="str">
        <f t="shared" ca="1" si="28"/>
        <v/>
      </c>
      <c r="CP54" t="str">
        <f t="shared" ca="1" si="28"/>
        <v/>
      </c>
      <c r="CQ54" t="str">
        <f t="shared" ca="1" si="28"/>
        <v/>
      </c>
      <c r="CR54" t="str">
        <f t="shared" ca="1" si="28"/>
        <v/>
      </c>
      <c r="CS54" t="str">
        <f t="shared" ca="1" si="28"/>
        <v/>
      </c>
      <c r="CT54" t="str">
        <f t="shared" ca="1" si="28"/>
        <v/>
      </c>
      <c r="CU54" s="88" t="str">
        <f t="shared" ca="1" si="28"/>
        <v/>
      </c>
      <c r="CV54" t="str">
        <f t="shared" ca="1" si="28"/>
        <v>-H97</v>
      </c>
      <c r="CW54" t="str">
        <f t="shared" ca="1" si="28"/>
        <v>-H98</v>
      </c>
      <c r="CX54" t="str">
        <f t="shared" ca="1" si="28"/>
        <v>-H99</v>
      </c>
      <c r="CY54" t="str">
        <f t="shared" ca="1" si="28"/>
        <v>-H100</v>
      </c>
      <c r="CZ54" t="str">
        <f t="shared" ca="1" si="28"/>
        <v>-H101</v>
      </c>
      <c r="DA54" t="str">
        <f t="shared" ca="1" si="28"/>
        <v>-H102</v>
      </c>
      <c r="DB54" t="str">
        <f t="shared" ca="1" si="28"/>
        <v>-H103</v>
      </c>
      <c r="DC54" t="str">
        <f t="shared" ca="1" si="28"/>
        <v>-H104</v>
      </c>
      <c r="DD54" t="str">
        <f t="shared" ca="1" si="28"/>
        <v>-H105</v>
      </c>
      <c r="DE54" t="str">
        <f t="shared" ca="1" si="28"/>
        <v>-H106</v>
      </c>
      <c r="DF54" t="str">
        <f t="shared" ca="1" si="28"/>
        <v>-H107</v>
      </c>
      <c r="DG54" t="str">
        <f t="shared" ca="1" si="28"/>
        <v>-H108</v>
      </c>
      <c r="DH54" t="str">
        <f t="shared" ca="1" si="28"/>
        <v>-H109</v>
      </c>
      <c r="DI54" t="str">
        <f t="shared" ca="1" si="28"/>
        <v>-H110</v>
      </c>
      <c r="DJ54" t="str">
        <f t="shared" ca="1" si="28"/>
        <v>-H111</v>
      </c>
      <c r="DK54" t="str">
        <f t="shared" ca="1" si="28"/>
        <v>-H112</v>
      </c>
      <c r="DL54" t="str">
        <f t="shared" ca="1" si="28"/>
        <v>-H113</v>
      </c>
      <c r="DM54" t="str">
        <f t="shared" ca="1" si="28"/>
        <v>-H114</v>
      </c>
      <c r="DN54" t="str">
        <f t="shared" ca="1" si="28"/>
        <v>-H115</v>
      </c>
      <c r="DO54" t="str">
        <f t="shared" ca="1" si="28"/>
        <v>-H116</v>
      </c>
      <c r="DP54" t="str">
        <f t="shared" ca="1" si="28"/>
        <v>-H117</v>
      </c>
      <c r="DQ54" t="str">
        <f t="shared" ca="1" si="28"/>
        <v>-H118</v>
      </c>
      <c r="DR54" t="str">
        <f t="shared" ca="1" si="28"/>
        <v>-H119</v>
      </c>
      <c r="DS54" t="str">
        <f t="shared" ca="1" si="28"/>
        <v>-H120</v>
      </c>
      <c r="DT54" s="87" t="str">
        <f t="shared" ca="1" si="28"/>
        <v>-H121</v>
      </c>
      <c r="DU54" t="str">
        <f t="shared" ca="1" si="28"/>
        <v>-H122</v>
      </c>
      <c r="DV54" t="str">
        <f t="shared" ca="1" si="28"/>
        <v>-H123</v>
      </c>
      <c r="DW54" t="str">
        <f t="shared" ca="1" si="28"/>
        <v>-H124</v>
      </c>
      <c r="DX54" t="str">
        <f t="shared" ca="1" si="28"/>
        <v>-H125</v>
      </c>
      <c r="DY54" t="str">
        <f t="shared" ca="1" si="28"/>
        <v>-H126</v>
      </c>
      <c r="DZ54" t="str">
        <f t="shared" ca="1" si="28"/>
        <v>-H127</v>
      </c>
      <c r="EA54" t="str">
        <f t="shared" ca="1" si="28"/>
        <v>-H128</v>
      </c>
      <c r="EB54" t="str">
        <f t="shared" ref="EB54:GM54" ca="1" si="29">IF(AND(EB15&lt;&gt;"",OR(EB53=1,EB53=3)),"-"&amp;EB50,"")</f>
        <v>-H129</v>
      </c>
      <c r="EC54" t="str">
        <f t="shared" ca="1" si="29"/>
        <v>-H130</v>
      </c>
      <c r="ED54" t="str">
        <f t="shared" ca="1" si="29"/>
        <v>-H131</v>
      </c>
      <c r="EE54" t="str">
        <f t="shared" ca="1" si="29"/>
        <v>-H132</v>
      </c>
      <c r="EF54" t="str">
        <f t="shared" ca="1" si="29"/>
        <v>-H133</v>
      </c>
      <c r="EG54" t="str">
        <f t="shared" ca="1" si="29"/>
        <v>-H134</v>
      </c>
      <c r="EH54" t="str">
        <f t="shared" ca="1" si="29"/>
        <v>-H135</v>
      </c>
      <c r="EI54" t="str">
        <f t="shared" ca="1" si="29"/>
        <v>-H136</v>
      </c>
      <c r="EJ54" t="str">
        <f t="shared" ca="1" si="29"/>
        <v>-H137</v>
      </c>
      <c r="EK54" t="str">
        <f t="shared" ca="1" si="29"/>
        <v>-H138</v>
      </c>
      <c r="EL54" t="str">
        <f t="shared" ca="1" si="29"/>
        <v>-H139</v>
      </c>
      <c r="EM54" t="str">
        <f t="shared" ca="1" si="29"/>
        <v>-H140</v>
      </c>
      <c r="EN54" t="str">
        <f t="shared" ca="1" si="29"/>
        <v>-H141</v>
      </c>
      <c r="EO54" t="str">
        <f t="shared" ca="1" si="29"/>
        <v>-H142</v>
      </c>
      <c r="EP54" t="str">
        <f t="shared" ca="1" si="29"/>
        <v>-H143</v>
      </c>
      <c r="EQ54" s="88" t="str">
        <f t="shared" ca="1" si="29"/>
        <v>-H144</v>
      </c>
      <c r="ER54" t="str">
        <f t="shared" ca="1" si="29"/>
        <v>-H145</v>
      </c>
      <c r="ES54" t="str">
        <f t="shared" ca="1" si="29"/>
        <v>-H146</v>
      </c>
      <c r="ET54" t="str">
        <f t="shared" ca="1" si="29"/>
        <v>-H147</v>
      </c>
      <c r="EU54" t="str">
        <f t="shared" ca="1" si="29"/>
        <v>-H148</v>
      </c>
      <c r="EV54" t="str">
        <f t="shared" ca="1" si="29"/>
        <v>-H149</v>
      </c>
      <c r="EW54" t="str">
        <f t="shared" ca="1" si="29"/>
        <v>-H150</v>
      </c>
      <c r="EX54" t="str">
        <f t="shared" ca="1" si="29"/>
        <v>-H151</v>
      </c>
      <c r="EY54" t="str">
        <f t="shared" ca="1" si="29"/>
        <v>-H152</v>
      </c>
      <c r="EZ54" t="str">
        <f t="shared" ca="1" si="29"/>
        <v>-H153</v>
      </c>
      <c r="FA54" t="str">
        <f t="shared" ca="1" si="29"/>
        <v>-H154</v>
      </c>
      <c r="FB54" t="str">
        <f t="shared" ca="1" si="29"/>
        <v>-H155</v>
      </c>
      <c r="FC54" t="str">
        <f t="shared" ca="1" si="29"/>
        <v>-H156</v>
      </c>
      <c r="FD54" t="str">
        <f t="shared" ca="1" si="29"/>
        <v>-H157</v>
      </c>
      <c r="FE54" t="str">
        <f t="shared" ca="1" si="29"/>
        <v>-H158</v>
      </c>
      <c r="FF54" t="str">
        <f t="shared" ca="1" si="29"/>
        <v>-H159</v>
      </c>
      <c r="FG54" t="str">
        <f t="shared" ca="1" si="29"/>
        <v>-H160</v>
      </c>
      <c r="FH54" t="str">
        <f t="shared" ca="1" si="29"/>
        <v>-H161</v>
      </c>
      <c r="FI54" t="str">
        <f t="shared" ca="1" si="29"/>
        <v>-H162</v>
      </c>
      <c r="FJ54" t="str">
        <f t="shared" ca="1" si="29"/>
        <v>-H163</v>
      </c>
      <c r="FK54" t="str">
        <f t="shared" ca="1" si="29"/>
        <v>-H164</v>
      </c>
      <c r="FL54" t="str">
        <f t="shared" ca="1" si="29"/>
        <v>-H165</v>
      </c>
      <c r="FM54" t="str">
        <f t="shared" ca="1" si="29"/>
        <v>-H166</v>
      </c>
      <c r="FN54" t="str">
        <f t="shared" ca="1" si="29"/>
        <v>-H167</v>
      </c>
      <c r="FO54" t="str">
        <f t="shared" ca="1" si="29"/>
        <v>-H168</v>
      </c>
      <c r="FP54" s="87" t="e">
        <f t="shared" ca="1" si="29"/>
        <v>#VALUE!</v>
      </c>
      <c r="FQ54" t="e">
        <f t="shared" ca="1" si="29"/>
        <v>#VALUE!</v>
      </c>
      <c r="FR54" t="e">
        <f t="shared" ca="1" si="29"/>
        <v>#VALUE!</v>
      </c>
      <c r="FS54" t="e">
        <f t="shared" ca="1" si="29"/>
        <v>#VALUE!</v>
      </c>
      <c r="FT54" t="e">
        <f t="shared" ca="1" si="29"/>
        <v>#VALUE!</v>
      </c>
      <c r="FU54" t="e">
        <f t="shared" ca="1" si="29"/>
        <v>#VALUE!</v>
      </c>
      <c r="FV54" t="e">
        <f t="shared" ca="1" si="29"/>
        <v>#VALUE!</v>
      </c>
      <c r="FW54" t="e">
        <f t="shared" ca="1" si="29"/>
        <v>#VALUE!</v>
      </c>
      <c r="FX54" t="e">
        <f t="shared" ca="1" si="29"/>
        <v>#VALUE!</v>
      </c>
      <c r="FY54" t="e">
        <f t="shared" ca="1" si="29"/>
        <v>#VALUE!</v>
      </c>
      <c r="FZ54" t="e">
        <f t="shared" ca="1" si="29"/>
        <v>#VALUE!</v>
      </c>
      <c r="GA54" t="e">
        <f t="shared" ca="1" si="29"/>
        <v>#VALUE!</v>
      </c>
      <c r="GB54" t="e">
        <f t="shared" ca="1" si="29"/>
        <v>#VALUE!</v>
      </c>
      <c r="GC54" t="e">
        <f t="shared" ca="1" si="29"/>
        <v>#VALUE!</v>
      </c>
      <c r="GD54" t="e">
        <f t="shared" ca="1" si="29"/>
        <v>#VALUE!</v>
      </c>
      <c r="GE54" t="e">
        <f t="shared" ca="1" si="29"/>
        <v>#VALUE!</v>
      </c>
      <c r="GF54" t="e">
        <f t="shared" ca="1" si="29"/>
        <v>#VALUE!</v>
      </c>
      <c r="GG54" t="e">
        <f t="shared" ca="1" si="29"/>
        <v>#VALUE!</v>
      </c>
      <c r="GH54" t="e">
        <f t="shared" ca="1" si="29"/>
        <v>#VALUE!</v>
      </c>
      <c r="GI54" t="e">
        <f t="shared" ca="1" si="29"/>
        <v>#VALUE!</v>
      </c>
      <c r="GJ54" t="e">
        <f t="shared" ca="1" si="29"/>
        <v>#VALUE!</v>
      </c>
      <c r="GK54" t="e">
        <f t="shared" ca="1" si="29"/>
        <v>#VALUE!</v>
      </c>
      <c r="GL54" t="e">
        <f t="shared" ca="1" si="29"/>
        <v>#VALUE!</v>
      </c>
      <c r="GM54" s="88" t="e">
        <f t="shared" ca="1" si="29"/>
        <v>#VALUE!</v>
      </c>
    </row>
    <row r="55" spans="1:195" x14ac:dyDescent="0.25">
      <c r="AB55" s="87"/>
      <c r="AZ55" s="87"/>
      <c r="BX55" s="87"/>
      <c r="CU55" s="88"/>
      <c r="DT55" s="87"/>
      <c r="EQ55" s="88"/>
      <c r="FP55" s="87"/>
      <c r="GM55" s="88"/>
    </row>
    <row r="56" spans="1:195" x14ac:dyDescent="0.25">
      <c r="B56" t="s">
        <v>436</v>
      </c>
      <c r="D56">
        <f t="shared" ref="D56:BO56" si="30">IF(D9="O",1,0)</f>
        <v>1</v>
      </c>
      <c r="E56">
        <f t="shared" si="30"/>
        <v>1</v>
      </c>
      <c r="F56">
        <f t="shared" si="30"/>
        <v>1</v>
      </c>
      <c r="G56">
        <f t="shared" si="30"/>
        <v>1</v>
      </c>
      <c r="H56">
        <f t="shared" si="30"/>
        <v>1</v>
      </c>
      <c r="I56">
        <f t="shared" si="30"/>
        <v>1</v>
      </c>
      <c r="J56">
        <f t="shared" si="30"/>
        <v>1</v>
      </c>
      <c r="K56">
        <f t="shared" si="30"/>
        <v>1</v>
      </c>
      <c r="L56">
        <f t="shared" si="30"/>
        <v>1</v>
      </c>
      <c r="M56">
        <f t="shared" si="30"/>
        <v>1</v>
      </c>
      <c r="N56">
        <f t="shared" si="30"/>
        <v>1</v>
      </c>
      <c r="O56">
        <f t="shared" si="30"/>
        <v>1</v>
      </c>
      <c r="P56">
        <f t="shared" si="30"/>
        <v>1</v>
      </c>
      <c r="Q56">
        <f t="shared" si="30"/>
        <v>1</v>
      </c>
      <c r="R56">
        <f t="shared" si="30"/>
        <v>1</v>
      </c>
      <c r="S56">
        <f t="shared" si="30"/>
        <v>1</v>
      </c>
      <c r="T56">
        <f t="shared" si="30"/>
        <v>1</v>
      </c>
      <c r="U56">
        <f t="shared" si="30"/>
        <v>1</v>
      </c>
      <c r="V56">
        <f t="shared" si="30"/>
        <v>1</v>
      </c>
      <c r="W56">
        <f t="shared" si="30"/>
        <v>1</v>
      </c>
      <c r="X56">
        <f t="shared" si="30"/>
        <v>1</v>
      </c>
      <c r="Y56">
        <f t="shared" si="30"/>
        <v>1</v>
      </c>
      <c r="Z56">
        <f t="shared" si="30"/>
        <v>1</v>
      </c>
      <c r="AA56">
        <f t="shared" si="30"/>
        <v>1</v>
      </c>
      <c r="AB56" s="87">
        <f t="shared" si="30"/>
        <v>1</v>
      </c>
      <c r="AC56">
        <f t="shared" si="30"/>
        <v>1</v>
      </c>
      <c r="AD56">
        <f t="shared" si="30"/>
        <v>1</v>
      </c>
      <c r="AE56">
        <f t="shared" si="30"/>
        <v>1</v>
      </c>
      <c r="AF56">
        <f t="shared" si="30"/>
        <v>1</v>
      </c>
      <c r="AG56">
        <f t="shared" si="30"/>
        <v>1</v>
      </c>
      <c r="AH56">
        <f t="shared" si="30"/>
        <v>1</v>
      </c>
      <c r="AI56">
        <f t="shared" si="30"/>
        <v>1</v>
      </c>
      <c r="AJ56">
        <f t="shared" si="30"/>
        <v>1</v>
      </c>
      <c r="AK56">
        <f t="shared" si="30"/>
        <v>1</v>
      </c>
      <c r="AL56">
        <f t="shared" si="30"/>
        <v>1</v>
      </c>
      <c r="AM56">
        <f t="shared" si="30"/>
        <v>1</v>
      </c>
      <c r="AN56">
        <f t="shared" si="30"/>
        <v>1</v>
      </c>
      <c r="AO56">
        <f t="shared" si="30"/>
        <v>1</v>
      </c>
      <c r="AP56">
        <f t="shared" si="30"/>
        <v>1</v>
      </c>
      <c r="AQ56">
        <f t="shared" si="30"/>
        <v>1</v>
      </c>
      <c r="AR56">
        <f t="shared" si="30"/>
        <v>1</v>
      </c>
      <c r="AS56">
        <f t="shared" si="30"/>
        <v>1</v>
      </c>
      <c r="AT56">
        <f t="shared" si="30"/>
        <v>1</v>
      </c>
      <c r="AU56">
        <f t="shared" si="30"/>
        <v>1</v>
      </c>
      <c r="AV56">
        <f t="shared" si="30"/>
        <v>1</v>
      </c>
      <c r="AW56">
        <f t="shared" si="30"/>
        <v>1</v>
      </c>
      <c r="AX56">
        <f t="shared" si="30"/>
        <v>1</v>
      </c>
      <c r="AY56">
        <f t="shared" si="30"/>
        <v>1</v>
      </c>
      <c r="AZ56" s="87">
        <f t="shared" si="30"/>
        <v>1</v>
      </c>
      <c r="BA56">
        <f t="shared" si="30"/>
        <v>1</v>
      </c>
      <c r="BB56">
        <f t="shared" si="30"/>
        <v>1</v>
      </c>
      <c r="BC56">
        <f t="shared" si="30"/>
        <v>1</v>
      </c>
      <c r="BD56">
        <f t="shared" si="30"/>
        <v>1</v>
      </c>
      <c r="BE56">
        <f t="shared" si="30"/>
        <v>1</v>
      </c>
      <c r="BF56">
        <f t="shared" si="30"/>
        <v>1</v>
      </c>
      <c r="BG56">
        <f t="shared" si="30"/>
        <v>1</v>
      </c>
      <c r="BH56">
        <f t="shared" si="30"/>
        <v>1</v>
      </c>
      <c r="BI56">
        <f t="shared" si="30"/>
        <v>1</v>
      </c>
      <c r="BJ56">
        <f t="shared" si="30"/>
        <v>1</v>
      </c>
      <c r="BK56">
        <f t="shared" si="30"/>
        <v>1</v>
      </c>
      <c r="BL56">
        <f t="shared" si="30"/>
        <v>1</v>
      </c>
      <c r="BM56">
        <f t="shared" si="30"/>
        <v>1</v>
      </c>
      <c r="BN56">
        <f t="shared" si="30"/>
        <v>1</v>
      </c>
      <c r="BO56">
        <f t="shared" si="30"/>
        <v>1</v>
      </c>
      <c r="BP56">
        <f t="shared" ref="BP56:EA56" si="31">IF(BP9="O",1,0)</f>
        <v>1</v>
      </c>
      <c r="BQ56">
        <f t="shared" si="31"/>
        <v>1</v>
      </c>
      <c r="BR56">
        <f t="shared" si="31"/>
        <v>1</v>
      </c>
      <c r="BS56">
        <f t="shared" si="31"/>
        <v>1</v>
      </c>
      <c r="BT56">
        <f t="shared" si="31"/>
        <v>1</v>
      </c>
      <c r="BU56">
        <f t="shared" si="31"/>
        <v>1</v>
      </c>
      <c r="BV56">
        <f t="shared" si="31"/>
        <v>1</v>
      </c>
      <c r="BW56">
        <f t="shared" si="31"/>
        <v>1</v>
      </c>
      <c r="BX56" s="87">
        <f t="shared" si="31"/>
        <v>1</v>
      </c>
      <c r="BY56">
        <f t="shared" si="31"/>
        <v>1</v>
      </c>
      <c r="BZ56">
        <f t="shared" si="31"/>
        <v>1</v>
      </c>
      <c r="CA56">
        <f t="shared" si="31"/>
        <v>1</v>
      </c>
      <c r="CB56">
        <f t="shared" si="31"/>
        <v>1</v>
      </c>
      <c r="CC56">
        <f t="shared" si="31"/>
        <v>1</v>
      </c>
      <c r="CD56">
        <f t="shared" si="31"/>
        <v>1</v>
      </c>
      <c r="CE56">
        <f t="shared" si="31"/>
        <v>1</v>
      </c>
      <c r="CF56">
        <f t="shared" si="31"/>
        <v>1</v>
      </c>
      <c r="CG56">
        <f t="shared" si="31"/>
        <v>1</v>
      </c>
      <c r="CH56">
        <f t="shared" si="31"/>
        <v>1</v>
      </c>
      <c r="CI56">
        <f t="shared" si="31"/>
        <v>1</v>
      </c>
      <c r="CJ56">
        <f t="shared" si="31"/>
        <v>1</v>
      </c>
      <c r="CK56">
        <f t="shared" si="31"/>
        <v>1</v>
      </c>
      <c r="CL56">
        <f t="shared" si="31"/>
        <v>1</v>
      </c>
      <c r="CM56">
        <f t="shared" si="31"/>
        <v>1</v>
      </c>
      <c r="CN56">
        <f t="shared" si="31"/>
        <v>1</v>
      </c>
      <c r="CO56">
        <f t="shared" si="31"/>
        <v>1</v>
      </c>
      <c r="CP56">
        <f t="shared" si="31"/>
        <v>1</v>
      </c>
      <c r="CQ56">
        <f t="shared" si="31"/>
        <v>1</v>
      </c>
      <c r="CR56">
        <f t="shared" si="31"/>
        <v>1</v>
      </c>
      <c r="CS56">
        <f t="shared" si="31"/>
        <v>1</v>
      </c>
      <c r="CT56">
        <f t="shared" si="31"/>
        <v>1</v>
      </c>
      <c r="CU56" s="88">
        <f t="shared" si="31"/>
        <v>1</v>
      </c>
      <c r="CV56">
        <f t="shared" si="31"/>
        <v>0</v>
      </c>
      <c r="CW56">
        <f t="shared" si="31"/>
        <v>0</v>
      </c>
      <c r="CX56">
        <f t="shared" si="31"/>
        <v>0</v>
      </c>
      <c r="CY56">
        <f t="shared" si="31"/>
        <v>0</v>
      </c>
      <c r="CZ56">
        <f t="shared" si="31"/>
        <v>0</v>
      </c>
      <c r="DA56">
        <f t="shared" si="31"/>
        <v>0</v>
      </c>
      <c r="DB56">
        <f t="shared" si="31"/>
        <v>0</v>
      </c>
      <c r="DC56">
        <f t="shared" si="31"/>
        <v>0</v>
      </c>
      <c r="DD56">
        <f t="shared" si="31"/>
        <v>0</v>
      </c>
      <c r="DE56">
        <f t="shared" si="31"/>
        <v>0</v>
      </c>
      <c r="DF56">
        <f t="shared" si="31"/>
        <v>0</v>
      </c>
      <c r="DG56">
        <f t="shared" si="31"/>
        <v>0</v>
      </c>
      <c r="DH56">
        <f t="shared" si="31"/>
        <v>0</v>
      </c>
      <c r="DI56">
        <f t="shared" si="31"/>
        <v>0</v>
      </c>
      <c r="DJ56">
        <f t="shared" si="31"/>
        <v>0</v>
      </c>
      <c r="DK56">
        <f t="shared" si="31"/>
        <v>0</v>
      </c>
      <c r="DL56">
        <f t="shared" si="31"/>
        <v>0</v>
      </c>
      <c r="DM56">
        <f t="shared" si="31"/>
        <v>0</v>
      </c>
      <c r="DN56">
        <f t="shared" si="31"/>
        <v>0</v>
      </c>
      <c r="DO56">
        <f t="shared" si="31"/>
        <v>0</v>
      </c>
      <c r="DP56">
        <f t="shared" si="31"/>
        <v>0</v>
      </c>
      <c r="DQ56">
        <f t="shared" si="31"/>
        <v>0</v>
      </c>
      <c r="DR56">
        <f t="shared" si="31"/>
        <v>0</v>
      </c>
      <c r="DS56">
        <f t="shared" si="31"/>
        <v>0</v>
      </c>
      <c r="DT56" s="87">
        <f t="shared" si="31"/>
        <v>0</v>
      </c>
      <c r="DU56">
        <f t="shared" si="31"/>
        <v>0</v>
      </c>
      <c r="DV56">
        <f t="shared" si="31"/>
        <v>0</v>
      </c>
      <c r="DW56">
        <f t="shared" si="31"/>
        <v>0</v>
      </c>
      <c r="DX56">
        <f t="shared" si="31"/>
        <v>0</v>
      </c>
      <c r="DY56">
        <f t="shared" si="31"/>
        <v>0</v>
      </c>
      <c r="DZ56">
        <f t="shared" si="31"/>
        <v>0</v>
      </c>
      <c r="EA56">
        <f t="shared" si="31"/>
        <v>0</v>
      </c>
      <c r="EB56">
        <f t="shared" ref="EB56:GM56" si="32">IF(EB9="O",1,0)</f>
        <v>0</v>
      </c>
      <c r="EC56">
        <f t="shared" si="32"/>
        <v>0</v>
      </c>
      <c r="ED56">
        <f t="shared" si="32"/>
        <v>0</v>
      </c>
      <c r="EE56">
        <f t="shared" si="32"/>
        <v>0</v>
      </c>
      <c r="EF56">
        <f t="shared" si="32"/>
        <v>0</v>
      </c>
      <c r="EG56">
        <f t="shared" si="32"/>
        <v>0</v>
      </c>
      <c r="EH56">
        <f t="shared" si="32"/>
        <v>0</v>
      </c>
      <c r="EI56">
        <f t="shared" si="32"/>
        <v>0</v>
      </c>
      <c r="EJ56">
        <f t="shared" si="32"/>
        <v>0</v>
      </c>
      <c r="EK56">
        <f t="shared" si="32"/>
        <v>0</v>
      </c>
      <c r="EL56">
        <f t="shared" si="32"/>
        <v>0</v>
      </c>
      <c r="EM56">
        <f t="shared" si="32"/>
        <v>0</v>
      </c>
      <c r="EN56">
        <f t="shared" si="32"/>
        <v>0</v>
      </c>
      <c r="EO56">
        <f t="shared" si="32"/>
        <v>0</v>
      </c>
      <c r="EP56">
        <f t="shared" si="32"/>
        <v>0</v>
      </c>
      <c r="EQ56" s="88">
        <f t="shared" si="32"/>
        <v>0</v>
      </c>
      <c r="ER56">
        <f t="shared" si="32"/>
        <v>0</v>
      </c>
      <c r="ES56">
        <f t="shared" si="32"/>
        <v>0</v>
      </c>
      <c r="ET56">
        <f t="shared" si="32"/>
        <v>0</v>
      </c>
      <c r="EU56">
        <f t="shared" si="32"/>
        <v>0</v>
      </c>
      <c r="EV56">
        <f t="shared" si="32"/>
        <v>0</v>
      </c>
      <c r="EW56">
        <f t="shared" si="32"/>
        <v>0</v>
      </c>
      <c r="EX56">
        <f t="shared" si="32"/>
        <v>0</v>
      </c>
      <c r="EY56">
        <f t="shared" si="32"/>
        <v>0</v>
      </c>
      <c r="EZ56">
        <f t="shared" si="32"/>
        <v>0</v>
      </c>
      <c r="FA56">
        <f t="shared" si="32"/>
        <v>0</v>
      </c>
      <c r="FB56">
        <f t="shared" si="32"/>
        <v>0</v>
      </c>
      <c r="FC56">
        <f t="shared" si="32"/>
        <v>0</v>
      </c>
      <c r="FD56">
        <f t="shared" si="32"/>
        <v>0</v>
      </c>
      <c r="FE56">
        <f t="shared" si="32"/>
        <v>0</v>
      </c>
      <c r="FF56">
        <f t="shared" si="32"/>
        <v>0</v>
      </c>
      <c r="FG56">
        <f t="shared" si="32"/>
        <v>0</v>
      </c>
      <c r="FH56">
        <f t="shared" si="32"/>
        <v>0</v>
      </c>
      <c r="FI56">
        <f t="shared" si="32"/>
        <v>0</v>
      </c>
      <c r="FJ56">
        <f t="shared" si="32"/>
        <v>0</v>
      </c>
      <c r="FK56">
        <f t="shared" si="32"/>
        <v>0</v>
      </c>
      <c r="FL56">
        <f t="shared" si="32"/>
        <v>0</v>
      </c>
      <c r="FM56">
        <f t="shared" si="32"/>
        <v>0</v>
      </c>
      <c r="FN56">
        <f t="shared" si="32"/>
        <v>0</v>
      </c>
      <c r="FO56">
        <f t="shared" si="32"/>
        <v>0</v>
      </c>
      <c r="FP56" s="87">
        <f t="shared" si="32"/>
        <v>0</v>
      </c>
      <c r="FQ56">
        <f t="shared" si="32"/>
        <v>0</v>
      </c>
      <c r="FR56">
        <f t="shared" si="32"/>
        <v>0</v>
      </c>
      <c r="FS56">
        <f t="shared" si="32"/>
        <v>0</v>
      </c>
      <c r="FT56">
        <f t="shared" si="32"/>
        <v>0</v>
      </c>
      <c r="FU56">
        <f t="shared" si="32"/>
        <v>0</v>
      </c>
      <c r="FV56">
        <f t="shared" si="32"/>
        <v>0</v>
      </c>
      <c r="FW56">
        <f t="shared" si="32"/>
        <v>0</v>
      </c>
      <c r="FX56">
        <f t="shared" si="32"/>
        <v>0</v>
      </c>
      <c r="FY56">
        <f t="shared" si="32"/>
        <v>0</v>
      </c>
      <c r="FZ56">
        <f t="shared" si="32"/>
        <v>0</v>
      </c>
      <c r="GA56">
        <f t="shared" si="32"/>
        <v>0</v>
      </c>
      <c r="GB56">
        <f t="shared" si="32"/>
        <v>0</v>
      </c>
      <c r="GC56">
        <f t="shared" si="32"/>
        <v>0</v>
      </c>
      <c r="GD56">
        <f t="shared" si="32"/>
        <v>0</v>
      </c>
      <c r="GE56">
        <f t="shared" si="32"/>
        <v>0</v>
      </c>
      <c r="GF56">
        <f t="shared" si="32"/>
        <v>0</v>
      </c>
      <c r="GG56">
        <f t="shared" si="32"/>
        <v>0</v>
      </c>
      <c r="GH56">
        <f t="shared" si="32"/>
        <v>0</v>
      </c>
      <c r="GI56">
        <f t="shared" si="32"/>
        <v>0</v>
      </c>
      <c r="GJ56">
        <f t="shared" si="32"/>
        <v>0</v>
      </c>
      <c r="GK56">
        <f t="shared" si="32"/>
        <v>0</v>
      </c>
      <c r="GL56">
        <f t="shared" si="32"/>
        <v>0</v>
      </c>
      <c r="GM56" s="88">
        <f t="shared" si="32"/>
        <v>0</v>
      </c>
    </row>
    <row r="57" spans="1:195" x14ac:dyDescent="0.25">
      <c r="AB57" s="87"/>
      <c r="AZ57" s="87"/>
      <c r="BX57" s="87"/>
      <c r="CU57" s="88"/>
      <c r="DT57" s="87"/>
      <c r="EQ57" s="88"/>
      <c r="FP57" s="87"/>
      <c r="GM57" s="88"/>
    </row>
    <row r="58" spans="1:195" x14ac:dyDescent="0.25"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106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106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87"/>
      <c r="CU58" s="88"/>
      <c r="DT58" s="87"/>
      <c r="EQ58" s="88"/>
      <c r="FP58" s="87"/>
      <c r="GM58" s="88"/>
    </row>
    <row r="59" spans="1:195" x14ac:dyDescent="0.25">
      <c r="AB59" s="87"/>
      <c r="AZ59" s="87"/>
      <c r="BX59" s="87"/>
      <c r="CU59" s="88"/>
      <c r="DT59" s="87"/>
      <c r="EQ59" s="88"/>
      <c r="FP59" s="87"/>
      <c r="GM59" s="88"/>
    </row>
    <row r="60" spans="1:195" ht="15.75" thickBot="1" x14ac:dyDescent="0.3">
      <c r="AB60" s="87"/>
      <c r="AZ60" s="87"/>
      <c r="BX60" s="87"/>
      <c r="CU60" s="88"/>
      <c r="DT60" s="87"/>
      <c r="EQ60" s="88"/>
      <c r="FP60" s="87"/>
      <c r="GM60" s="88"/>
    </row>
    <row r="61" spans="1:195" ht="15.75" thickBot="1" x14ac:dyDescent="0.3">
      <c r="A61" s="65"/>
      <c r="B61" s="66" t="s">
        <v>421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104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104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104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151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104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151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104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151"/>
    </row>
    <row r="62" spans="1:195" x14ac:dyDescent="0.25">
      <c r="D62">
        <f t="shared" ref="D62:BO62" si="33">ROUNDDOWN(D63-Jour_J,0)</f>
        <v>0</v>
      </c>
      <c r="E62">
        <f t="shared" si="33"/>
        <v>0</v>
      </c>
      <c r="F62">
        <f t="shared" si="33"/>
        <v>0</v>
      </c>
      <c r="G62">
        <f t="shared" si="33"/>
        <v>0</v>
      </c>
      <c r="H62">
        <f t="shared" si="33"/>
        <v>0</v>
      </c>
      <c r="I62">
        <f t="shared" si="33"/>
        <v>0</v>
      </c>
      <c r="J62">
        <f t="shared" si="33"/>
        <v>0</v>
      </c>
      <c r="K62">
        <f t="shared" si="33"/>
        <v>0</v>
      </c>
      <c r="L62">
        <f t="shared" si="33"/>
        <v>0</v>
      </c>
      <c r="M62">
        <f t="shared" si="33"/>
        <v>0</v>
      </c>
      <c r="N62">
        <f t="shared" si="33"/>
        <v>0</v>
      </c>
      <c r="O62">
        <f t="shared" si="33"/>
        <v>0</v>
      </c>
      <c r="P62">
        <f t="shared" si="33"/>
        <v>0</v>
      </c>
      <c r="Q62">
        <f t="shared" si="33"/>
        <v>0</v>
      </c>
      <c r="R62">
        <f t="shared" si="33"/>
        <v>0</v>
      </c>
      <c r="S62">
        <f t="shared" si="33"/>
        <v>0</v>
      </c>
      <c r="T62">
        <f t="shared" si="33"/>
        <v>0</v>
      </c>
      <c r="U62">
        <f t="shared" si="33"/>
        <v>0</v>
      </c>
      <c r="V62">
        <f t="shared" si="33"/>
        <v>0</v>
      </c>
      <c r="W62">
        <f t="shared" si="33"/>
        <v>0</v>
      </c>
      <c r="X62">
        <f t="shared" si="33"/>
        <v>0</v>
      </c>
      <c r="Y62">
        <f t="shared" si="33"/>
        <v>0</v>
      </c>
      <c r="Z62">
        <f t="shared" si="33"/>
        <v>0</v>
      </c>
      <c r="AA62">
        <f t="shared" si="33"/>
        <v>0</v>
      </c>
      <c r="AB62" s="87">
        <f t="shared" si="33"/>
        <v>1</v>
      </c>
      <c r="AC62">
        <f t="shared" si="33"/>
        <v>1</v>
      </c>
      <c r="AD62">
        <f t="shared" si="33"/>
        <v>1</v>
      </c>
      <c r="AE62">
        <f t="shared" si="33"/>
        <v>1</v>
      </c>
      <c r="AF62">
        <f t="shared" si="33"/>
        <v>1</v>
      </c>
      <c r="AG62">
        <f t="shared" si="33"/>
        <v>1</v>
      </c>
      <c r="AH62">
        <f t="shared" si="33"/>
        <v>1</v>
      </c>
      <c r="AI62">
        <f t="shared" si="33"/>
        <v>1</v>
      </c>
      <c r="AJ62">
        <f t="shared" si="33"/>
        <v>1</v>
      </c>
      <c r="AK62">
        <f t="shared" si="33"/>
        <v>1</v>
      </c>
      <c r="AL62">
        <f t="shared" si="33"/>
        <v>1</v>
      </c>
      <c r="AM62">
        <f t="shared" si="33"/>
        <v>1</v>
      </c>
      <c r="AN62">
        <f t="shared" si="33"/>
        <v>1</v>
      </c>
      <c r="AO62">
        <f t="shared" si="33"/>
        <v>1</v>
      </c>
      <c r="AP62">
        <f t="shared" si="33"/>
        <v>1</v>
      </c>
      <c r="AQ62">
        <f t="shared" si="33"/>
        <v>1</v>
      </c>
      <c r="AR62">
        <f t="shared" si="33"/>
        <v>1</v>
      </c>
      <c r="AS62">
        <f t="shared" si="33"/>
        <v>1</v>
      </c>
      <c r="AT62">
        <f t="shared" si="33"/>
        <v>1</v>
      </c>
      <c r="AU62">
        <f t="shared" si="33"/>
        <v>1</v>
      </c>
      <c r="AV62">
        <f t="shared" si="33"/>
        <v>1</v>
      </c>
      <c r="AW62">
        <f t="shared" si="33"/>
        <v>1</v>
      </c>
      <c r="AX62">
        <f t="shared" si="33"/>
        <v>1</v>
      </c>
      <c r="AY62">
        <f t="shared" si="33"/>
        <v>1</v>
      </c>
      <c r="AZ62" s="87">
        <f t="shared" si="33"/>
        <v>2</v>
      </c>
      <c r="BA62">
        <f t="shared" si="33"/>
        <v>2</v>
      </c>
      <c r="BB62">
        <f t="shared" si="33"/>
        <v>2</v>
      </c>
      <c r="BC62">
        <f t="shared" si="33"/>
        <v>2</v>
      </c>
      <c r="BD62">
        <f t="shared" si="33"/>
        <v>2</v>
      </c>
      <c r="BE62">
        <f t="shared" si="33"/>
        <v>2</v>
      </c>
      <c r="BF62">
        <f t="shared" si="33"/>
        <v>2</v>
      </c>
      <c r="BG62">
        <f t="shared" si="33"/>
        <v>2</v>
      </c>
      <c r="BH62">
        <f t="shared" si="33"/>
        <v>2</v>
      </c>
      <c r="BI62">
        <f t="shared" si="33"/>
        <v>2</v>
      </c>
      <c r="BJ62">
        <f t="shared" si="33"/>
        <v>2</v>
      </c>
      <c r="BK62">
        <f t="shared" si="33"/>
        <v>2</v>
      </c>
      <c r="BL62">
        <f t="shared" si="33"/>
        <v>2</v>
      </c>
      <c r="BM62">
        <f t="shared" si="33"/>
        <v>2</v>
      </c>
      <c r="BN62">
        <f t="shared" si="33"/>
        <v>2</v>
      </c>
      <c r="BO62">
        <f t="shared" si="33"/>
        <v>2</v>
      </c>
      <c r="BP62">
        <f t="shared" ref="BP62:EA62" si="34">ROUNDDOWN(BP63-Jour_J,0)</f>
        <v>2</v>
      </c>
      <c r="BQ62">
        <f t="shared" si="34"/>
        <v>2</v>
      </c>
      <c r="BR62">
        <f t="shared" si="34"/>
        <v>2</v>
      </c>
      <c r="BS62">
        <f t="shared" si="34"/>
        <v>2</v>
      </c>
      <c r="BT62">
        <f t="shared" si="34"/>
        <v>2</v>
      </c>
      <c r="BU62">
        <f t="shared" si="34"/>
        <v>2</v>
      </c>
      <c r="BV62">
        <f t="shared" si="34"/>
        <v>2</v>
      </c>
      <c r="BW62">
        <f t="shared" si="34"/>
        <v>2</v>
      </c>
      <c r="BX62" s="87">
        <f t="shared" si="34"/>
        <v>3</v>
      </c>
      <c r="BY62">
        <f t="shared" si="34"/>
        <v>3</v>
      </c>
      <c r="BZ62">
        <f t="shared" si="34"/>
        <v>3</v>
      </c>
      <c r="CA62">
        <f t="shared" si="34"/>
        <v>3</v>
      </c>
      <c r="CB62">
        <f t="shared" si="34"/>
        <v>3</v>
      </c>
      <c r="CC62">
        <f t="shared" si="34"/>
        <v>3</v>
      </c>
      <c r="CD62">
        <f t="shared" si="34"/>
        <v>3</v>
      </c>
      <c r="CE62">
        <f t="shared" si="34"/>
        <v>3</v>
      </c>
      <c r="CF62">
        <f t="shared" si="34"/>
        <v>3</v>
      </c>
      <c r="CG62">
        <f t="shared" si="34"/>
        <v>3</v>
      </c>
      <c r="CH62">
        <f t="shared" si="34"/>
        <v>3</v>
      </c>
      <c r="CI62">
        <f t="shared" si="34"/>
        <v>3</v>
      </c>
      <c r="CJ62">
        <f t="shared" si="34"/>
        <v>3</v>
      </c>
      <c r="CK62">
        <f t="shared" si="34"/>
        <v>3</v>
      </c>
      <c r="CL62">
        <f t="shared" si="34"/>
        <v>3</v>
      </c>
      <c r="CM62">
        <f t="shared" si="34"/>
        <v>3</v>
      </c>
      <c r="CN62">
        <f t="shared" si="34"/>
        <v>3</v>
      </c>
      <c r="CO62">
        <f t="shared" si="34"/>
        <v>3</v>
      </c>
      <c r="CP62">
        <f t="shared" si="34"/>
        <v>3</v>
      </c>
      <c r="CQ62">
        <f t="shared" si="34"/>
        <v>3</v>
      </c>
      <c r="CR62">
        <f t="shared" si="34"/>
        <v>3</v>
      </c>
      <c r="CS62">
        <f t="shared" si="34"/>
        <v>3</v>
      </c>
      <c r="CT62">
        <f t="shared" si="34"/>
        <v>3</v>
      </c>
      <c r="CU62" s="88">
        <f t="shared" si="34"/>
        <v>3</v>
      </c>
      <c r="CV62">
        <f t="shared" si="34"/>
        <v>4</v>
      </c>
      <c r="CW62">
        <f t="shared" si="34"/>
        <v>4</v>
      </c>
      <c r="CX62">
        <f t="shared" si="34"/>
        <v>4</v>
      </c>
      <c r="CY62">
        <f t="shared" si="34"/>
        <v>4</v>
      </c>
      <c r="CZ62">
        <f t="shared" si="34"/>
        <v>4</v>
      </c>
      <c r="DA62">
        <f t="shared" si="34"/>
        <v>4</v>
      </c>
      <c r="DB62">
        <f t="shared" si="34"/>
        <v>4</v>
      </c>
      <c r="DC62">
        <f t="shared" si="34"/>
        <v>4</v>
      </c>
      <c r="DD62">
        <f t="shared" si="34"/>
        <v>4</v>
      </c>
      <c r="DE62">
        <f t="shared" si="34"/>
        <v>4</v>
      </c>
      <c r="DF62">
        <f t="shared" si="34"/>
        <v>4</v>
      </c>
      <c r="DG62">
        <f t="shared" si="34"/>
        <v>4</v>
      </c>
      <c r="DH62">
        <f t="shared" si="34"/>
        <v>4</v>
      </c>
      <c r="DI62">
        <f t="shared" si="34"/>
        <v>4</v>
      </c>
      <c r="DJ62">
        <f t="shared" si="34"/>
        <v>4</v>
      </c>
      <c r="DK62">
        <f t="shared" si="34"/>
        <v>4</v>
      </c>
      <c r="DL62">
        <f t="shared" si="34"/>
        <v>4</v>
      </c>
      <c r="DM62">
        <f t="shared" si="34"/>
        <v>4</v>
      </c>
      <c r="DN62">
        <f t="shared" si="34"/>
        <v>4</v>
      </c>
      <c r="DO62">
        <f t="shared" si="34"/>
        <v>4</v>
      </c>
      <c r="DP62">
        <f t="shared" si="34"/>
        <v>4</v>
      </c>
      <c r="DQ62">
        <f t="shared" si="34"/>
        <v>4</v>
      </c>
      <c r="DR62">
        <f t="shared" si="34"/>
        <v>4</v>
      </c>
      <c r="DS62">
        <f t="shared" si="34"/>
        <v>4</v>
      </c>
      <c r="DT62" s="87">
        <f t="shared" si="34"/>
        <v>5</v>
      </c>
      <c r="DU62">
        <f t="shared" si="34"/>
        <v>5</v>
      </c>
      <c r="DV62">
        <f t="shared" si="34"/>
        <v>5</v>
      </c>
      <c r="DW62">
        <f t="shared" si="34"/>
        <v>5</v>
      </c>
      <c r="DX62">
        <f t="shared" si="34"/>
        <v>5</v>
      </c>
      <c r="DY62">
        <f t="shared" si="34"/>
        <v>5</v>
      </c>
      <c r="DZ62">
        <f t="shared" si="34"/>
        <v>5</v>
      </c>
      <c r="EA62">
        <f t="shared" si="34"/>
        <v>5</v>
      </c>
      <c r="EB62">
        <f t="shared" ref="EB62:GM62" si="35">ROUNDDOWN(EB63-Jour_J,0)</f>
        <v>5</v>
      </c>
      <c r="EC62">
        <f t="shared" si="35"/>
        <v>5</v>
      </c>
      <c r="ED62">
        <f t="shared" si="35"/>
        <v>5</v>
      </c>
      <c r="EE62">
        <f t="shared" si="35"/>
        <v>5</v>
      </c>
      <c r="EF62">
        <f t="shared" si="35"/>
        <v>5</v>
      </c>
      <c r="EG62">
        <f t="shared" si="35"/>
        <v>5</v>
      </c>
      <c r="EH62">
        <f t="shared" si="35"/>
        <v>5</v>
      </c>
      <c r="EI62">
        <f t="shared" si="35"/>
        <v>5</v>
      </c>
      <c r="EJ62">
        <f t="shared" si="35"/>
        <v>5</v>
      </c>
      <c r="EK62">
        <f t="shared" si="35"/>
        <v>5</v>
      </c>
      <c r="EL62">
        <f t="shared" si="35"/>
        <v>5</v>
      </c>
      <c r="EM62">
        <f t="shared" si="35"/>
        <v>5</v>
      </c>
      <c r="EN62">
        <f t="shared" si="35"/>
        <v>5</v>
      </c>
      <c r="EO62">
        <f t="shared" si="35"/>
        <v>5</v>
      </c>
      <c r="EP62">
        <f t="shared" si="35"/>
        <v>5</v>
      </c>
      <c r="EQ62" s="88">
        <f t="shared" si="35"/>
        <v>5</v>
      </c>
      <c r="ER62">
        <f t="shared" si="35"/>
        <v>6</v>
      </c>
      <c r="ES62">
        <f t="shared" si="35"/>
        <v>6</v>
      </c>
      <c r="ET62">
        <f t="shared" si="35"/>
        <v>6</v>
      </c>
      <c r="EU62">
        <f t="shared" si="35"/>
        <v>6</v>
      </c>
      <c r="EV62">
        <f t="shared" si="35"/>
        <v>6</v>
      </c>
      <c r="EW62">
        <f t="shared" si="35"/>
        <v>6</v>
      </c>
      <c r="EX62">
        <f t="shared" si="35"/>
        <v>6</v>
      </c>
      <c r="EY62">
        <f t="shared" si="35"/>
        <v>6</v>
      </c>
      <c r="EZ62">
        <f t="shared" si="35"/>
        <v>6</v>
      </c>
      <c r="FA62">
        <f t="shared" si="35"/>
        <v>6</v>
      </c>
      <c r="FB62">
        <f t="shared" si="35"/>
        <v>6</v>
      </c>
      <c r="FC62">
        <f t="shared" si="35"/>
        <v>6</v>
      </c>
      <c r="FD62">
        <f t="shared" si="35"/>
        <v>6</v>
      </c>
      <c r="FE62">
        <f t="shared" si="35"/>
        <v>6</v>
      </c>
      <c r="FF62">
        <f t="shared" si="35"/>
        <v>6</v>
      </c>
      <c r="FG62">
        <f t="shared" si="35"/>
        <v>6</v>
      </c>
      <c r="FH62">
        <f t="shared" si="35"/>
        <v>6</v>
      </c>
      <c r="FI62">
        <f t="shared" si="35"/>
        <v>6</v>
      </c>
      <c r="FJ62">
        <f t="shared" si="35"/>
        <v>6</v>
      </c>
      <c r="FK62">
        <f t="shared" si="35"/>
        <v>6</v>
      </c>
      <c r="FL62">
        <f t="shared" si="35"/>
        <v>6</v>
      </c>
      <c r="FM62">
        <f t="shared" si="35"/>
        <v>6</v>
      </c>
      <c r="FN62">
        <f t="shared" si="35"/>
        <v>6</v>
      </c>
      <c r="FO62">
        <f t="shared" si="35"/>
        <v>6</v>
      </c>
      <c r="FP62" s="87">
        <f t="shared" si="35"/>
        <v>7</v>
      </c>
      <c r="FQ62">
        <f t="shared" si="35"/>
        <v>7</v>
      </c>
      <c r="FR62">
        <f t="shared" si="35"/>
        <v>7</v>
      </c>
      <c r="FS62">
        <f t="shared" si="35"/>
        <v>7</v>
      </c>
      <c r="FT62">
        <f t="shared" si="35"/>
        <v>7</v>
      </c>
      <c r="FU62">
        <f t="shared" si="35"/>
        <v>7</v>
      </c>
      <c r="FV62">
        <f t="shared" si="35"/>
        <v>7</v>
      </c>
      <c r="FW62">
        <f t="shared" si="35"/>
        <v>7</v>
      </c>
      <c r="FX62">
        <f t="shared" si="35"/>
        <v>7</v>
      </c>
      <c r="FY62">
        <f t="shared" si="35"/>
        <v>7</v>
      </c>
      <c r="FZ62">
        <f t="shared" si="35"/>
        <v>7</v>
      </c>
      <c r="GA62">
        <f t="shared" si="35"/>
        <v>7</v>
      </c>
      <c r="GB62">
        <f t="shared" si="35"/>
        <v>7</v>
      </c>
      <c r="GC62">
        <f t="shared" si="35"/>
        <v>7</v>
      </c>
      <c r="GD62">
        <f t="shared" si="35"/>
        <v>7</v>
      </c>
      <c r="GE62">
        <f t="shared" si="35"/>
        <v>7</v>
      </c>
      <c r="GF62">
        <f t="shared" si="35"/>
        <v>7</v>
      </c>
      <c r="GG62">
        <f t="shared" si="35"/>
        <v>7</v>
      </c>
      <c r="GH62">
        <f t="shared" si="35"/>
        <v>7</v>
      </c>
      <c r="GI62">
        <f t="shared" si="35"/>
        <v>7</v>
      </c>
      <c r="GJ62">
        <f t="shared" si="35"/>
        <v>7</v>
      </c>
      <c r="GK62">
        <f t="shared" si="35"/>
        <v>7</v>
      </c>
      <c r="GL62">
        <f t="shared" si="35"/>
        <v>7</v>
      </c>
      <c r="GM62" s="88">
        <f t="shared" si="35"/>
        <v>7</v>
      </c>
    </row>
    <row r="63" spans="1:195" x14ac:dyDescent="0.25">
      <c r="C63" s="9">
        <f t="shared" ref="C63:BN63" si="36">$D$1+$D$2+(C64-1)/24</f>
        <v>43853.958333333336</v>
      </c>
      <c r="D63" s="20">
        <f t="shared" si="36"/>
        <v>43854</v>
      </c>
      <c r="E63" s="9">
        <f t="shared" si="36"/>
        <v>43854.041666666664</v>
      </c>
      <c r="F63" s="9">
        <f t="shared" si="36"/>
        <v>43854.083333333336</v>
      </c>
      <c r="G63" s="9">
        <f t="shared" si="36"/>
        <v>43854.125</v>
      </c>
      <c r="H63" s="9">
        <f t="shared" si="36"/>
        <v>43854.166666666664</v>
      </c>
      <c r="I63" s="9">
        <f t="shared" si="36"/>
        <v>43854.208333333336</v>
      </c>
      <c r="J63" s="9">
        <f t="shared" si="36"/>
        <v>43854.25</v>
      </c>
      <c r="K63" s="9">
        <f t="shared" si="36"/>
        <v>43854.291666666664</v>
      </c>
      <c r="L63" s="9">
        <f t="shared" si="36"/>
        <v>43854.333333333336</v>
      </c>
      <c r="M63" s="9">
        <f t="shared" si="36"/>
        <v>43854.375</v>
      </c>
      <c r="N63" s="9">
        <f t="shared" si="36"/>
        <v>43854.416666666664</v>
      </c>
      <c r="O63" s="9">
        <f t="shared" si="36"/>
        <v>43854.458333333336</v>
      </c>
      <c r="P63" s="9">
        <f t="shared" si="36"/>
        <v>43854.5</v>
      </c>
      <c r="Q63" s="9">
        <f t="shared" si="36"/>
        <v>43854.541666666664</v>
      </c>
      <c r="R63" s="9">
        <f t="shared" si="36"/>
        <v>43854.583333333336</v>
      </c>
      <c r="S63" s="9">
        <f t="shared" si="36"/>
        <v>43854.625</v>
      </c>
      <c r="T63" s="9">
        <f t="shared" si="36"/>
        <v>43854.666666666664</v>
      </c>
      <c r="U63" s="9">
        <f t="shared" si="36"/>
        <v>43854.708333333336</v>
      </c>
      <c r="V63" s="9">
        <f t="shared" si="36"/>
        <v>43854.75</v>
      </c>
      <c r="W63" s="9">
        <f t="shared" si="36"/>
        <v>43854.791666666664</v>
      </c>
      <c r="X63" s="9">
        <f t="shared" si="36"/>
        <v>43854.833333333336</v>
      </c>
      <c r="Y63" s="9">
        <f t="shared" si="36"/>
        <v>43854.875</v>
      </c>
      <c r="Z63" s="9">
        <f t="shared" si="36"/>
        <v>43854.916666666664</v>
      </c>
      <c r="AA63" s="9">
        <f t="shared" si="36"/>
        <v>43854.958333333336</v>
      </c>
      <c r="AB63" s="113">
        <f t="shared" si="36"/>
        <v>43855</v>
      </c>
      <c r="AC63" s="9">
        <f t="shared" si="36"/>
        <v>43855.041666666664</v>
      </c>
      <c r="AD63" s="9">
        <f t="shared" si="36"/>
        <v>43855.083333333336</v>
      </c>
      <c r="AE63" s="9">
        <f t="shared" si="36"/>
        <v>43855.125</v>
      </c>
      <c r="AF63" s="9">
        <f t="shared" si="36"/>
        <v>43855.166666666664</v>
      </c>
      <c r="AG63" s="9">
        <f t="shared" si="36"/>
        <v>43855.208333333336</v>
      </c>
      <c r="AH63" s="9">
        <f t="shared" si="36"/>
        <v>43855.25</v>
      </c>
      <c r="AI63" s="9">
        <f t="shared" si="36"/>
        <v>43855.291666666664</v>
      </c>
      <c r="AJ63" s="9">
        <f t="shared" si="36"/>
        <v>43855.333333333336</v>
      </c>
      <c r="AK63" s="9">
        <f t="shared" si="36"/>
        <v>43855.375</v>
      </c>
      <c r="AL63" s="9">
        <f t="shared" si="36"/>
        <v>43855.416666666664</v>
      </c>
      <c r="AM63" s="9">
        <f t="shared" si="36"/>
        <v>43855.458333333336</v>
      </c>
      <c r="AN63" s="9">
        <f t="shared" si="36"/>
        <v>43855.5</v>
      </c>
      <c r="AO63" s="9">
        <f t="shared" si="36"/>
        <v>43855.541666666664</v>
      </c>
      <c r="AP63" s="9">
        <f t="shared" si="36"/>
        <v>43855.583333333336</v>
      </c>
      <c r="AQ63" s="9">
        <f t="shared" si="36"/>
        <v>43855.625</v>
      </c>
      <c r="AR63" s="9">
        <f t="shared" si="36"/>
        <v>43855.666666666664</v>
      </c>
      <c r="AS63" s="9">
        <f t="shared" si="36"/>
        <v>43855.708333333336</v>
      </c>
      <c r="AT63" s="9">
        <f t="shared" si="36"/>
        <v>43855.75</v>
      </c>
      <c r="AU63" s="9">
        <f t="shared" si="36"/>
        <v>43855.791666666664</v>
      </c>
      <c r="AV63" s="9">
        <f t="shared" si="36"/>
        <v>43855.833333333336</v>
      </c>
      <c r="AW63" s="9">
        <f t="shared" si="36"/>
        <v>43855.875</v>
      </c>
      <c r="AX63" s="9">
        <f t="shared" si="36"/>
        <v>43855.916666666664</v>
      </c>
      <c r="AY63" s="9">
        <f t="shared" si="36"/>
        <v>43855.958333333336</v>
      </c>
      <c r="AZ63" s="113">
        <f t="shared" si="36"/>
        <v>43856</v>
      </c>
      <c r="BA63" s="9">
        <f t="shared" si="36"/>
        <v>43856.041666666664</v>
      </c>
      <c r="BB63" s="9">
        <f t="shared" si="36"/>
        <v>43856.083333333336</v>
      </c>
      <c r="BC63" s="9">
        <f t="shared" si="36"/>
        <v>43856.125</v>
      </c>
      <c r="BD63" s="9">
        <f t="shared" si="36"/>
        <v>43856.166666666664</v>
      </c>
      <c r="BE63" s="9">
        <f t="shared" si="36"/>
        <v>43856.208333333336</v>
      </c>
      <c r="BF63" s="9">
        <f t="shared" si="36"/>
        <v>43856.25</v>
      </c>
      <c r="BG63" s="9">
        <f t="shared" si="36"/>
        <v>43856.291666666664</v>
      </c>
      <c r="BH63" s="9">
        <f t="shared" si="36"/>
        <v>43856.333333333336</v>
      </c>
      <c r="BI63" s="9">
        <f t="shared" si="36"/>
        <v>43856.375</v>
      </c>
      <c r="BJ63" s="9">
        <f t="shared" si="36"/>
        <v>43856.416666666664</v>
      </c>
      <c r="BK63" s="9">
        <f t="shared" si="36"/>
        <v>43856.458333333336</v>
      </c>
      <c r="BL63" s="9">
        <f t="shared" si="36"/>
        <v>43856.5</v>
      </c>
      <c r="BM63" s="9">
        <f t="shared" si="36"/>
        <v>43856.541666666664</v>
      </c>
      <c r="BN63" s="9">
        <f t="shared" si="36"/>
        <v>43856.583333333336</v>
      </c>
      <c r="BO63" s="9">
        <f t="shared" ref="BO63:DZ63" si="37">$D$1+$D$2+(BO64-1)/24</f>
        <v>43856.625</v>
      </c>
      <c r="BP63" s="9">
        <f t="shared" si="37"/>
        <v>43856.666666666664</v>
      </c>
      <c r="BQ63" s="9">
        <f t="shared" si="37"/>
        <v>43856.708333333336</v>
      </c>
      <c r="BR63" s="9">
        <f t="shared" si="37"/>
        <v>43856.75</v>
      </c>
      <c r="BS63" s="9">
        <f t="shared" si="37"/>
        <v>43856.791666666664</v>
      </c>
      <c r="BT63" s="9">
        <f t="shared" si="37"/>
        <v>43856.833333333336</v>
      </c>
      <c r="BU63" s="9">
        <f t="shared" si="37"/>
        <v>43856.875</v>
      </c>
      <c r="BV63" s="9">
        <f t="shared" si="37"/>
        <v>43856.916666666664</v>
      </c>
      <c r="BW63" s="9">
        <f t="shared" si="37"/>
        <v>43856.958333333336</v>
      </c>
      <c r="BX63" s="113">
        <f t="shared" si="37"/>
        <v>43857</v>
      </c>
      <c r="BY63" s="9">
        <f t="shared" si="37"/>
        <v>43857.041666666664</v>
      </c>
      <c r="BZ63" s="9">
        <f t="shared" si="37"/>
        <v>43857.083333333336</v>
      </c>
      <c r="CA63" s="9">
        <f t="shared" si="37"/>
        <v>43857.125</v>
      </c>
      <c r="CB63" s="9">
        <f t="shared" si="37"/>
        <v>43857.166666666664</v>
      </c>
      <c r="CC63" s="9">
        <f t="shared" si="37"/>
        <v>43857.208333333336</v>
      </c>
      <c r="CD63" s="9">
        <f t="shared" si="37"/>
        <v>43857.25</v>
      </c>
      <c r="CE63" s="9">
        <f t="shared" si="37"/>
        <v>43857.291666666664</v>
      </c>
      <c r="CF63" s="9">
        <f t="shared" si="37"/>
        <v>43857.333333333336</v>
      </c>
      <c r="CG63" s="9">
        <f t="shared" si="37"/>
        <v>43857.375</v>
      </c>
      <c r="CH63" s="9">
        <f t="shared" si="37"/>
        <v>43857.416666666664</v>
      </c>
      <c r="CI63" s="9">
        <f t="shared" si="37"/>
        <v>43857.458333333336</v>
      </c>
      <c r="CJ63" s="9">
        <f t="shared" si="37"/>
        <v>43857.5</v>
      </c>
      <c r="CK63" s="9">
        <f t="shared" si="37"/>
        <v>43857.541666666664</v>
      </c>
      <c r="CL63" s="9">
        <f t="shared" si="37"/>
        <v>43857.583333333336</v>
      </c>
      <c r="CM63" s="9">
        <f t="shared" si="37"/>
        <v>43857.625</v>
      </c>
      <c r="CN63" s="9">
        <f t="shared" si="37"/>
        <v>43857.666666666664</v>
      </c>
      <c r="CO63" s="9">
        <f t="shared" si="37"/>
        <v>43857.708333333336</v>
      </c>
      <c r="CP63" s="9">
        <f t="shared" si="37"/>
        <v>43857.75</v>
      </c>
      <c r="CQ63" s="9">
        <f t="shared" si="37"/>
        <v>43857.791666666664</v>
      </c>
      <c r="CR63" s="9">
        <f t="shared" si="37"/>
        <v>43857.833333333336</v>
      </c>
      <c r="CS63" s="9">
        <f t="shared" si="37"/>
        <v>43857.875</v>
      </c>
      <c r="CT63" s="9">
        <f t="shared" si="37"/>
        <v>43857.916666666664</v>
      </c>
      <c r="CU63" s="159">
        <f t="shared" si="37"/>
        <v>43857.958333333336</v>
      </c>
      <c r="CV63" s="9">
        <f t="shared" si="37"/>
        <v>43858</v>
      </c>
      <c r="CW63" s="9">
        <f t="shared" si="37"/>
        <v>43858.041666666664</v>
      </c>
      <c r="CX63" s="9">
        <f t="shared" si="37"/>
        <v>43858.083333333336</v>
      </c>
      <c r="CY63" s="9">
        <f t="shared" si="37"/>
        <v>43858.125</v>
      </c>
      <c r="CZ63" s="9">
        <f t="shared" si="37"/>
        <v>43858.166666666664</v>
      </c>
      <c r="DA63" s="9">
        <f t="shared" si="37"/>
        <v>43858.208333333336</v>
      </c>
      <c r="DB63" s="9">
        <f t="shared" si="37"/>
        <v>43858.25</v>
      </c>
      <c r="DC63" s="9">
        <f t="shared" si="37"/>
        <v>43858.291666666664</v>
      </c>
      <c r="DD63" s="9">
        <f t="shared" si="37"/>
        <v>43858.333333333336</v>
      </c>
      <c r="DE63" s="9">
        <f t="shared" si="37"/>
        <v>43858.375</v>
      </c>
      <c r="DF63" s="9">
        <f t="shared" si="37"/>
        <v>43858.416666666664</v>
      </c>
      <c r="DG63" s="9">
        <f t="shared" si="37"/>
        <v>43858.458333333336</v>
      </c>
      <c r="DH63" s="9">
        <f t="shared" si="37"/>
        <v>43858.5</v>
      </c>
      <c r="DI63" s="9">
        <f t="shared" si="37"/>
        <v>43858.541666666664</v>
      </c>
      <c r="DJ63" s="9">
        <f t="shared" si="37"/>
        <v>43858.583333333336</v>
      </c>
      <c r="DK63" s="9">
        <f t="shared" si="37"/>
        <v>43858.625</v>
      </c>
      <c r="DL63" s="9">
        <f t="shared" si="37"/>
        <v>43858.666666666664</v>
      </c>
      <c r="DM63" s="9">
        <f t="shared" si="37"/>
        <v>43858.708333333336</v>
      </c>
      <c r="DN63" s="9">
        <f t="shared" si="37"/>
        <v>43858.75</v>
      </c>
      <c r="DO63" s="9">
        <f t="shared" si="37"/>
        <v>43858.791666666664</v>
      </c>
      <c r="DP63" s="9">
        <f t="shared" si="37"/>
        <v>43858.833333333336</v>
      </c>
      <c r="DQ63" s="9">
        <f t="shared" si="37"/>
        <v>43858.875</v>
      </c>
      <c r="DR63" s="9">
        <f t="shared" si="37"/>
        <v>43858.916666666664</v>
      </c>
      <c r="DS63" s="9">
        <f t="shared" si="37"/>
        <v>43858.958333333336</v>
      </c>
      <c r="DT63" s="113">
        <f t="shared" si="37"/>
        <v>43859</v>
      </c>
      <c r="DU63" s="9">
        <f t="shared" si="37"/>
        <v>43859.041666666664</v>
      </c>
      <c r="DV63" s="9">
        <f t="shared" si="37"/>
        <v>43859.083333333336</v>
      </c>
      <c r="DW63" s="9">
        <f t="shared" si="37"/>
        <v>43859.125</v>
      </c>
      <c r="DX63" s="9">
        <f t="shared" si="37"/>
        <v>43859.166666666664</v>
      </c>
      <c r="DY63" s="9">
        <f t="shared" si="37"/>
        <v>43859.208333333336</v>
      </c>
      <c r="DZ63" s="9">
        <f t="shared" si="37"/>
        <v>43859.25</v>
      </c>
      <c r="EA63" s="9">
        <f t="shared" ref="EA63:GL63" si="38">$D$1+$D$2+(EA64-1)/24</f>
        <v>43859.291666666664</v>
      </c>
      <c r="EB63" s="9">
        <f t="shared" si="38"/>
        <v>43859.333333333336</v>
      </c>
      <c r="EC63" s="9">
        <f t="shared" si="38"/>
        <v>43859.375</v>
      </c>
      <c r="ED63" s="9">
        <f t="shared" si="38"/>
        <v>43859.416666666664</v>
      </c>
      <c r="EE63" s="9">
        <f t="shared" si="38"/>
        <v>43859.458333333336</v>
      </c>
      <c r="EF63" s="9">
        <f t="shared" si="38"/>
        <v>43859.5</v>
      </c>
      <c r="EG63" s="9">
        <f t="shared" si="38"/>
        <v>43859.541666666664</v>
      </c>
      <c r="EH63" s="9">
        <f t="shared" si="38"/>
        <v>43859.583333333336</v>
      </c>
      <c r="EI63" s="9">
        <f t="shared" si="38"/>
        <v>43859.625</v>
      </c>
      <c r="EJ63" s="9">
        <f t="shared" si="38"/>
        <v>43859.666666666664</v>
      </c>
      <c r="EK63" s="9">
        <f t="shared" si="38"/>
        <v>43859.708333333336</v>
      </c>
      <c r="EL63" s="9">
        <f t="shared" si="38"/>
        <v>43859.75</v>
      </c>
      <c r="EM63" s="9">
        <f t="shared" si="38"/>
        <v>43859.791666666664</v>
      </c>
      <c r="EN63" s="9">
        <f t="shared" si="38"/>
        <v>43859.833333333336</v>
      </c>
      <c r="EO63" s="9">
        <f t="shared" si="38"/>
        <v>43859.875</v>
      </c>
      <c r="EP63" s="9">
        <f t="shared" si="38"/>
        <v>43859.916666666664</v>
      </c>
      <c r="EQ63" s="159">
        <f t="shared" si="38"/>
        <v>43859.958333333336</v>
      </c>
      <c r="ER63" s="9">
        <f t="shared" si="38"/>
        <v>43860</v>
      </c>
      <c r="ES63" s="9">
        <f t="shared" si="38"/>
        <v>43860.041666666664</v>
      </c>
      <c r="ET63" s="9">
        <f t="shared" si="38"/>
        <v>43860.083333333336</v>
      </c>
      <c r="EU63" s="9">
        <f t="shared" si="38"/>
        <v>43860.125</v>
      </c>
      <c r="EV63" s="9">
        <f t="shared" si="38"/>
        <v>43860.166666666664</v>
      </c>
      <c r="EW63" s="9">
        <f t="shared" si="38"/>
        <v>43860.208333333336</v>
      </c>
      <c r="EX63" s="9">
        <f t="shared" si="38"/>
        <v>43860.25</v>
      </c>
      <c r="EY63" s="9">
        <f t="shared" si="38"/>
        <v>43860.291666666664</v>
      </c>
      <c r="EZ63" s="9">
        <f t="shared" si="38"/>
        <v>43860.333333333336</v>
      </c>
      <c r="FA63" s="9">
        <f t="shared" si="38"/>
        <v>43860.375</v>
      </c>
      <c r="FB63" s="9">
        <f t="shared" si="38"/>
        <v>43860.416666666664</v>
      </c>
      <c r="FC63" s="9">
        <f t="shared" si="38"/>
        <v>43860.458333333336</v>
      </c>
      <c r="FD63" s="9">
        <f t="shared" si="38"/>
        <v>43860.5</v>
      </c>
      <c r="FE63" s="9">
        <f t="shared" si="38"/>
        <v>43860.541666666664</v>
      </c>
      <c r="FF63" s="9">
        <f t="shared" si="38"/>
        <v>43860.583333333336</v>
      </c>
      <c r="FG63" s="9">
        <f t="shared" si="38"/>
        <v>43860.625</v>
      </c>
      <c r="FH63" s="9">
        <f t="shared" si="38"/>
        <v>43860.666666666664</v>
      </c>
      <c r="FI63" s="9">
        <f t="shared" si="38"/>
        <v>43860.708333333336</v>
      </c>
      <c r="FJ63" s="9">
        <f t="shared" si="38"/>
        <v>43860.75</v>
      </c>
      <c r="FK63" s="9">
        <f t="shared" si="38"/>
        <v>43860.791666666664</v>
      </c>
      <c r="FL63" s="9">
        <f t="shared" si="38"/>
        <v>43860.833333333336</v>
      </c>
      <c r="FM63" s="9">
        <f t="shared" si="38"/>
        <v>43860.875</v>
      </c>
      <c r="FN63" s="9">
        <f t="shared" si="38"/>
        <v>43860.916666666664</v>
      </c>
      <c r="FO63" s="9">
        <f t="shared" si="38"/>
        <v>43860.958333333336</v>
      </c>
      <c r="FP63" s="113">
        <f t="shared" si="38"/>
        <v>43861</v>
      </c>
      <c r="FQ63" s="9">
        <f t="shared" si="38"/>
        <v>43861.041666666664</v>
      </c>
      <c r="FR63" s="9">
        <f t="shared" si="38"/>
        <v>43861.083333333336</v>
      </c>
      <c r="FS63" s="9">
        <f t="shared" si="38"/>
        <v>43861.125</v>
      </c>
      <c r="FT63" s="9">
        <f t="shared" si="38"/>
        <v>43861.166666666664</v>
      </c>
      <c r="FU63" s="9">
        <f t="shared" si="38"/>
        <v>43861.208333333336</v>
      </c>
      <c r="FV63" s="9">
        <f t="shared" si="38"/>
        <v>43861.25</v>
      </c>
      <c r="FW63" s="9">
        <f t="shared" si="38"/>
        <v>43861.291666666664</v>
      </c>
      <c r="FX63" s="9">
        <f t="shared" si="38"/>
        <v>43861.333333333336</v>
      </c>
      <c r="FY63" s="9">
        <f t="shared" si="38"/>
        <v>43861.375</v>
      </c>
      <c r="FZ63" s="9">
        <f t="shared" si="38"/>
        <v>43861.416666666664</v>
      </c>
      <c r="GA63" s="9">
        <f t="shared" si="38"/>
        <v>43861.458333333336</v>
      </c>
      <c r="GB63" s="9">
        <f t="shared" si="38"/>
        <v>43861.5</v>
      </c>
      <c r="GC63" s="9">
        <f t="shared" si="38"/>
        <v>43861.541666666664</v>
      </c>
      <c r="GD63" s="9">
        <f t="shared" si="38"/>
        <v>43861.583333333336</v>
      </c>
      <c r="GE63" s="9">
        <f t="shared" si="38"/>
        <v>43861.625</v>
      </c>
      <c r="GF63" s="9">
        <f t="shared" si="38"/>
        <v>43861.666666666664</v>
      </c>
      <c r="GG63" s="9">
        <f t="shared" si="38"/>
        <v>43861.708333333336</v>
      </c>
      <c r="GH63" s="9">
        <f t="shared" si="38"/>
        <v>43861.75</v>
      </c>
      <c r="GI63" s="9">
        <f t="shared" si="38"/>
        <v>43861.791666666664</v>
      </c>
      <c r="GJ63" s="9">
        <f t="shared" si="38"/>
        <v>43861.833333333336</v>
      </c>
      <c r="GK63" s="9">
        <f t="shared" si="38"/>
        <v>43861.875</v>
      </c>
      <c r="GL63" s="9">
        <f t="shared" si="38"/>
        <v>43861.916666666664</v>
      </c>
      <c r="GM63" s="159">
        <f t="shared" ref="GM63" si="39">$D$1+$D$2+(GM64-1)/24</f>
        <v>43861.958333333336</v>
      </c>
    </row>
    <row r="64" spans="1:195" x14ac:dyDescent="0.25">
      <c r="C64">
        <v>0</v>
      </c>
      <c r="D64">
        <f>C64+$D$3</f>
        <v>1</v>
      </c>
      <c r="E64">
        <f>D64+$D$3</f>
        <v>2</v>
      </c>
      <c r="F64">
        <v>3</v>
      </c>
      <c r="G64">
        <f t="shared" ref="G64:BR64" si="40">F64+$D$3</f>
        <v>4</v>
      </c>
      <c r="H64">
        <f t="shared" si="40"/>
        <v>5</v>
      </c>
      <c r="I64">
        <f t="shared" si="40"/>
        <v>6</v>
      </c>
      <c r="J64">
        <f t="shared" si="40"/>
        <v>7</v>
      </c>
      <c r="K64">
        <f t="shared" si="40"/>
        <v>8</v>
      </c>
      <c r="L64">
        <f t="shared" si="40"/>
        <v>9</v>
      </c>
      <c r="M64">
        <f t="shared" si="40"/>
        <v>10</v>
      </c>
      <c r="N64">
        <f t="shared" si="40"/>
        <v>11</v>
      </c>
      <c r="O64">
        <f t="shared" si="40"/>
        <v>12</v>
      </c>
      <c r="P64">
        <f t="shared" si="40"/>
        <v>13</v>
      </c>
      <c r="Q64">
        <f t="shared" si="40"/>
        <v>14</v>
      </c>
      <c r="R64">
        <f t="shared" si="40"/>
        <v>15</v>
      </c>
      <c r="S64">
        <f t="shared" si="40"/>
        <v>16</v>
      </c>
      <c r="T64">
        <f t="shared" si="40"/>
        <v>17</v>
      </c>
      <c r="U64">
        <f t="shared" si="40"/>
        <v>18</v>
      </c>
      <c r="V64">
        <f t="shared" si="40"/>
        <v>19</v>
      </c>
      <c r="W64">
        <f t="shared" si="40"/>
        <v>20</v>
      </c>
      <c r="X64">
        <f t="shared" si="40"/>
        <v>21</v>
      </c>
      <c r="Y64">
        <f t="shared" si="40"/>
        <v>22</v>
      </c>
      <c r="Z64">
        <f t="shared" si="40"/>
        <v>23</v>
      </c>
      <c r="AA64">
        <f t="shared" si="40"/>
        <v>24</v>
      </c>
      <c r="AB64" s="87">
        <f t="shared" si="40"/>
        <v>25</v>
      </c>
      <c r="AC64">
        <f t="shared" si="40"/>
        <v>26</v>
      </c>
      <c r="AD64">
        <f t="shared" si="40"/>
        <v>27</v>
      </c>
      <c r="AE64">
        <f t="shared" si="40"/>
        <v>28</v>
      </c>
      <c r="AF64">
        <f t="shared" si="40"/>
        <v>29</v>
      </c>
      <c r="AG64">
        <f t="shared" si="40"/>
        <v>30</v>
      </c>
      <c r="AH64">
        <f t="shared" si="40"/>
        <v>31</v>
      </c>
      <c r="AI64">
        <f t="shared" si="40"/>
        <v>32</v>
      </c>
      <c r="AJ64">
        <f t="shared" si="40"/>
        <v>33</v>
      </c>
      <c r="AK64">
        <f t="shared" si="40"/>
        <v>34</v>
      </c>
      <c r="AL64">
        <f t="shared" si="40"/>
        <v>35</v>
      </c>
      <c r="AM64">
        <f t="shared" si="40"/>
        <v>36</v>
      </c>
      <c r="AN64">
        <f t="shared" si="40"/>
        <v>37</v>
      </c>
      <c r="AO64">
        <f t="shared" si="40"/>
        <v>38</v>
      </c>
      <c r="AP64">
        <f t="shared" si="40"/>
        <v>39</v>
      </c>
      <c r="AQ64">
        <f t="shared" si="40"/>
        <v>40</v>
      </c>
      <c r="AR64">
        <f t="shared" si="40"/>
        <v>41</v>
      </c>
      <c r="AS64">
        <f t="shared" si="40"/>
        <v>42</v>
      </c>
      <c r="AT64">
        <f t="shared" si="40"/>
        <v>43</v>
      </c>
      <c r="AU64">
        <f t="shared" si="40"/>
        <v>44</v>
      </c>
      <c r="AV64">
        <f t="shared" si="40"/>
        <v>45</v>
      </c>
      <c r="AW64">
        <f t="shared" si="40"/>
        <v>46</v>
      </c>
      <c r="AX64">
        <f t="shared" si="40"/>
        <v>47</v>
      </c>
      <c r="AY64">
        <f t="shared" si="40"/>
        <v>48</v>
      </c>
      <c r="AZ64" s="87">
        <f t="shared" si="40"/>
        <v>49</v>
      </c>
      <c r="BA64">
        <f t="shared" si="40"/>
        <v>50</v>
      </c>
      <c r="BB64">
        <f t="shared" si="40"/>
        <v>51</v>
      </c>
      <c r="BC64">
        <f t="shared" si="40"/>
        <v>52</v>
      </c>
      <c r="BD64">
        <f t="shared" si="40"/>
        <v>53</v>
      </c>
      <c r="BE64">
        <f t="shared" si="40"/>
        <v>54</v>
      </c>
      <c r="BF64">
        <f t="shared" si="40"/>
        <v>55</v>
      </c>
      <c r="BG64">
        <f t="shared" si="40"/>
        <v>56</v>
      </c>
      <c r="BH64">
        <f t="shared" si="40"/>
        <v>57</v>
      </c>
      <c r="BI64">
        <f t="shared" si="40"/>
        <v>58</v>
      </c>
      <c r="BJ64">
        <f t="shared" si="40"/>
        <v>59</v>
      </c>
      <c r="BK64">
        <f t="shared" si="40"/>
        <v>60</v>
      </c>
      <c r="BL64">
        <f t="shared" si="40"/>
        <v>61</v>
      </c>
      <c r="BM64">
        <f t="shared" si="40"/>
        <v>62</v>
      </c>
      <c r="BN64">
        <f t="shared" si="40"/>
        <v>63</v>
      </c>
      <c r="BO64">
        <f t="shared" si="40"/>
        <v>64</v>
      </c>
      <c r="BP64">
        <f t="shared" si="40"/>
        <v>65</v>
      </c>
      <c r="BQ64">
        <f t="shared" si="40"/>
        <v>66</v>
      </c>
      <c r="BR64">
        <f t="shared" si="40"/>
        <v>67</v>
      </c>
      <c r="BS64">
        <f t="shared" ref="BS64:ED64" si="41">BR64+$D$3</f>
        <v>68</v>
      </c>
      <c r="BT64">
        <f t="shared" si="41"/>
        <v>69</v>
      </c>
      <c r="BU64">
        <f t="shared" si="41"/>
        <v>70</v>
      </c>
      <c r="BV64">
        <f t="shared" si="41"/>
        <v>71</v>
      </c>
      <c r="BW64">
        <f t="shared" si="41"/>
        <v>72</v>
      </c>
      <c r="BX64" s="87">
        <f t="shared" si="41"/>
        <v>73</v>
      </c>
      <c r="BY64">
        <f t="shared" si="41"/>
        <v>74</v>
      </c>
      <c r="BZ64">
        <f t="shared" si="41"/>
        <v>75</v>
      </c>
      <c r="CA64">
        <f t="shared" si="41"/>
        <v>76</v>
      </c>
      <c r="CB64">
        <f t="shared" si="41"/>
        <v>77</v>
      </c>
      <c r="CC64">
        <f t="shared" si="41"/>
        <v>78</v>
      </c>
      <c r="CD64">
        <f t="shared" si="41"/>
        <v>79</v>
      </c>
      <c r="CE64">
        <f t="shared" si="41"/>
        <v>80</v>
      </c>
      <c r="CF64">
        <f t="shared" si="41"/>
        <v>81</v>
      </c>
      <c r="CG64">
        <f t="shared" si="41"/>
        <v>82</v>
      </c>
      <c r="CH64">
        <f t="shared" si="41"/>
        <v>83</v>
      </c>
      <c r="CI64">
        <f t="shared" si="41"/>
        <v>84</v>
      </c>
      <c r="CJ64">
        <f t="shared" si="41"/>
        <v>85</v>
      </c>
      <c r="CK64">
        <f t="shared" si="41"/>
        <v>86</v>
      </c>
      <c r="CL64">
        <f t="shared" si="41"/>
        <v>87</v>
      </c>
      <c r="CM64">
        <f t="shared" si="41"/>
        <v>88</v>
      </c>
      <c r="CN64">
        <f t="shared" si="41"/>
        <v>89</v>
      </c>
      <c r="CO64">
        <f t="shared" si="41"/>
        <v>90</v>
      </c>
      <c r="CP64">
        <f t="shared" si="41"/>
        <v>91</v>
      </c>
      <c r="CQ64">
        <f t="shared" si="41"/>
        <v>92</v>
      </c>
      <c r="CR64">
        <f t="shared" si="41"/>
        <v>93</v>
      </c>
      <c r="CS64">
        <f t="shared" si="41"/>
        <v>94</v>
      </c>
      <c r="CT64">
        <f t="shared" si="41"/>
        <v>95</v>
      </c>
      <c r="CU64" s="88">
        <f t="shared" si="41"/>
        <v>96</v>
      </c>
      <c r="CV64">
        <f t="shared" si="41"/>
        <v>97</v>
      </c>
      <c r="CW64">
        <f t="shared" si="41"/>
        <v>98</v>
      </c>
      <c r="CX64">
        <f t="shared" si="41"/>
        <v>99</v>
      </c>
      <c r="CY64">
        <f t="shared" si="41"/>
        <v>100</v>
      </c>
      <c r="CZ64">
        <f t="shared" si="41"/>
        <v>101</v>
      </c>
      <c r="DA64">
        <f t="shared" si="41"/>
        <v>102</v>
      </c>
      <c r="DB64">
        <f t="shared" si="41"/>
        <v>103</v>
      </c>
      <c r="DC64">
        <f t="shared" si="41"/>
        <v>104</v>
      </c>
      <c r="DD64">
        <f t="shared" si="41"/>
        <v>105</v>
      </c>
      <c r="DE64">
        <f t="shared" si="41"/>
        <v>106</v>
      </c>
      <c r="DF64">
        <f t="shared" si="41"/>
        <v>107</v>
      </c>
      <c r="DG64">
        <f t="shared" si="41"/>
        <v>108</v>
      </c>
      <c r="DH64">
        <f t="shared" si="41"/>
        <v>109</v>
      </c>
      <c r="DI64">
        <f t="shared" si="41"/>
        <v>110</v>
      </c>
      <c r="DJ64">
        <f t="shared" si="41"/>
        <v>111</v>
      </c>
      <c r="DK64">
        <f t="shared" si="41"/>
        <v>112</v>
      </c>
      <c r="DL64">
        <f t="shared" si="41"/>
        <v>113</v>
      </c>
      <c r="DM64">
        <f t="shared" si="41"/>
        <v>114</v>
      </c>
      <c r="DN64">
        <f t="shared" si="41"/>
        <v>115</v>
      </c>
      <c r="DO64">
        <f t="shared" si="41"/>
        <v>116</v>
      </c>
      <c r="DP64">
        <f t="shared" si="41"/>
        <v>117</v>
      </c>
      <c r="DQ64">
        <f t="shared" si="41"/>
        <v>118</v>
      </c>
      <c r="DR64">
        <f t="shared" si="41"/>
        <v>119</v>
      </c>
      <c r="DS64">
        <f t="shared" si="41"/>
        <v>120</v>
      </c>
      <c r="DT64" s="87">
        <f t="shared" si="41"/>
        <v>121</v>
      </c>
      <c r="DU64">
        <f t="shared" si="41"/>
        <v>122</v>
      </c>
      <c r="DV64">
        <f t="shared" si="41"/>
        <v>123</v>
      </c>
      <c r="DW64">
        <f t="shared" si="41"/>
        <v>124</v>
      </c>
      <c r="DX64">
        <f t="shared" si="41"/>
        <v>125</v>
      </c>
      <c r="DY64">
        <f t="shared" si="41"/>
        <v>126</v>
      </c>
      <c r="DZ64">
        <f t="shared" si="41"/>
        <v>127</v>
      </c>
      <c r="EA64">
        <f t="shared" si="41"/>
        <v>128</v>
      </c>
      <c r="EB64">
        <f t="shared" si="41"/>
        <v>129</v>
      </c>
      <c r="EC64">
        <f t="shared" si="41"/>
        <v>130</v>
      </c>
      <c r="ED64">
        <f t="shared" si="41"/>
        <v>131</v>
      </c>
      <c r="EE64">
        <f t="shared" ref="EE64:GM64" si="42">ED64+$D$3</f>
        <v>132</v>
      </c>
      <c r="EF64">
        <f t="shared" si="42"/>
        <v>133</v>
      </c>
      <c r="EG64">
        <f t="shared" si="42"/>
        <v>134</v>
      </c>
      <c r="EH64">
        <f t="shared" si="42"/>
        <v>135</v>
      </c>
      <c r="EI64">
        <f t="shared" si="42"/>
        <v>136</v>
      </c>
      <c r="EJ64">
        <f t="shared" si="42"/>
        <v>137</v>
      </c>
      <c r="EK64">
        <f t="shared" si="42"/>
        <v>138</v>
      </c>
      <c r="EL64">
        <f t="shared" si="42"/>
        <v>139</v>
      </c>
      <c r="EM64">
        <f t="shared" si="42"/>
        <v>140</v>
      </c>
      <c r="EN64">
        <f t="shared" si="42"/>
        <v>141</v>
      </c>
      <c r="EO64">
        <f t="shared" si="42"/>
        <v>142</v>
      </c>
      <c r="EP64">
        <f t="shared" si="42"/>
        <v>143</v>
      </c>
      <c r="EQ64" s="88">
        <f t="shared" si="42"/>
        <v>144</v>
      </c>
      <c r="ER64">
        <f t="shared" si="42"/>
        <v>145</v>
      </c>
      <c r="ES64">
        <f t="shared" si="42"/>
        <v>146</v>
      </c>
      <c r="ET64">
        <f t="shared" si="42"/>
        <v>147</v>
      </c>
      <c r="EU64">
        <f t="shared" si="42"/>
        <v>148</v>
      </c>
      <c r="EV64">
        <f t="shared" si="42"/>
        <v>149</v>
      </c>
      <c r="EW64">
        <f t="shared" si="42"/>
        <v>150</v>
      </c>
      <c r="EX64">
        <f t="shared" si="42"/>
        <v>151</v>
      </c>
      <c r="EY64">
        <f t="shared" si="42"/>
        <v>152</v>
      </c>
      <c r="EZ64">
        <f t="shared" si="42"/>
        <v>153</v>
      </c>
      <c r="FA64">
        <f t="shared" si="42"/>
        <v>154</v>
      </c>
      <c r="FB64">
        <f t="shared" si="42"/>
        <v>155</v>
      </c>
      <c r="FC64">
        <f t="shared" si="42"/>
        <v>156</v>
      </c>
      <c r="FD64">
        <f t="shared" si="42"/>
        <v>157</v>
      </c>
      <c r="FE64">
        <f t="shared" si="42"/>
        <v>158</v>
      </c>
      <c r="FF64">
        <f t="shared" si="42"/>
        <v>159</v>
      </c>
      <c r="FG64">
        <f t="shared" si="42"/>
        <v>160</v>
      </c>
      <c r="FH64">
        <f t="shared" si="42"/>
        <v>161</v>
      </c>
      <c r="FI64">
        <f t="shared" si="42"/>
        <v>162</v>
      </c>
      <c r="FJ64">
        <f t="shared" si="42"/>
        <v>163</v>
      </c>
      <c r="FK64">
        <f t="shared" si="42"/>
        <v>164</v>
      </c>
      <c r="FL64">
        <f t="shared" si="42"/>
        <v>165</v>
      </c>
      <c r="FM64">
        <f t="shared" si="42"/>
        <v>166</v>
      </c>
      <c r="FN64">
        <f t="shared" si="42"/>
        <v>167</v>
      </c>
      <c r="FO64">
        <f t="shared" si="42"/>
        <v>168</v>
      </c>
      <c r="FP64" s="87">
        <f t="shared" si="42"/>
        <v>169</v>
      </c>
      <c r="FQ64">
        <f t="shared" si="42"/>
        <v>170</v>
      </c>
      <c r="FR64">
        <f t="shared" si="42"/>
        <v>171</v>
      </c>
      <c r="FS64">
        <f t="shared" si="42"/>
        <v>172</v>
      </c>
      <c r="FT64">
        <f t="shared" si="42"/>
        <v>173</v>
      </c>
      <c r="FU64">
        <f t="shared" si="42"/>
        <v>174</v>
      </c>
      <c r="FV64">
        <f t="shared" si="42"/>
        <v>175</v>
      </c>
      <c r="FW64">
        <f t="shared" si="42"/>
        <v>176</v>
      </c>
      <c r="FX64">
        <f t="shared" si="42"/>
        <v>177</v>
      </c>
      <c r="FY64">
        <f t="shared" si="42"/>
        <v>178</v>
      </c>
      <c r="FZ64">
        <f t="shared" si="42"/>
        <v>179</v>
      </c>
      <c r="GA64">
        <f t="shared" si="42"/>
        <v>180</v>
      </c>
      <c r="GB64">
        <f t="shared" si="42"/>
        <v>181</v>
      </c>
      <c r="GC64">
        <f t="shared" si="42"/>
        <v>182</v>
      </c>
      <c r="GD64">
        <f t="shared" si="42"/>
        <v>183</v>
      </c>
      <c r="GE64">
        <f t="shared" si="42"/>
        <v>184</v>
      </c>
      <c r="GF64">
        <f t="shared" si="42"/>
        <v>185</v>
      </c>
      <c r="GG64">
        <f t="shared" si="42"/>
        <v>186</v>
      </c>
      <c r="GH64">
        <f t="shared" si="42"/>
        <v>187</v>
      </c>
      <c r="GI64">
        <f t="shared" si="42"/>
        <v>188</v>
      </c>
      <c r="GJ64">
        <f t="shared" si="42"/>
        <v>189</v>
      </c>
      <c r="GK64">
        <f t="shared" si="42"/>
        <v>190</v>
      </c>
      <c r="GL64">
        <f t="shared" si="42"/>
        <v>191</v>
      </c>
      <c r="GM64" s="88">
        <f t="shared" si="42"/>
        <v>192</v>
      </c>
    </row>
    <row r="65" spans="2:195" x14ac:dyDescent="0.25">
      <c r="B65" t="s">
        <v>409</v>
      </c>
      <c r="D65">
        <f>DAY(D63)</f>
        <v>24</v>
      </c>
      <c r="E65">
        <f t="shared" ref="E65:BP65" si="43">DAY(E63)</f>
        <v>24</v>
      </c>
      <c r="F65">
        <f t="shared" si="43"/>
        <v>24</v>
      </c>
      <c r="G65">
        <f t="shared" si="43"/>
        <v>24</v>
      </c>
      <c r="H65">
        <f t="shared" si="43"/>
        <v>24</v>
      </c>
      <c r="I65">
        <f t="shared" si="43"/>
        <v>24</v>
      </c>
      <c r="J65">
        <f t="shared" si="43"/>
        <v>24</v>
      </c>
      <c r="K65">
        <f t="shared" si="43"/>
        <v>24</v>
      </c>
      <c r="L65">
        <f t="shared" si="43"/>
        <v>24</v>
      </c>
      <c r="M65">
        <f t="shared" si="43"/>
        <v>24</v>
      </c>
      <c r="N65">
        <f t="shared" si="43"/>
        <v>24</v>
      </c>
      <c r="O65">
        <f t="shared" si="43"/>
        <v>24</v>
      </c>
      <c r="P65">
        <f t="shared" si="43"/>
        <v>24</v>
      </c>
      <c r="Q65">
        <f t="shared" si="43"/>
        <v>24</v>
      </c>
      <c r="R65">
        <f t="shared" si="43"/>
        <v>24</v>
      </c>
      <c r="S65">
        <f t="shared" si="43"/>
        <v>24</v>
      </c>
      <c r="T65">
        <f t="shared" si="43"/>
        <v>24</v>
      </c>
      <c r="U65">
        <f t="shared" si="43"/>
        <v>24</v>
      </c>
      <c r="V65">
        <f t="shared" si="43"/>
        <v>24</v>
      </c>
      <c r="W65">
        <f t="shared" si="43"/>
        <v>24</v>
      </c>
      <c r="X65">
        <f t="shared" si="43"/>
        <v>24</v>
      </c>
      <c r="Y65">
        <f t="shared" si="43"/>
        <v>24</v>
      </c>
      <c r="Z65">
        <f t="shared" si="43"/>
        <v>24</v>
      </c>
      <c r="AA65">
        <f t="shared" si="43"/>
        <v>24</v>
      </c>
      <c r="AB65" s="87">
        <f t="shared" si="43"/>
        <v>25</v>
      </c>
      <c r="AC65">
        <f t="shared" si="43"/>
        <v>25</v>
      </c>
      <c r="AD65">
        <f t="shared" si="43"/>
        <v>25</v>
      </c>
      <c r="AE65">
        <f t="shared" si="43"/>
        <v>25</v>
      </c>
      <c r="AF65">
        <f t="shared" si="43"/>
        <v>25</v>
      </c>
      <c r="AG65">
        <f t="shared" si="43"/>
        <v>25</v>
      </c>
      <c r="AH65">
        <f t="shared" si="43"/>
        <v>25</v>
      </c>
      <c r="AI65">
        <f t="shared" si="43"/>
        <v>25</v>
      </c>
      <c r="AJ65">
        <f t="shared" si="43"/>
        <v>25</v>
      </c>
      <c r="AK65">
        <f t="shared" si="43"/>
        <v>25</v>
      </c>
      <c r="AL65">
        <f t="shared" si="43"/>
        <v>25</v>
      </c>
      <c r="AM65">
        <f t="shared" si="43"/>
        <v>25</v>
      </c>
      <c r="AN65">
        <f t="shared" si="43"/>
        <v>25</v>
      </c>
      <c r="AO65">
        <f t="shared" si="43"/>
        <v>25</v>
      </c>
      <c r="AP65">
        <f t="shared" si="43"/>
        <v>25</v>
      </c>
      <c r="AQ65">
        <f t="shared" si="43"/>
        <v>25</v>
      </c>
      <c r="AR65">
        <f t="shared" si="43"/>
        <v>25</v>
      </c>
      <c r="AS65">
        <f t="shared" si="43"/>
        <v>25</v>
      </c>
      <c r="AT65">
        <f t="shared" si="43"/>
        <v>25</v>
      </c>
      <c r="AU65">
        <f t="shared" si="43"/>
        <v>25</v>
      </c>
      <c r="AV65">
        <f t="shared" si="43"/>
        <v>25</v>
      </c>
      <c r="AW65">
        <f t="shared" si="43"/>
        <v>25</v>
      </c>
      <c r="AX65">
        <f t="shared" si="43"/>
        <v>25</v>
      </c>
      <c r="AY65">
        <f t="shared" si="43"/>
        <v>25</v>
      </c>
      <c r="AZ65" s="87">
        <f t="shared" si="43"/>
        <v>26</v>
      </c>
      <c r="BA65">
        <f t="shared" si="43"/>
        <v>26</v>
      </c>
      <c r="BB65">
        <f t="shared" si="43"/>
        <v>26</v>
      </c>
      <c r="BC65">
        <f t="shared" si="43"/>
        <v>26</v>
      </c>
      <c r="BD65">
        <f t="shared" si="43"/>
        <v>26</v>
      </c>
      <c r="BE65">
        <f t="shared" si="43"/>
        <v>26</v>
      </c>
      <c r="BF65">
        <f t="shared" si="43"/>
        <v>26</v>
      </c>
      <c r="BG65">
        <f t="shared" si="43"/>
        <v>26</v>
      </c>
      <c r="BH65">
        <f t="shared" si="43"/>
        <v>26</v>
      </c>
      <c r="BI65">
        <f t="shared" si="43"/>
        <v>26</v>
      </c>
      <c r="BJ65">
        <f t="shared" si="43"/>
        <v>26</v>
      </c>
      <c r="BK65">
        <f t="shared" si="43"/>
        <v>26</v>
      </c>
      <c r="BL65">
        <f t="shared" si="43"/>
        <v>26</v>
      </c>
      <c r="BM65">
        <f t="shared" si="43"/>
        <v>26</v>
      </c>
      <c r="BN65">
        <f t="shared" si="43"/>
        <v>26</v>
      </c>
      <c r="BO65">
        <f t="shared" si="43"/>
        <v>26</v>
      </c>
      <c r="BP65">
        <f t="shared" si="43"/>
        <v>26</v>
      </c>
      <c r="BQ65">
        <f t="shared" ref="BQ65:EB65" si="44">DAY(BQ63)</f>
        <v>26</v>
      </c>
      <c r="BR65">
        <f t="shared" si="44"/>
        <v>26</v>
      </c>
      <c r="BS65">
        <f t="shared" si="44"/>
        <v>26</v>
      </c>
      <c r="BT65">
        <f t="shared" si="44"/>
        <v>26</v>
      </c>
      <c r="BU65">
        <f t="shared" si="44"/>
        <v>26</v>
      </c>
      <c r="BV65">
        <f t="shared" si="44"/>
        <v>26</v>
      </c>
      <c r="BW65">
        <f t="shared" si="44"/>
        <v>26</v>
      </c>
      <c r="BX65" s="87">
        <f t="shared" si="44"/>
        <v>27</v>
      </c>
      <c r="BY65">
        <f t="shared" si="44"/>
        <v>27</v>
      </c>
      <c r="BZ65">
        <f t="shared" si="44"/>
        <v>27</v>
      </c>
      <c r="CA65">
        <f t="shared" si="44"/>
        <v>27</v>
      </c>
      <c r="CB65">
        <f t="shared" si="44"/>
        <v>27</v>
      </c>
      <c r="CC65">
        <f t="shared" si="44"/>
        <v>27</v>
      </c>
      <c r="CD65">
        <f t="shared" si="44"/>
        <v>27</v>
      </c>
      <c r="CE65">
        <f t="shared" si="44"/>
        <v>27</v>
      </c>
      <c r="CF65">
        <f t="shared" si="44"/>
        <v>27</v>
      </c>
      <c r="CG65">
        <f t="shared" si="44"/>
        <v>27</v>
      </c>
      <c r="CH65">
        <f t="shared" si="44"/>
        <v>27</v>
      </c>
      <c r="CI65">
        <f t="shared" si="44"/>
        <v>27</v>
      </c>
      <c r="CJ65">
        <f t="shared" si="44"/>
        <v>27</v>
      </c>
      <c r="CK65">
        <f t="shared" si="44"/>
        <v>27</v>
      </c>
      <c r="CL65">
        <f t="shared" si="44"/>
        <v>27</v>
      </c>
      <c r="CM65">
        <f t="shared" si="44"/>
        <v>27</v>
      </c>
      <c r="CN65">
        <f t="shared" si="44"/>
        <v>27</v>
      </c>
      <c r="CO65">
        <f t="shared" si="44"/>
        <v>27</v>
      </c>
      <c r="CP65">
        <f t="shared" si="44"/>
        <v>27</v>
      </c>
      <c r="CQ65">
        <f t="shared" si="44"/>
        <v>27</v>
      </c>
      <c r="CR65">
        <f t="shared" si="44"/>
        <v>27</v>
      </c>
      <c r="CS65">
        <f t="shared" si="44"/>
        <v>27</v>
      </c>
      <c r="CT65">
        <f t="shared" si="44"/>
        <v>27</v>
      </c>
      <c r="CU65" s="88">
        <f t="shared" si="44"/>
        <v>27</v>
      </c>
      <c r="CV65">
        <f t="shared" si="44"/>
        <v>28</v>
      </c>
      <c r="CW65">
        <f t="shared" si="44"/>
        <v>28</v>
      </c>
      <c r="CX65">
        <f t="shared" si="44"/>
        <v>28</v>
      </c>
      <c r="CY65">
        <f t="shared" si="44"/>
        <v>28</v>
      </c>
      <c r="CZ65">
        <f t="shared" si="44"/>
        <v>28</v>
      </c>
      <c r="DA65">
        <f t="shared" si="44"/>
        <v>28</v>
      </c>
      <c r="DB65">
        <f t="shared" si="44"/>
        <v>28</v>
      </c>
      <c r="DC65">
        <f t="shared" si="44"/>
        <v>28</v>
      </c>
      <c r="DD65">
        <f t="shared" si="44"/>
        <v>28</v>
      </c>
      <c r="DE65">
        <f t="shared" si="44"/>
        <v>28</v>
      </c>
      <c r="DF65">
        <f t="shared" si="44"/>
        <v>28</v>
      </c>
      <c r="DG65">
        <f t="shared" si="44"/>
        <v>28</v>
      </c>
      <c r="DH65">
        <f t="shared" si="44"/>
        <v>28</v>
      </c>
      <c r="DI65">
        <f t="shared" si="44"/>
        <v>28</v>
      </c>
      <c r="DJ65">
        <f t="shared" si="44"/>
        <v>28</v>
      </c>
      <c r="DK65">
        <f t="shared" si="44"/>
        <v>28</v>
      </c>
      <c r="DL65">
        <f t="shared" si="44"/>
        <v>28</v>
      </c>
      <c r="DM65">
        <f t="shared" si="44"/>
        <v>28</v>
      </c>
      <c r="DN65">
        <f t="shared" si="44"/>
        <v>28</v>
      </c>
      <c r="DO65">
        <f t="shared" si="44"/>
        <v>28</v>
      </c>
      <c r="DP65">
        <f t="shared" si="44"/>
        <v>28</v>
      </c>
      <c r="DQ65">
        <f t="shared" si="44"/>
        <v>28</v>
      </c>
      <c r="DR65">
        <f t="shared" si="44"/>
        <v>28</v>
      </c>
      <c r="DS65">
        <f t="shared" si="44"/>
        <v>28</v>
      </c>
      <c r="DT65" s="87">
        <f t="shared" si="44"/>
        <v>29</v>
      </c>
      <c r="DU65">
        <f t="shared" si="44"/>
        <v>29</v>
      </c>
      <c r="DV65">
        <f t="shared" si="44"/>
        <v>29</v>
      </c>
      <c r="DW65">
        <f t="shared" si="44"/>
        <v>29</v>
      </c>
      <c r="DX65">
        <f t="shared" si="44"/>
        <v>29</v>
      </c>
      <c r="DY65">
        <f t="shared" si="44"/>
        <v>29</v>
      </c>
      <c r="DZ65">
        <f t="shared" si="44"/>
        <v>29</v>
      </c>
      <c r="EA65">
        <f t="shared" si="44"/>
        <v>29</v>
      </c>
      <c r="EB65">
        <f t="shared" si="44"/>
        <v>29</v>
      </c>
      <c r="EC65">
        <f t="shared" ref="EC65:GM65" si="45">DAY(EC63)</f>
        <v>29</v>
      </c>
      <c r="ED65">
        <f t="shared" si="45"/>
        <v>29</v>
      </c>
      <c r="EE65">
        <f t="shared" si="45"/>
        <v>29</v>
      </c>
      <c r="EF65">
        <f t="shared" si="45"/>
        <v>29</v>
      </c>
      <c r="EG65">
        <f t="shared" si="45"/>
        <v>29</v>
      </c>
      <c r="EH65">
        <f t="shared" si="45"/>
        <v>29</v>
      </c>
      <c r="EI65">
        <f t="shared" si="45"/>
        <v>29</v>
      </c>
      <c r="EJ65">
        <f t="shared" si="45"/>
        <v>29</v>
      </c>
      <c r="EK65">
        <f t="shared" si="45"/>
        <v>29</v>
      </c>
      <c r="EL65">
        <f t="shared" si="45"/>
        <v>29</v>
      </c>
      <c r="EM65">
        <f t="shared" si="45"/>
        <v>29</v>
      </c>
      <c r="EN65">
        <f t="shared" si="45"/>
        <v>29</v>
      </c>
      <c r="EO65">
        <f t="shared" si="45"/>
        <v>29</v>
      </c>
      <c r="EP65">
        <f t="shared" si="45"/>
        <v>29</v>
      </c>
      <c r="EQ65" s="88">
        <f t="shared" si="45"/>
        <v>29</v>
      </c>
      <c r="ER65">
        <f t="shared" si="45"/>
        <v>30</v>
      </c>
      <c r="ES65">
        <f t="shared" si="45"/>
        <v>30</v>
      </c>
      <c r="ET65">
        <f t="shared" si="45"/>
        <v>30</v>
      </c>
      <c r="EU65">
        <f t="shared" si="45"/>
        <v>30</v>
      </c>
      <c r="EV65">
        <f t="shared" si="45"/>
        <v>30</v>
      </c>
      <c r="EW65">
        <f t="shared" si="45"/>
        <v>30</v>
      </c>
      <c r="EX65">
        <f t="shared" si="45"/>
        <v>30</v>
      </c>
      <c r="EY65">
        <f t="shared" si="45"/>
        <v>30</v>
      </c>
      <c r="EZ65">
        <f t="shared" si="45"/>
        <v>30</v>
      </c>
      <c r="FA65">
        <f t="shared" si="45"/>
        <v>30</v>
      </c>
      <c r="FB65">
        <f t="shared" si="45"/>
        <v>30</v>
      </c>
      <c r="FC65">
        <f t="shared" si="45"/>
        <v>30</v>
      </c>
      <c r="FD65">
        <f t="shared" si="45"/>
        <v>30</v>
      </c>
      <c r="FE65">
        <f t="shared" si="45"/>
        <v>30</v>
      </c>
      <c r="FF65">
        <f t="shared" si="45"/>
        <v>30</v>
      </c>
      <c r="FG65">
        <f t="shared" si="45"/>
        <v>30</v>
      </c>
      <c r="FH65">
        <f t="shared" si="45"/>
        <v>30</v>
      </c>
      <c r="FI65">
        <f t="shared" si="45"/>
        <v>30</v>
      </c>
      <c r="FJ65">
        <f t="shared" si="45"/>
        <v>30</v>
      </c>
      <c r="FK65">
        <f t="shared" si="45"/>
        <v>30</v>
      </c>
      <c r="FL65">
        <f t="shared" si="45"/>
        <v>30</v>
      </c>
      <c r="FM65">
        <f t="shared" si="45"/>
        <v>30</v>
      </c>
      <c r="FN65">
        <f t="shared" si="45"/>
        <v>30</v>
      </c>
      <c r="FO65">
        <f t="shared" si="45"/>
        <v>30</v>
      </c>
      <c r="FP65" s="87">
        <f t="shared" si="45"/>
        <v>31</v>
      </c>
      <c r="FQ65">
        <f t="shared" si="45"/>
        <v>31</v>
      </c>
      <c r="FR65">
        <f t="shared" si="45"/>
        <v>31</v>
      </c>
      <c r="FS65">
        <f t="shared" si="45"/>
        <v>31</v>
      </c>
      <c r="FT65">
        <f t="shared" si="45"/>
        <v>31</v>
      </c>
      <c r="FU65">
        <f t="shared" si="45"/>
        <v>31</v>
      </c>
      <c r="FV65">
        <f t="shared" si="45"/>
        <v>31</v>
      </c>
      <c r="FW65">
        <f t="shared" si="45"/>
        <v>31</v>
      </c>
      <c r="FX65">
        <f t="shared" si="45"/>
        <v>31</v>
      </c>
      <c r="FY65">
        <f t="shared" si="45"/>
        <v>31</v>
      </c>
      <c r="FZ65">
        <f t="shared" si="45"/>
        <v>31</v>
      </c>
      <c r="GA65">
        <f t="shared" si="45"/>
        <v>31</v>
      </c>
      <c r="GB65">
        <f t="shared" si="45"/>
        <v>31</v>
      </c>
      <c r="GC65">
        <f t="shared" si="45"/>
        <v>31</v>
      </c>
      <c r="GD65">
        <f t="shared" si="45"/>
        <v>31</v>
      </c>
      <c r="GE65">
        <f t="shared" si="45"/>
        <v>31</v>
      </c>
      <c r="GF65">
        <f t="shared" si="45"/>
        <v>31</v>
      </c>
      <c r="GG65">
        <f t="shared" si="45"/>
        <v>31</v>
      </c>
      <c r="GH65">
        <f t="shared" si="45"/>
        <v>31</v>
      </c>
      <c r="GI65">
        <f t="shared" si="45"/>
        <v>31</v>
      </c>
      <c r="GJ65">
        <f t="shared" si="45"/>
        <v>31</v>
      </c>
      <c r="GK65">
        <f t="shared" si="45"/>
        <v>31</v>
      </c>
      <c r="GL65">
        <f t="shared" si="45"/>
        <v>31</v>
      </c>
      <c r="GM65" s="88">
        <f t="shared" si="45"/>
        <v>31</v>
      </c>
    </row>
  </sheetData>
  <dataConsolidate/>
  <mergeCells count="14">
    <mergeCell ref="D1:E1"/>
    <mergeCell ref="L1:M1"/>
    <mergeCell ref="D2:E2"/>
    <mergeCell ref="L2:M2"/>
    <mergeCell ref="D3:E3"/>
    <mergeCell ref="L3:M3"/>
    <mergeCell ref="ER7:FO7"/>
    <mergeCell ref="FP7:GM7"/>
    <mergeCell ref="D7:AA7"/>
    <mergeCell ref="AB7:AY7"/>
    <mergeCell ref="AZ7:BW7"/>
    <mergeCell ref="BX7:CU7"/>
    <mergeCell ref="CV7:DS7"/>
    <mergeCell ref="DT7:EQ7"/>
  </mergeCells>
  <conditionalFormatting sqref="D26:GM26 D8:GM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:GM12">
    <cfRule type="expression" dxfId="3" priority="2">
      <formula>D$12&lt;#REF!</formula>
    </cfRule>
    <cfRule type="expression" dxfId="2" priority="3">
      <formula>D$12&gt;#REF!</formula>
    </cfRule>
  </conditionalFormatting>
  <conditionalFormatting sqref="D15:GM15">
    <cfRule type="expression" dxfId="1" priority="4">
      <formula>D$15&lt;#REF!</formula>
    </cfRule>
    <cfRule type="expression" dxfId="0" priority="5">
      <formula>D$15&gt;#REF!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MercureSeries Version="6.4.1.0"/>
</file>

<file path=customXml/item2.xml><?xml version="1.0" encoding="utf-8"?>
<MercureReport Version="6.4.1.0"/>
</file>

<file path=customXml/item3.xml><?xml version="1.0" encoding="utf-8"?>
<MercureMD Version="6.4.1.0"/>
</file>

<file path=customXml/item4.xml><?xml version="1.0" encoding="utf-8"?>
<MercureHD Version="6.4.1.0"/>
</file>

<file path=customXml/itemProps1.xml><?xml version="1.0" encoding="utf-8"?>
<ds:datastoreItem xmlns:ds="http://schemas.openxmlformats.org/officeDocument/2006/customXml" ds:itemID="{A1504505-69A6-47E0-848B-9D97A9D7FE5F}">
  <ds:schemaRefs/>
</ds:datastoreItem>
</file>

<file path=customXml/itemProps2.xml><?xml version="1.0" encoding="utf-8"?>
<ds:datastoreItem xmlns:ds="http://schemas.openxmlformats.org/officeDocument/2006/customXml" ds:itemID="{7F03DDE4-019A-4D38-B556-C745F2E0F37C}">
  <ds:schemaRefs/>
</ds:datastoreItem>
</file>

<file path=customXml/itemProps3.xml><?xml version="1.0" encoding="utf-8"?>
<ds:datastoreItem xmlns:ds="http://schemas.openxmlformats.org/officeDocument/2006/customXml" ds:itemID="{4D3DF60E-2996-4558-AA0E-279713480F34}">
  <ds:schemaRefs/>
</ds:datastoreItem>
</file>

<file path=customXml/itemProps4.xml><?xml version="1.0" encoding="utf-8"?>
<ds:datastoreItem xmlns:ds="http://schemas.openxmlformats.org/officeDocument/2006/customXml" ds:itemID="{6A8807EA-69B8-4614-970C-1AEFD4908D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62</vt:i4>
      </vt:variant>
    </vt:vector>
  </HeadingPairs>
  <TitlesOfParts>
    <vt:vector size="87" baseType="lpstr">
      <vt:lpstr>Cahier des charges</vt:lpstr>
      <vt:lpstr>Task List</vt:lpstr>
      <vt:lpstr>Plan de Prod</vt:lpstr>
      <vt:lpstr>Horaire</vt:lpstr>
      <vt:lpstr>Programme Coindre</vt:lpstr>
      <vt:lpstr>Cote lacs</vt:lpstr>
      <vt:lpstr>Apports</vt:lpstr>
      <vt:lpstr>ma_timeseries</vt:lpstr>
      <vt:lpstr>ma_offer</vt:lpstr>
      <vt:lpstr>ma_constant</vt:lpstr>
      <vt:lpstr>CRM_constant</vt:lpstr>
      <vt:lpstr>Time Series</vt:lpstr>
      <vt:lpstr>inflows_df</vt:lpstr>
      <vt:lpstr>PI Data</vt:lpstr>
      <vt:lpstr>Hdx_Mercure</vt:lpstr>
      <vt:lpstr>Hdx_Data</vt:lpstr>
      <vt:lpstr>CRM_abaque</vt:lpstr>
      <vt:lpstr>Conversion</vt:lpstr>
      <vt:lpstr>MecaFluide</vt:lpstr>
      <vt:lpstr>Réservoir</vt:lpstr>
      <vt:lpstr>Contraintes V</vt:lpstr>
      <vt:lpstr>Contraintes P</vt:lpstr>
      <vt:lpstr>Emergency</vt:lpstr>
      <vt:lpstr>Horaire_20</vt:lpstr>
      <vt:lpstr>Horaire_80</vt:lpstr>
      <vt:lpstr>backup_coindre_J</vt:lpstr>
      <vt:lpstr>backup_coindre_J1</vt:lpstr>
      <vt:lpstr>cDate</vt:lpstr>
      <vt:lpstr>cDate1</vt:lpstr>
      <vt:lpstr>cDate2</vt:lpstr>
      <vt:lpstr>cDate3</vt:lpstr>
      <vt:lpstr>CRM_abaque_kh</vt:lpstr>
      <vt:lpstr>CRM_abaque_kj</vt:lpstr>
      <vt:lpstr>CRM_E</vt:lpstr>
      <vt:lpstr>D_DAY</vt:lpstr>
      <vt:lpstr>HDX_end_date</vt:lpstr>
      <vt:lpstr>HDX_node_GR</vt:lpstr>
      <vt:lpstr>HDX_node_PR</vt:lpstr>
      <vt:lpstr>HDX_node_price</vt:lpstr>
      <vt:lpstr>HDX_param</vt:lpstr>
      <vt:lpstr>HDX_param_price</vt:lpstr>
      <vt:lpstr>HDX_param_valve</vt:lpstr>
      <vt:lpstr>HDX_scenario</vt:lpstr>
      <vt:lpstr>HDX_scenario_price_epex</vt:lpstr>
      <vt:lpstr>HDX_scenario_price_mkonline</vt:lpstr>
      <vt:lpstr>HDX_scenario_valve</vt:lpstr>
      <vt:lpstr>HDX_start_date</vt:lpstr>
      <vt:lpstr>HDX_system</vt:lpstr>
      <vt:lpstr>J_PP_Coindre</vt:lpstr>
      <vt:lpstr>J_PP_Vanne</vt:lpstr>
      <vt:lpstr>Jour_J</vt:lpstr>
      <vt:lpstr>MA_E</vt:lpstr>
      <vt:lpstr>MA_TS</vt:lpstr>
      <vt:lpstr>ma_offer!Mercure_Addin_Mark_00f2923f_5253_4004_a800_91ac75e0ffc7</vt:lpstr>
      <vt:lpstr>'Contraintes V'!Mercure_Addin_Mark_0224d6a6_6c1d_4053_b910_522011cd2549</vt:lpstr>
      <vt:lpstr>CRM_abaque!Mercure_Addin_Mark_04482bde_13ea_451b_9250_a8ca170076f4</vt:lpstr>
      <vt:lpstr>'Task List'!Mercure_Addin_Mark_05798f78_0eb5_4f9d_92b6_a339d6da172b</vt:lpstr>
      <vt:lpstr>CRM_constant!Mercure_Addin_Mark_281efa99_0f76_4599_bf79_0809d07a4430</vt:lpstr>
      <vt:lpstr>Horaire_80!Mercure_Addin_Mark_365e0afc_d75d_4f36_8476_37264e6f0999</vt:lpstr>
      <vt:lpstr>Hdx_Mercure!Mercure_Addin_Mark_38974921_5ea1_4ba0_b801_af1ac1f18783</vt:lpstr>
      <vt:lpstr>'Programme Coindre'!Mercure_Addin_Mark_41238c01_694b_445f_9e97_b0d30d653c6f</vt:lpstr>
      <vt:lpstr>'Cahier des charges'!Mercure_Addin_Mark_450abe35_2d28_4be8_bd52_963befd9f9bf</vt:lpstr>
      <vt:lpstr>'Time Series'!Mercure_Addin_Mark_48c67cdf_0fc7_45ca_bb47_bc3e94566356</vt:lpstr>
      <vt:lpstr>Conversion!Mercure_Addin_Mark_5d054082_6551_4cdb_b603_485ef661d8a8</vt:lpstr>
      <vt:lpstr>Réservoir!Mercure_Addin_Mark_69c1a0aa_5fce_49c1_9917_e783e0f8bbe5</vt:lpstr>
      <vt:lpstr>ma_timeseries!Mercure_Addin_Mark_73b4ce1e_3356_42d9_b25c_0658139bbfb5</vt:lpstr>
      <vt:lpstr>'Contraintes P'!Mercure_Addin_Mark_7b2d5897_e35e_4844_9858_6362d894bc53</vt:lpstr>
      <vt:lpstr>Horaire!Mercure_Addin_Mark_a08fb1ab_b17d_464e_b636_dacfe600f40b</vt:lpstr>
      <vt:lpstr>Apports!Mercure_Addin_Mark_a0eb2dde_1539_4eda_a390_41734476a4ca</vt:lpstr>
      <vt:lpstr>Emergency!Mercure_Addin_Mark_b2689e5a_3c2c_4db0_bb19_a559b37252d8</vt:lpstr>
      <vt:lpstr>ma_constant!Mercure_Addin_Mark_bc799d73_ab6c_4707_86dd_acc82fd7e746</vt:lpstr>
      <vt:lpstr>Hdx_Data!Mercure_Addin_Mark_d62235f4_7c7c_44d4_9621_6486e25529de</vt:lpstr>
      <vt:lpstr>'Cote lacs'!Mercure_Addin_Mark_e4ede006_af43_4a06_ae15_2574edf4c2f4</vt:lpstr>
      <vt:lpstr>Horaire_20!Mercure_Addin_Mark_e72666a8_7d16_4488_a776_6869f90f67cc</vt:lpstr>
      <vt:lpstr>'Plan de Prod'!Mercure_Addin_Mark_edb31e6f_a185_4c8a_b39d_098e563ad0c6</vt:lpstr>
      <vt:lpstr>MecaFluide!Mercure_Addin_Mark_f13bab3f_5083_4ad6_99e7_d59c451a69fc</vt:lpstr>
      <vt:lpstr>Nomination_Coindre</vt:lpstr>
      <vt:lpstr>Nomination_Vanne</vt:lpstr>
      <vt:lpstr>Pagode_prog</vt:lpstr>
      <vt:lpstr>plan_J</vt:lpstr>
      <vt:lpstr>plan_J1</vt:lpstr>
      <vt:lpstr>plan_J1_EDF</vt:lpstr>
      <vt:lpstr>plan_J2</vt:lpstr>
      <vt:lpstr>plan_J2_EDF</vt:lpstr>
      <vt:lpstr>plan_J3</vt:lpstr>
      <vt:lpstr>plan_J3_EDF</vt:lpstr>
      <vt:lpstr>STATUS</vt:lpstr>
    </vt:vector>
  </TitlesOfParts>
  <Company>GDF SUEZ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Husum Charles-Eric</dc:creator>
  <cp:lastModifiedBy>RADULESCO Romain</cp:lastModifiedBy>
  <cp:lastPrinted>2017-11-14T17:06:22Z</cp:lastPrinted>
  <dcterms:created xsi:type="dcterms:W3CDTF">2017-10-03T08:41:13Z</dcterms:created>
  <dcterms:modified xsi:type="dcterms:W3CDTF">2020-01-24T09:35:49Z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niqueId">
    <vt:lpwstr>394000fc-64c8-4795-9a15-65c118e39915_20180221073123</vt:lpwstr>
  </property>
</Properties>
</file>