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romero/Docs/W&amp;R/Paper Modelo de Negocio/Experimentación/Pruebas Modelado/"/>
    </mc:Choice>
  </mc:AlternateContent>
  <xr:revisionPtr revIDLastSave="0" documentId="13_ncr:1_{477EDB5B-543A-FD42-AA29-0F6759EBD905}" xr6:coauthVersionLast="45" xr6:coauthVersionMax="45" xr10:uidLastSave="{00000000-0000-0000-0000-000000000000}"/>
  <bookViews>
    <workbookView xWindow="-22700" yWindow="-480" windowWidth="19860" windowHeight="16040" xr2:uid="{F8570642-16FA-7A49-8742-F26F4A53C9F4}"/>
  </bookViews>
  <sheets>
    <sheet name="M1" sheetId="1" r:id="rId1"/>
    <sheet name="M2" sheetId="2" r:id="rId2"/>
    <sheet name="M3" sheetId="3" r:id="rId3"/>
    <sheet name="M4" sheetId="4" r:id="rId4"/>
    <sheet name="M5" sheetId="5" r:id="rId5"/>
    <sheet name="M6" sheetId="6" r:id="rId6"/>
    <sheet name="M7" sheetId="7" r:id="rId7"/>
    <sheet name="M8" sheetId="8" r:id="rId8"/>
    <sheet name="M9" sheetId="9" r:id="rId9"/>
    <sheet name="M10" sheetId="10" r:id="rId10"/>
    <sheet name="M11" sheetId="11" r:id="rId11"/>
    <sheet name="M12" sheetId="12" r:id="rId12"/>
    <sheet name="M13" sheetId="13" r:id="rId13"/>
    <sheet name="M14" sheetId="14" r:id="rId14"/>
    <sheet name="M15" sheetId="16" r:id="rId15"/>
    <sheet name="M16" sheetId="17" r:id="rId16"/>
    <sheet name="M17" sheetId="18" r:id="rId17"/>
    <sheet name="M18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C46" i="19"/>
  <c r="B45" i="12" l="1"/>
  <c r="B45" i="11"/>
  <c r="B45" i="10"/>
  <c r="B45" i="9"/>
  <c r="B45" i="8"/>
  <c r="B45" i="7"/>
  <c r="B45" i="6"/>
  <c r="B45" i="5"/>
  <c r="B45" i="4"/>
  <c r="B45" i="3"/>
  <c r="E37" i="3"/>
  <c r="E36" i="19" l="1"/>
  <c r="E36" i="18"/>
  <c r="E36" i="17"/>
  <c r="E36" i="16"/>
  <c r="E36" i="14"/>
  <c r="E36" i="13"/>
  <c r="E36" i="12"/>
  <c r="E36" i="11"/>
  <c r="E36" i="10"/>
  <c r="E36" i="9"/>
  <c r="E36" i="8"/>
  <c r="E36" i="7"/>
  <c r="E36" i="6"/>
  <c r="E36" i="5"/>
  <c r="E36" i="4"/>
  <c r="E36" i="3"/>
  <c r="E36" i="2"/>
  <c r="E36" i="1"/>
  <c r="F37" i="1"/>
  <c r="E37" i="1"/>
  <c r="D44" i="19" l="1"/>
  <c r="C44" i="19"/>
  <c r="B44" i="19" l="1"/>
  <c r="F37" i="19"/>
  <c r="E37" i="19"/>
  <c r="C44" i="18"/>
  <c r="C46" i="18" s="1"/>
  <c r="B44" i="18"/>
  <c r="F37" i="18"/>
  <c r="E37" i="18"/>
  <c r="C44" i="17"/>
  <c r="C46" i="17" s="1"/>
  <c r="B44" i="17"/>
  <c r="F37" i="17"/>
  <c r="E37" i="17"/>
  <c r="C44" i="16"/>
  <c r="C46" i="16" s="1"/>
  <c r="B44" i="16"/>
  <c r="F37" i="16"/>
  <c r="E37" i="16"/>
  <c r="C44" i="14"/>
  <c r="C46" i="14" s="1"/>
  <c r="B44" i="14"/>
  <c r="F37" i="14"/>
  <c r="E37" i="14"/>
  <c r="C44" i="13"/>
  <c r="C46" i="13" s="1"/>
  <c r="B44" i="13"/>
  <c r="F37" i="13"/>
  <c r="E37" i="13"/>
  <c r="C44" i="12"/>
  <c r="C46" i="12" s="1"/>
  <c r="B44" i="12"/>
  <c r="F37" i="12"/>
  <c r="E37" i="12"/>
  <c r="B46" i="19" l="1"/>
  <c r="B47" i="19" s="1"/>
  <c r="B46" i="18"/>
  <c r="B47" i="18" s="1"/>
  <c r="B46" i="17"/>
  <c r="B47" i="17" s="1"/>
  <c r="B46" i="16"/>
  <c r="B47" i="16" s="1"/>
  <c r="B46" i="14"/>
  <c r="B47" i="14" s="1"/>
  <c r="B46" i="13"/>
  <c r="B47" i="13" s="1"/>
  <c r="B46" i="12"/>
  <c r="B47" i="12" s="1"/>
  <c r="E37" i="11"/>
  <c r="C46" i="11"/>
  <c r="B46" i="5"/>
  <c r="E37" i="9"/>
  <c r="B46" i="9" s="1"/>
  <c r="B47" i="9" s="1"/>
  <c r="E37" i="10"/>
  <c r="B46" i="10" s="1"/>
  <c r="B47" i="10" s="1"/>
  <c r="C46" i="10"/>
  <c r="C46" i="9"/>
  <c r="E37" i="8"/>
  <c r="B46" i="8" s="1"/>
  <c r="B47" i="8" s="1"/>
  <c r="C46" i="8"/>
  <c r="E37" i="7"/>
  <c r="B46" i="7" s="1"/>
  <c r="B47" i="7" s="1"/>
  <c r="C46" i="7"/>
  <c r="C46" i="6"/>
  <c r="B46" i="6"/>
  <c r="E37" i="6"/>
  <c r="B47" i="6" s="1"/>
  <c r="E37" i="4"/>
  <c r="B46" i="4" s="1"/>
  <c r="B47" i="4" s="1"/>
  <c r="E37" i="5"/>
  <c r="B47" i="5"/>
  <c r="C46" i="5"/>
  <c r="B46" i="3"/>
  <c r="B47" i="3" s="1"/>
  <c r="C46" i="4"/>
  <c r="C46" i="3"/>
  <c r="C46" i="2"/>
  <c r="B46" i="2"/>
  <c r="B47" i="2" s="1"/>
  <c r="B46" i="1"/>
  <c r="C46" i="1"/>
  <c r="B47" i="1" l="1"/>
  <c r="F37" i="2"/>
  <c r="E37" i="2"/>
  <c r="C44" i="11" l="1"/>
  <c r="B44" i="11"/>
  <c r="B46" i="11" s="1"/>
  <c r="B47" i="11" s="1"/>
  <c r="F37" i="11"/>
  <c r="C44" i="10"/>
  <c r="B44" i="10"/>
  <c r="F37" i="10"/>
  <c r="C44" i="9"/>
  <c r="B44" i="9"/>
  <c r="F37" i="9"/>
  <c r="C44" i="8"/>
  <c r="B44" i="8"/>
  <c r="F37" i="8"/>
  <c r="C44" i="7"/>
  <c r="B44" i="7"/>
  <c r="F37" i="7"/>
  <c r="C44" i="6"/>
  <c r="B44" i="6"/>
  <c r="F37" i="6"/>
  <c r="C44" i="5"/>
  <c r="B44" i="5"/>
  <c r="F37" i="5"/>
  <c r="C44" i="4"/>
  <c r="B44" i="4"/>
  <c r="F37" i="4"/>
  <c r="C44" i="3"/>
  <c r="B44" i="3"/>
  <c r="F37" i="3"/>
  <c r="C44" i="2"/>
  <c r="B44" i="2"/>
  <c r="B44" i="1" l="1"/>
  <c r="C44" i="1"/>
</calcChain>
</file>

<file path=xl/sharedStrings.xml><?xml version="1.0" encoding="utf-8"?>
<sst xmlns="http://schemas.openxmlformats.org/spreadsheetml/2006/main" count="1279" uniqueCount="75">
  <si>
    <t xml:space="preserve"> </t>
  </si>
  <si>
    <t>ESTRUCTURA DEL NEGOCIO</t>
  </si>
  <si>
    <t>MODELO DE CANALES</t>
  </si>
  <si>
    <t>CRITERIOS</t>
  </si>
  <si>
    <t>COMPONENTES</t>
  </si>
  <si>
    <t>CANALES</t>
  </si>
  <si>
    <t>Se identifica el proveedor de cebada y lúbulo</t>
  </si>
  <si>
    <t>Se describen todos los canales identificados en la estructura.</t>
  </si>
  <si>
    <t>Se identifica el proveedor de botellas</t>
  </si>
  <si>
    <t>Cada canal tiene un indicador acorde a la estructura del negocio</t>
  </si>
  <si>
    <t>Se identifica el depósito de insumos</t>
  </si>
  <si>
    <t>ACTIVIDADES</t>
  </si>
  <si>
    <t>Se identifica el deposito de cerveza embotellada</t>
  </si>
  <si>
    <t>Se identifican las actividades de pedido, recepción y almacenamiento de cebada y lúpulo</t>
  </si>
  <si>
    <t>Se identifica la bodega de botellas de cajas de cerveza</t>
  </si>
  <si>
    <t>Se identifica la acivtidad de pronóstico de botellas</t>
  </si>
  <si>
    <t>Se identifica la bodega de las tiendas (dentro de la cervecería)</t>
  </si>
  <si>
    <t>Se identifican las actividades de pedido, recepción y almacenamiento de botellas</t>
  </si>
  <si>
    <t>Se identifica el almacenamiento y distribución de residuos de fermentación</t>
  </si>
  <si>
    <t xml:space="preserve">Se identifica el depósito de residuos </t>
  </si>
  <si>
    <t>Se identifica el almacenamiento y distribución de cerveza sin vender</t>
  </si>
  <si>
    <t>Se identifican las granjas como clientes</t>
  </si>
  <si>
    <t>Se identifica la recolección y almacenamiento de los residuos</t>
  </si>
  <si>
    <t>Se identifican las tiendas de barrio como clientes</t>
  </si>
  <si>
    <t>Se identifica la recolección y almacenamiento de la cerveza sin vender</t>
  </si>
  <si>
    <t>Se identifican los bares como clientes</t>
  </si>
  <si>
    <t>Se identifican las 9 actividades de la elaboración de cerveza</t>
  </si>
  <si>
    <t>Se identifican los clientes de las tiendas propias.</t>
  </si>
  <si>
    <t>Se incluye el embotellado en el canal de transformación de cerveza</t>
  </si>
  <si>
    <t>Se identifica la distileria local como cliente.</t>
  </si>
  <si>
    <t>Se identifican las actividades promocionales (catas y envío de piezas) en el canal de relacionamiento con los bares</t>
  </si>
  <si>
    <t xml:space="preserve">Se identifican las actividades promocioanles (visitas) en el canal de relacionamiento con la tienda. </t>
  </si>
  <si>
    <t>Se identifica el canal de aprovisionamiento entre el proveedor de cebada y lúpulo y  la cervecería</t>
  </si>
  <si>
    <t>Las actividades de los canales no contienen detalles operativos.</t>
  </si>
  <si>
    <t>Se identifica el canal de aprovisionamiento entre el proveedor de botellas y la cervecería</t>
  </si>
  <si>
    <t>Las actividades no incluyen detalles estratégicos.</t>
  </si>
  <si>
    <t>RECURSOS</t>
  </si>
  <si>
    <t>Se identifica el camión en las actividades de transporte</t>
  </si>
  <si>
    <t>Se identifica el canal de distribución entre la bodega de botellas de cajas y la bodega de la tienda</t>
  </si>
  <si>
    <t>Se identifican los componentes tecnológicos asociados a las actividades de pedidos.</t>
  </si>
  <si>
    <t>Se identifica el canal de relacionamiento entre la cervecería y las granjas locales</t>
  </si>
  <si>
    <t>Se identifica al mesero en los canales asociados al cliente de las tiendas propias.</t>
  </si>
  <si>
    <t>Se identifica el canal de distribución entre la cervecería y las granjas locales</t>
  </si>
  <si>
    <t>Se identifican los recursos correspondientes a cada una de las actividades de transformación de cerveza</t>
  </si>
  <si>
    <t>Se identifica el canal de monetización entre la cervecería y las granjas locales</t>
  </si>
  <si>
    <t>Se identifica el canal de relacionamiento entre la cervecería y las tiendas de barrio</t>
  </si>
  <si>
    <t>Se identifica el canal de distribución entre la cervecería y  las tiendas de barrio</t>
  </si>
  <si>
    <t>Se identifica el canal de monetización entre la cervecería y  las tiendas de barrio</t>
  </si>
  <si>
    <t>Se identifica el canal de relacionamiento entre la cervecería y los bares</t>
  </si>
  <si>
    <t>Se identifica el canal de distribución entre la cervecería y los bares</t>
  </si>
  <si>
    <t>Se identifica el canal de monetización entre la cervecería y los bares</t>
  </si>
  <si>
    <t>Se identifica el canal de relacionamiento entre la cervecería y los clientes de las tiendas propias</t>
  </si>
  <si>
    <t>Se identifica el canal de distribución entre la cervecería y los clientes de las tiendas propias</t>
  </si>
  <si>
    <t>Se identifica el canal de monetización entre la cervecería y los clientes de las tiendas propias</t>
  </si>
  <si>
    <t>Se identifica el canal de relacionamiento entre la cervecería y la destileria</t>
  </si>
  <si>
    <t>Se identifica el canal de distribución entre la cervecería y la destileria</t>
  </si>
  <si>
    <t>Se identifica el canal de monetización entre la cervecería y la destileria</t>
  </si>
  <si>
    <t>TOTAL</t>
  </si>
  <si>
    <t>Se identifica el deposito de contenedores</t>
  </si>
  <si>
    <t>Se identifica el depósito de botellas usadas</t>
  </si>
  <si>
    <t>Se identifica el canal de distribución entre la bodega de las tiendas y el depósito de botellas usadas</t>
  </si>
  <si>
    <t>Se identifica el canal de distribución entre el depósito de botellas usadas y el de contenedores</t>
  </si>
  <si>
    <t>Se identifica el canal de distribución entre  la bodega de cajas de cerveza y el depósito de botellas usadas</t>
  </si>
  <si>
    <t>Se identifica el canal de transformación entre el depósito de insumos y el depósito de cerveza embotellada</t>
  </si>
  <si>
    <t>Se identifica el canal de distribución entre el depósito de cerveza embotellada y la bodega de cajas de cerveza</t>
  </si>
  <si>
    <t>Se identifica el canal de distribución entre el depósito de cerveza embotellada y el depósito de residuos</t>
  </si>
  <si>
    <t>Se identifica el canal de distribución entre el depósito de cerveza embotellada y el depósito de botellas usadas</t>
  </si>
  <si>
    <t>Se identifica la recolección y el almacenamiento de botellas usadas</t>
  </si>
  <si>
    <t>Se identiican la  distribución de botellas usadas</t>
  </si>
  <si>
    <t>Se identifica la actividad de pronóstico de botellas</t>
  </si>
  <si>
    <t xml:space="preserve">Se identifican las actividades promocionales (visitas) en el canal de relacionamiento con la tienda. </t>
  </si>
  <si>
    <t>Se identifica la  distribución de botellas usadas</t>
  </si>
  <si>
    <t>Se identifican la  distribución de botellas usadas</t>
  </si>
  <si>
    <t>Se identifica el proveedor de cebada y lúpulo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</si>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</sst>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1" fillId="4" borderId="0" xfId="0" applyFont="1" applyFill="1" applyAlignment="1">
      <alignment horizontal="left"/>
    </xf>
    <xf numFmtId="0" fontId="2" fillId="0" borderId="0" xfId="0" applyFont="1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EE4F-CC61-4A4A-BE5F-8E9E3D3C2AAA}">
  <dimension ref="A1:K47"/>
  <sheetViews>
    <sheetView tabSelected="1" topLeftCell="A15" zoomScale="75" workbookViewId="0">
      <selection activeCell="D53" sqref="D53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0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0</v>
      </c>
      <c r="F7">
        <v>1</v>
      </c>
    </row>
    <row r="8" spans="1:11" x14ac:dyDescent="0.2">
      <c r="A8" t="s">
        <v>14</v>
      </c>
      <c r="B8">
        <v>1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0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0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0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0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7" x14ac:dyDescent="0.2">
      <c r="A33" t="s">
        <v>51</v>
      </c>
      <c r="B33">
        <v>1</v>
      </c>
      <c r="C33">
        <v>1</v>
      </c>
    </row>
    <row r="34" spans="1:7" x14ac:dyDescent="0.2">
      <c r="A34" t="s">
        <v>52</v>
      </c>
      <c r="B34">
        <v>1</v>
      </c>
      <c r="C34">
        <v>1</v>
      </c>
    </row>
    <row r="35" spans="1:7" x14ac:dyDescent="0.2">
      <c r="A35" t="s">
        <v>53</v>
      </c>
      <c r="B35">
        <v>1</v>
      </c>
      <c r="C35">
        <v>1</v>
      </c>
    </row>
    <row r="36" spans="1:7" x14ac:dyDescent="0.2">
      <c r="A36" t="s">
        <v>54</v>
      </c>
      <c r="B36">
        <v>1</v>
      </c>
      <c r="C36">
        <v>1</v>
      </c>
      <c r="E36" s="7">
        <f>SUM(D4:E6,E7:E21)</f>
        <v>0</v>
      </c>
    </row>
    <row r="37" spans="1:7" x14ac:dyDescent="0.2">
      <c r="A37" t="s">
        <v>55</v>
      </c>
      <c r="B37">
        <v>1</v>
      </c>
      <c r="C37">
        <v>1</v>
      </c>
      <c r="E37" s="3">
        <f>SUM(E4:E5,E7:E21,E23:E26)</f>
        <v>0</v>
      </c>
      <c r="F37">
        <f>SUM(F4:F5,F7:F21,F23:F26)</f>
        <v>21</v>
      </c>
      <c r="G37">
        <v>17</v>
      </c>
    </row>
    <row r="38" spans="1:7" x14ac:dyDescent="0.2">
      <c r="A38" t="s">
        <v>56</v>
      </c>
      <c r="B38">
        <v>1</v>
      </c>
      <c r="C38">
        <v>1</v>
      </c>
    </row>
    <row r="39" spans="1:7" x14ac:dyDescent="0.2">
      <c r="A39" t="s">
        <v>65</v>
      </c>
      <c r="B39">
        <v>0.5</v>
      </c>
      <c r="C39">
        <v>1</v>
      </c>
      <c r="D39" s="2"/>
      <c r="E39" s="2"/>
    </row>
    <row r="40" spans="1:7" x14ac:dyDescent="0.2">
      <c r="A40" t="s">
        <v>66</v>
      </c>
      <c r="B40">
        <v>0</v>
      </c>
      <c r="C40">
        <v>1</v>
      </c>
    </row>
    <row r="41" spans="1:7" x14ac:dyDescent="0.2">
      <c r="A41" t="s">
        <v>62</v>
      </c>
      <c r="B41">
        <v>0</v>
      </c>
      <c r="C41">
        <v>1</v>
      </c>
    </row>
    <row r="42" spans="1:7" x14ac:dyDescent="0.2">
      <c r="A42" t="s">
        <v>60</v>
      </c>
      <c r="B42">
        <v>0</v>
      </c>
      <c r="C42">
        <v>1</v>
      </c>
    </row>
    <row r="43" spans="1:7" x14ac:dyDescent="0.2">
      <c r="A43" t="s">
        <v>61</v>
      </c>
      <c r="B43">
        <v>1</v>
      </c>
      <c r="C43">
        <v>1</v>
      </c>
    </row>
    <row r="44" spans="1:7" x14ac:dyDescent="0.2">
      <c r="B44" s="3">
        <f>SUM(B4:B17,B19:B43)</f>
        <v>31.5</v>
      </c>
      <c r="C44">
        <f>SUM(C4:C17,C19:C43)</f>
        <v>39</v>
      </c>
    </row>
    <row r="46" spans="1:7" x14ac:dyDescent="0.2">
      <c r="A46" s="4" t="s">
        <v>57</v>
      </c>
      <c r="B46" s="4">
        <f>(B44*0.8)+(E37*0.2)</f>
        <v>25.200000000000003</v>
      </c>
      <c r="C46" s="4">
        <f>(C44*0.8)+(F37*0.2)</f>
        <v>35.400000000000006</v>
      </c>
      <c r="D46" s="4">
        <f>(C44*0.8)+(G37*0.2)</f>
        <v>34.6</v>
      </c>
    </row>
    <row r="47" spans="1:7" x14ac:dyDescent="0.2">
      <c r="B47" s="5">
        <f>((B46*0.25)/C46)</f>
        <v>0.17796610169491525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02E2-A5EF-B445-BDA1-ED316E4B93FE}">
  <dimension ref="A1:K47"/>
  <sheetViews>
    <sheetView topLeftCell="A18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0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1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1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1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0.5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1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1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1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16.5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17.5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1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1</v>
      </c>
      <c r="C43">
        <v>1</v>
      </c>
    </row>
    <row r="44" spans="1:6" x14ac:dyDescent="0.2">
      <c r="B44" s="3">
        <f>SUM(B4:B17,B19:B43)</f>
        <v>35</v>
      </c>
      <c r="C44">
        <f>SUM(C4:C17,C19:C43)</f>
        <v>39</v>
      </c>
    </row>
    <row r="45" spans="1:6" x14ac:dyDescent="0.2">
      <c r="B45" s="4">
        <f>(B44*0.8)+(E36*0.2)</f>
        <v>31.3</v>
      </c>
    </row>
    <row r="46" spans="1:6" x14ac:dyDescent="0.2">
      <c r="A46" s="4" t="s">
        <v>57</v>
      </c>
      <c r="B46" s="4">
        <f>(B44*0.8)+(E37*0.2)</f>
        <v>31.5</v>
      </c>
      <c r="C46" s="4">
        <f>(C44*0.8)+(F37*0.2)</f>
        <v>35.400000000000006</v>
      </c>
    </row>
    <row r="47" spans="1:6" x14ac:dyDescent="0.2">
      <c r="B47" s="5">
        <f>((B46*0.25)/C46)</f>
        <v>0.22245762711864403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873B-9531-FD4C-B245-AB1BD00D0E16}">
  <dimension ref="A1:K47"/>
  <sheetViews>
    <sheetView topLeftCell="A18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0.5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1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1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1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1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1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1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1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1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1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1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1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0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17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21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1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1</v>
      </c>
      <c r="C42">
        <v>1</v>
      </c>
    </row>
    <row r="43" spans="1:6" x14ac:dyDescent="0.2">
      <c r="A43" t="s">
        <v>61</v>
      </c>
      <c r="B43">
        <v>1</v>
      </c>
      <c r="C43">
        <v>1</v>
      </c>
    </row>
    <row r="44" spans="1:6" x14ac:dyDescent="0.2">
      <c r="B44" s="3">
        <f>SUM(B4:B17,B19:B43)</f>
        <v>35.5</v>
      </c>
      <c r="C44">
        <f>SUM(C4:C17,C19:C43)</f>
        <v>39</v>
      </c>
    </row>
    <row r="45" spans="1:6" x14ac:dyDescent="0.2">
      <c r="B45" s="4">
        <f>(B44*0.8)+(E36*0.2)</f>
        <v>31.800000000000004</v>
      </c>
    </row>
    <row r="46" spans="1:6" x14ac:dyDescent="0.2">
      <c r="A46" s="4" t="s">
        <v>57</v>
      </c>
      <c r="B46" s="4">
        <f>(B44*0.8)+(E37*0.2)</f>
        <v>32.6</v>
      </c>
      <c r="C46" s="4">
        <f>(C44*0.8)+(F37*0.2)</f>
        <v>35.400000000000006</v>
      </c>
    </row>
    <row r="47" spans="1:6" x14ac:dyDescent="0.2">
      <c r="B47" s="5">
        <f>((B46*0.25)/C46)</f>
        <v>0.23022598870056493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59A1-F6BB-B949-BF5A-E08CB15CC038}">
  <dimension ref="A1:K47"/>
  <sheetViews>
    <sheetView topLeftCell="A16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0.5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0.5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0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0.5</v>
      </c>
      <c r="C33">
        <v>1</v>
      </c>
    </row>
    <row r="34" spans="1:6" x14ac:dyDescent="0.2">
      <c r="A34" t="s">
        <v>52</v>
      </c>
      <c r="B34">
        <v>0.5</v>
      </c>
      <c r="C34">
        <v>1</v>
      </c>
    </row>
    <row r="35" spans="1:6" x14ac:dyDescent="0.2">
      <c r="A35" t="s">
        <v>53</v>
      </c>
      <c r="B35">
        <v>0.5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5</v>
      </c>
    </row>
    <row r="37" spans="1:6" x14ac:dyDescent="0.2">
      <c r="A37" t="s">
        <v>55</v>
      </c>
      <c r="B37">
        <v>0</v>
      </c>
      <c r="C37">
        <v>1</v>
      </c>
      <c r="E37" s="3">
        <f>SUM(E4:E5,E7:E21,E23:E26)</f>
        <v>5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22.5</v>
      </c>
      <c r="C44">
        <f>SUM(C4:C17,C19:C43)</f>
        <v>39</v>
      </c>
    </row>
    <row r="45" spans="1:6" x14ac:dyDescent="0.2">
      <c r="B45" s="4">
        <f>(B44*0.8)+(E36*0.2)</f>
        <v>19</v>
      </c>
    </row>
    <row r="46" spans="1:6" x14ac:dyDescent="0.2">
      <c r="A46" s="4" t="s">
        <v>57</v>
      </c>
      <c r="B46" s="4">
        <f>(B44*0.8)+(E37*0.2)</f>
        <v>19</v>
      </c>
      <c r="C46" s="4">
        <f>(C44*0.8)+(F37*0.2)</f>
        <v>35.400000000000006</v>
      </c>
    </row>
    <row r="47" spans="1:6" x14ac:dyDescent="0.2">
      <c r="B47" s="5">
        <f>((B46*0.25)/C46)</f>
        <v>0.13418079096045196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161D-3007-8445-8883-4286E7914772}">
  <dimension ref="A1:K47"/>
  <sheetViews>
    <sheetView topLeftCell="A18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73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0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0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0.5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0.5</v>
      </c>
      <c r="F11">
        <v>1</v>
      </c>
    </row>
    <row r="12" spans="1:11" x14ac:dyDescent="0.2">
      <c r="A12" t="s">
        <v>19</v>
      </c>
      <c r="B12">
        <v>0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0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0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9.5</v>
      </c>
    </row>
    <row r="37" spans="1:6" x14ac:dyDescent="0.2">
      <c r="A37" t="s">
        <v>55</v>
      </c>
      <c r="B37">
        <v>0</v>
      </c>
      <c r="C37">
        <v>1</v>
      </c>
      <c r="E37" s="3">
        <f>SUM(E4:E5,E7:E21,E23:E26)</f>
        <v>9.5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20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17.899999999999999</v>
      </c>
      <c r="C46" s="4">
        <f>(C44*0.8)+(F37*0.2)</f>
        <v>35.400000000000006</v>
      </c>
    </row>
    <row r="47" spans="1:6" x14ac:dyDescent="0.2">
      <c r="B47" s="5">
        <f>((B46*0.25)/C46)</f>
        <v>0.12641242937853103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C19-BF9D-2B40-9AE4-9F556E8A60F8}">
  <dimension ref="A1:K47"/>
  <sheetViews>
    <sheetView topLeftCell="A19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0.5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0.5</v>
      </c>
      <c r="C11">
        <v>1</v>
      </c>
      <c r="D11" t="s">
        <v>20</v>
      </c>
      <c r="E11" t="s">
        <v>74</v>
      </c>
      <c r="F11">
        <v>1</v>
      </c>
    </row>
    <row r="12" spans="1:11" x14ac:dyDescent="0.2">
      <c r="A12" t="s">
        <v>19</v>
      </c>
      <c r="B12">
        <v>0.5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0.5</v>
      </c>
      <c r="C30">
        <v>1</v>
      </c>
    </row>
    <row r="31" spans="1:6" x14ac:dyDescent="0.2">
      <c r="A31" t="s">
        <v>49</v>
      </c>
      <c r="B31">
        <v>0.5</v>
      </c>
      <c r="C31">
        <v>1</v>
      </c>
    </row>
    <row r="32" spans="1:6" x14ac:dyDescent="0.2">
      <c r="A32" t="s">
        <v>50</v>
      </c>
      <c r="B32">
        <v>0.5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9.5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9.5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26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22.7</v>
      </c>
      <c r="C46" s="4">
        <f>(C44*0.8)+(F37*0.2)</f>
        <v>35.400000000000006</v>
      </c>
    </row>
    <row r="47" spans="1:6" x14ac:dyDescent="0.2">
      <c r="B47" s="5">
        <f>((B46*0.25)/C46)</f>
        <v>0.16031073446327682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3B05-9AE8-9B49-9A18-DA5B5AD239CC}">
  <dimension ref="A1:K47"/>
  <sheetViews>
    <sheetView topLeftCell="B22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9.5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9.5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29.5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25.5</v>
      </c>
      <c r="C46" s="4">
        <f>(C44*0.8)+(F37*0.2)</f>
        <v>35.400000000000006</v>
      </c>
    </row>
    <row r="47" spans="1:6" x14ac:dyDescent="0.2">
      <c r="B47" s="5">
        <f>((B46*0.25)/C46)</f>
        <v>0.18008474576271183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A242-3B14-0043-9C09-4A46CC1E744E}">
  <dimension ref="A1:K47"/>
  <sheetViews>
    <sheetView topLeftCell="B16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0.5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0.5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0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0.5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11</v>
      </c>
    </row>
    <row r="37" spans="1:6" x14ac:dyDescent="0.2">
      <c r="A37" t="s">
        <v>55</v>
      </c>
      <c r="B37">
        <v>0</v>
      </c>
      <c r="C37">
        <v>1</v>
      </c>
      <c r="E37" s="3">
        <f>SUM(E4:E5,E7:E21,E23:E26)</f>
        <v>11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0.5</v>
      </c>
      <c r="C43">
        <v>1</v>
      </c>
    </row>
    <row r="44" spans="1:6" x14ac:dyDescent="0.2">
      <c r="B44" s="3">
        <f>SUM(B4:B17,B19:B43)</f>
        <v>26.5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23.400000000000002</v>
      </c>
      <c r="C46" s="4">
        <f>(C44*0.8)+(F37*0.2)</f>
        <v>35.400000000000006</v>
      </c>
    </row>
    <row r="47" spans="1:6" x14ac:dyDescent="0.2">
      <c r="B47" s="5">
        <f>((B46*0.25)/C46)</f>
        <v>0.16525423728813557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7993-3B94-B647-97FC-38EE858DB4BF}">
  <dimension ref="A1:K47"/>
  <sheetViews>
    <sheetView topLeftCell="D14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0.5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0.5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0.5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0</v>
      </c>
      <c r="C16">
        <v>1</v>
      </c>
      <c r="D16" t="s">
        <v>68</v>
      </c>
      <c r="E16">
        <v>0.5</v>
      </c>
      <c r="F16">
        <v>1</v>
      </c>
    </row>
    <row r="17" spans="1:6" x14ac:dyDescent="0.2">
      <c r="A17" t="s">
        <v>29</v>
      </c>
      <c r="B17">
        <v>0.5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0.5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0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0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0.5</v>
      </c>
      <c r="C36">
        <v>1</v>
      </c>
      <c r="E36" s="7">
        <f>SUM(D4:E6,E7:E21)</f>
        <v>8</v>
      </c>
    </row>
    <row r="37" spans="1:6" x14ac:dyDescent="0.2">
      <c r="A37" t="s">
        <v>55</v>
      </c>
      <c r="B37">
        <v>0</v>
      </c>
      <c r="C37">
        <v>1</v>
      </c>
      <c r="E37" s="3">
        <f>SUM(E4:E5,E7:E21,E23:E26)</f>
        <v>8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23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20.000000000000004</v>
      </c>
      <c r="C46" s="4">
        <f>(C44*0.8)+(F37*0.2)</f>
        <v>35.400000000000006</v>
      </c>
    </row>
    <row r="47" spans="1:6" x14ac:dyDescent="0.2">
      <c r="B47" s="5">
        <f>((B46*0.25)/C46)</f>
        <v>0.14124293785310735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637B-328F-054F-A0A6-999772856CB0}">
  <dimension ref="A1:K47"/>
  <sheetViews>
    <sheetView topLeftCell="A10" zoomScale="75" workbookViewId="0">
      <selection activeCell="D46" sqref="D4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0.5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1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0.5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0.5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1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6" t="s">
        <v>5</v>
      </c>
      <c r="B18" s="6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6" t="s">
        <v>36</v>
      </c>
      <c r="E22" s="6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14.5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14.5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30.5</v>
      </c>
      <c r="C44">
        <f>SUM(C4:C17,C19:C43)</f>
        <v>39</v>
      </c>
      <c r="D44">
        <f>39 + 21</f>
        <v>60</v>
      </c>
    </row>
    <row r="46" spans="1:6" x14ac:dyDescent="0.2">
      <c r="A46" s="4" t="s">
        <v>57</v>
      </c>
      <c r="B46" s="4">
        <f>(B44*0.8)+(E37*0.2)</f>
        <v>27.300000000000004</v>
      </c>
      <c r="C46" s="4">
        <f>(C44*0.8)+(F37*0.2)</f>
        <v>35.400000000000006</v>
      </c>
    </row>
    <row r="47" spans="1:6" x14ac:dyDescent="0.2">
      <c r="B47" s="5">
        <f>((B46*0.25)/C46)</f>
        <v>0.19279661016949151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80B4-DD42-D54D-89C9-31E6EF54E4F3}">
  <dimension ref="A1:K47"/>
  <sheetViews>
    <sheetView topLeftCell="B14" zoomScale="88" workbookViewId="0">
      <selection activeCell="E36" sqref="E36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69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1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71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70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8.5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8.5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0.5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1</v>
      </c>
      <c r="C42">
        <v>1</v>
      </c>
    </row>
    <row r="43" spans="1:6" x14ac:dyDescent="0.2">
      <c r="A43" t="s">
        <v>61</v>
      </c>
      <c r="B43">
        <v>1</v>
      </c>
      <c r="C43">
        <v>1</v>
      </c>
    </row>
    <row r="44" spans="1:6" x14ac:dyDescent="0.2">
      <c r="B44" s="3">
        <f>SUM(B4:B17,B19:B43)</f>
        <v>35</v>
      </c>
      <c r="C44">
        <f>SUM(C4:C17,C19:C43)</f>
        <v>39</v>
      </c>
    </row>
    <row r="46" spans="1:6" x14ac:dyDescent="0.2">
      <c r="A46" s="4" t="s">
        <v>57</v>
      </c>
      <c r="B46" s="4">
        <f>(B44*0.8)+(E37*0.2)</f>
        <v>29.7</v>
      </c>
      <c r="C46" s="4">
        <f>(C44*0.8)+(F37*0.2)</f>
        <v>35.400000000000006</v>
      </c>
    </row>
    <row r="47" spans="1:6" x14ac:dyDescent="0.2">
      <c r="B47" s="5">
        <f>((B46*0.25)/C46)</f>
        <v>0.20974576271186438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4B7B-755F-ED43-B713-1FD32AEDC5F2}">
  <dimension ref="A1:K47"/>
  <sheetViews>
    <sheetView topLeftCell="A21" zoomScale="111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0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0.5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1</v>
      </c>
      <c r="F12">
        <v>1</v>
      </c>
      <c r="K12" t="s">
        <v>0</v>
      </c>
    </row>
    <row r="13" spans="1:11" x14ac:dyDescent="0.2">
      <c r="A13" t="s">
        <v>21</v>
      </c>
      <c r="B13">
        <v>0</v>
      </c>
      <c r="C13">
        <v>1</v>
      </c>
      <c r="D13" t="s">
        <v>24</v>
      </c>
      <c r="E13">
        <v>0.5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71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0.5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0.5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0.5</v>
      </c>
      <c r="F23">
        <v>1</v>
      </c>
    </row>
    <row r="24" spans="1:6" x14ac:dyDescent="0.2">
      <c r="A24" t="s">
        <v>40</v>
      </c>
      <c r="B24">
        <v>0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0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0</v>
      </c>
      <c r="C26">
        <v>1</v>
      </c>
      <c r="D26" t="s">
        <v>43</v>
      </c>
      <c r="E26">
        <v>0.5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0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12.5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13.5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24</v>
      </c>
      <c r="C44">
        <f>SUM(C4:C17,C19:C43)</f>
        <v>39</v>
      </c>
    </row>
    <row r="45" spans="1:6" x14ac:dyDescent="0.2">
      <c r="B45" s="4">
        <f>(B44*0.8)+(E36*0.2)</f>
        <v>21.700000000000003</v>
      </c>
    </row>
    <row r="46" spans="1:6" x14ac:dyDescent="0.2">
      <c r="A46" s="4" t="s">
        <v>57</v>
      </c>
      <c r="B46" s="4">
        <f>(B44*0.8)+(E37*0.2)</f>
        <v>21.900000000000002</v>
      </c>
      <c r="C46" s="4">
        <f>(C44*0.8)+(F37*0.2)</f>
        <v>35.400000000000006</v>
      </c>
    </row>
    <row r="47" spans="1:6" x14ac:dyDescent="0.2">
      <c r="B47" s="5">
        <f>((B46*0.25)/C46)</f>
        <v>0.15466101694915252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24D4-C8F3-0F41-8684-2973F826EA2A}">
  <dimension ref="A1:K47"/>
  <sheetViews>
    <sheetView topLeftCell="A15" zoomScale="94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0.5</v>
      </c>
      <c r="F11">
        <v>1</v>
      </c>
    </row>
    <row r="12" spans="1:11" x14ac:dyDescent="0.2">
      <c r="A12" t="s">
        <v>19</v>
      </c>
      <c r="B12">
        <v>0</v>
      </c>
      <c r="C12">
        <v>1</v>
      </c>
      <c r="D12" t="s">
        <v>22</v>
      </c>
      <c r="E12">
        <v>0.5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0.5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0.5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0.5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0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9.5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10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0</v>
      </c>
      <c r="C39">
        <v>1</v>
      </c>
      <c r="D39" s="2"/>
      <c r="E39" s="2"/>
    </row>
    <row r="40" spans="1:6" x14ac:dyDescent="0.2">
      <c r="A40" t="s">
        <v>66</v>
      </c>
      <c r="B40">
        <v>1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30</v>
      </c>
      <c r="C44">
        <f>SUM(C4:C17,C19:C43)</f>
        <v>39</v>
      </c>
    </row>
    <row r="45" spans="1:6" x14ac:dyDescent="0.2">
      <c r="B45" s="4">
        <f>(B44*0.8)+(E36*0.2)</f>
        <v>25.9</v>
      </c>
    </row>
    <row r="46" spans="1:6" x14ac:dyDescent="0.2">
      <c r="A46" s="4" t="s">
        <v>57</v>
      </c>
      <c r="B46" s="4">
        <f>(B44*0.8)+(E37*0.2)</f>
        <v>26</v>
      </c>
      <c r="C46" s="4">
        <f>(C44*0.8)+(F37*0.2)</f>
        <v>35.400000000000006</v>
      </c>
    </row>
    <row r="47" spans="1:6" x14ac:dyDescent="0.2">
      <c r="B47" s="5">
        <f>((B46*0.25)/C46)</f>
        <v>0.18361581920903952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7FCB-45EF-5941-AB8D-DFF41576599A}">
  <dimension ref="A1:K47"/>
  <sheetViews>
    <sheetView topLeftCell="A15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0.5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1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0.5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0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0</v>
      </c>
      <c r="C36">
        <v>1</v>
      </c>
      <c r="E36" s="7">
        <f>SUM(D4:E6,E7:E21)</f>
        <v>11</v>
      </c>
    </row>
    <row r="37" spans="1:6" x14ac:dyDescent="0.2">
      <c r="A37" t="s">
        <v>55</v>
      </c>
      <c r="B37">
        <v>0</v>
      </c>
      <c r="C37">
        <v>1</v>
      </c>
      <c r="E37" s="3">
        <f>SUM(E4:E5,E7:E21,E23:E26)</f>
        <v>11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24.5</v>
      </c>
      <c r="C44">
        <f>SUM(C4:C17,C19:C43)</f>
        <v>39</v>
      </c>
    </row>
    <row r="45" spans="1:6" x14ac:dyDescent="0.2">
      <c r="B45" s="4">
        <f>(B44*0.8)+(E36*0.2)</f>
        <v>21.8</v>
      </c>
    </row>
    <row r="46" spans="1:6" x14ac:dyDescent="0.2">
      <c r="A46" s="4" t="s">
        <v>57</v>
      </c>
      <c r="B46" s="4">
        <f>(B44*0.8)+(E37*0.2)</f>
        <v>21.8</v>
      </c>
      <c r="C46" s="4">
        <f>(C44*0.8)+(F37*0.2)</f>
        <v>35.400000000000006</v>
      </c>
    </row>
    <row r="47" spans="1:6" x14ac:dyDescent="0.2">
      <c r="B47" s="5">
        <f>((B46*0.25)/C46)</f>
        <v>0.15395480225988697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66B7-DFBE-4E4D-A6E2-6A5298589E44}">
  <dimension ref="A1:K47"/>
  <sheetViews>
    <sheetView topLeftCell="A17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0.5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0.5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0</v>
      </c>
      <c r="C26">
        <v>1</v>
      </c>
      <c r="D26" t="s">
        <v>43</v>
      </c>
      <c r="E26">
        <v>0.5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0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0</v>
      </c>
      <c r="C32">
        <v>1</v>
      </c>
    </row>
    <row r="33" spans="1:6" x14ac:dyDescent="0.2">
      <c r="A33" t="s">
        <v>51</v>
      </c>
      <c r="B33">
        <v>0</v>
      </c>
      <c r="C33">
        <v>1</v>
      </c>
    </row>
    <row r="34" spans="1:6" x14ac:dyDescent="0.2">
      <c r="A34" t="s">
        <v>52</v>
      </c>
      <c r="B34">
        <v>0</v>
      </c>
      <c r="C34">
        <v>1</v>
      </c>
    </row>
    <row r="35" spans="1:6" x14ac:dyDescent="0.2">
      <c r="A35" t="s">
        <v>53</v>
      </c>
      <c r="B35">
        <v>0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8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8.5</v>
      </c>
      <c r="F37">
        <f>SUM(F4:F5,F7:F21,F23:F26)</f>
        <v>21</v>
      </c>
    </row>
    <row r="38" spans="1:6" x14ac:dyDescent="0.2">
      <c r="A38" t="s">
        <v>56</v>
      </c>
      <c r="B38">
        <v>0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22.5</v>
      </c>
      <c r="C44">
        <f>SUM(C4:C17,C19:C43)</f>
        <v>39</v>
      </c>
    </row>
    <row r="45" spans="1:6" x14ac:dyDescent="0.2">
      <c r="B45" s="4">
        <f>(B44*0.8)+(E36*0.2)</f>
        <v>19.600000000000001</v>
      </c>
    </row>
    <row r="46" spans="1:6" x14ac:dyDescent="0.2">
      <c r="A46" s="4" t="s">
        <v>57</v>
      </c>
      <c r="B46" s="4">
        <f>(B44*0.8)+(E37*0.2)</f>
        <v>19.7</v>
      </c>
      <c r="C46" s="4">
        <f>(C44*0.8)+(F37*0.2)</f>
        <v>35.400000000000006</v>
      </c>
    </row>
    <row r="47" spans="1:6" x14ac:dyDescent="0.2">
      <c r="B47" s="5">
        <f>((B46*0.25)/C46)</f>
        <v>0.13912429378531072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3B59-9640-754C-95F1-D512705A902C}">
  <dimension ref="A1:K47"/>
  <sheetViews>
    <sheetView topLeftCell="A18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0.5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1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0</v>
      </c>
      <c r="C12">
        <v>1</v>
      </c>
      <c r="D12" t="s">
        <v>22</v>
      </c>
      <c r="E12">
        <v>0.5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1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1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1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1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10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11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0.5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29.5</v>
      </c>
      <c r="C44">
        <f>SUM(C4:C17,C19:C43)</f>
        <v>39</v>
      </c>
    </row>
    <row r="45" spans="1:6" x14ac:dyDescent="0.2">
      <c r="B45" s="4">
        <f>(B44*0.8)+(E36*0.2)</f>
        <v>25.6</v>
      </c>
    </row>
    <row r="46" spans="1:6" x14ac:dyDescent="0.2">
      <c r="A46" s="4" t="s">
        <v>57</v>
      </c>
      <c r="B46" s="4">
        <f>(B44*0.8)+(E37*0.2)</f>
        <v>25.8</v>
      </c>
      <c r="C46" s="4">
        <f>(C44*0.8)+(F37*0.2)</f>
        <v>35.400000000000006</v>
      </c>
    </row>
    <row r="47" spans="1:6" x14ac:dyDescent="0.2">
      <c r="B47" s="5">
        <f>((B46*0.25)/C46)</f>
        <v>0.18220338983050846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03ED-C8D5-944B-B51E-FD4DEFAE913F}">
  <dimension ref="A1:K47"/>
  <sheetViews>
    <sheetView topLeftCell="A16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1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1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0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0</v>
      </c>
      <c r="C10">
        <v>1</v>
      </c>
      <c r="D10" t="s">
        <v>18</v>
      </c>
      <c r="E10">
        <v>0</v>
      </c>
      <c r="F10">
        <v>1</v>
      </c>
    </row>
    <row r="11" spans="1:11" x14ac:dyDescent="0.2">
      <c r="A11" t="s">
        <v>59</v>
      </c>
      <c r="B11">
        <v>0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0.5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0.5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68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1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1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0.5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0</v>
      </c>
      <c r="C23">
        <v>1</v>
      </c>
      <c r="D23" t="s">
        <v>37</v>
      </c>
      <c r="E23">
        <v>0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1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10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11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0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0</v>
      </c>
      <c r="C42">
        <v>1</v>
      </c>
    </row>
    <row r="43" spans="1:6" x14ac:dyDescent="0.2">
      <c r="A43" t="s">
        <v>61</v>
      </c>
      <c r="B43">
        <v>0</v>
      </c>
      <c r="C43">
        <v>1</v>
      </c>
    </row>
    <row r="44" spans="1:6" x14ac:dyDescent="0.2">
      <c r="B44" s="3">
        <f>SUM(B4:B17,B19:B43)</f>
        <v>28.5</v>
      </c>
      <c r="C44">
        <f>SUM(C4:C17,C19:C43)</f>
        <v>39</v>
      </c>
    </row>
    <row r="45" spans="1:6" x14ac:dyDescent="0.2">
      <c r="B45" s="4">
        <f>(B44*0.8)+(E36*0.2)</f>
        <v>24.8</v>
      </c>
    </row>
    <row r="46" spans="1:6" x14ac:dyDescent="0.2">
      <c r="A46" s="4" t="s">
        <v>57</v>
      </c>
      <c r="B46" s="4">
        <f>(B44*0.8)+(E37*0.2)</f>
        <v>25</v>
      </c>
      <c r="C46" s="4">
        <f>(C44*0.8)+(F37*0.2)</f>
        <v>35.400000000000006</v>
      </c>
    </row>
    <row r="47" spans="1:6" x14ac:dyDescent="0.2">
      <c r="B47" s="5">
        <f>((B46*0.25)/C46)</f>
        <v>0.17655367231638416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68CD-2C4B-CB49-8CEF-21FAD6803F4B}">
  <dimension ref="A1:K47"/>
  <sheetViews>
    <sheetView topLeftCell="A17" workbookViewId="0">
      <selection activeCell="B45" sqref="B45"/>
    </sheetView>
  </sheetViews>
  <sheetFormatPr baseColWidth="10" defaultRowHeight="16" x14ac:dyDescent="0.2"/>
  <cols>
    <col min="1" max="1" width="82" bestFit="1" customWidth="1"/>
    <col min="4" max="4" width="96.1640625" bestFit="1" customWidth="1"/>
  </cols>
  <sheetData>
    <row r="1" spans="1:11" x14ac:dyDescent="0.2">
      <c r="A1" s="9" t="s">
        <v>1</v>
      </c>
      <c r="B1" s="9"/>
      <c r="D1" s="9" t="s">
        <v>2</v>
      </c>
      <c r="E1" s="9"/>
    </row>
    <row r="2" spans="1:11" x14ac:dyDescent="0.2">
      <c r="A2" s="10" t="s">
        <v>3</v>
      </c>
      <c r="B2" s="10"/>
      <c r="D2" s="10" t="s">
        <v>3</v>
      </c>
      <c r="E2" s="10"/>
    </row>
    <row r="3" spans="1:11" x14ac:dyDescent="0.2">
      <c r="A3" s="8" t="s">
        <v>4</v>
      </c>
      <c r="B3" s="8"/>
      <c r="D3" s="8" t="s">
        <v>5</v>
      </c>
      <c r="E3" s="8"/>
    </row>
    <row r="4" spans="1:11" x14ac:dyDescent="0.2">
      <c r="A4" t="s">
        <v>6</v>
      </c>
      <c r="B4">
        <v>1</v>
      </c>
      <c r="C4">
        <v>1</v>
      </c>
      <c r="D4" t="s">
        <v>7</v>
      </c>
      <c r="E4">
        <v>0.5</v>
      </c>
      <c r="F4">
        <v>1</v>
      </c>
    </row>
    <row r="5" spans="1:11" x14ac:dyDescent="0.2">
      <c r="A5" t="s">
        <v>8</v>
      </c>
      <c r="B5">
        <v>1</v>
      </c>
      <c r="C5">
        <v>1</v>
      </c>
      <c r="D5" t="s">
        <v>9</v>
      </c>
      <c r="E5">
        <v>1</v>
      </c>
      <c r="F5">
        <v>1</v>
      </c>
    </row>
    <row r="6" spans="1:11" x14ac:dyDescent="0.2">
      <c r="A6" t="s">
        <v>10</v>
      </c>
      <c r="B6">
        <v>1</v>
      </c>
      <c r="C6">
        <v>1</v>
      </c>
      <c r="D6" s="8" t="s">
        <v>11</v>
      </c>
      <c r="E6" s="8"/>
    </row>
    <row r="7" spans="1:11" x14ac:dyDescent="0.2">
      <c r="A7" t="s">
        <v>12</v>
      </c>
      <c r="B7">
        <v>1</v>
      </c>
      <c r="C7">
        <v>1</v>
      </c>
      <c r="D7" t="s">
        <v>13</v>
      </c>
      <c r="E7">
        <v>0.5</v>
      </c>
      <c r="F7">
        <v>1</v>
      </c>
    </row>
    <row r="8" spans="1:11" x14ac:dyDescent="0.2">
      <c r="A8" t="s">
        <v>14</v>
      </c>
      <c r="B8">
        <v>0</v>
      </c>
      <c r="C8">
        <v>1</v>
      </c>
      <c r="D8" t="s">
        <v>15</v>
      </c>
      <c r="E8">
        <v>1</v>
      </c>
      <c r="F8">
        <v>1</v>
      </c>
    </row>
    <row r="9" spans="1:11" x14ac:dyDescent="0.2">
      <c r="A9" t="s">
        <v>16</v>
      </c>
      <c r="B9">
        <v>1</v>
      </c>
      <c r="C9">
        <v>1</v>
      </c>
      <c r="D9" t="s">
        <v>17</v>
      </c>
      <c r="E9">
        <v>1</v>
      </c>
      <c r="F9">
        <v>1</v>
      </c>
    </row>
    <row r="10" spans="1:11" x14ac:dyDescent="0.2">
      <c r="A10" t="s">
        <v>58</v>
      </c>
      <c r="B10">
        <v>1</v>
      </c>
      <c r="C10">
        <v>1</v>
      </c>
      <c r="D10" t="s">
        <v>18</v>
      </c>
      <c r="E10">
        <v>0.5</v>
      </c>
      <c r="F10">
        <v>1</v>
      </c>
    </row>
    <row r="11" spans="1:11" x14ac:dyDescent="0.2">
      <c r="A11" t="s">
        <v>59</v>
      </c>
      <c r="B11">
        <v>1</v>
      </c>
      <c r="C11">
        <v>1</v>
      </c>
      <c r="D11" t="s">
        <v>20</v>
      </c>
      <c r="E11">
        <v>0</v>
      </c>
      <c r="F11">
        <v>1</v>
      </c>
    </row>
    <row r="12" spans="1:11" x14ac:dyDescent="0.2">
      <c r="A12" t="s">
        <v>19</v>
      </c>
      <c r="B12">
        <v>1</v>
      </c>
      <c r="C12">
        <v>1</v>
      </c>
      <c r="D12" t="s">
        <v>22</v>
      </c>
      <c r="E12">
        <v>0</v>
      </c>
      <c r="F12">
        <v>1</v>
      </c>
      <c r="K12" t="s">
        <v>0</v>
      </c>
    </row>
    <row r="13" spans="1:11" x14ac:dyDescent="0.2">
      <c r="A13" t="s">
        <v>21</v>
      </c>
      <c r="B13">
        <v>1</v>
      </c>
      <c r="C13">
        <v>1</v>
      </c>
      <c r="D13" t="s">
        <v>24</v>
      </c>
      <c r="E13">
        <v>0</v>
      </c>
      <c r="F13">
        <v>1</v>
      </c>
    </row>
    <row r="14" spans="1:11" x14ac:dyDescent="0.2">
      <c r="A14" t="s">
        <v>23</v>
      </c>
      <c r="B14">
        <v>1</v>
      </c>
      <c r="C14">
        <v>1</v>
      </c>
      <c r="D14" t="s">
        <v>26</v>
      </c>
      <c r="E14">
        <v>0</v>
      </c>
      <c r="F14">
        <v>1</v>
      </c>
    </row>
    <row r="15" spans="1:11" x14ac:dyDescent="0.2">
      <c r="A15" t="s">
        <v>25</v>
      </c>
      <c r="B15">
        <v>1</v>
      </c>
      <c r="C15">
        <v>1</v>
      </c>
      <c r="D15" t="s">
        <v>67</v>
      </c>
      <c r="E15">
        <v>0</v>
      </c>
      <c r="F15">
        <v>1</v>
      </c>
    </row>
    <row r="16" spans="1:11" x14ac:dyDescent="0.2">
      <c r="A16" t="s">
        <v>27</v>
      </c>
      <c r="B16">
        <v>1</v>
      </c>
      <c r="C16">
        <v>1</v>
      </c>
      <c r="D16" t="s">
        <v>72</v>
      </c>
      <c r="E16">
        <v>0</v>
      </c>
      <c r="F16">
        <v>1</v>
      </c>
    </row>
    <row r="17" spans="1:6" x14ac:dyDescent="0.2">
      <c r="A17" t="s">
        <v>29</v>
      </c>
      <c r="B17">
        <v>1</v>
      </c>
      <c r="C17">
        <v>1</v>
      </c>
      <c r="D17" t="s">
        <v>28</v>
      </c>
      <c r="E17">
        <v>0</v>
      </c>
      <c r="F17">
        <v>1</v>
      </c>
    </row>
    <row r="18" spans="1:6" x14ac:dyDescent="0.2">
      <c r="A18" s="1" t="s">
        <v>5</v>
      </c>
      <c r="B18" s="1"/>
      <c r="D18" t="s">
        <v>30</v>
      </c>
      <c r="E18">
        <v>0</v>
      </c>
      <c r="F18">
        <v>1</v>
      </c>
    </row>
    <row r="19" spans="1:6" x14ac:dyDescent="0.2">
      <c r="A19" t="s">
        <v>32</v>
      </c>
      <c r="B19">
        <v>1</v>
      </c>
      <c r="C19">
        <v>1</v>
      </c>
      <c r="D19" t="s">
        <v>31</v>
      </c>
      <c r="E19">
        <v>0</v>
      </c>
      <c r="F19">
        <v>1</v>
      </c>
    </row>
    <row r="20" spans="1:6" x14ac:dyDescent="0.2">
      <c r="A20" t="s">
        <v>34</v>
      </c>
      <c r="B20">
        <v>1</v>
      </c>
      <c r="C20">
        <v>1</v>
      </c>
      <c r="D20" t="s">
        <v>33</v>
      </c>
      <c r="E20">
        <v>1</v>
      </c>
      <c r="F20">
        <v>1</v>
      </c>
    </row>
    <row r="21" spans="1:6" x14ac:dyDescent="0.2">
      <c r="A21" t="s">
        <v>63</v>
      </c>
      <c r="B21">
        <v>1</v>
      </c>
      <c r="C21">
        <v>1</v>
      </c>
      <c r="D21" t="s">
        <v>35</v>
      </c>
      <c r="E21">
        <v>1</v>
      </c>
      <c r="F21">
        <v>1</v>
      </c>
    </row>
    <row r="22" spans="1:6" x14ac:dyDescent="0.2">
      <c r="A22" t="s">
        <v>64</v>
      </c>
      <c r="B22">
        <v>0</v>
      </c>
      <c r="C22">
        <v>1</v>
      </c>
      <c r="D22" s="1" t="s">
        <v>36</v>
      </c>
      <c r="E22" s="1"/>
    </row>
    <row r="23" spans="1:6" x14ac:dyDescent="0.2">
      <c r="A23" t="s">
        <v>38</v>
      </c>
      <c r="B23">
        <v>1</v>
      </c>
      <c r="C23">
        <v>1</v>
      </c>
      <c r="D23" t="s">
        <v>37</v>
      </c>
      <c r="E23">
        <v>1</v>
      </c>
      <c r="F23">
        <v>1</v>
      </c>
    </row>
    <row r="24" spans="1:6" x14ac:dyDescent="0.2">
      <c r="A24" t="s">
        <v>40</v>
      </c>
      <c r="B24">
        <v>1</v>
      </c>
      <c r="C24">
        <v>1</v>
      </c>
      <c r="D24" t="s">
        <v>39</v>
      </c>
      <c r="E24">
        <v>0</v>
      </c>
      <c r="F24">
        <v>1</v>
      </c>
    </row>
    <row r="25" spans="1:6" x14ac:dyDescent="0.2">
      <c r="A25" t="s">
        <v>42</v>
      </c>
      <c r="B25">
        <v>1</v>
      </c>
      <c r="C25">
        <v>1</v>
      </c>
      <c r="D25" t="s">
        <v>41</v>
      </c>
      <c r="E25">
        <v>0</v>
      </c>
      <c r="F25">
        <v>1</v>
      </c>
    </row>
    <row r="26" spans="1:6" x14ac:dyDescent="0.2">
      <c r="A26" t="s">
        <v>44</v>
      </c>
      <c r="B26">
        <v>1</v>
      </c>
      <c r="C26">
        <v>1</v>
      </c>
      <c r="D26" t="s">
        <v>43</v>
      </c>
      <c r="E26">
        <v>0</v>
      </c>
      <c r="F26">
        <v>1</v>
      </c>
    </row>
    <row r="27" spans="1:6" x14ac:dyDescent="0.2">
      <c r="A27" t="s">
        <v>45</v>
      </c>
      <c r="B27">
        <v>1</v>
      </c>
      <c r="C27">
        <v>1</v>
      </c>
    </row>
    <row r="28" spans="1:6" x14ac:dyDescent="0.2">
      <c r="A28" t="s">
        <v>46</v>
      </c>
      <c r="B28">
        <v>1</v>
      </c>
      <c r="C28">
        <v>1</v>
      </c>
    </row>
    <row r="29" spans="1:6" x14ac:dyDescent="0.2">
      <c r="A29" t="s">
        <v>47</v>
      </c>
      <c r="B29">
        <v>1</v>
      </c>
      <c r="C29">
        <v>1</v>
      </c>
    </row>
    <row r="30" spans="1:6" x14ac:dyDescent="0.2">
      <c r="A30" t="s">
        <v>48</v>
      </c>
      <c r="B30">
        <v>1</v>
      </c>
      <c r="C30">
        <v>1</v>
      </c>
    </row>
    <row r="31" spans="1:6" x14ac:dyDescent="0.2">
      <c r="A31" t="s">
        <v>49</v>
      </c>
      <c r="B31">
        <v>1</v>
      </c>
      <c r="C31">
        <v>1</v>
      </c>
    </row>
    <row r="32" spans="1:6" x14ac:dyDescent="0.2">
      <c r="A32" t="s">
        <v>50</v>
      </c>
      <c r="B32">
        <v>1</v>
      </c>
      <c r="C32">
        <v>1</v>
      </c>
    </row>
    <row r="33" spans="1:6" x14ac:dyDescent="0.2">
      <c r="A33" t="s">
        <v>51</v>
      </c>
      <c r="B33">
        <v>1</v>
      </c>
      <c r="C33">
        <v>1</v>
      </c>
    </row>
    <row r="34" spans="1:6" x14ac:dyDescent="0.2">
      <c r="A34" t="s">
        <v>52</v>
      </c>
      <c r="B34">
        <v>1</v>
      </c>
      <c r="C34">
        <v>1</v>
      </c>
    </row>
    <row r="35" spans="1:6" x14ac:dyDescent="0.2">
      <c r="A35" t="s">
        <v>53</v>
      </c>
      <c r="B35">
        <v>1</v>
      </c>
      <c r="C35">
        <v>1</v>
      </c>
    </row>
    <row r="36" spans="1:6" x14ac:dyDescent="0.2">
      <c r="A36" t="s">
        <v>54</v>
      </c>
      <c r="B36">
        <v>1</v>
      </c>
      <c r="C36">
        <v>1</v>
      </c>
      <c r="E36" s="7">
        <f>SUM(D4:E6,E7:E21)</f>
        <v>6.5</v>
      </c>
    </row>
    <row r="37" spans="1:6" x14ac:dyDescent="0.2">
      <c r="A37" t="s">
        <v>55</v>
      </c>
      <c r="B37">
        <v>1</v>
      </c>
      <c r="C37">
        <v>1</v>
      </c>
      <c r="E37" s="3">
        <f>SUM(E4:E5,E7:E21,E23:E26)</f>
        <v>7.5</v>
      </c>
      <c r="F37">
        <f>SUM(F4:F5,F7:F21,F23:F26)</f>
        <v>21</v>
      </c>
    </row>
    <row r="38" spans="1:6" x14ac:dyDescent="0.2">
      <c r="A38" t="s">
        <v>56</v>
      </c>
      <c r="B38">
        <v>1</v>
      </c>
      <c r="C38">
        <v>1</v>
      </c>
    </row>
    <row r="39" spans="1:6" x14ac:dyDescent="0.2">
      <c r="A39" t="s">
        <v>65</v>
      </c>
      <c r="B39">
        <v>1</v>
      </c>
      <c r="C39">
        <v>1</v>
      </c>
      <c r="D39" s="2"/>
      <c r="E39" s="2"/>
    </row>
    <row r="40" spans="1:6" x14ac:dyDescent="0.2">
      <c r="A40" t="s">
        <v>66</v>
      </c>
      <c r="B40">
        <v>1</v>
      </c>
      <c r="C40">
        <v>1</v>
      </c>
    </row>
    <row r="41" spans="1:6" x14ac:dyDescent="0.2">
      <c r="A41" t="s">
        <v>62</v>
      </c>
      <c r="B41">
        <v>0</v>
      </c>
      <c r="C41">
        <v>1</v>
      </c>
    </row>
    <row r="42" spans="1:6" x14ac:dyDescent="0.2">
      <c r="A42" t="s">
        <v>60</v>
      </c>
      <c r="B42">
        <v>1</v>
      </c>
      <c r="C42">
        <v>1</v>
      </c>
    </row>
    <row r="43" spans="1:6" x14ac:dyDescent="0.2">
      <c r="A43" t="s">
        <v>61</v>
      </c>
      <c r="B43">
        <v>1</v>
      </c>
      <c r="C43">
        <v>1</v>
      </c>
    </row>
    <row r="44" spans="1:6" x14ac:dyDescent="0.2">
      <c r="B44" s="3">
        <f>SUM(B4:B17,B19:B43)</f>
        <v>36</v>
      </c>
      <c r="C44">
        <f>SUM(C4:C17,C19:C43)</f>
        <v>39</v>
      </c>
    </row>
    <row r="45" spans="1:6" x14ac:dyDescent="0.2">
      <c r="B45" s="4">
        <f>(B44*0.8)+(E36*0.2)</f>
        <v>30.1</v>
      </c>
    </row>
    <row r="46" spans="1:6" x14ac:dyDescent="0.2">
      <c r="A46" s="4" t="s">
        <v>57</v>
      </c>
      <c r="B46" s="4">
        <f>(B44*0.8)+(E37*0.2)</f>
        <v>30.3</v>
      </c>
      <c r="C46" s="4">
        <f>(C44*0.8)+(F37*0.2)</f>
        <v>35.400000000000006</v>
      </c>
    </row>
    <row r="47" spans="1:6" x14ac:dyDescent="0.2">
      <c r="B47" s="5">
        <f>((B46*0.25)/C46)</f>
        <v>0.21398305084745758</v>
      </c>
    </row>
  </sheetData>
  <mergeCells count="7">
    <mergeCell ref="D6:E6"/>
    <mergeCell ref="A1:B1"/>
    <mergeCell ref="D1:E1"/>
    <mergeCell ref="A2:B2"/>
    <mergeCell ref="D2:E2"/>
    <mergeCell ref="A3:B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dcterms:created xsi:type="dcterms:W3CDTF">2020-10-09T18:58:19Z</dcterms:created>
  <dcterms:modified xsi:type="dcterms:W3CDTF">2020-10-28T17:57:02Z</dcterms:modified>
</cp:coreProperties>
</file>