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ariec\Documents\GitHub\BETO\MOEA\"/>
    </mc:Choice>
  </mc:AlternateContent>
  <xr:revisionPtr revIDLastSave="0" documentId="13_ncr:1_{9EC5A5AB-CDB8-4ADD-8C40-4A6E717D94B4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8" i="1" l="1"/>
  <c r="L19" i="1"/>
  <c r="L25" i="1"/>
  <c r="L20" i="1"/>
  <c r="L16" i="1"/>
  <c r="L6" i="1"/>
  <c r="L5" i="1"/>
  <c r="L17" i="1"/>
  <c r="L15" i="1"/>
  <c r="L14" i="1"/>
  <c r="L13" i="1"/>
  <c r="L12" i="1"/>
  <c r="L11" i="1"/>
  <c r="L10" i="1"/>
  <c r="L9" i="1"/>
  <c r="L8" i="1"/>
  <c r="L7" i="1"/>
  <c r="L24" i="1"/>
  <c r="L4" i="1" l="1"/>
</calcChain>
</file>

<file path=xl/sharedStrings.xml><?xml version="1.0" encoding="utf-8"?>
<sst xmlns="http://schemas.openxmlformats.org/spreadsheetml/2006/main" count="245" uniqueCount="125">
  <si>
    <t>Name</t>
  </si>
  <si>
    <t>Base Value</t>
  </si>
  <si>
    <t>Units</t>
  </si>
  <si>
    <t>Notes</t>
  </si>
  <si>
    <t>I/O</t>
  </si>
  <si>
    <t>Land Area</t>
  </si>
  <si>
    <t>ha</t>
  </si>
  <si>
    <t>Land Capital Cost</t>
  </si>
  <si>
    <t>dollars/ha</t>
  </si>
  <si>
    <t>$6700/acre, 2.47 acres/ha - Beal 2020 (AltJet)</t>
  </si>
  <si>
    <t>In</t>
  </si>
  <si>
    <t>Capital Cost</t>
  </si>
  <si>
    <t>USDA CornCostReturn Excel File</t>
  </si>
  <si>
    <t>Labor</t>
  </si>
  <si>
    <t>dollars/ha/yr</t>
  </si>
  <si>
    <t>Iowa State U. Extension, 2018</t>
  </si>
  <si>
    <t>Corn Seed</t>
  </si>
  <si>
    <t>#/ha/yr</t>
  </si>
  <si>
    <t>Iowa State U. Extension, 2018, Beal 2020 (AltJet) = 22.18 kg/ha-yr</t>
  </si>
  <si>
    <t>Carbon Content</t>
  </si>
  <si>
    <t>%</t>
  </si>
  <si>
    <t>Nitrogen in Fertilizer</t>
  </si>
  <si>
    <t>kg/ha/yr</t>
  </si>
  <si>
    <t>Swanson - Beal 2020 (AltJet)</t>
  </si>
  <si>
    <t>Phosphorus in Fertilizer</t>
  </si>
  <si>
    <t>Potassium in Fertilizer</t>
  </si>
  <si>
    <t>Ag Lime (CaCO3)</t>
  </si>
  <si>
    <t>Herbicide</t>
  </si>
  <si>
    <t>Nass 2016 Agricultural Chemical Use Service - Table 2</t>
  </si>
  <si>
    <t>Insecticide</t>
  </si>
  <si>
    <t>Nass 2016 Agricultural Chemical Use Service - Fig 2, 12% apply Insect.</t>
  </si>
  <si>
    <t>Corn Grain</t>
  </si>
  <si>
    <t>USDA Crop Production 11/10/20.   184 Bu/acre from CornCostReturn - USDA excel file</t>
  </si>
  <si>
    <t>Out</t>
  </si>
  <si>
    <t>Corn Stover</t>
  </si>
  <si>
    <t xml:space="preserve">Corn Stover Harvesting - MSU Extension </t>
  </si>
  <si>
    <t>Rain Water (Blue Water)</t>
  </si>
  <si>
    <t>m3/ha/yr</t>
  </si>
  <si>
    <t>Beal 2020 (AltJet)</t>
  </si>
  <si>
    <t>Diesel</t>
  </si>
  <si>
    <t>Gasoline</t>
  </si>
  <si>
    <t>LPG</t>
  </si>
  <si>
    <t>LNG</t>
  </si>
  <si>
    <t>MJ/ha/yr</t>
  </si>
  <si>
    <t>Electricity</t>
  </si>
  <si>
    <t>Stover Collected</t>
  </si>
  <si>
    <t>Biomass Production</t>
  </si>
  <si>
    <t>Substance Inputs</t>
  </si>
  <si>
    <t>Substance</t>
  </si>
  <si>
    <t>Value</t>
  </si>
  <si>
    <t>CO2, Atmospheric</t>
  </si>
  <si>
    <t>kg/yr</t>
  </si>
  <si>
    <t>Herbicide (Atrazine)</t>
  </si>
  <si>
    <t>Water, Rain</t>
  </si>
  <si>
    <t>m3/yr</t>
  </si>
  <si>
    <t>Natural Gas</t>
  </si>
  <si>
    <t>MJ/yr</t>
  </si>
  <si>
    <t>$</t>
  </si>
  <si>
    <t>$/yr</t>
  </si>
  <si>
    <t>Substance Outputs</t>
  </si>
  <si>
    <t>Fertilzer N2O emissions?</t>
  </si>
  <si>
    <t xml:space="preserve">*only once </t>
  </si>
  <si>
    <t>*incure every year</t>
  </si>
  <si>
    <t>Primary Author</t>
  </si>
  <si>
    <t>Default_Unit</t>
  </si>
  <si>
    <t>Cost ($/X)</t>
  </si>
  <si>
    <t>Land Cost ($)</t>
  </si>
  <si>
    <t>dollars</t>
  </si>
  <si>
    <t>Capital Cost ($)</t>
  </si>
  <si>
    <t>Labor ($/yr)</t>
  </si>
  <si>
    <t>dollars / year</t>
  </si>
  <si>
    <t>Arable Land (ha/yr)</t>
  </si>
  <si>
    <t>hectare / year</t>
  </si>
  <si>
    <t>Marginal Land (ha/yr)</t>
  </si>
  <si>
    <t>Air (kg/yr)</t>
  </si>
  <si>
    <t>kilogram / year</t>
  </si>
  <si>
    <t>Alpha-amaldasf;kjsdhfkja;s</t>
  </si>
  <si>
    <t>Ammonia (kg/yr)</t>
  </si>
  <si>
    <t>CO2, Atmospheric (kg/yr)</t>
  </si>
  <si>
    <t>CO2, Commercial (kg/yr)</t>
  </si>
  <si>
    <t>Corn Seed (kg/yr)</t>
  </si>
  <si>
    <t>Corn Steep Liquor (kg/yr)</t>
  </si>
  <si>
    <t>Enzymes (kg/yr)</t>
  </si>
  <si>
    <t>EtOH Catalysts (kg/yr)</t>
  </si>
  <si>
    <t>Forestry Residue (kg/yr)</t>
  </si>
  <si>
    <t>Forestry Seed (cuttings/yr)</t>
  </si>
  <si>
    <t>cuttings/yr</t>
  </si>
  <si>
    <t>FT Catalysts (kg/yr)</t>
  </si>
  <si>
    <t>Glucoamylase (kg/yr)</t>
  </si>
  <si>
    <t>Glucose (kg/yr)</t>
  </si>
  <si>
    <t>Grass Seed (kg/yr)</t>
  </si>
  <si>
    <t>Herbicide (kg/yr)</t>
  </si>
  <si>
    <t>Hexane (kg/yr)</t>
  </si>
  <si>
    <t>Insecticide (kg/yr)</t>
  </si>
  <si>
    <t>Lime, Ag (kg/yr)</t>
  </si>
  <si>
    <t>Lime, Hydrated (kg/yr)</t>
  </si>
  <si>
    <t>Methanol (kg/yr)</t>
  </si>
  <si>
    <t>MSW (kg/yr)</t>
  </si>
  <si>
    <t>Nitrogen in Fertilizer (kg/yr)</t>
  </si>
  <si>
    <t>Phosphoric Acid (kg/yr)</t>
  </si>
  <si>
    <t>Phosphorus in Fertilizer (kg/yr)</t>
  </si>
  <si>
    <t>Plastic (kg/yr)</t>
  </si>
  <si>
    <t>Potassium in Fertilizer (kg/yr)</t>
  </si>
  <si>
    <t>Sodium Hydroxide (kg/yr)</t>
  </si>
  <si>
    <t>Soybean Seed (kg/yr)</t>
  </si>
  <si>
    <t>Steam (kg/yr)</t>
  </si>
  <si>
    <t>Sulfuric Acid (kg/yr)</t>
  </si>
  <si>
    <t>Urea (kg/yr)</t>
  </si>
  <si>
    <t>Water, Process (kg/yr)</t>
  </si>
  <si>
    <t>Water, Rain, Blue (m3/yr)</t>
  </si>
  <si>
    <t>meter ** 3 / year</t>
  </si>
  <si>
    <t>Water, Saline (m3/yr)</t>
  </si>
  <si>
    <t>WOG, raw (kg/yr)</t>
  </si>
  <si>
    <t>Yeast (kg/yr)</t>
  </si>
  <si>
    <t>Diesel (kg/yr)</t>
  </si>
  <si>
    <t>Electricity, Grid (MJ/yr)</t>
  </si>
  <si>
    <t>megajoule / year</t>
  </si>
  <si>
    <t>Electricity, PV Solar (MJ/yr)</t>
  </si>
  <si>
    <t>Gasoline (kg/yr)</t>
  </si>
  <si>
    <t>LPG (kg/yr)</t>
  </si>
  <si>
    <t>Heat (MJ/yr)</t>
  </si>
  <si>
    <t>Hydrogen (kg/yr)</t>
  </si>
  <si>
    <t>Natural Gas (kg/yr)</t>
  </si>
  <si>
    <t>Propane, Input (kg/yr)</t>
  </si>
  <si>
    <t>Name_Units-(as_input)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</si>
</sst>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.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33D6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4">
    <xf numFmtId="0" fontId="0" fillId="0" borderId="0"/>
    <xf numFmtId="0" fontId="4" fillId="4" borderId="0" applyNumberFormat="0" applyBorder="0" applyAlignment="0" applyProtection="0"/>
    <xf numFmtId="0" fontId="9" fillId="0" borderId="0"/>
    <xf numFmtId="44" fontId="9" fillId="0" borderId="0" applyFont="0" applyFill="0" applyBorder="0" applyAlignment="0" applyProtection="0"/>
    <xf numFmtId="0" fontId="10" fillId="2" borderId="0" applyNumberFormat="0" applyBorder="0" applyAlignment="0" applyProtection="0"/>
    <xf numFmtId="0" fontId="9" fillId="0" borderId="0"/>
    <xf numFmtId="0" fontId="1" fillId="0" borderId="0"/>
    <xf numFmtId="0" fontId="5" fillId="5" borderId="1" applyNumberFormat="0" applyAlignment="0" applyProtection="0"/>
    <xf numFmtId="0" fontId="2" fillId="2" borderId="0" applyNumberFormat="0" applyBorder="0" applyAlignment="0" applyProtection="0"/>
    <xf numFmtId="0" fontId="6" fillId="6" borderId="2" applyNumberFormat="0" applyAlignment="0" applyProtection="0"/>
    <xf numFmtId="0" fontId="3" fillId="3" borderId="0" applyNumberFormat="0" applyBorder="0" applyAlignment="0" applyProtection="0"/>
    <xf numFmtId="44" fontId="1" fillId="0" borderId="0" applyFont="0" applyFill="0" applyBorder="0" applyAlignment="0" applyProtection="0"/>
    <xf numFmtId="0" fontId="4" fillId="4" borderId="0" applyNumberFormat="0" applyBorder="0" applyAlignment="0" applyProtection="0"/>
    <xf numFmtId="9" fontId="1" fillId="0" borderId="0" applyFont="0" applyFill="0" applyBorder="0" applyAlignment="0" applyProtection="0"/>
  </cellStyleXfs>
  <cellXfs count="36">
    <xf numFmtId="0" fontId="0" fillId="0" borderId="0" xfId="0"/>
    <xf numFmtId="0" fontId="0" fillId="0" borderId="0" xfId="0" applyAlignment="1">
      <alignment horizontal="center"/>
    </xf>
    <xf numFmtId="0" fontId="8" fillId="0" borderId="3" xfId="6" applyFont="1" applyBorder="1" applyAlignment="1">
      <alignment horizontal="right"/>
    </xf>
    <xf numFmtId="0" fontId="7" fillId="4" borderId="3" xfId="1" applyFont="1" applyBorder="1"/>
    <xf numFmtId="0" fontId="7" fillId="0" borderId="3" xfId="2" applyFont="1" applyBorder="1"/>
    <xf numFmtId="164" fontId="7" fillId="0" borderId="3" xfId="2" applyNumberFormat="1" applyFont="1" applyBorder="1"/>
    <xf numFmtId="0" fontId="8" fillId="0" borderId="3" xfId="2" applyFont="1" applyBorder="1" applyAlignment="1">
      <alignment horizontal="center"/>
    </xf>
    <xf numFmtId="0" fontId="8" fillId="0" borderId="3" xfId="2" applyFont="1" applyBorder="1"/>
    <xf numFmtId="0" fontId="1" fillId="0" borderId="3" xfId="2" applyFont="1" applyBorder="1"/>
    <xf numFmtId="0" fontId="1" fillId="8" borderId="3" xfId="6" applyFont="1" applyFill="1" applyBorder="1" applyAlignment="1">
      <alignment horizontal="right"/>
    </xf>
    <xf numFmtId="0" fontId="1" fillId="0" borderId="3" xfId="6" applyFont="1" applyBorder="1" applyAlignment="1">
      <alignment horizontal="right"/>
    </xf>
    <xf numFmtId="0" fontId="0" fillId="10" borderId="0" xfId="0" applyFill="1"/>
    <xf numFmtId="0" fontId="1" fillId="7" borderId="3" xfId="2" applyFont="1" applyFill="1" applyBorder="1"/>
    <xf numFmtId="0" fontId="1" fillId="0" borderId="4" xfId="2" applyFont="1" applyFill="1" applyBorder="1"/>
    <xf numFmtId="0" fontId="0" fillId="8" borderId="0" xfId="0" applyFill="1"/>
    <xf numFmtId="0" fontId="0" fillId="9" borderId="0" xfId="0" applyFill="1"/>
    <xf numFmtId="0" fontId="7" fillId="7" borderId="3" xfId="2" applyFont="1" applyFill="1" applyBorder="1"/>
    <xf numFmtId="0" fontId="0" fillId="7" borderId="0" xfId="0" applyFill="1"/>
    <xf numFmtId="0" fontId="1" fillId="7" borderId="3" xfId="6" applyFont="1" applyFill="1" applyBorder="1" applyAlignment="1">
      <alignment horizontal="right"/>
    </xf>
    <xf numFmtId="0" fontId="0" fillId="11" borderId="0" xfId="0" applyFill="1"/>
    <xf numFmtId="0" fontId="9" fillId="0" borderId="0" xfId="5"/>
    <xf numFmtId="0" fontId="9" fillId="0" borderId="0" xfId="5" applyAlignment="1">
      <alignment horizontal="right"/>
    </xf>
    <xf numFmtId="0" fontId="12" fillId="7" borderId="0" xfId="6" applyFont="1" applyFill="1"/>
    <xf numFmtId="0" fontId="8" fillId="0" borderId="3" xfId="6" applyFont="1" applyBorder="1" applyAlignment="1">
      <alignment horizontal="right"/>
    </xf>
    <xf numFmtId="0" fontId="8" fillId="0" borderId="3" xfId="6" applyFont="1" applyBorder="1" applyAlignment="1">
      <alignment horizontal="left"/>
    </xf>
    <xf numFmtId="0" fontId="8" fillId="0" borderId="3" xfId="6" applyFont="1" applyBorder="1"/>
    <xf numFmtId="0" fontId="8" fillId="0" borderId="5" xfId="6" applyFont="1" applyBorder="1" applyAlignment="1">
      <alignment horizontal="right"/>
    </xf>
    <xf numFmtId="0" fontId="11" fillId="12" borderId="6" xfId="6" applyFont="1" applyFill="1" applyBorder="1" applyAlignment="1">
      <alignment vertical="center"/>
    </xf>
    <xf numFmtId="0" fontId="11" fillId="13" borderId="3" xfId="6" applyFont="1" applyFill="1" applyBorder="1" applyAlignment="1">
      <alignment horizontal="center"/>
    </xf>
    <xf numFmtId="0" fontId="1" fillId="0" borderId="3" xfId="5" applyFont="1" applyBorder="1"/>
    <xf numFmtId="0" fontId="1" fillId="0" borderId="3" xfId="5" applyFont="1" applyBorder="1" applyAlignment="1">
      <alignment horizontal="right"/>
    </xf>
    <xf numFmtId="1" fontId="1" fillId="0" borderId="3" xfId="5" applyNumberFormat="1" applyFont="1" applyBorder="1"/>
    <xf numFmtId="2" fontId="1" fillId="0" borderId="3" xfId="5" applyNumberFormat="1" applyFont="1" applyBorder="1"/>
    <xf numFmtId="0" fontId="1" fillId="0" borderId="0" xfId="5" applyFont="1" applyAlignment="1">
      <alignment horizontal="right"/>
    </xf>
    <xf numFmtId="0" fontId="1" fillId="0" borderId="0" xfId="5" applyFont="1"/>
    <xf numFmtId="0" fontId="1" fillId="14" borderId="3" xfId="6" applyFont="1" applyFill="1" applyBorder="1" applyAlignment="1">
      <alignment horizontal="right"/>
    </xf>
  </cellXfs>
  <cellStyles count="14">
    <cellStyle name="Bad 2" xfId="10" xr:uid="{6935D546-8D6C-4827-8EE9-829CABFEF21C}"/>
    <cellStyle name="Currency 2" xfId="11" xr:uid="{041649B9-9469-4564-852E-CA848219EDB6}"/>
    <cellStyle name="Currency 3" xfId="3" xr:uid="{FEECF237-3B14-4E88-98AB-13DED4DFD3A2}"/>
    <cellStyle name="Good 2" xfId="8" xr:uid="{E8A81C19-F9A7-4887-9A47-81034765F824}"/>
    <cellStyle name="Good 3" xfId="4" xr:uid="{3A71D478-F9E5-46E8-8EC7-CDF011E2D803}"/>
    <cellStyle name="Input 2" xfId="7" xr:uid="{2DDC7B79-0F62-403F-BAE7-1EEC2F4710DA}"/>
    <cellStyle name="Neutral" xfId="1" builtinId="28"/>
    <cellStyle name="Neutral 2" xfId="12" xr:uid="{AAEE9FE7-DB0D-4871-BF03-3E77C0A6A767}"/>
    <cellStyle name="Normal" xfId="0" builtinId="0"/>
    <cellStyle name="Normal 2" xfId="6" xr:uid="{66CD7565-1F75-4798-B465-90A3357DD5B9}"/>
    <cellStyle name="Normal 3" xfId="5" xr:uid="{8A9F05BB-A04D-42B2-980F-A5882D08E5F3}"/>
    <cellStyle name="Normal 4" xfId="2" xr:uid="{DC289653-E3EE-46E0-90E3-397EF4275A39}"/>
    <cellStyle name="Output 2" xfId="9" xr:uid="{799DF5E3-A440-4E2E-A8AD-B015AA893CBB}"/>
    <cellStyle name="Percent 2" xfId="13" xr:uid="{57E6552C-FFFE-46C9-907E-6CAF8723382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S53"/>
  <sheetViews>
    <sheetView tabSelected="1" workbookViewId="0">
      <selection activeCell="P11" sqref="P11"/>
    </sheetView>
  </sheetViews>
  <sheetFormatPr defaultRowHeight="15" x14ac:dyDescent="0.25"/>
  <cols>
    <col min="1" max="1" width="2" customWidth="1"/>
    <col min="2" max="2" width="23.42578125" customWidth="1"/>
    <col min="5" max="5" width="8" customWidth="1"/>
    <col min="7" max="7" width="13.140625" customWidth="1"/>
    <col min="8" max="10" width="2" customWidth="1"/>
    <col min="11" max="11" width="25.7109375" customWidth="1"/>
    <col min="17" max="17" width="39" bestFit="1" customWidth="1"/>
    <col min="18" max="18" width="17.7109375" bestFit="1" customWidth="1"/>
    <col min="19" max="19" width="20.140625" customWidth="1"/>
  </cols>
  <sheetData>
    <row r="1" spans="2:19" ht="18.75" x14ac:dyDescent="0.3">
      <c r="B1" s="2" t="s">
        <v>0</v>
      </c>
      <c r="C1" s="6" t="s">
        <v>1</v>
      </c>
      <c r="D1" s="7" t="s">
        <v>2</v>
      </c>
      <c r="E1" s="7" t="s">
        <v>3</v>
      </c>
      <c r="F1" s="7" t="s">
        <v>4</v>
      </c>
      <c r="K1" s="27"/>
      <c r="L1" s="27"/>
      <c r="M1" s="27" t="s">
        <v>46</v>
      </c>
      <c r="N1" s="27"/>
      <c r="P1">
        <v>0</v>
      </c>
      <c r="Q1" s="22" t="s">
        <v>63</v>
      </c>
      <c r="R1" s="1"/>
    </row>
    <row r="2" spans="2:19" x14ac:dyDescent="0.25">
      <c r="B2" s="10" t="s">
        <v>5</v>
      </c>
      <c r="C2" s="4">
        <v>100</v>
      </c>
      <c r="D2" s="8" t="s">
        <v>6</v>
      </c>
      <c r="E2" s="8"/>
      <c r="F2" s="8"/>
      <c r="K2" s="28" t="s">
        <v>47</v>
      </c>
      <c r="L2" s="28"/>
      <c r="M2" s="28"/>
      <c r="N2" s="28"/>
      <c r="P2">
        <v>1</v>
      </c>
      <c r="Q2" t="s">
        <v>124</v>
      </c>
      <c r="R2" t="s">
        <v>64</v>
      </c>
      <c r="S2" s="17" t="s">
        <v>65</v>
      </c>
    </row>
    <row r="3" spans="2:19" x14ac:dyDescent="0.25">
      <c r="B3" s="9" t="s">
        <v>7</v>
      </c>
      <c r="C3" s="4">
        <v>16549</v>
      </c>
      <c r="D3" s="8" t="s">
        <v>8</v>
      </c>
      <c r="E3" s="8" t="s">
        <v>9</v>
      </c>
      <c r="F3" s="8" t="s">
        <v>10</v>
      </c>
      <c r="G3" s="13" t="s">
        <v>61</v>
      </c>
      <c r="K3" s="26" t="s">
        <v>48</v>
      </c>
      <c r="L3" s="23" t="s">
        <v>49</v>
      </c>
      <c r="M3" s="24" t="s">
        <v>2</v>
      </c>
      <c r="N3" s="25" t="s">
        <v>3</v>
      </c>
      <c r="P3">
        <v>2</v>
      </c>
      <c r="Q3" s="19" t="s">
        <v>66</v>
      </c>
      <c r="R3" t="s">
        <v>67</v>
      </c>
      <c r="S3" s="17">
        <v>1</v>
      </c>
    </row>
    <row r="4" spans="2:19" x14ac:dyDescent="0.25">
      <c r="B4" s="9" t="s">
        <v>11</v>
      </c>
      <c r="C4" s="4">
        <v>5977.4</v>
      </c>
      <c r="D4" s="8" t="s">
        <v>8</v>
      </c>
      <c r="E4" s="8" t="s">
        <v>12</v>
      </c>
      <c r="F4" s="8" t="s">
        <v>10</v>
      </c>
      <c r="G4" s="13" t="s">
        <v>61</v>
      </c>
      <c r="K4" s="30" t="s">
        <v>50</v>
      </c>
      <c r="L4" s="31">
        <f>(44/12)*(C7/100)*(L24+L25)</f>
        <v>2456328.71</v>
      </c>
      <c r="M4" s="29" t="s">
        <v>51</v>
      </c>
      <c r="N4" s="29"/>
      <c r="P4">
        <v>3</v>
      </c>
      <c r="Q4" s="19" t="s">
        <v>68</v>
      </c>
      <c r="R4" t="s">
        <v>67</v>
      </c>
      <c r="S4" s="17">
        <v>1</v>
      </c>
    </row>
    <row r="5" spans="2:19" x14ac:dyDescent="0.25">
      <c r="B5" s="9" t="s">
        <v>13</v>
      </c>
      <c r="C5" s="5">
        <v>81.485300000000009</v>
      </c>
      <c r="D5" s="8" t="s">
        <v>14</v>
      </c>
      <c r="E5" s="8" t="s">
        <v>15</v>
      </c>
      <c r="F5" s="8" t="s">
        <v>10</v>
      </c>
      <c r="K5" s="30" t="s">
        <v>16</v>
      </c>
      <c r="L5" s="32">
        <f>C6/1695.433*C2</f>
        <v>1769.4594832116632</v>
      </c>
      <c r="M5" s="29" t="s">
        <v>51</v>
      </c>
      <c r="N5" s="29"/>
      <c r="P5">
        <v>4</v>
      </c>
      <c r="Q5" s="19" t="s">
        <v>69</v>
      </c>
      <c r="R5" t="s">
        <v>70</v>
      </c>
      <c r="S5" s="17">
        <v>1</v>
      </c>
    </row>
    <row r="6" spans="2:19" x14ac:dyDescent="0.25">
      <c r="B6" s="9" t="s">
        <v>16</v>
      </c>
      <c r="C6" s="4">
        <v>30000</v>
      </c>
      <c r="D6" s="8" t="s">
        <v>17</v>
      </c>
      <c r="E6" s="8" t="s">
        <v>18</v>
      </c>
      <c r="F6" s="8" t="s">
        <v>10</v>
      </c>
      <c r="G6" s="13" t="s">
        <v>62</v>
      </c>
      <c r="K6" s="30" t="s">
        <v>21</v>
      </c>
      <c r="L6" s="29">
        <f>C8*$C$2</f>
        <v>18460</v>
      </c>
      <c r="M6" s="29" t="s">
        <v>51</v>
      </c>
      <c r="N6" s="29"/>
      <c r="P6">
        <v>5</v>
      </c>
      <c r="Q6" s="14" t="s">
        <v>71</v>
      </c>
      <c r="R6" t="s">
        <v>72</v>
      </c>
      <c r="S6">
        <v>0</v>
      </c>
    </row>
    <row r="7" spans="2:19" x14ac:dyDescent="0.25">
      <c r="B7" s="9" t="s">
        <v>19</v>
      </c>
      <c r="C7" s="4">
        <v>42.1</v>
      </c>
      <c r="D7" s="8" t="s">
        <v>20</v>
      </c>
      <c r="E7" s="8"/>
      <c r="F7" s="8"/>
      <c r="G7" s="13" t="s">
        <v>62</v>
      </c>
      <c r="K7" s="30" t="s">
        <v>24</v>
      </c>
      <c r="L7" s="29">
        <f t="shared" ref="L7:L11" si="0">C9*$C$2</f>
        <v>6300</v>
      </c>
      <c r="M7" s="29" t="s">
        <v>51</v>
      </c>
      <c r="N7" s="29"/>
      <c r="P7">
        <v>6</v>
      </c>
      <c r="Q7" s="14" t="s">
        <v>73</v>
      </c>
      <c r="R7" t="s">
        <v>72</v>
      </c>
      <c r="S7">
        <v>0</v>
      </c>
    </row>
    <row r="8" spans="2:19" x14ac:dyDescent="0.25">
      <c r="B8" s="9" t="s">
        <v>21</v>
      </c>
      <c r="C8" s="4">
        <v>184.6</v>
      </c>
      <c r="D8" s="8" t="s">
        <v>22</v>
      </c>
      <c r="E8" s="8" t="s">
        <v>23</v>
      </c>
      <c r="F8" s="8" t="s">
        <v>10</v>
      </c>
      <c r="G8" s="13" t="s">
        <v>62</v>
      </c>
      <c r="K8" s="30" t="s">
        <v>25</v>
      </c>
      <c r="L8" s="29">
        <f t="shared" si="0"/>
        <v>9550</v>
      </c>
      <c r="M8" s="29" t="s">
        <v>51</v>
      </c>
      <c r="N8" s="29"/>
      <c r="P8">
        <v>7</v>
      </c>
      <c r="Q8" s="15" t="s">
        <v>74</v>
      </c>
      <c r="R8" t="s">
        <v>75</v>
      </c>
      <c r="S8">
        <v>0</v>
      </c>
    </row>
    <row r="9" spans="2:19" x14ac:dyDescent="0.25">
      <c r="B9" s="9" t="s">
        <v>24</v>
      </c>
      <c r="C9" s="4">
        <v>63</v>
      </c>
      <c r="D9" s="8" t="s">
        <v>22</v>
      </c>
      <c r="E9" s="8" t="s">
        <v>23</v>
      </c>
      <c r="F9" s="8" t="s">
        <v>10</v>
      </c>
      <c r="G9" s="13" t="s">
        <v>62</v>
      </c>
      <c r="K9" s="30" t="s">
        <v>26</v>
      </c>
      <c r="L9" s="29">
        <f t="shared" si="0"/>
        <v>52900</v>
      </c>
      <c r="M9" s="29" t="s">
        <v>51</v>
      </c>
      <c r="N9" s="29"/>
      <c r="P9">
        <v>8</v>
      </c>
      <c r="Q9" s="15" t="s">
        <v>76</v>
      </c>
      <c r="S9">
        <v>3.31</v>
      </c>
    </row>
    <row r="10" spans="2:19" x14ac:dyDescent="0.25">
      <c r="B10" s="9" t="s">
        <v>25</v>
      </c>
      <c r="C10" s="4">
        <v>95.5</v>
      </c>
      <c r="D10" s="8" t="s">
        <v>22</v>
      </c>
      <c r="E10" s="8" t="s">
        <v>23</v>
      </c>
      <c r="F10" s="8" t="s">
        <v>10</v>
      </c>
      <c r="G10" s="13" t="s">
        <v>62</v>
      </c>
      <c r="K10" s="30" t="s">
        <v>52</v>
      </c>
      <c r="L10" s="29">
        <f t="shared" si="0"/>
        <v>121.30000000000001</v>
      </c>
      <c r="M10" s="29" t="s">
        <v>51</v>
      </c>
      <c r="N10" s="29"/>
      <c r="P10">
        <v>9</v>
      </c>
      <c r="Q10" s="15" t="s">
        <v>77</v>
      </c>
      <c r="R10" t="s">
        <v>75</v>
      </c>
      <c r="S10">
        <v>0.42</v>
      </c>
    </row>
    <row r="11" spans="2:19" x14ac:dyDescent="0.25">
      <c r="B11" s="9" t="s">
        <v>26</v>
      </c>
      <c r="C11" s="4">
        <v>529</v>
      </c>
      <c r="D11" s="8" t="s">
        <v>22</v>
      </c>
      <c r="E11" s="8" t="s">
        <v>23</v>
      </c>
      <c r="F11" s="8" t="s">
        <v>10</v>
      </c>
      <c r="G11" s="13" t="s">
        <v>62</v>
      </c>
      <c r="K11" s="30" t="s">
        <v>29</v>
      </c>
      <c r="L11" s="29">
        <f t="shared" si="0"/>
        <v>0</v>
      </c>
      <c r="M11" s="29" t="s">
        <v>51</v>
      </c>
      <c r="N11" s="29"/>
      <c r="P11">
        <v>10</v>
      </c>
      <c r="Q11" s="15" t="s">
        <v>78</v>
      </c>
      <c r="R11" t="s">
        <v>75</v>
      </c>
      <c r="S11">
        <v>0</v>
      </c>
    </row>
    <row r="12" spans="2:19" x14ac:dyDescent="0.25">
      <c r="B12" s="9" t="s">
        <v>27</v>
      </c>
      <c r="C12" s="4">
        <v>1.2130000000000001</v>
      </c>
      <c r="D12" s="8" t="s">
        <v>22</v>
      </c>
      <c r="E12" s="8" t="s">
        <v>28</v>
      </c>
      <c r="F12" s="8" t="s">
        <v>10</v>
      </c>
      <c r="G12" s="13" t="s">
        <v>62</v>
      </c>
      <c r="K12" s="30" t="s">
        <v>53</v>
      </c>
      <c r="L12" s="29">
        <f t="shared" ref="L12:L17" si="1">C16*$C$2</f>
        <v>650000</v>
      </c>
      <c r="M12" s="29" t="s">
        <v>54</v>
      </c>
      <c r="N12" s="29"/>
      <c r="P12">
        <v>11</v>
      </c>
      <c r="Q12" s="15" t="s">
        <v>79</v>
      </c>
      <c r="R12" t="s">
        <v>75</v>
      </c>
      <c r="S12">
        <v>0.13200000000000001</v>
      </c>
    </row>
    <row r="13" spans="2:19" x14ac:dyDescent="0.25">
      <c r="B13" s="9" t="s">
        <v>29</v>
      </c>
      <c r="C13" s="4">
        <v>0</v>
      </c>
      <c r="D13" s="8" t="s">
        <v>22</v>
      </c>
      <c r="E13" s="8" t="s">
        <v>30</v>
      </c>
      <c r="F13" s="8" t="s">
        <v>10</v>
      </c>
      <c r="G13" s="13" t="s">
        <v>62</v>
      </c>
      <c r="K13" s="30" t="s">
        <v>39</v>
      </c>
      <c r="L13" s="29">
        <f t="shared" si="1"/>
        <v>128108.6</v>
      </c>
      <c r="M13" s="29" t="s">
        <v>51</v>
      </c>
      <c r="N13" s="29"/>
      <c r="P13">
        <v>12</v>
      </c>
      <c r="Q13" s="15" t="s">
        <v>80</v>
      </c>
      <c r="R13" t="s">
        <v>75</v>
      </c>
      <c r="S13">
        <v>0.29399999999999998</v>
      </c>
    </row>
    <row r="14" spans="2:19" x14ac:dyDescent="0.25">
      <c r="B14" s="18" t="s">
        <v>31</v>
      </c>
      <c r="C14" s="16">
        <v>10974</v>
      </c>
      <c r="D14" s="12" t="s">
        <v>22</v>
      </c>
      <c r="E14" s="12" t="s">
        <v>32</v>
      </c>
      <c r="F14" s="12" t="s">
        <v>33</v>
      </c>
      <c r="K14" s="30" t="s">
        <v>40</v>
      </c>
      <c r="L14" s="29">
        <f t="shared" si="1"/>
        <v>0</v>
      </c>
      <c r="M14" s="29" t="s">
        <v>51</v>
      </c>
      <c r="N14" s="29"/>
      <c r="P14">
        <v>13</v>
      </c>
      <c r="Q14" s="15" t="s">
        <v>81</v>
      </c>
      <c r="R14" t="s">
        <v>75</v>
      </c>
      <c r="S14">
        <v>0</v>
      </c>
    </row>
    <row r="15" spans="2:19" x14ac:dyDescent="0.25">
      <c r="B15" s="18" t="s">
        <v>34</v>
      </c>
      <c r="C15" s="16">
        <v>9876.6</v>
      </c>
      <c r="D15" s="12" t="s">
        <v>22</v>
      </c>
      <c r="E15" s="12" t="s">
        <v>35</v>
      </c>
      <c r="F15" s="12" t="s">
        <v>33</v>
      </c>
      <c r="K15" s="30" t="s">
        <v>41</v>
      </c>
      <c r="L15" s="29">
        <f t="shared" si="1"/>
        <v>0</v>
      </c>
      <c r="M15" s="29" t="s">
        <v>51</v>
      </c>
      <c r="N15" s="29"/>
      <c r="P15">
        <v>14</v>
      </c>
      <c r="Q15" s="15" t="s">
        <v>82</v>
      </c>
      <c r="R15" t="s">
        <v>75</v>
      </c>
      <c r="S15">
        <v>2.75</v>
      </c>
    </row>
    <row r="16" spans="2:19" x14ac:dyDescent="0.25">
      <c r="B16" s="9" t="s">
        <v>36</v>
      </c>
      <c r="C16" s="4">
        <v>6500</v>
      </c>
      <c r="D16" s="8" t="s">
        <v>37</v>
      </c>
      <c r="E16" s="8" t="s">
        <v>38</v>
      </c>
      <c r="F16" s="8" t="s">
        <v>10</v>
      </c>
      <c r="K16" s="30" t="s">
        <v>55</v>
      </c>
      <c r="L16" s="29">
        <f>C20*$C$2</f>
        <v>996189.89999999991</v>
      </c>
      <c r="M16" s="29" t="s">
        <v>56</v>
      </c>
      <c r="N16" s="29"/>
      <c r="P16">
        <v>15</v>
      </c>
      <c r="Q16" s="15" t="s">
        <v>83</v>
      </c>
      <c r="R16" t="s">
        <v>75</v>
      </c>
      <c r="S16">
        <v>70</v>
      </c>
    </row>
    <row r="17" spans="2:19" x14ac:dyDescent="0.25">
      <c r="B17" s="9" t="s">
        <v>39</v>
      </c>
      <c r="C17" s="4">
        <v>1281.086</v>
      </c>
      <c r="D17" s="8" t="s">
        <v>22</v>
      </c>
      <c r="E17" s="8" t="s">
        <v>38</v>
      </c>
      <c r="F17" s="8" t="s">
        <v>10</v>
      </c>
      <c r="K17" s="30" t="s">
        <v>44</v>
      </c>
      <c r="L17" s="29">
        <f t="shared" si="1"/>
        <v>145379.79999999999</v>
      </c>
      <c r="M17" s="29" t="s">
        <v>56</v>
      </c>
      <c r="N17" s="29"/>
      <c r="P17">
        <v>16</v>
      </c>
      <c r="Q17" s="15" t="s">
        <v>84</v>
      </c>
      <c r="R17" t="s">
        <v>75</v>
      </c>
      <c r="S17">
        <v>4.6076791999999998E-2</v>
      </c>
    </row>
    <row r="18" spans="2:19" x14ac:dyDescent="0.25">
      <c r="B18" s="35" t="s">
        <v>40</v>
      </c>
      <c r="C18" s="3">
        <v>0</v>
      </c>
      <c r="D18" s="8" t="s">
        <v>22</v>
      </c>
      <c r="E18" s="8" t="s">
        <v>38</v>
      </c>
      <c r="F18" s="8" t="s">
        <v>10</v>
      </c>
      <c r="K18" s="30" t="s">
        <v>11</v>
      </c>
      <c r="L18" s="29">
        <f>C4*C2</f>
        <v>597740</v>
      </c>
      <c r="M18" s="29" t="s">
        <v>57</v>
      </c>
      <c r="N18" s="29"/>
      <c r="P18">
        <v>17</v>
      </c>
      <c r="Q18" s="15" t="s">
        <v>85</v>
      </c>
      <c r="R18" t="s">
        <v>86</v>
      </c>
      <c r="S18">
        <v>0.06</v>
      </c>
    </row>
    <row r="19" spans="2:19" x14ac:dyDescent="0.25">
      <c r="B19" s="35" t="s">
        <v>41</v>
      </c>
      <c r="C19" s="3">
        <v>0</v>
      </c>
      <c r="D19" s="8" t="s">
        <v>22</v>
      </c>
      <c r="E19" s="8" t="s">
        <v>38</v>
      </c>
      <c r="F19" s="8" t="s">
        <v>10</v>
      </c>
      <c r="K19" s="30" t="s">
        <v>7</v>
      </c>
      <c r="L19" s="29">
        <f>C2*C3</f>
        <v>1654900</v>
      </c>
      <c r="M19" s="29" t="s">
        <v>57</v>
      </c>
      <c r="N19" s="29"/>
      <c r="P19">
        <v>18</v>
      </c>
      <c r="Q19" s="15" t="s">
        <v>87</v>
      </c>
      <c r="R19" t="s">
        <v>75</v>
      </c>
      <c r="S19">
        <v>47.64</v>
      </c>
    </row>
    <row r="20" spans="2:19" x14ac:dyDescent="0.25">
      <c r="B20" s="9" t="s">
        <v>42</v>
      </c>
      <c r="C20" s="4">
        <v>9961.8989999999994</v>
      </c>
      <c r="D20" s="8" t="s">
        <v>43</v>
      </c>
      <c r="E20" s="8" t="s">
        <v>38</v>
      </c>
      <c r="F20" s="8" t="s">
        <v>10</v>
      </c>
      <c r="K20" s="30" t="s">
        <v>13</v>
      </c>
      <c r="L20" s="29">
        <f>C2*C5</f>
        <v>8148.5300000000007</v>
      </c>
      <c r="M20" s="29" t="s">
        <v>58</v>
      </c>
      <c r="N20" s="29"/>
      <c r="P20">
        <v>19</v>
      </c>
      <c r="Q20" s="15" t="s">
        <v>88</v>
      </c>
      <c r="R20" t="s">
        <v>75</v>
      </c>
      <c r="S20">
        <v>0</v>
      </c>
    </row>
    <row r="21" spans="2:19" x14ac:dyDescent="0.25">
      <c r="B21" s="9" t="s">
        <v>44</v>
      </c>
      <c r="C21" s="4">
        <v>1453.798</v>
      </c>
      <c r="D21" s="8" t="s">
        <v>43</v>
      </c>
      <c r="E21" s="8" t="s">
        <v>38</v>
      </c>
      <c r="F21" s="8" t="s">
        <v>10</v>
      </c>
      <c r="K21" s="33"/>
      <c r="L21" s="34"/>
      <c r="M21" s="34"/>
      <c r="N21" s="34"/>
      <c r="P21">
        <v>20</v>
      </c>
      <c r="Q21" s="15" t="s">
        <v>89</v>
      </c>
      <c r="R21" t="s">
        <v>75</v>
      </c>
      <c r="S21">
        <v>0.66</v>
      </c>
    </row>
    <row r="22" spans="2:19" x14ac:dyDescent="0.25">
      <c r="B22" s="9" t="s">
        <v>45</v>
      </c>
      <c r="C22" s="4">
        <v>50</v>
      </c>
      <c r="D22" s="8" t="s">
        <v>20</v>
      </c>
      <c r="E22" s="8"/>
      <c r="F22" s="8"/>
      <c r="K22" s="28" t="s">
        <v>59</v>
      </c>
      <c r="L22" s="28"/>
      <c r="M22" s="28"/>
      <c r="N22" s="28"/>
      <c r="P22">
        <v>21</v>
      </c>
      <c r="Q22" s="15" t="s">
        <v>90</v>
      </c>
      <c r="R22" t="s">
        <v>75</v>
      </c>
      <c r="S22">
        <v>22</v>
      </c>
    </row>
    <row r="23" spans="2:19" x14ac:dyDescent="0.25">
      <c r="K23" s="26" t="s">
        <v>48</v>
      </c>
      <c r="L23" s="23" t="s">
        <v>49</v>
      </c>
      <c r="M23" s="24" t="s">
        <v>2</v>
      </c>
      <c r="N23" s="25" t="s">
        <v>3</v>
      </c>
      <c r="P23">
        <v>22</v>
      </c>
      <c r="Q23" s="15" t="s">
        <v>91</v>
      </c>
      <c r="R23" t="s">
        <v>75</v>
      </c>
      <c r="S23">
        <v>13.210039630000001</v>
      </c>
    </row>
    <row r="24" spans="2:19" x14ac:dyDescent="0.25">
      <c r="K24" s="30" t="s">
        <v>31</v>
      </c>
      <c r="L24" s="29">
        <f>C14*$C$2</f>
        <v>1097400</v>
      </c>
      <c r="M24" s="29" t="s">
        <v>51</v>
      </c>
      <c r="N24" s="29"/>
      <c r="P24">
        <v>23</v>
      </c>
      <c r="Q24" s="15" t="s">
        <v>92</v>
      </c>
      <c r="R24" t="s">
        <v>75</v>
      </c>
      <c r="S24">
        <v>0.91200000000000003</v>
      </c>
    </row>
    <row r="25" spans="2:19" x14ac:dyDescent="0.25">
      <c r="K25" s="30" t="s">
        <v>34</v>
      </c>
      <c r="L25" s="29">
        <f>C15*$C$2*(C22/100)</f>
        <v>493830</v>
      </c>
      <c r="M25" s="29" t="s">
        <v>51</v>
      </c>
      <c r="N25" s="29"/>
      <c r="P25">
        <v>24</v>
      </c>
      <c r="Q25" s="15" t="s">
        <v>93</v>
      </c>
      <c r="R25" t="s">
        <v>75</v>
      </c>
      <c r="S25">
        <v>26.420079260000001</v>
      </c>
    </row>
    <row r="26" spans="2:19" ht="15.75" x14ac:dyDescent="0.25">
      <c r="K26" s="21" t="s">
        <v>60</v>
      </c>
      <c r="L26" s="20"/>
      <c r="M26" s="20"/>
      <c r="N26" s="20"/>
      <c r="P26">
        <v>25</v>
      </c>
      <c r="Q26" s="15" t="s">
        <v>94</v>
      </c>
      <c r="R26" t="s">
        <v>75</v>
      </c>
      <c r="S26">
        <v>0.04</v>
      </c>
    </row>
    <row r="27" spans="2:19" x14ac:dyDescent="0.25">
      <c r="P27">
        <v>26</v>
      </c>
      <c r="Q27" s="15" t="s">
        <v>95</v>
      </c>
      <c r="R27" t="s">
        <v>75</v>
      </c>
      <c r="S27">
        <v>0</v>
      </c>
    </row>
    <row r="28" spans="2:19" x14ac:dyDescent="0.25">
      <c r="P28">
        <v>27</v>
      </c>
      <c r="Q28" s="15" t="s">
        <v>96</v>
      </c>
      <c r="R28" t="s">
        <v>75</v>
      </c>
      <c r="S28">
        <v>0</v>
      </c>
    </row>
    <row r="29" spans="2:19" x14ac:dyDescent="0.25">
      <c r="P29">
        <v>28</v>
      </c>
      <c r="Q29" s="15" t="s">
        <v>97</v>
      </c>
      <c r="R29" t="s">
        <v>75</v>
      </c>
      <c r="S29">
        <v>0</v>
      </c>
    </row>
    <row r="30" spans="2:19" x14ac:dyDescent="0.25">
      <c r="P30">
        <v>29</v>
      </c>
      <c r="Q30" s="15" t="s">
        <v>98</v>
      </c>
      <c r="R30" t="s">
        <v>75</v>
      </c>
      <c r="S30">
        <v>0.56759999999999999</v>
      </c>
    </row>
    <row r="31" spans="2:19" x14ac:dyDescent="0.25">
      <c r="P31">
        <v>30</v>
      </c>
      <c r="Q31" s="15" t="s">
        <v>100</v>
      </c>
      <c r="R31" t="s">
        <v>75</v>
      </c>
      <c r="S31">
        <v>0.66236128999999999</v>
      </c>
    </row>
    <row r="32" spans="2:19" x14ac:dyDescent="0.25">
      <c r="P32">
        <v>31</v>
      </c>
      <c r="Q32" s="15" t="s">
        <v>102</v>
      </c>
      <c r="R32" t="s">
        <v>75</v>
      </c>
      <c r="S32">
        <v>0.27187692299999999</v>
      </c>
    </row>
    <row r="33" spans="16:19" x14ac:dyDescent="0.25">
      <c r="P33">
        <v>32</v>
      </c>
      <c r="Q33" s="15" t="s">
        <v>99</v>
      </c>
      <c r="R33" t="s">
        <v>75</v>
      </c>
      <c r="S33">
        <v>0</v>
      </c>
    </row>
    <row r="34" spans="16:19" x14ac:dyDescent="0.25">
      <c r="P34">
        <v>33</v>
      </c>
      <c r="Q34" s="15" t="s">
        <v>101</v>
      </c>
      <c r="R34" t="s">
        <v>75</v>
      </c>
      <c r="S34">
        <v>8.6761290320000004</v>
      </c>
    </row>
    <row r="35" spans="16:19" x14ac:dyDescent="0.25">
      <c r="P35">
        <v>34</v>
      </c>
      <c r="Q35" s="15" t="s">
        <v>103</v>
      </c>
      <c r="R35" t="s">
        <v>75</v>
      </c>
      <c r="S35">
        <v>0.45119999999999999</v>
      </c>
    </row>
    <row r="36" spans="16:19" x14ac:dyDescent="0.25">
      <c r="P36">
        <v>35</v>
      </c>
      <c r="Q36" s="15" t="s">
        <v>104</v>
      </c>
      <c r="R36" t="s">
        <v>75</v>
      </c>
      <c r="S36">
        <v>0.31559999999999999</v>
      </c>
    </row>
    <row r="37" spans="16:19" x14ac:dyDescent="0.25">
      <c r="P37">
        <v>36</v>
      </c>
      <c r="Q37" s="15" t="s">
        <v>105</v>
      </c>
      <c r="R37" t="s">
        <v>75</v>
      </c>
      <c r="S37">
        <v>1.7000000000000001E-2</v>
      </c>
    </row>
    <row r="38" spans="16:19" x14ac:dyDescent="0.25">
      <c r="P38">
        <v>37</v>
      </c>
      <c r="Q38" s="15" t="s">
        <v>106</v>
      </c>
      <c r="R38" t="s">
        <v>75</v>
      </c>
      <c r="S38">
        <v>0.11</v>
      </c>
    </row>
    <row r="39" spans="16:19" x14ac:dyDescent="0.25">
      <c r="P39">
        <v>38</v>
      </c>
      <c r="Q39" s="15" t="s">
        <v>107</v>
      </c>
      <c r="R39" t="s">
        <v>75</v>
      </c>
      <c r="S39">
        <v>0</v>
      </c>
    </row>
    <row r="40" spans="16:19" x14ac:dyDescent="0.25">
      <c r="P40">
        <v>39</v>
      </c>
      <c r="Q40" s="15" t="s">
        <v>108</v>
      </c>
      <c r="R40" t="s">
        <v>75</v>
      </c>
      <c r="S40">
        <v>5.5199999999999997E-4</v>
      </c>
    </row>
    <row r="41" spans="16:19" x14ac:dyDescent="0.25">
      <c r="P41">
        <v>40</v>
      </c>
      <c r="Q41" s="15" t="s">
        <v>109</v>
      </c>
      <c r="R41" t="s">
        <v>110</v>
      </c>
      <c r="S41">
        <v>0</v>
      </c>
    </row>
    <row r="42" spans="16:19" x14ac:dyDescent="0.25">
      <c r="P42">
        <v>41</v>
      </c>
      <c r="Q42" s="15" t="s">
        <v>111</v>
      </c>
      <c r="R42" t="s">
        <v>110</v>
      </c>
      <c r="S42">
        <v>0</v>
      </c>
    </row>
    <row r="43" spans="16:19" x14ac:dyDescent="0.25">
      <c r="P43">
        <v>42</v>
      </c>
      <c r="Q43" s="15" t="s">
        <v>112</v>
      </c>
      <c r="R43" t="s">
        <v>75</v>
      </c>
      <c r="S43">
        <v>0.57199999999999995</v>
      </c>
    </row>
    <row r="44" spans="16:19" x14ac:dyDescent="0.25">
      <c r="P44">
        <v>43</v>
      </c>
      <c r="Q44" s="15" t="s">
        <v>113</v>
      </c>
      <c r="R44" t="s">
        <v>75</v>
      </c>
      <c r="S44">
        <v>5.5</v>
      </c>
    </row>
    <row r="45" spans="16:19" x14ac:dyDescent="0.25">
      <c r="P45">
        <v>44</v>
      </c>
      <c r="Q45" s="11" t="s">
        <v>114</v>
      </c>
      <c r="R45" t="s">
        <v>75</v>
      </c>
      <c r="S45">
        <v>0.48</v>
      </c>
    </row>
    <row r="46" spans="16:19" x14ac:dyDescent="0.25">
      <c r="P46">
        <v>45</v>
      </c>
      <c r="Q46" s="11" t="s">
        <v>115</v>
      </c>
      <c r="R46" t="s">
        <v>116</v>
      </c>
      <c r="S46">
        <v>1.8722222E-2</v>
      </c>
    </row>
    <row r="47" spans="16:19" x14ac:dyDescent="0.25">
      <c r="P47">
        <v>46</v>
      </c>
      <c r="Q47" s="11" t="s">
        <v>117</v>
      </c>
      <c r="R47" t="s">
        <v>116</v>
      </c>
      <c r="S47">
        <v>2.9722222E-2</v>
      </c>
    </row>
    <row r="48" spans="16:19" x14ac:dyDescent="0.25">
      <c r="P48">
        <v>47</v>
      </c>
      <c r="Q48" s="11" t="s">
        <v>118</v>
      </c>
      <c r="R48" t="s">
        <v>75</v>
      </c>
      <c r="S48">
        <v>0.48</v>
      </c>
    </row>
    <row r="49" spans="16:19" x14ac:dyDescent="0.25">
      <c r="P49">
        <v>48</v>
      </c>
      <c r="Q49" s="11" t="s">
        <v>119</v>
      </c>
    </row>
    <row r="50" spans="16:19" x14ac:dyDescent="0.25">
      <c r="P50">
        <v>49</v>
      </c>
      <c r="Q50" s="11" t="s">
        <v>120</v>
      </c>
      <c r="R50" t="s">
        <v>116</v>
      </c>
      <c r="S50">
        <v>4.4928909999999997E-3</v>
      </c>
    </row>
    <row r="51" spans="16:19" x14ac:dyDescent="0.25">
      <c r="P51">
        <v>50</v>
      </c>
      <c r="Q51" s="11" t="s">
        <v>121</v>
      </c>
      <c r="R51" t="s">
        <v>75</v>
      </c>
      <c r="S51">
        <v>3.2160000000000002</v>
      </c>
    </row>
    <row r="52" spans="16:19" x14ac:dyDescent="0.25">
      <c r="P52">
        <v>51</v>
      </c>
      <c r="Q52" s="11" t="s">
        <v>122</v>
      </c>
    </row>
    <row r="53" spans="16:19" x14ac:dyDescent="0.25">
      <c r="P53">
        <v>52</v>
      </c>
      <c r="Q53" s="11" t="s">
        <v>123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Ece Ari Akdemir</dc:creator>
  <cp:lastModifiedBy>Ece Ari Akdemir</cp:lastModifiedBy>
  <dcterms:created xsi:type="dcterms:W3CDTF">2015-06-05T18:17:20Z</dcterms:created>
  <dcterms:modified xsi:type="dcterms:W3CDTF">2021-08-28T22:02:08Z</dcterms:modified>
</cp:coreProperties>
</file>