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<sst xmlns="http://schemas.openxmlformats.org/spreadsheetml/2006/main" count="247" uniqueCount="84">
  <si>
    <t xml:space="preserve">Name</t>
  </si>
  <si>
    <t xml:space="preserve">Comment</t>
  </si>
  <si>
    <t xml:space="preserve">PM.Daniel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</si>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</sst>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31</v>
      </c>
      <c r="C2" s="1" t="n">
        <v>0</v>
      </c>
      <c r="D2" s="1" t="n">
        <v>180</v>
      </c>
      <c r="E2" s="19" t="b">
        <f aca="false">COUNTIF(experts!$A$2:$A$921, A2) &gt; 0</f>
        <v>1</v>
      </c>
      <c r="F2" s="19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32</v>
      </c>
      <c r="C3" s="1" t="n">
        <v>0</v>
      </c>
      <c r="D3" s="1" t="n">
        <v>180</v>
      </c>
      <c r="E3" s="19" t="b">
        <f aca="false">COUNTIF(experts!$A$2:$A$921, A3) &gt; 0</f>
        <v>1</v>
      </c>
      <c r="F3" s="19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33</v>
      </c>
      <c r="C4" s="1" t="n">
        <v>0</v>
      </c>
      <c r="D4" s="1" t="n">
        <v>180</v>
      </c>
      <c r="E4" s="19" t="b">
        <f aca="false">COUNTIF(experts!$A$2:$A$921, A4) &gt; 0</f>
        <v>1</v>
      </c>
      <c r="F4" s="19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34</v>
      </c>
      <c r="C5" s="1" t="n">
        <v>0</v>
      </c>
      <c r="D5" s="1" t="n">
        <v>180</v>
      </c>
      <c r="E5" s="19" t="b">
        <f aca="false">COUNTIF(experts!$A$2:$A$921, A5) &gt; 0</f>
        <v>1</v>
      </c>
      <c r="F5" s="19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35</v>
      </c>
      <c r="C6" s="1" t="n">
        <v>0</v>
      </c>
      <c r="D6" s="1" t="n">
        <v>180</v>
      </c>
      <c r="E6" s="19" t="b">
        <f aca="false">COUNTIF(experts!$A$2:$A$921, A6) &gt; 0</f>
        <v>1</v>
      </c>
      <c r="F6" s="19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36</v>
      </c>
      <c r="C7" s="1" t="n">
        <v>0</v>
      </c>
      <c r="D7" s="1" t="n">
        <v>180</v>
      </c>
      <c r="E7" s="19" t="b">
        <f aca="false">COUNTIF(experts!$A$2:$A$921, A7) &gt; 0</f>
        <v>1</v>
      </c>
      <c r="F7" s="19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37</v>
      </c>
      <c r="C8" s="1" t="n">
        <v>0</v>
      </c>
      <c r="D8" s="1" t="n">
        <v>180</v>
      </c>
      <c r="E8" s="19" t="b">
        <f aca="false">COUNTIF(experts!$A$2:$A$921, A8) &gt; 0</f>
        <v>1</v>
      </c>
      <c r="F8" s="19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38</v>
      </c>
      <c r="C9" s="1" t="n">
        <v>0</v>
      </c>
      <c r="D9" s="1" t="n">
        <v>180</v>
      </c>
      <c r="E9" s="19" t="b">
        <f aca="false">COUNTIF(experts!$A$2:$A$921, A9) &gt; 0</f>
        <v>1</v>
      </c>
      <c r="F9" s="19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39</v>
      </c>
      <c r="C10" s="1" t="n">
        <v>0</v>
      </c>
      <c r="D10" s="1" t="n">
        <v>180</v>
      </c>
      <c r="E10" s="19" t="b">
        <f aca="false">COUNTIF(experts!$A$2:$A$921, A10) &gt; 0</f>
        <v>1</v>
      </c>
      <c r="F10" s="19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40</v>
      </c>
      <c r="C11" s="1" t="n">
        <v>0</v>
      </c>
      <c r="D11" s="1" t="n">
        <v>180</v>
      </c>
      <c r="E11" s="19" t="b">
        <f aca="false">COUNTIF(experts!$A$2:$A$921, A11) &gt; 0</f>
        <v>1</v>
      </c>
      <c r="F11" s="19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41</v>
      </c>
      <c r="C12" s="1" t="n">
        <v>0</v>
      </c>
      <c r="D12" s="1" t="n">
        <v>180</v>
      </c>
      <c r="E12" s="19" t="b">
        <f aca="false">COUNTIF(experts!$A$2:$A$921, A12) &gt; 0</f>
        <v>1</v>
      </c>
      <c r="F12" s="19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42</v>
      </c>
      <c r="C13" s="1" t="n">
        <v>0</v>
      </c>
      <c r="D13" s="1" t="n">
        <v>180</v>
      </c>
      <c r="E13" s="19" t="b">
        <f aca="false">COUNTIF(experts!$A$2:$A$921, A13) &gt; 0</f>
        <v>1</v>
      </c>
      <c r="F13" s="19" t="b">
        <f aca="false">COUNTIF('invoicing periods'!$A$2:$A$1000,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19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19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19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27" t="s">
        <v>48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49</v>
      </c>
      <c r="D2" s="28" t="n">
        <f aca="false">MAX(MAX('invoicing periods'!C2:C900),MAX(tasks!C2:C605))</f>
        <v>46142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46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7" t="s">
        <v>56</v>
      </c>
      <c r="K1" s="27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46142</v>
      </c>
      <c r="G2" s="13" t="s">
        <v>58</v>
      </c>
      <c r="H2" s="13" t="s">
        <v>59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7" t="s">
        <v>56</v>
      </c>
      <c r="K1" s="27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46142</v>
      </c>
      <c r="G2" s="13" t="s">
        <v>61</v>
      </c>
      <c r="H2" s="13" t="s">
        <v>62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27" t="s">
        <v>56</v>
      </c>
      <c r="I1" s="27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46142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5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29.44"/>
    <col collapsed="false" customWidth="false" hidden="false" outlineLevel="0" max="5" min="2" style="31" width="11.53"/>
  </cols>
  <sheetData>
    <row r="1" customFormat="false" ht="17.35" hidden="false" customHeight="false" outlineLevel="0" collapsed="false">
      <c r="A1" s="32" t="s">
        <v>83</v>
      </c>
      <c r="B1" s="33" t="s">
        <v>50</v>
      </c>
      <c r="C1" s="33" t="s">
        <v>51</v>
      </c>
      <c r="D1" s="33" t="s">
        <v>52</v>
      </c>
      <c r="E1" s="33" t="s">
        <v>55</v>
      </c>
    </row>
    <row r="2" customFormat="false" ht="12.8" hidden="false" customHeight="false" outlineLevel="0" collapsed="false">
      <c r="B2" s="34" t="n">
        <v>8</v>
      </c>
      <c r="C2" s="34" t="n">
        <v>4</v>
      </c>
      <c r="D2" s="34" t="n">
        <v>150</v>
      </c>
      <c r="E2" s="3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AND(J2:J608)</f>
        <v>1</v>
      </c>
      <c r="K1" s="12" t="b">
        <f aca="false">AND(K2:K613)</f>
        <v>1</v>
      </c>
      <c r="L1" s="12" t="b">
        <f aca="false">AND(L2:L613)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45</v>
      </c>
      <c r="E2" s="14" t="n">
        <f aca="false">C2 - B2 +1</f>
        <v>91</v>
      </c>
      <c r="F2" s="14" t="n">
        <f aca="false">NETWORKDAYS(B2, C2, 'public holidays'!A$2:A$500)</f>
        <v>64</v>
      </c>
      <c r="G2" s="15" t="n">
        <f aca="false">D2/F2</f>
        <v>0.703125</v>
      </c>
      <c r="H2" s="16" t="n">
        <f aca="false">_xlfn.FLOOR.MATH(G2, 0.25)</f>
        <v>0.5</v>
      </c>
      <c r="I2" s="16" t="n">
        <f aca="false">H2 + 0.25</f>
        <v>0.75</v>
      </c>
      <c r="J2" s="5" t="n">
        <f aca="false">COUNTIF(links!$B$1:$B$529,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'public holidays'!A$2:A$500)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COUNTIF(links!$B$1:$B$529,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65</v>
      </c>
      <c r="E4" s="14" t="n">
        <f aca="false">C4 - B4 +1</f>
        <v>171</v>
      </c>
      <c r="F4" s="14" t="n">
        <f aca="false">NETWORKDAYS(B4, C4, 'public holidays'!A$2:A$500)</f>
        <v>121</v>
      </c>
      <c r="G4" s="15" t="n">
        <f aca="false">D4/F4</f>
        <v>0.537190082644628</v>
      </c>
      <c r="H4" s="16" t="n">
        <f aca="false">_xlfn.FLOOR.MATH(G4, 0.25)</f>
        <v>0.5</v>
      </c>
      <c r="I4" s="16" t="n">
        <f aca="false">H4 + 0.25</f>
        <v>0.75</v>
      </c>
      <c r="J4" s="5" t="n">
        <f aca="false">COUNTIF(links!$B$1:$B$529,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'public holidays'!A$2:A$500)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COUNTIF(links!$B$1:$B$529,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130</v>
      </c>
      <c r="E6" s="14" t="n">
        <f aca="false">C6 - B6 +1</f>
        <v>274</v>
      </c>
      <c r="F6" s="14" t="n">
        <f aca="false">NETWORKDAYS(B6, C6, 'public holidays'!A$2:A$500)</f>
        <v>194</v>
      </c>
      <c r="G6" s="15" t="n">
        <f aca="false">D6/F6</f>
        <v>0.670103092783505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COUNTIF(links!$B$1:$B$529,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45932</v>
      </c>
      <c r="C7" s="13" t="n">
        <v>45962</v>
      </c>
      <c r="D7" s="1" t="n">
        <v>25</v>
      </c>
      <c r="E7" s="14" t="n">
        <f aca="false">C7 - B7 +1</f>
        <v>31</v>
      </c>
      <c r="F7" s="14" t="n">
        <f aca="false">NETWORKDAYS(B7, C7, 'public holidays'!A$2:A$500)</f>
        <v>22</v>
      </c>
      <c r="G7" s="15" t="n">
        <f aca="false">D7/F7</f>
        <v>1.13636363636364</v>
      </c>
      <c r="H7" s="16" t="n">
        <f aca="false">_xlfn.FLOOR.MATH(G7, 0.25)</f>
        <v>1</v>
      </c>
      <c r="I7" s="16" t="n">
        <f aca="false">H7 + 0.25</f>
        <v>1.25</v>
      </c>
      <c r="J7" s="5" t="n">
        <f aca="false">COUNTIF(links!$B$1:$B$529,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45833</v>
      </c>
      <c r="C8" s="13" t="n">
        <v>45847</v>
      </c>
      <c r="D8" s="1" t="n">
        <v>15</v>
      </c>
      <c r="E8" s="14" t="n">
        <f aca="false">C8 - B8 +1</f>
        <v>15</v>
      </c>
      <c r="F8" s="14" t="n">
        <f aca="false">NETWORKDAYS(B8, C8, 'public holidays'!A$2:A$500)</f>
        <v>11</v>
      </c>
      <c r="G8" s="15" t="n">
        <f aca="false">D8/F8</f>
        <v>1.36363636363636</v>
      </c>
      <c r="H8" s="16" t="n">
        <f aca="false">_xlfn.FLOOR.MATH(G8, 0.25)</f>
        <v>1.25</v>
      </c>
      <c r="I8" s="16" t="n">
        <f aca="false">H8 + 0.25</f>
        <v>1.5</v>
      </c>
      <c r="J8" s="5" t="n">
        <f aca="false">COUNTIF(links!$B$1:$B$529,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45848</v>
      </c>
      <c r="C9" s="13" t="n">
        <v>46021</v>
      </c>
      <c r="D9" s="1" t="n">
        <v>70</v>
      </c>
      <c r="E9" s="14" t="n">
        <f aca="false">C9 - B9 +1</f>
        <v>174</v>
      </c>
      <c r="F9" s="14" t="n">
        <f aca="false">NETWORKDAYS(B9, C9, 'public holidays'!A$2:A$500)</f>
        <v>124</v>
      </c>
      <c r="G9" s="15" t="n">
        <f aca="false">D9/F9</f>
        <v>0.564516129032258</v>
      </c>
      <c r="H9" s="16" t="n">
        <f aca="false">_xlfn.FLOOR.MATH(G9, 0.25)</f>
        <v>0.5</v>
      </c>
      <c r="I9" s="16" t="n">
        <f aca="false">H9 + 0.25</f>
        <v>0.75</v>
      </c>
      <c r="J9" s="5" t="n">
        <f aca="false">COUNTIF(links!$B$1:$B$529,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46022</v>
      </c>
      <c r="C10" s="13" t="n">
        <v>46053</v>
      </c>
      <c r="D10" s="1" t="n">
        <v>10</v>
      </c>
      <c r="E10" s="14" t="n">
        <f aca="false">C10 - B10 +1</f>
        <v>32</v>
      </c>
      <c r="F10" s="14" t="n">
        <f aca="false">NETWORKDAYS(B10, C10, 'public holidays'!A$2:A$500)</f>
        <v>23</v>
      </c>
      <c r="G10" s="15" t="n">
        <f aca="false">D10/F10</f>
        <v>0.434782608695652</v>
      </c>
      <c r="H10" s="16" t="n">
        <f aca="false">_xlfn.FLOOR.MATH(G10, 0.25)</f>
        <v>0.25</v>
      </c>
      <c r="I10" s="16" t="n">
        <f aca="false">H10 + 0.25</f>
        <v>0.5</v>
      </c>
      <c r="J10" s="5" t="n">
        <f aca="false">COUNTIF(links!$B$1:$B$529,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45658</v>
      </c>
      <c r="C11" s="13" t="n">
        <v>45713</v>
      </c>
      <c r="D11" s="1" t="n">
        <v>25</v>
      </c>
      <c r="E11" s="14" t="n">
        <f aca="false">C11 - B11 +1</f>
        <v>56</v>
      </c>
      <c r="F11" s="14" t="n">
        <f aca="false">NETWORKDAYS(B11, C11, 'public holidays'!A$2:A$500)</f>
        <v>39</v>
      </c>
      <c r="G11" s="15" t="n">
        <f aca="false">D11/F11</f>
        <v>0.641025641025641</v>
      </c>
      <c r="H11" s="16" t="n">
        <f aca="false">_xlfn.FLOOR.MATH(G11, 0.25)</f>
        <v>0.5</v>
      </c>
      <c r="I11" s="16" t="n">
        <f aca="false">H11 + 0.25</f>
        <v>0.75</v>
      </c>
      <c r="J11" s="5" t="n">
        <f aca="false">COUNTIF(links!$B$1:$B$529,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45714</v>
      </c>
      <c r="C12" s="13" t="n">
        <v>45719</v>
      </c>
      <c r="D12" s="1" t="n">
        <v>15</v>
      </c>
      <c r="E12" s="14" t="n">
        <f aca="false">C12 - B12 +1</f>
        <v>6</v>
      </c>
      <c r="F12" s="14" t="n">
        <f aca="false">NETWORKDAYS(B12, C12, 'public holidays'!A$2:A$500)</f>
        <v>4</v>
      </c>
      <c r="G12" s="15" t="n">
        <f aca="false">D12/F12</f>
        <v>3.75</v>
      </c>
      <c r="H12" s="16" t="n">
        <f aca="false">_xlfn.FLOOR.MATH(G12, 0.25)</f>
        <v>3.75</v>
      </c>
      <c r="I12" s="16" t="n">
        <f aca="false">H12 + 0.25</f>
        <v>4</v>
      </c>
      <c r="J12" s="5" t="n">
        <f aca="false">COUNTIF(links!$B$1:$B$529,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45667</v>
      </c>
      <c r="C13" s="13" t="n">
        <v>45672</v>
      </c>
      <c r="D13" s="1" t="n">
        <v>20</v>
      </c>
      <c r="E13" s="14" t="n">
        <f aca="false">C13 - B13 +1</f>
        <v>6</v>
      </c>
      <c r="F13" s="14" t="n">
        <f aca="false">NETWORKDAYS(B13, C13, 'public holidays'!A$2:A$500)</f>
        <v>4</v>
      </c>
      <c r="G13" s="15" t="n">
        <f aca="false">D13/F13</f>
        <v>5</v>
      </c>
      <c r="H13" s="16" t="n">
        <f aca="false">_xlfn.FLOOR.MATH(G13, 0.25)</f>
        <v>5</v>
      </c>
      <c r="I13" s="16" t="n">
        <f aca="false">H13 + 0.25</f>
        <v>5.25</v>
      </c>
      <c r="J13" s="5" t="n">
        <f aca="false">COUNTIF(links!$B$1:$B$529,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45673</v>
      </c>
      <c r="C14" s="13" t="n">
        <v>45793</v>
      </c>
      <c r="D14" s="1" t="n">
        <v>80</v>
      </c>
      <c r="E14" s="14" t="n">
        <f aca="false">C14 - B14 +1</f>
        <v>121</v>
      </c>
      <c r="F14" s="14" t="n">
        <f aca="false">NETWORKDAYS(B14, C14, 'public holidays'!A$2:A$500)</f>
        <v>86</v>
      </c>
      <c r="G14" s="15" t="n">
        <f aca="false">D14/F14</f>
        <v>0.930232558139535</v>
      </c>
      <c r="H14" s="16" t="n">
        <f aca="false">_xlfn.FLOOR.MATH(G14, 0.25)</f>
        <v>0.75</v>
      </c>
      <c r="I14" s="16" t="n">
        <f aca="false">H14 + 0.25</f>
        <v>1</v>
      </c>
      <c r="J14" s="5" t="n">
        <f aca="false">COUNTIF(links!$B$1:$B$529,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45794</v>
      </c>
      <c r="C15" s="13" t="n">
        <v>45809</v>
      </c>
      <c r="D15" s="1" t="n">
        <v>20</v>
      </c>
      <c r="E15" s="14" t="n">
        <f aca="false">C15 - B15 +1</f>
        <v>16</v>
      </c>
      <c r="F15" s="14" t="n">
        <f aca="false">NETWORKDAYS(B15, C15, 'public holidays'!A$2:A$500)</f>
        <v>10</v>
      </c>
      <c r="G15" s="15" t="n">
        <f aca="false">D15/F15</f>
        <v>2</v>
      </c>
      <c r="H15" s="16" t="n">
        <f aca="false">_xlfn.FLOOR.MATH(G15, 0.25)</f>
        <v>2</v>
      </c>
      <c r="I15" s="16" t="n">
        <f aca="false">H15 + 0.25</f>
        <v>2.25</v>
      </c>
      <c r="J15" s="5" t="n">
        <f aca="false">COUNTIF(links!$B$1:$B$529,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45833</v>
      </c>
      <c r="C16" s="13" t="n">
        <v>45848</v>
      </c>
      <c r="D16" s="1" t="n">
        <v>60</v>
      </c>
      <c r="E16" s="14" t="n">
        <f aca="false">C16 - B16 +1</f>
        <v>16</v>
      </c>
      <c r="F16" s="14" t="n">
        <f aca="false">NETWORKDAYS(B16, C16, 'public holidays'!A$2:A$500)</f>
        <v>12</v>
      </c>
      <c r="G16" s="15" t="n">
        <f aca="false">D16/F16</f>
        <v>5</v>
      </c>
      <c r="H16" s="16" t="n">
        <f aca="false">_xlfn.FLOOR.MATH(G16, 0.25)</f>
        <v>5</v>
      </c>
      <c r="I16" s="16" t="n">
        <f aca="false">H16 + 0.25</f>
        <v>5.25</v>
      </c>
      <c r="J16" s="5" t="n">
        <f aca="false">COUNTIF(links!$B$1:$B$529,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45849</v>
      </c>
      <c r="C17" s="13" t="n">
        <v>46119</v>
      </c>
      <c r="D17" s="1" t="n">
        <v>200</v>
      </c>
      <c r="E17" s="14" t="n">
        <f aca="false">C17 - B17 +1</f>
        <v>271</v>
      </c>
      <c r="F17" s="14" t="n">
        <f aca="false">NETWORKDAYS(B17, C17, 'public holidays'!A$2:A$500)</f>
        <v>193</v>
      </c>
      <c r="G17" s="15" t="n">
        <f aca="false">D17/F17</f>
        <v>1.03626943005181</v>
      </c>
      <c r="H17" s="16" t="n">
        <f aca="false">_xlfn.FLOOR.MATH(G17, 0.25)</f>
        <v>1</v>
      </c>
      <c r="I17" s="16" t="n">
        <f aca="false">H17 + 0.25</f>
        <v>1.25</v>
      </c>
      <c r="J17" s="5" t="n">
        <f aca="false">COUNTIF(links!$B$1:$B$529,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46120</v>
      </c>
      <c r="C18" s="13" t="n">
        <v>46142</v>
      </c>
      <c r="D18" s="1" t="n">
        <v>20</v>
      </c>
      <c r="E18" s="14" t="n">
        <f aca="false">C18 - B18 +1</f>
        <v>23</v>
      </c>
      <c r="F18" s="14" t="n">
        <f aca="false">NETWORKDAYS(B18, C18, 'public holidays'!A$2:A$500)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5" t="n">
        <f aca="false">COUNTIF(links!$B$1:$B$529,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COUNTIF(experts!$A$2:$A$954, A2) &gt; 0</f>
        <v>1</v>
      </c>
      <c r="D2" s="17" t="n">
        <f aca="false">COUNTIF(tasks!$A$2:$A$608,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COUNTIF(experts!$A$2:$A$954, A3) &gt; 0</f>
        <v>1</v>
      </c>
      <c r="D3" s="17" t="n">
        <f aca="false">COUNTIF(tasks!$A$2:$A$608,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COUNTIF(experts!$A$2:$A$954, A4) &gt; 0</f>
        <v>1</v>
      </c>
      <c r="D4" s="17" t="n">
        <f aca="false">COUNTIF(tasks!$A$2:$A$608,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COUNTIF(experts!$A$2:$A$954, A5) &gt; 0</f>
        <v>1</v>
      </c>
      <c r="D5" s="17" t="n">
        <f aca="false">COUNTIF(tasks!$A$2:$A$608,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COUNTIF(experts!$A$2:$A$954, A6) &gt; 0</f>
        <v>1</v>
      </c>
      <c r="D6" s="17" t="n">
        <f aca="false">COUNTIF(tasks!$A$2:$A$608,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COUNTIF(experts!$A$2:$A$954, A7) &gt; 0</f>
        <v>1</v>
      </c>
      <c r="D7" s="17" t="n">
        <f aca="false">COUNTIF(tasks!$A$2:$A$608, B7) &gt; 0</f>
        <v>1</v>
      </c>
    </row>
    <row r="8" customFormat="false" ht="12.75" hidden="false" customHeight="false" outlineLevel="0" collapsed="false">
      <c r="A8" s="1" t="s">
        <v>2</v>
      </c>
      <c r="B8" s="1" t="s">
        <v>22</v>
      </c>
      <c r="C8" s="17" t="n">
        <f aca="false">COUNTIF(experts!$A$2:$A$954, A8) &gt; 0</f>
        <v>1</v>
      </c>
      <c r="D8" s="17" t="n">
        <f aca="false">COUNTIF(tasks!$A$2:$A$608, B8) &gt; 0</f>
        <v>1</v>
      </c>
    </row>
    <row r="9" customFormat="false" ht="12.75" hidden="false" customHeight="false" outlineLevel="0" collapsed="false">
      <c r="A9" s="1" t="s">
        <v>2</v>
      </c>
      <c r="B9" s="1" t="s">
        <v>21</v>
      </c>
      <c r="C9" s="17" t="n">
        <f aca="false">COUNTIF(experts!$A$2:$A$954, A9) &gt; 0</f>
        <v>1</v>
      </c>
      <c r="D9" s="17" t="n">
        <f aca="false">COUNTIF(tasks!$A$2:$A$608, B9) &gt; 0</f>
        <v>1</v>
      </c>
    </row>
    <row r="10" customFormat="false" ht="12.75" hidden="false" customHeight="false" outlineLevel="0" collapsed="false">
      <c r="A10" s="1" t="s">
        <v>2</v>
      </c>
      <c r="B10" s="1" t="s">
        <v>23</v>
      </c>
      <c r="C10" s="17" t="n">
        <f aca="false">COUNTIF(experts!$A$2:$A$954, A10) &gt; 0</f>
        <v>1</v>
      </c>
      <c r="D10" s="17" t="n">
        <f aca="false">COUNTIF(tasks!$A$2:$A$608, B10) &gt; 0</f>
        <v>1</v>
      </c>
    </row>
    <row r="11" customFormat="false" ht="12.75" hidden="false" customHeight="false" outlineLevel="0" collapsed="false">
      <c r="A11" s="1" t="s">
        <v>2</v>
      </c>
      <c r="B11" s="1" t="s">
        <v>25</v>
      </c>
      <c r="C11" s="17" t="n">
        <f aca="false">COUNTIF(experts!$A$2:$A$954, A11) &gt; 0</f>
        <v>1</v>
      </c>
      <c r="D11" s="17" t="n">
        <f aca="false">COUNTIF(tasks!$A$2:$A$608, B11) &gt; 0</f>
        <v>1</v>
      </c>
    </row>
    <row r="12" customFormat="false" ht="12.75" hidden="false" customHeight="false" outlineLevel="0" collapsed="false">
      <c r="A12" s="1" t="s">
        <v>2</v>
      </c>
      <c r="B12" s="1" t="s">
        <v>24</v>
      </c>
      <c r="C12" s="17" t="n">
        <f aca="false">COUNTIF(experts!$A$2:$A$954, A12) &gt; 0</f>
        <v>1</v>
      </c>
      <c r="D12" s="17" t="n">
        <f aca="false">COUNTIF(tasks!$A$2:$A$608,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7" t="n">
        <f aca="false">COUNTIF(experts!$A$2:$A$954, A13) &gt; 0</f>
        <v>1</v>
      </c>
      <c r="D13" s="17" t="n">
        <f aca="false">COUNTIF(tasks!$A$2:$A$608,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7" t="n">
        <f aca="false">COUNTIF(experts!$A$2:$A$954, A14) &gt; 0</f>
        <v>1</v>
      </c>
      <c r="D14" s="17" t="n">
        <f aca="false">COUNTIF(tasks!$A$2:$A$608,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7" t="n">
        <f aca="false">COUNTIF(experts!$A$2:$A$954, A15) &gt; 0</f>
        <v>1</v>
      </c>
      <c r="D15" s="17" t="n">
        <f aca="false">COUNTIF(tasks!$A$2:$A$608,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COUNTIF(experts!$A$2:$A$954, A16) &gt; 0</f>
        <v>1</v>
      </c>
      <c r="D16" s="17" t="n">
        <f aca="false">COUNTIF(tasks!$A$2:$A$608,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COUNTIF(experts!$A$2:$A$954, A17) &gt; 0</f>
        <v>1</v>
      </c>
      <c r="D17" s="17" t="n">
        <f aca="false">COUNTIF(tasks!$A$2:$A$608,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7" t="n">
        <f aca="false">COUNTIF(experts!$A$2:$A$954, A18) &gt; 0</f>
        <v>1</v>
      </c>
      <c r="D18" s="17" t="n">
        <f aca="false">COUNTIF(tasks!$A$2:$A$608,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" t="n">
        <f aca="false">VLOOKUP(B2, tasks!A$2:I$23, 8, 0)</f>
        <v>0.5</v>
      </c>
      <c r="F2" s="1" t="n">
        <f aca="false">VLOOKUP(B2, tasks!A$2:I$23, 9, 0)</f>
        <v>0.75</v>
      </c>
      <c r="G2" s="19" t="b">
        <f aca="false">COUNTIF(experts!$A$2:$A$954, A2) &gt; 0</f>
        <v>1</v>
      </c>
      <c r="H2" s="19" t="b">
        <f aca="false">COUNTIF(tasks!$A$2:$A$629,B2)&gt;0</f>
        <v>1</v>
      </c>
      <c r="I2" s="19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1" t="n">
        <f aca="false">VLOOKUP(B3, tasks!A$2:I$23, 8, 0)</f>
        <v>0</v>
      </c>
      <c r="F3" s="1" t="n">
        <f aca="false">VLOOKUP(B3, tasks!A$2:I$23, 9, 0)</f>
        <v>0.25</v>
      </c>
      <c r="G3" s="19" t="b">
        <f aca="false">COUNTIF(experts!$A$2:$A$954, A3) &gt; 0</f>
        <v>1</v>
      </c>
      <c r="H3" s="19" t="b">
        <f aca="false">COUNTIF(tasks!$A$2:$A$629,B3)&gt;0</f>
        <v>1</v>
      </c>
      <c r="I3" s="19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1" t="n">
        <f aca="false">VLOOKUP(B4, tasks!A$2:I$23, 8, 0)</f>
        <v>0.5</v>
      </c>
      <c r="F4" s="1" t="n">
        <f aca="false">VLOOKUP(B4, tasks!A$2:I$23, 9, 0)</f>
        <v>0.75</v>
      </c>
      <c r="G4" s="19" t="b">
        <f aca="false">COUNTIF(experts!$A$2:$A$954, A4) &gt; 0</f>
        <v>1</v>
      </c>
      <c r="H4" s="19" t="b">
        <f aca="false">COUNTIF(tasks!$A$2:$A$629,B4)&gt;0</f>
        <v>1</v>
      </c>
      <c r="I4" s="19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1" t="n">
        <f aca="false">VLOOKUP(B5, tasks!A$2:I$23, 8, 0)</f>
        <v>0</v>
      </c>
      <c r="F5" s="1" t="n">
        <f aca="false">VLOOKUP(B5, tasks!A$2:I$23, 9, 0)</f>
        <v>0.25</v>
      </c>
      <c r="G5" s="19" t="b">
        <f aca="false">COUNTIF(experts!$A$2:$A$954, A5) &gt; 0</f>
        <v>1</v>
      </c>
      <c r="H5" s="19" t="b">
        <f aca="false">COUNTIF(tasks!$A$2:$A$629,B5)&gt;0</f>
        <v>1</v>
      </c>
      <c r="I5" s="19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" t="n">
        <f aca="false">VLOOKUP(B6, tasks!A$2:I$23, 8, 0)</f>
        <v>0.5</v>
      </c>
      <c r="F6" s="1" t="n">
        <f aca="false">VLOOKUP(B6, tasks!A$2:I$23, 9, 0)</f>
        <v>0.75</v>
      </c>
      <c r="G6" s="19" t="b">
        <f aca="false">COUNTIF(experts!$A$2:$A$954, A6) &gt; 0</f>
        <v>1</v>
      </c>
      <c r="H6" s="19" t="b">
        <f aca="false">COUNTIF(tasks!$A$2:$A$629,B6)&gt;0</f>
        <v>1</v>
      </c>
      <c r="I6" s="19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45932</v>
      </c>
      <c r="D7" s="13" t="n">
        <v>45962</v>
      </c>
      <c r="E7" s="1" t="n">
        <f aca="false">VLOOKUP(B7, tasks!A$2:I$23, 8, 0)</f>
        <v>1</v>
      </c>
      <c r="F7" s="1" t="n">
        <f aca="false">VLOOKUP(B7, tasks!A$2:I$23, 9, 0)</f>
        <v>1.25</v>
      </c>
      <c r="G7" s="19" t="b">
        <f aca="false">COUNTIF(experts!$A$2:$A$954, A7) &gt; 0</f>
        <v>1</v>
      </c>
      <c r="H7" s="19" t="b">
        <f aca="false">COUNTIF(tasks!$A$2:$A$629,B7)&gt;0</f>
        <v>1</v>
      </c>
      <c r="I7" s="19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45833</v>
      </c>
      <c r="D8" s="13" t="n">
        <v>45847</v>
      </c>
      <c r="E8" s="1" t="n">
        <f aca="false">VLOOKUP(B8, tasks!A$2:I$23, 8, 0)</f>
        <v>1.25</v>
      </c>
      <c r="F8" s="1" t="n">
        <f aca="false">VLOOKUP(B8, tasks!A$2:I$23, 9, 0)</f>
        <v>1.5</v>
      </c>
      <c r="G8" s="19" t="b">
        <f aca="false">COUNTIF(experts!$A$2:$A$954, A8) &gt; 0</f>
        <v>1</v>
      </c>
      <c r="H8" s="19" t="b">
        <f aca="false">COUNTIF(tasks!$A$2:$A$629,B8)&gt;0</f>
        <v>1</v>
      </c>
      <c r="I8" s="19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45848</v>
      </c>
      <c r="D9" s="13" t="n">
        <v>46021</v>
      </c>
      <c r="E9" s="1" t="n">
        <f aca="false">VLOOKUP(B9, tasks!A$2:I$23, 8, 0)</f>
        <v>0.5</v>
      </c>
      <c r="F9" s="1" t="n">
        <f aca="false">VLOOKUP(B9, tasks!A$2:I$23, 9, 0)</f>
        <v>0.75</v>
      </c>
      <c r="G9" s="19" t="b">
        <f aca="false">COUNTIF(experts!$A$2:$A$954, A9) &gt; 0</f>
        <v>1</v>
      </c>
      <c r="H9" s="19" t="b">
        <f aca="false">COUNTIF(tasks!$A$2:$A$629,B9)&gt;0</f>
        <v>1</v>
      </c>
      <c r="I9" s="19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46022</v>
      </c>
      <c r="D10" s="13" t="n">
        <v>46053</v>
      </c>
      <c r="E10" s="1" t="n">
        <f aca="false">VLOOKUP(B10, tasks!A$2:I$23, 8, 0)</f>
        <v>0.25</v>
      </c>
      <c r="F10" s="1" t="n">
        <f aca="false">VLOOKUP(B10, tasks!A$2:I$23, 9, 0)</f>
        <v>0.5</v>
      </c>
      <c r="G10" s="19" t="b">
        <f aca="false">COUNTIF(experts!$A$2:$A$954, A10) &gt; 0</f>
        <v>1</v>
      </c>
      <c r="H10" s="19" t="b">
        <f aca="false">COUNTIF(tasks!$A$2:$A$629,B10)&gt;0</f>
        <v>1</v>
      </c>
      <c r="I10" s="19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45658</v>
      </c>
      <c r="D11" s="13" t="n">
        <v>45713</v>
      </c>
      <c r="E11" s="1" t="n">
        <f aca="false">VLOOKUP(B11, tasks!A$2:I$23, 8, 0)</f>
        <v>0.5</v>
      </c>
      <c r="F11" s="1" t="n">
        <f aca="false">VLOOKUP(B11, tasks!A$2:I$23, 9, 0)</f>
        <v>0.75</v>
      </c>
      <c r="G11" s="19" t="b">
        <f aca="false">COUNTIF(experts!$A$2:$A$954, A11) &gt; 0</f>
        <v>1</v>
      </c>
      <c r="H11" s="19" t="b">
        <f aca="false">COUNTIF(tasks!$A$2:$A$629,B11)&gt;0</f>
        <v>1</v>
      </c>
      <c r="I11" s="19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45714</v>
      </c>
      <c r="D12" s="13" t="n">
        <v>45719</v>
      </c>
      <c r="E12" s="1" t="n">
        <f aca="false">VLOOKUP(B12, tasks!A$2:I$23, 8, 0)</f>
        <v>3.75</v>
      </c>
      <c r="F12" s="1" t="n">
        <f aca="false">VLOOKUP(B12, tasks!A$2:I$23, 9, 0)</f>
        <v>4</v>
      </c>
      <c r="G12" s="19" t="b">
        <f aca="false">COUNTIF(experts!$A$2:$A$954, A12) &gt; 0</f>
        <v>1</v>
      </c>
      <c r="H12" s="19" t="b">
        <f aca="false">COUNTIF(tasks!$A$2:$A$629,B12)&gt;0</f>
        <v>1</v>
      </c>
      <c r="I12" s="19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45667</v>
      </c>
      <c r="D13" s="13" t="n">
        <v>45672</v>
      </c>
      <c r="E13" s="1" t="n">
        <f aca="false">VLOOKUP(B13, tasks!A$2:I$23, 8, 0)</f>
        <v>5</v>
      </c>
      <c r="F13" s="1" t="n">
        <f aca="false">VLOOKUP(B13, tasks!A$2:I$23, 9, 0)</f>
        <v>5.25</v>
      </c>
      <c r="G13" s="19" t="b">
        <f aca="false">COUNTIF(experts!$A$2:$A$954, A13) &gt; 0</f>
        <v>1</v>
      </c>
      <c r="H13" s="19" t="b">
        <f aca="false">COUNTIF(tasks!$A$2:$A$629,B13)&gt;0</f>
        <v>1</v>
      </c>
      <c r="I13" s="19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45673</v>
      </c>
      <c r="D14" s="13" t="n">
        <v>45793</v>
      </c>
      <c r="E14" s="1" t="n">
        <f aca="false">VLOOKUP(B14, tasks!A$2:I$23, 8, 0)</f>
        <v>0.75</v>
      </c>
      <c r="F14" s="1" t="n">
        <f aca="false">VLOOKUP(B14, tasks!A$2:I$23, 9, 0)</f>
        <v>1</v>
      </c>
      <c r="G14" s="19" t="b">
        <f aca="false">COUNTIF(experts!$A$2:$A$954, A14) &gt; 0</f>
        <v>1</v>
      </c>
      <c r="H14" s="19" t="b">
        <f aca="false">COUNTIF(tasks!$A$2:$A$629,B14)&gt;0</f>
        <v>1</v>
      </c>
      <c r="I14" s="19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45794</v>
      </c>
      <c r="D15" s="13" t="n">
        <v>45809</v>
      </c>
      <c r="E15" s="1" t="n">
        <f aca="false">VLOOKUP(B15, tasks!A$2:I$23, 8, 0)</f>
        <v>2</v>
      </c>
      <c r="F15" s="1" t="n">
        <f aca="false">VLOOKUP(B15, tasks!A$2:I$23, 9, 0)</f>
        <v>2.25</v>
      </c>
      <c r="G15" s="19" t="b">
        <f aca="false">COUNTIF(experts!$A$2:$A$954, A15) &gt; 0</f>
        <v>1</v>
      </c>
      <c r="H15" s="19" t="b">
        <f aca="false">COUNTIF(tasks!$A$2:$A$629,B15)&gt;0</f>
        <v>1</v>
      </c>
      <c r="I15" s="19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0" t="n">
        <v>45833</v>
      </c>
      <c r="D16" s="20" t="n">
        <v>45848</v>
      </c>
      <c r="E16" s="1" t="n">
        <f aca="false">VLOOKUP(B16, tasks!A$2:I$23, 8, 0)</f>
        <v>5</v>
      </c>
      <c r="F16" s="1" t="n">
        <f aca="false">VLOOKUP(B16, tasks!A$2:I$23, 9, 0)</f>
        <v>5.25</v>
      </c>
      <c r="G16" s="19" t="b">
        <f aca="false">COUNTIF(experts!$A$2:$A$954, A16) &gt; 0</f>
        <v>1</v>
      </c>
      <c r="H16" s="19" t="b">
        <f aca="false">COUNTIF(tasks!$A$2:$A$629,B16)&gt;0</f>
        <v>1</v>
      </c>
      <c r="I16" s="19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0" t="n">
        <v>45849</v>
      </c>
      <c r="D17" s="20" t="n">
        <v>46119</v>
      </c>
      <c r="E17" s="1" t="n">
        <f aca="false">VLOOKUP(B17, tasks!A$2:I$23, 8, 0)</f>
        <v>1</v>
      </c>
      <c r="F17" s="1" t="n">
        <f aca="false">VLOOKUP(B17, tasks!A$2:I$23, 9, 0)</f>
        <v>1.25</v>
      </c>
      <c r="G17" s="19" t="b">
        <f aca="false">COUNTIF(experts!$A$2:$A$954, A17) &gt; 0</f>
        <v>1</v>
      </c>
      <c r="H17" s="19" t="b">
        <f aca="false">COUNTIF(tasks!$A$2:$A$629,B17)&gt;0</f>
        <v>1</v>
      </c>
      <c r="I17" s="19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0" t="n">
        <v>46120</v>
      </c>
      <c r="D18" s="20" t="n">
        <v>46142</v>
      </c>
      <c r="E18" s="1" t="n">
        <f aca="false">VLOOKUP(B18, tasks!A$2:I$23, 8, 0)</f>
        <v>1</v>
      </c>
      <c r="F18" s="1" t="n">
        <f aca="false">VLOOKUP(B18, tasks!A$2:I$23, 9, 0)</f>
        <v>1.25</v>
      </c>
      <c r="G18" s="19" t="b">
        <f aca="false">COUNTIF(experts!$A$2:$A$954, A18) &gt; 0</f>
        <v>1</v>
      </c>
      <c r="H18" s="19" t="b">
        <f aca="false">COUNTIF(tasks!$A$2:$A$629,B18)&gt;0</f>
        <v>1</v>
      </c>
      <c r="I18" s="19" t="b">
        <f aca="false">AND(ISNUMBER(C18), ISNUMBER(D18), C18&lt;=D18)</f>
        <v>1</v>
      </c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20"/>
      <c r="D2" s="20"/>
      <c r="E2" s="1"/>
    </row>
    <row r="3" customFormat="false" ht="12.75" hidden="false" customHeight="false" outlineLevel="0" collapsed="false">
      <c r="C3" s="20"/>
      <c r="D3" s="20"/>
      <c r="E3" s="1"/>
    </row>
    <row r="4" customFormat="false" ht="12.75" hidden="false" customHeight="false" outlineLevel="0" collapsed="false">
      <c r="C4" s="20"/>
      <c r="D4" s="20"/>
      <c r="E4" s="1"/>
    </row>
    <row r="5" customFormat="false" ht="12.75" hidden="false" customHeight="false" outlineLevel="0" collapsed="false">
      <c r="C5" s="20"/>
      <c r="D5" s="20"/>
      <c r="E5" s="1"/>
    </row>
    <row r="6" customFormat="false" ht="12.75" hidden="false" customHeight="false" outlineLevel="0" collapsed="false">
      <c r="C6" s="20"/>
      <c r="D6" s="20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31</v>
      </c>
      <c r="B2" s="23" t="n">
        <v>45637</v>
      </c>
      <c r="C2" s="23" t="n">
        <v>45672</v>
      </c>
      <c r="D2" s="19" t="b">
        <f aca="false">AND(ISNUMBER(B2), ISNUMBER(C2), B2&lt;=C2)</f>
        <v>1</v>
      </c>
    </row>
    <row r="3" customFormat="false" ht="12.75" hidden="false" customHeight="false" outlineLevel="0" collapsed="false">
      <c r="A3" s="22" t="s">
        <v>32</v>
      </c>
      <c r="B3" s="23" t="n">
        <v>45673</v>
      </c>
      <c r="C3" s="23" t="n">
        <v>45701</v>
      </c>
      <c r="D3" s="19" t="b">
        <f aca="false">AND(ISNUMBER(B3), ISNUMBER(C3), B3&lt;=C3)</f>
        <v>1</v>
      </c>
    </row>
    <row r="4" customFormat="false" ht="12.75" hidden="false" customHeight="false" outlineLevel="0" collapsed="false">
      <c r="A4" s="24" t="s">
        <v>33</v>
      </c>
      <c r="B4" s="25" t="n">
        <v>45702</v>
      </c>
      <c r="C4" s="25" t="n">
        <v>45732</v>
      </c>
      <c r="D4" s="19" t="b">
        <f aca="false">AND(ISNUMBER(B4), ISNUMBER(C4), B4&lt;=C4)</f>
        <v>1</v>
      </c>
    </row>
    <row r="5" customFormat="false" ht="12.75" hidden="false" customHeight="false" outlineLevel="0" collapsed="false">
      <c r="A5" s="24" t="s">
        <v>34</v>
      </c>
      <c r="B5" s="25" t="n">
        <v>45733</v>
      </c>
      <c r="C5" s="25" t="n">
        <v>45761</v>
      </c>
      <c r="D5" s="19" t="b">
        <f aca="false">AND(ISNUMBER(B5), ISNUMBER(C5), B5&lt;=C5)</f>
        <v>1</v>
      </c>
    </row>
    <row r="6" customFormat="false" ht="12.75" hidden="false" customHeight="false" outlineLevel="0" collapsed="false">
      <c r="A6" s="24" t="s">
        <v>35</v>
      </c>
      <c r="B6" s="25" t="n">
        <v>45762</v>
      </c>
      <c r="C6" s="25" t="n">
        <v>45795</v>
      </c>
      <c r="D6" s="19" t="b">
        <f aca="false">AND(ISNUMBER(B6), ISNUMBER(C6), B6&lt;=C6)</f>
        <v>1</v>
      </c>
    </row>
    <row r="7" customFormat="false" ht="12.75" hidden="false" customHeight="false" outlineLevel="0" collapsed="false">
      <c r="A7" s="24" t="s">
        <v>36</v>
      </c>
      <c r="B7" s="25" t="n">
        <v>45796</v>
      </c>
      <c r="C7" s="25" t="n">
        <v>45826</v>
      </c>
      <c r="D7" s="19" t="b">
        <f aca="false">AND(ISNUMBER(B7), ISNUMBER(C7), B7&lt;=C7)</f>
        <v>1</v>
      </c>
    </row>
    <row r="8" customFormat="false" ht="12.75" hidden="false" customHeight="false" outlineLevel="0" collapsed="false">
      <c r="A8" s="24" t="s">
        <v>37</v>
      </c>
      <c r="B8" s="13" t="n">
        <v>45827</v>
      </c>
      <c r="C8" s="25" t="n">
        <v>45855</v>
      </c>
      <c r="D8" s="19" t="b">
        <f aca="false">AND(ISNUMBER(B8), ISNUMBER(C8), B8&lt;=C8)</f>
        <v>1</v>
      </c>
    </row>
    <row r="9" customFormat="false" ht="12.75" hidden="false" customHeight="false" outlineLevel="0" collapsed="false">
      <c r="A9" s="24" t="s">
        <v>38</v>
      </c>
      <c r="B9" s="25" t="n">
        <v>45856</v>
      </c>
      <c r="C9" s="25" t="n">
        <v>45886</v>
      </c>
      <c r="D9" s="19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39</v>
      </c>
      <c r="B10" s="13" t="n">
        <v>45887</v>
      </c>
      <c r="C10" s="13" t="n">
        <v>45915</v>
      </c>
      <c r="D10" s="19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40</v>
      </c>
      <c r="B11" s="13" t="n">
        <v>45916</v>
      </c>
      <c r="C11" s="13" t="n">
        <v>45945</v>
      </c>
      <c r="D11" s="19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41</v>
      </c>
      <c r="B12" s="13" t="n">
        <v>45946</v>
      </c>
      <c r="C12" s="13" t="n">
        <v>45973</v>
      </c>
      <c r="D12" s="19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42</v>
      </c>
      <c r="B13" s="13" t="n">
        <v>45974</v>
      </c>
      <c r="C13" s="13" t="n">
        <v>46002</v>
      </c>
      <c r="D13" s="19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2025-01-30T14:08:04Z</dcterms:modified>
  <cp:revision>470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