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<sst xmlns="http://schemas.openxmlformats.org/spreadsheetml/2006/main" count="217" uniqueCount="78">
  <si>
    <t xml:space="preserve">Name</t>
  </si>
  <si>
    <t xml:space="preserve">Comment</t>
  </si>
  <si>
    <t xml:space="preserve">SA.Melanie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</si>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</sst>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2" activeCellId="0" sqref="B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MAX(MAX('invoicing periods'!C2:C900),MAX(tasks!C2:C600))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77</v>
      </c>
      <c r="B1" s="8" t="s">
        <v>44</v>
      </c>
      <c r="C1" s="8" t="s">
        <v>45</v>
      </c>
      <c r="D1" s="8" t="s">
        <v>46</v>
      </c>
      <c r="E1" s="8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45828</v>
      </c>
      <c r="D2" s="1" t="n">
        <v>20</v>
      </c>
      <c r="E2" s="14" t="n">
        <f aca="false">C2 - B2 +1</f>
        <v>171</v>
      </c>
      <c r="F2" s="14" t="n">
        <f aca="false">NETWORKDAYS(B2, C2, 'public holidays'!A$2:A$500)</f>
        <v>121</v>
      </c>
      <c r="G2" s="15" t="n">
        <f aca="false">D2/F2</f>
        <v>0.165289256198347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'public holidays'!A$2:A$500)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2" t="b">
        <f aca="false">COUNTIF(links!$B$1:$B$526,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45678</v>
      </c>
      <c r="D4" s="1" t="n">
        <v>10</v>
      </c>
      <c r="E4" s="14" t="n">
        <f aca="false">C4 - B4 +1</f>
        <v>21</v>
      </c>
      <c r="F4" s="14" t="n">
        <f aca="false">NETWORKDAYS(B4, C4, 'public holidays'!A$2:A$500)</f>
        <v>14</v>
      </c>
      <c r="G4" s="15" t="n">
        <f aca="false">D4/F4</f>
        <v>0.714285714285714</v>
      </c>
      <c r="H4" s="16" t="n">
        <f aca="false">_xlfn.FLOOR.MATH(G4, 0.25)</f>
        <v>0.5</v>
      </c>
      <c r="I4" s="16" t="n">
        <f aca="false">H4 + 0.25</f>
        <v>0.75</v>
      </c>
      <c r="J4" s="2" t="b">
        <f aca="false">COUNTIF(links!$B$1:$B$526,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45679</v>
      </c>
      <c r="C5" s="13" t="n">
        <v>45726</v>
      </c>
      <c r="D5" s="1" t="n">
        <v>5</v>
      </c>
      <c r="E5" s="14" t="n">
        <f aca="false">C5 - B5 +1</f>
        <v>48</v>
      </c>
      <c r="F5" s="14" t="n">
        <f aca="false">NETWORKDAYS(B5, C5, 'public holidays'!A$2:A$500)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COUNTIF(links!$B$1:$B$526,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45738</v>
      </c>
      <c r="D6" s="1" t="n">
        <v>50</v>
      </c>
      <c r="E6" s="14" t="n">
        <f aca="false">C6 - B6 +1</f>
        <v>81</v>
      </c>
      <c r="F6" s="14" t="n">
        <f aca="false">NETWORKDAYS(B6, C6, 'public holidays'!A$2:A$500)</f>
        <v>57</v>
      </c>
      <c r="G6" s="15" t="n">
        <f aca="false">D6/F6</f>
        <v>0.87719298245614</v>
      </c>
      <c r="H6" s="16" t="n">
        <f aca="false">_xlfn.FLOOR.MATH(G6, 0.25)</f>
        <v>0.75</v>
      </c>
      <c r="I6" s="16" t="n">
        <f aca="false">H6 + 0.25</f>
        <v>1</v>
      </c>
      <c r="J6" s="2" t="b">
        <f aca="false">COUNTIF(links!$B$1:$B$526,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45739</v>
      </c>
      <c r="C7" s="13" t="n">
        <v>45748</v>
      </c>
      <c r="D7" s="1" t="n">
        <v>30</v>
      </c>
      <c r="E7" s="14" t="n">
        <f aca="false">C7 - B7 +1</f>
        <v>10</v>
      </c>
      <c r="F7" s="14" t="n">
        <f aca="false">NETWORKDAYS(B7, C7, 'public holidays'!A$2:A$500)</f>
        <v>7</v>
      </c>
      <c r="G7" s="15" t="n">
        <f aca="false">D7/F7</f>
        <v>4.28571428571429</v>
      </c>
      <c r="H7" s="16" t="n">
        <f aca="false">_xlfn.FLOOR.MATH(G7, 0.25)</f>
        <v>4.25</v>
      </c>
      <c r="I7" s="16" t="n">
        <f aca="false">H7 + 0.25</f>
        <v>4.5</v>
      </c>
      <c r="J7" s="2" t="b">
        <f aca="false">COUNTIF(links!$B$1:$B$526,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45703</v>
      </c>
      <c r="D8" s="1" t="n">
        <v>10</v>
      </c>
      <c r="E8" s="14" t="n">
        <f aca="false">C8 - B8 +1</f>
        <v>46</v>
      </c>
      <c r="F8" s="14" t="n">
        <f aca="false">NETWORKDAYS(B8, C8, 'public holidays'!A$2:A$500)</f>
        <v>32</v>
      </c>
      <c r="G8" s="15" t="n">
        <f aca="false">D8/F8</f>
        <v>0.3125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COUNTIF(links!$B$1:$B$526,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45704</v>
      </c>
      <c r="C9" s="13" t="n">
        <v>45713</v>
      </c>
      <c r="D9" s="1" t="n">
        <v>5</v>
      </c>
      <c r="E9" s="14" t="n">
        <f aca="false">C9 - B9 +1</f>
        <v>10</v>
      </c>
      <c r="F9" s="14" t="n">
        <f aca="false">NETWORKDAYS(B9, C9, 'public holidays'!A$2:A$500)</f>
        <v>7</v>
      </c>
      <c r="G9" s="15" t="n">
        <f aca="false">D9/F9</f>
        <v>0.714285714285714</v>
      </c>
      <c r="H9" s="16" t="n">
        <f aca="false">_xlfn.FLOOR.MATH(G9, 0.25)</f>
        <v>0.5</v>
      </c>
      <c r="I9" s="16" t="n">
        <f aca="false">H9 + 0.25</f>
        <v>0.75</v>
      </c>
      <c r="J9" s="2" t="b">
        <f aca="false">COUNTIF(links!$B$1:$B$526,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45667</v>
      </c>
      <c r="C10" s="13" t="n">
        <v>45682</v>
      </c>
      <c r="D10" s="1" t="n">
        <v>40</v>
      </c>
      <c r="E10" s="14" t="n">
        <f aca="false">C10 - B10 +1</f>
        <v>16</v>
      </c>
      <c r="F10" s="14" t="n">
        <f aca="false">NETWORKDAYS(B10, C10, 'public holidays'!A$2:A$500)</f>
        <v>11</v>
      </c>
      <c r="G10" s="15" t="n">
        <f aca="false">D10/F10</f>
        <v>3.63636363636364</v>
      </c>
      <c r="H10" s="16" t="n">
        <f aca="false">_xlfn.FLOOR.MATH(G10, 0.25)</f>
        <v>3.5</v>
      </c>
      <c r="I10" s="16" t="n">
        <f aca="false">H10 + 0.25</f>
        <v>3.75</v>
      </c>
      <c r="J10" s="2" t="b">
        <f aca="false">COUNTIF(links!$B$1:$B$526,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45683</v>
      </c>
      <c r="C11" s="13" t="n">
        <v>45793</v>
      </c>
      <c r="D11" s="1" t="n">
        <v>20</v>
      </c>
      <c r="E11" s="14" t="n">
        <f aca="false">C11 - B11 +1</f>
        <v>111</v>
      </c>
      <c r="F11" s="14" t="n">
        <f aca="false">NETWORKDAYS(B11, C11, 'public holidays'!A$2:A$500)</f>
        <v>79</v>
      </c>
      <c r="G11" s="15" t="n">
        <f aca="false">D11/F11</f>
        <v>0.253164556962025</v>
      </c>
      <c r="H11" s="16" t="n">
        <f aca="false">_xlfn.FLOOR.MATH(G11, 0.25)</f>
        <v>0.25</v>
      </c>
      <c r="I11" s="16" t="n">
        <f aca="false">H11 + 0.25</f>
        <v>0.5</v>
      </c>
      <c r="J11" s="2" t="b">
        <f aca="false">COUNTIF(links!$B$1:$B$526,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45794</v>
      </c>
      <c r="C12" s="13" t="n">
        <v>45809</v>
      </c>
      <c r="D12" s="1" t="n">
        <v>10</v>
      </c>
      <c r="E12" s="14" t="n">
        <f aca="false">C12 - B12 +1</f>
        <v>16</v>
      </c>
      <c r="F12" s="14" t="n">
        <f aca="false">NETWORKDAYS(B12, C12, 'public holidays'!A$2:A$500)</f>
        <v>10</v>
      </c>
      <c r="G12" s="15" t="n">
        <f aca="false">D12/F12</f>
        <v>1</v>
      </c>
      <c r="H12" s="16" t="n">
        <f aca="false">_xlfn.FLOOR.MATH(G12, 0.25)</f>
        <v>1</v>
      </c>
      <c r="I12" s="16" t="n">
        <f aca="false">H12 + 0.25</f>
        <v>1.25</v>
      </c>
      <c r="J12" s="2" t="b">
        <f aca="false">COUNTIF(links!$B$1:$B$526,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COUNTIF(experts!$A$2:$A$954, A2) &gt; 0</f>
        <v>1</v>
      </c>
      <c r="D2" s="19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COUNTIF(experts!$A$2:$A$954, A3) &gt; 0</f>
        <v>1</v>
      </c>
      <c r="D3" s="19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COUNTIF(experts!$A$2:$A$954, A4) &gt; 0</f>
        <v>1</v>
      </c>
      <c r="D4" s="19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COUNTIF(experts!$A$2:$A$954, A5) &gt; 0</f>
        <v>1</v>
      </c>
      <c r="D5" s="19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COUNTIF(experts!$A$2:$A$954, A6) &gt; 0</f>
        <v>1</v>
      </c>
      <c r="D6" s="19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COUNTIF(experts!$A$2:$A$954, A7) &gt; 0</f>
        <v>1</v>
      </c>
      <c r="D7" s="19" t="n">
        <f aca="false">COUNTIF(tasks!$A$2:$A$603,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COUNTIF(experts!$A$2:$A$954, A8) &gt; 0</f>
        <v>1</v>
      </c>
      <c r="D8" s="19" t="n">
        <f aca="false">COUNTIF(tasks!$A$2:$A$603,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COUNTIF(experts!$A$2:$A$954, A9) &gt; 0</f>
        <v>1</v>
      </c>
      <c r="D9" s="19" t="n">
        <f aca="false">COUNTIF(tasks!$A$2:$A$603,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COUNTIF(experts!$A$2:$A$954, A10) &gt; 0</f>
        <v>1</v>
      </c>
      <c r="D10" s="19" t="n">
        <f aca="false">COUNTIF(tasks!$A$2:$A$603,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COUNTIF(experts!$A$2:$A$954, A11) &gt; 0</f>
        <v>1</v>
      </c>
      <c r="D11" s="19" t="n">
        <f aca="false">COUNTIF(tasks!$A$2:$A$603,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COUNTIF(experts!$A$2:$A$954, A12) &gt; 0</f>
        <v>1</v>
      </c>
      <c r="D12" s="19" t="n">
        <f aca="false">COUNTIF(tasks!$A$2:$A$603, B12)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8" t="n">
        <v>0</v>
      </c>
      <c r="F2" s="18" t="n">
        <v>0.25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8" t="n">
        <v>1.25</v>
      </c>
      <c r="F3" s="18" t="n">
        <v>1.5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8" t="n">
        <v>0.5</v>
      </c>
      <c r="F4" s="18" t="n">
        <v>0.75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8" t="n">
        <v>0</v>
      </c>
      <c r="F5" s="18" t="n">
        <v>0.25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8" t="n">
        <v>0.75</v>
      </c>
      <c r="F6" s="18" t="n">
        <v>1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8" t="n">
        <v>4.25</v>
      </c>
      <c r="F7" s="18" t="n">
        <v>4.5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45703</v>
      </c>
      <c r="E8" s="18" t="n">
        <v>0.25</v>
      </c>
      <c r="F8" s="18" t="n">
        <v>0.5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45704</v>
      </c>
      <c r="D9" s="13" t="n">
        <v>45713</v>
      </c>
      <c r="E9" s="18" t="n">
        <v>0.5</v>
      </c>
      <c r="F9" s="18" t="n">
        <v>0.75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45667</v>
      </c>
      <c r="D10" s="13" t="n">
        <v>45672</v>
      </c>
      <c r="E10" s="18" t="n">
        <v>3.5</v>
      </c>
      <c r="F10" s="18" t="n">
        <v>3.75</v>
      </c>
      <c r="G10" s="2" t="b">
        <f aca="false">COUNTIF(experts!$A$2:$A$954, A10) &gt; 0</f>
        <v>1</v>
      </c>
      <c r="H10" s="2" t="b">
        <f aca="false">COUNTIF(tasks!$A$2:$A$625,B10)&gt;0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45673</v>
      </c>
      <c r="D11" s="13" t="n">
        <v>45793</v>
      </c>
      <c r="E11" s="18" t="n">
        <v>0.25</v>
      </c>
      <c r="F11" s="18" t="n">
        <v>0.5</v>
      </c>
      <c r="G11" s="2" t="b">
        <f aca="false">COUNTIF(experts!$A$2:$A$954, A11) &gt; 0</f>
        <v>1</v>
      </c>
      <c r="H11" s="2" t="b">
        <f aca="false">COUNTIF(tasks!$A$2:$A$625,B11)&gt;0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45794</v>
      </c>
      <c r="D12" s="21" t="n">
        <v>45809</v>
      </c>
      <c r="E12" s="18" t="n">
        <v>1</v>
      </c>
      <c r="F12" s="18" t="n">
        <v>1.25</v>
      </c>
      <c r="G12" s="2" t="b">
        <f aca="false">COUNTIF(experts!$A$2:$A$954, A12) &gt; 0</f>
        <v>1</v>
      </c>
      <c r="H12" s="2" t="b">
        <f aca="false">COUNTIF(tasks!$A$2:$A$625,B12)&gt;0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</row>
    <row r="2" customFormat="false" ht="12.75" hidden="false" customHeight="false" outlineLevel="0" collapsed="false">
      <c r="C2" s="21"/>
      <c r="D2" s="21"/>
      <c r="E2" s="1"/>
    </row>
    <row r="3" customFormat="false" ht="12.75" hidden="false" customHeight="false" outlineLevel="0" collapsed="false">
      <c r="C3" s="21"/>
      <c r="D3" s="21"/>
      <c r="E3" s="1"/>
    </row>
    <row r="4" customFormat="false" ht="12.75" hidden="false" customHeight="false" outlineLevel="0" collapsed="false">
      <c r="C4" s="21"/>
      <c r="D4" s="21"/>
      <c r="E4" s="1"/>
    </row>
    <row r="5" customFormat="false" ht="12.75" hidden="false" customHeight="false" outlineLevel="0" collapsed="false">
      <c r="C5" s="21"/>
      <c r="D5" s="21"/>
      <c r="E5" s="1"/>
    </row>
    <row r="6" customFormat="false" ht="12.75" hidden="false" customHeight="false" outlineLevel="0" collapsed="false">
      <c r="C6" s="21"/>
      <c r="D6" s="2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2025-01-30T14:13:02Z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