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0F10036B-80C6-42F4-8089-6B37C650D1B0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E8" i="2"/>
  <c r="F8" i="2"/>
  <c r="G8" i="2" s="1"/>
  <c r="H8" i="2" s="1"/>
  <c r="I8" i="2" s="1"/>
  <c r="J8" i="2"/>
  <c r="K8" i="2"/>
  <c r="L8" i="2"/>
  <c r="E9" i="2"/>
  <c r="F9" i="2"/>
  <c r="G9" i="2" s="1"/>
  <c r="H9" i="2" s="1"/>
  <c r="I9" i="2" s="1"/>
  <c r="J9" i="2"/>
  <c r="K9" i="2"/>
  <c r="L9" i="2"/>
  <c r="C8" i="3"/>
  <c r="D8" i="3"/>
  <c r="C9" i="3"/>
  <c r="D9" i="3"/>
  <c r="J2" i="2"/>
  <c r="K2" i="2"/>
  <c r="L2" i="2"/>
  <c r="E7" i="2"/>
  <c r="F7" i="2"/>
  <c r="G7" i="2" s="1"/>
  <c r="H7" i="2" s="1"/>
  <c r="I7" i="2" s="1"/>
  <c r="J7" i="2"/>
  <c r="K7" i="2"/>
  <c r="L7" i="2"/>
  <c r="C3" i="3"/>
  <c r="D3" i="3"/>
  <c r="C4" i="3"/>
  <c r="D4" i="3"/>
  <c r="C5" i="3"/>
  <c r="D5" i="3"/>
  <c r="C6" i="3"/>
  <c r="D6" i="3"/>
  <c r="C7" i="3"/>
  <c r="D7" i="3"/>
  <c r="H2" i="4" l="1"/>
  <c r="G2" i="4"/>
  <c r="I2" i="4"/>
  <c r="J3" i="2"/>
  <c r="J4" i="2"/>
  <c r="J5" i="2"/>
  <c r="J6" i="2"/>
  <c r="K3" i="2"/>
  <c r="L3" i="2"/>
  <c r="K4" i="2"/>
  <c r="L4" i="2"/>
  <c r="K5" i="2"/>
  <c r="L5" i="2"/>
  <c r="K6" i="2"/>
  <c r="L6" i="2"/>
  <c r="E3" i="2"/>
  <c r="F3" i="2"/>
  <c r="G3" i="2" s="1"/>
  <c r="H3" i="2" s="1"/>
  <c r="I3" i="2" s="1"/>
  <c r="E4" i="2"/>
  <c r="F4" i="2"/>
  <c r="G4" i="2" s="1"/>
  <c r="H4" i="2" s="1"/>
  <c r="I4" i="2" s="1"/>
  <c r="E5" i="2"/>
  <c r="F5" i="2"/>
  <c r="G5" i="2" s="1"/>
  <c r="H5" i="2" s="1"/>
  <c r="I5" i="2" s="1"/>
  <c r="E6" i="2"/>
  <c r="F6" i="2"/>
  <c r="G6" i="2" s="1"/>
  <c r="H6" i="2" s="1"/>
  <c r="I6" i="2" s="1"/>
  <c r="F2" i="2"/>
  <c r="G2" i="2" s="1"/>
  <c r="H2" i="2" s="1"/>
  <c r="I2" i="2" s="1"/>
  <c r="E2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<sst xmlns="http://schemas.openxmlformats.org/spreadsheetml/2006/main" count="197" uniqueCount="74">
  <si>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</si>
  <si>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</si>
  <si>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</si>
  <si>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</si>
  <si>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</si>
  <si>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</si>
  <si>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</si>
  <si>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</si>
  <si>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</si>
  <si>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</si>
  <si>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</si>
  <si>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</si>
  <si>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</si>
  <si>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</si>
  <si>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</si>
  <si>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</si>
  <si>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</si>
  <si>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</si>
  <si>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</si>
  <si>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</si>
  <si>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</si>
  <si>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</si>
  <si>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</si>
  <si>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</si>
  <si>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</si>
  <si>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</si>
  <si>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</si>
  <si>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</si>
  <si>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</si>
  <si>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</si>
  <si>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</si>
  <si>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</si>
  <si>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</si>
  <si>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</si>
  <si>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</si>
  <si>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</si>
  <si>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</si>
  <si>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</si>
  <si>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</si>
  <si>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</si>
  <si>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</si>
  <si>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</si>
  <si>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</si>
  <si>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</si>
  <si>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</si>
  <si>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</si>
  <si>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</si>
  <si>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</si>
  <si>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</si>
  <si>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</si>
  <si>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</si>
  <si>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</si>
  <si>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</si>
  <si>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</si>
  <si>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</si>
  <si>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</si>
  <si>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</si>
  <si>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</si>
  <si>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</si>
  <si>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</si>
  <si>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</si>
  <si>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</si>
  <si>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</si>
  <si>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</si>
  <si>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the 2nd unit</t>
  </si>
  <si>
    <t>SA.Peter</t>
  </si>
  <si>
    <t>golf2.sf</t>
  </si>
  <si>
    <t>golf2.sm</t>
  </si>
  <si>
    <t>tango2.se</t>
  </si>
  <si>
    <t>tango2.sf</t>
  </si>
  <si>
    <t>tango2.sm</t>
  </si>
  <si>
    <t>victor2.se</t>
  </si>
  <si>
    <t>victor2.sf</t>
  </si>
  <si>
    <t>victor2.sm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</si>
</sst>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3" sqref="A3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65</v>
      </c>
      <c r="B2" s="1" t="s">
        <v>64</v>
      </c>
      <c r="C2" s="5" t="b">
        <f>COUNTIF(links!$A$1:$A$524,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19" sqref="A19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65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65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65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65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65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65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65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65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65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65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65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65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periods'!C2:C900),MAX(tasks!C2:C600))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120" zoomScaleNormal="120" workbookViewId="0">
      <selection activeCell="H2" sqref="H2:I9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AND(J2:J603)</f>
        <v>1</v>
      </c>
      <c r="K1" s="12" t="b">
        <f>AND(K2:K608)</f>
        <v>1</v>
      </c>
      <c r="L1" s="12" t="b">
        <f>AND(L2:L608)</f>
        <v>1</v>
      </c>
    </row>
    <row r="2" spans="1:12" x14ac:dyDescent="0.2">
      <c r="A2" s="1" t="s">
        <v>67</v>
      </c>
      <c r="B2" s="13">
        <v>45658</v>
      </c>
      <c r="C2" s="13">
        <v>45738</v>
      </c>
      <c r="D2" s="1">
        <v>20</v>
      </c>
      <c r="E2" s="14">
        <f t="shared" ref="E2" si="0">C2 - B2 +1</f>
        <v>81</v>
      </c>
      <c r="F2" s="14">
        <f>NETWORKDAYS(B2, C2, '[1]public holidays'!A$2:A$500)</f>
        <v>57</v>
      </c>
      <c r="G2" s="15">
        <f t="shared" ref="G2" si="1">D2/F2</f>
        <v>0.35087719298245612</v>
      </c>
      <c r="H2" s="16">
        <f t="shared" ref="H2" si="2">_xlfn.FLOOR.MATH(G2, 0.25)</f>
        <v>0.25</v>
      </c>
      <c r="I2" s="16">
        <f t="shared" ref="I2" si="3">H2 + 0.25</f>
        <v>0.5</v>
      </c>
      <c r="J2" s="5" t="b">
        <f>COUNTIF(links!$B$1:$B$526, A2) &gt; 0</f>
        <v>1</v>
      </c>
      <c r="K2" s="5" t="b">
        <f>C2&gt;[1]misc!$A$2</f>
        <v>1</v>
      </c>
      <c r="L2" s="5" t="b">
        <f t="shared" ref="L2" si="4">AND(ISNUMBER(B2), ISNUMBER(C2), B2&lt;=C2)</f>
        <v>1</v>
      </c>
    </row>
    <row r="3" spans="1:12" x14ac:dyDescent="0.2">
      <c r="A3" s="1" t="s">
        <v>66</v>
      </c>
      <c r="B3" s="13">
        <v>45739</v>
      </c>
      <c r="C3" s="13">
        <v>45747</v>
      </c>
      <c r="D3" s="1">
        <v>10</v>
      </c>
      <c r="E3" s="14">
        <f t="shared" ref="E3:E6" si="5">C3 - B3 +1</f>
        <v>9</v>
      </c>
      <c r="F3" s="14">
        <f>NETWORKDAYS(B3, C3, '[1]public holidays'!A$2:A$500)</f>
        <v>6</v>
      </c>
      <c r="G3" s="15">
        <f t="shared" ref="G3:G6" si="6">D3/F3</f>
        <v>1.6666666666666667</v>
      </c>
      <c r="H3" s="16">
        <f t="shared" ref="H3:H6" si="7">_xlfn.FLOOR.MATH(G3, 0.25)</f>
        <v>1.5</v>
      </c>
      <c r="I3" s="16">
        <f t="shared" ref="I3:I6" si="8">H3 + 0.25</f>
        <v>1.75</v>
      </c>
      <c r="J3" s="5" t="b">
        <f>COUNTIF(links!$B$1:$B$526, A3) &gt; 0</f>
        <v>1</v>
      </c>
      <c r="K3" s="5" t="b">
        <f>C3&gt;[1]misc!$A$2</f>
        <v>1</v>
      </c>
      <c r="L3" s="5" t="b">
        <f t="shared" ref="L3:L6" si="9">AND(ISNUMBER(B3), ISNUMBER(C3), B3&lt;=C3)</f>
        <v>1</v>
      </c>
    </row>
    <row r="4" spans="1:12" x14ac:dyDescent="0.2">
      <c r="A4" s="1" t="s">
        <v>68</v>
      </c>
      <c r="B4" s="13">
        <v>45689</v>
      </c>
      <c r="C4" s="13">
        <v>45704</v>
      </c>
      <c r="D4" s="1">
        <v>60</v>
      </c>
      <c r="E4" s="14">
        <f t="shared" si="5"/>
        <v>16</v>
      </c>
      <c r="F4" s="14">
        <f>NETWORKDAYS(B4, C4, '[1]public holidays'!A$2:A$500)</f>
        <v>10</v>
      </c>
      <c r="G4" s="15">
        <f t="shared" si="6"/>
        <v>6</v>
      </c>
      <c r="H4" s="16">
        <f t="shared" si="7"/>
        <v>6</v>
      </c>
      <c r="I4" s="16">
        <f t="shared" si="8"/>
        <v>6.25</v>
      </c>
      <c r="J4" s="5" t="b">
        <f>COUNTIF(links!$B$1:$B$526,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70</v>
      </c>
      <c r="B5" s="13">
        <v>45705</v>
      </c>
      <c r="C5" s="13">
        <v>45915</v>
      </c>
      <c r="D5" s="1">
        <v>60</v>
      </c>
      <c r="E5" s="14">
        <f t="shared" si="5"/>
        <v>211</v>
      </c>
      <c r="F5" s="14">
        <f>NETWORKDAYS(B5, C5, '[1]public holidays'!A$2:A$500)</f>
        <v>150</v>
      </c>
      <c r="G5" s="15">
        <f t="shared" si="6"/>
        <v>0.4</v>
      </c>
      <c r="H5" s="16">
        <f t="shared" si="7"/>
        <v>0.25</v>
      </c>
      <c r="I5" s="16">
        <f t="shared" si="8"/>
        <v>0.5</v>
      </c>
      <c r="J5" s="5" t="b">
        <f>COUNTIF(links!$B$1:$B$526,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69</v>
      </c>
      <c r="B6" s="13">
        <v>45916</v>
      </c>
      <c r="C6" s="13">
        <v>45931</v>
      </c>
      <c r="D6" s="1">
        <v>20</v>
      </c>
      <c r="E6" s="14">
        <f t="shared" si="5"/>
        <v>16</v>
      </c>
      <c r="F6" s="14">
        <f>NETWORKDAYS(B6, C6, '[1]public holidays'!A$2:A$500)</f>
        <v>12</v>
      </c>
      <c r="G6" s="15">
        <f t="shared" si="6"/>
        <v>1.6666666666666667</v>
      </c>
      <c r="H6" s="16">
        <f t="shared" si="7"/>
        <v>1.5</v>
      </c>
      <c r="I6" s="16">
        <f t="shared" si="8"/>
        <v>1.75</v>
      </c>
      <c r="J6" s="5" t="b">
        <f>COUNTIF(links!$B$1:$B$526,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71</v>
      </c>
      <c r="B7" s="13">
        <v>45703</v>
      </c>
      <c r="C7" s="13">
        <v>45718</v>
      </c>
      <c r="D7" s="1">
        <v>20</v>
      </c>
      <c r="E7" s="14">
        <f t="shared" ref="E7" si="10">C7 - B7 +1</f>
        <v>16</v>
      </c>
      <c r="F7" s="14">
        <f>NETWORKDAYS(B7, C7, '[1]public holidays'!A$2:A$500)</f>
        <v>10</v>
      </c>
      <c r="G7" s="15">
        <f t="shared" ref="G7" si="11">D7/F7</f>
        <v>2</v>
      </c>
      <c r="H7" s="16">
        <f t="shared" ref="H7" si="12">_xlfn.FLOOR.MATH(G7, 0.25)</f>
        <v>2</v>
      </c>
      <c r="I7" s="16">
        <f t="shared" ref="I7" si="13">H7 + 0.25</f>
        <v>2.25</v>
      </c>
      <c r="J7" s="5" t="b">
        <f>COUNTIF(links!$B$1:$B$526, A7) &gt; 0</f>
        <v>1</v>
      </c>
      <c r="K7" s="5" t="b">
        <f>C7&gt;[1]misc!$A$2</f>
        <v>1</v>
      </c>
      <c r="L7" s="5" t="b">
        <f t="shared" ref="L7" si="14">AND(ISNUMBER(B7), ISNUMBER(C7), B7&lt;=C7)</f>
        <v>1</v>
      </c>
    </row>
    <row r="8" spans="1:12" x14ac:dyDescent="0.2">
      <c r="A8" s="1" t="s">
        <v>73</v>
      </c>
      <c r="B8" s="13">
        <v>45719</v>
      </c>
      <c r="C8" s="13">
        <v>45889</v>
      </c>
      <c r="D8" s="1">
        <v>20</v>
      </c>
      <c r="E8" s="14">
        <f t="shared" ref="E8:E12" si="15">C8 - B8 +1</f>
        <v>171</v>
      </c>
      <c r="F8" s="14">
        <f>NETWORKDAYS(B8, C8, '[1]public holidays'!A$2:A$500)</f>
        <v>122</v>
      </c>
      <c r="G8" s="15">
        <f t="shared" ref="G8:G12" si="16">D8/F8</f>
        <v>0.16393442622950818</v>
      </c>
      <c r="H8" s="16">
        <f t="shared" ref="H8:H12" si="17">_xlfn.FLOOR.MATH(G8, 0.25)</f>
        <v>0</v>
      </c>
      <c r="I8" s="16">
        <f t="shared" ref="I8:I12" si="18">H8 + 0.25</f>
        <v>0.25</v>
      </c>
      <c r="J8" s="5" t="b">
        <f>COUNTIF(links!$B$1:$B$526, A8) &gt; 0</f>
        <v>1</v>
      </c>
      <c r="K8" s="5" t="b">
        <f>C8&gt;[1]misc!$A$2</f>
        <v>1</v>
      </c>
      <c r="L8" s="5" t="b">
        <f t="shared" ref="L8:L12" si="19">AND(ISNUMBER(B8), ISNUMBER(C8), B8&lt;=C8)</f>
        <v>1</v>
      </c>
    </row>
    <row r="9" spans="1:12" x14ac:dyDescent="0.2">
      <c r="A9" s="1" t="s">
        <v>72</v>
      </c>
      <c r="B9" s="13">
        <v>45890</v>
      </c>
      <c r="C9" s="13">
        <v>45901</v>
      </c>
      <c r="D9" s="1">
        <v>10</v>
      </c>
      <c r="E9" s="14">
        <f t="shared" si="15"/>
        <v>12</v>
      </c>
      <c r="F9" s="14">
        <f>NETWORKDAYS(B9, C9, '[1]public holidays'!A$2:A$500)</f>
        <v>8</v>
      </c>
      <c r="G9" s="15">
        <f t="shared" si="16"/>
        <v>1.25</v>
      </c>
      <c r="H9" s="16">
        <f t="shared" si="17"/>
        <v>1.25</v>
      </c>
      <c r="I9" s="16">
        <f t="shared" si="18"/>
        <v>1.5</v>
      </c>
      <c r="J9" s="5" t="b">
        <f>COUNTIF(links!$B$1:$B$526, A9) &gt; 0</f>
        <v>1</v>
      </c>
      <c r="K9" s="5" t="b">
        <f>C9&gt;[1]misc!$A$2</f>
        <v>1</v>
      </c>
      <c r="L9" s="5" t="b">
        <f t="shared" si="19"/>
        <v>1</v>
      </c>
    </row>
    <row r="10" spans="1:12" x14ac:dyDescent="0.2">
      <c r="B10" s="13"/>
      <c r="C10" s="13"/>
      <c r="D10" s="1"/>
      <c r="E10" s="14"/>
      <c r="F10" s="14"/>
      <c r="G10" s="15"/>
      <c r="H10" s="16"/>
      <c r="I10" s="16"/>
      <c r="J10" s="5"/>
      <c r="K10" s="5"/>
      <c r="L10" s="5"/>
    </row>
    <row r="11" spans="1:12" x14ac:dyDescent="0.2">
      <c r="B11" s="13"/>
      <c r="C11" s="13"/>
      <c r="D11" s="1"/>
      <c r="E11" s="14"/>
      <c r="F11" s="14"/>
      <c r="G11" s="15"/>
      <c r="H11" s="16"/>
      <c r="I11" s="16"/>
      <c r="J11" s="5"/>
      <c r="K11" s="5"/>
      <c r="L11" s="5"/>
    </row>
    <row r="12" spans="1:12" x14ac:dyDescent="0.2">
      <c r="B12" s="13"/>
      <c r="C12" s="13"/>
      <c r="D12" s="1"/>
      <c r="E12" s="14"/>
      <c r="F12" s="14"/>
      <c r="G12" s="15"/>
      <c r="H12" s="16"/>
      <c r="I12" s="16"/>
      <c r="J12" s="5"/>
      <c r="K12" s="5"/>
      <c r="L12" s="5"/>
    </row>
    <row r="13" spans="1:12" x14ac:dyDescent="0.2">
      <c r="B13" s="13"/>
      <c r="C13" s="13"/>
      <c r="D13" s="1"/>
      <c r="E13" s="14"/>
      <c r="F13" s="14"/>
      <c r="G13" s="15"/>
      <c r="H13" s="16"/>
      <c r="I13" s="16"/>
      <c r="J13" s="5"/>
      <c r="K13" s="5"/>
      <c r="L13" s="5"/>
    </row>
    <row r="14" spans="1:12" x14ac:dyDescent="0.2">
      <c r="B14" s="13"/>
      <c r="C14" s="13"/>
      <c r="D14" s="1"/>
      <c r="E14" s="14"/>
      <c r="F14" s="14"/>
      <c r="G14" s="15"/>
      <c r="H14" s="16"/>
      <c r="I14" s="16"/>
      <c r="J14" s="5"/>
      <c r="K14" s="5"/>
      <c r="L14" s="5"/>
    </row>
    <row r="15" spans="1:12" x14ac:dyDescent="0.2">
      <c r="B15" s="13"/>
      <c r="C15" s="13"/>
      <c r="D15" s="1"/>
      <c r="E15" s="14"/>
      <c r="F15" s="14"/>
      <c r="G15" s="15"/>
      <c r="H15" s="16"/>
      <c r="I15" s="16"/>
      <c r="J15" s="5"/>
      <c r="K15" s="5"/>
      <c r="L15" s="5"/>
    </row>
    <row r="16" spans="1:12" x14ac:dyDescent="0.2">
      <c r="B16" s="13"/>
      <c r="C16" s="13"/>
      <c r="D16" s="1"/>
      <c r="E16" s="14"/>
      <c r="F16" s="14"/>
      <c r="G16" s="15"/>
      <c r="H16" s="16"/>
      <c r="I16" s="16"/>
      <c r="J16" s="5"/>
      <c r="K16" s="5"/>
      <c r="L16" s="5"/>
    </row>
    <row r="17" spans="2:12" x14ac:dyDescent="0.2">
      <c r="B17" s="13"/>
      <c r="C17" s="13"/>
      <c r="D17" s="1"/>
      <c r="E17" s="14"/>
      <c r="F17" s="14"/>
      <c r="G17" s="15"/>
      <c r="H17" s="16"/>
      <c r="I17" s="16"/>
      <c r="J17" s="5"/>
      <c r="K17" s="5"/>
      <c r="L17" s="5"/>
    </row>
    <row r="18" spans="2:12" x14ac:dyDescent="0.2">
      <c r="B18" s="13"/>
      <c r="C18" s="13"/>
      <c r="D18" s="1"/>
      <c r="E18" s="14"/>
      <c r="F18" s="14"/>
      <c r="G18" s="15"/>
      <c r="H18" s="16"/>
      <c r="I18" s="16"/>
      <c r="J18" s="5"/>
      <c r="K18" s="5"/>
      <c r="L18" s="5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10 A13 B2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5 B12 B8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20" zoomScaleNormal="120" workbookViewId="0">
      <selection activeCell="A15" sqref="A15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AND(C2:C589)</f>
        <v>1</v>
      </c>
      <c r="D1" s="4" t="b">
        <f>AND(D2:D589)</f>
        <v>1</v>
      </c>
    </row>
    <row r="2" spans="1:4" x14ac:dyDescent="0.2">
      <c r="A2" s="1" t="s">
        <v>65</v>
      </c>
      <c r="B2" s="1" t="s">
        <v>66</v>
      </c>
      <c r="C2" s="17" t="b">
        <f>COUNTIF(experts!$A$2:$A$954, A2) &gt; 0</f>
        <v>1</v>
      </c>
      <c r="D2" s="17" t="b">
        <f>COUNTIF(tasks!$A$2:$A$603, B2) &gt; 0</f>
        <v>1</v>
      </c>
    </row>
    <row r="3" spans="1:4" x14ac:dyDescent="0.2">
      <c r="A3" s="1" t="s">
        <v>65</v>
      </c>
      <c r="B3" s="1" t="s">
        <v>67</v>
      </c>
      <c r="C3" s="17" t="b">
        <f>COUNTIF(experts!$A$2:$A$954, A3) &gt; 0</f>
        <v>1</v>
      </c>
      <c r="D3" s="17" t="b">
        <f>COUNTIF(tasks!$A$2:$A$603, B3) &gt; 0</f>
        <v>1</v>
      </c>
    </row>
    <row r="4" spans="1:4" x14ac:dyDescent="0.2">
      <c r="A4" s="1" t="s">
        <v>65</v>
      </c>
      <c r="B4" s="1" t="s">
        <v>68</v>
      </c>
      <c r="C4" s="17" t="b">
        <f>COUNTIF(experts!$A$2:$A$954, A4) &gt; 0</f>
        <v>1</v>
      </c>
      <c r="D4" s="17" t="b">
        <f>COUNTIF(tasks!$A$2:$A$603, B4) &gt; 0</f>
        <v>1</v>
      </c>
    </row>
    <row r="5" spans="1:4" x14ac:dyDescent="0.2">
      <c r="A5" s="1" t="s">
        <v>65</v>
      </c>
      <c r="B5" s="1" t="s">
        <v>69</v>
      </c>
      <c r="C5" s="17" t="b">
        <f>COUNTIF(experts!$A$2:$A$954, A5) &gt; 0</f>
        <v>1</v>
      </c>
      <c r="D5" s="17" t="b">
        <f>COUNTIF(tasks!$A$2:$A$603, B5) &gt; 0</f>
        <v>1</v>
      </c>
    </row>
    <row r="6" spans="1:4" x14ac:dyDescent="0.2">
      <c r="A6" s="1" t="s">
        <v>65</v>
      </c>
      <c r="B6" s="1" t="s">
        <v>70</v>
      </c>
      <c r="C6" s="17" t="b">
        <f>COUNTIF(experts!$A$2:$A$954, A6) &gt; 0</f>
        <v>1</v>
      </c>
      <c r="D6" s="17" t="b">
        <f>COUNTIF(tasks!$A$2:$A$603, B6) &gt; 0</f>
        <v>1</v>
      </c>
    </row>
    <row r="7" spans="1:4" x14ac:dyDescent="0.2">
      <c r="A7" s="1" t="s">
        <v>65</v>
      </c>
      <c r="B7" s="1" t="s">
        <v>71</v>
      </c>
      <c r="C7" s="17" t="b">
        <f>COUNTIF(experts!$A$2:$A$954, A7) &gt; 0</f>
        <v>1</v>
      </c>
      <c r="D7" s="17" t="b">
        <f>COUNTIF(tasks!$A$2:$A$603, B7) &gt; 0</f>
        <v>1</v>
      </c>
    </row>
    <row r="8" spans="1:4" x14ac:dyDescent="0.2">
      <c r="A8" s="1" t="s">
        <v>65</v>
      </c>
      <c r="B8" s="1" t="s">
        <v>72</v>
      </c>
      <c r="C8" s="17" t="b">
        <f>COUNTIF(experts!$A$2:$A$954, A8) &gt; 0</f>
        <v>1</v>
      </c>
      <c r="D8" s="17" t="b">
        <f>COUNTIF(tasks!$A$2:$A$603, B8) &gt; 0</f>
        <v>1</v>
      </c>
    </row>
    <row r="9" spans="1:4" x14ac:dyDescent="0.2">
      <c r="A9" s="1" t="s">
        <v>65</v>
      </c>
      <c r="B9" s="1" t="s">
        <v>73</v>
      </c>
      <c r="C9" s="17" t="b">
        <f>COUNTIF(experts!$A$2:$A$954, A9) &gt; 0</f>
        <v>1</v>
      </c>
      <c r="D9" s="17" t="b">
        <f>COUNTIF(tasks!$A$2:$A$603, B9) &gt; 0</f>
        <v>1</v>
      </c>
    </row>
    <row r="10" spans="1:4" x14ac:dyDescent="0.2">
      <c r="B10" s="14"/>
      <c r="C10" s="17"/>
      <c r="D10" s="17"/>
    </row>
    <row r="11" spans="1:4" x14ac:dyDescent="0.2">
      <c r="B11" s="14"/>
      <c r="C11" s="17"/>
      <c r="D11" s="17"/>
    </row>
    <row r="12" spans="1:4" x14ac:dyDescent="0.2">
      <c r="B12" s="14"/>
      <c r="C12" s="17"/>
      <c r="D12" s="17"/>
    </row>
    <row r="13" spans="1:4" x14ac:dyDescent="0.2">
      <c r="B13" s="14"/>
      <c r="C13" s="17"/>
      <c r="D13" s="17"/>
    </row>
    <row r="14" spans="1:4" x14ac:dyDescent="0.2">
      <c r="B14" s="14"/>
      <c r="C14" s="17"/>
      <c r="D14" s="17"/>
    </row>
    <row r="15" spans="1:4" x14ac:dyDescent="0.2">
      <c r="B15" s="14"/>
      <c r="C15" s="17"/>
      <c r="D15" s="17"/>
    </row>
    <row r="16" spans="1:4" x14ac:dyDescent="0.2">
      <c r="B16" s="14"/>
      <c r="C16" s="17"/>
      <c r="D16" s="17"/>
    </row>
    <row r="17" spans="2:4" x14ac:dyDescent="0.2">
      <c r="B17" s="14"/>
      <c r="C17" s="17"/>
      <c r="D17" s="17"/>
    </row>
    <row r="18" spans="2:4" x14ac:dyDescent="0.2">
      <c r="B18" s="14"/>
      <c r="C18" s="17"/>
      <c r="D18" s="17"/>
    </row>
    <row r="19" spans="2:4" x14ac:dyDescent="0.2">
      <c r="C19" s="17"/>
      <c r="D19" s="17"/>
    </row>
    <row r="20" spans="2:4" x14ac:dyDescent="0.2">
      <c r="C20" s="17"/>
      <c r="D20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abSelected="1" zoomScale="120" zoomScaleNormal="120" workbookViewId="0">
      <selection activeCell="D17" sqref="D17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AND(G2:G926)</f>
        <v>1</v>
      </c>
      <c r="H1" s="4" t="b">
        <f>AND(H2:H926)</f>
        <v>1</v>
      </c>
      <c r="I1" s="12" t="b">
        <f>AND(I2:I896)</f>
        <v>1</v>
      </c>
    </row>
    <row r="2" spans="1:9" x14ac:dyDescent="0.2">
      <c r="A2" s="1" t="s">
        <v>65</v>
      </c>
      <c r="B2" s="1" t="s">
        <v>67</v>
      </c>
      <c r="C2" s="13">
        <v>45658</v>
      </c>
      <c r="D2" s="13">
        <v>45738</v>
      </c>
      <c r="E2" s="16">
        <v>0.25</v>
      </c>
      <c r="F2" s="16">
        <v>0.5</v>
      </c>
      <c r="G2" s="2" t="b">
        <f>COUNTIF(experts!$A$2:$A$954, A2) &gt; 0</f>
        <v>1</v>
      </c>
      <c r="H2" s="2" t="b">
        <f>COUNTIF(tasks!$A$2:$A$625,B2)&gt;0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65</v>
      </c>
      <c r="B3" s="1" t="s">
        <v>66</v>
      </c>
      <c r="C3" s="13">
        <v>45739</v>
      </c>
      <c r="D3" s="13">
        <v>45747</v>
      </c>
      <c r="E3" s="16">
        <v>1.5</v>
      </c>
      <c r="F3" s="16">
        <v>1.75</v>
      </c>
      <c r="G3" s="2" t="b">
        <f>COUNTIF(experts!$A$2:$A$954, A3) &gt; 0</f>
        <v>1</v>
      </c>
      <c r="H3" s="2" t="b">
        <f>COUNTIF(tasks!$A$2:$A$625,B3)&gt;0</f>
        <v>1</v>
      </c>
      <c r="I3" s="2" t="b">
        <f t="shared" ref="I3:I12" si="1">AND(ISNUMBER(C3), ISNUMBER(D3), C3&lt;=D3)</f>
        <v>1</v>
      </c>
    </row>
    <row r="4" spans="1:9" x14ac:dyDescent="0.2">
      <c r="A4" s="1" t="s">
        <v>65</v>
      </c>
      <c r="B4" s="1" t="s">
        <v>68</v>
      </c>
      <c r="C4" s="13">
        <v>45689</v>
      </c>
      <c r="D4" s="13">
        <v>45704</v>
      </c>
      <c r="E4" s="16">
        <v>6</v>
      </c>
      <c r="F4" s="16">
        <v>6.25</v>
      </c>
      <c r="G4" s="2" t="b">
        <f>COUNTIF(experts!$A$2:$A$954, A4) &gt; 0</f>
        <v>1</v>
      </c>
      <c r="H4" s="2" t="b">
        <f>COUNTIF(tasks!$A$2:$A$625,B4)&gt;0</f>
        <v>1</v>
      </c>
      <c r="I4" s="2" t="b">
        <f t="shared" si="1"/>
        <v>1</v>
      </c>
    </row>
    <row r="5" spans="1:9" x14ac:dyDescent="0.2">
      <c r="A5" s="1" t="s">
        <v>65</v>
      </c>
      <c r="B5" s="1" t="s">
        <v>70</v>
      </c>
      <c r="C5" s="13">
        <v>45705</v>
      </c>
      <c r="D5" s="13">
        <v>45915</v>
      </c>
      <c r="E5" s="16">
        <v>0.25</v>
      </c>
      <c r="F5" s="16">
        <v>0.5</v>
      </c>
      <c r="G5" s="2" t="b">
        <f>COUNTIF(experts!$A$2:$A$954, A5) &gt; 0</f>
        <v>1</v>
      </c>
      <c r="H5" s="2" t="b">
        <f>COUNTIF(tasks!$A$2:$A$625,B5)&gt;0</f>
        <v>1</v>
      </c>
      <c r="I5" s="2" t="b">
        <f t="shared" si="1"/>
        <v>1</v>
      </c>
    </row>
    <row r="6" spans="1:9" x14ac:dyDescent="0.2">
      <c r="A6" s="1" t="s">
        <v>65</v>
      </c>
      <c r="B6" s="1" t="s">
        <v>69</v>
      </c>
      <c r="C6" s="13">
        <v>45916</v>
      </c>
      <c r="D6" s="13">
        <v>45931</v>
      </c>
      <c r="E6" s="16">
        <v>1.5</v>
      </c>
      <c r="F6" s="16">
        <v>1.75</v>
      </c>
      <c r="G6" s="2" t="b">
        <f>COUNTIF(experts!$A$2:$A$954, A6) &gt; 0</f>
        <v>1</v>
      </c>
      <c r="H6" s="2" t="b">
        <f>COUNTIF(tasks!$A$2:$A$625,B6)&gt;0</f>
        <v>1</v>
      </c>
      <c r="I6" s="2" t="b">
        <f t="shared" si="1"/>
        <v>1</v>
      </c>
    </row>
    <row r="7" spans="1:9" x14ac:dyDescent="0.2">
      <c r="A7" s="1" t="s">
        <v>65</v>
      </c>
      <c r="B7" s="1" t="s">
        <v>71</v>
      </c>
      <c r="C7" s="13">
        <v>45703</v>
      </c>
      <c r="D7" s="13">
        <v>45718</v>
      </c>
      <c r="E7" s="16">
        <v>2</v>
      </c>
      <c r="F7" s="16">
        <v>2.25</v>
      </c>
      <c r="G7" s="2" t="b">
        <f>COUNTIF(experts!$A$2:$A$954, A7) &gt; 0</f>
        <v>1</v>
      </c>
      <c r="H7" s="2" t="b">
        <f>COUNTIF(tasks!$A$2:$A$625,B7)&gt;0</f>
        <v>1</v>
      </c>
      <c r="I7" s="2" t="b">
        <f t="shared" si="1"/>
        <v>1</v>
      </c>
    </row>
    <row r="8" spans="1:9" x14ac:dyDescent="0.2">
      <c r="A8" s="1" t="s">
        <v>65</v>
      </c>
      <c r="B8" s="1" t="s">
        <v>73</v>
      </c>
      <c r="C8" s="13">
        <v>45719</v>
      </c>
      <c r="D8" s="13">
        <v>45889</v>
      </c>
      <c r="E8" s="16">
        <v>0</v>
      </c>
      <c r="F8" s="16">
        <v>0.25</v>
      </c>
      <c r="G8" s="2" t="b">
        <f>COUNTIF(experts!$A$2:$A$954, A8) &gt; 0</f>
        <v>1</v>
      </c>
      <c r="H8" s="2" t="b">
        <f>COUNTIF(tasks!$A$2:$A$625,B8)&gt;0</f>
        <v>1</v>
      </c>
      <c r="I8" s="2" t="b">
        <f t="shared" si="1"/>
        <v>1</v>
      </c>
    </row>
    <row r="9" spans="1:9" x14ac:dyDescent="0.2">
      <c r="A9" s="1" t="s">
        <v>65</v>
      </c>
      <c r="B9" s="1" t="s">
        <v>72</v>
      </c>
      <c r="C9" s="13">
        <v>45890</v>
      </c>
      <c r="D9" s="13">
        <v>45901</v>
      </c>
      <c r="E9" s="16">
        <v>1.25</v>
      </c>
      <c r="F9" s="16">
        <v>1.5</v>
      </c>
      <c r="G9" s="2" t="b">
        <f>COUNTIF(experts!$A$2:$A$954, A9) &gt; 0</f>
        <v>1</v>
      </c>
      <c r="H9" s="2" t="b">
        <f>COUNTIF(tasks!$A$2:$A$625,B9)&gt;0</f>
        <v>1</v>
      </c>
      <c r="I9" s="2" t="b">
        <f t="shared" si="1"/>
        <v>1</v>
      </c>
    </row>
    <row r="10" spans="1:9" x14ac:dyDescent="0.2">
      <c r="C10" s="13"/>
      <c r="D10" s="13"/>
      <c r="E10" s="16"/>
      <c r="F10" s="16"/>
    </row>
    <row r="11" spans="1:9" x14ac:dyDescent="0.2">
      <c r="C11" s="13"/>
      <c r="D11" s="13"/>
      <c r="E11" s="16"/>
      <c r="F11" s="16"/>
    </row>
    <row r="12" spans="1:9" x14ac:dyDescent="0.2">
      <c r="C12" s="19"/>
      <c r="D12" s="19"/>
      <c r="E12" s="1"/>
      <c r="F12" s="1"/>
    </row>
    <row r="13" spans="1:9" x14ac:dyDescent="0.2">
      <c r="C13" s="19"/>
      <c r="D13" s="19"/>
      <c r="E13" s="1"/>
      <c r="F13" s="1"/>
    </row>
    <row r="14" spans="1:9" x14ac:dyDescent="0.2">
      <c r="C14" s="19"/>
      <c r="D14" s="19"/>
      <c r="E14" s="1"/>
      <c r="F14" s="1"/>
    </row>
    <row r="15" spans="1:9" x14ac:dyDescent="0.2">
      <c r="C15" s="19"/>
      <c r="D15" s="19"/>
      <c r="E15" s="1"/>
      <c r="F15" s="1"/>
    </row>
    <row r="16" spans="1:9" x14ac:dyDescent="0.2">
      <c r="C16" s="19"/>
      <c r="D16" s="19"/>
      <c r="E16" s="1"/>
      <c r="F16" s="1"/>
    </row>
    <row r="17" spans="3:10" x14ac:dyDescent="0.2">
      <c r="C17" s="19"/>
      <c r="D17" s="19"/>
      <c r="E17" s="1"/>
      <c r="F17" s="1"/>
    </row>
    <row r="18" spans="3:10" x14ac:dyDescent="0.2">
      <c r="C18" s="19"/>
      <c r="D18" s="19"/>
      <c r="E18" s="1"/>
      <c r="F18" s="1"/>
      <c r="I18" s="20"/>
      <c r="J18" s="13"/>
    </row>
    <row r="19" spans="3:10" x14ac:dyDescent="0.2">
      <c r="C19" s="19"/>
      <c r="D19" s="19"/>
      <c r="E19" s="1"/>
      <c r="F19" s="1"/>
      <c r="I19" s="20"/>
      <c r="J19" s="13"/>
    </row>
    <row r="20" spans="3:10" x14ac:dyDescent="0.2">
      <c r="C20" s="19"/>
      <c r="D20" s="19"/>
      <c r="E20" s="1"/>
      <c r="F20" s="1"/>
      <c r="I20" s="20"/>
      <c r="J20" s="13"/>
    </row>
    <row r="21" spans="3:10" x14ac:dyDescent="0.2">
      <c r="C21" s="19"/>
      <c r="D21" s="19"/>
      <c r="E21" s="1"/>
      <c r="F21" s="1"/>
      <c r="I21" s="20"/>
      <c r="J21" s="13"/>
    </row>
    <row r="22" spans="3:10" x14ac:dyDescent="0.2">
      <c r="C22" s="19"/>
      <c r="D22" s="19"/>
      <c r="E22" s="1"/>
      <c r="F22" s="1"/>
      <c r="I22" s="20"/>
      <c r="J22" s="13"/>
    </row>
    <row r="23" spans="3:10" x14ac:dyDescent="0.2">
      <c r="C23" s="19"/>
      <c r="D23" s="19"/>
      <c r="E23" s="1"/>
      <c r="F23" s="1"/>
      <c r="I23" s="20"/>
      <c r="J23" s="13"/>
    </row>
    <row r="24" spans="3:10" x14ac:dyDescent="0.2">
      <c r="C24" s="19"/>
      <c r="D24" s="19"/>
      <c r="E24" s="1"/>
      <c r="F24" s="1"/>
      <c r="I24" s="20"/>
      <c r="J24" s="13"/>
    </row>
    <row r="25" spans="3:10" x14ac:dyDescent="0.2">
      <c r="C25" s="19"/>
      <c r="D25" s="19"/>
      <c r="E25" s="1"/>
      <c r="F25" s="1"/>
      <c r="I25" s="20"/>
      <c r="J25" s="13"/>
    </row>
    <row r="26" spans="3:10" x14ac:dyDescent="0.2">
      <c r="C26" s="19"/>
      <c r="D26" s="19"/>
      <c r="E26" s="1"/>
      <c r="F26" s="1"/>
      <c r="I26" s="20"/>
      <c r="J26" s="13"/>
    </row>
    <row r="27" spans="3:10" x14ac:dyDescent="0.2">
      <c r="C27" s="19"/>
      <c r="D27" s="19"/>
      <c r="E27" s="1"/>
      <c r="F27" s="1"/>
      <c r="I27" s="20"/>
      <c r="J27" s="13"/>
    </row>
    <row r="28" spans="3:10" x14ac:dyDescent="0.2">
      <c r="C28" s="19"/>
      <c r="D28" s="19"/>
      <c r="E28" s="1"/>
      <c r="F28" s="1"/>
      <c r="I28" s="20"/>
      <c r="J28" s="13"/>
    </row>
    <row r="29" spans="3:10" x14ac:dyDescent="0.2">
      <c r="C29" s="19"/>
      <c r="D29" s="19"/>
      <c r="E29" s="1"/>
      <c r="F29" s="1"/>
      <c r="I29" s="20"/>
      <c r="J29" s="13"/>
    </row>
    <row r="30" spans="3:10" x14ac:dyDescent="0.2">
      <c r="C30" s="19"/>
      <c r="D30" s="19"/>
      <c r="E30" s="1"/>
      <c r="F30" s="1"/>
      <c r="I30" s="20"/>
      <c r="J30" s="13"/>
    </row>
    <row r="31" spans="3:10" x14ac:dyDescent="0.2">
      <c r="C31" s="19"/>
      <c r="D31" s="19"/>
      <c r="E31" s="1"/>
      <c r="F31" s="1"/>
      <c r="I31" s="20"/>
      <c r="J31" s="13"/>
    </row>
    <row r="32" spans="3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I63" s="20"/>
      <c r="J63" s="13"/>
    </row>
    <row r="64" spans="3:10" x14ac:dyDescent="0.2">
      <c r="I64" s="20"/>
      <c r="J64" s="13"/>
    </row>
    <row r="65" spans="9:10" x14ac:dyDescent="0.2">
      <c r="I65" s="20"/>
      <c r="J65" s="13"/>
    </row>
    <row r="66" spans="9:10" x14ac:dyDescent="0.2">
      <c r="I66" s="20"/>
      <c r="J66" s="13"/>
    </row>
    <row r="67" spans="9:10" x14ac:dyDescent="0.2">
      <c r="I67" s="20"/>
      <c r="J67" s="13"/>
    </row>
    <row r="68" spans="9:10" x14ac:dyDescent="0.2">
      <c r="I68" s="20"/>
      <c r="J68" s="13"/>
    </row>
    <row r="69" spans="9:10" x14ac:dyDescent="0.2">
      <c r="I69" s="20"/>
      <c r="J69" s="13"/>
    </row>
    <row r="70" spans="9:10" x14ac:dyDescent="0.2">
      <c r="I70" s="20"/>
      <c r="J70" s="13"/>
    </row>
    <row r="71" spans="9:10" x14ac:dyDescent="0.2">
      <c r="I71" s="20"/>
      <c r="J71" s="13"/>
    </row>
    <row r="72" spans="9:10" x14ac:dyDescent="0.2">
      <c r="I72" s="20"/>
      <c r="J72" s="13"/>
    </row>
    <row r="73" spans="9:10" x14ac:dyDescent="0.2">
      <c r="I73" s="20"/>
      <c r="J73" s="13"/>
    </row>
    <row r="74" spans="9:10" x14ac:dyDescent="0.2">
      <c r="I74" s="20"/>
      <c r="J74" s="13"/>
    </row>
    <row r="75" spans="9:10" x14ac:dyDescent="0.2">
      <c r="I75" s="20"/>
      <c r="J75" s="13"/>
    </row>
    <row r="76" spans="9:10" x14ac:dyDescent="0.2">
      <c r="I76" s="20"/>
      <c r="J76" s="13"/>
    </row>
    <row r="77" spans="9:10" x14ac:dyDescent="0.2">
      <c r="I77" s="20"/>
      <c r="J77" s="13"/>
    </row>
    <row r="78" spans="9:10" x14ac:dyDescent="0.2">
      <c r="I78" s="20"/>
      <c r="J78" s="13"/>
    </row>
    <row r="79" spans="9:10" x14ac:dyDescent="0.2">
      <c r="I79" s="20"/>
      <c r="J79" s="13"/>
    </row>
    <row r="80" spans="9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2" xr:uid="{DE97BB29-4FCB-4917-9557-21DA523CF2E4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8" xr:uid="{33566861-0BD5-40C6-A590-68BAB97FD5D3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2025-01-27T16:12:42Z</dcterms:modified>
  <dc:language>en-US</dc:language>
</cp:coreProperties>
</file>