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<sst xmlns="http://schemas.openxmlformats.org/spreadsheetml/2006/main" count="237" uniqueCount="86">
  <si>
    <t xml:space="preserve">Name</t>
  </si>
  <si>
    <t xml:space="preserve">Comment</t>
  </si>
  <si>
    <t xml:space="preserve">SA.Kevin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</si>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</sst>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8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9" t="n">
        <f aca="false">MAX(MAX(period!C2:C900),MAX(task!C2:C604))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46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8" t="s">
        <v>58</v>
      </c>
      <c r="K1" s="28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46391</v>
      </c>
      <c r="G2" s="13" t="s">
        <v>60</v>
      </c>
      <c r="H2" s="13" t="s">
        <v>61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62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8" t="s">
        <v>58</v>
      </c>
      <c r="K1" s="28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46391</v>
      </c>
      <c r="G2" s="13" t="s">
        <v>63</v>
      </c>
      <c r="H2" s="13" t="s">
        <v>64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65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57</v>
      </c>
      <c r="H1" s="28" t="s">
        <v>58</v>
      </c>
      <c r="I1" s="28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46391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66</v>
      </c>
      <c r="B1" s="8" t="s">
        <v>52</v>
      </c>
      <c r="C1" s="8" t="s">
        <v>53</v>
      </c>
      <c r="D1" s="8" t="s">
        <v>54</v>
      </c>
      <c r="E1" s="8" t="s">
        <v>67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71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72</v>
      </c>
      <c r="G1" s="8" t="s">
        <v>73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74</v>
      </c>
      <c r="F2" s="6" t="s">
        <v>75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76</v>
      </c>
      <c r="B1" s="8" t="s">
        <v>52</v>
      </c>
      <c r="C1" s="8" t="s">
        <v>53</v>
      </c>
      <c r="D1" s="8" t="s">
        <v>54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83</v>
      </c>
      <c r="F2" s="13" t="s">
        <v>61</v>
      </c>
      <c r="G2" s="6" t="n">
        <v>0.2</v>
      </c>
      <c r="H2" s="6" t="s">
        <v>84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85</v>
      </c>
      <c r="B1" s="8" t="s">
        <v>52</v>
      </c>
      <c r="C1" s="8" t="s">
        <v>53</v>
      </c>
      <c r="D1" s="8" t="s">
        <v>54</v>
      </c>
      <c r="E1" s="8" t="s">
        <v>57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12</v>
      </c>
      <c r="E2" s="14" t="n">
        <f aca="false">C2 - B2 +1</f>
        <v>6</v>
      </c>
      <c r="F2" s="14" t="n">
        <f aca="false">NETWORKDAYS(B2, C2, holiday!A$2:A$500)</f>
        <v>5</v>
      </c>
      <c r="G2" s="15" t="n">
        <f aca="false">D2/F2</f>
        <v>2.4</v>
      </c>
      <c r="H2" s="16" t="n">
        <f aca="false">_xlfn.FLOOR.MATH(G2, 0.25)</f>
        <v>2.25</v>
      </c>
      <c r="I2" s="16" t="n">
        <f aca="false">H2 + 0.25</f>
        <v>2.5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24</v>
      </c>
      <c r="E3" s="14" t="n">
        <f aca="false">C3 - B3 +1</f>
        <v>46</v>
      </c>
      <c r="F3" s="14" t="n">
        <f aca="false">NETWORKDAYS(B3, C3, holiday!A$2:A$500)</f>
        <v>33</v>
      </c>
      <c r="G3" s="15" t="n">
        <f aca="false">D3/F3</f>
        <v>0.727272727272727</v>
      </c>
      <c r="H3" s="16" t="n">
        <f aca="false">_xlfn.FLOOR.MATH(G3, 0.25)</f>
        <v>0.5</v>
      </c>
      <c r="I3" s="16" t="n">
        <f aca="false">H3 + 0.25</f>
        <v>0.75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8</v>
      </c>
      <c r="E4" s="14" t="n">
        <f aca="false">C4 - B4 +1</f>
        <v>13</v>
      </c>
      <c r="F4" s="14" t="n">
        <f aca="false">NETWORKDAYS(B4, C4, holiday!A$2:A$500)</f>
        <v>9</v>
      </c>
      <c r="G4" s="15" t="n">
        <f aca="false">D4/F4</f>
        <v>0.888888888888889</v>
      </c>
      <c r="H4" s="16" t="n">
        <f aca="false">_xlfn.FLOOR.MATH(G4, 0.25)</f>
        <v>0.75</v>
      </c>
      <c r="I4" s="16" t="n">
        <f aca="false">H4 + 0.25</f>
        <v>1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30</v>
      </c>
      <c r="E5" s="14" t="n">
        <f aca="false">C5 - B5 +1</f>
        <v>11</v>
      </c>
      <c r="F5" s="14" t="n">
        <f aca="false">NETWORKDAYS(B5, C5, holiday!A$2:A$500)</f>
        <v>8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60</v>
      </c>
      <c r="E6" s="14" t="n">
        <f aca="false">C6 - B6 +1</f>
        <v>181</v>
      </c>
      <c r="F6" s="14" t="n">
        <f aca="false">NETWORKDAYS(B6, C6, holiday!A$2:A$500)</f>
        <v>128</v>
      </c>
      <c r="G6" s="15" t="n">
        <f aca="false">D6/F6</f>
        <v>0.46875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holiday!A$2:A$500)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45679</v>
      </c>
      <c r="C9" s="13" t="n">
        <v>45691</v>
      </c>
      <c r="D9" s="1" t="n">
        <v>5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0.555555555555556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45809</v>
      </c>
      <c r="C10" s="13" t="n">
        <v>45834</v>
      </c>
      <c r="D10" s="1" t="n">
        <v>40</v>
      </c>
      <c r="E10" s="14" t="n">
        <f aca="false">C10 - B10 +1</f>
        <v>26</v>
      </c>
      <c r="F10" s="14" t="n">
        <f aca="false">NETWORKDAYS(B10, C10, holiday!A$2:A$500)</f>
        <v>19</v>
      </c>
      <c r="G10" s="15" t="n">
        <f aca="false">D10/F10</f>
        <v>2.10526315789474</v>
      </c>
      <c r="H10" s="16" t="n">
        <f aca="false">_xlfn.FLOOR.MATH(G10, 0.25)</f>
        <v>2</v>
      </c>
      <c r="I10" s="16" t="n">
        <f aca="false">H10 + 0.25</f>
        <v>2.25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45835</v>
      </c>
      <c r="C11" s="13" t="n">
        <v>46335</v>
      </c>
      <c r="D11" s="1" t="n">
        <v>20</v>
      </c>
      <c r="E11" s="14" t="n">
        <f aca="false">C11 - B11 +1</f>
        <v>501</v>
      </c>
      <c r="F11" s="14" t="n">
        <f aca="false">NETWORKDAYS(B11, C11, holiday!A$2:A$500)</f>
        <v>357</v>
      </c>
      <c r="G11" s="15" t="n">
        <f aca="false">D11/F11</f>
        <v>0.0560224089635854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46336</v>
      </c>
      <c r="C12" s="13" t="n">
        <v>46391</v>
      </c>
      <c r="D12" s="1" t="n">
        <v>20</v>
      </c>
      <c r="E12" s="14" t="n">
        <f aca="false">C12 - B12 +1</f>
        <v>56</v>
      </c>
      <c r="F12" s="14" t="n">
        <f aca="false">NETWORKDAYS(B12, C12, holiday!A$2:A$500)</f>
        <v>40</v>
      </c>
      <c r="G12" s="15" t="n">
        <f aca="false">D12/F12</f>
        <v>0.5</v>
      </c>
      <c r="H12" s="16" t="n">
        <f aca="false">_xlfn.FLOOR.MATH(G12, 0.25)</f>
        <v>0.5</v>
      </c>
      <c r="I12" s="16" t="n">
        <f aca="false">H12 + 0.25</f>
        <v>0.75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45778</v>
      </c>
      <c r="C13" s="13" t="n">
        <v>45793</v>
      </c>
      <c r="D13" s="1" t="n">
        <v>60</v>
      </c>
      <c r="E13" s="14" t="n">
        <f aca="false">C13 - B13 +1</f>
        <v>16</v>
      </c>
      <c r="F13" s="14" t="n">
        <f aca="false">NETWORKDAYS(B13, C13, holiday!A$2:A$500)</f>
        <v>11</v>
      </c>
      <c r="G13" s="15" t="n">
        <f aca="false">D13/F13</f>
        <v>5.45454545454545</v>
      </c>
      <c r="H13" s="16" t="n">
        <f aca="false">_xlfn.FLOOR.MATH(G13, 0.25)</f>
        <v>5.25</v>
      </c>
      <c r="I13" s="16" t="n">
        <f aca="false">H13 + 0.25</f>
        <v>5.5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45794</v>
      </c>
      <c r="C14" s="13" t="n">
        <v>46064</v>
      </c>
      <c r="D14" s="1" t="n">
        <v>50</v>
      </c>
      <c r="E14" s="14" t="n">
        <f aca="false">C14 - B14 +1</f>
        <v>271</v>
      </c>
      <c r="F14" s="14" t="n">
        <f aca="false">NETWORKDAYS(B14, C14, holiday!A$2:A$500)</f>
        <v>193</v>
      </c>
      <c r="G14" s="15" t="n">
        <f aca="false">D14/F14</f>
        <v>0.259067357512953</v>
      </c>
      <c r="H14" s="16" t="n">
        <f aca="false">_xlfn.FLOOR.MATH(G14, 0.25)</f>
        <v>0.25</v>
      </c>
      <c r="I14" s="16" t="n">
        <f aca="false">H14 + 0.25</f>
        <v>0.5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46065</v>
      </c>
      <c r="C15" s="13" t="n">
        <v>46083</v>
      </c>
      <c r="D15" s="1" t="n">
        <v>20</v>
      </c>
      <c r="E15" s="14" t="n">
        <f aca="false">C15 - B15 +1</f>
        <v>19</v>
      </c>
      <c r="F15" s="14" t="n">
        <f aca="false">NETWORKDAYS(B15, C15, holiday!A$2:A$500)</f>
        <v>13</v>
      </c>
      <c r="G15" s="15" t="n">
        <f aca="false">D15/F15</f>
        <v>1.53846153846154</v>
      </c>
      <c r="H15" s="16" t="n">
        <f aca="false">_xlfn.FLOOR.MATH(G15, 0.25)</f>
        <v>1.5</v>
      </c>
      <c r="I15" s="16" t="n">
        <f aca="false">H15 + 0.25</f>
        <v>1.75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45853</v>
      </c>
      <c r="C16" s="13" t="n">
        <v>45878</v>
      </c>
      <c r="D16" s="1" t="n">
        <v>20</v>
      </c>
      <c r="E16" s="14" t="n">
        <f aca="false">C16 - B16 +1</f>
        <v>26</v>
      </c>
      <c r="F16" s="14" t="n">
        <f aca="false">NETWORKDAYS(B16, C16, holiday!A$2:A$500)</f>
        <v>19</v>
      </c>
      <c r="G16" s="15" t="n">
        <f aca="false">D16/F16</f>
        <v>1.05263157894737</v>
      </c>
      <c r="H16" s="16" t="n">
        <f aca="false">_xlfn.FLOOR.MATH(G16, 0.25)</f>
        <v>1</v>
      </c>
      <c r="I16" s="16" t="n">
        <f aca="false">H16 + 0.25</f>
        <v>1.25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45879</v>
      </c>
      <c r="C17" s="13" t="n">
        <v>46029</v>
      </c>
      <c r="D17" s="1" t="n">
        <v>30</v>
      </c>
      <c r="E17" s="14" t="n">
        <f aca="false">C17 - B17 +1</f>
        <v>151</v>
      </c>
      <c r="F17" s="14" t="n">
        <f aca="false">NETWORKDAYS(B17, C17, holiday!A$2:A$500)</f>
        <v>108</v>
      </c>
      <c r="G17" s="15" t="n">
        <f aca="false">D17/F17</f>
        <v>0.277777777777778</v>
      </c>
      <c r="H17" s="16" t="n">
        <f aca="false">_xlfn.FLOOR.MATH(G17, 0.25)</f>
        <v>0.25</v>
      </c>
      <c r="I17" s="16" t="n">
        <f aca="false">H17 + 0.25</f>
        <v>0.5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46030</v>
      </c>
      <c r="C18" s="13" t="n">
        <v>46054</v>
      </c>
      <c r="D18" s="1" t="n">
        <v>20</v>
      </c>
      <c r="E18" s="14" t="n">
        <f aca="false">C18 - B18 +1</f>
        <v>25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9" t="n">
        <f aca="false">COUNTIF(expert!$A$2:$A$954, A2) &gt; 0</f>
        <v>1</v>
      </c>
      <c r="D2" s="19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14</v>
      </c>
      <c r="C3" s="19" t="n">
        <f aca="false">COUNTIF(expert!$A$2:$A$954, A3) &gt; 0</f>
        <v>1</v>
      </c>
      <c r="D3" s="19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9" t="n">
        <f aca="false">COUNTIF(expert!$A$2:$A$954, A4) &gt; 0</f>
        <v>1</v>
      </c>
      <c r="D4" s="19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9" t="n">
        <f aca="false">COUNTIF(expert!$A$2:$A$954, A5) &gt; 0</f>
        <v>1</v>
      </c>
      <c r="D5" s="19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9" t="n">
        <f aca="false">COUNTIF(expert!$A$2:$A$954, A13) &gt; 0</f>
        <v>1</v>
      </c>
      <c r="D13" s="19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9" t="n">
        <f aca="false">COUNTIF(expert!$A$2:$A$954, A14) &gt; 0</f>
        <v>1</v>
      </c>
      <c r="D14" s="19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9" t="n">
        <f aca="false">COUNTIF(expert!$A$2:$A$954, A15) &gt; 0</f>
        <v>1</v>
      </c>
      <c r="D15" s="19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f aca="false">COUNTIF(expert!$A$2:$A$954, A16) &gt; 0</f>
        <v>1</v>
      </c>
      <c r="D16" s="19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9" t="n">
        <f aca="false">COUNTIF(expert!$A$2:$A$954, A17) &gt; 0</f>
        <v>1</v>
      </c>
      <c r="D17" s="19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9" t="n">
        <f aca="false">COUNTIF(expert!$A$2:$A$954, A18) &gt; 0</f>
        <v>1</v>
      </c>
      <c r="D18" s="19" t="n">
        <f aca="false">COUNTIF(task!$A$2:$A$607, B18) &gt; 0</f>
        <v>1</v>
      </c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f aca="false">C2+5</f>
        <v>45689</v>
      </c>
      <c r="E2" s="18" t="n">
        <v>2.25</v>
      </c>
      <c r="F2" s="18" t="n">
        <v>2.5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45690</v>
      </c>
      <c r="D3" s="13" t="n">
        <f aca="false">C3+45</f>
        <v>45735</v>
      </c>
      <c r="E3" s="18" t="n">
        <v>0.5</v>
      </c>
      <c r="F3" s="18" t="n">
        <v>0.75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f aca="false">D3+1</f>
        <v>45736</v>
      </c>
      <c r="D4" s="13" t="n">
        <v>45748</v>
      </c>
      <c r="E4" s="18" t="n">
        <v>0.75</v>
      </c>
      <c r="F4" s="18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f aca="false">C5+10</f>
        <v>45672</v>
      </c>
      <c r="E5" s="18" t="n">
        <v>3.75</v>
      </c>
      <c r="F5" s="18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f aca="false">D5+1</f>
        <v>45673</v>
      </c>
      <c r="D6" s="13" t="n">
        <f aca="false">C6+180</f>
        <v>45853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45854</v>
      </c>
      <c r="D7" s="13" t="n">
        <v>45873</v>
      </c>
      <c r="E7" s="18" t="n">
        <v>2.75</v>
      </c>
      <c r="F7" s="18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8" t="n">
        <v>1</v>
      </c>
      <c r="F8" s="18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45809</v>
      </c>
      <c r="D10" s="13" t="n">
        <v>45834</v>
      </c>
      <c r="E10" s="18" t="n">
        <v>2</v>
      </c>
      <c r="F10" s="18" t="n">
        <v>2.25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45835</v>
      </c>
      <c r="D11" s="13" t="n">
        <v>46335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46336</v>
      </c>
      <c r="D12" s="13" t="n">
        <v>46391</v>
      </c>
      <c r="E12" s="18" t="n">
        <v>0.5</v>
      </c>
      <c r="F12" s="18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45778</v>
      </c>
      <c r="D13" s="13" t="n">
        <v>45793</v>
      </c>
      <c r="E13" s="18" t="n">
        <v>5.25</v>
      </c>
      <c r="F13" s="18" t="n">
        <v>5.5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45794</v>
      </c>
      <c r="D14" s="13" t="n">
        <v>46064</v>
      </c>
      <c r="E14" s="18" t="n">
        <v>0.25</v>
      </c>
      <c r="F14" s="18" t="n">
        <v>0.5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46065</v>
      </c>
      <c r="D15" s="13" t="n">
        <v>46083</v>
      </c>
      <c r="E15" s="18" t="n">
        <v>1.5</v>
      </c>
      <c r="F15" s="18" t="n">
        <v>1.75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45853</v>
      </c>
      <c r="D16" s="13" t="n">
        <v>45878</v>
      </c>
      <c r="E16" s="18" t="n">
        <v>1</v>
      </c>
      <c r="F16" s="18" t="n">
        <v>1.25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45879</v>
      </c>
      <c r="D17" s="13" t="n">
        <v>46029</v>
      </c>
      <c r="E17" s="18" t="n">
        <v>0.25</v>
      </c>
      <c r="F17" s="18" t="n">
        <v>0.5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46030</v>
      </c>
      <c r="D18" s="13" t="n">
        <v>46054</v>
      </c>
      <c r="E18" s="18" t="n">
        <v>1</v>
      </c>
      <c r="F18" s="18" t="n"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31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32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33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34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35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36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37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38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20" t="s">
        <v>43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2025-02-04T08:32:15Z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