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z_p\yumbo\"/>
    </mc:Choice>
  </mc:AlternateContent>
  <xr:revisionPtr revIDLastSave="0" documentId="13_ncr:1_{DAF124B7-D5CA-4AE4-85AC-AA30DB3F84E0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experts" sheetId="1" r:id="rId1"/>
    <sheet name="tasks" sheetId="2" r:id="rId2"/>
    <sheet name="links" sheetId="3" r:id="rId3"/>
    <sheet name="xbday" sheetId="4" r:id="rId4"/>
    <sheet name="xbsum" sheetId="5" r:id="rId5"/>
    <sheet name="ubday" sheetId="6" r:id="rId6"/>
    <sheet name="ubsum" sheetId="7" r:id="rId7"/>
    <sheet name="expert bounds" sheetId="8" r:id="rId8"/>
    <sheet name="invoicing periods" sheetId="9" r:id="rId9"/>
    <sheet name="invoicing periods bounds" sheetId="10" r:id="rId10"/>
    <sheet name="public holidays" sheetId="11" r:id="rId11"/>
    <sheet name="misc" sheetId="12" r:id="rId12"/>
    <sheet name="himg" sheetId="13" r:id="rId13"/>
    <sheet name="timg" sheetId="14" r:id="rId14"/>
    <sheet name="simg" sheetId="15" r:id="rId15"/>
    <sheet name="gimg" sheetId="16" r:id="rId16"/>
    <sheet name="wimg" sheetId="17" r:id="rId17"/>
    <sheet name="bimg" sheetId="18" r:id="rId1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1" i="2" l="1"/>
  <c r="C10" i="2"/>
  <c r="D10" i="4"/>
  <c r="C11" i="4" s="1"/>
  <c r="D8" i="4"/>
  <c r="I8" i="4" s="1"/>
  <c r="D6" i="4"/>
  <c r="I6" i="4" s="1"/>
  <c r="D4" i="4"/>
  <c r="C5" i="4" s="1"/>
  <c r="I5" i="4" s="1"/>
  <c r="D2" i="4"/>
  <c r="C3" i="4" s="1"/>
  <c r="I3" i="4" s="1"/>
  <c r="G2" i="4"/>
  <c r="H2" i="4"/>
  <c r="I2" i="4"/>
  <c r="G3" i="4"/>
  <c r="H3" i="4"/>
  <c r="G4" i="4"/>
  <c r="H4" i="4"/>
  <c r="I4" i="4"/>
  <c r="G5" i="4"/>
  <c r="H5" i="4"/>
  <c r="G6" i="4"/>
  <c r="H6" i="4"/>
  <c r="G7" i="4"/>
  <c r="H7" i="4"/>
  <c r="G8" i="4"/>
  <c r="H8" i="4"/>
  <c r="G9" i="4"/>
  <c r="H9" i="4"/>
  <c r="G10" i="4"/>
  <c r="H10" i="4"/>
  <c r="I10" i="4"/>
  <c r="G11" i="4"/>
  <c r="H11" i="4"/>
  <c r="G12" i="4"/>
  <c r="H12" i="4"/>
  <c r="B11" i="2"/>
  <c r="B12" i="2" s="1"/>
  <c r="C8" i="2"/>
  <c r="B9" i="2" s="1"/>
  <c r="C6" i="2"/>
  <c r="B7" i="2" s="1"/>
  <c r="C4" i="2"/>
  <c r="B5" i="2" s="1"/>
  <c r="C2" i="2"/>
  <c r="B3" i="2" s="1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D11" i="4" l="1"/>
  <c r="C12" i="4" s="1"/>
  <c r="I12" i="4" s="1"/>
  <c r="I11" i="4"/>
  <c r="C7" i="4"/>
  <c r="I7" i="4" s="1"/>
  <c r="C9" i="4"/>
  <c r="I9" i="4" s="1"/>
  <c r="E10" i="2" l="1"/>
  <c r="F10" i="2"/>
  <c r="G10" i="2" s="1"/>
  <c r="H10" i="2" s="1"/>
  <c r="I10" i="2" s="1"/>
  <c r="J10" i="2"/>
  <c r="K10" i="2"/>
  <c r="L10" i="2"/>
  <c r="E11" i="2"/>
  <c r="F11" i="2"/>
  <c r="G11" i="2" s="1"/>
  <c r="H11" i="2" s="1"/>
  <c r="I11" i="2" s="1"/>
  <c r="J11" i="2"/>
  <c r="K11" i="2"/>
  <c r="L11" i="2"/>
  <c r="E12" i="2"/>
  <c r="F12" i="2"/>
  <c r="G12" i="2" s="1"/>
  <c r="H12" i="2" s="1"/>
  <c r="I12" i="2" s="1"/>
  <c r="J12" i="2"/>
  <c r="K12" i="2"/>
  <c r="L12" i="2"/>
  <c r="H1" i="4" l="1"/>
  <c r="G1" i="4"/>
  <c r="I1" i="4"/>
  <c r="E2" i="15" l="1"/>
  <c r="H2" i="15" s="1"/>
  <c r="E2" i="14"/>
  <c r="J2" i="14" s="1"/>
  <c r="E2" i="13"/>
  <c r="J2" i="13" s="1"/>
  <c r="B4" i="11"/>
  <c r="B3" i="11"/>
  <c r="B2" i="11"/>
  <c r="B1" i="11" s="1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4" i="10"/>
  <c r="E4" i="10"/>
  <c r="F3" i="10"/>
  <c r="E3" i="10"/>
  <c r="F2" i="10"/>
  <c r="F1" i="10" s="1"/>
  <c r="E2" i="10"/>
  <c r="D13" i="9"/>
  <c r="D12" i="9"/>
  <c r="D11" i="9"/>
  <c r="D10" i="9"/>
  <c r="D9" i="9"/>
  <c r="D8" i="9"/>
  <c r="D7" i="9"/>
  <c r="D6" i="9"/>
  <c r="D5" i="9"/>
  <c r="D4" i="9"/>
  <c r="D3" i="9"/>
  <c r="D2" i="9"/>
  <c r="D1" i="9"/>
  <c r="D2" i="3"/>
  <c r="C2" i="3"/>
  <c r="J9" i="2"/>
  <c r="L8" i="2"/>
  <c r="K8" i="2"/>
  <c r="J8" i="2"/>
  <c r="F8" i="2"/>
  <c r="G8" i="2" s="1"/>
  <c r="H8" i="2" s="1"/>
  <c r="E8" i="2"/>
  <c r="J7" i="2"/>
  <c r="L6" i="2"/>
  <c r="K6" i="2"/>
  <c r="J6" i="2"/>
  <c r="F6" i="2"/>
  <c r="G6" i="2" s="1"/>
  <c r="H6" i="2" s="1"/>
  <c r="E6" i="2"/>
  <c r="J5" i="2"/>
  <c r="L4" i="2"/>
  <c r="K4" i="2"/>
  <c r="J4" i="2"/>
  <c r="F4" i="2"/>
  <c r="G4" i="2" s="1"/>
  <c r="H4" i="2" s="1"/>
  <c r="E4" i="2"/>
  <c r="L3" i="2"/>
  <c r="K3" i="2"/>
  <c r="J3" i="2"/>
  <c r="F3" i="2"/>
  <c r="G3" i="2" s="1"/>
  <c r="H3" i="2" s="1"/>
  <c r="E3" i="2"/>
  <c r="L2" i="2"/>
  <c r="K2" i="2"/>
  <c r="J2" i="2"/>
  <c r="F2" i="2"/>
  <c r="G2" i="2" s="1"/>
  <c r="H2" i="2" s="1"/>
  <c r="E2" i="2"/>
  <c r="C2" i="1"/>
  <c r="C1" i="1" s="1"/>
  <c r="E1" i="10" l="1"/>
  <c r="K9" i="2"/>
  <c r="F9" i="2"/>
  <c r="G9" i="2" s="1"/>
  <c r="H9" i="2" s="1"/>
  <c r="I9" i="2" s="1"/>
  <c r="E9" i="2"/>
  <c r="L9" i="2"/>
  <c r="F7" i="2"/>
  <c r="G7" i="2" s="1"/>
  <c r="H7" i="2" s="1"/>
  <c r="I7" i="2" s="1"/>
  <c r="L7" i="2"/>
  <c r="E7" i="2"/>
  <c r="K7" i="2"/>
  <c r="F5" i="2"/>
  <c r="G5" i="2" s="1"/>
  <c r="H5" i="2" s="1"/>
  <c r="I5" i="2" s="1"/>
  <c r="E5" i="2"/>
  <c r="D2" i="12"/>
  <c r="F2" i="15" s="1"/>
  <c r="I2" i="15" s="1"/>
  <c r="L5" i="2"/>
  <c r="K5" i="2"/>
  <c r="C1" i="3"/>
  <c r="J1" i="2"/>
  <c r="D1" i="3"/>
  <c r="I6" i="2"/>
  <c r="I3" i="2"/>
  <c r="I4" i="2"/>
  <c r="I8" i="2"/>
  <c r="I2" i="2"/>
  <c r="K1" i="2" l="1"/>
  <c r="F2" i="13"/>
  <c r="K2" i="13" s="1"/>
  <c r="F2" i="14"/>
  <c r="K2" i="14" s="1"/>
  <c r="L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1" authorId="0" shapeId="0" xr:uid="{00000000-0006-0000-0000-000001000000}">
      <text>
        <r>
          <rPr>
            <sz val="10"/>
            <rFont val="Arial"/>
            <family val="2"/>
          </rPr>
          <t>Has Expert any task?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J1" authorId="0" shapeId="0" xr:uid="{00000000-0006-0000-0100-000001000000}">
      <text>
        <r>
          <rPr>
            <sz val="10"/>
            <rFont val="Arial"/>
            <family val="2"/>
          </rPr>
          <t>Is task assign to an Expert?</t>
        </r>
      </text>
    </comment>
    <comment ref="K1" authorId="0" shapeId="0" xr:uid="{00000000-0006-0000-0100-000002000000}">
      <text>
        <r>
          <rPr>
            <sz val="10"/>
            <rFont val="Arial"/>
            <family val="2"/>
          </rPr>
          <t>Should task be included?</t>
        </r>
      </text>
    </comment>
    <comment ref="L1" authorId="0" shapeId="0" xr:uid="{00000000-0006-0000-0100-000003000000}">
      <text>
        <r>
          <rPr>
            <sz val="10"/>
            <rFont val="Arial"/>
            <family val="2"/>
          </rPr>
          <t>Are date OK?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1" authorId="0" shapeId="0" xr:uid="{00000000-0006-0000-0200-000001000000}">
      <text>
        <r>
          <rPr>
            <sz val="10"/>
            <rFont val="Arial"/>
            <family val="2"/>
          </rPr>
          <t>Valid expert?</t>
        </r>
      </text>
    </comment>
    <comment ref="D1" authorId="0" shapeId="0" xr:uid="{00000000-0006-0000-0200-000002000000}">
      <text>
        <r>
          <rPr>
            <sz val="10"/>
            <rFont val="Arial"/>
            <family val="2"/>
          </rPr>
          <t>Valid task?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G1" authorId="0" shapeId="0" xr:uid="{0AA49B8F-221E-4901-95F8-F5C2B986A12A}">
      <text>
        <r>
          <rPr>
            <sz val="10"/>
            <rFont val="Arial"/>
            <family val="2"/>
          </rPr>
          <t>Valid expert?</t>
        </r>
      </text>
    </comment>
    <comment ref="H1" authorId="0" shapeId="0" xr:uid="{BF4A2098-F2CC-42B0-A490-0EE39A5D8FAF}">
      <text>
        <r>
          <rPr>
            <sz val="10"/>
            <rFont val="Arial"/>
            <family val="2"/>
          </rPr>
          <t>Valid task?</t>
        </r>
      </text>
    </comment>
    <comment ref="I1" authorId="0" shapeId="0" xr:uid="{96F7B01A-B6AD-4C57-B730-10D36A28CD8A}">
      <text>
        <r>
          <rPr>
            <sz val="10"/>
            <rFont val="Arial"/>
            <family val="2"/>
          </rPr>
          <t>Are date OK?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D1" authorId="0" shapeId="0" xr:uid="{00000000-0006-0000-0800-000001000000}">
      <text>
        <r>
          <rPr>
            <sz val="10"/>
            <rFont val="Arial"/>
            <family val="2"/>
          </rPr>
          <t>Are dates OK?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E1" authorId="0" shapeId="0" xr:uid="{00000000-0006-0000-0900-000001000000}">
      <text>
        <r>
          <rPr>
            <sz val="10"/>
            <rFont val="Arial"/>
            <family val="2"/>
          </rPr>
          <t>Valid expert?</t>
        </r>
      </text>
    </comment>
    <comment ref="F1" authorId="0" shapeId="0" xr:uid="{00000000-0006-0000-0900-000002000000}">
      <text>
        <r>
          <rPr>
            <sz val="10"/>
            <rFont val="Arial"/>
            <family val="2"/>
          </rPr>
          <t>Valid period?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A00-000001000000}">
      <text>
        <r>
          <rPr>
            <sz val="10"/>
            <rFont val="Arial"/>
            <family val="2"/>
          </rPr>
          <t>Are dates OK?</t>
        </r>
      </text>
    </comment>
  </commentList>
</comments>
</file>

<file path=xl/sharedStrings.xml><?xml version="1.0" encoding="utf-8"?>
<sst xmlns="http://schemas.openxmlformats.org/spreadsheetml/2006/main" count="212" uniqueCount="77">
  <si>
    <t>Name</t>
  </si>
  <si>
    <t>Comment</t>
  </si>
  <si>
    <t>Start</t>
  </si>
  <si>
    <t>End</t>
  </si>
  <si>
    <t>Work</t>
  </si>
  <si>
    <t>Days</t>
  </si>
  <si>
    <t>Workdays</t>
  </si>
  <si>
    <t>Avg[h/day]</t>
  </si>
  <si>
    <t>Lower</t>
  </si>
  <si>
    <t>Upper</t>
  </si>
  <si>
    <t>Expert</t>
  </si>
  <si>
    <t>Task</t>
  </si>
  <si>
    <t>Jan.25</t>
  </si>
  <si>
    <t>Feb.25</t>
  </si>
  <si>
    <t>Mar.25</t>
  </si>
  <si>
    <t>Apr.25</t>
  </si>
  <si>
    <t>May.25</t>
  </si>
  <si>
    <t>Jun.25</t>
  </si>
  <si>
    <t>Jul.25</t>
  </si>
  <si>
    <t>Aug.25</t>
  </si>
  <si>
    <t>Sep.25</t>
  </si>
  <si>
    <t>Oct.25</t>
  </si>
  <si>
    <t>Nov.25</t>
  </si>
  <si>
    <t>Dec.25</t>
  </si>
  <si>
    <t>Period</t>
  </si>
  <si>
    <t>Date</t>
  </si>
  <si>
    <t>Today</t>
  </si>
  <si>
    <t>Hours per day</t>
  </si>
  <si>
    <t>Solver</t>
  </si>
  <si>
    <t>Last day</t>
  </si>
  <si>
    <t>highs</t>
  </si>
  <si>
    <t>Width</t>
  </si>
  <si>
    <t>Height</t>
  </si>
  <si>
    <t>Dpi</t>
  </si>
  <si>
    <t>Bar:color</t>
  </si>
  <si>
    <t>Bar:hatch</t>
  </si>
  <si>
    <t>Bar:alpha</t>
  </si>
  <si>
    <t>Is Start OK?</t>
  </si>
  <si>
    <t>Is End OK?</t>
  </si>
  <si>
    <t>#2ca02c</t>
  </si>
  <si>
    <t>/</t>
  </si>
  <si>
    <t>Tasks per day</t>
  </si>
  <si>
    <t>#d62728</t>
  </si>
  <si>
    <t>\</t>
  </si>
  <si>
    <t>Hours per day stacked</t>
  </si>
  <si>
    <t>Task's Gantt Chart</t>
  </si>
  <si>
    <t>Barh:color</t>
  </si>
  <si>
    <t>Barh:height</t>
  </si>
  <si>
    <t>Barh:alpha</t>
  </si>
  <si>
    <t>#ff7f0e</t>
  </si>
  <si>
    <t>Invoicing Periods Workload</t>
  </si>
  <si>
    <t>Bar:ecolor</t>
  </si>
  <si>
    <t>Bar:capsize</t>
  </si>
  <si>
    <t>#7BC8F6</t>
  </si>
  <si>
    <t>#EE0000</t>
  </si>
  <si>
    <t>Task with bounds</t>
  </si>
  <si>
    <t>Fill:color</t>
  </si>
  <si>
    <t>Fill:hatch</t>
  </si>
  <si>
    <t>Fill:alpha</t>
  </si>
  <si>
    <t>Plot:format</t>
  </si>
  <si>
    <t>Plot:markeredgewidth</t>
  </si>
  <si>
    <t>Step:linewidth</t>
  </si>
  <si>
    <t>#90EE90</t>
  </si>
  <si>
    <t>o</t>
  </si>
  <si>
    <t>the 2nd unit</t>
  </si>
  <si>
    <t>PM.Fabian</t>
  </si>
  <si>
    <t>india2.pf</t>
  </si>
  <si>
    <t>india2.pm</t>
  </si>
  <si>
    <t>kilo2.pf</t>
  </si>
  <si>
    <t>kilo2.pm</t>
  </si>
  <si>
    <t>november2.pf</t>
  </si>
  <si>
    <t>november2.pm</t>
  </si>
  <si>
    <t>romeo2.pf</t>
  </si>
  <si>
    <t>romeo2.pm</t>
  </si>
  <si>
    <t>victor2.pe</t>
  </si>
  <si>
    <t>victor2.pf</t>
  </si>
  <si>
    <t>victor2.pm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</si>
</sst>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000"/>
    <numFmt numFmtId="166" formatCode="yyyy\-mm\-dd"/>
  </numFmts>
  <fonts count="6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0"/>
      <name val="Arial"/>
      <family val="2"/>
    </font>
    <font>
      <b/>
      <sz val="10"/>
      <color rgb="FFFFFFFF"/>
      <name val="Calibri"/>
      <family val="2"/>
      <charset val="1"/>
    </font>
    <font>
      <b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49" fontId="2" fillId="3" borderId="0" xfId="0" applyNumberFormat="1" applyFont="1" applyFill="1" applyAlignment="1">
      <alignment wrapText="1"/>
    </xf>
    <xf numFmtId="0" fontId="2" fillId="4" borderId="0" xfId="0" applyFont="1" applyFill="1"/>
    <xf numFmtId="164" fontId="1" fillId="2" borderId="0" xfId="0" applyNumberFormat="1" applyFont="1" applyFill="1"/>
    <xf numFmtId="0" fontId="1" fillId="0" borderId="0" xfId="0" applyFont="1" applyAlignment="1">
      <alignment horizontal="right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2" fillId="5" borderId="0" xfId="0" applyFont="1" applyFill="1" applyAlignment="1">
      <alignment horizontal="right" wrapText="1"/>
    </xf>
    <xf numFmtId="165" fontId="2" fillId="5" borderId="0" xfId="0" applyNumberFormat="1" applyFont="1" applyFill="1" applyAlignment="1">
      <alignment horizontal="right" wrapText="1"/>
    </xf>
    <xf numFmtId="2" fontId="2" fillId="5" borderId="0" xfId="0" applyNumberFormat="1" applyFont="1" applyFill="1" applyAlignment="1">
      <alignment horizontal="right" wrapText="1"/>
    </xf>
    <xf numFmtId="0" fontId="4" fillId="4" borderId="0" xfId="0" applyFont="1" applyFill="1"/>
    <xf numFmtId="166" fontId="1" fillId="0" borderId="0" xfId="0" applyNumberFormat="1" applyFont="1" applyAlignment="1">
      <alignment horizontal="right"/>
    </xf>
    <xf numFmtId="0" fontId="1" fillId="6" borderId="0" xfId="0" applyFont="1" applyFill="1"/>
    <xf numFmtId="165" fontId="1" fillId="6" borderId="0" xfId="0" applyNumberFormat="1" applyFont="1" applyFill="1"/>
    <xf numFmtId="2" fontId="1" fillId="6" borderId="0" xfId="0" applyNumberFormat="1" applyFont="1" applyFill="1"/>
    <xf numFmtId="164" fontId="1" fillId="2" borderId="0" xfId="0" applyNumberFormat="1" applyFont="1" applyFill="1" applyAlignment="1">
      <alignment horizontal="right"/>
    </xf>
    <xf numFmtId="49" fontId="2" fillId="3" borderId="0" xfId="0" applyNumberFormat="1" applyFont="1" applyFill="1" applyAlignment="1">
      <alignment horizontal="right" wrapText="1"/>
    </xf>
    <xf numFmtId="166" fontId="1" fillId="0" borderId="0" xfId="0" applyNumberFormat="1" applyFont="1"/>
    <xf numFmtId="166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49" fontId="1" fillId="0" borderId="0" xfId="0" applyNumberFormat="1" applyFont="1"/>
    <xf numFmtId="166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/>
    </xf>
    <xf numFmtId="0" fontId="2" fillId="4" borderId="0" xfId="0" applyFont="1" applyFill="1" applyAlignment="1">
      <alignment horizontal="right"/>
    </xf>
    <xf numFmtId="166" fontId="1" fillId="7" borderId="0" xfId="0" applyNumberFormat="1" applyFont="1" applyFill="1" applyAlignment="1">
      <alignment horizontal="right"/>
    </xf>
    <xf numFmtId="0" fontId="5" fillId="5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20" zoomScaleNormal="120" workbookViewId="0">
      <selection activeCell="B6" sqref="B6"/>
    </sheetView>
  </sheetViews>
  <sheetFormatPr defaultColWidth="11.5703125" defaultRowHeight="12.75" x14ac:dyDescent="0.2"/>
  <cols>
    <col min="1" max="1" width="18.7109375" style="1" customWidth="1"/>
    <col min="2" max="2" width="19.28515625" style="1" customWidth="1"/>
    <col min="3" max="3" width="11.5703125" style="2"/>
    <col min="4" max="4" width="11.5703125" style="1"/>
    <col min="5" max="5" width="12.140625" style="1" customWidth="1"/>
    <col min="6" max="16384" width="11.5703125" style="1"/>
  </cols>
  <sheetData>
    <row r="1" spans="1:3" x14ac:dyDescent="0.2">
      <c r="A1" s="3" t="s">
        <v>0</v>
      </c>
      <c r="B1" s="3" t="s">
        <v>1</v>
      </c>
      <c r="C1" s="4" t="b">
        <f>AND(C2:C954)</f>
        <v>1</v>
      </c>
    </row>
    <row r="2" spans="1:3" x14ac:dyDescent="0.2">
      <c r="A2" s="1" t="s">
        <v>65</v>
      </c>
      <c r="B2" s="1" t="s">
        <v>64</v>
      </c>
      <c r="C2" s="5" t="b">
        <f>COUNTIF(links!$A$1:$A$528, A2) &gt; 0</f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zoomScale="120" zoomScaleNormal="120" workbookViewId="0">
      <selection activeCell="H2" sqref="H2:I12"/>
    </sheetView>
  </sheetViews>
  <sheetFormatPr defaultColWidth="11.5703125" defaultRowHeight="12.75" x14ac:dyDescent="0.2"/>
  <cols>
    <col min="1" max="1" width="13.28515625" style="1" customWidth="1"/>
    <col min="2" max="9" width="11.5703125" style="6"/>
    <col min="10" max="12" width="11.5703125" style="2"/>
    <col min="13" max="13" width="11.5703125" style="1"/>
    <col min="15" max="16384" width="11.5703125" style="1"/>
  </cols>
  <sheetData>
    <row r="1" spans="1:12" x14ac:dyDescent="0.2">
      <c r="A1" s="7" t="s">
        <v>0</v>
      </c>
      <c r="B1" s="8" t="s">
        <v>2</v>
      </c>
      <c r="C1" s="8" t="s">
        <v>3</v>
      </c>
      <c r="D1" s="8" t="s">
        <v>4</v>
      </c>
      <c r="E1" s="9" t="s">
        <v>5</v>
      </c>
      <c r="F1" s="9" t="s">
        <v>6</v>
      </c>
      <c r="G1" s="10" t="s">
        <v>7</v>
      </c>
      <c r="H1" s="11" t="s">
        <v>8</v>
      </c>
      <c r="I1" s="11" t="s">
        <v>9</v>
      </c>
      <c r="J1" s="12" t="b">
        <f>AND(J2:J607)</f>
        <v>1</v>
      </c>
      <c r="K1" s="12" t="b">
        <f>AND(K2:K612)</f>
        <v>1</v>
      </c>
      <c r="L1" s="12" t="b">
        <f>AND(L2:L612)</f>
        <v>1</v>
      </c>
    </row>
    <row r="2" spans="1:12" x14ac:dyDescent="0.2">
      <c r="A2" s="1" t="s">
        <v>67</v>
      </c>
      <c r="B2" s="13">
        <v>45658</v>
      </c>
      <c r="C2" s="13">
        <f>B2+75</f>
        <v>45733</v>
      </c>
      <c r="D2" s="1">
        <v>40</v>
      </c>
      <c r="E2" s="14">
        <f t="shared" ref="E2:E9" si="0">C2 - B2 +1</f>
        <v>76</v>
      </c>
      <c r="F2" s="14">
        <f>NETWORKDAYS(B2, C2, 'public holidays'!A$2:A$500)</f>
        <v>53</v>
      </c>
      <c r="G2" s="15">
        <f t="shared" ref="G2:G9" si="1">D2/F2</f>
        <v>0.75471698113207553</v>
      </c>
      <c r="H2" s="16">
        <f t="shared" ref="H2:H9" si="2">_xlfn.FLOOR.MATH(G2, 0.25)</f>
        <v>0.75</v>
      </c>
      <c r="I2" s="16">
        <f t="shared" ref="I2:I9" si="3">H2 + 0.25</f>
        <v>1</v>
      </c>
      <c r="J2" s="5" t="b">
        <f>COUNTIF(links!$B$1:$B$528, A2) &gt; 0</f>
        <v>1</v>
      </c>
      <c r="K2" s="5" t="b">
        <f>C2&gt;misc!$A$2</f>
        <v>1</v>
      </c>
      <c r="L2" s="5" t="b">
        <f t="shared" ref="L2:L9" si="4">AND(ISNUMBER(B2), ISNUMBER(C2), B2&lt;=C2)</f>
        <v>1</v>
      </c>
    </row>
    <row r="3" spans="1:12" x14ac:dyDescent="0.2">
      <c r="A3" s="1" t="s">
        <v>66</v>
      </c>
      <c r="B3" s="13">
        <f>C2+1</f>
        <v>45734</v>
      </c>
      <c r="C3" s="13">
        <v>45741</v>
      </c>
      <c r="D3" s="1">
        <v>10</v>
      </c>
      <c r="E3" s="14">
        <f t="shared" si="0"/>
        <v>8</v>
      </c>
      <c r="F3" s="14">
        <f>NETWORKDAYS(B3, C3, 'public holidays'!A$2:A$500)</f>
        <v>6</v>
      </c>
      <c r="G3" s="15">
        <f t="shared" si="1"/>
        <v>1.6666666666666667</v>
      </c>
      <c r="H3" s="16">
        <f t="shared" si="2"/>
        <v>1.5</v>
      </c>
      <c r="I3" s="16">
        <f t="shared" si="3"/>
        <v>1.75</v>
      </c>
      <c r="J3" s="5" t="b">
        <f>COUNTIF(links!$B$1:$B$528, A3) &gt; 0</f>
        <v>1</v>
      </c>
      <c r="K3" s="5" t="b">
        <f>C3&gt;misc!$A$2</f>
        <v>1</v>
      </c>
      <c r="L3" s="5" t="b">
        <f t="shared" si="4"/>
        <v>1</v>
      </c>
    </row>
    <row r="4" spans="1:12" x14ac:dyDescent="0.2">
      <c r="A4" s="1" t="s">
        <v>69</v>
      </c>
      <c r="B4" s="13">
        <v>45658</v>
      </c>
      <c r="C4" s="13">
        <f>B4+55</f>
        <v>45713</v>
      </c>
      <c r="D4" s="1">
        <v>30</v>
      </c>
      <c r="E4" s="14">
        <f t="shared" si="0"/>
        <v>56</v>
      </c>
      <c r="F4" s="14">
        <f>NETWORKDAYS(B4, C4, 'public holidays'!A$2:A$500)</f>
        <v>39</v>
      </c>
      <c r="G4" s="15">
        <f t="shared" si="1"/>
        <v>0.76923076923076927</v>
      </c>
      <c r="H4" s="16">
        <f t="shared" si="2"/>
        <v>0.75</v>
      </c>
      <c r="I4" s="16">
        <f t="shared" si="3"/>
        <v>1</v>
      </c>
      <c r="J4" s="5" t="b">
        <f>COUNTIF(links!$B$1:$B$528, A4) &gt; 0</f>
        <v>1</v>
      </c>
      <c r="K4" s="5" t="b">
        <f>C4&gt;misc!$A$2</f>
        <v>1</v>
      </c>
      <c r="L4" s="5" t="b">
        <f t="shared" si="4"/>
        <v>1</v>
      </c>
    </row>
    <row r="5" spans="1:12" x14ac:dyDescent="0.2">
      <c r="A5" s="1" t="s">
        <v>68</v>
      </c>
      <c r="B5" s="13">
        <f>C4+1</f>
        <v>45714</v>
      </c>
      <c r="C5" s="13">
        <v>45719</v>
      </c>
      <c r="D5" s="1">
        <v>15</v>
      </c>
      <c r="E5" s="14">
        <f t="shared" si="0"/>
        <v>6</v>
      </c>
      <c r="F5" s="14">
        <f>NETWORKDAYS(B5, C5, 'public holidays'!A$2:A$500)</f>
        <v>4</v>
      </c>
      <c r="G5" s="15">
        <f t="shared" si="1"/>
        <v>3.75</v>
      </c>
      <c r="H5" s="16">
        <f t="shared" si="2"/>
        <v>3.75</v>
      </c>
      <c r="I5" s="16">
        <f t="shared" si="3"/>
        <v>4</v>
      </c>
      <c r="J5" s="5" t="b">
        <f>COUNTIF(links!$B$1:$B$528, A5) &gt; 0</f>
        <v>1</v>
      </c>
      <c r="K5" s="5" t="b">
        <f>C5&gt;misc!$A$2</f>
        <v>1</v>
      </c>
      <c r="L5" s="5" t="b">
        <f t="shared" si="4"/>
        <v>1</v>
      </c>
    </row>
    <row r="6" spans="1:12" x14ac:dyDescent="0.2">
      <c r="A6" s="1" t="s">
        <v>71</v>
      </c>
      <c r="B6" s="13">
        <v>45658</v>
      </c>
      <c r="C6" s="13">
        <f>B6+85</f>
        <v>45743</v>
      </c>
      <c r="D6" s="1">
        <v>60</v>
      </c>
      <c r="E6" s="14">
        <f t="shared" si="0"/>
        <v>86</v>
      </c>
      <c r="F6" s="14">
        <f>NETWORKDAYS(B6, C6, 'public holidays'!A$2:A$500)</f>
        <v>61</v>
      </c>
      <c r="G6" s="15">
        <f t="shared" si="1"/>
        <v>0.98360655737704916</v>
      </c>
      <c r="H6" s="16">
        <f t="shared" si="2"/>
        <v>0.75</v>
      </c>
      <c r="I6" s="16">
        <f t="shared" si="3"/>
        <v>1</v>
      </c>
      <c r="J6" s="5" t="b">
        <f>COUNTIF(links!$B$1:$B$528, A6) &gt; 0</f>
        <v>1</v>
      </c>
      <c r="K6" s="5" t="b">
        <f>C6&gt;misc!$A$2</f>
        <v>1</v>
      </c>
      <c r="L6" s="5" t="b">
        <f t="shared" si="4"/>
        <v>1</v>
      </c>
    </row>
    <row r="7" spans="1:12" x14ac:dyDescent="0.2">
      <c r="A7" s="1" t="s">
        <v>70</v>
      </c>
      <c r="B7" s="13">
        <f>C6+1</f>
        <v>45744</v>
      </c>
      <c r="C7" s="13">
        <v>45754</v>
      </c>
      <c r="D7" s="1">
        <v>20</v>
      </c>
      <c r="E7" s="14">
        <f t="shared" si="0"/>
        <v>11</v>
      </c>
      <c r="F7" s="14">
        <f>NETWORKDAYS(B7, C7, 'public holidays'!A$2:A$500)</f>
        <v>7</v>
      </c>
      <c r="G7" s="15">
        <f t="shared" si="1"/>
        <v>2.8571428571428572</v>
      </c>
      <c r="H7" s="16">
        <f t="shared" si="2"/>
        <v>2.75</v>
      </c>
      <c r="I7" s="16">
        <f t="shared" si="3"/>
        <v>3</v>
      </c>
      <c r="J7" s="5" t="b">
        <f>COUNTIF(links!$B$1:$B$528, A7) &gt; 0</f>
        <v>1</v>
      </c>
      <c r="K7" s="5" t="b">
        <f>C7&gt;misc!$A$2</f>
        <v>1</v>
      </c>
      <c r="L7" s="5" t="b">
        <f t="shared" si="4"/>
        <v>1</v>
      </c>
    </row>
    <row r="8" spans="1:12" x14ac:dyDescent="0.2">
      <c r="A8" s="1" t="s">
        <v>73</v>
      </c>
      <c r="B8" s="13">
        <v>45658</v>
      </c>
      <c r="C8" s="13">
        <f>B8+140</f>
        <v>45798</v>
      </c>
      <c r="D8" s="1">
        <v>30</v>
      </c>
      <c r="E8" s="14">
        <f t="shared" si="0"/>
        <v>141</v>
      </c>
      <c r="F8" s="14">
        <f>NETWORKDAYS(B8, C8, 'public holidays'!A$2:A$500)</f>
        <v>99</v>
      </c>
      <c r="G8" s="15">
        <f t="shared" si="1"/>
        <v>0.30303030303030304</v>
      </c>
      <c r="H8" s="16">
        <f t="shared" si="2"/>
        <v>0.25</v>
      </c>
      <c r="I8" s="16">
        <f t="shared" si="3"/>
        <v>0.5</v>
      </c>
      <c r="J8" s="5" t="b">
        <f>COUNTIF(links!$B$1:$B$528, A8) &gt; 0</f>
        <v>1</v>
      </c>
      <c r="K8" s="5" t="b">
        <f>C8&gt;misc!$A$2</f>
        <v>1</v>
      </c>
      <c r="L8" s="5" t="b">
        <f t="shared" si="4"/>
        <v>1</v>
      </c>
    </row>
    <row r="9" spans="1:12" x14ac:dyDescent="0.2">
      <c r="A9" s="1" t="s">
        <v>72</v>
      </c>
      <c r="B9" s="13">
        <f>C8+1</f>
        <v>45799</v>
      </c>
      <c r="C9" s="13">
        <v>45810</v>
      </c>
      <c r="D9" s="1">
        <v>15</v>
      </c>
      <c r="E9" s="14">
        <f t="shared" si="0"/>
        <v>12</v>
      </c>
      <c r="F9" s="14">
        <f>NETWORKDAYS(B9, C9, 'public holidays'!A$2:A$500)</f>
        <v>8</v>
      </c>
      <c r="G9" s="15">
        <f t="shared" si="1"/>
        <v>1.875</v>
      </c>
      <c r="H9" s="16">
        <f t="shared" si="2"/>
        <v>1.75</v>
      </c>
      <c r="I9" s="16">
        <f t="shared" si="3"/>
        <v>2</v>
      </c>
      <c r="J9" s="5" t="b">
        <f>COUNTIF(links!$B$1:$B$528, A9) &gt; 0</f>
        <v>1</v>
      </c>
      <c r="K9" s="5" t="b">
        <f>C9&gt;misc!$A$2</f>
        <v>1</v>
      </c>
      <c r="L9" s="5" t="b">
        <f t="shared" si="4"/>
        <v>1</v>
      </c>
    </row>
    <row r="10" spans="1:12" x14ac:dyDescent="0.2">
      <c r="A10" s="1" t="s">
        <v>74</v>
      </c>
      <c r="B10" s="13">
        <v>45731</v>
      </c>
      <c r="C10" s="13">
        <f>B10+25</f>
        <v>45756</v>
      </c>
      <c r="D10" s="1">
        <v>60</v>
      </c>
      <c r="E10" s="14">
        <f t="shared" ref="E10:E19" si="5">C10 - B10 +1</f>
        <v>26</v>
      </c>
      <c r="F10" s="14">
        <f>NETWORKDAYS(B10, C10, 'public holidays'!A$2:A$500)</f>
        <v>18</v>
      </c>
      <c r="G10" s="15">
        <f t="shared" ref="G10:G19" si="6">D10/F10</f>
        <v>3.3333333333333335</v>
      </c>
      <c r="H10" s="16">
        <f t="shared" ref="H10:H19" si="7">_xlfn.FLOOR.MATH(G10, 0.25)</f>
        <v>3.25</v>
      </c>
      <c r="I10" s="16">
        <f t="shared" ref="I10:I19" si="8">H10 + 0.25</f>
        <v>3.5</v>
      </c>
      <c r="J10" s="5" t="b">
        <f>COUNTIF(links!$B$1:$B$528, A10) &gt; 0</f>
        <v>1</v>
      </c>
      <c r="K10" s="5" t="b">
        <f>C10&gt;misc!$A$2</f>
        <v>1</v>
      </c>
      <c r="L10" s="5" t="b">
        <f t="shared" ref="L10:L19" si="9">AND(ISNUMBER(B10), ISNUMBER(C10), B10&lt;=C10)</f>
        <v>1</v>
      </c>
    </row>
    <row r="11" spans="1:12" x14ac:dyDescent="0.2">
      <c r="A11" s="1" t="s">
        <v>76</v>
      </c>
      <c r="B11" s="13">
        <f>C10+1</f>
        <v>45757</v>
      </c>
      <c r="C11" s="13">
        <f>B11+130</f>
        <v>45887</v>
      </c>
      <c r="D11" s="1">
        <v>90</v>
      </c>
      <c r="E11" s="14">
        <f t="shared" si="5"/>
        <v>131</v>
      </c>
      <c r="F11" s="14">
        <f>NETWORKDAYS(B11, C11, 'public holidays'!A$2:A$500)</f>
        <v>92</v>
      </c>
      <c r="G11" s="15">
        <f t="shared" si="6"/>
        <v>0.97826086956521741</v>
      </c>
      <c r="H11" s="16">
        <f t="shared" si="7"/>
        <v>0.75</v>
      </c>
      <c r="I11" s="16">
        <f t="shared" si="8"/>
        <v>1</v>
      </c>
      <c r="J11" s="5" t="b">
        <f>COUNTIF(links!$B$1:$B$528, A11) &gt; 0</f>
        <v>1</v>
      </c>
      <c r="K11" s="5" t="b">
        <f>C11&gt;misc!$A$2</f>
        <v>1</v>
      </c>
      <c r="L11" s="5" t="b">
        <f t="shared" si="9"/>
        <v>1</v>
      </c>
    </row>
    <row r="12" spans="1:12" x14ac:dyDescent="0.2">
      <c r="A12" s="1" t="s">
        <v>75</v>
      </c>
      <c r="B12" s="13">
        <f>C11+1</f>
        <v>45888</v>
      </c>
      <c r="C12" s="13">
        <v>45901</v>
      </c>
      <c r="D12" s="1">
        <v>20</v>
      </c>
      <c r="E12" s="14">
        <f t="shared" si="5"/>
        <v>14</v>
      </c>
      <c r="F12" s="14">
        <f>NETWORKDAYS(B12, C12, 'public holidays'!A$2:A$500)</f>
        <v>10</v>
      </c>
      <c r="G12" s="15">
        <f t="shared" si="6"/>
        <v>2</v>
      </c>
      <c r="H12" s="16">
        <f t="shared" si="7"/>
        <v>2</v>
      </c>
      <c r="I12" s="16">
        <f t="shared" si="8"/>
        <v>2.25</v>
      </c>
      <c r="J12" s="5" t="b">
        <f>COUNTIF(links!$B$1:$B$528, A12) &gt; 0</f>
        <v>1</v>
      </c>
      <c r="K12" s="5" t="b">
        <f>C12&gt;misc!$A$2</f>
        <v>1</v>
      </c>
      <c r="L12" s="5" t="b">
        <f t="shared" si="9"/>
        <v>1</v>
      </c>
    </row>
    <row r="13" spans="1:12" x14ac:dyDescent="0.2">
      <c r="B13" s="13"/>
      <c r="C13" s="13"/>
      <c r="D13" s="1"/>
      <c r="E13" s="1"/>
      <c r="F13" s="1"/>
      <c r="G13" s="1"/>
      <c r="H13" s="1"/>
      <c r="I13" s="1"/>
      <c r="J13" s="5"/>
      <c r="K13" s="5"/>
      <c r="L13" s="5"/>
    </row>
    <row r="14" spans="1:12" x14ac:dyDescent="0.2">
      <c r="B14" s="13"/>
      <c r="C14" s="13"/>
      <c r="D14" s="1"/>
      <c r="E14" s="1"/>
      <c r="F14" s="1"/>
      <c r="G14" s="1"/>
      <c r="H14" s="1"/>
      <c r="I14" s="1"/>
      <c r="J14" s="5"/>
      <c r="K14" s="5"/>
      <c r="L14" s="5"/>
    </row>
    <row r="15" spans="1:12" x14ac:dyDescent="0.2">
      <c r="B15" s="13"/>
      <c r="C15" s="13"/>
      <c r="D15" s="1"/>
      <c r="E15" s="1"/>
      <c r="F15" s="1"/>
      <c r="G15" s="1"/>
      <c r="H15" s="1"/>
      <c r="I15" s="1"/>
      <c r="J15" s="5"/>
      <c r="K15" s="5"/>
      <c r="L15" s="5"/>
    </row>
    <row r="16" spans="1:12" x14ac:dyDescent="0.2">
      <c r="B16" s="13"/>
      <c r="C16" s="13"/>
      <c r="D16" s="1"/>
      <c r="E16" s="1"/>
      <c r="F16" s="1"/>
      <c r="G16" s="1"/>
      <c r="H16" s="1"/>
      <c r="I16" s="1"/>
      <c r="J16" s="5"/>
      <c r="K16" s="5"/>
      <c r="L16" s="5"/>
    </row>
    <row r="17" spans="2:12" x14ac:dyDescent="0.2">
      <c r="B17" s="13"/>
      <c r="C17" s="13"/>
      <c r="D17" s="1"/>
      <c r="E17" s="1"/>
      <c r="F17" s="1"/>
      <c r="G17" s="1"/>
      <c r="H17" s="1"/>
      <c r="I17" s="1"/>
      <c r="J17" s="5"/>
      <c r="K17" s="5"/>
      <c r="L17" s="5"/>
    </row>
    <row r="18" spans="2:12" x14ac:dyDescent="0.2">
      <c r="B18" s="13"/>
      <c r="C18" s="13"/>
      <c r="D18" s="1"/>
      <c r="E18" s="1"/>
      <c r="F18" s="1"/>
      <c r="G18" s="1"/>
      <c r="H18" s="1"/>
      <c r="I18" s="1"/>
      <c r="J18" s="5"/>
      <c r="K18" s="5"/>
      <c r="L18" s="5"/>
    </row>
    <row r="19" spans="2:12" x14ac:dyDescent="0.2">
      <c r="B19" s="13"/>
      <c r="C19" s="13"/>
      <c r="D19" s="1"/>
      <c r="E19" s="1"/>
      <c r="F19" s="1"/>
      <c r="G19" s="1"/>
      <c r="H19" s="1"/>
      <c r="I19" s="1"/>
      <c r="J19" s="5"/>
      <c r="K19" s="5"/>
      <c r="L19" s="5"/>
    </row>
  </sheetData>
  <dataValidations count="2">
    <dataValidation type="date" operator="greaterThanOrEqual" allowBlank="1" showInputMessage="1" showErrorMessage="1" errorTitle="Invalid Date" error="Planned UAT Date must be in the correct date format." promptTitle="Date" prompt=" " sqref="B14 B17 B10" xr:uid="{025EE4B8-7FBD-4022-B9BA-EAFF191D3A9A}">
      <formula1>1</formula1>
      <formula2>0</formula2>
    </dataValidation>
    <dataValidation type="date" operator="greaterThanOrEqual" allowBlank="1" showInputMessage="1" showErrorMessage="1" errorTitle="Invalid Date" error="Planned Go-Live Date must be in the correct date format." promptTitle="Date" prompt=" " sqref="C19 C16 C12" xr:uid="{00000000-0002-0000-0100-000001000000}">
      <formula1>1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zoomScale="120" zoomScaleNormal="120" workbookViewId="0">
      <selection activeCell="A2" sqref="A2"/>
    </sheetView>
  </sheetViews>
  <sheetFormatPr defaultColWidth="11.5703125" defaultRowHeight="12.75" x14ac:dyDescent="0.2"/>
  <cols>
    <col min="1" max="1" width="22.7109375" style="1" customWidth="1"/>
    <col min="2" max="2" width="17.7109375" style="1" customWidth="1"/>
    <col min="3" max="4" width="11.5703125" style="2"/>
    <col min="5" max="16384" width="11.5703125" style="1"/>
  </cols>
  <sheetData>
    <row r="1" spans="1:4" x14ac:dyDescent="0.2">
      <c r="A1" s="3" t="s">
        <v>10</v>
      </c>
      <c r="B1" s="7" t="s">
        <v>11</v>
      </c>
      <c r="C1" s="4" t="b">
        <f>AND(C2:C593)</f>
        <v>1</v>
      </c>
      <c r="D1" s="4" t="b">
        <f>AND(D2:D593)</f>
        <v>1</v>
      </c>
    </row>
    <row r="2" spans="1:4" x14ac:dyDescent="0.2">
      <c r="A2" s="1" t="s">
        <v>65</v>
      </c>
      <c r="B2" s="1" t="s">
        <v>66</v>
      </c>
      <c r="C2" s="17" t="b">
        <f>COUNTIF(experts!$A$2:$A$954, A2) &gt; 0</f>
        <v>1</v>
      </c>
      <c r="D2" s="17" t="b">
        <f>COUNTIF(tasks!$A$2:$A$607, B2) &gt; 0</f>
        <v>1</v>
      </c>
    </row>
    <row r="3" spans="1:4" x14ac:dyDescent="0.2">
      <c r="A3" s="1" t="s">
        <v>65</v>
      </c>
      <c r="B3" s="1" t="s">
        <v>67</v>
      </c>
      <c r="C3" s="17" t="b">
        <f>COUNTIF(experts!$A$2:$A$954, A3) &gt; 0</f>
        <v>1</v>
      </c>
      <c r="D3" s="17" t="b">
        <f>COUNTIF(tasks!$A$2:$A$607, B3) &gt; 0</f>
        <v>1</v>
      </c>
    </row>
    <row r="4" spans="1:4" x14ac:dyDescent="0.2">
      <c r="A4" s="1" t="s">
        <v>65</v>
      </c>
      <c r="B4" s="1" t="s">
        <v>68</v>
      </c>
      <c r="C4" s="17" t="b">
        <f>COUNTIF(experts!$A$2:$A$954, A4) &gt; 0</f>
        <v>1</v>
      </c>
      <c r="D4" s="17" t="b">
        <f>COUNTIF(tasks!$A$2:$A$607, B4) &gt; 0</f>
        <v>1</v>
      </c>
    </row>
    <row r="5" spans="1:4" x14ac:dyDescent="0.2">
      <c r="A5" s="1" t="s">
        <v>65</v>
      </c>
      <c r="B5" s="1" t="s">
        <v>69</v>
      </c>
      <c r="C5" s="17" t="b">
        <f>COUNTIF(experts!$A$2:$A$954, A5) &gt; 0</f>
        <v>1</v>
      </c>
      <c r="D5" s="17" t="b">
        <f>COUNTIF(tasks!$A$2:$A$607, B5) &gt; 0</f>
        <v>1</v>
      </c>
    </row>
    <row r="6" spans="1:4" x14ac:dyDescent="0.2">
      <c r="A6" s="1" t="s">
        <v>65</v>
      </c>
      <c r="B6" s="1" t="s">
        <v>70</v>
      </c>
      <c r="C6" s="17" t="b">
        <f>COUNTIF(experts!$A$2:$A$954, A6) &gt; 0</f>
        <v>1</v>
      </c>
      <c r="D6" s="17" t="b">
        <f>COUNTIF(tasks!$A$2:$A$607, B6) &gt; 0</f>
        <v>1</v>
      </c>
    </row>
    <row r="7" spans="1:4" x14ac:dyDescent="0.2">
      <c r="A7" s="1" t="s">
        <v>65</v>
      </c>
      <c r="B7" s="1" t="s">
        <v>71</v>
      </c>
      <c r="C7" s="17" t="b">
        <f>COUNTIF(experts!$A$2:$A$954, A7) &gt; 0</f>
        <v>1</v>
      </c>
      <c r="D7" s="17" t="b">
        <f>COUNTIF(tasks!$A$2:$A$607, B7) &gt; 0</f>
        <v>1</v>
      </c>
    </row>
    <row r="8" spans="1:4" x14ac:dyDescent="0.2">
      <c r="A8" s="1" t="s">
        <v>65</v>
      </c>
      <c r="B8" s="1" t="s">
        <v>72</v>
      </c>
      <c r="C8" s="17" t="b">
        <f>COUNTIF(experts!$A$2:$A$954, A8) &gt; 0</f>
        <v>1</v>
      </c>
      <c r="D8" s="17" t="b">
        <f>COUNTIF(tasks!$A$2:$A$607, B8) &gt; 0</f>
        <v>1</v>
      </c>
    </row>
    <row r="9" spans="1:4" x14ac:dyDescent="0.2">
      <c r="A9" s="1" t="s">
        <v>65</v>
      </c>
      <c r="B9" s="1" t="s">
        <v>73</v>
      </c>
      <c r="C9" s="17" t="b">
        <f>COUNTIF(experts!$A$2:$A$954, A9) &gt; 0</f>
        <v>1</v>
      </c>
      <c r="D9" s="17" t="b">
        <f>COUNTIF(tasks!$A$2:$A$607, B9) &gt; 0</f>
        <v>1</v>
      </c>
    </row>
    <row r="10" spans="1:4" x14ac:dyDescent="0.2">
      <c r="A10" s="1" t="s">
        <v>65</v>
      </c>
      <c r="B10" s="1" t="s">
        <v>74</v>
      </c>
      <c r="C10" s="17" t="b">
        <f>COUNTIF(experts!$A$2:$A$954, A10) &gt; 0</f>
        <v>1</v>
      </c>
      <c r="D10" s="17" t="b">
        <f>COUNTIF(tasks!$A$2:$A$607, B10) &gt; 0</f>
        <v>1</v>
      </c>
    </row>
    <row r="11" spans="1:4" x14ac:dyDescent="0.2">
      <c r="A11" s="1" t="s">
        <v>65</v>
      </c>
      <c r="B11" s="1" t="s">
        <v>75</v>
      </c>
      <c r="C11" s="17" t="b">
        <f>COUNTIF(experts!$A$2:$A$954, A11) &gt; 0</f>
        <v>1</v>
      </c>
      <c r="D11" s="17" t="b">
        <f>COUNTIF(tasks!$A$2:$A$607, B11) &gt; 0</f>
        <v>1</v>
      </c>
    </row>
    <row r="12" spans="1:4" x14ac:dyDescent="0.2">
      <c r="A12" s="1" t="s">
        <v>65</v>
      </c>
      <c r="B12" s="1" t="s">
        <v>76</v>
      </c>
      <c r="C12" s="17" t="b">
        <f>COUNTIF(experts!$A$2:$A$954, A12) &gt; 0</f>
        <v>1</v>
      </c>
      <c r="D12" s="17" t="b">
        <f>COUNTIF(tasks!$A$2:$A$607, B12) &gt; 0</f>
        <v>1</v>
      </c>
    </row>
    <row r="13" spans="1:4" x14ac:dyDescent="0.2">
      <c r="C13" s="17"/>
      <c r="D13" s="17"/>
    </row>
    <row r="14" spans="1:4" x14ac:dyDescent="0.2">
      <c r="C14" s="17"/>
      <c r="D14" s="17"/>
    </row>
    <row r="15" spans="1:4" x14ac:dyDescent="0.2">
      <c r="C15" s="17"/>
      <c r="D15" s="17"/>
    </row>
    <row r="16" spans="1:4" x14ac:dyDescent="0.2">
      <c r="C16" s="17"/>
      <c r="D16" s="17"/>
    </row>
    <row r="17" spans="3:4" x14ac:dyDescent="0.2">
      <c r="C17" s="17"/>
      <c r="D17" s="17"/>
    </row>
    <row r="18" spans="3:4" x14ac:dyDescent="0.2">
      <c r="C18" s="17"/>
      <c r="D18" s="17"/>
    </row>
    <row r="19" spans="3:4" x14ac:dyDescent="0.2">
      <c r="C19" s="17"/>
      <c r="D19" s="1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"/>
  <sheetViews>
    <sheetView tabSelected="1" zoomScale="120" zoomScaleNormal="120" workbookViewId="0">
      <selection activeCell="D20" sqref="D20"/>
    </sheetView>
  </sheetViews>
  <sheetFormatPr defaultColWidth="11.5703125" defaultRowHeight="12.75" x14ac:dyDescent="0.2"/>
  <cols>
    <col min="1" max="1" width="22.7109375" style="1" customWidth="1"/>
    <col min="2" max="2" width="11.5703125" style="1"/>
    <col min="3" max="6" width="11.5703125" style="6"/>
    <col min="7" max="9" width="11.5703125" style="2"/>
    <col min="10" max="10" width="11.5703125" style="1"/>
    <col min="14" max="16384" width="11.5703125" style="1"/>
  </cols>
  <sheetData>
    <row r="1" spans="1:9" x14ac:dyDescent="0.2">
      <c r="A1" s="3" t="s">
        <v>10</v>
      </c>
      <c r="B1" s="7" t="s">
        <v>11</v>
      </c>
      <c r="C1" s="8" t="s">
        <v>2</v>
      </c>
      <c r="D1" s="8" t="s">
        <v>3</v>
      </c>
      <c r="E1" s="18" t="s">
        <v>8</v>
      </c>
      <c r="F1" s="18" t="s">
        <v>9</v>
      </c>
      <c r="G1" s="4" t="b">
        <f>AND(G2:G937)</f>
        <v>1</v>
      </c>
      <c r="H1" s="4" t="b">
        <f>AND(H2:H937)</f>
        <v>1</v>
      </c>
      <c r="I1" s="12" t="b">
        <f>AND(I2:I907)</f>
        <v>1</v>
      </c>
    </row>
    <row r="2" spans="1:9" x14ac:dyDescent="0.2">
      <c r="A2" s="1" t="s">
        <v>65</v>
      </c>
      <c r="B2" s="1" t="s">
        <v>67</v>
      </c>
      <c r="C2" s="13">
        <v>45658</v>
      </c>
      <c r="D2" s="13">
        <f>C2+75</f>
        <v>45733</v>
      </c>
      <c r="E2" s="16">
        <v>0.75</v>
      </c>
      <c r="F2" s="16">
        <v>1</v>
      </c>
      <c r="G2" s="2" t="b">
        <f>COUNTIF(experts!$A$2:$A$954, A2) &gt; 0</f>
        <v>1</v>
      </c>
      <c r="H2" s="2" t="b">
        <f>COUNTIF(tasks!$A$2:$A$629,B2)&gt;0</f>
        <v>1</v>
      </c>
      <c r="I2" s="2" t="b">
        <f t="shared" ref="I2" si="0">AND(ISNUMBER(C2), ISNUMBER(D2), C2&lt;=D2)</f>
        <v>1</v>
      </c>
    </row>
    <row r="3" spans="1:9" x14ac:dyDescent="0.2">
      <c r="A3" s="1" t="s">
        <v>65</v>
      </c>
      <c r="B3" s="1" t="s">
        <v>66</v>
      </c>
      <c r="C3" s="13">
        <f>D2+1</f>
        <v>45734</v>
      </c>
      <c r="D3" s="13">
        <v>45741</v>
      </c>
      <c r="E3" s="16">
        <v>1.5</v>
      </c>
      <c r="F3" s="16">
        <v>1.75</v>
      </c>
      <c r="G3" s="2" t="b">
        <f>COUNTIF(experts!$A$2:$A$954, A3) &gt; 0</f>
        <v>1</v>
      </c>
      <c r="H3" s="2" t="b">
        <f>COUNTIF(tasks!$A$2:$A$629,B3)&gt;0</f>
        <v>1</v>
      </c>
      <c r="I3" s="2" t="b">
        <f t="shared" ref="I3:I19" si="1">AND(ISNUMBER(C3), ISNUMBER(D3), C3&lt;=D3)</f>
        <v>1</v>
      </c>
    </row>
    <row r="4" spans="1:9" x14ac:dyDescent="0.2">
      <c r="A4" s="1" t="s">
        <v>65</v>
      </c>
      <c r="B4" s="1" t="s">
        <v>69</v>
      </c>
      <c r="C4" s="13">
        <v>45658</v>
      </c>
      <c r="D4" s="13">
        <f>C4+55</f>
        <v>45713</v>
      </c>
      <c r="E4" s="16">
        <v>0.75</v>
      </c>
      <c r="F4" s="16">
        <v>1</v>
      </c>
      <c r="G4" s="2" t="b">
        <f>COUNTIF(experts!$A$2:$A$954, A4) &gt; 0</f>
        <v>1</v>
      </c>
      <c r="H4" s="2" t="b">
        <f>COUNTIF(tasks!$A$2:$A$629,B4)&gt;0</f>
        <v>1</v>
      </c>
      <c r="I4" s="2" t="b">
        <f t="shared" si="1"/>
        <v>1</v>
      </c>
    </row>
    <row r="5" spans="1:9" x14ac:dyDescent="0.2">
      <c r="A5" s="1" t="s">
        <v>65</v>
      </c>
      <c r="B5" s="1" t="s">
        <v>68</v>
      </c>
      <c r="C5" s="13">
        <f>D4+1</f>
        <v>45714</v>
      </c>
      <c r="D5" s="13">
        <v>45719</v>
      </c>
      <c r="E5" s="16">
        <v>3.75</v>
      </c>
      <c r="F5" s="16">
        <v>4</v>
      </c>
      <c r="G5" s="2" t="b">
        <f>COUNTIF(experts!$A$2:$A$954, A5) &gt; 0</f>
        <v>1</v>
      </c>
      <c r="H5" s="2" t="b">
        <f>COUNTIF(tasks!$A$2:$A$629,B5)&gt;0</f>
        <v>1</v>
      </c>
      <c r="I5" s="2" t="b">
        <f t="shared" si="1"/>
        <v>1</v>
      </c>
    </row>
    <row r="6" spans="1:9" x14ac:dyDescent="0.2">
      <c r="A6" s="1" t="s">
        <v>65</v>
      </c>
      <c r="B6" s="1" t="s">
        <v>71</v>
      </c>
      <c r="C6" s="13">
        <v>45658</v>
      </c>
      <c r="D6" s="13">
        <f>C6+85</f>
        <v>45743</v>
      </c>
      <c r="E6" s="16">
        <v>0.75</v>
      </c>
      <c r="F6" s="16">
        <v>1</v>
      </c>
      <c r="G6" s="2" t="b">
        <f>COUNTIF(experts!$A$2:$A$954, A6) &gt; 0</f>
        <v>1</v>
      </c>
      <c r="H6" s="2" t="b">
        <f>COUNTIF(tasks!$A$2:$A$629,B6)&gt;0</f>
        <v>1</v>
      </c>
      <c r="I6" s="2" t="b">
        <f t="shared" si="1"/>
        <v>1</v>
      </c>
    </row>
    <row r="7" spans="1:9" x14ac:dyDescent="0.2">
      <c r="A7" s="1" t="s">
        <v>65</v>
      </c>
      <c r="B7" s="1" t="s">
        <v>70</v>
      </c>
      <c r="C7" s="13">
        <f>D6+1</f>
        <v>45744</v>
      </c>
      <c r="D7" s="13">
        <v>45754</v>
      </c>
      <c r="E7" s="16">
        <v>2.75</v>
      </c>
      <c r="F7" s="16">
        <v>3</v>
      </c>
      <c r="G7" s="2" t="b">
        <f>COUNTIF(experts!$A$2:$A$954, A7) &gt; 0</f>
        <v>1</v>
      </c>
      <c r="H7" s="2" t="b">
        <f>COUNTIF(tasks!$A$2:$A$629,B7)&gt;0</f>
        <v>1</v>
      </c>
      <c r="I7" s="2" t="b">
        <f t="shared" si="1"/>
        <v>1</v>
      </c>
    </row>
    <row r="8" spans="1:9" x14ac:dyDescent="0.2">
      <c r="A8" s="1" t="s">
        <v>65</v>
      </c>
      <c r="B8" s="1" t="s">
        <v>73</v>
      </c>
      <c r="C8" s="13">
        <v>45658</v>
      </c>
      <c r="D8" s="13">
        <f>C8+140</f>
        <v>45798</v>
      </c>
      <c r="E8" s="16">
        <v>0.25</v>
      </c>
      <c r="F8" s="16">
        <v>0.5</v>
      </c>
      <c r="G8" s="2" t="b">
        <f>COUNTIF(experts!$A$2:$A$954, A8) &gt; 0</f>
        <v>1</v>
      </c>
      <c r="H8" s="2" t="b">
        <f>COUNTIF(tasks!$A$2:$A$629,B8)&gt;0</f>
        <v>1</v>
      </c>
      <c r="I8" s="2" t="b">
        <f t="shared" si="1"/>
        <v>1</v>
      </c>
    </row>
    <row r="9" spans="1:9" x14ac:dyDescent="0.2">
      <c r="A9" s="1" t="s">
        <v>65</v>
      </c>
      <c r="B9" s="1" t="s">
        <v>72</v>
      </c>
      <c r="C9" s="13">
        <f>D8+1</f>
        <v>45799</v>
      </c>
      <c r="D9" s="13">
        <v>45810</v>
      </c>
      <c r="E9" s="16">
        <v>1.75</v>
      </c>
      <c r="F9" s="16">
        <v>2</v>
      </c>
      <c r="G9" s="2" t="b">
        <f>COUNTIF(experts!$A$2:$A$954, A9) &gt; 0</f>
        <v>1</v>
      </c>
      <c r="H9" s="2" t="b">
        <f>COUNTIF(tasks!$A$2:$A$629,B9)&gt;0</f>
        <v>1</v>
      </c>
      <c r="I9" s="2" t="b">
        <f t="shared" si="1"/>
        <v>1</v>
      </c>
    </row>
    <row r="10" spans="1:9" x14ac:dyDescent="0.2">
      <c r="A10" s="1" t="s">
        <v>65</v>
      </c>
      <c r="B10" s="1" t="s">
        <v>74</v>
      </c>
      <c r="C10" s="13">
        <v>45703</v>
      </c>
      <c r="D10" s="13">
        <f>C10+15</f>
        <v>45718</v>
      </c>
      <c r="E10" s="16">
        <v>3.25</v>
      </c>
      <c r="F10" s="16">
        <v>3.5</v>
      </c>
      <c r="G10" s="2" t="b">
        <f>COUNTIF(experts!$A$2:$A$954, A10) &gt; 0</f>
        <v>1</v>
      </c>
      <c r="H10" s="2" t="b">
        <f>COUNTIF(tasks!$A$2:$A$629,B10)&gt;0</f>
        <v>1</v>
      </c>
      <c r="I10" s="2" t="b">
        <f t="shared" si="1"/>
        <v>1</v>
      </c>
    </row>
    <row r="11" spans="1:9" x14ac:dyDescent="0.2">
      <c r="A11" s="1" t="s">
        <v>65</v>
      </c>
      <c r="B11" s="1" t="s">
        <v>76</v>
      </c>
      <c r="C11" s="13">
        <f>D10+1</f>
        <v>45719</v>
      </c>
      <c r="D11" s="13">
        <f>C11+170</f>
        <v>45889</v>
      </c>
      <c r="E11" s="16">
        <v>0.75</v>
      </c>
      <c r="F11" s="16">
        <v>1</v>
      </c>
      <c r="G11" s="2" t="b">
        <f>COUNTIF(experts!$A$2:$A$954, A11) &gt; 0</f>
        <v>1</v>
      </c>
      <c r="H11" s="2" t="b">
        <f>COUNTIF(tasks!$A$2:$A$629,B11)&gt;0</f>
        <v>1</v>
      </c>
      <c r="I11" s="2" t="b">
        <f t="shared" si="1"/>
        <v>1</v>
      </c>
    </row>
    <row r="12" spans="1:9" x14ac:dyDescent="0.2">
      <c r="A12" s="1" t="s">
        <v>65</v>
      </c>
      <c r="B12" s="1" t="s">
        <v>75</v>
      </c>
      <c r="C12" s="13">
        <f>D11+1</f>
        <v>45890</v>
      </c>
      <c r="D12" s="13">
        <v>45901</v>
      </c>
      <c r="E12" s="16">
        <v>2</v>
      </c>
      <c r="F12" s="16">
        <v>2.25</v>
      </c>
      <c r="G12" s="2" t="b">
        <f>COUNTIF(experts!$A$2:$A$954, A12) &gt; 0</f>
        <v>1</v>
      </c>
      <c r="H12" s="2" t="b">
        <f>COUNTIF(tasks!$A$2:$A$629,B12)&gt;0</f>
        <v>1</v>
      </c>
      <c r="I12" s="2" t="b">
        <f t="shared" si="1"/>
        <v>1</v>
      </c>
    </row>
    <row r="13" spans="1:9" x14ac:dyDescent="0.2">
      <c r="C13" s="13"/>
      <c r="D13" s="13"/>
      <c r="E13" s="19"/>
      <c r="F13" s="19"/>
    </row>
    <row r="14" spans="1:9" x14ac:dyDescent="0.2">
      <c r="C14" s="13"/>
      <c r="D14" s="13"/>
      <c r="E14" s="19"/>
      <c r="F14" s="19"/>
    </row>
    <row r="15" spans="1:9" x14ac:dyDescent="0.2">
      <c r="C15" s="13"/>
      <c r="D15" s="13"/>
      <c r="E15" s="19"/>
      <c r="F15" s="19"/>
    </row>
    <row r="16" spans="1:9" x14ac:dyDescent="0.2">
      <c r="C16" s="19"/>
      <c r="D16" s="19"/>
      <c r="E16" s="19"/>
      <c r="F16" s="19"/>
    </row>
    <row r="17" spans="3:10" x14ac:dyDescent="0.2">
      <c r="C17" s="19"/>
      <c r="D17" s="19"/>
      <c r="E17" s="19"/>
      <c r="F17" s="19"/>
    </row>
    <row r="18" spans="3:10" x14ac:dyDescent="0.2">
      <c r="C18" s="19"/>
      <c r="D18" s="19"/>
      <c r="E18" s="19"/>
      <c r="F18" s="19"/>
    </row>
    <row r="19" spans="3:10" x14ac:dyDescent="0.2">
      <c r="C19" s="19"/>
      <c r="D19" s="19"/>
      <c r="E19" s="19"/>
      <c r="F19" s="19"/>
    </row>
    <row r="20" spans="3:10" x14ac:dyDescent="0.2">
      <c r="C20" s="19"/>
      <c r="D20" s="19"/>
      <c r="E20" s="1"/>
      <c r="F20" s="1"/>
    </row>
    <row r="21" spans="3:10" x14ac:dyDescent="0.2">
      <c r="C21" s="19"/>
      <c r="D21" s="19"/>
      <c r="E21" s="1"/>
      <c r="F21" s="1"/>
    </row>
    <row r="22" spans="3:10" x14ac:dyDescent="0.2">
      <c r="C22" s="19"/>
      <c r="D22" s="19"/>
      <c r="E22" s="1"/>
      <c r="F22" s="1"/>
    </row>
    <row r="23" spans="3:10" x14ac:dyDescent="0.2">
      <c r="C23" s="19"/>
      <c r="D23" s="19"/>
      <c r="E23" s="1"/>
      <c r="F23" s="1"/>
    </row>
    <row r="24" spans="3:10" x14ac:dyDescent="0.2">
      <c r="C24" s="19"/>
      <c r="D24" s="19"/>
      <c r="E24" s="1"/>
      <c r="F24" s="1"/>
    </row>
    <row r="25" spans="3:10" x14ac:dyDescent="0.2">
      <c r="C25" s="19"/>
      <c r="D25" s="19"/>
      <c r="E25" s="1"/>
      <c r="F25" s="1"/>
    </row>
    <row r="26" spans="3:10" x14ac:dyDescent="0.2">
      <c r="C26" s="19"/>
      <c r="D26" s="19"/>
      <c r="E26" s="1"/>
      <c r="F26" s="1"/>
    </row>
    <row r="27" spans="3:10" x14ac:dyDescent="0.2">
      <c r="C27" s="19"/>
      <c r="D27" s="19"/>
      <c r="E27" s="1"/>
      <c r="F27" s="1"/>
    </row>
    <row r="28" spans="3:10" x14ac:dyDescent="0.2">
      <c r="C28" s="19"/>
      <c r="D28" s="19"/>
      <c r="E28" s="1"/>
      <c r="F28" s="1"/>
    </row>
    <row r="29" spans="3:10" x14ac:dyDescent="0.2">
      <c r="C29" s="19"/>
      <c r="D29" s="19"/>
      <c r="E29" s="1"/>
      <c r="F29" s="1"/>
      <c r="I29" s="20"/>
      <c r="J29" s="13"/>
    </row>
    <row r="30" spans="3:10" x14ac:dyDescent="0.2">
      <c r="C30" s="19"/>
      <c r="D30" s="19"/>
      <c r="E30" s="1"/>
      <c r="F30" s="1"/>
      <c r="I30" s="20"/>
      <c r="J30" s="13"/>
    </row>
    <row r="31" spans="3:10" x14ac:dyDescent="0.2">
      <c r="C31" s="19"/>
      <c r="D31" s="19"/>
      <c r="E31" s="1"/>
      <c r="F31" s="1"/>
      <c r="I31" s="20"/>
      <c r="J31" s="13"/>
    </row>
    <row r="32" spans="3:10" x14ac:dyDescent="0.2">
      <c r="C32" s="19"/>
      <c r="D32" s="19"/>
      <c r="E32" s="1"/>
      <c r="F32" s="1"/>
      <c r="I32" s="20"/>
      <c r="J32" s="13"/>
    </row>
    <row r="33" spans="3:10" x14ac:dyDescent="0.2">
      <c r="C33" s="19"/>
      <c r="D33" s="19"/>
      <c r="E33" s="1"/>
      <c r="F33" s="1"/>
      <c r="I33" s="20"/>
      <c r="J33" s="13"/>
    </row>
    <row r="34" spans="3:10" x14ac:dyDescent="0.2">
      <c r="C34" s="19"/>
      <c r="D34" s="19"/>
      <c r="E34" s="1"/>
      <c r="F34" s="1"/>
      <c r="I34" s="20"/>
      <c r="J34" s="13"/>
    </row>
    <row r="35" spans="3:10" x14ac:dyDescent="0.2">
      <c r="C35" s="19"/>
      <c r="D35" s="19"/>
      <c r="E35" s="1"/>
      <c r="F35" s="1"/>
      <c r="I35" s="20"/>
      <c r="J35" s="13"/>
    </row>
    <row r="36" spans="3:10" x14ac:dyDescent="0.2">
      <c r="C36" s="19"/>
      <c r="D36" s="19"/>
      <c r="E36" s="1"/>
      <c r="F36" s="1"/>
      <c r="I36" s="20"/>
      <c r="J36" s="13"/>
    </row>
    <row r="37" spans="3:10" x14ac:dyDescent="0.2">
      <c r="C37" s="19"/>
      <c r="D37" s="19"/>
      <c r="E37" s="1"/>
      <c r="F37" s="1"/>
      <c r="I37" s="20"/>
      <c r="J37" s="13"/>
    </row>
    <row r="38" spans="3:10" x14ac:dyDescent="0.2">
      <c r="C38" s="19"/>
      <c r="D38" s="19"/>
      <c r="E38" s="1"/>
      <c r="F38" s="1"/>
      <c r="I38" s="20"/>
      <c r="J38" s="13"/>
    </row>
    <row r="39" spans="3:10" x14ac:dyDescent="0.2">
      <c r="C39" s="19"/>
      <c r="D39" s="19"/>
      <c r="E39" s="1"/>
      <c r="F39" s="1"/>
      <c r="I39" s="20"/>
      <c r="J39" s="13"/>
    </row>
    <row r="40" spans="3:10" x14ac:dyDescent="0.2">
      <c r="C40" s="19"/>
      <c r="D40" s="19"/>
      <c r="E40" s="1"/>
      <c r="F40" s="1"/>
      <c r="I40" s="20"/>
      <c r="J40" s="13"/>
    </row>
    <row r="41" spans="3:10" x14ac:dyDescent="0.2">
      <c r="C41" s="19"/>
      <c r="D41" s="19"/>
      <c r="E41" s="1"/>
      <c r="F41" s="1"/>
      <c r="I41" s="20"/>
      <c r="J41" s="13"/>
    </row>
    <row r="42" spans="3:10" x14ac:dyDescent="0.2">
      <c r="C42" s="19"/>
      <c r="D42" s="19"/>
      <c r="E42" s="1"/>
      <c r="F42" s="1"/>
      <c r="I42" s="20"/>
      <c r="J42" s="13"/>
    </row>
    <row r="43" spans="3:10" x14ac:dyDescent="0.2">
      <c r="C43" s="19"/>
      <c r="D43" s="19"/>
      <c r="E43" s="1"/>
      <c r="F43" s="1"/>
      <c r="I43" s="20"/>
      <c r="J43" s="13"/>
    </row>
    <row r="44" spans="3:10" x14ac:dyDescent="0.2">
      <c r="C44" s="19"/>
      <c r="D44" s="19"/>
      <c r="E44" s="1"/>
      <c r="F44" s="1"/>
      <c r="I44" s="20"/>
      <c r="J44" s="13"/>
    </row>
    <row r="45" spans="3:10" x14ac:dyDescent="0.2">
      <c r="C45" s="19"/>
      <c r="D45" s="19"/>
      <c r="E45" s="1"/>
      <c r="F45" s="1"/>
      <c r="I45" s="20"/>
      <c r="J45" s="13"/>
    </row>
    <row r="46" spans="3:10" x14ac:dyDescent="0.2">
      <c r="C46" s="19"/>
      <c r="D46" s="19"/>
      <c r="E46" s="1"/>
      <c r="F46" s="1"/>
      <c r="I46" s="20"/>
      <c r="J46" s="13"/>
    </row>
    <row r="47" spans="3:10" x14ac:dyDescent="0.2">
      <c r="C47" s="19"/>
      <c r="D47" s="19"/>
      <c r="E47" s="1"/>
      <c r="F47" s="1"/>
      <c r="I47" s="20"/>
      <c r="J47" s="13"/>
    </row>
    <row r="48" spans="3:10" x14ac:dyDescent="0.2">
      <c r="C48" s="19"/>
      <c r="D48" s="19"/>
      <c r="E48" s="1"/>
      <c r="F48" s="1"/>
      <c r="I48" s="20"/>
      <c r="J48" s="13"/>
    </row>
    <row r="49" spans="3:10" x14ac:dyDescent="0.2">
      <c r="C49" s="19"/>
      <c r="D49" s="19"/>
      <c r="E49" s="1"/>
      <c r="F49" s="1"/>
      <c r="I49" s="20"/>
      <c r="J49" s="13"/>
    </row>
    <row r="50" spans="3:10" x14ac:dyDescent="0.2">
      <c r="C50" s="19"/>
      <c r="D50" s="19"/>
      <c r="E50" s="1"/>
      <c r="F50" s="1"/>
      <c r="I50" s="20"/>
      <c r="J50" s="13"/>
    </row>
    <row r="51" spans="3:10" x14ac:dyDescent="0.2">
      <c r="C51" s="19"/>
      <c r="D51" s="19"/>
      <c r="E51" s="1"/>
      <c r="F51" s="1"/>
      <c r="I51" s="20"/>
      <c r="J51" s="13"/>
    </row>
    <row r="52" spans="3:10" x14ac:dyDescent="0.2">
      <c r="C52" s="19"/>
      <c r="D52" s="19"/>
      <c r="E52" s="1"/>
      <c r="F52" s="1"/>
      <c r="I52" s="20"/>
      <c r="J52" s="13"/>
    </row>
    <row r="53" spans="3:10" x14ac:dyDescent="0.2">
      <c r="C53" s="19"/>
      <c r="D53" s="19"/>
      <c r="E53" s="1"/>
      <c r="F53" s="1"/>
      <c r="I53" s="20"/>
      <c r="J53" s="13"/>
    </row>
    <row r="54" spans="3:10" x14ac:dyDescent="0.2">
      <c r="C54" s="19"/>
      <c r="D54" s="19"/>
      <c r="E54" s="1"/>
      <c r="F54" s="1"/>
      <c r="I54" s="20"/>
      <c r="J54" s="13"/>
    </row>
    <row r="55" spans="3:10" x14ac:dyDescent="0.2">
      <c r="C55" s="19"/>
      <c r="D55" s="19"/>
      <c r="E55" s="1"/>
      <c r="F55" s="1"/>
      <c r="I55" s="20"/>
      <c r="J55" s="13"/>
    </row>
    <row r="56" spans="3:10" x14ac:dyDescent="0.2">
      <c r="C56" s="19"/>
      <c r="D56" s="19"/>
      <c r="E56" s="1"/>
      <c r="F56" s="1"/>
      <c r="I56" s="20"/>
      <c r="J56" s="13"/>
    </row>
    <row r="57" spans="3:10" x14ac:dyDescent="0.2">
      <c r="C57" s="19"/>
      <c r="D57" s="19"/>
      <c r="E57" s="1"/>
      <c r="F57" s="1"/>
      <c r="I57" s="20"/>
      <c r="J57" s="13"/>
    </row>
    <row r="58" spans="3:10" x14ac:dyDescent="0.2">
      <c r="C58" s="19"/>
      <c r="D58" s="19"/>
      <c r="E58" s="1"/>
      <c r="F58" s="1"/>
      <c r="I58" s="20"/>
      <c r="J58" s="13"/>
    </row>
    <row r="59" spans="3:10" x14ac:dyDescent="0.2">
      <c r="C59" s="19"/>
      <c r="D59" s="19"/>
      <c r="E59" s="1"/>
      <c r="F59" s="1"/>
      <c r="I59" s="20"/>
      <c r="J59" s="13"/>
    </row>
    <row r="60" spans="3:10" x14ac:dyDescent="0.2">
      <c r="C60" s="19"/>
      <c r="D60" s="19"/>
      <c r="E60" s="1"/>
      <c r="F60" s="1"/>
      <c r="I60" s="20"/>
      <c r="J60" s="13"/>
    </row>
    <row r="61" spans="3:10" x14ac:dyDescent="0.2">
      <c r="C61" s="19"/>
      <c r="D61" s="19"/>
      <c r="E61" s="1"/>
      <c r="F61" s="1"/>
      <c r="I61" s="20"/>
      <c r="J61" s="13"/>
    </row>
    <row r="62" spans="3:10" x14ac:dyDescent="0.2">
      <c r="C62" s="19"/>
      <c r="D62" s="19"/>
      <c r="E62" s="1"/>
      <c r="F62" s="1"/>
      <c r="I62" s="20"/>
      <c r="J62" s="13"/>
    </row>
    <row r="63" spans="3:10" x14ac:dyDescent="0.2">
      <c r="C63" s="19"/>
      <c r="D63" s="19"/>
      <c r="E63" s="1"/>
      <c r="F63" s="1"/>
      <c r="I63" s="20"/>
      <c r="J63" s="13"/>
    </row>
    <row r="64" spans="3:10" x14ac:dyDescent="0.2">
      <c r="C64" s="19"/>
      <c r="D64" s="19"/>
      <c r="E64" s="1"/>
      <c r="F64" s="1"/>
      <c r="I64" s="20"/>
      <c r="J64" s="13"/>
    </row>
    <row r="65" spans="3:10" x14ac:dyDescent="0.2">
      <c r="C65" s="19"/>
      <c r="D65" s="19"/>
      <c r="E65" s="1"/>
      <c r="F65" s="1"/>
      <c r="I65" s="20"/>
      <c r="J65" s="13"/>
    </row>
    <row r="66" spans="3:10" x14ac:dyDescent="0.2">
      <c r="C66" s="19"/>
      <c r="D66" s="19"/>
      <c r="E66" s="1"/>
      <c r="F66" s="1"/>
      <c r="I66" s="20"/>
      <c r="J66" s="13"/>
    </row>
    <row r="67" spans="3:10" x14ac:dyDescent="0.2">
      <c r="C67" s="19"/>
      <c r="D67" s="19"/>
      <c r="E67" s="1"/>
      <c r="F67" s="1"/>
      <c r="I67" s="20"/>
      <c r="J67" s="13"/>
    </row>
    <row r="68" spans="3:10" x14ac:dyDescent="0.2">
      <c r="C68" s="19"/>
      <c r="D68" s="19"/>
      <c r="E68" s="1"/>
      <c r="F68" s="1"/>
      <c r="I68" s="20"/>
      <c r="J68" s="13"/>
    </row>
    <row r="69" spans="3:10" x14ac:dyDescent="0.2">
      <c r="C69" s="19"/>
      <c r="D69" s="19"/>
      <c r="E69" s="1"/>
      <c r="F69" s="1"/>
      <c r="I69" s="20"/>
      <c r="J69" s="13"/>
    </row>
    <row r="70" spans="3:10" x14ac:dyDescent="0.2">
      <c r="C70" s="19"/>
      <c r="D70" s="19"/>
      <c r="E70" s="1"/>
      <c r="F70" s="1"/>
      <c r="I70" s="20"/>
      <c r="J70" s="13"/>
    </row>
    <row r="71" spans="3:10" x14ac:dyDescent="0.2">
      <c r="C71" s="19"/>
      <c r="D71" s="19"/>
      <c r="E71" s="1"/>
      <c r="F71" s="1"/>
      <c r="I71" s="20"/>
      <c r="J71" s="13"/>
    </row>
    <row r="72" spans="3:10" x14ac:dyDescent="0.2">
      <c r="C72" s="19"/>
      <c r="D72" s="19"/>
      <c r="E72" s="1"/>
      <c r="F72" s="1"/>
      <c r="I72" s="20"/>
      <c r="J72" s="13"/>
    </row>
    <row r="73" spans="3:10" x14ac:dyDescent="0.2">
      <c r="C73" s="19"/>
      <c r="D73" s="19"/>
      <c r="E73" s="1"/>
      <c r="F73" s="1"/>
      <c r="I73" s="20"/>
      <c r="J73" s="13"/>
    </row>
    <row r="74" spans="3:10" x14ac:dyDescent="0.2">
      <c r="I74" s="20"/>
      <c r="J74" s="13"/>
    </row>
    <row r="75" spans="3:10" x14ac:dyDescent="0.2">
      <c r="I75" s="20"/>
      <c r="J75" s="13"/>
    </row>
    <row r="76" spans="3:10" x14ac:dyDescent="0.2">
      <c r="I76" s="20"/>
      <c r="J76" s="13"/>
    </row>
    <row r="77" spans="3:10" x14ac:dyDescent="0.2">
      <c r="I77" s="20"/>
      <c r="J77" s="13"/>
    </row>
    <row r="78" spans="3:10" x14ac:dyDescent="0.2">
      <c r="I78" s="20"/>
      <c r="J78" s="13"/>
    </row>
    <row r="79" spans="3:10" x14ac:dyDescent="0.2">
      <c r="I79" s="20"/>
      <c r="J79" s="13"/>
    </row>
    <row r="80" spans="3:10" x14ac:dyDescent="0.2">
      <c r="I80" s="20"/>
      <c r="J80" s="13"/>
    </row>
    <row r="81" spans="9:10" x14ac:dyDescent="0.2">
      <c r="I81" s="20"/>
      <c r="J81" s="13"/>
    </row>
    <row r="82" spans="9:10" x14ac:dyDescent="0.2">
      <c r="I82" s="20"/>
      <c r="J82" s="13"/>
    </row>
    <row r="83" spans="9:10" x14ac:dyDescent="0.2">
      <c r="I83" s="20"/>
      <c r="J83" s="13"/>
    </row>
    <row r="84" spans="9:10" x14ac:dyDescent="0.2">
      <c r="I84" s="20"/>
      <c r="J84" s="13"/>
    </row>
    <row r="85" spans="9:10" x14ac:dyDescent="0.2">
      <c r="I85" s="20"/>
      <c r="J85" s="13"/>
    </row>
    <row r="86" spans="9:10" x14ac:dyDescent="0.2">
      <c r="I86" s="20"/>
      <c r="J86" s="13"/>
    </row>
    <row r="87" spans="9:10" x14ac:dyDescent="0.2">
      <c r="I87" s="20"/>
      <c r="J87" s="13"/>
    </row>
    <row r="88" spans="9:10" x14ac:dyDescent="0.2">
      <c r="I88" s="20"/>
      <c r="J88" s="13"/>
    </row>
    <row r="89" spans="9:10" x14ac:dyDescent="0.2">
      <c r="I89" s="20"/>
      <c r="J89" s="13"/>
    </row>
    <row r="90" spans="9:10" x14ac:dyDescent="0.2">
      <c r="I90" s="20"/>
      <c r="J90" s="13"/>
    </row>
    <row r="91" spans="9:10" x14ac:dyDescent="0.2">
      <c r="I91" s="20"/>
      <c r="J91" s="13"/>
    </row>
    <row r="92" spans="9:10" x14ac:dyDescent="0.2">
      <c r="I92" s="20"/>
      <c r="J92" s="13"/>
    </row>
    <row r="93" spans="9:10" x14ac:dyDescent="0.2">
      <c r="I93" s="20"/>
      <c r="J93" s="13"/>
    </row>
    <row r="94" spans="9:10" x14ac:dyDescent="0.2">
      <c r="I94" s="20"/>
      <c r="J94" s="13"/>
    </row>
    <row r="95" spans="9:10" x14ac:dyDescent="0.2">
      <c r="I95" s="20"/>
      <c r="J95" s="13"/>
    </row>
    <row r="96" spans="9:10" x14ac:dyDescent="0.2">
      <c r="I96" s="20"/>
      <c r="J96" s="13"/>
    </row>
    <row r="97" spans="9:10" x14ac:dyDescent="0.2">
      <c r="I97" s="20"/>
      <c r="J97" s="13"/>
    </row>
    <row r="98" spans="9:10" x14ac:dyDescent="0.2">
      <c r="I98" s="20"/>
      <c r="J98" s="13"/>
    </row>
    <row r="99" spans="9:10" x14ac:dyDescent="0.2">
      <c r="I99" s="20"/>
      <c r="J99" s="13"/>
    </row>
  </sheetData>
  <dataValidations count="2">
    <dataValidation type="date" operator="greaterThanOrEqual" allowBlank="1" showInputMessage="1" showErrorMessage="1" errorTitle="Invalid Date" error="Planned UAT Date must be in the correct date format." promptTitle="Date" prompt=" " sqref="C13 C10" xr:uid="{00000000-0002-0000-0300-000000000000}">
      <formula1>1</formula1>
      <formula2>0</formula2>
    </dataValidation>
    <dataValidation type="date" operator="greaterThanOrEqual" allowBlank="1" showInputMessage="1" showErrorMessage="1" errorTitle="Invalid Date" error="Planned Go-Live Date must be in the correct date format." promptTitle="Date" prompt=" " sqref="D15 D12" xr:uid="{00000000-0002-0000-0300-000001000000}">
      <formula1>1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0"/>
  <sheetViews>
    <sheetView zoomScale="120" zoomScaleNormal="120" workbookViewId="0">
      <selection activeCell="C1" sqref="C1"/>
    </sheetView>
  </sheetViews>
  <sheetFormatPr defaultColWidth="11.5703125" defaultRowHeight="12.75" x14ac:dyDescent="0.2"/>
  <cols>
    <col min="1" max="1" width="22.7109375" style="1" customWidth="1"/>
    <col min="2" max="2" width="11.5703125" style="1"/>
    <col min="3" max="5" width="11.5703125" style="6"/>
    <col min="6" max="6" width="11.5703125" style="1"/>
  </cols>
  <sheetData>
    <row r="1" spans="1:6" x14ac:dyDescent="0.2">
      <c r="A1" s="3" t="s">
        <v>10</v>
      </c>
      <c r="B1" s="7" t="s">
        <v>11</v>
      </c>
      <c r="C1" s="8" t="s">
        <v>2</v>
      </c>
      <c r="D1" s="8" t="s">
        <v>3</v>
      </c>
      <c r="E1" s="18" t="s">
        <v>8</v>
      </c>
      <c r="F1" s="18" t="s">
        <v>9</v>
      </c>
    </row>
    <row r="2" spans="1:6" x14ac:dyDescent="0.2">
      <c r="C2" s="13"/>
      <c r="D2" s="13"/>
      <c r="E2" s="1"/>
    </row>
    <row r="3" spans="1:6" x14ac:dyDescent="0.2">
      <c r="C3" s="1"/>
      <c r="D3" s="1"/>
      <c r="E3" s="1"/>
    </row>
    <row r="4" spans="1:6" x14ac:dyDescent="0.2">
      <c r="C4" s="1"/>
      <c r="D4" s="1"/>
      <c r="E4" s="1"/>
    </row>
    <row r="5" spans="1:6" x14ac:dyDescent="0.2">
      <c r="C5" s="1"/>
      <c r="D5" s="1"/>
      <c r="E5" s="1"/>
    </row>
    <row r="6" spans="1:6" x14ac:dyDescent="0.2">
      <c r="C6" s="1"/>
      <c r="D6" s="1"/>
      <c r="E6" s="1"/>
    </row>
    <row r="7" spans="1:6" x14ac:dyDescent="0.2">
      <c r="C7" s="1"/>
      <c r="D7" s="1"/>
      <c r="E7" s="1"/>
    </row>
    <row r="8" spans="1:6" x14ac:dyDescent="0.2">
      <c r="C8" s="1"/>
      <c r="D8" s="1"/>
      <c r="E8" s="1"/>
    </row>
    <row r="9" spans="1:6" x14ac:dyDescent="0.2">
      <c r="C9" s="1"/>
      <c r="D9" s="1"/>
      <c r="E9" s="1"/>
    </row>
    <row r="10" spans="1:6" x14ac:dyDescent="0.2">
      <c r="C10" s="1"/>
      <c r="D10" s="1"/>
      <c r="E10" s="1"/>
    </row>
    <row r="11" spans="1:6" x14ac:dyDescent="0.2">
      <c r="C11" s="1"/>
      <c r="D11" s="1"/>
      <c r="E11" s="1"/>
    </row>
    <row r="12" spans="1:6" x14ac:dyDescent="0.2">
      <c r="C12" s="1"/>
      <c r="D12" s="1"/>
      <c r="E12" s="1"/>
    </row>
    <row r="13" spans="1:6" x14ac:dyDescent="0.2">
      <c r="C13" s="1"/>
      <c r="D13" s="1"/>
      <c r="E13" s="1"/>
    </row>
    <row r="14" spans="1:6" x14ac:dyDescent="0.2">
      <c r="C14" s="1"/>
      <c r="D14" s="1"/>
      <c r="E14" s="1"/>
    </row>
    <row r="15" spans="1:6" x14ac:dyDescent="0.2">
      <c r="C15" s="1"/>
      <c r="D15" s="1"/>
      <c r="E15" s="1"/>
    </row>
    <row r="16" spans="1:6" x14ac:dyDescent="0.2">
      <c r="C16" s="1"/>
      <c r="D16" s="1"/>
      <c r="E16" s="1"/>
    </row>
    <row r="17" spans="3:5" x14ac:dyDescent="0.2">
      <c r="C17" s="1"/>
      <c r="D17" s="1"/>
      <c r="E17" s="1"/>
    </row>
    <row r="18" spans="3:5" x14ac:dyDescent="0.2">
      <c r="C18" s="1"/>
      <c r="D18" s="1"/>
      <c r="E18" s="1"/>
    </row>
    <row r="19" spans="3:5" x14ac:dyDescent="0.2">
      <c r="C19" s="1"/>
      <c r="D19" s="1"/>
      <c r="E19" s="1"/>
    </row>
    <row r="20" spans="3:5" x14ac:dyDescent="0.2">
      <c r="C20" s="1"/>
      <c r="D20" s="1"/>
      <c r="E20" s="1"/>
    </row>
    <row r="21" spans="3:5" x14ac:dyDescent="0.2">
      <c r="C21" s="1"/>
      <c r="D21" s="1"/>
      <c r="E21" s="1"/>
    </row>
    <row r="22" spans="3:5" x14ac:dyDescent="0.2">
      <c r="C22" s="1"/>
      <c r="D22" s="1"/>
      <c r="E22" s="1"/>
    </row>
    <row r="23" spans="3:5" x14ac:dyDescent="0.2">
      <c r="C23" s="1"/>
      <c r="D23" s="1"/>
      <c r="E23" s="1"/>
    </row>
    <row r="24" spans="3:5" x14ac:dyDescent="0.2">
      <c r="C24" s="1"/>
      <c r="D24" s="1"/>
      <c r="E24" s="1"/>
    </row>
    <row r="25" spans="3:5" x14ac:dyDescent="0.2">
      <c r="C25" s="1"/>
      <c r="D25" s="1"/>
      <c r="E25" s="1"/>
    </row>
    <row r="26" spans="3:5" x14ac:dyDescent="0.2">
      <c r="C26" s="1"/>
      <c r="D26" s="1"/>
      <c r="E26" s="1"/>
    </row>
    <row r="27" spans="3:5" x14ac:dyDescent="0.2">
      <c r="C27" s="1"/>
      <c r="D27" s="1"/>
      <c r="E27" s="1"/>
    </row>
    <row r="28" spans="3:5" x14ac:dyDescent="0.2">
      <c r="C28" s="1"/>
      <c r="D28" s="1"/>
      <c r="E28" s="1"/>
    </row>
    <row r="29" spans="3:5" x14ac:dyDescent="0.2">
      <c r="C29" s="1"/>
      <c r="D29" s="1"/>
      <c r="E29" s="1"/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0"/>
  <sheetViews>
    <sheetView zoomScale="120" zoomScaleNormal="120" workbookViewId="0">
      <selection activeCell="F1" sqref="F1"/>
    </sheetView>
  </sheetViews>
  <sheetFormatPr defaultColWidth="11.5703125" defaultRowHeight="12.75" x14ac:dyDescent="0.2"/>
  <cols>
    <col min="1" max="1" width="22.7109375" style="1" customWidth="1"/>
    <col min="2" max="5" width="11.5703125" style="6"/>
  </cols>
  <sheetData>
    <row r="1" spans="1:5" x14ac:dyDescent="0.2">
      <c r="A1" s="3" t="s">
        <v>10</v>
      </c>
      <c r="B1" s="8" t="s">
        <v>2</v>
      </c>
      <c r="C1" s="8" t="s">
        <v>3</v>
      </c>
      <c r="D1" s="18" t="s">
        <v>8</v>
      </c>
      <c r="E1" s="18" t="s">
        <v>9</v>
      </c>
    </row>
    <row r="2" spans="1:5" x14ac:dyDescent="0.2">
      <c r="B2" s="19"/>
      <c r="C2" s="19"/>
      <c r="D2" s="1"/>
      <c r="E2" s="1"/>
    </row>
    <row r="3" spans="1:5" x14ac:dyDescent="0.2">
      <c r="B3" s="19"/>
      <c r="C3" s="19"/>
      <c r="D3" s="1"/>
      <c r="E3" s="1"/>
    </row>
    <row r="4" spans="1:5" x14ac:dyDescent="0.2">
      <c r="B4" s="19"/>
      <c r="C4" s="19"/>
      <c r="D4" s="1"/>
      <c r="E4" s="1"/>
    </row>
    <row r="5" spans="1:5" x14ac:dyDescent="0.2">
      <c r="B5" s="19"/>
      <c r="C5" s="19"/>
      <c r="D5" s="1"/>
      <c r="E5" s="1"/>
    </row>
    <row r="6" spans="1:5" x14ac:dyDescent="0.2">
      <c r="B6" s="19"/>
      <c r="C6" s="19"/>
      <c r="D6" s="1"/>
      <c r="E6" s="1"/>
    </row>
    <row r="7" spans="1:5" x14ac:dyDescent="0.2">
      <c r="B7" s="19"/>
      <c r="C7" s="19"/>
      <c r="D7" s="1"/>
      <c r="E7" s="1"/>
    </row>
    <row r="8" spans="1:5" x14ac:dyDescent="0.2">
      <c r="B8" s="19"/>
      <c r="C8" s="19"/>
      <c r="D8" s="1"/>
      <c r="E8" s="1"/>
    </row>
    <row r="9" spans="1:5" x14ac:dyDescent="0.2">
      <c r="B9" s="19"/>
      <c r="C9" s="19"/>
      <c r="D9" s="1"/>
      <c r="E9" s="1"/>
    </row>
    <row r="10" spans="1:5" x14ac:dyDescent="0.2">
      <c r="B10" s="19"/>
      <c r="C10" s="19"/>
      <c r="D10" s="1"/>
      <c r="E10" s="1"/>
    </row>
    <row r="11" spans="1:5" x14ac:dyDescent="0.2">
      <c r="B11" s="19"/>
      <c r="C11" s="19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  <c r="D41" s="1"/>
      <c r="E41" s="1"/>
    </row>
    <row r="42" spans="2:5" x14ac:dyDescent="0.2">
      <c r="B42" s="1"/>
      <c r="C42" s="1"/>
      <c r="D42" s="1"/>
      <c r="E42" s="1"/>
    </row>
    <row r="43" spans="2:5" x14ac:dyDescent="0.2">
      <c r="B43" s="1"/>
      <c r="C43" s="1"/>
      <c r="D43" s="1"/>
      <c r="E43" s="1"/>
    </row>
    <row r="44" spans="2:5" x14ac:dyDescent="0.2">
      <c r="B44" s="1"/>
      <c r="C44" s="1"/>
      <c r="D44" s="1"/>
      <c r="E44" s="1"/>
    </row>
    <row r="45" spans="2:5" x14ac:dyDescent="0.2">
      <c r="B45" s="1"/>
      <c r="C45" s="1"/>
      <c r="D45" s="1"/>
      <c r="E45" s="1"/>
    </row>
    <row r="46" spans="2:5" x14ac:dyDescent="0.2">
      <c r="B46" s="1"/>
      <c r="C46" s="1"/>
      <c r="D46" s="1"/>
      <c r="E46" s="1"/>
    </row>
    <row r="47" spans="2:5" x14ac:dyDescent="0.2">
      <c r="B47" s="1"/>
      <c r="C47" s="1"/>
      <c r="D47" s="1"/>
      <c r="E47" s="1"/>
    </row>
    <row r="48" spans="2:5" x14ac:dyDescent="0.2">
      <c r="B48" s="1"/>
      <c r="C48" s="1"/>
      <c r="D48" s="1"/>
      <c r="E48" s="1"/>
    </row>
    <row r="49" spans="2:5" x14ac:dyDescent="0.2">
      <c r="B49" s="1"/>
      <c r="C49" s="1"/>
      <c r="D49" s="1"/>
      <c r="E49" s="1"/>
    </row>
    <row r="50" spans="2:5" x14ac:dyDescent="0.2">
      <c r="B50" s="1"/>
      <c r="C50" s="1"/>
      <c r="D50" s="1"/>
      <c r="E50" s="1"/>
    </row>
    <row r="51" spans="2:5" x14ac:dyDescent="0.2">
      <c r="B51" s="1"/>
      <c r="C51" s="1"/>
      <c r="D51" s="1"/>
      <c r="E51" s="1"/>
    </row>
    <row r="52" spans="2:5" x14ac:dyDescent="0.2">
      <c r="B52" s="1"/>
      <c r="C52" s="1"/>
      <c r="D52" s="1"/>
      <c r="E52" s="1"/>
    </row>
    <row r="53" spans="2:5" x14ac:dyDescent="0.2">
      <c r="B53" s="1"/>
      <c r="C53" s="1"/>
      <c r="D53" s="1"/>
      <c r="E53" s="1"/>
    </row>
    <row r="54" spans="2:5" x14ac:dyDescent="0.2">
      <c r="B54" s="1"/>
      <c r="C54" s="1"/>
      <c r="D54" s="1"/>
      <c r="E54" s="1"/>
    </row>
    <row r="55" spans="2:5" x14ac:dyDescent="0.2">
      <c r="B55" s="1"/>
      <c r="C55" s="1"/>
      <c r="D55" s="1"/>
      <c r="E55" s="1"/>
    </row>
    <row r="56" spans="2:5" x14ac:dyDescent="0.2">
      <c r="B56" s="1"/>
      <c r="C56" s="1"/>
      <c r="D56" s="1"/>
      <c r="E56" s="1"/>
    </row>
    <row r="57" spans="2:5" x14ac:dyDescent="0.2">
      <c r="B57" s="1"/>
      <c r="C57" s="1"/>
      <c r="D57" s="1"/>
      <c r="E57" s="1"/>
    </row>
    <row r="58" spans="2:5" x14ac:dyDescent="0.2">
      <c r="B58" s="1"/>
      <c r="C58" s="1"/>
      <c r="D58" s="1"/>
      <c r="E58" s="1"/>
    </row>
    <row r="59" spans="2:5" x14ac:dyDescent="0.2">
      <c r="B59" s="1"/>
      <c r="C59" s="1"/>
      <c r="D59" s="1"/>
      <c r="E59" s="1"/>
    </row>
    <row r="60" spans="2:5" x14ac:dyDescent="0.2">
      <c r="B60" s="1"/>
      <c r="C60" s="1"/>
      <c r="D60" s="1"/>
      <c r="E60" s="1"/>
    </row>
    <row r="61" spans="2:5" x14ac:dyDescent="0.2">
      <c r="B61" s="1"/>
      <c r="C61" s="1"/>
      <c r="D61" s="1"/>
      <c r="E61" s="1"/>
    </row>
    <row r="62" spans="2:5" x14ac:dyDescent="0.2">
      <c r="B62" s="1"/>
      <c r="C62" s="1"/>
      <c r="D62" s="1"/>
      <c r="E62" s="1"/>
    </row>
    <row r="63" spans="2:5" x14ac:dyDescent="0.2">
      <c r="B63" s="1"/>
      <c r="C63" s="1"/>
      <c r="D63" s="1"/>
      <c r="E63" s="1"/>
    </row>
    <row r="64" spans="2:5" x14ac:dyDescent="0.2">
      <c r="B64" s="1"/>
      <c r="C64" s="1"/>
      <c r="D64" s="1"/>
      <c r="E64" s="1"/>
    </row>
    <row r="65" spans="2:5" x14ac:dyDescent="0.2">
      <c r="B65" s="1"/>
      <c r="C65" s="1"/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/>
      <c r="C67" s="1"/>
      <c r="D67" s="1"/>
      <c r="E67" s="1"/>
    </row>
    <row r="68" spans="2:5" x14ac:dyDescent="0.2">
      <c r="B68" s="1"/>
      <c r="C68" s="1"/>
      <c r="D68" s="1"/>
      <c r="E68" s="1"/>
    </row>
    <row r="69" spans="2:5" x14ac:dyDescent="0.2">
      <c r="B69" s="1"/>
      <c r="C69" s="1"/>
      <c r="D69" s="1"/>
      <c r="E69" s="1"/>
    </row>
    <row r="70" spans="2:5" x14ac:dyDescent="0.2">
      <c r="B70" s="1"/>
      <c r="C70" s="1"/>
      <c r="D70" s="1"/>
      <c r="E7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0"/>
  <sheetViews>
    <sheetView zoomScale="120" zoomScaleNormal="120" workbookViewId="0">
      <selection activeCell="C1" sqref="C1"/>
    </sheetView>
  </sheetViews>
  <sheetFormatPr defaultColWidth="11.5703125" defaultRowHeight="12.75" x14ac:dyDescent="0.2"/>
  <cols>
    <col min="1" max="1" width="22.7109375" style="1" customWidth="1"/>
    <col min="2" max="2" width="11.5703125" style="1"/>
    <col min="3" max="5" width="11.5703125" style="6"/>
    <col min="6" max="6" width="11.5703125" style="1"/>
  </cols>
  <sheetData>
    <row r="1" spans="1:6" x14ac:dyDescent="0.2">
      <c r="A1" s="3" t="s">
        <v>10</v>
      </c>
      <c r="B1" s="7" t="s">
        <v>11</v>
      </c>
      <c r="C1" s="8" t="s">
        <v>2</v>
      </c>
      <c r="D1" s="8" t="s">
        <v>3</v>
      </c>
      <c r="E1" s="18" t="s">
        <v>8</v>
      </c>
      <c r="F1" s="18" t="s">
        <v>9</v>
      </c>
    </row>
    <row r="2" spans="1:6" x14ac:dyDescent="0.2">
      <c r="C2" s="19"/>
      <c r="D2" s="19"/>
      <c r="E2" s="1"/>
    </row>
    <row r="3" spans="1:6" x14ac:dyDescent="0.2">
      <c r="C3" s="19"/>
      <c r="D3" s="19"/>
      <c r="E3" s="1"/>
    </row>
    <row r="4" spans="1:6" x14ac:dyDescent="0.2">
      <c r="C4" s="19"/>
      <c r="D4" s="19"/>
      <c r="E4" s="1"/>
    </row>
    <row r="5" spans="1:6" x14ac:dyDescent="0.2">
      <c r="C5" s="19"/>
      <c r="D5" s="19"/>
      <c r="E5" s="1"/>
    </row>
    <row r="6" spans="1:6" x14ac:dyDescent="0.2">
      <c r="C6" s="19"/>
      <c r="D6" s="19"/>
      <c r="E6" s="1"/>
    </row>
    <row r="7" spans="1:6" x14ac:dyDescent="0.2">
      <c r="C7" s="1"/>
      <c r="D7" s="1"/>
      <c r="E7" s="1"/>
    </row>
    <row r="8" spans="1:6" x14ac:dyDescent="0.2">
      <c r="C8" s="1"/>
      <c r="D8" s="1"/>
      <c r="E8" s="1"/>
    </row>
    <row r="9" spans="1:6" x14ac:dyDescent="0.2">
      <c r="C9" s="1"/>
      <c r="D9" s="1"/>
      <c r="E9" s="1"/>
    </row>
    <row r="10" spans="1:6" x14ac:dyDescent="0.2">
      <c r="C10" s="1"/>
      <c r="D10" s="1"/>
      <c r="E10" s="1"/>
    </row>
    <row r="11" spans="1:6" x14ac:dyDescent="0.2">
      <c r="C11" s="1"/>
      <c r="D11" s="1"/>
      <c r="E11" s="1"/>
    </row>
    <row r="12" spans="1:6" x14ac:dyDescent="0.2">
      <c r="C12" s="1"/>
      <c r="D12" s="1"/>
      <c r="E12" s="1"/>
    </row>
    <row r="13" spans="1:6" x14ac:dyDescent="0.2">
      <c r="C13" s="1"/>
      <c r="D13" s="1"/>
      <c r="E13" s="1"/>
    </row>
    <row r="14" spans="1:6" x14ac:dyDescent="0.2">
      <c r="C14" s="1"/>
      <c r="D14" s="1"/>
      <c r="E14" s="1"/>
    </row>
    <row r="15" spans="1:6" x14ac:dyDescent="0.2">
      <c r="C15" s="1"/>
      <c r="D15" s="1"/>
      <c r="E15" s="1"/>
    </row>
    <row r="16" spans="1:6" x14ac:dyDescent="0.2">
      <c r="C16" s="1"/>
      <c r="D16" s="1"/>
      <c r="E16" s="1"/>
    </row>
    <row r="17" spans="3:5" x14ac:dyDescent="0.2">
      <c r="C17" s="1"/>
      <c r="D17" s="1"/>
      <c r="E17" s="1"/>
    </row>
    <row r="18" spans="3:5" x14ac:dyDescent="0.2">
      <c r="C18" s="1"/>
      <c r="D18" s="1"/>
      <c r="E18" s="1"/>
    </row>
    <row r="19" spans="3:5" x14ac:dyDescent="0.2">
      <c r="C19" s="1"/>
      <c r="D19" s="1"/>
      <c r="E19" s="1"/>
    </row>
    <row r="20" spans="3:5" x14ac:dyDescent="0.2">
      <c r="C20" s="1"/>
      <c r="D20" s="1"/>
      <c r="E20" s="1"/>
    </row>
    <row r="21" spans="3:5" x14ac:dyDescent="0.2">
      <c r="C21" s="1"/>
      <c r="D21" s="1"/>
      <c r="E21" s="1"/>
    </row>
    <row r="22" spans="3:5" x14ac:dyDescent="0.2">
      <c r="C22" s="1"/>
      <c r="D22" s="1"/>
      <c r="E22" s="1"/>
    </row>
    <row r="23" spans="3:5" x14ac:dyDescent="0.2">
      <c r="C23" s="1"/>
      <c r="D23" s="1"/>
      <c r="E23" s="1"/>
    </row>
    <row r="24" spans="3:5" x14ac:dyDescent="0.2">
      <c r="C24" s="1"/>
      <c r="D24" s="1"/>
      <c r="E24" s="1"/>
    </row>
    <row r="25" spans="3:5" x14ac:dyDescent="0.2">
      <c r="C25" s="1"/>
      <c r="D25" s="1"/>
      <c r="E25" s="1"/>
    </row>
    <row r="26" spans="3:5" x14ac:dyDescent="0.2">
      <c r="C26" s="1"/>
      <c r="D26" s="1"/>
      <c r="E26" s="1"/>
    </row>
    <row r="27" spans="3:5" x14ac:dyDescent="0.2">
      <c r="C27" s="1"/>
      <c r="D27" s="1"/>
      <c r="E27" s="1"/>
    </row>
    <row r="28" spans="3:5" x14ac:dyDescent="0.2">
      <c r="C28" s="1"/>
      <c r="D28" s="1"/>
      <c r="E28" s="1"/>
    </row>
    <row r="29" spans="3:5" x14ac:dyDescent="0.2">
      <c r="C29" s="1"/>
      <c r="D29" s="1"/>
      <c r="E29" s="1"/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9"/>
  <sheetViews>
    <sheetView zoomScale="120" zoomScaleNormal="120" workbookViewId="0">
      <selection activeCell="F1" sqref="F1"/>
    </sheetView>
  </sheetViews>
  <sheetFormatPr defaultColWidth="11.5703125" defaultRowHeight="12.75" x14ac:dyDescent="0.2"/>
  <cols>
    <col min="1" max="1" width="11.5703125" style="1"/>
    <col min="2" max="5" width="11.5703125" style="6"/>
  </cols>
  <sheetData>
    <row r="1" spans="1:5" x14ac:dyDescent="0.2">
      <c r="A1" s="3" t="s">
        <v>10</v>
      </c>
      <c r="B1" s="8" t="s">
        <v>2</v>
      </c>
      <c r="C1" s="8" t="s">
        <v>3</v>
      </c>
      <c r="D1" s="18" t="s">
        <v>8</v>
      </c>
      <c r="E1" s="18" t="s">
        <v>9</v>
      </c>
    </row>
    <row r="2" spans="1:5" x14ac:dyDescent="0.2">
      <c r="B2" s="19"/>
      <c r="C2" s="19"/>
    </row>
    <row r="3" spans="1:5" x14ac:dyDescent="0.2">
      <c r="B3" s="13"/>
      <c r="C3" s="13"/>
    </row>
    <row r="4" spans="1:5" x14ac:dyDescent="0.2">
      <c r="B4" s="13"/>
      <c r="C4" s="13"/>
    </row>
    <row r="5" spans="1:5" x14ac:dyDescent="0.2">
      <c r="B5" s="13"/>
      <c r="C5" s="13"/>
    </row>
    <row r="6" spans="1:5" x14ac:dyDescent="0.2">
      <c r="B6" s="13"/>
      <c r="C6" s="13"/>
    </row>
    <row r="7" spans="1:5" x14ac:dyDescent="0.2">
      <c r="B7" s="13"/>
      <c r="C7" s="13"/>
    </row>
    <row r="8" spans="1:5" x14ac:dyDescent="0.2">
      <c r="B8" s="13"/>
      <c r="C8" s="13"/>
    </row>
    <row r="9" spans="1:5" x14ac:dyDescent="0.2">
      <c r="B9" s="13"/>
      <c r="C9" s="13"/>
    </row>
    <row r="10" spans="1:5" x14ac:dyDescent="0.2">
      <c r="B10" s="13"/>
      <c r="C10" s="13"/>
    </row>
    <row r="11" spans="1:5" x14ac:dyDescent="0.2">
      <c r="B11" s="13"/>
      <c r="C11" s="13"/>
    </row>
    <row r="12" spans="1:5" x14ac:dyDescent="0.2">
      <c r="B12" s="13"/>
      <c r="C12" s="13"/>
    </row>
    <row r="13" spans="1:5" x14ac:dyDescent="0.2">
      <c r="B13" s="13"/>
      <c r="C13" s="13"/>
    </row>
    <row r="14" spans="1:5" x14ac:dyDescent="0.2">
      <c r="B14" s="13"/>
      <c r="C14" s="13"/>
    </row>
    <row r="15" spans="1:5" x14ac:dyDescent="0.2">
      <c r="B15" s="13"/>
      <c r="C15" s="13"/>
    </row>
    <row r="16" spans="1:5" x14ac:dyDescent="0.2">
      <c r="B16" s="13"/>
      <c r="C16" s="13"/>
    </row>
    <row r="17" spans="2:3" x14ac:dyDescent="0.2">
      <c r="B17" s="13"/>
      <c r="C17" s="13"/>
    </row>
    <row r="18" spans="2:3" x14ac:dyDescent="0.2">
      <c r="B18" s="13"/>
      <c r="C18" s="13"/>
    </row>
    <row r="19" spans="2:3" x14ac:dyDescent="0.2">
      <c r="B19" s="13"/>
      <c r="C19" s="13"/>
    </row>
    <row r="20" spans="2:3" x14ac:dyDescent="0.2">
      <c r="B20" s="13"/>
      <c r="C20" s="13"/>
    </row>
    <row r="21" spans="2:3" x14ac:dyDescent="0.2">
      <c r="B21" s="13"/>
      <c r="C21" s="13"/>
    </row>
    <row r="22" spans="2:3" x14ac:dyDescent="0.2">
      <c r="B22" s="13"/>
      <c r="C22" s="13"/>
    </row>
    <row r="23" spans="2:3" x14ac:dyDescent="0.2">
      <c r="B23" s="13"/>
      <c r="C23" s="13"/>
    </row>
    <row r="24" spans="2:3" x14ac:dyDescent="0.2">
      <c r="B24" s="13"/>
      <c r="C24" s="13"/>
    </row>
    <row r="25" spans="2:3" x14ac:dyDescent="0.2">
      <c r="B25" s="13"/>
      <c r="C25" s="13"/>
    </row>
    <row r="26" spans="2:3" x14ac:dyDescent="0.2">
      <c r="B26" s="13"/>
      <c r="C26" s="13"/>
    </row>
    <row r="27" spans="2:3" x14ac:dyDescent="0.2">
      <c r="B27" s="13"/>
      <c r="C27" s="13"/>
    </row>
    <row r="28" spans="2:3" x14ac:dyDescent="0.2">
      <c r="B28" s="13"/>
      <c r="C28" s="13"/>
    </row>
    <row r="29" spans="2:3" x14ac:dyDescent="0.2">
      <c r="B29" s="13"/>
      <c r="C29" s="13"/>
    </row>
    <row r="30" spans="2:3" x14ac:dyDescent="0.2">
      <c r="B30" s="13"/>
      <c r="C30" s="13"/>
    </row>
    <row r="31" spans="2:3" x14ac:dyDescent="0.2">
      <c r="B31" s="13"/>
      <c r="C31" s="13"/>
    </row>
    <row r="32" spans="2:3" x14ac:dyDescent="0.2">
      <c r="B32" s="13"/>
      <c r="C32" s="13"/>
    </row>
    <row r="33" spans="2:3" x14ac:dyDescent="0.2">
      <c r="B33" s="13"/>
      <c r="C33" s="13"/>
    </row>
    <row r="34" spans="2:3" x14ac:dyDescent="0.2">
      <c r="B34" s="13"/>
      <c r="C34" s="13"/>
    </row>
    <row r="35" spans="2:3" x14ac:dyDescent="0.2">
      <c r="B35" s="13"/>
      <c r="C35" s="13"/>
    </row>
    <row r="36" spans="2:3" x14ac:dyDescent="0.2">
      <c r="B36" s="13"/>
      <c r="C36" s="13"/>
    </row>
    <row r="37" spans="2:3" x14ac:dyDescent="0.2">
      <c r="B37" s="13"/>
      <c r="C37" s="13"/>
    </row>
    <row r="38" spans="2:3" x14ac:dyDescent="0.2">
      <c r="B38" s="13"/>
      <c r="C38" s="13"/>
    </row>
    <row r="39" spans="2:3" x14ac:dyDescent="0.2">
      <c r="B39" s="13"/>
      <c r="C39" s="1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"/>
  <sheetViews>
    <sheetView zoomScale="120" zoomScaleNormal="120" workbookViewId="0">
      <selection activeCell="D2" sqref="D2"/>
    </sheetView>
  </sheetViews>
  <sheetFormatPr defaultColWidth="11.5703125" defaultRowHeight="12.75" x14ac:dyDescent="0.2"/>
  <cols>
    <col min="1" max="1" width="21.140625" style="1" customWidth="1"/>
    <col min="2" max="3" width="11.5703125" style="6"/>
    <col min="4" max="4" width="11.5703125" style="2"/>
  </cols>
  <sheetData>
    <row r="1" spans="1:4" x14ac:dyDescent="0.2">
      <c r="A1" s="7" t="s">
        <v>0</v>
      </c>
      <c r="B1" s="8" t="s">
        <v>2</v>
      </c>
      <c r="C1" s="8" t="s">
        <v>3</v>
      </c>
      <c r="D1" s="12" t="b">
        <f>AND(D2:D908)</f>
        <v>1</v>
      </c>
    </row>
    <row r="2" spans="1:4" x14ac:dyDescent="0.2">
      <c r="A2" s="21" t="s">
        <v>12</v>
      </c>
      <c r="B2" s="22">
        <v>45637</v>
      </c>
      <c r="C2" s="22">
        <v>45672</v>
      </c>
      <c r="D2" s="2" t="b">
        <f t="shared" ref="D2:D13" si="0">AND(ISNUMBER(B2), ISNUMBER(C2), B2&lt;=C2)</f>
        <v>1</v>
      </c>
    </row>
    <row r="3" spans="1:4" x14ac:dyDescent="0.2">
      <c r="A3" s="21" t="s">
        <v>13</v>
      </c>
      <c r="B3" s="22">
        <v>45673</v>
      </c>
      <c r="C3" s="22">
        <v>45701</v>
      </c>
      <c r="D3" s="2" t="b">
        <f t="shared" si="0"/>
        <v>1</v>
      </c>
    </row>
    <row r="4" spans="1:4" x14ac:dyDescent="0.2">
      <c r="A4" s="23" t="s">
        <v>14</v>
      </c>
      <c r="B4" s="24">
        <v>45702</v>
      </c>
      <c r="C4" s="24">
        <v>45732</v>
      </c>
      <c r="D4" s="2" t="b">
        <f t="shared" si="0"/>
        <v>1</v>
      </c>
    </row>
    <row r="5" spans="1:4" x14ac:dyDescent="0.2">
      <c r="A5" s="23" t="s">
        <v>15</v>
      </c>
      <c r="B5" s="24">
        <v>45733</v>
      </c>
      <c r="C5" s="24">
        <v>45761</v>
      </c>
      <c r="D5" s="2" t="b">
        <f t="shared" si="0"/>
        <v>1</v>
      </c>
    </row>
    <row r="6" spans="1:4" x14ac:dyDescent="0.2">
      <c r="A6" s="23" t="s">
        <v>16</v>
      </c>
      <c r="B6" s="24">
        <v>45762</v>
      </c>
      <c r="C6" s="24">
        <v>45795</v>
      </c>
      <c r="D6" s="2" t="b">
        <f t="shared" si="0"/>
        <v>1</v>
      </c>
    </row>
    <row r="7" spans="1:4" x14ac:dyDescent="0.2">
      <c r="A7" s="23" t="s">
        <v>17</v>
      </c>
      <c r="B7" s="24">
        <v>45796</v>
      </c>
      <c r="C7" s="24">
        <v>45826</v>
      </c>
      <c r="D7" s="2" t="b">
        <f t="shared" si="0"/>
        <v>1</v>
      </c>
    </row>
    <row r="8" spans="1:4" x14ac:dyDescent="0.2">
      <c r="A8" s="23" t="s">
        <v>18</v>
      </c>
      <c r="B8" s="13">
        <v>45827</v>
      </c>
      <c r="C8" s="24">
        <v>45855</v>
      </c>
      <c r="D8" s="2" t="b">
        <f t="shared" si="0"/>
        <v>1</v>
      </c>
    </row>
    <row r="9" spans="1:4" x14ac:dyDescent="0.2">
      <c r="A9" s="23" t="s">
        <v>19</v>
      </c>
      <c r="B9" s="24">
        <v>45856</v>
      </c>
      <c r="C9" s="24">
        <v>45886</v>
      </c>
      <c r="D9" s="2" t="b">
        <f t="shared" si="0"/>
        <v>1</v>
      </c>
    </row>
    <row r="10" spans="1:4" x14ac:dyDescent="0.2">
      <c r="A10" s="23" t="s">
        <v>20</v>
      </c>
      <c r="B10" s="13">
        <v>45887</v>
      </c>
      <c r="C10" s="13">
        <v>45915</v>
      </c>
      <c r="D10" s="2" t="b">
        <f t="shared" si="0"/>
        <v>1</v>
      </c>
    </row>
    <row r="11" spans="1:4" x14ac:dyDescent="0.2">
      <c r="A11" s="23" t="s">
        <v>21</v>
      </c>
      <c r="B11" s="13">
        <v>45916</v>
      </c>
      <c r="C11" s="13">
        <v>45945</v>
      </c>
      <c r="D11" s="2" t="b">
        <f t="shared" si="0"/>
        <v>1</v>
      </c>
    </row>
    <row r="12" spans="1:4" x14ac:dyDescent="0.2">
      <c r="A12" s="23" t="s">
        <v>22</v>
      </c>
      <c r="B12" s="13">
        <v>45946</v>
      </c>
      <c r="C12" s="13">
        <v>45973</v>
      </c>
      <c r="D12" s="2" t="b">
        <f t="shared" si="0"/>
        <v>1</v>
      </c>
    </row>
    <row r="13" spans="1:4" x14ac:dyDescent="0.2">
      <c r="A13" s="23" t="s">
        <v>23</v>
      </c>
      <c r="B13" s="13">
        <v>45974</v>
      </c>
      <c r="C13" s="13">
        <v>46002</v>
      </c>
      <c r="D13" s="2" t="b">
        <f t="shared" si="0"/>
        <v>1</v>
      </c>
    </row>
    <row r="14" spans="1:4" x14ac:dyDescent="0.2">
      <c r="B14" s="13"/>
      <c r="C14" s="13"/>
    </row>
    <row r="15" spans="1:4" x14ac:dyDescent="0.2">
      <c r="B15" s="13"/>
      <c r="C15" s="13"/>
    </row>
    <row r="16" spans="1:4" x14ac:dyDescent="0.2">
      <c r="B16" s="13"/>
      <c r="C16" s="13"/>
    </row>
    <row r="17" spans="2:3" x14ac:dyDescent="0.2">
      <c r="B17" s="13"/>
      <c r="C17" s="13"/>
    </row>
    <row r="18" spans="2:3" x14ac:dyDescent="0.2">
      <c r="B18" s="13"/>
      <c r="C18" s="13"/>
    </row>
    <row r="19" spans="2:3" x14ac:dyDescent="0.2">
      <c r="B19" s="13"/>
      <c r="C19" s="13"/>
    </row>
    <row r="20" spans="2:3" x14ac:dyDescent="0.2">
      <c r="B20" s="13"/>
      <c r="C20" s="13"/>
    </row>
    <row r="21" spans="2:3" x14ac:dyDescent="0.2">
      <c r="B21" s="13"/>
      <c r="C21" s="13"/>
    </row>
    <row r="22" spans="2:3" x14ac:dyDescent="0.2">
      <c r="B22" s="13"/>
      <c r="C22" s="13"/>
    </row>
    <row r="23" spans="2:3" x14ac:dyDescent="0.2">
      <c r="B23" s="13"/>
      <c r="C23" s="13"/>
    </row>
    <row r="24" spans="2:3" x14ac:dyDescent="0.2">
      <c r="B24" s="13"/>
      <c r="C24" s="13"/>
    </row>
    <row r="25" spans="2:3" x14ac:dyDescent="0.2">
      <c r="B25" s="13"/>
      <c r="C25" s="13"/>
    </row>
    <row r="26" spans="2:3" x14ac:dyDescent="0.2">
      <c r="B26" s="13"/>
      <c r="C26" s="13"/>
    </row>
    <row r="27" spans="2:3" x14ac:dyDescent="0.2">
      <c r="B27" s="13"/>
      <c r="C27" s="13"/>
    </row>
    <row r="28" spans="2:3" x14ac:dyDescent="0.2">
      <c r="B28" s="13"/>
      <c r="C28" s="13"/>
    </row>
    <row r="29" spans="2:3" x14ac:dyDescent="0.2">
      <c r="B29" s="13"/>
      <c r="C29" s="13"/>
    </row>
    <row r="30" spans="2:3" x14ac:dyDescent="0.2">
      <c r="B30" s="13"/>
      <c r="C30" s="13"/>
    </row>
    <row r="31" spans="2:3" x14ac:dyDescent="0.2">
      <c r="B31" s="13"/>
      <c r="C31" s="13"/>
    </row>
    <row r="32" spans="2:3" x14ac:dyDescent="0.2">
      <c r="B32" s="13"/>
      <c r="C32" s="13"/>
    </row>
    <row r="33" spans="2:3" x14ac:dyDescent="0.2">
      <c r="B33" s="13"/>
      <c r="C33" s="13"/>
    </row>
    <row r="34" spans="2:3" x14ac:dyDescent="0.2">
      <c r="B34" s="13"/>
      <c r="C34" s="13"/>
    </row>
    <row r="35" spans="2:3" x14ac:dyDescent="0.2">
      <c r="B35" s="13"/>
      <c r="C35" s="13"/>
    </row>
    <row r="36" spans="2:3" x14ac:dyDescent="0.2">
      <c r="B36" s="13"/>
      <c r="C36" s="13"/>
    </row>
    <row r="37" spans="2:3" x14ac:dyDescent="0.2">
      <c r="B37" s="13"/>
      <c r="C37" s="13"/>
    </row>
    <row r="38" spans="2:3" x14ac:dyDescent="0.2">
      <c r="B38" s="13"/>
      <c r="C38" s="13"/>
    </row>
    <row r="39" spans="2:3" x14ac:dyDescent="0.2">
      <c r="B39" s="13"/>
      <c r="C39" s="13"/>
    </row>
    <row r="40" spans="2:3" x14ac:dyDescent="0.2">
      <c r="B40" s="13"/>
      <c r="C40" s="13"/>
    </row>
    <row r="41" spans="2:3" x14ac:dyDescent="0.2">
      <c r="B41" s="13"/>
      <c r="C41" s="13"/>
    </row>
    <row r="42" spans="2:3" x14ac:dyDescent="0.2">
      <c r="B42" s="13"/>
      <c r="C42" s="13"/>
    </row>
    <row r="43" spans="2:3" x14ac:dyDescent="0.2">
      <c r="B43" s="13"/>
      <c r="C43" s="13"/>
    </row>
    <row r="44" spans="2:3" x14ac:dyDescent="0.2">
      <c r="B44" s="13"/>
      <c r="C44" s="13"/>
    </row>
    <row r="45" spans="2:3" x14ac:dyDescent="0.2">
      <c r="B45" s="13"/>
      <c r="C45" s="13"/>
    </row>
    <row r="46" spans="2:3" x14ac:dyDescent="0.2">
      <c r="B46" s="13"/>
      <c r="C46" s="13"/>
    </row>
    <row r="47" spans="2:3" x14ac:dyDescent="0.2">
      <c r="B47" s="13"/>
      <c r="C47" s="13"/>
    </row>
    <row r="48" spans="2:3" x14ac:dyDescent="0.2">
      <c r="B48" s="13"/>
      <c r="C48" s="1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1"/>
  <sheetViews>
    <sheetView zoomScale="120" zoomScaleNormal="120" workbookViewId="0">
      <selection activeCell="C22" sqref="C22"/>
    </sheetView>
  </sheetViews>
  <sheetFormatPr defaultColWidth="11.5703125" defaultRowHeight="12.75" x14ac:dyDescent="0.2"/>
  <cols>
    <col min="1" max="1" width="19.85546875" style="1" customWidth="1"/>
    <col min="2" max="2" width="13.7109375" style="25" customWidth="1"/>
    <col min="3" max="4" width="11.5703125" style="6"/>
    <col min="5" max="6" width="11.5703125" style="2"/>
    <col min="7" max="16384" width="11.5703125" style="1"/>
  </cols>
  <sheetData>
    <row r="1" spans="1:6" x14ac:dyDescent="0.2">
      <c r="A1" s="7" t="s">
        <v>10</v>
      </c>
      <c r="B1" s="18" t="s">
        <v>24</v>
      </c>
      <c r="C1" s="18" t="s">
        <v>8</v>
      </c>
      <c r="D1" s="18" t="s">
        <v>9</v>
      </c>
      <c r="E1" s="4" t="b">
        <f>AND(E2:E832)</f>
        <v>1</v>
      </c>
      <c r="F1" s="4" t="b">
        <f>AND(F2:F832)</f>
        <v>1</v>
      </c>
    </row>
    <row r="2" spans="1:6" x14ac:dyDescent="0.2">
      <c r="A2" s="1" t="s">
        <v>65</v>
      </c>
      <c r="B2" s="21" t="s">
        <v>12</v>
      </c>
      <c r="C2" s="1">
        <v>0</v>
      </c>
      <c r="D2" s="1">
        <v>180</v>
      </c>
      <c r="E2" s="2" t="b">
        <f>COUNTIF(experts!$A$2:$A$921, A2) &gt; 0</f>
        <v>1</v>
      </c>
      <c r="F2" s="2" t="b">
        <f>COUNTIF('invoicing periods'!$A$2:$A$1000, B2) &gt; 0</f>
        <v>1</v>
      </c>
    </row>
    <row r="3" spans="1:6" x14ac:dyDescent="0.2">
      <c r="A3" s="1" t="s">
        <v>65</v>
      </c>
      <c r="B3" s="21" t="s">
        <v>13</v>
      </c>
      <c r="C3" s="1">
        <v>0</v>
      </c>
      <c r="D3" s="1">
        <v>180</v>
      </c>
      <c r="E3" s="2" t="b">
        <f>COUNTIF(experts!$A$2:$A$921, A3) &gt; 0</f>
        <v>1</v>
      </c>
      <c r="F3" s="2" t="b">
        <f>COUNTIF('invoicing periods'!$A$2:$A$1000, B3) &gt; 0</f>
        <v>1</v>
      </c>
    </row>
    <row r="4" spans="1:6" x14ac:dyDescent="0.2">
      <c r="A4" s="1" t="s">
        <v>65</v>
      </c>
      <c r="B4" s="23" t="s">
        <v>14</v>
      </c>
      <c r="C4" s="1">
        <v>0</v>
      </c>
      <c r="D4" s="1">
        <v>180</v>
      </c>
      <c r="E4" s="2" t="b">
        <f>COUNTIF(experts!$A$2:$A$921, A4) &gt; 0</f>
        <v>1</v>
      </c>
      <c r="F4" s="2" t="b">
        <f>COUNTIF('invoicing periods'!$A$2:$A$1000, B4) &gt; 0</f>
        <v>1</v>
      </c>
    </row>
    <row r="5" spans="1:6" x14ac:dyDescent="0.2">
      <c r="A5" s="1" t="s">
        <v>65</v>
      </c>
      <c r="B5" s="23" t="s">
        <v>15</v>
      </c>
      <c r="C5" s="1">
        <v>0</v>
      </c>
      <c r="D5" s="1">
        <v>180</v>
      </c>
      <c r="E5" s="2" t="b">
        <f>COUNTIF(experts!$A$2:$A$921, A5) &gt; 0</f>
        <v>1</v>
      </c>
      <c r="F5" s="2" t="b">
        <f>COUNTIF('invoicing periods'!$A$2:$A$1000, B5) &gt; 0</f>
        <v>1</v>
      </c>
    </row>
    <row r="6" spans="1:6" x14ac:dyDescent="0.2">
      <c r="A6" s="1" t="s">
        <v>65</v>
      </c>
      <c r="B6" s="23" t="s">
        <v>16</v>
      </c>
      <c r="C6" s="1">
        <v>0</v>
      </c>
      <c r="D6" s="1">
        <v>180</v>
      </c>
      <c r="E6" s="2" t="b">
        <f>COUNTIF(experts!$A$2:$A$921, A6) &gt; 0</f>
        <v>1</v>
      </c>
      <c r="F6" s="2" t="b">
        <f>COUNTIF('invoicing periods'!$A$2:$A$1000, B6) &gt; 0</f>
        <v>1</v>
      </c>
    </row>
    <row r="7" spans="1:6" x14ac:dyDescent="0.2">
      <c r="A7" s="1" t="s">
        <v>65</v>
      </c>
      <c r="B7" s="23" t="s">
        <v>17</v>
      </c>
      <c r="C7" s="1">
        <v>0</v>
      </c>
      <c r="D7" s="1">
        <v>180</v>
      </c>
      <c r="E7" s="2" t="b">
        <f>COUNTIF(experts!$A$2:$A$921, A7) &gt; 0</f>
        <v>1</v>
      </c>
      <c r="F7" s="2" t="b">
        <f>COUNTIF('invoicing periods'!$A$2:$A$1000, B7) &gt; 0</f>
        <v>1</v>
      </c>
    </row>
    <row r="8" spans="1:6" x14ac:dyDescent="0.2">
      <c r="A8" s="1" t="s">
        <v>65</v>
      </c>
      <c r="B8" s="23" t="s">
        <v>18</v>
      </c>
      <c r="C8" s="1">
        <v>0</v>
      </c>
      <c r="D8" s="1">
        <v>180</v>
      </c>
      <c r="E8" s="2" t="b">
        <f>COUNTIF(experts!$A$2:$A$921, A8) &gt; 0</f>
        <v>1</v>
      </c>
      <c r="F8" s="2" t="b">
        <f>COUNTIF('invoicing periods'!$A$2:$A$1000, B8) &gt; 0</f>
        <v>1</v>
      </c>
    </row>
    <row r="9" spans="1:6" x14ac:dyDescent="0.2">
      <c r="A9" s="1" t="s">
        <v>65</v>
      </c>
      <c r="B9" s="23" t="s">
        <v>19</v>
      </c>
      <c r="C9" s="1">
        <v>0</v>
      </c>
      <c r="D9" s="1">
        <v>180</v>
      </c>
      <c r="E9" s="2" t="b">
        <f>COUNTIF(experts!$A$2:$A$921, A9) &gt; 0</f>
        <v>1</v>
      </c>
      <c r="F9" s="2" t="b">
        <f>COUNTIF('invoicing periods'!$A$2:$A$1000, B9) &gt; 0</f>
        <v>1</v>
      </c>
    </row>
    <row r="10" spans="1:6" x14ac:dyDescent="0.2">
      <c r="A10" s="1" t="s">
        <v>65</v>
      </c>
      <c r="B10" s="23" t="s">
        <v>20</v>
      </c>
      <c r="C10" s="1">
        <v>0</v>
      </c>
      <c r="D10" s="1">
        <v>180</v>
      </c>
      <c r="E10" s="2" t="b">
        <f>COUNTIF(experts!$A$2:$A$921, A10) &gt; 0</f>
        <v>1</v>
      </c>
      <c r="F10" s="2" t="b">
        <f>COUNTIF('invoicing periods'!$A$2:$A$1000, B10) &gt; 0</f>
        <v>1</v>
      </c>
    </row>
    <row r="11" spans="1:6" x14ac:dyDescent="0.2">
      <c r="A11" s="1" t="s">
        <v>65</v>
      </c>
      <c r="B11" s="23" t="s">
        <v>21</v>
      </c>
      <c r="C11" s="1">
        <v>0</v>
      </c>
      <c r="D11" s="1">
        <v>180</v>
      </c>
      <c r="E11" s="2" t="b">
        <f>COUNTIF(experts!$A$2:$A$921, A11) &gt; 0</f>
        <v>1</v>
      </c>
      <c r="F11" s="2" t="b">
        <f>COUNTIF('invoicing periods'!$A$2:$A$1000, B11) &gt; 0</f>
        <v>1</v>
      </c>
    </row>
    <row r="12" spans="1:6" x14ac:dyDescent="0.2">
      <c r="A12" s="1" t="s">
        <v>65</v>
      </c>
      <c r="B12" s="23" t="s">
        <v>22</v>
      </c>
      <c r="C12" s="1">
        <v>0</v>
      </c>
      <c r="D12" s="1">
        <v>180</v>
      </c>
      <c r="E12" s="2" t="b">
        <f>COUNTIF(experts!$A$2:$A$921, A12) &gt; 0</f>
        <v>1</v>
      </c>
      <c r="F12" s="2" t="b">
        <f>COUNTIF('invoicing periods'!$A$2:$A$1000, B12) &gt; 0</f>
        <v>1</v>
      </c>
    </row>
    <row r="13" spans="1:6" x14ac:dyDescent="0.2">
      <c r="A13" s="1" t="s">
        <v>65</v>
      </c>
      <c r="B13" s="23" t="s">
        <v>23</v>
      </c>
      <c r="C13" s="1">
        <v>0</v>
      </c>
      <c r="D13" s="1">
        <v>180</v>
      </c>
      <c r="E13" s="2" t="b">
        <f>COUNTIF(experts!$A$2:$A$921, A13) &gt; 0</f>
        <v>1</v>
      </c>
      <c r="F13" s="2" t="b">
        <f>COUNTIF('invoicing periods'!$A$2:$A$1000, B13) &gt; 0</f>
        <v>1</v>
      </c>
    </row>
    <row r="14" spans="1:6" x14ac:dyDescent="0.2">
      <c r="B14" s="21"/>
      <c r="C14" s="1"/>
      <c r="D14" s="1"/>
    </row>
    <row r="15" spans="1:6" x14ac:dyDescent="0.2">
      <c r="B15" s="21"/>
      <c r="C15" s="1"/>
      <c r="D15" s="1"/>
    </row>
    <row r="16" spans="1:6" x14ac:dyDescent="0.2">
      <c r="B16" s="21"/>
      <c r="C16" s="1"/>
      <c r="D16" s="1"/>
    </row>
    <row r="17" spans="1:4" x14ac:dyDescent="0.2">
      <c r="A17"/>
      <c r="B17" s="21"/>
      <c r="C17" s="1"/>
      <c r="D17" s="1"/>
    </row>
    <row r="18" spans="1:4" x14ac:dyDescent="0.2">
      <c r="A18"/>
      <c r="B18" s="21"/>
      <c r="C18" s="1"/>
      <c r="D18" s="1"/>
    </row>
    <row r="19" spans="1:4" x14ac:dyDescent="0.2">
      <c r="A19"/>
      <c r="B19" s="21"/>
      <c r="C19" s="1"/>
      <c r="D19" s="1"/>
    </row>
    <row r="20" spans="1:4" x14ac:dyDescent="0.2">
      <c r="A20"/>
      <c r="B20" s="21"/>
      <c r="C20" s="1"/>
      <c r="D20" s="1"/>
    </row>
    <row r="21" spans="1:4" x14ac:dyDescent="0.2">
      <c r="A21"/>
      <c r="B21" s="21"/>
      <c r="C21" s="1"/>
      <c r="D21" s="1"/>
    </row>
    <row r="22" spans="1:4" x14ac:dyDescent="0.2">
      <c r="A22"/>
      <c r="B22" s="21"/>
      <c r="C22" s="1"/>
      <c r="D22" s="1"/>
    </row>
    <row r="23" spans="1:4" x14ac:dyDescent="0.2">
      <c r="A23"/>
      <c r="B23" s="21"/>
      <c r="C23" s="1"/>
      <c r="D23" s="1"/>
    </row>
    <row r="24" spans="1:4" x14ac:dyDescent="0.2">
      <c r="A24"/>
      <c r="B24" s="21"/>
      <c r="C24" s="1"/>
      <c r="D24" s="1"/>
    </row>
    <row r="25" spans="1:4" x14ac:dyDescent="0.2">
      <c r="A25"/>
      <c r="B25" s="21"/>
      <c r="C25" s="1"/>
      <c r="D25" s="1"/>
    </row>
    <row r="26" spans="1:4" x14ac:dyDescent="0.2">
      <c r="A26"/>
      <c r="B26" s="21"/>
      <c r="C26" s="1"/>
      <c r="D26" s="1"/>
    </row>
    <row r="27" spans="1:4" x14ac:dyDescent="0.2">
      <c r="A27"/>
      <c r="B27" s="21"/>
      <c r="C27" s="1"/>
      <c r="D27" s="1"/>
    </row>
    <row r="28" spans="1:4" x14ac:dyDescent="0.2">
      <c r="A28"/>
      <c r="B28" s="21"/>
      <c r="C28" s="1"/>
      <c r="D28" s="1"/>
    </row>
    <row r="29" spans="1:4" x14ac:dyDescent="0.2">
      <c r="A29"/>
      <c r="B29" s="21"/>
      <c r="C29" s="1"/>
      <c r="D29" s="1"/>
    </row>
    <row r="30" spans="1:4" x14ac:dyDescent="0.2">
      <c r="A30"/>
      <c r="B30" s="21"/>
      <c r="C30" s="1"/>
      <c r="D30" s="1"/>
    </row>
    <row r="31" spans="1:4" x14ac:dyDescent="0.2">
      <c r="A31"/>
      <c r="B31" s="21"/>
      <c r="C31" s="1"/>
      <c r="D31" s="1"/>
    </row>
    <row r="32" spans="1:4" x14ac:dyDescent="0.2">
      <c r="A32"/>
      <c r="B32" s="21"/>
      <c r="C32" s="1"/>
      <c r="D32" s="1"/>
    </row>
    <row r="33" spans="1:4" x14ac:dyDescent="0.2">
      <c r="A33"/>
      <c r="B33" s="21"/>
      <c r="C33" s="1"/>
      <c r="D33" s="1"/>
    </row>
    <row r="34" spans="1:4" x14ac:dyDescent="0.2">
      <c r="A34"/>
      <c r="B34" s="21"/>
      <c r="C34" s="1"/>
      <c r="D34" s="1"/>
    </row>
    <row r="35" spans="1:4" x14ac:dyDescent="0.2">
      <c r="A35"/>
      <c r="B35" s="21"/>
      <c r="C35" s="1"/>
      <c r="D35" s="1"/>
    </row>
    <row r="36" spans="1:4" x14ac:dyDescent="0.2">
      <c r="B36" s="23"/>
      <c r="C36" s="1"/>
      <c r="D36" s="1"/>
    </row>
    <row r="37" spans="1:4" x14ac:dyDescent="0.2">
      <c r="B37" s="23"/>
      <c r="C37" s="1"/>
      <c r="D37" s="1"/>
    </row>
    <row r="38" spans="1:4" x14ac:dyDescent="0.2">
      <c r="B38" s="21"/>
      <c r="C38" s="1"/>
      <c r="D38" s="1"/>
    </row>
    <row r="39" spans="1:4" x14ac:dyDescent="0.2">
      <c r="B39" s="21"/>
      <c r="C39" s="1"/>
      <c r="D39" s="1"/>
    </row>
    <row r="40" spans="1:4" x14ac:dyDescent="0.2">
      <c r="B40" s="23"/>
      <c r="C40" s="1"/>
      <c r="D40" s="1"/>
    </row>
    <row r="41" spans="1:4" x14ac:dyDescent="0.2">
      <c r="B41" s="23"/>
      <c r="C41" s="1"/>
      <c r="D41" s="1"/>
    </row>
    <row r="42" spans="1:4" x14ac:dyDescent="0.2">
      <c r="B42" s="23"/>
      <c r="C42" s="1"/>
      <c r="D42" s="1"/>
    </row>
    <row r="43" spans="1:4" x14ac:dyDescent="0.2">
      <c r="B43" s="23"/>
      <c r="C43" s="1"/>
      <c r="D43" s="1"/>
    </row>
    <row r="44" spans="1:4" x14ac:dyDescent="0.2">
      <c r="B44" s="23"/>
      <c r="C44" s="1"/>
      <c r="D44" s="1"/>
    </row>
    <row r="45" spans="1:4" x14ac:dyDescent="0.2">
      <c r="B45" s="23"/>
      <c r="C45" s="1"/>
      <c r="D45" s="1"/>
    </row>
    <row r="46" spans="1:4" x14ac:dyDescent="0.2">
      <c r="B46" s="23"/>
      <c r="C46" s="1"/>
      <c r="D46" s="1"/>
    </row>
    <row r="47" spans="1:4" x14ac:dyDescent="0.2">
      <c r="B47" s="23"/>
      <c r="C47" s="1"/>
      <c r="D47" s="1"/>
    </row>
    <row r="48" spans="1:4" x14ac:dyDescent="0.2">
      <c r="B48" s="23"/>
      <c r="C48" s="1"/>
      <c r="D48" s="1"/>
    </row>
    <row r="49" spans="2:4" x14ac:dyDescent="0.2">
      <c r="B49" s="23"/>
      <c r="C49" s="1"/>
      <c r="D49" s="1"/>
    </row>
    <row r="50" spans="2:4" x14ac:dyDescent="0.2">
      <c r="B50" s="21"/>
      <c r="C50" s="1"/>
      <c r="D50" s="1"/>
    </row>
    <row r="51" spans="2:4" x14ac:dyDescent="0.2">
      <c r="B51" s="21"/>
      <c r="C51" s="1"/>
      <c r="D51" s="1"/>
    </row>
    <row r="52" spans="2:4" x14ac:dyDescent="0.2">
      <c r="B52" s="23"/>
      <c r="C52" s="1"/>
      <c r="D52" s="1"/>
    </row>
    <row r="53" spans="2:4" x14ac:dyDescent="0.2">
      <c r="B53" s="23"/>
      <c r="C53" s="1"/>
      <c r="D53" s="1"/>
    </row>
    <row r="54" spans="2:4" x14ac:dyDescent="0.2">
      <c r="B54" s="23"/>
      <c r="C54" s="1"/>
      <c r="D54" s="1"/>
    </row>
    <row r="55" spans="2:4" x14ac:dyDescent="0.2">
      <c r="B55" s="23"/>
      <c r="C55" s="1"/>
      <c r="D55" s="1"/>
    </row>
    <row r="56" spans="2:4" x14ac:dyDescent="0.2">
      <c r="B56" s="23"/>
      <c r="C56" s="1"/>
      <c r="D56" s="1"/>
    </row>
    <row r="57" spans="2:4" x14ac:dyDescent="0.2">
      <c r="B57" s="23"/>
      <c r="C57" s="1"/>
      <c r="D57" s="1"/>
    </row>
    <row r="58" spans="2:4" x14ac:dyDescent="0.2">
      <c r="B58" s="23"/>
      <c r="C58" s="1"/>
      <c r="D58" s="1"/>
    </row>
    <row r="59" spans="2:4" x14ac:dyDescent="0.2">
      <c r="B59" s="23"/>
      <c r="C59" s="1"/>
      <c r="D59" s="1"/>
    </row>
    <row r="60" spans="2:4" x14ac:dyDescent="0.2">
      <c r="B60" s="23"/>
      <c r="C60" s="1"/>
      <c r="D60" s="1"/>
    </row>
    <row r="61" spans="2:4" x14ac:dyDescent="0.2">
      <c r="B61" s="23"/>
      <c r="C61" s="1"/>
      <c r="D61" s="1"/>
    </row>
    <row r="62" spans="2:4" x14ac:dyDescent="0.2">
      <c r="B62" s="21"/>
      <c r="C62" s="1"/>
      <c r="D62" s="1"/>
    </row>
    <row r="63" spans="2:4" x14ac:dyDescent="0.2">
      <c r="B63" s="21"/>
      <c r="C63" s="1"/>
      <c r="D63" s="1"/>
    </row>
    <row r="64" spans="2:4" x14ac:dyDescent="0.2">
      <c r="B64" s="23"/>
      <c r="C64" s="1"/>
      <c r="D64" s="1"/>
    </row>
    <row r="65" spans="2:4" x14ac:dyDescent="0.2">
      <c r="B65" s="23"/>
      <c r="C65" s="1"/>
      <c r="D65" s="1"/>
    </row>
    <row r="66" spans="2:4" x14ac:dyDescent="0.2">
      <c r="B66" s="23"/>
      <c r="C66" s="1"/>
      <c r="D66" s="1"/>
    </row>
    <row r="67" spans="2:4" x14ac:dyDescent="0.2">
      <c r="B67" s="23"/>
      <c r="C67" s="1"/>
      <c r="D67" s="1"/>
    </row>
    <row r="68" spans="2:4" x14ac:dyDescent="0.2">
      <c r="B68" s="23"/>
      <c r="C68" s="1"/>
      <c r="D68" s="1"/>
    </row>
    <row r="69" spans="2:4" x14ac:dyDescent="0.2">
      <c r="B69" s="23"/>
      <c r="C69" s="1"/>
      <c r="D69" s="1"/>
    </row>
    <row r="70" spans="2:4" x14ac:dyDescent="0.2">
      <c r="B70" s="23"/>
      <c r="C70" s="1"/>
      <c r="D70" s="1"/>
    </row>
    <row r="71" spans="2:4" x14ac:dyDescent="0.2">
      <c r="B71" s="23"/>
      <c r="C71" s="1"/>
      <c r="D71" s="1"/>
    </row>
    <row r="72" spans="2:4" x14ac:dyDescent="0.2">
      <c r="B72" s="23"/>
      <c r="C72" s="1"/>
      <c r="D72" s="1"/>
    </row>
    <row r="73" spans="2:4" x14ac:dyDescent="0.2">
      <c r="B73" s="23"/>
      <c r="C73" s="1"/>
      <c r="D73" s="1"/>
    </row>
    <row r="74" spans="2:4" x14ac:dyDescent="0.2">
      <c r="B74" s="21"/>
      <c r="C74" s="1"/>
      <c r="D74" s="1"/>
    </row>
    <row r="75" spans="2:4" x14ac:dyDescent="0.2">
      <c r="B75" s="21"/>
      <c r="C75" s="1"/>
      <c r="D75" s="1"/>
    </row>
    <row r="76" spans="2:4" x14ac:dyDescent="0.2">
      <c r="B76" s="23"/>
      <c r="C76" s="1"/>
      <c r="D76" s="1"/>
    </row>
    <row r="77" spans="2:4" x14ac:dyDescent="0.2">
      <c r="B77" s="23"/>
      <c r="C77" s="1"/>
      <c r="D77" s="1"/>
    </row>
    <row r="78" spans="2:4" x14ac:dyDescent="0.2">
      <c r="B78" s="23"/>
      <c r="C78" s="1"/>
      <c r="D78" s="1"/>
    </row>
    <row r="79" spans="2:4" x14ac:dyDescent="0.2">
      <c r="B79" s="23"/>
      <c r="C79" s="1"/>
      <c r="D79" s="1"/>
    </row>
    <row r="80" spans="2:4" x14ac:dyDescent="0.2">
      <c r="B80" s="23"/>
      <c r="C80" s="1"/>
      <c r="D80" s="1"/>
    </row>
    <row r="81" spans="2:4" x14ac:dyDescent="0.2">
      <c r="B81" s="23"/>
      <c r="C81" s="1"/>
      <c r="D81" s="1"/>
    </row>
    <row r="82" spans="2:4" x14ac:dyDescent="0.2">
      <c r="B82" s="23"/>
      <c r="C82" s="1"/>
      <c r="D82" s="1"/>
    </row>
    <row r="83" spans="2:4" x14ac:dyDescent="0.2">
      <c r="B83" s="23"/>
      <c r="C83" s="1"/>
      <c r="D83" s="1"/>
    </row>
    <row r="84" spans="2:4" x14ac:dyDescent="0.2">
      <c r="B84" s="23"/>
      <c r="C84" s="1"/>
      <c r="D84" s="1"/>
    </row>
    <row r="85" spans="2:4" x14ac:dyDescent="0.2">
      <c r="B85" s="23"/>
      <c r="C85" s="1"/>
      <c r="D85" s="1"/>
    </row>
    <row r="86" spans="2:4" x14ac:dyDescent="0.2">
      <c r="B86" s="21"/>
      <c r="C86" s="1"/>
      <c r="D86" s="1"/>
    </row>
    <row r="87" spans="2:4" x14ac:dyDescent="0.2">
      <c r="B87" s="21"/>
      <c r="C87" s="1"/>
      <c r="D87" s="1"/>
    </row>
    <row r="88" spans="2:4" x14ac:dyDescent="0.2">
      <c r="B88" s="23"/>
      <c r="C88" s="1"/>
      <c r="D88" s="1"/>
    </row>
    <row r="89" spans="2:4" x14ac:dyDescent="0.2">
      <c r="B89" s="23"/>
      <c r="C89" s="1"/>
      <c r="D89" s="1"/>
    </row>
    <row r="90" spans="2:4" x14ac:dyDescent="0.2">
      <c r="B90" s="23"/>
      <c r="C90" s="1"/>
      <c r="D90" s="1"/>
    </row>
    <row r="91" spans="2:4" x14ac:dyDescent="0.2">
      <c r="B91" s="23"/>
      <c r="C91" s="1"/>
      <c r="D91" s="1"/>
    </row>
    <row r="92" spans="2:4" x14ac:dyDescent="0.2">
      <c r="B92" s="23"/>
      <c r="C92" s="1"/>
      <c r="D92" s="1"/>
    </row>
    <row r="93" spans="2:4" x14ac:dyDescent="0.2">
      <c r="B93" s="23"/>
      <c r="C93" s="1"/>
      <c r="D93" s="1"/>
    </row>
    <row r="94" spans="2:4" x14ac:dyDescent="0.2">
      <c r="B94" s="23"/>
      <c r="C94" s="1"/>
      <c r="D94" s="1"/>
    </row>
    <row r="95" spans="2:4" x14ac:dyDescent="0.2">
      <c r="B95" s="23"/>
      <c r="C95" s="1"/>
      <c r="D95" s="1"/>
    </row>
    <row r="96" spans="2:4" x14ac:dyDescent="0.2">
      <c r="B96" s="23"/>
      <c r="C96" s="1"/>
      <c r="D96" s="1"/>
    </row>
    <row r="97" spans="2:4" x14ac:dyDescent="0.2">
      <c r="B97" s="23"/>
      <c r="C97" s="1"/>
      <c r="D97" s="1"/>
    </row>
    <row r="98" spans="2:4" x14ac:dyDescent="0.2">
      <c r="B98" s="21"/>
      <c r="C98" s="1"/>
      <c r="D98" s="1"/>
    </row>
    <row r="99" spans="2:4" x14ac:dyDescent="0.2">
      <c r="B99" s="21"/>
      <c r="C99" s="1"/>
      <c r="D99" s="1"/>
    </row>
    <row r="100" spans="2:4" x14ac:dyDescent="0.2">
      <c r="B100" s="23"/>
      <c r="C100" s="1"/>
      <c r="D100" s="1"/>
    </row>
    <row r="101" spans="2:4" x14ac:dyDescent="0.2">
      <c r="B101" s="23"/>
      <c r="C101" s="1"/>
      <c r="D101" s="1"/>
    </row>
    <row r="102" spans="2:4" x14ac:dyDescent="0.2">
      <c r="B102" s="23"/>
      <c r="C102" s="1"/>
      <c r="D102" s="1"/>
    </row>
    <row r="103" spans="2:4" x14ac:dyDescent="0.2">
      <c r="B103" s="23"/>
      <c r="C103" s="1"/>
      <c r="D103" s="1"/>
    </row>
    <row r="104" spans="2:4" x14ac:dyDescent="0.2">
      <c r="B104" s="23"/>
      <c r="C104" s="1"/>
      <c r="D104" s="1"/>
    </row>
    <row r="105" spans="2:4" x14ac:dyDescent="0.2">
      <c r="B105" s="23"/>
      <c r="C105" s="1"/>
      <c r="D105" s="1"/>
    </row>
    <row r="106" spans="2:4" x14ac:dyDescent="0.2">
      <c r="B106" s="23"/>
      <c r="C106" s="1"/>
      <c r="D106" s="1"/>
    </row>
    <row r="107" spans="2:4" x14ac:dyDescent="0.2">
      <c r="B107" s="23"/>
      <c r="C107" s="1"/>
      <c r="D107" s="1"/>
    </row>
    <row r="108" spans="2:4" x14ac:dyDescent="0.2">
      <c r="B108" s="23"/>
      <c r="C108" s="1"/>
      <c r="D108" s="1"/>
    </row>
    <row r="109" spans="2:4" x14ac:dyDescent="0.2">
      <c r="B109" s="23"/>
      <c r="C109" s="1"/>
      <c r="D109" s="1"/>
    </row>
    <row r="110" spans="2:4" x14ac:dyDescent="0.2">
      <c r="B110" s="21"/>
      <c r="C110" s="1"/>
      <c r="D110" s="1"/>
    </row>
    <row r="111" spans="2:4" x14ac:dyDescent="0.2">
      <c r="B111" s="21"/>
      <c r="C111" s="1"/>
      <c r="D111" s="1"/>
    </row>
    <row r="112" spans="2:4" x14ac:dyDescent="0.2">
      <c r="B112" s="23"/>
      <c r="C112" s="1"/>
      <c r="D112" s="1"/>
    </row>
    <row r="113" spans="2:4" x14ac:dyDescent="0.2">
      <c r="B113" s="23"/>
      <c r="C113" s="1"/>
      <c r="D113" s="1"/>
    </row>
    <row r="114" spans="2:4" x14ac:dyDescent="0.2">
      <c r="B114" s="23"/>
      <c r="C114" s="1"/>
      <c r="D114" s="1"/>
    </row>
    <row r="115" spans="2:4" x14ac:dyDescent="0.2">
      <c r="B115" s="23"/>
      <c r="C115" s="1"/>
      <c r="D115" s="1"/>
    </row>
    <row r="116" spans="2:4" x14ac:dyDescent="0.2">
      <c r="B116" s="23"/>
      <c r="C116" s="1"/>
      <c r="D116" s="1"/>
    </row>
    <row r="117" spans="2:4" x14ac:dyDescent="0.2">
      <c r="B117" s="23"/>
      <c r="C117" s="1"/>
      <c r="D117" s="1"/>
    </row>
    <row r="118" spans="2:4" x14ac:dyDescent="0.2">
      <c r="B118" s="23"/>
      <c r="C118" s="1"/>
      <c r="D118" s="1"/>
    </row>
    <row r="119" spans="2:4" x14ac:dyDescent="0.2">
      <c r="B119" s="23"/>
      <c r="C119" s="1"/>
      <c r="D119" s="1"/>
    </row>
    <row r="120" spans="2:4" x14ac:dyDescent="0.2">
      <c r="B120" s="23"/>
      <c r="C120" s="1"/>
      <c r="D120" s="1"/>
    </row>
    <row r="121" spans="2:4" x14ac:dyDescent="0.2">
      <c r="B121" s="23"/>
      <c r="C121" s="1"/>
      <c r="D121" s="1"/>
    </row>
    <row r="122" spans="2:4" x14ac:dyDescent="0.2">
      <c r="B122" s="21"/>
      <c r="C122" s="1"/>
      <c r="D122" s="1"/>
    </row>
    <row r="123" spans="2:4" x14ac:dyDescent="0.2">
      <c r="B123" s="21"/>
      <c r="C123" s="1"/>
      <c r="D123" s="1"/>
    </row>
    <row r="124" spans="2:4" x14ac:dyDescent="0.2">
      <c r="B124" s="23"/>
      <c r="C124" s="1"/>
      <c r="D124" s="1"/>
    </row>
    <row r="125" spans="2:4" x14ac:dyDescent="0.2">
      <c r="B125" s="23"/>
      <c r="C125" s="1"/>
      <c r="D125" s="1"/>
    </row>
    <row r="126" spans="2:4" x14ac:dyDescent="0.2">
      <c r="B126" s="23"/>
      <c r="C126" s="1"/>
      <c r="D126" s="1"/>
    </row>
    <row r="127" spans="2:4" x14ac:dyDescent="0.2">
      <c r="B127" s="23"/>
      <c r="C127" s="1"/>
      <c r="D127" s="1"/>
    </row>
    <row r="128" spans="2:4" x14ac:dyDescent="0.2">
      <c r="B128" s="23"/>
      <c r="C128" s="1"/>
      <c r="D128" s="1"/>
    </row>
    <row r="129" spans="2:4" x14ac:dyDescent="0.2">
      <c r="B129" s="23"/>
      <c r="C129" s="1"/>
      <c r="D129" s="1"/>
    </row>
    <row r="130" spans="2:4" x14ac:dyDescent="0.2">
      <c r="B130" s="23"/>
      <c r="C130" s="1"/>
      <c r="D130" s="1"/>
    </row>
    <row r="131" spans="2:4" x14ac:dyDescent="0.2">
      <c r="B131" s="23"/>
      <c r="C131" s="1"/>
      <c r="D131" s="1"/>
    </row>
    <row r="132" spans="2:4" x14ac:dyDescent="0.2">
      <c r="B132" s="23"/>
      <c r="C132" s="1"/>
      <c r="D132" s="1"/>
    </row>
    <row r="133" spans="2:4" x14ac:dyDescent="0.2">
      <c r="B133" s="23"/>
      <c r="C133" s="1"/>
      <c r="D133" s="1"/>
    </row>
    <row r="134" spans="2:4" x14ac:dyDescent="0.2">
      <c r="B134" s="21"/>
      <c r="C134" s="1"/>
      <c r="D134" s="1"/>
    </row>
    <row r="135" spans="2:4" x14ac:dyDescent="0.2">
      <c r="B135" s="21"/>
      <c r="C135" s="1"/>
      <c r="D135" s="1"/>
    </row>
    <row r="136" spans="2:4" x14ac:dyDescent="0.2">
      <c r="B136" s="23"/>
      <c r="C136" s="1"/>
      <c r="D136" s="1"/>
    </row>
    <row r="137" spans="2:4" x14ac:dyDescent="0.2">
      <c r="B137" s="23"/>
      <c r="C137" s="1"/>
      <c r="D137" s="1"/>
    </row>
    <row r="138" spans="2:4" x14ac:dyDescent="0.2">
      <c r="B138" s="23"/>
      <c r="C138" s="1"/>
      <c r="D138" s="1"/>
    </row>
    <row r="139" spans="2:4" x14ac:dyDescent="0.2">
      <c r="B139" s="23"/>
      <c r="C139" s="1"/>
      <c r="D139" s="1"/>
    </row>
    <row r="140" spans="2:4" x14ac:dyDescent="0.2">
      <c r="B140" s="23"/>
      <c r="C140" s="1"/>
      <c r="D140" s="1"/>
    </row>
    <row r="141" spans="2:4" x14ac:dyDescent="0.2">
      <c r="B141" s="23"/>
      <c r="C141" s="1"/>
      <c r="D141" s="1"/>
    </row>
    <row r="142" spans="2:4" x14ac:dyDescent="0.2">
      <c r="B142" s="23"/>
      <c r="C142" s="1"/>
      <c r="D142" s="1"/>
    </row>
    <row r="143" spans="2:4" x14ac:dyDescent="0.2">
      <c r="B143" s="23"/>
      <c r="C143" s="1"/>
      <c r="D143" s="1"/>
    </row>
    <row r="144" spans="2:4" x14ac:dyDescent="0.2">
      <c r="B144" s="23"/>
      <c r="C144" s="1"/>
      <c r="D144" s="1"/>
    </row>
    <row r="145" spans="2:4" x14ac:dyDescent="0.2">
      <c r="B145" s="23"/>
      <c r="C145" s="1"/>
      <c r="D145" s="1"/>
    </row>
    <row r="146" spans="2:4" x14ac:dyDescent="0.2">
      <c r="B146" s="21"/>
      <c r="C146" s="1"/>
      <c r="D146" s="1"/>
    </row>
    <row r="147" spans="2:4" x14ac:dyDescent="0.2">
      <c r="B147" s="21"/>
      <c r="C147" s="1"/>
      <c r="D147" s="1"/>
    </row>
    <row r="148" spans="2:4" x14ac:dyDescent="0.2">
      <c r="B148" s="23"/>
      <c r="C148" s="1"/>
      <c r="D148" s="1"/>
    </row>
    <row r="149" spans="2:4" x14ac:dyDescent="0.2">
      <c r="B149" s="23"/>
      <c r="C149" s="1"/>
      <c r="D149" s="1"/>
    </row>
    <row r="150" spans="2:4" x14ac:dyDescent="0.2">
      <c r="B150" s="23"/>
      <c r="C150" s="1"/>
      <c r="D150" s="1"/>
    </row>
    <row r="151" spans="2:4" x14ac:dyDescent="0.2">
      <c r="B151" s="23"/>
      <c r="C151" s="1"/>
      <c r="D151" s="1"/>
    </row>
    <row r="152" spans="2:4" x14ac:dyDescent="0.2">
      <c r="B152" s="23"/>
      <c r="C152" s="1"/>
      <c r="D152" s="1"/>
    </row>
    <row r="153" spans="2:4" x14ac:dyDescent="0.2">
      <c r="B153" s="23"/>
      <c r="C153" s="1"/>
      <c r="D153" s="1"/>
    </row>
    <row r="154" spans="2:4" x14ac:dyDescent="0.2">
      <c r="B154" s="23"/>
      <c r="C154" s="1"/>
      <c r="D154" s="1"/>
    </row>
    <row r="155" spans="2:4" x14ac:dyDescent="0.2">
      <c r="B155" s="23"/>
      <c r="C155" s="1"/>
      <c r="D155" s="1"/>
    </row>
    <row r="156" spans="2:4" x14ac:dyDescent="0.2">
      <c r="B156" s="23"/>
      <c r="C156" s="1"/>
      <c r="D156" s="1"/>
    </row>
    <row r="157" spans="2:4" x14ac:dyDescent="0.2">
      <c r="B157" s="23"/>
      <c r="C157" s="1"/>
      <c r="D157" s="1"/>
    </row>
    <row r="158" spans="2:4" x14ac:dyDescent="0.2">
      <c r="B158" s="21"/>
      <c r="C158" s="1"/>
      <c r="D158" s="1"/>
    </row>
    <row r="159" spans="2:4" x14ac:dyDescent="0.2">
      <c r="B159" s="21"/>
      <c r="C159" s="1"/>
      <c r="D159" s="1"/>
    </row>
    <row r="160" spans="2:4" x14ac:dyDescent="0.2">
      <c r="B160" s="23"/>
      <c r="C160" s="1"/>
      <c r="D160" s="1"/>
    </row>
    <row r="161" spans="2:4" x14ac:dyDescent="0.2">
      <c r="B161" s="23"/>
      <c r="C161" s="1"/>
      <c r="D161" s="1"/>
    </row>
    <row r="162" spans="2:4" x14ac:dyDescent="0.2">
      <c r="B162" s="23"/>
      <c r="C162" s="1"/>
      <c r="D162" s="1"/>
    </row>
    <row r="163" spans="2:4" x14ac:dyDescent="0.2">
      <c r="B163" s="23"/>
      <c r="C163" s="1"/>
      <c r="D163" s="1"/>
    </row>
    <row r="164" spans="2:4" x14ac:dyDescent="0.2">
      <c r="B164" s="23"/>
      <c r="C164" s="1"/>
      <c r="D164" s="1"/>
    </row>
    <row r="165" spans="2:4" x14ac:dyDescent="0.2">
      <c r="B165" s="23"/>
      <c r="C165" s="1"/>
      <c r="D165" s="1"/>
    </row>
    <row r="166" spans="2:4" x14ac:dyDescent="0.2">
      <c r="B166" s="23"/>
      <c r="C166" s="1"/>
      <c r="D166" s="1"/>
    </row>
    <row r="167" spans="2:4" x14ac:dyDescent="0.2">
      <c r="B167" s="23"/>
      <c r="C167" s="1"/>
      <c r="D167" s="1"/>
    </row>
    <row r="168" spans="2:4" x14ac:dyDescent="0.2">
      <c r="B168" s="23"/>
      <c r="C168" s="1"/>
      <c r="D168" s="1"/>
    </row>
    <row r="169" spans="2:4" x14ac:dyDescent="0.2">
      <c r="B169" s="23"/>
      <c r="C169" s="1"/>
      <c r="D169" s="1"/>
    </row>
    <row r="170" spans="2:4" x14ac:dyDescent="0.2">
      <c r="B170" s="21"/>
      <c r="C170" s="1"/>
      <c r="D170" s="1"/>
    </row>
    <row r="171" spans="2:4" x14ac:dyDescent="0.2">
      <c r="B171" s="21"/>
      <c r="C171" s="1"/>
      <c r="D171" s="1"/>
    </row>
    <row r="172" spans="2:4" x14ac:dyDescent="0.2">
      <c r="B172" s="23"/>
      <c r="C172" s="1"/>
      <c r="D172" s="1"/>
    </row>
    <row r="173" spans="2:4" x14ac:dyDescent="0.2">
      <c r="B173" s="23"/>
      <c r="C173" s="1"/>
      <c r="D173" s="1"/>
    </row>
    <row r="174" spans="2:4" x14ac:dyDescent="0.2">
      <c r="B174" s="23"/>
      <c r="C174" s="1"/>
      <c r="D174" s="1"/>
    </row>
    <row r="175" spans="2:4" x14ac:dyDescent="0.2">
      <c r="B175" s="23"/>
      <c r="C175" s="1"/>
      <c r="D175" s="1"/>
    </row>
    <row r="176" spans="2:4" x14ac:dyDescent="0.2">
      <c r="B176" s="23"/>
      <c r="C176" s="1"/>
      <c r="D176" s="1"/>
    </row>
    <row r="177" spans="2:4" x14ac:dyDescent="0.2">
      <c r="B177" s="23"/>
      <c r="C177" s="1"/>
      <c r="D177" s="1"/>
    </row>
    <row r="178" spans="2:4" x14ac:dyDescent="0.2">
      <c r="B178" s="23"/>
      <c r="C178" s="1"/>
      <c r="D178" s="1"/>
    </row>
    <row r="179" spans="2:4" x14ac:dyDescent="0.2">
      <c r="B179" s="23"/>
      <c r="C179" s="1"/>
      <c r="D179" s="1"/>
    </row>
    <row r="180" spans="2:4" x14ac:dyDescent="0.2">
      <c r="B180" s="23"/>
      <c r="C180" s="1"/>
      <c r="D180" s="1"/>
    </row>
    <row r="181" spans="2:4" x14ac:dyDescent="0.2">
      <c r="B181" s="23"/>
      <c r="C181" s="1"/>
      <c r="D181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6"/>
  <sheetViews>
    <sheetView zoomScale="120" zoomScaleNormal="120" workbookViewId="0">
      <selection activeCell="L34" sqref="L34"/>
    </sheetView>
  </sheetViews>
  <sheetFormatPr defaultColWidth="11.5703125" defaultRowHeight="12.75" x14ac:dyDescent="0.2"/>
  <cols>
    <col min="1" max="1" width="11.5703125" style="6"/>
    <col min="2" max="2" width="11.5703125" style="2"/>
  </cols>
  <sheetData>
    <row r="1" spans="1:2" x14ac:dyDescent="0.2">
      <c r="A1" s="8" t="s">
        <v>25</v>
      </c>
      <c r="B1" s="12" t="b">
        <f>AND(B2:B905)</f>
        <v>1</v>
      </c>
    </row>
    <row r="2" spans="1:2" x14ac:dyDescent="0.2">
      <c r="A2" s="13">
        <v>45658</v>
      </c>
      <c r="B2" s="2" t="b">
        <f>AND(ISNUMBER(A2), misc!$A$2&lt;=A2)</f>
        <v>1</v>
      </c>
    </row>
    <row r="3" spans="1:2" x14ac:dyDescent="0.2">
      <c r="A3" s="13">
        <v>45767</v>
      </c>
      <c r="B3" s="2" t="b">
        <f>AND(ISNUMBER(A3), misc!$A$2&lt;=A3)</f>
        <v>1</v>
      </c>
    </row>
    <row r="4" spans="1:2" x14ac:dyDescent="0.2">
      <c r="A4" s="13">
        <v>45778</v>
      </c>
      <c r="B4" s="2" t="b">
        <f>AND(ISNUMBER(A4), misc!$A$2&lt;=A4)</f>
        <v>1</v>
      </c>
    </row>
    <row r="5" spans="1:2" x14ac:dyDescent="0.2">
      <c r="A5" s="13"/>
    </row>
    <row r="6" spans="1:2" x14ac:dyDescent="0.2">
      <c r="A6" s="13"/>
    </row>
    <row r="7" spans="1:2" x14ac:dyDescent="0.2">
      <c r="A7" s="13"/>
    </row>
    <row r="8" spans="1:2" x14ac:dyDescent="0.2">
      <c r="A8" s="13"/>
    </row>
    <row r="9" spans="1:2" x14ac:dyDescent="0.2">
      <c r="A9" s="13"/>
    </row>
    <row r="10" spans="1:2" x14ac:dyDescent="0.2">
      <c r="A10" s="13"/>
    </row>
    <row r="11" spans="1:2" x14ac:dyDescent="0.2">
      <c r="A11" s="13"/>
    </row>
    <row r="12" spans="1:2" x14ac:dyDescent="0.2">
      <c r="A12" s="13"/>
    </row>
    <row r="13" spans="1:2" x14ac:dyDescent="0.2">
      <c r="A13" s="13"/>
    </row>
    <row r="14" spans="1:2" x14ac:dyDescent="0.2">
      <c r="A14" s="13"/>
    </row>
    <row r="15" spans="1:2" x14ac:dyDescent="0.2">
      <c r="A15" s="13"/>
    </row>
    <row r="16" spans="1:2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zoomScale="120" zoomScaleNormal="120" workbookViewId="0">
      <selection activeCell="D2" sqref="D2"/>
    </sheetView>
  </sheetViews>
  <sheetFormatPr defaultColWidth="11.5703125" defaultRowHeight="12.75" x14ac:dyDescent="0.2"/>
  <cols>
    <col min="1" max="1" width="11.5703125" style="6"/>
    <col min="2" max="2" width="15.140625" style="6" customWidth="1"/>
    <col min="3" max="3" width="11.5703125" style="1"/>
    <col min="4" max="4" width="14.85546875" style="1" customWidth="1"/>
    <col min="14" max="16384" width="11.5703125" style="1"/>
  </cols>
  <sheetData>
    <row r="1" spans="1:4" ht="14.25" customHeight="1" x14ac:dyDescent="0.2">
      <c r="A1" s="8" t="s">
        <v>26</v>
      </c>
      <c r="B1" s="8" t="s">
        <v>27</v>
      </c>
      <c r="C1" s="8" t="s">
        <v>28</v>
      </c>
      <c r="D1" s="26" t="s">
        <v>29</v>
      </c>
    </row>
    <row r="2" spans="1:4" x14ac:dyDescent="0.2">
      <c r="A2" s="13">
        <v>45656</v>
      </c>
      <c r="B2" s="6">
        <v>8</v>
      </c>
      <c r="C2" s="6" t="s">
        <v>30</v>
      </c>
      <c r="D2" s="27">
        <f>MAX(MAX('invoicing periods'!C2:C900),MAX(tasks!C2:C604))</f>
        <v>46002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zoomScale="120" zoomScaleNormal="120" workbookViewId="0">
      <selection activeCell="F2" sqref="F2"/>
    </sheetView>
  </sheetViews>
  <sheetFormatPr defaultColWidth="11.5703125" defaultRowHeight="12.75" x14ac:dyDescent="0.2"/>
  <cols>
    <col min="1" max="1" width="24.42578125" style="1" customWidth="1"/>
    <col min="2" max="12" width="11.5703125" style="1"/>
    <col min="13" max="13" width="23.140625" style="1" customWidth="1"/>
  </cols>
  <sheetData>
    <row r="1" spans="1:11" ht="18.75" x14ac:dyDescent="0.3">
      <c r="A1" s="28" t="s">
        <v>27</v>
      </c>
      <c r="B1" s="8" t="s">
        <v>31</v>
      </c>
      <c r="C1" s="8" t="s">
        <v>32</v>
      </c>
      <c r="D1" s="8" t="s">
        <v>33</v>
      </c>
      <c r="E1" s="8" t="s">
        <v>2</v>
      </c>
      <c r="F1" s="8" t="s">
        <v>3</v>
      </c>
      <c r="G1" s="8" t="s">
        <v>34</v>
      </c>
      <c r="H1" s="8" t="s">
        <v>35</v>
      </c>
      <c r="I1" s="8" t="s">
        <v>36</v>
      </c>
      <c r="J1" s="26" t="s">
        <v>37</v>
      </c>
      <c r="K1" s="26" t="s">
        <v>38</v>
      </c>
    </row>
    <row r="2" spans="1:11" x14ac:dyDescent="0.2">
      <c r="B2" s="6">
        <v>8</v>
      </c>
      <c r="C2" s="6">
        <v>4</v>
      </c>
      <c r="D2" s="6">
        <v>150</v>
      </c>
      <c r="E2" s="13">
        <f>misc!A2+1</f>
        <v>45657</v>
      </c>
      <c r="F2" s="19">
        <f>misc!D2</f>
        <v>46002</v>
      </c>
      <c r="G2" s="13" t="s">
        <v>39</v>
      </c>
      <c r="H2" s="13" t="s">
        <v>40</v>
      </c>
      <c r="I2" s="6">
        <v>0.3</v>
      </c>
      <c r="J2" s="29" t="b">
        <f>AND(ISNUMBER(E2), E2&gt;misc!A2)</f>
        <v>1</v>
      </c>
      <c r="K2" s="29" t="b">
        <f>AND(ISNUMBER(F2), E2&lt;=F2, F2&lt;=misc!D2)</f>
        <v>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zoomScale="120" zoomScaleNormal="120" workbookViewId="0">
      <selection activeCell="F2" sqref="F2"/>
    </sheetView>
  </sheetViews>
  <sheetFormatPr defaultColWidth="11.5703125" defaultRowHeight="12.75" x14ac:dyDescent="0.2"/>
  <cols>
    <col min="1" max="1" width="24.42578125" style="1" customWidth="1"/>
    <col min="2" max="11" width="11.5703125" style="1"/>
  </cols>
  <sheetData>
    <row r="1" spans="1:11" ht="18.75" x14ac:dyDescent="0.3">
      <c r="A1" s="28" t="s">
        <v>41</v>
      </c>
      <c r="B1" s="8" t="s">
        <v>31</v>
      </c>
      <c r="C1" s="8" t="s">
        <v>32</v>
      </c>
      <c r="D1" s="8" t="s">
        <v>33</v>
      </c>
      <c r="E1" s="8" t="s">
        <v>2</v>
      </c>
      <c r="F1" s="8" t="s">
        <v>3</v>
      </c>
      <c r="G1" s="8" t="s">
        <v>34</v>
      </c>
      <c r="H1" s="8" t="s">
        <v>35</v>
      </c>
      <c r="I1" s="8" t="s">
        <v>36</v>
      </c>
      <c r="J1" s="26" t="s">
        <v>37</v>
      </c>
      <c r="K1" s="26" t="s">
        <v>38</v>
      </c>
    </row>
    <row r="2" spans="1:11" x14ac:dyDescent="0.2">
      <c r="B2" s="6">
        <v>8</v>
      </c>
      <c r="C2" s="6">
        <v>4</v>
      </c>
      <c r="D2" s="6">
        <v>150</v>
      </c>
      <c r="E2" s="13">
        <f>misc!A2+1</f>
        <v>45657</v>
      </c>
      <c r="F2" s="19">
        <f>misc!D2</f>
        <v>46002</v>
      </c>
      <c r="G2" s="13" t="s">
        <v>42</v>
      </c>
      <c r="H2" s="13" t="s">
        <v>43</v>
      </c>
      <c r="I2" s="6">
        <v>0.3</v>
      </c>
      <c r="J2" s="29" t="b">
        <f>AND(ISNUMBER(E2), E2&gt;misc!A2)</f>
        <v>1</v>
      </c>
      <c r="K2" s="29" t="b">
        <f>AND(ISNUMBER(F2), E2&lt;=F2, F2&lt;=misc!D2)</f>
        <v>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1"/>
  <sheetViews>
    <sheetView zoomScale="120" zoomScaleNormal="120" workbookViewId="0">
      <selection activeCell="F3" sqref="F3"/>
    </sheetView>
  </sheetViews>
  <sheetFormatPr defaultColWidth="11.5703125" defaultRowHeight="12.75" x14ac:dyDescent="0.2"/>
  <cols>
    <col min="1" max="1" width="29.42578125" style="1" customWidth="1"/>
    <col min="2" max="9" width="11.5703125" style="1"/>
  </cols>
  <sheetData>
    <row r="1" spans="1:9" ht="18.75" x14ac:dyDescent="0.3">
      <c r="A1" s="28" t="s">
        <v>44</v>
      </c>
      <c r="B1" s="8" t="s">
        <v>31</v>
      </c>
      <c r="C1" s="8" t="s">
        <v>32</v>
      </c>
      <c r="D1" s="8" t="s">
        <v>33</v>
      </c>
      <c r="E1" s="8" t="s">
        <v>2</v>
      </c>
      <c r="F1" s="8" t="s">
        <v>3</v>
      </c>
      <c r="G1" s="8" t="s">
        <v>36</v>
      </c>
      <c r="H1" s="26" t="s">
        <v>37</v>
      </c>
      <c r="I1" s="26" t="s">
        <v>38</v>
      </c>
    </row>
    <row r="2" spans="1:9" x14ac:dyDescent="0.2">
      <c r="B2" s="6">
        <v>8</v>
      </c>
      <c r="C2" s="6">
        <v>4</v>
      </c>
      <c r="D2" s="6">
        <v>150</v>
      </c>
      <c r="E2" s="13">
        <f>misc!A2+1</f>
        <v>45657</v>
      </c>
      <c r="F2" s="19">
        <f>misc!D2</f>
        <v>46002</v>
      </c>
      <c r="G2" s="6">
        <v>0.6</v>
      </c>
      <c r="H2" s="29" t="b">
        <f>AND(ISNUMBER(E2), E2&gt;misc!A2)</f>
        <v>1</v>
      </c>
      <c r="I2" s="29" t="b">
        <f>AND(ISNUMBER(F2), E2&lt;=F2, F2&lt;=misc!D2)</f>
        <v>1</v>
      </c>
    </row>
    <row r="21" spans="13:13" x14ac:dyDescent="0.2">
      <c r="M21" s="1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zoomScale="120" zoomScaleNormal="120" workbookViewId="0">
      <selection activeCell="H16" sqref="H16"/>
    </sheetView>
  </sheetViews>
  <sheetFormatPr defaultColWidth="11.5703125" defaultRowHeight="12.75" x14ac:dyDescent="0.2"/>
  <cols>
    <col min="1" max="1" width="29.42578125" style="1" customWidth="1"/>
    <col min="2" max="7" width="11.5703125" style="1"/>
  </cols>
  <sheetData>
    <row r="1" spans="1:7" ht="18.75" x14ac:dyDescent="0.3">
      <c r="A1" s="28" t="s">
        <v>45</v>
      </c>
      <c r="B1" s="8" t="s">
        <v>31</v>
      </c>
      <c r="C1" s="8" t="s">
        <v>32</v>
      </c>
      <c r="D1" s="8" t="s">
        <v>33</v>
      </c>
      <c r="E1" s="8" t="s">
        <v>46</v>
      </c>
      <c r="F1" s="8" t="s">
        <v>47</v>
      </c>
      <c r="G1" s="8" t="s">
        <v>48</v>
      </c>
    </row>
    <row r="2" spans="1:7" x14ac:dyDescent="0.2">
      <c r="B2" s="6">
        <v>8</v>
      </c>
      <c r="C2" s="6">
        <v>4</v>
      </c>
      <c r="D2" s="6">
        <v>150</v>
      </c>
      <c r="E2" s="13" t="s">
        <v>49</v>
      </c>
      <c r="F2" s="6">
        <v>0.9</v>
      </c>
      <c r="G2" s="6">
        <v>0.6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zoomScale="120" zoomScaleNormal="120" workbookViewId="0"/>
  </sheetViews>
  <sheetFormatPr defaultColWidth="11.5703125" defaultRowHeight="12.75" x14ac:dyDescent="0.2"/>
  <cols>
    <col min="1" max="1" width="37.7109375" style="1" customWidth="1"/>
    <col min="2" max="7" width="11.5703125" style="1"/>
  </cols>
  <sheetData>
    <row r="1" spans="1:7" ht="18.75" x14ac:dyDescent="0.3">
      <c r="A1" s="28" t="s">
        <v>50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51</v>
      </c>
      <c r="G1" s="8" t="s">
        <v>52</v>
      </c>
    </row>
    <row r="2" spans="1:7" x14ac:dyDescent="0.2">
      <c r="B2" s="6">
        <v>8</v>
      </c>
      <c r="C2" s="6">
        <v>4</v>
      </c>
      <c r="D2" s="6">
        <v>150</v>
      </c>
      <c r="E2" s="13" t="s">
        <v>53</v>
      </c>
      <c r="F2" s="6" t="s">
        <v>54</v>
      </c>
      <c r="G2" s="6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"/>
  <sheetViews>
    <sheetView zoomScale="120" zoomScaleNormal="120" workbookViewId="0">
      <selection activeCell="J30" sqref="J30"/>
    </sheetView>
  </sheetViews>
  <sheetFormatPr defaultColWidth="11.5703125" defaultRowHeight="12.75" x14ac:dyDescent="0.2"/>
  <cols>
    <col min="1" max="1" width="37.7109375" style="1" customWidth="1"/>
    <col min="2" max="8" width="11.5703125" style="1"/>
    <col min="9" max="9" width="21.85546875" style="1" customWidth="1"/>
    <col min="10" max="10" width="13.85546875" style="1" customWidth="1"/>
  </cols>
  <sheetData>
    <row r="1" spans="1:10" ht="18.75" x14ac:dyDescent="0.3">
      <c r="A1" s="28" t="s">
        <v>55</v>
      </c>
      <c r="B1" s="8" t="s">
        <v>31</v>
      </c>
      <c r="C1" s="8" t="s">
        <v>32</v>
      </c>
      <c r="D1" s="8" t="s">
        <v>33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</row>
    <row r="2" spans="1:10" x14ac:dyDescent="0.2">
      <c r="B2" s="6">
        <v>8</v>
      </c>
      <c r="C2" s="6">
        <v>4</v>
      </c>
      <c r="D2" s="6">
        <v>150</v>
      </c>
      <c r="E2" s="13" t="s">
        <v>62</v>
      </c>
      <c r="F2" s="13" t="s">
        <v>40</v>
      </c>
      <c r="G2" s="6">
        <v>0.2</v>
      </c>
      <c r="H2" s="6" t="s">
        <v>63</v>
      </c>
      <c r="I2" s="6">
        <v>0.5</v>
      </c>
      <c r="J2" s="6">
        <v>0.5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experts</vt:lpstr>
      <vt:lpstr>tasks</vt:lpstr>
      <vt:lpstr>links</vt:lpstr>
      <vt:lpstr>xbday</vt:lpstr>
      <vt:lpstr>xbsum</vt:lpstr>
      <vt:lpstr>ubday</vt:lpstr>
      <vt:lpstr>ubsum</vt:lpstr>
      <vt:lpstr>expert bounds</vt:lpstr>
      <vt:lpstr>invoicing periods</vt:lpstr>
      <vt:lpstr>invoicing periods bounds</vt:lpstr>
      <vt:lpstr>public holidays</vt:lpstr>
      <vt:lpstr>misc</vt:lpstr>
      <vt:lpstr>himg</vt:lpstr>
      <vt:lpstr>timg</vt:lpstr>
      <vt:lpstr>simg</vt:lpstr>
      <vt:lpstr>gimg</vt:lpstr>
      <vt:lpstr>wimg</vt:lpstr>
      <vt:lpstr>bimg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Pawel Koczyk</cp:lastModifiedBy>
  <cp:revision>469</cp:revision>
  <dcterms:created xsi:type="dcterms:W3CDTF">2024-12-05T12:14:45Z</dcterms:created>
  <dcterms:modified xsi:type="dcterms:W3CDTF">2025-01-24T16:08:13Z</dcterms:modified>
  <dc:language>en-US</dc:language>
</cp:coreProperties>
</file>