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<sst xmlns="http://schemas.openxmlformats.org/spreadsheetml/2006/main" count="126" uniqueCount="67">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</sst>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8:I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8:I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25</v>
      </c>
      <c r="B1" s="14" t="s">
        <v>26</v>
      </c>
      <c r="C1" s="14" t="s">
        <v>27</v>
      </c>
      <c r="D1" s="14" t="s">
        <v>28</v>
      </c>
      <c r="E1" s="33" t="s">
        <v>29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30</v>
      </c>
      <c r="D2" s="8" t="s">
        <v>31</v>
      </c>
      <c r="E2" s="34" t="n">
        <f aca="false">MAX(MAX(period!C2:C898),MAX(task!C2:C876))</f>
        <v>45844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8:I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32</v>
      </c>
      <c r="B1" s="14" t="s">
        <v>33</v>
      </c>
      <c r="C1" s="14" t="s">
        <v>34</v>
      </c>
      <c r="D1" s="14" t="s">
        <v>35</v>
      </c>
      <c r="E1" s="14" t="s">
        <v>4</v>
      </c>
      <c r="F1" s="14" t="s">
        <v>5</v>
      </c>
      <c r="G1" s="33" t="s">
        <v>36</v>
      </c>
      <c r="H1" s="33" t="s">
        <v>37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45844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8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26</v>
      </c>
      <c r="B1" s="14" t="s">
        <v>38</v>
      </c>
      <c r="C1" s="14" t="s">
        <v>39</v>
      </c>
      <c r="D1" s="14" t="s">
        <v>40</v>
      </c>
    </row>
    <row r="2" customFormat="false" ht="12.75" hidden="false" customHeight="false" outlineLevel="0" collapsed="false">
      <c r="B2" s="7" t="s">
        <v>41</v>
      </c>
      <c r="C2" s="7" t="s">
        <v>42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8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43</v>
      </c>
      <c r="B1" s="14" t="s">
        <v>38</v>
      </c>
      <c r="C1" s="14" t="s">
        <v>39</v>
      </c>
      <c r="D1" s="14" t="s">
        <v>40</v>
      </c>
    </row>
    <row r="2" customFormat="false" ht="12.75" hidden="false" customHeight="false" outlineLevel="0" collapsed="false">
      <c r="B2" s="7" t="s">
        <v>44</v>
      </c>
      <c r="C2" s="7" t="s">
        <v>45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8:I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46</v>
      </c>
      <c r="B1" s="14" t="s">
        <v>40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8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47</v>
      </c>
      <c r="B1" s="14" t="s">
        <v>48</v>
      </c>
      <c r="C1" s="14" t="s">
        <v>49</v>
      </c>
      <c r="D1" s="14" t="s">
        <v>50</v>
      </c>
    </row>
    <row r="2" customFormat="false" ht="12.75" hidden="false" customHeight="false" outlineLevel="0" collapsed="false">
      <c r="B2" s="7" t="s">
        <v>51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8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52</v>
      </c>
      <c r="B1" s="14" t="s">
        <v>38</v>
      </c>
      <c r="C1" s="14" t="s">
        <v>53</v>
      </c>
      <c r="D1" s="14" t="s">
        <v>54</v>
      </c>
    </row>
    <row r="2" customFormat="false" ht="12.75" hidden="false" customHeight="false" outlineLevel="0" collapsed="false">
      <c r="B2" s="7" t="s">
        <v>55</v>
      </c>
      <c r="C2" s="8" t="s">
        <v>56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8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57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</row>
    <row r="2" customFormat="false" ht="12.75" hidden="false" customHeight="false" outlineLevel="0" collapsed="false">
      <c r="B2" s="7" t="s">
        <v>64</v>
      </c>
      <c r="C2" s="7" t="s">
        <v>42</v>
      </c>
      <c r="D2" s="8" t="n">
        <v>0.2</v>
      </c>
      <c r="E2" s="8" t="s">
        <v>65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8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66</v>
      </c>
      <c r="B1" s="14" t="s">
        <v>40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A8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45711</v>
      </c>
      <c r="C2" s="7" t="n">
        <v>45730</v>
      </c>
      <c r="D2" s="1" t="n">
        <v>20</v>
      </c>
      <c r="E2" s="19" t="n">
        <f aca="false">C2 - B2 +1</f>
        <v>20</v>
      </c>
      <c r="F2" s="19" t="n">
        <f aca="false">NETWORKDAYS(B2, C2, holiday!A$2:A$500)</f>
        <v>15</v>
      </c>
      <c r="G2" s="20" t="n">
        <f aca="false">D2/F2</f>
        <v>1.33333333333333</v>
      </c>
      <c r="H2" s="21" t="n">
        <v>0</v>
      </c>
      <c r="I2" s="21" t="n">
        <f aca="false">_xlfn.FLOOR.MATH(G2, 0.25) + 0.25</f>
        <v>1.5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45731</v>
      </c>
      <c r="C3" s="7" t="n">
        <v>45844</v>
      </c>
      <c r="D3" s="1" t="n">
        <v>21</v>
      </c>
      <c r="E3" s="19" t="n">
        <f aca="false">C3 - B3 +1</f>
        <v>114</v>
      </c>
      <c r="F3" s="19" t="n">
        <f aca="false">NETWORKDAYS(B3, C3, holiday!A$2:A$500)</f>
        <v>80</v>
      </c>
      <c r="G3" s="20" t="n">
        <f aca="false">D3/F3</f>
        <v>0.2625</v>
      </c>
      <c r="H3" s="21" t="n">
        <v>0</v>
      </c>
      <c r="I3" s="21" t="n">
        <f aca="false">_xlfn.FLOOR.MATH(G3, 0.25)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45711</v>
      </c>
      <c r="C4" s="7" t="n">
        <v>45724</v>
      </c>
      <c r="D4" s="1" t="n">
        <v>14</v>
      </c>
      <c r="E4" s="19" t="n">
        <f aca="false">C4 - B4 +1</f>
        <v>14</v>
      </c>
      <c r="F4" s="19" t="n">
        <f aca="false">NETWORKDAYS(B4, C4, holiday!A$2:A$500)</f>
        <v>10</v>
      </c>
      <c r="G4" s="20" t="n">
        <f aca="false">D4/F4</f>
        <v>1.4</v>
      </c>
      <c r="H4" s="21" t="n">
        <v>0</v>
      </c>
      <c r="I4" s="21" t="n">
        <f aca="false">_xlfn.FLOOR.MATH(G4, 0.25) + 0.25</f>
        <v>1.5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45719</v>
      </c>
      <c r="C5" s="7" t="n">
        <v>45775</v>
      </c>
      <c r="D5" s="1" t="n">
        <v>2</v>
      </c>
      <c r="E5" s="19" t="n">
        <f aca="false">C5 - B5 +1</f>
        <v>57</v>
      </c>
      <c r="F5" s="19" t="n">
        <f aca="false">NETWORKDAYS(B5, C5, holiday!A$2:A$500)</f>
        <v>41</v>
      </c>
      <c r="G5" s="20" t="n">
        <f aca="false">D5/F5</f>
        <v>0.0487804878048781</v>
      </c>
      <c r="H5" s="21" t="n">
        <v>0</v>
      </c>
      <c r="I5" s="21" t="n">
        <f aca="false">_xlfn.FLOOR.MATH(G5, 0.25)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45711</v>
      </c>
      <c r="C6" s="7" t="n">
        <v>45809</v>
      </c>
      <c r="D6" s="1" t="n">
        <v>110</v>
      </c>
      <c r="E6" s="19" t="n">
        <f aca="false">C6 - B6 +1</f>
        <v>99</v>
      </c>
      <c r="F6" s="19" t="n">
        <f aca="false">NETWORKDAYS(B6, C6, holiday!A$2:A$500)</f>
        <v>70</v>
      </c>
      <c r="G6" s="20" t="n">
        <f aca="false">D6/F6</f>
        <v>1.57142857142857</v>
      </c>
      <c r="H6" s="21" t="n">
        <v>0</v>
      </c>
      <c r="I6" s="21" t="n">
        <f aca="false">_xlfn.FLOOR.MATH(G6, 0.25) + 0.25</f>
        <v>1.75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45711</v>
      </c>
      <c r="C7" s="7" t="n">
        <v>45819</v>
      </c>
      <c r="D7" s="1" t="n">
        <v>150</v>
      </c>
      <c r="E7" s="19" t="n">
        <f aca="false">C7 - B7 +1</f>
        <v>109</v>
      </c>
      <c r="F7" s="19" t="n">
        <f aca="false">NETWORKDAYS(B7, C7, holiday!A$2:A$500)</f>
        <v>78</v>
      </c>
      <c r="G7" s="20" t="n">
        <f aca="false">D7/F7</f>
        <v>1.92307692307692</v>
      </c>
      <c r="H7" s="21" t="n">
        <v>0</v>
      </c>
      <c r="I7" s="21" t="n">
        <f aca="false">_xlfn.FLOOR.MATH(G7, 0.25) + 0.25</f>
        <v>2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D8" s="1"/>
      <c r="E8" s="19"/>
      <c r="F8" s="19"/>
      <c r="G8" s="20"/>
      <c r="H8" s="21"/>
      <c r="I8" s="21"/>
    </row>
    <row r="9" customFormat="false" ht="12.75" hidden="false" customHeight="false" outlineLevel="0" collapsed="false">
      <c r="D9" s="1"/>
      <c r="E9" s="19"/>
      <c r="F9" s="19"/>
      <c r="G9" s="20"/>
      <c r="H9" s="21"/>
      <c r="I9" s="21"/>
    </row>
    <row r="10" customFormat="false" ht="12.75" hidden="false" customHeight="false" outlineLevel="0" collapsed="false">
      <c r="D10" s="1"/>
      <c r="E10" s="19"/>
      <c r="F10" s="19"/>
      <c r="G10" s="20"/>
      <c r="H10" s="21"/>
      <c r="I10" s="21"/>
    </row>
    <row r="11" customFormat="false" ht="12.75" hidden="false" customHeight="false" outlineLevel="0" collapsed="false">
      <c r="D11" s="1"/>
      <c r="E11" s="19"/>
      <c r="F11" s="19"/>
      <c r="G11" s="20"/>
      <c r="H11" s="21"/>
      <c r="I11" s="21"/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12" t="s">
        <v>19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C8" s="22"/>
      <c r="D8" s="22"/>
    </row>
    <row r="9" customFormat="false" ht="12.75" hidden="false" customHeight="false" outlineLevel="0" collapsed="false">
      <c r="C9" s="22"/>
      <c r="D9" s="22"/>
    </row>
    <row r="10" customFormat="false" ht="12.75" hidden="false" customHeight="false" outlineLevel="0" collapsed="false">
      <c r="C10" s="22"/>
      <c r="D10" s="22"/>
    </row>
    <row r="11" customFormat="false" ht="12.75" hidden="false" customHeight="false" outlineLevel="0" collapsed="false">
      <c r="C11" s="22"/>
      <c r="D11" s="22"/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" activeCellId="0" sqref="A8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18</v>
      </c>
      <c r="B1" s="12" t="s">
        <v>19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45711</v>
      </c>
      <c r="D2" s="26" t="n">
        <f aca="false">VLOOKUP(B2, task!A$2:I$300, 3, 0)</f>
        <v>45730</v>
      </c>
      <c r="E2" s="27" t="n">
        <f aca="false">VLOOKUP(B2, task!A$2:I$300, 8, 0)</f>
        <v>0</v>
      </c>
      <c r="F2" s="27" t="n">
        <f aca="false">VLOOKUP(B2, task!A$2:I$300, 9, 0)</f>
        <v>1.5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45731</v>
      </c>
      <c r="D3" s="26" t="n">
        <f aca="false">VLOOKUP(B3, task!A$2:I$300, 3, 0)</f>
        <v>45844</v>
      </c>
      <c r="E3" s="27" t="n">
        <f aca="false">VLOOKUP(B3, task!A$2:I$300, 8, 0)</f>
        <v>0</v>
      </c>
      <c r="F3" s="27" t="n">
        <f aca="false">VLOOKUP(B3, task!A$2:I$300, 9, 0)</f>
        <v>0.5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45711</v>
      </c>
      <c r="D4" s="26" t="n">
        <f aca="false">VLOOKUP(B4, task!A$2:I$300, 3, 0)</f>
        <v>45724</v>
      </c>
      <c r="E4" s="27" t="n">
        <f aca="false">VLOOKUP(B4, task!A$2:I$300, 8, 0)</f>
        <v>0</v>
      </c>
      <c r="F4" s="27" t="n">
        <f aca="false">VLOOKUP(B4, task!A$2:I$300, 9, 0)</f>
        <v>1.5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45719</v>
      </c>
      <c r="D5" s="26" t="n">
        <f aca="false">VLOOKUP(B5, task!A$2:I$300, 3, 0)</f>
        <v>45775</v>
      </c>
      <c r="E5" s="27" t="n">
        <f aca="false">VLOOKUP(B5, task!A$2:I$300, 8, 0)</f>
        <v>0</v>
      </c>
      <c r="F5" s="27" t="n">
        <f aca="false">VLOOKUP(B5, task!A$2:I$300, 9, 0)</f>
        <v>0.25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45711</v>
      </c>
      <c r="D6" s="26" t="n">
        <f aca="false">VLOOKUP(B6, task!A$2:I$300, 3, 0)</f>
        <v>45809</v>
      </c>
      <c r="E6" s="27" t="n">
        <f aca="false">VLOOKUP(B6, task!A$2:I$300, 8, 0)</f>
        <v>0</v>
      </c>
      <c r="F6" s="27" t="n">
        <f aca="false">VLOOKUP(B6, task!A$2:I$300, 9, 0)</f>
        <v>1.75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45711</v>
      </c>
      <c r="D7" s="26" t="n">
        <f aca="false">VLOOKUP(B7, task!A$2:I$300, 3, 0)</f>
        <v>45819</v>
      </c>
      <c r="E7" s="27" t="n">
        <f aca="false">VLOOKUP(B7, task!A$2:I$300, 8, 0)</f>
        <v>0</v>
      </c>
      <c r="F7" s="27" t="n">
        <f aca="false">VLOOKUP(B7, task!A$2:I$300, 9, 0)</f>
        <v>2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8:I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18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8:I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18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A8:I11 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20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21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22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8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18</v>
      </c>
      <c r="B1" s="28" t="s">
        <v>23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20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8:I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24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2025-02-24T08:45:39Z</dcterms:modified>
  <cp:revision>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