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<sst xmlns="http://schemas.openxmlformats.org/spreadsheetml/2006/main" count="126" uniqueCount="71">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</sst>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5:D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29</v>
      </c>
      <c r="B1" s="14" t="s">
        <v>30</v>
      </c>
      <c r="C1" s="14" t="s">
        <v>31</v>
      </c>
      <c r="D1" s="14" t="s">
        <v>32</v>
      </c>
      <c r="E1" s="33" t="s">
        <v>33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34</v>
      </c>
      <c r="D2" s="8" t="s">
        <v>35</v>
      </c>
      <c r="E2" s="34" t="n">
        <f aca="false">MAX(MAX(period!C2:C898),MAX(task!C2:C876))</f>
        <v>45853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5:D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36</v>
      </c>
      <c r="B1" s="14" t="s">
        <v>37</v>
      </c>
      <c r="C1" s="14" t="s">
        <v>38</v>
      </c>
      <c r="D1" s="14" t="s">
        <v>39</v>
      </c>
      <c r="E1" s="14" t="s">
        <v>4</v>
      </c>
      <c r="F1" s="14" t="s">
        <v>5</v>
      </c>
      <c r="G1" s="33" t="s">
        <v>40</v>
      </c>
      <c r="H1" s="33" t="s">
        <v>41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45853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30</v>
      </c>
      <c r="B1" s="14" t="s">
        <v>42</v>
      </c>
      <c r="C1" s="14" t="s">
        <v>43</v>
      </c>
      <c r="D1" s="14" t="s">
        <v>44</v>
      </c>
    </row>
    <row r="2" customFormat="false" ht="12.75" hidden="false" customHeight="false" outlineLevel="0" collapsed="false">
      <c r="B2" s="7" t="s">
        <v>45</v>
      </c>
      <c r="C2" s="7" t="s">
        <v>46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47</v>
      </c>
      <c r="B1" s="14" t="s">
        <v>42</v>
      </c>
      <c r="C1" s="14" t="s">
        <v>43</v>
      </c>
      <c r="D1" s="14" t="s">
        <v>44</v>
      </c>
    </row>
    <row r="2" customFormat="false" ht="12.75" hidden="false" customHeight="false" outlineLevel="0" collapsed="false">
      <c r="B2" s="7" t="s">
        <v>48</v>
      </c>
      <c r="C2" s="7" t="s">
        <v>49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5:D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50</v>
      </c>
      <c r="B1" s="14" t="s">
        <v>44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51</v>
      </c>
      <c r="B1" s="14" t="s">
        <v>52</v>
      </c>
      <c r="C1" s="14" t="s">
        <v>53</v>
      </c>
      <c r="D1" s="14" t="s">
        <v>54</v>
      </c>
    </row>
    <row r="2" customFormat="false" ht="12.75" hidden="false" customHeight="false" outlineLevel="0" collapsed="false">
      <c r="B2" s="7" t="s">
        <v>55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56</v>
      </c>
      <c r="B1" s="14" t="s">
        <v>42</v>
      </c>
      <c r="C1" s="14" t="s">
        <v>57</v>
      </c>
      <c r="D1" s="14" t="s">
        <v>58</v>
      </c>
    </row>
    <row r="2" customFormat="false" ht="12.75" hidden="false" customHeight="false" outlineLevel="0" collapsed="false">
      <c r="B2" s="7" t="s">
        <v>59</v>
      </c>
      <c r="C2" s="8" t="s">
        <v>60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61</v>
      </c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  <c r="G1" s="14" t="s">
        <v>67</v>
      </c>
    </row>
    <row r="2" customFormat="false" ht="12.75" hidden="false" customHeight="false" outlineLevel="0" collapsed="false">
      <c r="B2" s="7" t="s">
        <v>68</v>
      </c>
      <c r="C2" s="7" t="s">
        <v>46</v>
      </c>
      <c r="D2" s="8" t="n">
        <v>0.2</v>
      </c>
      <c r="E2" s="8" t="s">
        <v>69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70</v>
      </c>
      <c r="B1" s="14" t="s">
        <v>44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1" sqref="A5:D11 C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45732</v>
      </c>
      <c r="C2" s="7" t="n">
        <v>45783</v>
      </c>
      <c r="D2" s="1" t="n">
        <v>279</v>
      </c>
      <c r="E2" s="19" t="n">
        <f aca="false">C2 - B2 +1</f>
        <v>52</v>
      </c>
      <c r="F2" s="19" t="n">
        <f aca="false">NETWORKDAYS(B2, C2, holiday!A$2:A$500)</f>
        <v>37</v>
      </c>
      <c r="G2" s="20" t="n">
        <f aca="false">D2/F2</f>
        <v>7.54054054054054</v>
      </c>
      <c r="H2" s="21" t="n">
        <v>0</v>
      </c>
      <c r="I2" s="21" t="n">
        <f aca="false">_xlfn.FLOOR.MATH(G2, 0.25) + 0.25</f>
        <v>7.75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45711</v>
      </c>
      <c r="C3" s="7" t="n">
        <v>45741</v>
      </c>
      <c r="D3" s="1" t="n">
        <v>133</v>
      </c>
      <c r="E3" s="19" t="n">
        <f aca="false">C3 - B3 +1</f>
        <v>31</v>
      </c>
      <c r="F3" s="19" t="n">
        <f aca="false">NETWORKDAYS(B3, C3, holiday!A$2:A$500)</f>
        <v>22</v>
      </c>
      <c r="G3" s="20" t="n">
        <f aca="false">D3/F3</f>
        <v>6.04545454545455</v>
      </c>
      <c r="H3" s="21" t="n">
        <v>0</v>
      </c>
      <c r="I3" s="21" t="n">
        <f aca="false">_xlfn.FLOOR.MATH(G3, 0.25) + 0.25</f>
        <v>6.25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45756</v>
      </c>
      <c r="C4" s="7" t="n">
        <v>45786</v>
      </c>
      <c r="D4" s="1" t="n">
        <v>138</v>
      </c>
      <c r="E4" s="19" t="n">
        <f aca="false">C4 - B4 +1</f>
        <v>31</v>
      </c>
      <c r="F4" s="19" t="n">
        <f aca="false">NETWORKDAYS(B4, C4, holiday!A$2:A$500)</f>
        <v>23</v>
      </c>
      <c r="G4" s="20" t="n">
        <f aca="false">D4/F4</f>
        <v>6</v>
      </c>
      <c r="H4" s="21" t="n">
        <v>0</v>
      </c>
      <c r="I4" s="21" t="n">
        <f aca="false">_xlfn.FLOOR.MATH(G4, 0.25) + 0.25</f>
        <v>6.25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45711</v>
      </c>
      <c r="C5" s="7" t="n">
        <v>45713</v>
      </c>
      <c r="D5" s="1" t="n">
        <v>12</v>
      </c>
      <c r="E5" s="19" t="n">
        <f aca="false">C5 - B5 +1</f>
        <v>3</v>
      </c>
      <c r="F5" s="19" t="n">
        <f aca="false">NETWORKDAYS(B5, C5, holiday!A$2:A$500)</f>
        <v>2</v>
      </c>
      <c r="G5" s="20" t="n">
        <f aca="false">D5/F5</f>
        <v>6</v>
      </c>
      <c r="H5" s="21" t="n">
        <v>0</v>
      </c>
      <c r="I5" s="21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45719</v>
      </c>
      <c r="C6" s="7" t="n">
        <v>45770</v>
      </c>
      <c r="D6" s="1" t="n">
        <v>216</v>
      </c>
      <c r="E6" s="19" t="n">
        <f aca="false">C6 - B6 +1</f>
        <v>52</v>
      </c>
      <c r="F6" s="19" t="n">
        <f aca="false">NETWORKDAYS(B6, C6, holiday!A$2:A$500)</f>
        <v>38</v>
      </c>
      <c r="G6" s="20" t="n">
        <f aca="false">D6/F6</f>
        <v>5.68421052631579</v>
      </c>
      <c r="H6" s="21" t="n">
        <v>0</v>
      </c>
      <c r="I6" s="21" t="n">
        <f aca="false">_xlfn.FLOOR.MATH(G6, 0.25) + 0.25</f>
        <v>5.75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45711</v>
      </c>
      <c r="C7" s="7" t="n">
        <v>45736</v>
      </c>
      <c r="D7" s="1" t="n">
        <v>100</v>
      </c>
      <c r="E7" s="19" t="n">
        <f aca="false">C7 - B7 +1</f>
        <v>26</v>
      </c>
      <c r="F7" s="19" t="n">
        <f aca="false">NETWORKDAYS(B7, C7, holiday!A$2:A$500)</f>
        <v>19</v>
      </c>
      <c r="G7" s="20" t="n">
        <f aca="false">D7/F7</f>
        <v>5.26315789473684</v>
      </c>
      <c r="H7" s="21" t="n">
        <v>0</v>
      </c>
      <c r="I7" s="21" t="n">
        <f aca="false">_xlfn.FLOOR.MATH(G7, 0.25) + 0.25</f>
        <v>5.5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45797</v>
      </c>
      <c r="C8" s="7" t="n">
        <v>45853</v>
      </c>
      <c r="D8" s="1" t="n">
        <v>230</v>
      </c>
      <c r="E8" s="19" t="n">
        <f aca="false">C8 - B8 +1</f>
        <v>57</v>
      </c>
      <c r="F8" s="19" t="n">
        <f aca="false">NETWORKDAYS(B8, C8, holiday!A$2:A$500)</f>
        <v>41</v>
      </c>
      <c r="G8" s="20" t="n">
        <f aca="false">D8/F8</f>
        <v>5.60975609756098</v>
      </c>
      <c r="H8" s="21" t="n">
        <v>0</v>
      </c>
      <c r="I8" s="21" t="n">
        <f aca="false">_xlfn.FLOOR.MATH(G8, 0.25) + 0.25</f>
        <v>5.75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45711</v>
      </c>
      <c r="C9" s="7" t="n">
        <v>45758</v>
      </c>
      <c r="D9" s="1" t="n">
        <v>232</v>
      </c>
      <c r="E9" s="19" t="n">
        <f aca="false">C9 - B9 +1</f>
        <v>48</v>
      </c>
      <c r="F9" s="19" t="n">
        <f aca="false">NETWORKDAYS(B9, C9, holiday!A$2:A$500)</f>
        <v>35</v>
      </c>
      <c r="G9" s="20" t="n">
        <f aca="false">D9/F9</f>
        <v>6.62857142857143</v>
      </c>
      <c r="H9" s="21" t="n">
        <v>0</v>
      </c>
      <c r="I9" s="21" t="n">
        <f aca="false">_xlfn.FLOOR.MATH(G9, 0.25) + 0.25</f>
        <v>6.75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45711</v>
      </c>
      <c r="C10" s="7" t="n">
        <v>45766</v>
      </c>
      <c r="D10" s="1" t="n">
        <v>257</v>
      </c>
      <c r="E10" s="19" t="n">
        <f aca="false">C10 - B10 +1</f>
        <v>56</v>
      </c>
      <c r="F10" s="19" t="n">
        <f aca="false">NETWORKDAYS(B10, C10, holiday!A$2:A$500)</f>
        <v>40</v>
      </c>
      <c r="G10" s="20" t="n">
        <f aca="false">D10/F10</f>
        <v>6.425</v>
      </c>
      <c r="H10" s="21" t="n">
        <v>0</v>
      </c>
      <c r="I10" s="21" t="n">
        <f aca="false">_xlfn.FLOOR.MATH(G10, 0.25) + 0.25</f>
        <v>6.5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45734</v>
      </c>
      <c r="C11" s="7" t="n">
        <v>45812</v>
      </c>
      <c r="D11" s="1" t="n">
        <v>342</v>
      </c>
      <c r="E11" s="19" t="n">
        <f aca="false">C11 - B11 +1</f>
        <v>79</v>
      </c>
      <c r="F11" s="19" t="n">
        <f aca="false">NETWORKDAYS(B11, C11, holiday!A$2:A$500)</f>
        <v>57</v>
      </c>
      <c r="G11" s="20" t="n">
        <f aca="false">D11/F11</f>
        <v>6</v>
      </c>
      <c r="H11" s="21" t="n">
        <v>0</v>
      </c>
      <c r="I11" s="21" t="n">
        <f aca="false">_xlfn.FLOOR.MATH(G11, 0.25) + 0.25</f>
        <v>6.25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A5:D11 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12" t="s">
        <v>4</v>
      </c>
      <c r="D1" s="12" t="s">
        <v>5</v>
      </c>
      <c r="E1" s="12" t="s">
        <v>10</v>
      </c>
      <c r="F1" s="12" t="s">
        <v>11</v>
      </c>
      <c r="G1" s="4" t="e">
        <f aca="false">AND(G2:G936)</f>
        <v>#VALUE!</v>
      </c>
      <c r="H1" s="4" t="e">
        <f aca="false">AND(H2:H936)</f>
        <v>#VALUE!</v>
      </c>
      <c r="I1" s="18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:D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24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25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26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22</v>
      </c>
      <c r="B1" s="28" t="s">
        <v>27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24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28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2025-02-24T08:56:35Z</dcterms:modified>
  <cp:revision>612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