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<sst xmlns="http://schemas.openxmlformats.org/spreadsheetml/2006/main" count="235" uniqueCount="84">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</sst>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6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7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58</v>
      </c>
      <c r="H2" s="13" t="s">
        <v>59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61</v>
      </c>
      <c r="H2" s="13" t="s">
        <v>62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6" t="s">
        <v>56</v>
      </c>
      <c r="I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45731</v>
      </c>
      <c r="D2" s="1" t="n">
        <v>20</v>
      </c>
      <c r="E2" s="14" t="n">
        <f aca="false">C2 - B2 +1</f>
        <v>74</v>
      </c>
      <c r="F2" s="14" t="n">
        <f aca="false">NETWORKDAYS(B2, C2, holiday!A$2:A$500)</f>
        <v>52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45794</v>
      </c>
      <c r="D3" s="1" t="n">
        <v>5</v>
      </c>
      <c r="E3" s="14" t="n">
        <f aca="false">C3 - B3 +1</f>
        <v>46</v>
      </c>
      <c r="F3" s="14" t="n">
        <f aca="false">NETWORKDAYS(B3, C3, holiday!A$2:A$500)</f>
        <v>32</v>
      </c>
      <c r="G3" s="15" t="n">
        <f aca="false">D3/F3</f>
        <v>0.15625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45748</v>
      </c>
      <c r="D4" s="1" t="n">
        <v>20</v>
      </c>
      <c r="E4" s="14" t="n">
        <f aca="false">C4 - B4 +1</f>
        <v>91</v>
      </c>
      <c r="F4" s="14" t="n">
        <f aca="false">NETWORKDAYS(B4, C4, holiday!A$2:A$500)</f>
        <v>64</v>
      </c>
      <c r="G4" s="15" t="n">
        <f aca="false">D4/F4</f>
        <v>0.3125</v>
      </c>
      <c r="H4" s="16" t="n">
        <f aca="false">_xlfn.FLOOR.MATH(G4, 0.25)</f>
        <v>0.25</v>
      </c>
      <c r="I4" s="16" t="n">
        <f aca="false">H4 + 0.25</f>
        <v>0.5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45749</v>
      </c>
      <c r="C5" s="13" t="n">
        <f aca="false">B5+30</f>
        <v>45779</v>
      </c>
      <c r="D5" s="1" t="n">
        <v>5</v>
      </c>
      <c r="E5" s="14" t="n">
        <f aca="false">C5 - B5 +1</f>
        <v>31</v>
      </c>
      <c r="F5" s="14" t="n">
        <f aca="false">NETWORKDAYS(B5, C5, holiday!A$2:A$500)</f>
        <v>22</v>
      </c>
      <c r="G5" s="15" t="n">
        <f aca="false">D5/F5</f>
        <v>0.227272727272727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45789</v>
      </c>
      <c r="D6" s="1" t="n">
        <v>40</v>
      </c>
      <c r="E6" s="14" t="n">
        <f aca="false">C6 - B6 +1</f>
        <v>132</v>
      </c>
      <c r="F6" s="14" t="n">
        <f aca="false">NETWORKDAYS(B6, C6, holiday!A$2:A$500)</f>
        <v>92</v>
      </c>
      <c r="G6" s="15" t="n">
        <f aca="false">D6/F6</f>
        <v>0.434782608695652</v>
      </c>
      <c r="H6" s="16" t="n">
        <f aca="false">_xlfn.FLOOR.MATH(G6, 0.25)</f>
        <v>0.25</v>
      </c>
      <c r="I6" s="16" t="n">
        <f aca="false">H6 + 0.25</f>
        <v>0.5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45790</v>
      </c>
      <c r="C7" s="13" t="n">
        <f aca="false">B7+45</f>
        <v>45835</v>
      </c>
      <c r="D7" s="1" t="n">
        <v>10</v>
      </c>
      <c r="E7" s="14" t="n">
        <f aca="false">C7 - B7 +1</f>
        <v>46</v>
      </c>
      <c r="F7" s="14" t="n">
        <f aca="false">NETWORKDAYS(B7, C7, holiday!A$2:A$500)</f>
        <v>34</v>
      </c>
      <c r="G7" s="15" t="n">
        <f aca="false">D7/F7</f>
        <v>0.294117647058824</v>
      </c>
      <c r="H7" s="16" t="n">
        <f aca="false">_xlfn.FLOOR.MATH(G7, 0.25)</f>
        <v>0.25</v>
      </c>
      <c r="I7" s="16" t="n">
        <f aca="false">H7 + 0.25</f>
        <v>0.5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45901</v>
      </c>
      <c r="D8" s="1" t="n">
        <v>80</v>
      </c>
      <c r="E8" s="14" t="n">
        <f aca="false">C8 - B8 +1</f>
        <v>244</v>
      </c>
      <c r="F8" s="14" t="n">
        <f aca="false">NETWORKDAYS(B8, C8, holiday!A$2:A$500)</f>
        <v>172</v>
      </c>
      <c r="G8" s="15" t="n">
        <f aca="false">D8/F8</f>
        <v>0.465116279069767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45902</v>
      </c>
      <c r="C9" s="13" t="n">
        <f aca="false">B9+45</f>
        <v>45947</v>
      </c>
      <c r="D9" s="1" t="n">
        <v>10</v>
      </c>
      <c r="E9" s="14" t="n">
        <f aca="false">C9 - B9 +1</f>
        <v>46</v>
      </c>
      <c r="F9" s="14" t="n">
        <f aca="false">NETWORKDAYS(B9, C9, holiday!A$2:A$500)</f>
        <v>34</v>
      </c>
      <c r="G9" s="15" t="n">
        <f aca="false">D9/F9</f>
        <v>0.294117647058824</v>
      </c>
      <c r="H9" s="16" t="n">
        <f aca="false">_xlfn.FLOOR.MATH(G9, 0.25)</f>
        <v>0.25</v>
      </c>
      <c r="I9" s="16" t="n">
        <f aca="false">H9 + 0.25</f>
        <v>0.5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45717</v>
      </c>
      <c r="C10" s="13" t="n">
        <v>45740</v>
      </c>
      <c r="D10" s="1" t="n">
        <v>25</v>
      </c>
      <c r="E10" s="14" t="n">
        <f aca="false">C10 - B10 +1</f>
        <v>24</v>
      </c>
      <c r="F10" s="14" t="n">
        <f aca="false">NETWORKDAYS(B10, C10, holiday!A$2:A$500)</f>
        <v>16</v>
      </c>
      <c r="G10" s="15" t="n">
        <f aca="false">D10/F10</f>
        <v>1.5625</v>
      </c>
      <c r="H10" s="16" t="n">
        <f aca="false">_xlfn.FLOOR.MATH(G10, 0.25)</f>
        <v>1.5</v>
      </c>
      <c r="I10" s="16" t="n">
        <f aca="false">H10 + 0.25</f>
        <v>1.75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45741</v>
      </c>
      <c r="C11" s="13" t="n">
        <v>45870</v>
      </c>
      <c r="D11" s="1" t="n">
        <v>15</v>
      </c>
      <c r="E11" s="14" t="n">
        <f aca="false">C11 - B11 +1</f>
        <v>130</v>
      </c>
      <c r="F11" s="14" t="n">
        <f aca="false">NETWORKDAYS(B11, C11, holiday!A$2:A$500)</f>
        <v>93</v>
      </c>
      <c r="G11" s="15" t="n">
        <f aca="false">D11/F11</f>
        <v>0.161290322580645</v>
      </c>
      <c r="H11" s="16" t="n">
        <f aca="false">_xlfn.FLOOR.MATH(G11, 0.25)</f>
        <v>0</v>
      </c>
      <c r="I11" s="16" t="n">
        <f aca="false">H11 + 0.25</f>
        <v>0.25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45871</v>
      </c>
      <c r="C12" s="13" t="n">
        <v>45916</v>
      </c>
      <c r="D12" s="1" t="n">
        <v>20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0.625</v>
      </c>
      <c r="H12" s="16" t="n">
        <f aca="false">_xlfn.FLOOR.MATH(G12, 0.25)</f>
        <v>0.5</v>
      </c>
      <c r="I12" s="16" t="n">
        <f aca="false">H12 + 0.25</f>
        <v>0.75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45737</v>
      </c>
      <c r="C13" s="13" t="n">
        <v>45766</v>
      </c>
      <c r="D13" s="1" t="n">
        <v>25</v>
      </c>
      <c r="E13" s="14" t="n">
        <f aca="false">C13 - B13 +1</f>
        <v>30</v>
      </c>
      <c r="F13" s="14" t="n">
        <f aca="false">NETWORKDAYS(B13, C13, holiday!A$2:A$500)</f>
        <v>21</v>
      </c>
      <c r="G13" s="15" t="n">
        <f aca="false">D13/F13</f>
        <v>1.19047619047619</v>
      </c>
      <c r="H13" s="16" t="n">
        <f aca="false">_xlfn.FLOOR.MATH(G13, 0.25)</f>
        <v>1</v>
      </c>
      <c r="I13" s="16" t="n">
        <f aca="false">H13 + 0.25</f>
        <v>1.25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45767</v>
      </c>
      <c r="C14" s="13" t="n">
        <v>45962</v>
      </c>
      <c r="D14" s="1" t="n">
        <v>100</v>
      </c>
      <c r="E14" s="14" t="n">
        <f aca="false">C14 - B14 +1</f>
        <v>196</v>
      </c>
      <c r="F14" s="14" t="n">
        <f aca="false">NETWORKDAYS(B14, C14, holiday!A$2:A$500)</f>
        <v>139</v>
      </c>
      <c r="G14" s="15" t="n">
        <f aca="false">D14/F14</f>
        <v>0.719424460431655</v>
      </c>
      <c r="H14" s="16" t="n">
        <f aca="false">_xlfn.FLOOR.MATH(G14, 0.25)</f>
        <v>0.5</v>
      </c>
      <c r="I14" s="16" t="n">
        <f aca="false">H14 + 0.25</f>
        <v>0.75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45963</v>
      </c>
      <c r="C15" s="13" t="n">
        <v>45991</v>
      </c>
      <c r="D15" s="1" t="n">
        <v>20</v>
      </c>
      <c r="E15" s="14" t="n">
        <f aca="false">C15 - B15 +1</f>
        <v>29</v>
      </c>
      <c r="F15" s="14" t="n">
        <f aca="false">NETWORKDAYS(B15, C15, holiday!A$2:A$500)</f>
        <v>20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45823</v>
      </c>
      <c r="C16" s="13" t="n">
        <f aca="false">B16+30</f>
        <v>45853</v>
      </c>
      <c r="D16" s="1" t="n">
        <v>50</v>
      </c>
      <c r="E16" s="14" t="n">
        <f aca="false">C16 - B16 +1</f>
        <v>31</v>
      </c>
      <c r="F16" s="14" t="n">
        <f aca="false">NETWORKDAYS(B16, C16, holiday!A$2:A$500)</f>
        <v>22</v>
      </c>
      <c r="G16" s="15" t="n">
        <f aca="false">D16/F16</f>
        <v>2.27272727272727</v>
      </c>
      <c r="H16" s="16" t="n">
        <f aca="false">_xlfn.FLOOR.MATH(G16, 0.25)</f>
        <v>2.25</v>
      </c>
      <c r="I16" s="16" t="n">
        <f aca="false">H16 + 0.25</f>
        <v>2.5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f aca="false">C16+1</f>
        <v>45854</v>
      </c>
      <c r="C17" s="13" t="n">
        <f aca="false">B17+130</f>
        <v>45984</v>
      </c>
      <c r="D17" s="1" t="n">
        <v>90</v>
      </c>
      <c r="E17" s="14" t="n">
        <f aca="false">C17 - B17 +1</f>
        <v>131</v>
      </c>
      <c r="F17" s="14" t="n">
        <f aca="false">NETWORKDAYS(B17, C17, holiday!A$2:A$500)</f>
        <v>93</v>
      </c>
      <c r="G17" s="15" t="n">
        <f aca="false">D17/F17</f>
        <v>0.967741935483871</v>
      </c>
      <c r="H17" s="16" t="n">
        <f aca="false">_xlfn.FLOOR.MATH(G17, 0.25)</f>
        <v>0.75</v>
      </c>
      <c r="I17" s="16" t="n">
        <f aca="false">H17 + 0.25</f>
        <v>1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45985</v>
      </c>
      <c r="C18" s="13" t="n">
        <v>45992</v>
      </c>
      <c r="D18" s="1" t="n">
        <v>20</v>
      </c>
      <c r="E18" s="14" t="n">
        <f aca="false">C18 - B18 +1</f>
        <v>8</v>
      </c>
      <c r="F18" s="14" t="n">
        <f aca="false">NETWORKDAYS(B18, C18, holiday!A$2:A$500)</f>
        <v>6</v>
      </c>
      <c r="G18" s="15" t="n">
        <f aca="false">D18/F18</f>
        <v>3.33333333333333</v>
      </c>
      <c r="H18" s="16" t="n">
        <f aca="false">_xlfn.FLOOR.MATH(G18, 0.25)</f>
        <v>3.25</v>
      </c>
      <c r="I18" s="16" t="n">
        <f aca="false">H18 + 0.25</f>
        <v>3.5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7" t="n">
        <f aca="false">COUNTIF(expert!$A$2:$A$954, A18) &gt; 0</f>
        <v>1</v>
      </c>
      <c r="D18" s="17" t="n">
        <f aca="false">COUNTIF(task!$A$2:$A$607,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2" activeCellId="0" sqref="G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45731</v>
      </c>
      <c r="E2" s="1" t="n">
        <v>0.25</v>
      </c>
      <c r="F2" s="1" t="n">
        <v>0.5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45794</v>
      </c>
      <c r="E3" s="1" t="n">
        <v>0</v>
      </c>
      <c r="F3" s="1" t="n"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45748</v>
      </c>
      <c r="E4" s="1" t="n">
        <v>0.25</v>
      </c>
      <c r="F4" s="1" t="n">
        <v>0.5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45749</v>
      </c>
      <c r="D5" s="13" t="n">
        <v>45779</v>
      </c>
      <c r="E5" s="1" t="n">
        <v>0</v>
      </c>
      <c r="F5" s="1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45789</v>
      </c>
      <c r="E6" s="1" t="n">
        <v>0.25</v>
      </c>
      <c r="F6" s="1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45790</v>
      </c>
      <c r="D7" s="13" t="n">
        <v>45835</v>
      </c>
      <c r="E7" s="1" t="n">
        <v>0.25</v>
      </c>
      <c r="F7" s="1" t="n">
        <v>0.5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45901</v>
      </c>
      <c r="E8" s="1" t="n">
        <v>0.25</v>
      </c>
      <c r="F8" s="1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45902</v>
      </c>
      <c r="D9" s="13" t="n">
        <v>45947</v>
      </c>
      <c r="E9" s="1" t="n">
        <v>0.25</v>
      </c>
      <c r="F9" s="1" t="n">
        <v>0.5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45717</v>
      </c>
      <c r="D10" s="13" t="n">
        <v>45740</v>
      </c>
      <c r="E10" s="1" t="n">
        <v>1.5</v>
      </c>
      <c r="F10" s="1" t="n">
        <v>1.75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45741</v>
      </c>
      <c r="D11" s="13" t="n">
        <v>45870</v>
      </c>
      <c r="E11" s="1" t="n">
        <v>0</v>
      </c>
      <c r="F11" s="1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45871</v>
      </c>
      <c r="D12" s="13" t="n">
        <v>45916</v>
      </c>
      <c r="E12" s="1" t="n">
        <v>0.5</v>
      </c>
      <c r="F12" s="1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45737</v>
      </c>
      <c r="D13" s="13" t="n">
        <v>45766</v>
      </c>
      <c r="E13" s="1" t="n">
        <v>1</v>
      </c>
      <c r="F13" s="1" t="n">
        <v>1.25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45767</v>
      </c>
      <c r="D14" s="13" t="n">
        <v>45962</v>
      </c>
      <c r="E14" s="1" t="n">
        <v>0.5</v>
      </c>
      <c r="F14" s="1" t="n">
        <v>0.75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45963</v>
      </c>
      <c r="D15" s="13" t="n">
        <v>45991</v>
      </c>
      <c r="E15" s="1" t="n">
        <v>1</v>
      </c>
      <c r="F15" s="1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45823</v>
      </c>
      <c r="D16" s="19" t="n">
        <v>45853</v>
      </c>
      <c r="E16" s="1" t="n">
        <v>2.25</v>
      </c>
      <c r="F16" s="1" t="n">
        <v>2.5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45854</v>
      </c>
      <c r="D17" s="19" t="n">
        <v>45984</v>
      </c>
      <c r="E17" s="1" t="n">
        <v>0.75</v>
      </c>
      <c r="F17" s="1" t="n">
        <v>1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45985</v>
      </c>
      <c r="D18" s="19" t="n">
        <v>45992</v>
      </c>
      <c r="E18" s="1" t="n">
        <v>3.25</v>
      </c>
      <c r="F18" s="1" t="n">
        <v>3.5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0" activeCellId="0" sqref="J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2025-02-01T22:36:39Z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