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<sst xmlns="http://schemas.openxmlformats.org/spreadsheetml/2006/main" count="225" uniqueCount="82">
  <si>
    <t xml:space="preserve">Name</t>
  </si>
  <si>
    <t xml:space="preserve">Comment</t>
  </si>
  <si>
    <t xml:space="preserve">SA.Robert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</si>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</sst>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43</v>
      </c>
      <c r="B1" s="8" t="s">
        <v>44</v>
      </c>
      <c r="C1" s="8" t="s">
        <v>45</v>
      </c>
      <c r="D1" s="28" t="s">
        <v>46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47</v>
      </c>
      <c r="D2" s="29" t="n">
        <f aca="false">MAX(MAX(period!C2:C900),MAX(task!C2:C604))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44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51</v>
      </c>
      <c r="H1" s="8" t="s">
        <v>52</v>
      </c>
      <c r="I1" s="8" t="s">
        <v>53</v>
      </c>
      <c r="J1" s="28" t="s">
        <v>54</v>
      </c>
      <c r="K1" s="28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46053</v>
      </c>
      <c r="G2" s="13" t="s">
        <v>56</v>
      </c>
      <c r="H2" s="13" t="s">
        <v>57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58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51</v>
      </c>
      <c r="H1" s="8" t="s">
        <v>52</v>
      </c>
      <c r="I1" s="8" t="s">
        <v>53</v>
      </c>
      <c r="J1" s="28" t="s">
        <v>54</v>
      </c>
      <c r="K1" s="28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46053</v>
      </c>
      <c r="G2" s="13" t="s">
        <v>59</v>
      </c>
      <c r="H2" s="13" t="s">
        <v>60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61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53</v>
      </c>
      <c r="H1" s="28" t="s">
        <v>54</v>
      </c>
      <c r="I1" s="28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46053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62</v>
      </c>
      <c r="B1" s="8" t="s">
        <v>48</v>
      </c>
      <c r="C1" s="8" t="s">
        <v>49</v>
      </c>
      <c r="D1" s="8" t="s">
        <v>50</v>
      </c>
      <c r="E1" s="8" t="s">
        <v>63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67</v>
      </c>
      <c r="B1" s="8" t="s">
        <v>48</v>
      </c>
      <c r="C1" s="8" t="s">
        <v>49</v>
      </c>
      <c r="D1" s="8" t="s">
        <v>50</v>
      </c>
      <c r="E1" s="8" t="s">
        <v>51</v>
      </c>
      <c r="F1" s="8" t="s">
        <v>68</v>
      </c>
      <c r="G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6" t="s">
        <v>71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72</v>
      </c>
      <c r="B1" s="8" t="s">
        <v>48</v>
      </c>
      <c r="C1" s="8" t="s">
        <v>49</v>
      </c>
      <c r="D1" s="8" t="s">
        <v>50</v>
      </c>
      <c r="E1" s="8" t="s">
        <v>73</v>
      </c>
      <c r="F1" s="8" t="s">
        <v>74</v>
      </c>
      <c r="G1" s="8" t="s">
        <v>75</v>
      </c>
      <c r="H1" s="8" t="s">
        <v>76</v>
      </c>
      <c r="I1" s="8" t="s">
        <v>77</v>
      </c>
      <c r="J1" s="8" t="s">
        <v>78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79</v>
      </c>
      <c r="F2" s="13" t="s">
        <v>57</v>
      </c>
      <c r="G2" s="6" t="n">
        <v>0.2</v>
      </c>
      <c r="H2" s="6" t="s">
        <v>80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81</v>
      </c>
      <c r="B1" s="8" t="s">
        <v>48</v>
      </c>
      <c r="C1" s="8" t="s">
        <v>49</v>
      </c>
      <c r="D1" s="8" t="s">
        <v>50</v>
      </c>
      <c r="E1" s="8" t="s">
        <v>53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8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0.125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45749</v>
      </c>
      <c r="C3" s="13" t="n">
        <f aca="false">B3+30</f>
        <v>45779</v>
      </c>
      <c r="D3" s="1" t="n">
        <v>8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0.363636363636364</v>
      </c>
      <c r="H3" s="16" t="n">
        <f aca="false">_xlfn.FLOOR.MATH(G3, 0.25)</f>
        <v>0.25</v>
      </c>
      <c r="I3" s="16" t="n">
        <f aca="false">H3 + 0.25</f>
        <v>0.5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45901</v>
      </c>
      <c r="D4" s="1" t="n">
        <v>15</v>
      </c>
      <c r="E4" s="14" t="n">
        <f aca="false">C4 - B4 +1</f>
        <v>244</v>
      </c>
      <c r="F4" s="14" t="n">
        <f aca="false">NETWORKDAYS(B4, C4, holiday!A$2:A$500)</f>
        <v>172</v>
      </c>
      <c r="G4" s="15" t="n">
        <f aca="false">D4/F4</f>
        <v>0.0872093023255814</v>
      </c>
      <c r="H4" s="16" t="n">
        <f aca="false">_xlfn.FLOOR.MATH(G4, 0.25)</f>
        <v>0</v>
      </c>
      <c r="I4" s="16" t="n">
        <f aca="false">H4 + 0.25</f>
        <v>0.25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45902</v>
      </c>
      <c r="C5" s="13" t="n">
        <f aca="false">B5+45</f>
        <v>45947</v>
      </c>
      <c r="D5" s="1" t="n">
        <v>5</v>
      </c>
      <c r="E5" s="14" t="n">
        <f aca="false">C5 - B5 +1</f>
        <v>46</v>
      </c>
      <c r="F5" s="14" t="n">
        <f aca="false">NETWORKDAYS(B5, C5, holiday!A$2:A$500)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0.154639175257732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45932</v>
      </c>
      <c r="C7" s="13" t="n">
        <f aca="false">B7+30</f>
        <v>45962</v>
      </c>
      <c r="D7" s="1" t="n">
        <v>12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0.545454545454545</v>
      </c>
      <c r="H7" s="16" t="n">
        <f aca="false">_xlfn.FLOOR.MATH(G7, 0.25)</f>
        <v>0.5</v>
      </c>
      <c r="I7" s="16" t="n">
        <f aca="false">H7 + 0.25</f>
        <v>0.75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45698</v>
      </c>
      <c r="C8" s="13" t="n">
        <v>45715</v>
      </c>
      <c r="D8" s="1" t="n">
        <v>10</v>
      </c>
      <c r="E8" s="14" t="n">
        <f aca="false">C8 - B8 +1</f>
        <v>18</v>
      </c>
      <c r="F8" s="14" t="n">
        <f aca="false">NETWORKDAYS(B8, C8, holiday!A$2:A$500)</f>
        <v>14</v>
      </c>
      <c r="G8" s="15" t="n">
        <f aca="false">D8/F8</f>
        <v>0.714285714285714</v>
      </c>
      <c r="H8" s="16" t="n">
        <f aca="false">_xlfn.FLOOR.MATH(G8, 0.25)</f>
        <v>0.5</v>
      </c>
      <c r="I8" s="16" t="n">
        <f aca="false">H8 + 0.25</f>
        <v>0.75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45716</v>
      </c>
      <c r="C9" s="13" t="n">
        <v>45838</v>
      </c>
      <c r="D9" s="1" t="n">
        <v>10</v>
      </c>
      <c r="E9" s="14" t="n">
        <f aca="false">C9 - B9 +1</f>
        <v>123</v>
      </c>
      <c r="F9" s="14" t="n">
        <f aca="false">NETWORKDAYS(B9, C9, holiday!A$2:A$500)</f>
        <v>86</v>
      </c>
      <c r="G9" s="15" t="n">
        <f aca="false">D9/F9</f>
        <v>0.116279069767442</v>
      </c>
      <c r="H9" s="16" t="n">
        <f aca="false">_xlfn.FLOOR.MATH(G9, 0.25)</f>
        <v>0</v>
      </c>
      <c r="I9" s="16" t="n">
        <f aca="false">H9 + 0.25</f>
        <v>0.25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45839</v>
      </c>
      <c r="C10" s="13" t="n">
        <v>45884</v>
      </c>
      <c r="D10" s="1" t="n">
        <v>5</v>
      </c>
      <c r="E10" s="14" t="n">
        <f aca="false">C10 - B10 +1</f>
        <v>46</v>
      </c>
      <c r="F10" s="14" t="n">
        <f aca="false">NETWORKDAYS(B10, C10, holiday!A$2:A$500)</f>
        <v>34</v>
      </c>
      <c r="G10" s="15" t="n">
        <f aca="false">D10/F10</f>
        <v>0.147058823529412</v>
      </c>
      <c r="H10" s="16" t="n">
        <f aca="false">_xlfn.FLOOR.MATH(G10, 0.25)</f>
        <v>0</v>
      </c>
      <c r="I10" s="16" t="n">
        <f aca="false">H10 + 0.25</f>
        <v>0.25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45803</v>
      </c>
      <c r="C11" s="13" t="n">
        <v>45822</v>
      </c>
      <c r="D11" s="1" t="n">
        <v>10</v>
      </c>
      <c r="E11" s="14" t="n">
        <f aca="false">C11 - B11 +1</f>
        <v>20</v>
      </c>
      <c r="F11" s="14" t="n">
        <f aca="false">NETWORKDAYS(B11, C11, holiday!A$2:A$500)</f>
        <v>15</v>
      </c>
      <c r="G11" s="15" t="n">
        <f aca="false">D11/F11</f>
        <v>0.666666666666667</v>
      </c>
      <c r="H11" s="16" t="n">
        <f aca="false">_xlfn.FLOOR.MATH(G11, 0.25)</f>
        <v>0.5</v>
      </c>
      <c r="I11" s="16" t="n">
        <f aca="false">H11 + 0.25</f>
        <v>0.75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45823</v>
      </c>
      <c r="C12" s="13" t="n">
        <v>46021</v>
      </c>
      <c r="D12" s="1" t="n">
        <v>10</v>
      </c>
      <c r="E12" s="14" t="n">
        <f aca="false">C12 - B12 +1</f>
        <v>199</v>
      </c>
      <c r="F12" s="14" t="n">
        <f aca="false">NETWORKDAYS(B12, C12, holiday!A$2:A$500)</f>
        <v>142</v>
      </c>
      <c r="G12" s="15" t="n">
        <f aca="false">D12/F12</f>
        <v>0.0704225352112676</v>
      </c>
      <c r="H12" s="16" t="n">
        <f aca="false">_xlfn.FLOOR.MATH(G12, 0.25)</f>
        <v>0</v>
      </c>
      <c r="I12" s="16" t="n">
        <f aca="false">H12 + 0.25</f>
        <v>0.25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46022</v>
      </c>
      <c r="C13" s="13" t="n">
        <v>46053</v>
      </c>
      <c r="D13" s="1" t="n">
        <v>5</v>
      </c>
      <c r="E13" s="14" t="n">
        <f aca="false">C13 - B13 +1</f>
        <v>32</v>
      </c>
      <c r="F13" s="14" t="n">
        <f aca="false">NETWORKDAYS(B13, C13, holiday!A$2:A$500)</f>
        <v>23</v>
      </c>
      <c r="G13" s="15" t="n">
        <f aca="false">D13/F13</f>
        <v>0.217391304347826</v>
      </c>
      <c r="H13" s="16" t="n">
        <f aca="false">_xlfn.FLOOR.MATH(G13, 0.25)</f>
        <v>0</v>
      </c>
      <c r="I13" s="16" t="n">
        <f aca="false">H13 + 0.25</f>
        <v>0.25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45833</v>
      </c>
      <c r="C14" s="13" t="n">
        <v>45847</v>
      </c>
      <c r="D14" s="1" t="n">
        <v>10</v>
      </c>
      <c r="E14" s="14" t="n">
        <f aca="false">C14 - B14 +1</f>
        <v>15</v>
      </c>
      <c r="F14" s="14" t="n">
        <f aca="false">NETWORKDAYS(B14, C14, holiday!A$2:A$500)</f>
        <v>11</v>
      </c>
      <c r="G14" s="15" t="n">
        <f aca="false">D14/F14</f>
        <v>0.909090909090909</v>
      </c>
      <c r="H14" s="16" t="n">
        <f aca="false">_xlfn.FLOOR.MATH(G14, 0.25)</f>
        <v>0.75</v>
      </c>
      <c r="I14" s="16" t="n">
        <f aca="false">H14 + 0.25</f>
        <v>1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45848</v>
      </c>
      <c r="C15" s="13" t="n">
        <v>46021</v>
      </c>
      <c r="D15" s="1" t="n">
        <v>10</v>
      </c>
      <c r="E15" s="14" t="n">
        <f aca="false">C15 - B15 +1</f>
        <v>174</v>
      </c>
      <c r="F15" s="14" t="n">
        <f aca="false">NETWORKDAYS(B15, C15, holiday!A$2:A$500)</f>
        <v>124</v>
      </c>
      <c r="G15" s="15" t="n">
        <f aca="false">D15/F15</f>
        <v>0.0806451612903226</v>
      </c>
      <c r="H15" s="16" t="n">
        <f aca="false">_xlfn.FLOOR.MATH(G15, 0.25)</f>
        <v>0</v>
      </c>
      <c r="I15" s="16" t="n">
        <f aca="false">H15 + 0.25</f>
        <v>0.25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46022</v>
      </c>
      <c r="C16" s="13" t="n">
        <v>46053</v>
      </c>
      <c r="D16" s="1" t="n">
        <v>8</v>
      </c>
      <c r="E16" s="14" t="n">
        <f aca="false">C16 - B16 +1</f>
        <v>32</v>
      </c>
      <c r="F16" s="14" t="n">
        <f aca="false">NETWORKDAYS(B16, C16, holiday!A$2:A$500)</f>
        <v>23</v>
      </c>
      <c r="G16" s="15" t="n">
        <f aca="false">D16/F16</f>
        <v>0.347826086956522</v>
      </c>
      <c r="H16" s="16" t="n">
        <f aca="false">_xlfn.FLOOR.MATH(G16, 0.25)</f>
        <v>0.25</v>
      </c>
      <c r="I16" s="16" t="n">
        <f aca="false">H16 + 0.25</f>
        <v>0.5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9" t="n">
        <f aca="false">COUNTIF(expert!$A$2:$A$954, A8) &gt; 0</f>
        <v>1</v>
      </c>
      <c r="D8" s="19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20</v>
      </c>
      <c r="C9" s="19" t="n">
        <f aca="false">COUNTIF(expert!$A$2:$A$954, A9) &gt; 0</f>
        <v>1</v>
      </c>
      <c r="D9" s="19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19</v>
      </c>
      <c r="C10" s="19" t="n">
        <f aca="false">COUNTIF(expert!$A$2:$A$954, A10) &gt; 0</f>
        <v>1</v>
      </c>
      <c r="D10" s="19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9" t="n">
        <f aca="false">COUNTIF(expert!$A$2:$A$954, A11) &gt; 0</f>
        <v>1</v>
      </c>
      <c r="D11" s="19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9" t="n">
        <f aca="false">COUNTIF(expert!$A$2:$A$954, A12) &gt; 0</f>
        <v>1</v>
      </c>
      <c r="D12" s="19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9" t="n">
        <f aca="false">COUNTIF(expert!$A$2:$A$954, A13) &gt; 0</f>
        <v>1</v>
      </c>
      <c r="D13" s="19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9" t="n">
        <f aca="false">COUNTIF(expert!$A$2:$A$954, A14) &gt; 0</f>
        <v>1</v>
      </c>
      <c r="D14" s="19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9" t="n">
        <f aca="false">COUNTIF(expert!$A$2:$A$954, A15) &gt; 0</f>
        <v>1</v>
      </c>
      <c r="D15" s="19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9" t="n">
        <f aca="false">COUNTIF(expert!$A$2:$A$954, A16) &gt; 0</f>
        <v>1</v>
      </c>
      <c r="D16" s="19" t="n">
        <f aca="false">COUNTIF(task!$A$2:$A$607, B16) &gt; 0</f>
        <v>1</v>
      </c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45749</v>
      </c>
      <c r="D3" s="13" t="n">
        <f aca="false">C3+30</f>
        <v>45779</v>
      </c>
      <c r="E3" s="18" t="n">
        <v>0.25</v>
      </c>
      <c r="F3" s="18" t="n">
        <v>0.5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45901</v>
      </c>
      <c r="E4" s="18" t="n">
        <v>0</v>
      </c>
      <c r="F4" s="18" t="n">
        <v>0.25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45902</v>
      </c>
      <c r="D5" s="13" t="n">
        <f aca="false">C5+45</f>
        <v>45947</v>
      </c>
      <c r="E5" s="18" t="n">
        <v>0</v>
      </c>
      <c r="F5" s="18" t="n"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8" t="n">
        <v>0</v>
      </c>
      <c r="F6" s="18" t="n">
        <v>0.25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45932</v>
      </c>
      <c r="D7" s="13" t="n">
        <f aca="false">C7+30</f>
        <v>45962</v>
      </c>
      <c r="E7" s="18" t="n">
        <v>0.5</v>
      </c>
      <c r="F7" s="18" t="n">
        <v>0.75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45698</v>
      </c>
      <c r="D8" s="13" t="n">
        <v>45715</v>
      </c>
      <c r="E8" s="18" t="n">
        <v>0.5</v>
      </c>
      <c r="F8" s="18" t="n">
        <v>0.75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45716</v>
      </c>
      <c r="D9" s="13" t="n">
        <v>45838</v>
      </c>
      <c r="E9" s="18" t="n">
        <v>0</v>
      </c>
      <c r="F9" s="18" t="n">
        <v>0.25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45839</v>
      </c>
      <c r="D10" s="13" t="n">
        <v>45884</v>
      </c>
      <c r="E10" s="18" t="n">
        <v>0</v>
      </c>
      <c r="F10" s="18" t="n">
        <v>0.25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45803</v>
      </c>
      <c r="D11" s="13" t="n">
        <v>45822</v>
      </c>
      <c r="E11" s="18" t="n">
        <v>0.5</v>
      </c>
      <c r="F11" s="18" t="n"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45823</v>
      </c>
      <c r="D12" s="13" t="n">
        <v>46021</v>
      </c>
      <c r="E12" s="18" t="n">
        <v>0</v>
      </c>
      <c r="F12" s="18" t="n">
        <v>0.25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46022</v>
      </c>
      <c r="D13" s="13" t="n">
        <v>46053</v>
      </c>
      <c r="E13" s="18" t="n">
        <v>0</v>
      </c>
      <c r="F13" s="18" t="n">
        <v>0.25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45833</v>
      </c>
      <c r="D14" s="13" t="n">
        <v>45847</v>
      </c>
      <c r="E14" s="18" t="n">
        <v>0.75</v>
      </c>
      <c r="F14" s="18" t="n"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45848</v>
      </c>
      <c r="D15" s="13" t="n">
        <v>46021</v>
      </c>
      <c r="E15" s="18" t="n">
        <v>0</v>
      </c>
      <c r="F15" s="18" t="n">
        <v>0.25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46022</v>
      </c>
      <c r="D16" s="13" t="n">
        <v>46053</v>
      </c>
      <c r="E16" s="18" t="n">
        <v>0.25</v>
      </c>
      <c r="F16" s="18" t="n">
        <v>0.5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C17" s="13"/>
      <c r="D17" s="13"/>
      <c r="E17" s="18"/>
      <c r="F17" s="18"/>
    </row>
    <row r="18" customFormat="false" ht="12.75" hidden="false" customHeight="false" outlineLevel="0" collapsed="false">
      <c r="C18" s="13"/>
      <c r="D18" s="13"/>
      <c r="E18" s="18"/>
      <c r="F18" s="18"/>
    </row>
    <row r="19" customFormat="false" ht="12.75" hidden="false" customHeight="false" outlineLevel="0" collapsed="false">
      <c r="C19" s="13"/>
      <c r="D19" s="13"/>
      <c r="E19" s="18"/>
      <c r="F19" s="18"/>
    </row>
    <row r="20" customFormat="false" ht="12.75" hidden="false" customHeight="false" outlineLevel="0" collapsed="false">
      <c r="C20" s="13"/>
      <c r="D20" s="13"/>
      <c r="E20" s="18"/>
      <c r="F20" s="18"/>
    </row>
    <row r="21" customFormat="false" ht="12.75" hidden="false" customHeight="false" outlineLevel="0" collapsed="false">
      <c r="C21" s="13"/>
      <c r="D21" s="13"/>
      <c r="E21" s="18"/>
      <c r="F21" s="18"/>
    </row>
    <row r="22" customFormat="false" ht="12.75" hidden="false" customHeight="false" outlineLevel="0" collapsed="false">
      <c r="C22" s="13"/>
      <c r="D22" s="13"/>
      <c r="E22" s="18"/>
      <c r="F22" s="18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29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30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31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32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33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34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35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36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37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38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39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40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7" activeCellId="0" sqref="K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27</v>
      </c>
      <c r="B1" s="20" t="s">
        <v>41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29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30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31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32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33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34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35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36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37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38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39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40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42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2025-02-01T22:51:27Z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