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<sst xmlns="http://schemas.openxmlformats.org/spreadsheetml/2006/main" count="212" uniqueCount="87">
  <si>
    <t xml:space="preserve">Name</t>
  </si>
  <si>
    <t xml:space="preserve">Comment</t>
  </si>
  <si>
    <t xml:space="preserve">PM.Daniel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</si>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</sst>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COUNTIF(assign!$A$1:$A$529,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8" t="s">
        <v>48</v>
      </c>
      <c r="E1" s="26" t="s">
        <v>49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50</v>
      </c>
      <c r="D2" s="6" t="s">
        <v>51</v>
      </c>
      <c r="E2" s="27" t="n">
        <f aca="false">MAX(MAX(period!C2:C900),MAX(task!C2:C605))</f>
        <v>46142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8" t="s">
        <v>52</v>
      </c>
      <c r="B1" s="8" t="s">
        <v>53</v>
      </c>
      <c r="C1" s="8" t="s">
        <v>54</v>
      </c>
      <c r="D1" s="8" t="s">
        <v>55</v>
      </c>
      <c r="E1" s="8" t="s">
        <v>4</v>
      </c>
      <c r="F1" s="8" t="s">
        <v>5</v>
      </c>
      <c r="G1" s="26" t="s">
        <v>56</v>
      </c>
      <c r="H1" s="26" t="s">
        <v>57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19" t="n">
        <f aca="false">misc!A2+1</f>
        <v>45657</v>
      </c>
      <c r="F2" s="19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28" t="s">
        <v>46</v>
      </c>
      <c r="B1" s="8" t="s">
        <v>58</v>
      </c>
      <c r="C1" s="8" t="s">
        <v>59</v>
      </c>
      <c r="D1" s="8" t="s">
        <v>60</v>
      </c>
    </row>
    <row r="2" customFormat="false" ht="12.75" hidden="false" customHeight="false" outlineLevel="0" collapsed="false">
      <c r="B2" s="13" t="s">
        <v>61</v>
      </c>
      <c r="C2" s="13" t="s">
        <v>62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63</v>
      </c>
      <c r="B1" s="8" t="s">
        <v>58</v>
      </c>
      <c r="C1" s="8" t="s">
        <v>59</v>
      </c>
      <c r="D1" s="8" t="s">
        <v>60</v>
      </c>
    </row>
    <row r="2" customFormat="false" ht="12.75" hidden="false" customHeight="false" outlineLevel="0" collapsed="false">
      <c r="B2" s="13" t="s">
        <v>64</v>
      </c>
      <c r="C2" s="13" t="s">
        <v>65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28" t="s">
        <v>66</v>
      </c>
      <c r="B1" s="8" t="s">
        <v>60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67</v>
      </c>
      <c r="B1" s="8" t="s">
        <v>68</v>
      </c>
      <c r="C1" s="8" t="s">
        <v>69</v>
      </c>
      <c r="D1" s="8" t="s">
        <v>70</v>
      </c>
    </row>
    <row r="2" customFormat="false" ht="12.75" hidden="false" customHeight="false" outlineLevel="0" collapsed="false">
      <c r="B2" s="13" t="s">
        <v>71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72</v>
      </c>
      <c r="B1" s="8" t="s">
        <v>58</v>
      </c>
      <c r="C1" s="8" t="s">
        <v>73</v>
      </c>
      <c r="D1" s="8" t="s">
        <v>74</v>
      </c>
    </row>
    <row r="2" customFormat="false" ht="12.75" hidden="false" customHeight="false" outlineLevel="0" collapsed="false">
      <c r="B2" s="13" t="s">
        <v>75</v>
      </c>
      <c r="C2" s="6" t="s">
        <v>76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28" t="s">
        <v>77</v>
      </c>
      <c r="B1" s="8" t="s">
        <v>78</v>
      </c>
      <c r="C1" s="8" t="s">
        <v>79</v>
      </c>
      <c r="D1" s="8" t="s">
        <v>80</v>
      </c>
      <c r="E1" s="8" t="s">
        <v>81</v>
      </c>
      <c r="F1" s="8" t="s">
        <v>82</v>
      </c>
      <c r="G1" s="8" t="s">
        <v>83</v>
      </c>
    </row>
    <row r="2" customFormat="false" ht="12.75" hidden="false" customHeight="false" outlineLevel="0" collapsed="false">
      <c r="B2" s="13" t="s">
        <v>84</v>
      </c>
      <c r="C2" s="13" t="s">
        <v>62</v>
      </c>
      <c r="D2" s="6" t="n">
        <v>0.2</v>
      </c>
      <c r="E2" s="6" t="s">
        <v>85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86</v>
      </c>
      <c r="B1" s="8" t="s">
        <v>60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AND(J2:J608)</f>
        <v>1</v>
      </c>
      <c r="K1" s="12" t="b">
        <f aca="false">AND(K2:K613)</f>
        <v>1</v>
      </c>
      <c r="L1" s="12" t="b">
        <f aca="false">AND(L2:L613)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45</v>
      </c>
      <c r="E2" s="14" t="n">
        <f aca="false">C2 - B2 +1</f>
        <v>91</v>
      </c>
      <c r="F2" s="14" t="n">
        <f aca="false">NETWORKDAYS(B2, C2, holiday!A$2:A$500)</f>
        <v>64</v>
      </c>
      <c r="G2" s="15" t="n">
        <f aca="false">D2/F2</f>
        <v>0.703125</v>
      </c>
      <c r="H2" s="16" t="n">
        <f aca="false">_xlfn.FLOOR.MATH(G2, 0.25)</f>
        <v>0.5</v>
      </c>
      <c r="I2" s="16" t="n">
        <f aca="false">H2 + 0.25</f>
        <v>0.75</v>
      </c>
      <c r="J2" s="5" t="n">
        <f aca="false">COUNTIF(assign!$B$1:$B$529,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45779</v>
      </c>
      <c r="D3" s="1" t="n">
        <v>5</v>
      </c>
      <c r="E3" s="14" t="n">
        <f aca="false">C3 - B3 +1</f>
        <v>31</v>
      </c>
      <c r="F3" s="14" t="n">
        <f aca="false">NETWORKDAYS(B3, C3, holiday!A$2:A$500)</f>
        <v>22</v>
      </c>
      <c r="G3" s="15" t="n">
        <f aca="false">D3/F3</f>
        <v>0.227272727272727</v>
      </c>
      <c r="H3" s="16" t="n">
        <f aca="false">_xlfn.FLOOR.MATH(G3, 0.25)</f>
        <v>0</v>
      </c>
      <c r="I3" s="16" t="n">
        <f aca="false">H3 + 0.25</f>
        <v>0.25</v>
      </c>
      <c r="J3" s="5" t="n">
        <f aca="false">COUNTIF(assign!$B$1:$B$529,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45828</v>
      </c>
      <c r="D4" s="1" t="n">
        <v>65</v>
      </c>
      <c r="E4" s="14" t="n">
        <f aca="false">C4 - B4 +1</f>
        <v>171</v>
      </c>
      <c r="F4" s="14" t="n">
        <f aca="false">NETWORKDAYS(B4, C4, holiday!A$2:A$500)</f>
        <v>121</v>
      </c>
      <c r="G4" s="15" t="n">
        <f aca="false">D4/F4</f>
        <v>0.537190082644628</v>
      </c>
      <c r="H4" s="16" t="n">
        <f aca="false">_xlfn.FLOOR.MATH(G4, 0.25)</f>
        <v>0.5</v>
      </c>
      <c r="I4" s="16" t="n">
        <f aca="false">H4 + 0.25</f>
        <v>0.75</v>
      </c>
      <c r="J4" s="5" t="n">
        <f aca="false">COUNTIF(assign!$B$1:$B$529,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45829</v>
      </c>
      <c r="C5" s="13" t="n">
        <v>45874</v>
      </c>
      <c r="D5" s="1" t="n">
        <v>5</v>
      </c>
      <c r="E5" s="14" t="n">
        <f aca="false">C5 - B5 +1</f>
        <v>46</v>
      </c>
      <c r="F5" s="14" t="n">
        <f aca="false">NETWORKDAYS(B5, C5, holiday!A$2:A$500)</f>
        <v>32</v>
      </c>
      <c r="G5" s="15" t="n">
        <f aca="false">D5/F5</f>
        <v>0.15625</v>
      </c>
      <c r="H5" s="16" t="n">
        <f aca="false">_xlfn.FLOOR.MATH(G5, 0.25)</f>
        <v>0</v>
      </c>
      <c r="I5" s="16" t="n">
        <f aca="false">H5 + 0.25</f>
        <v>0.25</v>
      </c>
      <c r="J5" s="5" t="n">
        <f aca="false">COUNTIF(assign!$B$1:$B$529,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130</v>
      </c>
      <c r="E6" s="14" t="n">
        <f aca="false">C6 - B6 +1</f>
        <v>274</v>
      </c>
      <c r="F6" s="14" t="n">
        <f aca="false">NETWORKDAYS(B6, C6, holiday!A$2:A$500)</f>
        <v>194</v>
      </c>
      <c r="G6" s="15" t="n">
        <f aca="false">D6/F6</f>
        <v>0.670103092783505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COUNTIF(assign!$B$1:$B$529,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45932</v>
      </c>
      <c r="C7" s="13" t="n">
        <v>45962</v>
      </c>
      <c r="D7" s="1" t="n">
        <v>25</v>
      </c>
      <c r="E7" s="14" t="n">
        <f aca="false">C7 - B7 +1</f>
        <v>31</v>
      </c>
      <c r="F7" s="14" t="n">
        <f aca="false">NETWORKDAYS(B7, C7, holiday!A$2:A$500)</f>
        <v>22</v>
      </c>
      <c r="G7" s="15" t="n">
        <f aca="false">D7/F7</f>
        <v>1.13636363636364</v>
      </c>
      <c r="H7" s="16" t="n">
        <f aca="false">_xlfn.FLOOR.MATH(G7, 0.25)</f>
        <v>1</v>
      </c>
      <c r="I7" s="16" t="n">
        <f aca="false">H7 + 0.25</f>
        <v>1.25</v>
      </c>
      <c r="J7" s="5" t="n">
        <f aca="false">COUNTIF(assign!$B$1:$B$529,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45833</v>
      </c>
      <c r="C8" s="13" t="n">
        <v>45847</v>
      </c>
      <c r="D8" s="1" t="n">
        <v>15</v>
      </c>
      <c r="E8" s="14" t="n">
        <f aca="false">C8 - B8 +1</f>
        <v>15</v>
      </c>
      <c r="F8" s="14" t="n">
        <f aca="false">NETWORKDAYS(B8, C8, holiday!A$2:A$500)</f>
        <v>11</v>
      </c>
      <c r="G8" s="15" t="n">
        <f aca="false">D8/F8</f>
        <v>1.36363636363636</v>
      </c>
      <c r="H8" s="16" t="n">
        <f aca="false">_xlfn.FLOOR.MATH(G8, 0.25)</f>
        <v>1.25</v>
      </c>
      <c r="I8" s="16" t="n">
        <f aca="false">H8 + 0.25</f>
        <v>1.5</v>
      </c>
      <c r="J8" s="5" t="n">
        <f aca="false">COUNTIF(assign!$B$1:$B$529,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45848</v>
      </c>
      <c r="C9" s="13" t="n">
        <v>46021</v>
      </c>
      <c r="D9" s="1" t="n">
        <v>70</v>
      </c>
      <c r="E9" s="14" t="n">
        <f aca="false">C9 - B9 +1</f>
        <v>174</v>
      </c>
      <c r="F9" s="14" t="n">
        <f aca="false">NETWORKDAYS(B9, C9, holiday!A$2:A$500)</f>
        <v>124</v>
      </c>
      <c r="G9" s="15" t="n">
        <f aca="false">D9/F9</f>
        <v>0.564516129032258</v>
      </c>
      <c r="H9" s="16" t="n">
        <f aca="false">_xlfn.FLOOR.MATH(G9, 0.25)</f>
        <v>0.5</v>
      </c>
      <c r="I9" s="16" t="n">
        <f aca="false">H9 + 0.25</f>
        <v>0.75</v>
      </c>
      <c r="J9" s="5" t="n">
        <f aca="false">COUNTIF(assign!$B$1:$B$529,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46022</v>
      </c>
      <c r="C10" s="13" t="n">
        <v>46053</v>
      </c>
      <c r="D10" s="1" t="n">
        <v>10</v>
      </c>
      <c r="E10" s="14" t="n">
        <f aca="false">C10 - B10 +1</f>
        <v>32</v>
      </c>
      <c r="F10" s="14" t="n">
        <f aca="false">NETWORKDAYS(B10, C10, holiday!A$2:A$500)</f>
        <v>23</v>
      </c>
      <c r="G10" s="15" t="n">
        <f aca="false">D10/F10</f>
        <v>0.434782608695652</v>
      </c>
      <c r="H10" s="16" t="n">
        <f aca="false">_xlfn.FLOOR.MATH(G10, 0.25)</f>
        <v>0.25</v>
      </c>
      <c r="I10" s="16" t="n">
        <f aca="false">H10 + 0.25</f>
        <v>0.5</v>
      </c>
      <c r="J10" s="5" t="n">
        <f aca="false">COUNTIF(assign!$B$1:$B$529,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45658</v>
      </c>
      <c r="C11" s="13" t="n">
        <v>45713</v>
      </c>
      <c r="D11" s="1" t="n">
        <v>25</v>
      </c>
      <c r="E11" s="14" t="n">
        <f aca="false">C11 - B11 +1</f>
        <v>56</v>
      </c>
      <c r="F11" s="14" t="n">
        <f aca="false">NETWORKDAYS(B11, C11, holiday!A$2:A$500)</f>
        <v>39</v>
      </c>
      <c r="G11" s="15" t="n">
        <f aca="false">D11/F11</f>
        <v>0.641025641025641</v>
      </c>
      <c r="H11" s="16" t="n">
        <f aca="false">_xlfn.FLOOR.MATH(G11, 0.25)</f>
        <v>0.5</v>
      </c>
      <c r="I11" s="16" t="n">
        <f aca="false">H11 + 0.25</f>
        <v>0.75</v>
      </c>
      <c r="J11" s="5" t="n">
        <f aca="false">COUNTIF(assign!$B$1:$B$529,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45714</v>
      </c>
      <c r="C12" s="13" t="n">
        <v>45719</v>
      </c>
      <c r="D12" s="1" t="n">
        <v>15</v>
      </c>
      <c r="E12" s="14" t="n">
        <f aca="false">C12 - B12 +1</f>
        <v>6</v>
      </c>
      <c r="F12" s="14" t="n">
        <f aca="false">NETWORKDAYS(B12, C12, holiday!A$2:A$500)</f>
        <v>4</v>
      </c>
      <c r="G12" s="15" t="n">
        <f aca="false">D12/F12</f>
        <v>3.75</v>
      </c>
      <c r="H12" s="16" t="n">
        <f aca="false">_xlfn.FLOOR.MATH(G12, 0.25)</f>
        <v>3.75</v>
      </c>
      <c r="I12" s="16" t="n">
        <f aca="false">H12 + 0.25</f>
        <v>4</v>
      </c>
      <c r="J12" s="5" t="n">
        <f aca="false">COUNTIF(assign!$B$1:$B$529,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45667</v>
      </c>
      <c r="C13" s="13" t="n">
        <v>45672</v>
      </c>
      <c r="D13" s="1" t="n">
        <v>20</v>
      </c>
      <c r="E13" s="14" t="n">
        <f aca="false">C13 - B13 +1</f>
        <v>6</v>
      </c>
      <c r="F13" s="14" t="n">
        <f aca="false">NETWORKDAYS(B13, C13, holiday!A$2:A$500)</f>
        <v>4</v>
      </c>
      <c r="G13" s="15" t="n">
        <f aca="false">D13/F13</f>
        <v>5</v>
      </c>
      <c r="H13" s="16" t="n">
        <f aca="false">_xlfn.FLOOR.MATH(G13, 0.25)</f>
        <v>5</v>
      </c>
      <c r="I13" s="16" t="n">
        <f aca="false">H13 + 0.25</f>
        <v>5.25</v>
      </c>
      <c r="J13" s="5" t="n">
        <f aca="false">COUNTIF(assign!$B$1:$B$529,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45673</v>
      </c>
      <c r="C14" s="13" t="n">
        <v>45793</v>
      </c>
      <c r="D14" s="1" t="n">
        <v>80</v>
      </c>
      <c r="E14" s="14" t="n">
        <f aca="false">C14 - B14 +1</f>
        <v>121</v>
      </c>
      <c r="F14" s="14" t="n">
        <f aca="false">NETWORKDAYS(B14, C14, holiday!A$2:A$500)</f>
        <v>86</v>
      </c>
      <c r="G14" s="15" t="n">
        <f aca="false">D14/F14</f>
        <v>0.930232558139535</v>
      </c>
      <c r="H14" s="16" t="n">
        <f aca="false">_xlfn.FLOOR.MATH(G14, 0.25)</f>
        <v>0.75</v>
      </c>
      <c r="I14" s="16" t="n">
        <f aca="false">H14 + 0.25</f>
        <v>1</v>
      </c>
      <c r="J14" s="5" t="n">
        <f aca="false">COUNTIF(assign!$B$1:$B$529,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45794</v>
      </c>
      <c r="C15" s="13" t="n">
        <v>45809</v>
      </c>
      <c r="D15" s="1" t="n">
        <v>20</v>
      </c>
      <c r="E15" s="14" t="n">
        <f aca="false">C15 - B15 +1</f>
        <v>16</v>
      </c>
      <c r="F15" s="14" t="n">
        <f aca="false">NETWORKDAYS(B15, C15, holiday!A$2:A$500)</f>
        <v>10</v>
      </c>
      <c r="G15" s="15" t="n">
        <f aca="false">D15/F15</f>
        <v>2</v>
      </c>
      <c r="H15" s="16" t="n">
        <f aca="false">_xlfn.FLOOR.MATH(G15, 0.25)</f>
        <v>2</v>
      </c>
      <c r="I15" s="16" t="n">
        <f aca="false">H15 + 0.25</f>
        <v>2.25</v>
      </c>
      <c r="J15" s="5" t="n">
        <f aca="false">COUNTIF(assign!$B$1:$B$529,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45833</v>
      </c>
      <c r="C16" s="13" t="n">
        <v>45848</v>
      </c>
      <c r="D16" s="1" t="n">
        <v>60</v>
      </c>
      <c r="E16" s="14" t="n">
        <f aca="false">C16 - B16 +1</f>
        <v>16</v>
      </c>
      <c r="F16" s="14" t="n">
        <f aca="false">NETWORKDAYS(B16, C16, holiday!A$2:A$500)</f>
        <v>12</v>
      </c>
      <c r="G16" s="15" t="n">
        <f aca="false">D16/F16</f>
        <v>5</v>
      </c>
      <c r="H16" s="16" t="n">
        <f aca="false">_xlfn.FLOOR.MATH(G16, 0.25)</f>
        <v>5</v>
      </c>
      <c r="I16" s="16" t="n">
        <f aca="false">H16 + 0.25</f>
        <v>5.25</v>
      </c>
      <c r="J16" s="5" t="n">
        <f aca="false">COUNTIF(assign!$B$1:$B$529,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45849</v>
      </c>
      <c r="C17" s="13" t="n">
        <v>46119</v>
      </c>
      <c r="D17" s="1" t="n">
        <v>200</v>
      </c>
      <c r="E17" s="14" t="n">
        <f aca="false">C17 - B17 +1</f>
        <v>271</v>
      </c>
      <c r="F17" s="14" t="n">
        <f aca="false">NETWORKDAYS(B17, C17, holiday!A$2:A$500)</f>
        <v>193</v>
      </c>
      <c r="G17" s="15" t="n">
        <f aca="false">D17/F17</f>
        <v>1.03626943005181</v>
      </c>
      <c r="H17" s="16" t="n">
        <f aca="false">_xlfn.FLOOR.MATH(G17, 0.25)</f>
        <v>1</v>
      </c>
      <c r="I17" s="16" t="n">
        <f aca="false">H17 + 0.25</f>
        <v>1.25</v>
      </c>
      <c r="J17" s="5" t="n">
        <f aca="false">COUNTIF(assign!$B$1:$B$529,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46120</v>
      </c>
      <c r="C18" s="13" t="n">
        <v>46142</v>
      </c>
      <c r="D18" s="1" t="n">
        <v>20</v>
      </c>
      <c r="E18" s="14" t="n">
        <f aca="false">C18 - B18 +1</f>
        <v>23</v>
      </c>
      <c r="F18" s="14" t="n">
        <f aca="false">NETWORKDAYS(B18, C18, holiday!A$2:A$500)</f>
        <v>17</v>
      </c>
      <c r="G18" s="15" t="n">
        <f aca="false">D18/F18</f>
        <v>1.17647058823529</v>
      </c>
      <c r="H18" s="16" t="n">
        <f aca="false">_xlfn.FLOOR.MATH(G18, 0.25)</f>
        <v>1</v>
      </c>
      <c r="I18" s="16" t="n">
        <f aca="false">H18 + 0.25</f>
        <v>1.25</v>
      </c>
      <c r="J18" s="5" t="n">
        <f aca="false">COUNTIF(assign!$B$1:$B$529,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  <row r="19" customFormat="false" ht="12.75" hidden="false" customHeight="false" outlineLevel="0" collapsed="false">
      <c r="B19" s="13"/>
      <c r="C1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5" activeCellId="0" sqref="F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AND(C2:C594)</f>
        <v>1</v>
      </c>
      <c r="D1" s="4" t="b">
        <f aca="false">AND(D2:D594)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COUNTIF(task!$A$2:$A$608,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COUNTIF(task!$A$2:$A$608,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COUNTIF(task!$A$2:$A$608,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COUNTIF(task!$A$2:$A$608,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COUNTIF(task!$A$2:$A$608,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COUNTIF(task!$A$2:$A$608, B7) &gt; 0</f>
        <v>1</v>
      </c>
    </row>
    <row r="8" customFormat="false" ht="12.75" hidden="false" customHeight="false" outlineLevel="0" collapsed="false">
      <c r="A8" s="1" t="s">
        <v>2</v>
      </c>
      <c r="B8" s="1" t="s">
        <v>22</v>
      </c>
      <c r="C8" s="17" t="n">
        <f aca="false">COUNTIF(expert!$A$2:$A$954, A8) &gt; 0</f>
        <v>1</v>
      </c>
      <c r="D8" s="17" t="n">
        <f aca="false">COUNTIF(task!$A$2:$A$608, B8) &gt; 0</f>
        <v>1</v>
      </c>
    </row>
    <row r="9" customFormat="false" ht="12.75" hidden="false" customHeight="false" outlineLevel="0" collapsed="false">
      <c r="A9" s="1" t="s">
        <v>2</v>
      </c>
      <c r="B9" s="1" t="s">
        <v>21</v>
      </c>
      <c r="C9" s="17" t="n">
        <f aca="false">COUNTIF(expert!$A$2:$A$954, A9) &gt; 0</f>
        <v>1</v>
      </c>
      <c r="D9" s="17" t="n">
        <f aca="false">COUNTIF(task!$A$2:$A$608, B9) &gt; 0</f>
        <v>1</v>
      </c>
    </row>
    <row r="10" customFormat="false" ht="12.75" hidden="false" customHeight="false" outlineLevel="0" collapsed="false">
      <c r="A10" s="1" t="s">
        <v>2</v>
      </c>
      <c r="B10" s="1" t="s">
        <v>23</v>
      </c>
      <c r="C10" s="17" t="n">
        <f aca="false">COUNTIF(expert!$A$2:$A$954, A10) &gt; 0</f>
        <v>1</v>
      </c>
      <c r="D10" s="17" t="n">
        <f aca="false">COUNTIF(task!$A$2:$A$608, B10) &gt; 0</f>
        <v>1</v>
      </c>
    </row>
    <row r="11" customFormat="false" ht="12.75" hidden="false" customHeight="false" outlineLevel="0" collapsed="false">
      <c r="A11" s="1" t="s">
        <v>2</v>
      </c>
      <c r="B11" s="1" t="s">
        <v>25</v>
      </c>
      <c r="C11" s="17" t="n">
        <f aca="false">COUNTIF(expert!$A$2:$A$954, A11) &gt; 0</f>
        <v>1</v>
      </c>
      <c r="D11" s="17" t="n">
        <f aca="false">COUNTIF(task!$A$2:$A$608, B11) &gt; 0</f>
        <v>1</v>
      </c>
    </row>
    <row r="12" customFormat="false" ht="12.75" hidden="false" customHeight="false" outlineLevel="0" collapsed="false">
      <c r="A12" s="1" t="s">
        <v>2</v>
      </c>
      <c r="B12" s="1" t="s">
        <v>24</v>
      </c>
      <c r="C12" s="17" t="n">
        <f aca="false">COUNTIF(expert!$A$2:$A$954, A12) &gt; 0</f>
        <v>1</v>
      </c>
      <c r="D12" s="17" t="n">
        <f aca="false">COUNTIF(task!$A$2:$A$608,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7" t="n">
        <f aca="false">COUNTIF(expert!$A$2:$A$954, A13) &gt; 0</f>
        <v>1</v>
      </c>
      <c r="D13" s="17" t="n">
        <f aca="false">COUNTIF(task!$A$2:$A$608,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7" t="n">
        <f aca="false">COUNTIF(expert!$A$2:$A$954, A14) &gt; 0</f>
        <v>1</v>
      </c>
      <c r="D14" s="17" t="n">
        <f aca="false">COUNTIF(task!$A$2:$A$608,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7" t="n">
        <f aca="false">COUNTIF(expert!$A$2:$A$954, A15) &gt; 0</f>
        <v>1</v>
      </c>
      <c r="D15" s="17" t="n">
        <f aca="false">COUNTIF(task!$A$2:$A$608,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7" t="n">
        <f aca="false">COUNTIF(expert!$A$2:$A$954, A16) &gt; 0</f>
        <v>1</v>
      </c>
      <c r="D16" s="17" t="n">
        <f aca="false">COUNTIF(task!$A$2:$A$608,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COUNTIF(expert!$A$2:$A$954, A17) &gt; 0</f>
        <v>1</v>
      </c>
      <c r="D17" s="17" t="n">
        <f aca="false">COUNTIF(task!$A$2:$A$608, B17) &gt; 0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7" t="n">
        <f aca="false">COUNTIF(expert!$A$2:$A$954, A18) &gt; 0</f>
        <v>1</v>
      </c>
      <c r="D18" s="17" t="n">
        <f aca="false">COUNTIF(task!$A$2:$A$608, B18)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" t="n">
        <f aca="false">VLOOKUP(B2, task!A$2:I$23, 8, 0)</f>
        <v>0.5</v>
      </c>
      <c r="F2" s="1" t="n">
        <f aca="false">VLOOKUP(B2, task!A$2:I$23, 9, 0)</f>
        <v>0.75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45779</v>
      </c>
      <c r="E3" s="1" t="n">
        <f aca="false">VLOOKUP(B3, task!A$2:I$23, 8, 0)</f>
        <v>0</v>
      </c>
      <c r="F3" s="1" t="n">
        <f aca="false">VLOOKUP(B3, task!A$2:I$23, 9, 0)</f>
        <v>0.25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45828</v>
      </c>
      <c r="E4" s="1" t="n">
        <f aca="false">VLOOKUP(B4, task!A$2:I$23, 8, 0)</f>
        <v>0.5</v>
      </c>
      <c r="F4" s="1" t="n">
        <f aca="false">VLOOKUP(B4, task!A$2:I$23, 9, 0)</f>
        <v>0.75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45829</v>
      </c>
      <c r="D5" s="13" t="n">
        <v>45874</v>
      </c>
      <c r="E5" s="1" t="n">
        <f aca="false">VLOOKUP(B5, task!A$2:I$23, 8, 0)</f>
        <v>0</v>
      </c>
      <c r="F5" s="1" t="n">
        <f aca="false">VLOOKUP(B5, task!A$2:I$23, 9, 0)</f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" t="n">
        <f aca="false">VLOOKUP(B6, task!A$2:I$23, 8, 0)</f>
        <v>0.5</v>
      </c>
      <c r="F6" s="1" t="n">
        <f aca="false">VLOOKUP(B6, task!A$2:I$23, 9, 0)</f>
        <v>0.75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45932</v>
      </c>
      <c r="D7" s="13" t="n">
        <v>45962</v>
      </c>
      <c r="E7" s="1" t="n">
        <f aca="false">VLOOKUP(B7, task!A$2:I$23, 8, 0)</f>
        <v>1</v>
      </c>
      <c r="F7" s="1" t="n">
        <f aca="false">VLOOKUP(B7, task!A$2:I$23, 9, 0)</f>
        <v>1.25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45833</v>
      </c>
      <c r="D8" s="13" t="n">
        <v>45847</v>
      </c>
      <c r="E8" s="1" t="n">
        <f aca="false">VLOOKUP(B8, task!A$2:I$23, 8, 0)</f>
        <v>1.25</v>
      </c>
      <c r="F8" s="1" t="n">
        <f aca="false">VLOOKUP(B8, task!A$2:I$23, 9, 0)</f>
        <v>1.5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45848</v>
      </c>
      <c r="D9" s="13" t="n">
        <v>46021</v>
      </c>
      <c r="E9" s="1" t="n">
        <f aca="false">VLOOKUP(B9, task!A$2:I$23, 8, 0)</f>
        <v>0.5</v>
      </c>
      <c r="F9" s="1" t="n">
        <f aca="false">VLOOKUP(B9, task!A$2:I$23, 9, 0)</f>
        <v>0.75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46022</v>
      </c>
      <c r="D10" s="13" t="n">
        <v>46053</v>
      </c>
      <c r="E10" s="1" t="n">
        <f aca="false">VLOOKUP(B10, task!A$2:I$23, 8, 0)</f>
        <v>0.25</v>
      </c>
      <c r="F10" s="1" t="n">
        <f aca="false">VLOOKUP(B10, task!A$2:I$23, 9, 0)</f>
        <v>0.5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45658</v>
      </c>
      <c r="D11" s="13" t="n">
        <v>45713</v>
      </c>
      <c r="E11" s="1" t="n">
        <f aca="false">VLOOKUP(B11, task!A$2:I$23, 8, 0)</f>
        <v>0.5</v>
      </c>
      <c r="F11" s="1" t="n">
        <f aca="false">VLOOKUP(B11, task!A$2:I$23, 9, 0)</f>
        <v>0.75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45714</v>
      </c>
      <c r="D12" s="13" t="n">
        <v>45719</v>
      </c>
      <c r="E12" s="1" t="n">
        <f aca="false">VLOOKUP(B12, task!A$2:I$23, 8, 0)</f>
        <v>3.75</v>
      </c>
      <c r="F12" s="1" t="n">
        <f aca="false">VLOOKUP(B12, task!A$2:I$23, 9, 0)</f>
        <v>4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45667</v>
      </c>
      <c r="D13" s="13" t="n">
        <v>45672</v>
      </c>
      <c r="E13" s="1" t="n">
        <f aca="false">VLOOKUP(B13, task!A$2:I$23, 8, 0)</f>
        <v>5</v>
      </c>
      <c r="F13" s="1" t="n">
        <f aca="false">VLOOKUP(B13, task!A$2:I$23, 9, 0)</f>
        <v>5.25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45673</v>
      </c>
      <c r="D14" s="13" t="n">
        <v>45793</v>
      </c>
      <c r="E14" s="1" t="n">
        <f aca="false">VLOOKUP(B14, task!A$2:I$23, 8, 0)</f>
        <v>0.75</v>
      </c>
      <c r="F14" s="1" t="n">
        <f aca="false">VLOOKUP(B14, task!A$2:I$23, 9, 0)</f>
        <v>1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45794</v>
      </c>
      <c r="D15" s="13" t="n">
        <v>45809</v>
      </c>
      <c r="E15" s="1" t="n">
        <f aca="false">VLOOKUP(B15, task!A$2:I$23, 8, 0)</f>
        <v>2</v>
      </c>
      <c r="F15" s="1" t="n">
        <f aca="false">VLOOKUP(B15, task!A$2:I$23, 9, 0)</f>
        <v>2.25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9" t="n">
        <v>45833</v>
      </c>
      <c r="D16" s="19" t="n">
        <v>45848</v>
      </c>
      <c r="E16" s="1" t="n">
        <f aca="false">VLOOKUP(B16, task!A$2:I$23, 8, 0)</f>
        <v>5</v>
      </c>
      <c r="F16" s="1" t="n">
        <f aca="false">VLOOKUP(B16, task!A$2:I$23, 9, 0)</f>
        <v>5.25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9" t="n">
        <v>45849</v>
      </c>
      <c r="D17" s="19" t="n">
        <v>46119</v>
      </c>
      <c r="E17" s="1" t="n">
        <f aca="false">VLOOKUP(B17, task!A$2:I$23, 8, 0)</f>
        <v>1</v>
      </c>
      <c r="F17" s="1" t="n">
        <f aca="false">VLOOKUP(B17, task!A$2:I$23, 9, 0)</f>
        <v>1.25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9" t="n">
        <v>46120</v>
      </c>
      <c r="D18" s="19" t="n">
        <v>46142</v>
      </c>
      <c r="E18" s="1" t="n">
        <f aca="false">VLOOKUP(B18, task!A$2:I$23, 8, 0)</f>
        <v>1</v>
      </c>
      <c r="F18" s="1" t="n">
        <f aca="false">VLOOKUP(B18, task!A$2:I$23, 9, 0)</f>
        <v>1.25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9"/>
      <c r="D19" s="19"/>
      <c r="E19" s="1"/>
      <c r="F19" s="1"/>
    </row>
    <row r="20" customFormat="false" ht="12.75" hidden="false" customHeight="false" outlineLevel="0" collapsed="false">
      <c r="C20" s="19"/>
      <c r="D20" s="19"/>
      <c r="E20" s="1"/>
      <c r="F20" s="1"/>
    </row>
    <row r="21" customFormat="false" ht="12.75" hidden="false" customHeight="false" outlineLevel="0" collapsed="false">
      <c r="C21" s="19"/>
      <c r="D21" s="19"/>
      <c r="E21" s="1"/>
      <c r="F21" s="1"/>
    </row>
    <row r="22" customFormat="false" ht="12.75" hidden="false" customHeight="false" outlineLevel="0" collapsed="false">
      <c r="C22" s="19"/>
      <c r="D22" s="19"/>
      <c r="E22" s="1"/>
      <c r="F22" s="1"/>
    </row>
    <row r="23" customFormat="false" ht="12.75" hidden="false" customHeight="false" outlineLevel="0" collapsed="false">
      <c r="C23" s="19"/>
      <c r="D23" s="19"/>
      <c r="E23" s="1"/>
      <c r="F23" s="1"/>
    </row>
    <row r="24" customFormat="false" ht="12.75" hidden="false" customHeight="false" outlineLevel="0" collapsed="false">
      <c r="C24" s="19"/>
      <c r="D24" s="19"/>
      <c r="E24" s="1"/>
      <c r="F24" s="1"/>
    </row>
    <row r="25" customFormat="false" ht="12.75" hidden="false" customHeight="false" outlineLevel="0" collapsed="false">
      <c r="C25" s="19"/>
      <c r="D25" s="19"/>
      <c r="E25" s="1"/>
      <c r="F25" s="1"/>
    </row>
    <row r="26" customFormat="false" ht="12.75" hidden="false" customHeight="false" outlineLevel="0" collapsed="false">
      <c r="C26" s="19"/>
      <c r="D26" s="19"/>
      <c r="E26" s="1"/>
      <c r="F26" s="1"/>
    </row>
    <row r="27" customFormat="false" ht="12.75" hidden="false" customHeight="false" outlineLevel="0" collapsed="false">
      <c r="C27" s="19"/>
      <c r="D27" s="19"/>
      <c r="E27" s="1"/>
      <c r="F27" s="1"/>
    </row>
    <row r="28" customFormat="false" ht="12.75" hidden="false" customHeight="false" outlineLevel="0" collapsed="false">
      <c r="C28" s="19"/>
      <c r="D28" s="19"/>
      <c r="E28" s="1"/>
      <c r="F28" s="1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C63" s="19"/>
      <c r="D63" s="19"/>
      <c r="E63" s="1"/>
      <c r="F63" s="1"/>
      <c r="I63" s="20"/>
      <c r="J63" s="13"/>
    </row>
    <row r="64" customFormat="false" ht="12.75" hidden="false" customHeight="false" outlineLevel="0" collapsed="false">
      <c r="C64" s="19"/>
      <c r="D64" s="19"/>
      <c r="E64" s="1"/>
      <c r="F64" s="1"/>
      <c r="I64" s="20"/>
      <c r="J64" s="13"/>
    </row>
    <row r="65" customFormat="false" ht="12.75" hidden="false" customHeight="false" outlineLevel="0" collapsed="false">
      <c r="C65" s="19"/>
      <c r="D65" s="19"/>
      <c r="E65" s="1"/>
      <c r="F65" s="1"/>
      <c r="I65" s="20"/>
      <c r="J65" s="13"/>
    </row>
    <row r="66" customFormat="false" ht="12.75" hidden="false" customHeight="false" outlineLevel="0" collapsed="false">
      <c r="C66" s="19"/>
      <c r="D66" s="19"/>
      <c r="E66" s="1"/>
      <c r="F66" s="1"/>
      <c r="I66" s="20"/>
      <c r="J66" s="13"/>
    </row>
    <row r="67" customFormat="false" ht="12.75" hidden="false" customHeight="false" outlineLevel="0" collapsed="false">
      <c r="C67" s="19"/>
      <c r="D67" s="19"/>
      <c r="E67" s="1"/>
      <c r="F67" s="1"/>
      <c r="I67" s="20"/>
      <c r="J67" s="13"/>
    </row>
    <row r="68" customFormat="false" ht="12.75" hidden="false" customHeight="false" outlineLevel="0" collapsed="false">
      <c r="C68" s="19"/>
      <c r="D68" s="19"/>
      <c r="E68" s="1"/>
      <c r="F68" s="1"/>
      <c r="I68" s="20"/>
      <c r="J68" s="13"/>
    </row>
    <row r="69" customFormat="false" ht="12.75" hidden="false" customHeight="false" outlineLevel="0" collapsed="false">
      <c r="C69" s="19"/>
      <c r="D69" s="19"/>
      <c r="E69" s="1"/>
      <c r="F69" s="1"/>
      <c r="I69" s="20"/>
      <c r="J69" s="13"/>
    </row>
    <row r="70" customFormat="false" ht="12.75" hidden="false" customHeight="false" outlineLevel="0" collapsed="false">
      <c r="C70" s="19"/>
      <c r="D70" s="19"/>
      <c r="E70" s="1"/>
      <c r="F70" s="1"/>
      <c r="I70" s="20"/>
      <c r="J70" s="13"/>
    </row>
    <row r="71" customFormat="false" ht="12.75" hidden="false" customHeight="false" outlineLevel="0" collapsed="false">
      <c r="C71" s="19"/>
      <c r="D71" s="19"/>
      <c r="E71" s="1"/>
      <c r="F71" s="1"/>
      <c r="I71" s="20"/>
      <c r="J71" s="13"/>
    </row>
    <row r="72" customFormat="false" ht="12.75" hidden="false" customHeight="false" outlineLevel="0" collapsed="false">
      <c r="C72" s="19"/>
      <c r="D72" s="19"/>
      <c r="E72" s="1"/>
      <c r="F72" s="1"/>
      <c r="I72" s="20"/>
      <c r="J72" s="13"/>
    </row>
    <row r="73" customFormat="false" ht="12.75" hidden="false" customHeight="false" outlineLevel="0" collapsed="false">
      <c r="C73" s="19"/>
      <c r="D73" s="19"/>
      <c r="E73" s="1"/>
      <c r="F73" s="1"/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  <row r="89" customFormat="false" ht="12.75" hidden="false" customHeight="false" outlineLevel="0" collapsed="false">
      <c r="I89" s="20"/>
      <c r="J89" s="13"/>
    </row>
    <row r="90" customFormat="false" ht="12.75" hidden="false" customHeight="false" outlineLevel="0" collapsed="false">
      <c r="I90" s="20"/>
      <c r="J90" s="13"/>
    </row>
    <row r="91" customFormat="false" ht="12.75" hidden="false" customHeight="false" outlineLevel="0" collapsed="false">
      <c r="I91" s="20"/>
      <c r="J91" s="13"/>
    </row>
    <row r="92" customFormat="false" ht="12.75" hidden="false" customHeight="false" outlineLevel="0" collapsed="false">
      <c r="I92" s="20"/>
      <c r="J92" s="13"/>
    </row>
    <row r="93" customFormat="false" ht="12.75" hidden="false" customHeight="false" outlineLevel="0" collapsed="false">
      <c r="I93" s="20"/>
      <c r="J93" s="13"/>
    </row>
    <row r="94" customFormat="false" ht="12.75" hidden="false" customHeight="false" outlineLevel="0" collapsed="false">
      <c r="I94" s="20"/>
      <c r="J94" s="13"/>
    </row>
    <row r="95" customFormat="false" ht="12.75" hidden="false" customHeight="false" outlineLevel="0" collapsed="false">
      <c r="I95" s="20"/>
      <c r="J95" s="13"/>
    </row>
    <row r="96" customFormat="false" ht="12.75" hidden="false" customHeight="false" outlineLevel="0" collapsed="false">
      <c r="I96" s="20"/>
      <c r="J96" s="13"/>
    </row>
    <row r="97" customFormat="false" ht="12.75" hidden="false" customHeight="false" outlineLevel="0" collapsed="false">
      <c r="I97" s="20"/>
      <c r="J97" s="13"/>
    </row>
    <row r="98" customFormat="false" ht="12.75" hidden="false" customHeight="false" outlineLevel="0" collapsed="false">
      <c r="I98" s="20"/>
      <c r="J98" s="13"/>
    </row>
    <row r="99" customFormat="false" ht="12.75" hidden="false" customHeight="false" outlineLevel="0" collapsed="false">
      <c r="I99" s="20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31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32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33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34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35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36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37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38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0" sqref="A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18" t="s">
        <v>43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31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32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33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34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35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36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37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38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39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40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41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42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2025-02-07T11:43:51Z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