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<sst xmlns="http://schemas.openxmlformats.org/spreadsheetml/2006/main" count="180" uniqueCount="83">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</sst>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41</v>
      </c>
      <c r="B1" s="14" t="s">
        <v>42</v>
      </c>
      <c r="C1" s="14" t="s">
        <v>43</v>
      </c>
      <c r="D1" s="14" t="s">
        <v>44</v>
      </c>
      <c r="E1" s="33" t="s">
        <v>45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46</v>
      </c>
      <c r="D2" s="8" t="s">
        <v>47</v>
      </c>
      <c r="E2" s="34" t="n">
        <f aca="false">MAX(MAX(period!C2:C898),MAX(task!C2:C876))</f>
        <v>46078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48</v>
      </c>
      <c r="B1" s="14" t="s">
        <v>49</v>
      </c>
      <c r="C1" s="14" t="s">
        <v>50</v>
      </c>
      <c r="D1" s="14" t="s">
        <v>51</v>
      </c>
      <c r="E1" s="14" t="s">
        <v>4</v>
      </c>
      <c r="F1" s="14" t="s">
        <v>5</v>
      </c>
      <c r="G1" s="33" t="s">
        <v>52</v>
      </c>
      <c r="H1" s="33" t="s">
        <v>53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42</v>
      </c>
      <c r="B1" s="14" t="s">
        <v>54</v>
      </c>
      <c r="C1" s="14" t="s">
        <v>55</v>
      </c>
      <c r="D1" s="14" t="s">
        <v>56</v>
      </c>
    </row>
    <row r="2" customFormat="false" ht="12.75" hidden="false" customHeight="false" outlineLevel="0" collapsed="false">
      <c r="B2" s="7" t="s">
        <v>57</v>
      </c>
      <c r="C2" s="7" t="s">
        <v>58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59</v>
      </c>
      <c r="B1" s="14" t="s">
        <v>54</v>
      </c>
      <c r="C1" s="14" t="s">
        <v>55</v>
      </c>
      <c r="D1" s="14" t="s">
        <v>56</v>
      </c>
    </row>
    <row r="2" customFormat="false" ht="12.75" hidden="false" customHeight="false" outlineLevel="0" collapsed="false">
      <c r="B2" s="7" t="s">
        <v>60</v>
      </c>
      <c r="C2" s="7" t="s">
        <v>61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62</v>
      </c>
      <c r="B1" s="14" t="s">
        <v>56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63</v>
      </c>
      <c r="B1" s="14" t="s">
        <v>64</v>
      </c>
      <c r="C1" s="14" t="s">
        <v>65</v>
      </c>
      <c r="D1" s="14" t="s">
        <v>66</v>
      </c>
    </row>
    <row r="2" customFormat="false" ht="12.75" hidden="false" customHeight="false" outlineLevel="0" collapsed="false">
      <c r="B2" s="7" t="s">
        <v>67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68</v>
      </c>
      <c r="B1" s="14" t="s">
        <v>54</v>
      </c>
      <c r="C1" s="14" t="s">
        <v>69</v>
      </c>
      <c r="D1" s="14" t="s">
        <v>70</v>
      </c>
    </row>
    <row r="2" customFormat="false" ht="12.75" hidden="false" customHeight="false" outlineLevel="0" collapsed="false">
      <c r="B2" s="7" t="s">
        <v>71</v>
      </c>
      <c r="C2" s="8" t="s">
        <v>72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73</v>
      </c>
      <c r="B1" s="14" t="s">
        <v>74</v>
      </c>
      <c r="C1" s="14" t="s">
        <v>75</v>
      </c>
      <c r="D1" s="14" t="s">
        <v>76</v>
      </c>
      <c r="E1" s="14" t="s">
        <v>77</v>
      </c>
      <c r="F1" s="14" t="s">
        <v>78</v>
      </c>
      <c r="G1" s="14" t="s">
        <v>79</v>
      </c>
    </row>
    <row r="2" customFormat="false" ht="12.75" hidden="false" customHeight="false" outlineLevel="0" collapsed="false">
      <c r="B2" s="7" t="s">
        <v>80</v>
      </c>
      <c r="C2" s="7" t="s">
        <v>58</v>
      </c>
      <c r="D2" s="8" t="n">
        <v>0.2</v>
      </c>
      <c r="E2" s="8" t="s">
        <v>81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82</v>
      </c>
      <c r="B1" s="14" t="s">
        <v>56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3" activeCellId="0" sqref="F2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45953</v>
      </c>
      <c r="C2" s="7" t="n">
        <v>46047</v>
      </c>
      <c r="D2" s="1" t="n">
        <v>103</v>
      </c>
      <c r="E2" s="19" t="n">
        <f aca="false">C2 - B2 +1</f>
        <v>95</v>
      </c>
      <c r="F2" s="19" t="n">
        <f aca="false">NETWORKDAYS(B2, C2, holiday!A$2:A$500)</f>
        <v>67</v>
      </c>
      <c r="G2" s="20" t="n">
        <f aca="false">D2/F2</f>
        <v>1.53731343283582</v>
      </c>
      <c r="H2" s="21" t="n">
        <v>0</v>
      </c>
      <c r="I2" s="21" t="n">
        <f aca="false">_xlfn.FLOOR.MATH(G2, 0.25) + 0.25</f>
        <v>1.75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45722</v>
      </c>
      <c r="C3" s="7" t="n">
        <v>45856</v>
      </c>
      <c r="D3" s="1" t="n">
        <v>43</v>
      </c>
      <c r="E3" s="19" t="n">
        <f aca="false">C3 - B3 +1</f>
        <v>135</v>
      </c>
      <c r="F3" s="19" t="n">
        <f aca="false">NETWORKDAYS(B3, C3, holiday!A$2:A$500)</f>
        <v>97</v>
      </c>
      <c r="G3" s="20" t="n">
        <f aca="false">D3/F3</f>
        <v>0.443298969072165</v>
      </c>
      <c r="H3" s="21" t="n">
        <v>0</v>
      </c>
      <c r="I3" s="21" t="n">
        <f aca="false">_xlfn.FLOOR.MATH(G3, 0.25)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45885</v>
      </c>
      <c r="C4" s="7" t="n">
        <v>46026</v>
      </c>
      <c r="D4" s="1" t="n">
        <v>77</v>
      </c>
      <c r="E4" s="19" t="n">
        <f aca="false">C4 - B4 +1</f>
        <v>142</v>
      </c>
      <c r="F4" s="19" t="n">
        <f aca="false">NETWORKDAYS(B4, C4, holiday!A$2:A$500)</f>
        <v>100</v>
      </c>
      <c r="G4" s="20" t="n">
        <f aca="false">D4/F4</f>
        <v>0.77</v>
      </c>
      <c r="H4" s="21" t="n">
        <v>0</v>
      </c>
      <c r="I4" s="21" t="n">
        <f aca="false">_xlfn.FLOOR.MATH(G4, 0.25) + 0.25</f>
        <v>1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45986</v>
      </c>
      <c r="C5" s="7" t="n">
        <v>46063</v>
      </c>
      <c r="D5" s="1" t="n">
        <v>43</v>
      </c>
      <c r="E5" s="19" t="n">
        <f aca="false">C5 - B5 +1</f>
        <v>78</v>
      </c>
      <c r="F5" s="19" t="n">
        <f aca="false">NETWORKDAYS(B5, C5, holiday!A$2:A$500)</f>
        <v>56</v>
      </c>
      <c r="G5" s="20" t="n">
        <f aca="false">D5/F5</f>
        <v>0.767857142857143</v>
      </c>
      <c r="H5" s="21" t="n">
        <v>0</v>
      </c>
      <c r="I5" s="21" t="n">
        <f aca="false">_xlfn.FLOOR.MATH(G5, 0.25) + 0.25</f>
        <v>1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45959</v>
      </c>
      <c r="C6" s="7" t="n">
        <v>46026</v>
      </c>
      <c r="D6" s="1" t="n">
        <v>53</v>
      </c>
      <c r="E6" s="19" t="n">
        <f aca="false">C6 - B6 +1</f>
        <v>68</v>
      </c>
      <c r="F6" s="19" t="n">
        <f aca="false">NETWORKDAYS(B6, C6, holiday!A$2:A$500)</f>
        <v>48</v>
      </c>
      <c r="G6" s="20" t="n">
        <f aca="false">D6/F6</f>
        <v>1.10416666666667</v>
      </c>
      <c r="H6" s="21" t="n">
        <v>0</v>
      </c>
      <c r="I6" s="21" t="n">
        <f aca="false">_xlfn.FLOOR.MATH(G6, 0.25) + 0.25</f>
        <v>1.25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45864</v>
      </c>
      <c r="C7" s="7" t="n">
        <v>45949</v>
      </c>
      <c r="D7" s="1" t="n">
        <v>49</v>
      </c>
      <c r="E7" s="19" t="n">
        <f aca="false">C7 - B7 +1</f>
        <v>86</v>
      </c>
      <c r="F7" s="19" t="n">
        <f aca="false">NETWORKDAYS(B7, C7, holiday!A$2:A$500)</f>
        <v>60</v>
      </c>
      <c r="G7" s="20" t="n">
        <f aca="false">D7/F7</f>
        <v>0.816666666666667</v>
      </c>
      <c r="H7" s="21" t="n">
        <v>0</v>
      </c>
      <c r="I7" s="21" t="n">
        <f aca="false">_xlfn.FLOOR.MATH(G7, 0.25) + 0.25</f>
        <v>1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45958</v>
      </c>
      <c r="C8" s="7" t="n">
        <v>46004</v>
      </c>
      <c r="D8" s="1" t="n">
        <v>21</v>
      </c>
      <c r="E8" s="19" t="n">
        <f aca="false">C8 - B8 +1</f>
        <v>47</v>
      </c>
      <c r="F8" s="19" t="n">
        <f aca="false">NETWORKDAYS(B8, C8, holiday!A$2:A$500)</f>
        <v>34</v>
      </c>
      <c r="G8" s="20" t="n">
        <f aca="false">D8/F8</f>
        <v>0.617647058823529</v>
      </c>
      <c r="H8" s="21" t="n">
        <v>0</v>
      </c>
      <c r="I8" s="21" t="n">
        <f aca="false">_xlfn.FLOOR.MATH(G8, 0.25) + 0.25</f>
        <v>0.75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45905</v>
      </c>
      <c r="C9" s="7" t="n">
        <v>46010</v>
      </c>
      <c r="D9" s="1" t="n">
        <v>13</v>
      </c>
      <c r="E9" s="19" t="n">
        <f aca="false">C9 - B9 +1</f>
        <v>106</v>
      </c>
      <c r="F9" s="19" t="n">
        <f aca="false">NETWORKDAYS(B9, C9, holiday!A$2:A$500)</f>
        <v>76</v>
      </c>
      <c r="G9" s="20" t="n">
        <f aca="false">D9/F9</f>
        <v>0.171052631578947</v>
      </c>
      <c r="H9" s="21" t="n">
        <v>0</v>
      </c>
      <c r="I9" s="21" t="n">
        <f aca="false">_xlfn.FLOOR.MATH(G9, 0.25) + 0.25</f>
        <v>0.25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45770</v>
      </c>
      <c r="C10" s="7" t="n">
        <v>45841</v>
      </c>
      <c r="D10" s="1" t="n">
        <v>12</v>
      </c>
      <c r="E10" s="19" t="n">
        <f aca="false">C10 - B10 +1</f>
        <v>72</v>
      </c>
      <c r="F10" s="19" t="n">
        <f aca="false">NETWORKDAYS(B10, C10, holiday!A$2:A$500)</f>
        <v>52</v>
      </c>
      <c r="G10" s="20" t="n">
        <f aca="false">D10/F10</f>
        <v>0.230769230769231</v>
      </c>
      <c r="H10" s="21" t="n">
        <v>0</v>
      </c>
      <c r="I10" s="21" t="n">
        <f aca="false">_xlfn.FLOOR.MATH(G10, 0.25) + 0.25</f>
        <v>0.25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46033</v>
      </c>
      <c r="C11" s="7" t="n">
        <v>46050</v>
      </c>
      <c r="D11" s="1" t="n">
        <v>13</v>
      </c>
      <c r="E11" s="19" t="n">
        <f aca="false">C11 - B11 +1</f>
        <v>18</v>
      </c>
      <c r="F11" s="19" t="n">
        <f aca="false">NETWORKDAYS(B11, C11, holiday!A$2:A$500)</f>
        <v>13</v>
      </c>
      <c r="G11" s="20" t="n">
        <f aca="false">D11/F11</f>
        <v>1</v>
      </c>
      <c r="H11" s="21" t="n">
        <v>0</v>
      </c>
      <c r="I11" s="21" t="n">
        <f aca="false">_xlfn.FLOOR.MATH(G11, 0.25) + 0.25</f>
        <v>1.25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45998</v>
      </c>
      <c r="C12" s="7" t="n">
        <v>46012</v>
      </c>
      <c r="D12" s="1" t="n">
        <v>13</v>
      </c>
      <c r="E12" s="19" t="n">
        <f aca="false">C12 - B12 +1</f>
        <v>15</v>
      </c>
      <c r="F12" s="19" t="n">
        <f aca="false">NETWORKDAYS(B12, C12, holiday!A$2:A$500)</f>
        <v>10</v>
      </c>
      <c r="G12" s="20" t="n">
        <f aca="false">D12/F12</f>
        <v>1.3</v>
      </c>
      <c r="H12" s="21" t="n">
        <v>0</v>
      </c>
      <c r="I12" s="21" t="n">
        <f aca="false">_xlfn.FLOOR.MATH(G12, 0.25) + 0.25</f>
        <v>1.5</v>
      </c>
      <c r="J12" s="2" t="n">
        <f aca="false">COUNTIF(assign!$B$1:$B$563,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45726</v>
      </c>
      <c r="C13" s="7" t="n">
        <v>46078</v>
      </c>
      <c r="D13" s="1" t="n">
        <v>321</v>
      </c>
      <c r="E13" s="19" t="n">
        <f aca="false">C13 - B13 +1</f>
        <v>353</v>
      </c>
      <c r="F13" s="19" t="n">
        <f aca="false">NETWORKDAYS(B13, C13, holiday!A$2:A$500)</f>
        <v>253</v>
      </c>
      <c r="G13" s="20" t="n">
        <f aca="false">D13/F13</f>
        <v>1.26877470355731</v>
      </c>
      <c r="H13" s="21" t="n">
        <v>0</v>
      </c>
      <c r="I13" s="21" t="n">
        <f aca="false">_xlfn.FLOOR.MATH(G13, 0.25) + 0.25</f>
        <v>1.5</v>
      </c>
      <c r="J13" s="2" t="n">
        <f aca="false">COUNTIF(assign!$B$1:$B$563,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45725</v>
      </c>
      <c r="C14" s="7" t="n">
        <v>46039</v>
      </c>
      <c r="D14" s="1" t="n">
        <v>271</v>
      </c>
      <c r="E14" s="19" t="n">
        <f aca="false">C14 - B14 +1</f>
        <v>315</v>
      </c>
      <c r="F14" s="19" t="n">
        <f aca="false">NETWORKDAYS(B14, C14, holiday!A$2:A$500)</f>
        <v>225</v>
      </c>
      <c r="G14" s="20" t="n">
        <f aca="false">D14/F14</f>
        <v>1.20444444444444</v>
      </c>
      <c r="H14" s="21" t="n">
        <v>0</v>
      </c>
      <c r="I14" s="21" t="n">
        <f aca="false">_xlfn.FLOOR.MATH(G14, 0.25) + 0.25</f>
        <v>1.25</v>
      </c>
      <c r="J14" s="2" t="n">
        <f aca="false">COUNTIF(assign!$B$1:$B$563,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45947</v>
      </c>
      <c r="C15" s="7" t="n">
        <v>45981</v>
      </c>
      <c r="D15" s="1" t="n">
        <v>40</v>
      </c>
      <c r="E15" s="19" t="n">
        <f aca="false">C15 - B15 +1</f>
        <v>35</v>
      </c>
      <c r="F15" s="19" t="n">
        <f aca="false">NETWORKDAYS(B15, C15, holiday!A$2:A$500)</f>
        <v>25</v>
      </c>
      <c r="G15" s="20" t="n">
        <f aca="false">D15/F15</f>
        <v>1.6</v>
      </c>
      <c r="H15" s="21" t="n">
        <v>0</v>
      </c>
      <c r="I15" s="21" t="n">
        <f aca="false">_xlfn.FLOOR.MATH(G15, 0.25) + 0.25</f>
        <v>1.75</v>
      </c>
      <c r="J15" s="2" t="n">
        <f aca="false">COUNTIF(assign!$B$1:$B$563,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45829</v>
      </c>
      <c r="C16" s="7" t="n">
        <v>45852</v>
      </c>
      <c r="D16" s="1" t="n">
        <v>4</v>
      </c>
      <c r="E16" s="19" t="n">
        <f aca="false">C16 - B16 +1</f>
        <v>24</v>
      </c>
      <c r="F16" s="19" t="n">
        <f aca="false">NETWORKDAYS(B16, C16, holiday!A$2:A$500)</f>
        <v>16</v>
      </c>
      <c r="G16" s="20" t="n">
        <f aca="false">D16/F16</f>
        <v>0.25</v>
      </c>
      <c r="H16" s="21" t="n">
        <v>0</v>
      </c>
      <c r="I16" s="21" t="n">
        <f aca="false">_xlfn.FLOOR.MATH(G16, 0.25) + 0.25</f>
        <v>0.5</v>
      </c>
      <c r="J16" s="2" t="n">
        <f aca="false">COUNTIF(assign!$B$1:$B$563,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12" t="s">
        <v>28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27</v>
      </c>
      <c r="B1" s="12" t="s">
        <v>28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45953</v>
      </c>
      <c r="D2" s="26" t="n">
        <f aca="false">VLOOKUP(B2, task!A$2:I$300, 3, 0)</f>
        <v>46047</v>
      </c>
      <c r="E2" s="27" t="n">
        <f aca="false">VLOOKUP(B2, task!A$2:I$300, 8, 0)</f>
        <v>0</v>
      </c>
      <c r="F2" s="27" t="n">
        <f aca="false">VLOOKUP(B2, task!A$2:I$300, 9, 0)</f>
        <v>1.75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45722</v>
      </c>
      <c r="D3" s="26" t="n">
        <f aca="false">VLOOKUP(B3, task!A$2:I$300, 3, 0)</f>
        <v>45856</v>
      </c>
      <c r="E3" s="27" t="n">
        <f aca="false">VLOOKUP(B3, task!A$2:I$300, 8, 0)</f>
        <v>0</v>
      </c>
      <c r="F3" s="27" t="n">
        <f aca="false">VLOOKUP(B3, task!A$2:I$300, 9, 0)</f>
        <v>0.5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45885</v>
      </c>
      <c r="D4" s="26" t="n">
        <f aca="false">VLOOKUP(B4, task!A$2:I$300, 3, 0)</f>
        <v>46026</v>
      </c>
      <c r="E4" s="27" t="n">
        <f aca="false">VLOOKUP(B4, task!A$2:I$300, 8, 0)</f>
        <v>0</v>
      </c>
      <c r="F4" s="27" t="n">
        <f aca="false">VLOOKUP(B4, task!A$2:I$300, 9, 0)</f>
        <v>1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45986</v>
      </c>
      <c r="D5" s="26" t="n">
        <f aca="false">VLOOKUP(B5, task!A$2:I$300, 3, 0)</f>
        <v>46063</v>
      </c>
      <c r="E5" s="27" t="n">
        <f aca="false">VLOOKUP(B5, task!A$2:I$300, 8, 0)</f>
        <v>0</v>
      </c>
      <c r="F5" s="27" t="n">
        <f aca="false">VLOOKUP(B5, task!A$2:I$300, 9, 0)</f>
        <v>1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45959</v>
      </c>
      <c r="D6" s="26" t="n">
        <f aca="false">VLOOKUP(B6, task!A$2:I$300, 3, 0)</f>
        <v>46026</v>
      </c>
      <c r="E6" s="27" t="n">
        <f aca="false">VLOOKUP(B6, task!A$2:I$300, 8, 0)</f>
        <v>0</v>
      </c>
      <c r="F6" s="27" t="n">
        <f aca="false">VLOOKUP(B6, task!A$2:I$300, 9, 0)</f>
        <v>1.25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45864</v>
      </c>
      <c r="D7" s="26" t="n">
        <f aca="false">VLOOKUP(B7, task!A$2:I$300, 3, 0)</f>
        <v>45949</v>
      </c>
      <c r="E7" s="27" t="n">
        <f aca="false">VLOOKUP(B7, task!A$2:I$300, 8, 0)</f>
        <v>0</v>
      </c>
      <c r="F7" s="27" t="n">
        <f aca="false">VLOOKUP(B7, task!A$2:I$300, 9, 0)</f>
        <v>1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45958</v>
      </c>
      <c r="D8" s="26" t="n">
        <f aca="false">VLOOKUP(B8, task!A$2:I$300, 3, 0)</f>
        <v>46004</v>
      </c>
      <c r="E8" s="27" t="n">
        <f aca="false">VLOOKUP(B8, task!A$2:I$300, 8, 0)</f>
        <v>0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45905</v>
      </c>
      <c r="D9" s="26" t="n">
        <f aca="false">VLOOKUP(B9, task!A$2:I$300, 3, 0)</f>
        <v>46010</v>
      </c>
      <c r="E9" s="27" t="n">
        <f aca="false">VLOOKUP(B9, task!A$2:I$300, 8, 0)</f>
        <v>0</v>
      </c>
      <c r="F9" s="27" t="n">
        <f aca="false">VLOOKUP(B9, task!A$2:I$300, 9, 0)</f>
        <v>0.25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45770</v>
      </c>
      <c r="D10" s="26" t="n">
        <f aca="false">VLOOKUP(B10, task!A$2:I$300, 3, 0)</f>
        <v>45841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46033</v>
      </c>
      <c r="D11" s="26" t="n">
        <f aca="false">VLOOKUP(B11, task!A$2:I$300, 3, 0)</f>
        <v>46050</v>
      </c>
      <c r="E11" s="27" t="n">
        <f aca="false">VLOOKUP(B11, task!A$2:I$300, 8, 0)</f>
        <v>0</v>
      </c>
      <c r="F11" s="27" t="n">
        <f aca="false">VLOOKUP(B11, task!A$2:I$300, 9, 0)</f>
        <v>1.25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46033</v>
      </c>
      <c r="D12" s="26" t="n">
        <f aca="false">VLOOKUP(B12, task!A$2:I$300, 3, 0)</f>
        <v>46050</v>
      </c>
      <c r="E12" s="27" t="n">
        <f aca="false">VLOOKUP(B12, task!A$2:I$300, 8, 0)</f>
        <v>0</v>
      </c>
      <c r="F12" s="27" t="n">
        <f aca="false">VLOOKUP(B12, task!A$2:I$300, 9, 0)</f>
        <v>1.25</v>
      </c>
      <c r="G12" s="2" t="n">
        <f aca="false">COUNTIF(expert!$A$2:$A$949, A12) &gt; 0</f>
        <v>1</v>
      </c>
      <c r="H12" s="2" t="n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45998</v>
      </c>
      <c r="D13" s="26" t="n">
        <f aca="false">VLOOKUP(B13, task!A$2:I$300, 3, 0)</f>
        <v>46012</v>
      </c>
      <c r="E13" s="27" t="n">
        <f aca="false">VLOOKUP(B13, task!A$2:I$300, 8, 0)</f>
        <v>0</v>
      </c>
      <c r="F13" s="27" t="n">
        <f aca="false">VLOOKUP(B13, task!A$2:I$300, 9, 0)</f>
        <v>1.5</v>
      </c>
      <c r="G13" s="2" t="n">
        <f aca="false">COUNTIF(expert!$A$2:$A$949, A13) &gt; 0</f>
        <v>1</v>
      </c>
      <c r="H13" s="2" t="n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45726</v>
      </c>
      <c r="D14" s="26" t="n">
        <f aca="false">VLOOKUP(B14, task!A$2:I$300, 3, 0)</f>
        <v>46078</v>
      </c>
      <c r="E14" s="27" t="n">
        <f aca="false">VLOOKUP(B14, task!A$2:I$300, 8, 0)</f>
        <v>0</v>
      </c>
      <c r="F14" s="27" t="n">
        <f aca="false">VLOOKUP(B14, task!A$2:I$300, 9, 0)</f>
        <v>1.5</v>
      </c>
      <c r="G14" s="2" t="n">
        <f aca="false">COUNTIF(expert!$A$2:$A$949, A14) &gt; 0</f>
        <v>1</v>
      </c>
      <c r="H14" s="2" t="n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45725</v>
      </c>
      <c r="D15" s="26" t="n">
        <f aca="false">VLOOKUP(B15, task!A$2:I$300, 3, 0)</f>
        <v>46039</v>
      </c>
      <c r="E15" s="27" t="n">
        <f aca="false">VLOOKUP(B15, task!A$2:I$300, 8, 0)</f>
        <v>0</v>
      </c>
      <c r="F15" s="27" t="n">
        <f aca="false">VLOOKUP(B15, task!A$2:I$300, 9, 0)</f>
        <v>1.25</v>
      </c>
      <c r="G15" s="2" t="n">
        <f aca="false">COUNTIF(expert!$A$2:$A$949, A15) &gt; 0</f>
        <v>1</v>
      </c>
      <c r="H15" s="2" t="n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45947</v>
      </c>
      <c r="D16" s="26" t="n">
        <f aca="false">VLOOKUP(B16, task!A$2:I$300, 3, 0)</f>
        <v>45981</v>
      </c>
      <c r="E16" s="27" t="n">
        <f aca="false">VLOOKUP(B16, task!A$2:I$300, 8, 0)</f>
        <v>0</v>
      </c>
      <c r="F16" s="27" t="n">
        <f aca="false">VLOOKUP(B16, task!A$2:I$300, 9, 0)</f>
        <v>1.75</v>
      </c>
      <c r="G16" s="2" t="n">
        <f aca="false">COUNTIF(expert!$A$2:$A$949, A16) &gt; 0</f>
        <v>1</v>
      </c>
      <c r="H16" s="2" t="n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45829</v>
      </c>
      <c r="D17" s="26" t="n">
        <f aca="false">VLOOKUP(B17, task!A$2:I$300, 3, 0)</f>
        <v>45852</v>
      </c>
      <c r="E17" s="27" t="n">
        <f aca="false">VLOOKUP(B17, task!A$2:I$300, 8, 0)</f>
        <v>0</v>
      </c>
      <c r="F17" s="27" t="n">
        <f aca="false">VLOOKUP(B17, task!A$2:I$300, 9, 0)</f>
        <v>0.5</v>
      </c>
      <c r="G17" s="2" t="n">
        <f aca="false">COUNTIF(expert!$A$2:$A$949, A17) &gt; 0</f>
        <v>1</v>
      </c>
      <c r="H17" s="2" t="n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29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30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31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32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33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34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35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36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37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38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27</v>
      </c>
      <c r="B1" s="28" t="s">
        <v>39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29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40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2025-02-23T18:37:31Z</dcterms:modified>
  <cp:revision>603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