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<sst xmlns="http://schemas.openxmlformats.org/spreadsheetml/2006/main" count="182" uniqueCount="81">
  <si>
    <t xml:space="preserve">Name</t>
  </si>
  <si>
    <t xml:space="preserve">Comment</t>
  </si>
  <si>
    <t xml:space="preserve">PM.Fabian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</si>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</sst>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1" sqref="D1:D2 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8" t="s">
        <v>42</v>
      </c>
      <c r="E1" s="28" t="s">
        <v>43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44</v>
      </c>
      <c r="D2" s="6" t="s">
        <v>45</v>
      </c>
      <c r="E2" s="29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0" t="s">
        <v>46</v>
      </c>
      <c r="B1" s="8" t="s">
        <v>47</v>
      </c>
      <c r="C1" s="8" t="s">
        <v>48</v>
      </c>
      <c r="D1" s="8" t="s">
        <v>49</v>
      </c>
      <c r="E1" s="8" t="s">
        <v>4</v>
      </c>
      <c r="F1" s="8" t="s">
        <v>5</v>
      </c>
      <c r="G1" s="28" t="s">
        <v>50</v>
      </c>
      <c r="H1" s="28" t="s">
        <v>51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1" t="n">
        <f aca="false">misc!A2+1</f>
        <v>45657</v>
      </c>
      <c r="F2" s="2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0" t="s">
        <v>40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55</v>
      </c>
      <c r="C2" s="13" t="s">
        <v>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57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58</v>
      </c>
      <c r="C2" s="13" t="s">
        <v>59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0" t="s">
        <v>60</v>
      </c>
      <c r="B1" s="8" t="s">
        <v>54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61</v>
      </c>
      <c r="B1" s="8" t="s">
        <v>62</v>
      </c>
      <c r="C1" s="8" t="s">
        <v>63</v>
      </c>
      <c r="D1" s="8" t="s">
        <v>64</v>
      </c>
    </row>
    <row r="2" customFormat="false" ht="12.75" hidden="false" customHeight="false" outlineLevel="0" collapsed="false">
      <c r="B2" s="13" t="s">
        <v>65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66</v>
      </c>
      <c r="B1" s="8" t="s">
        <v>52</v>
      </c>
      <c r="C1" s="8" t="s">
        <v>67</v>
      </c>
      <c r="D1" s="8" t="s">
        <v>68</v>
      </c>
    </row>
    <row r="2" customFormat="false" ht="12.75" hidden="false" customHeight="false" outlineLevel="0" collapsed="false">
      <c r="B2" s="13" t="s">
        <v>69</v>
      </c>
      <c r="C2" s="6" t="s">
        <v>70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0" t="s">
        <v>71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</row>
    <row r="2" customFormat="false" ht="12.75" hidden="false" customHeight="false" outlineLevel="0" collapsed="false">
      <c r="B2" s="13" t="s">
        <v>78</v>
      </c>
      <c r="C2" s="13" t="s">
        <v>56</v>
      </c>
      <c r="D2" s="6" t="n">
        <v>0.2</v>
      </c>
      <c r="E2" s="6" t="s">
        <v>79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D1:D2 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0" t="s">
        <v>80</v>
      </c>
      <c r="B1" s="8" t="s">
        <v>54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7" activeCellId="1" sqref="D1:D2 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B2+75</f>
        <v>45733</v>
      </c>
      <c r="D2" s="1" t="n">
        <v>40</v>
      </c>
      <c r="E2" s="14" t="n">
        <f aca="false">C2 - B2 +1</f>
        <v>76</v>
      </c>
      <c r="F2" s="14" t="n">
        <f aca="false">NETWORKDAYS(B2, C2, holiday!A$2:A$500)</f>
        <v>53</v>
      </c>
      <c r="G2" s="15" t="n">
        <f aca="false">D2/F2</f>
        <v>0.754716981132076</v>
      </c>
      <c r="H2" s="16" t="n">
        <f aca="false">_xlfn.FLOOR.MATH(G2, 0.25)</f>
        <v>0.75</v>
      </c>
      <c r="I2" s="16" t="n">
        <f aca="false">H2 + 0.25</f>
        <v>1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B4+55</f>
        <v>45713</v>
      </c>
      <c r="D4" s="1" t="n">
        <v>30</v>
      </c>
      <c r="E4" s="14" t="n">
        <f aca="false">C4 - B4 +1</f>
        <v>56</v>
      </c>
      <c r="F4" s="14" t="n">
        <f aca="false">NETWORKDAYS(B4, C4, holiday!A$2:A$500)</f>
        <v>39</v>
      </c>
      <c r="G4" s="15" t="n">
        <f aca="false">D4/F4</f>
        <v>0.769230769230769</v>
      </c>
      <c r="H4" s="16" t="n">
        <f aca="false">_xlfn.FLOOR.MATH(G4, 0.25)</f>
        <v>0.75</v>
      </c>
      <c r="I4" s="16" t="n">
        <f aca="false">H4 + 0.25</f>
        <v>1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45714</v>
      </c>
      <c r="C5" s="13" t="n">
        <v>45719</v>
      </c>
      <c r="D5" s="1" t="n">
        <v>15</v>
      </c>
      <c r="E5" s="14" t="n">
        <f aca="false">C5 - B5 +1</f>
        <v>6</v>
      </c>
      <c r="F5" s="14" t="n">
        <f aca="false">NETWORKDAYS(B5, C5, holiday!A$2:A$500)</f>
        <v>4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B6+85</f>
        <v>45743</v>
      </c>
      <c r="D6" s="1" t="n">
        <v>60</v>
      </c>
      <c r="E6" s="14" t="n">
        <f aca="false">C6 - B6 +1</f>
        <v>86</v>
      </c>
      <c r="F6" s="14" t="n">
        <f aca="false">NETWORKDAYS(B6, C6, holiday!A$2:A$500)</f>
        <v>61</v>
      </c>
      <c r="G6" s="15" t="n">
        <f aca="false">D6/F6</f>
        <v>0.983606557377049</v>
      </c>
      <c r="H6" s="16" t="n">
        <f aca="false">_xlfn.FLOOR.MATH(G6, 0.25)</f>
        <v>0.75</v>
      </c>
      <c r="I6" s="16" t="n">
        <f aca="false">H6 + 0.25</f>
        <v>1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45744</v>
      </c>
      <c r="C7" s="13" t="n">
        <v>45754</v>
      </c>
      <c r="D7" s="1" t="n">
        <v>20</v>
      </c>
      <c r="E7" s="14" t="n">
        <f aca="false">C7 - B7 +1</f>
        <v>11</v>
      </c>
      <c r="F7" s="14" t="n">
        <f aca="false">NETWORKDAYS(B7, C7, holiday!A$2:A$500)</f>
        <v>7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B8+140</f>
        <v>45798</v>
      </c>
      <c r="D8" s="1" t="n">
        <v>30</v>
      </c>
      <c r="E8" s="14" t="n">
        <f aca="false">C8 - B8 +1</f>
        <v>141</v>
      </c>
      <c r="F8" s="14" t="n">
        <f aca="false">NETWORKDAYS(B8, C8, holiday!A$2:A$500)</f>
        <v>99</v>
      </c>
      <c r="G8" s="15" t="n">
        <f aca="false">D8/F8</f>
        <v>0.303030303030303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45799</v>
      </c>
      <c r="C9" s="13" t="n">
        <v>45810</v>
      </c>
      <c r="D9" s="1" t="n">
        <v>15</v>
      </c>
      <c r="E9" s="14" t="n">
        <f aca="false">C9 - B9 +1</f>
        <v>12</v>
      </c>
      <c r="F9" s="14" t="n">
        <f aca="false">NETWORKDAYS(B9, C9, holiday!A$2:A$500)</f>
        <v>8</v>
      </c>
      <c r="G9" s="15" t="n">
        <f aca="false">D9/F9</f>
        <v>1.875</v>
      </c>
      <c r="H9" s="16" t="n">
        <f aca="false">_xlfn.FLOOR.MATH(G9, 0.25)</f>
        <v>1.75</v>
      </c>
      <c r="I9" s="16" t="n">
        <f aca="false">H9 + 0.25</f>
        <v>2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45731</v>
      </c>
      <c r="C10" s="13" t="n">
        <f aca="false">B10+25</f>
        <v>45756</v>
      </c>
      <c r="D10" s="1" t="n">
        <v>60</v>
      </c>
      <c r="E10" s="14" t="n">
        <f aca="false">C10 - B10 +1</f>
        <v>26</v>
      </c>
      <c r="F10" s="14" t="n">
        <f aca="false">NETWORKDAYS(B10, C10, holiday!A$2:A$500)</f>
        <v>18</v>
      </c>
      <c r="G10" s="15" t="n">
        <f aca="false">D10/F10</f>
        <v>3.33333333333333</v>
      </c>
      <c r="H10" s="16" t="n">
        <f aca="false">_xlfn.FLOOR.MATH(G10, 0.25)</f>
        <v>3.25</v>
      </c>
      <c r="I10" s="16" t="n">
        <f aca="false">H10 + 0.25</f>
        <v>3.5</v>
      </c>
      <c r="J10" s="5" t="n">
        <f aca="false">COUNTIF(assign!$B$1:$B$528,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45757</v>
      </c>
      <c r="C11" s="13" t="n">
        <f aca="false">B11+130</f>
        <v>45887</v>
      </c>
      <c r="D11" s="1" t="n">
        <v>90</v>
      </c>
      <c r="E11" s="14" t="n">
        <f aca="false">C11 - B11 +1</f>
        <v>131</v>
      </c>
      <c r="F11" s="14" t="n">
        <f aca="false">NETWORKDAYS(B11, C11, holiday!A$2:A$500)</f>
        <v>92</v>
      </c>
      <c r="G11" s="15" t="n">
        <f aca="false">D11/F11</f>
        <v>0.978260869565217</v>
      </c>
      <c r="H11" s="16" t="n">
        <f aca="false">_xlfn.FLOOR.MATH(G11, 0.25)</f>
        <v>0.75</v>
      </c>
      <c r="I11" s="16" t="n">
        <f aca="false">H11 + 0.25</f>
        <v>1</v>
      </c>
      <c r="J11" s="5" t="n">
        <f aca="false">COUNTIF(assign!$B$1:$B$528,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f aca="false">C11+1</f>
        <v>45888</v>
      </c>
      <c r="C12" s="13" t="n">
        <v>45901</v>
      </c>
      <c r="D12" s="1" t="n">
        <v>20</v>
      </c>
      <c r="E12" s="14" t="n">
        <f aca="false">C12 - B12 +1</f>
        <v>14</v>
      </c>
      <c r="F12" s="14" t="n">
        <f aca="false">NETWORKDAYS(B12, C12, holiday!A$2:A$500)</f>
        <v>10</v>
      </c>
      <c r="G12" s="15" t="n">
        <f aca="false">D12/F12</f>
        <v>2</v>
      </c>
      <c r="H12" s="16" t="n">
        <f aca="false">_xlfn.FLOOR.MATH(G12, 0.25)</f>
        <v>2</v>
      </c>
      <c r="I12" s="16" t="n">
        <f aca="false">H12 + 0.25</f>
        <v>2.25</v>
      </c>
      <c r="J12" s="5" t="n">
        <f aca="false">COUNTIF(assign!$B$1:$B$528,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s="1" customFormat="true" ht="12.75" hidden="false" customHeight="false" outlineLevel="0" collapsed="false">
      <c r="B13" s="13"/>
      <c r="C13" s="13"/>
      <c r="J13" s="5"/>
      <c r="K13" s="5"/>
      <c r="L13" s="5"/>
      <c r="N13" s="17"/>
    </row>
    <row r="14" s="1" customFormat="true" ht="12.75" hidden="false" customHeight="false" outlineLevel="0" collapsed="false">
      <c r="B14" s="13"/>
      <c r="C14" s="13"/>
      <c r="J14" s="5"/>
      <c r="K14" s="5"/>
      <c r="L14" s="5"/>
      <c r="N14" s="17"/>
    </row>
    <row r="15" s="1" customFormat="true" ht="12.75" hidden="false" customHeight="false" outlineLevel="0" collapsed="false">
      <c r="B15" s="13"/>
      <c r="C15" s="13"/>
      <c r="J15" s="5"/>
      <c r="K15" s="5"/>
      <c r="L15" s="5"/>
      <c r="N15" s="17"/>
    </row>
    <row r="16" s="1" customFormat="true" ht="12.75" hidden="false" customHeight="false" outlineLevel="0" collapsed="false">
      <c r="B16" s="13"/>
      <c r="C16" s="13"/>
      <c r="J16" s="5"/>
      <c r="K16" s="5"/>
      <c r="L16" s="5"/>
      <c r="N16" s="17"/>
    </row>
    <row r="17" s="1" customFormat="true" ht="12.75" hidden="false" customHeight="false" outlineLevel="0" collapsed="false">
      <c r="B17" s="13"/>
      <c r="C17" s="13"/>
      <c r="J17" s="5"/>
      <c r="K17" s="5"/>
      <c r="L17" s="5"/>
      <c r="N17" s="17"/>
    </row>
    <row r="18" s="1" customFormat="true" ht="12.75" hidden="false" customHeight="false" outlineLevel="0" collapsed="false">
      <c r="B18" s="13"/>
      <c r="C18" s="13"/>
      <c r="J18" s="5"/>
      <c r="K18" s="5"/>
      <c r="L18" s="5"/>
      <c r="N18" s="17"/>
    </row>
    <row r="19" s="1" customFormat="true" ht="12.75" hidden="false" customHeight="false" outlineLevel="0" collapsed="false">
      <c r="B19" s="13"/>
      <c r="C19" s="13"/>
      <c r="J19" s="5"/>
      <c r="K19" s="5"/>
      <c r="L19" s="5"/>
      <c r="N19" s="17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0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8" t="n">
        <f aca="false">COUNTIF(expert!$A$2:$A$954, A2) &gt; 0</f>
        <v>1</v>
      </c>
      <c r="D2" s="18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8" t="n">
        <f aca="false">COUNTIF(expert!$A$2:$A$954, A3) &gt; 0</f>
        <v>1</v>
      </c>
      <c r="D3" s="18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8" t="n">
        <f aca="false">COUNTIF(expert!$A$2:$A$954, A4) &gt; 0</f>
        <v>1</v>
      </c>
      <c r="D4" s="18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8" t="n">
        <f aca="false">COUNTIF(expert!$A$2:$A$954, A5) &gt; 0</f>
        <v>1</v>
      </c>
      <c r="D5" s="18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8" t="n">
        <f aca="false">COUNTIF(expert!$A$2:$A$954, A6) &gt; 0</f>
        <v>1</v>
      </c>
      <c r="D6" s="18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8" t="n">
        <f aca="false">COUNTIF(expert!$A$2:$A$954, A7) &gt; 0</f>
        <v>1</v>
      </c>
      <c r="D7" s="18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8" t="n">
        <f aca="false">COUNTIF(expert!$A$2:$A$954, A8) &gt; 0</f>
        <v>1</v>
      </c>
      <c r="D8" s="18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8" t="n">
        <f aca="false">COUNTIF(expert!$A$2:$A$954, A9) &gt; 0</f>
        <v>1</v>
      </c>
      <c r="D9" s="18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8" t="n">
        <f aca="false">COUNTIF(expert!$A$2:$A$954, A10) &gt; 0</f>
        <v>1</v>
      </c>
      <c r="D10" s="18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8" t="n">
        <f aca="false">COUNTIF(expert!$A$2:$A$954, A11) &gt; 0</f>
        <v>1</v>
      </c>
      <c r="D11" s="18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8" t="n">
        <f aca="false">COUNTIF(expert!$A$2:$A$954, A12) &gt; 0</f>
        <v>1</v>
      </c>
      <c r="D12" s="18" t="n">
        <f aca="false">COUNTIF(task!$A$2:$A$607, B12) &gt; 0</f>
        <v>1</v>
      </c>
    </row>
    <row r="13" customFormat="false" ht="12.75" hidden="false" customHeight="false" outlineLevel="0" collapsed="false">
      <c r="C13" s="18"/>
      <c r="D13" s="18"/>
    </row>
    <row r="14" customFormat="false" ht="12.75" hidden="false" customHeight="false" outlineLevel="0" collapsed="false">
      <c r="C14" s="18"/>
      <c r="D14" s="18"/>
    </row>
    <row r="15" customFormat="false" ht="12.75" hidden="false" customHeight="false" outlineLevel="0" collapsed="false">
      <c r="C15" s="18"/>
      <c r="D15" s="18"/>
    </row>
    <row r="16" customFormat="false" ht="12.75" hidden="false" customHeight="false" outlineLevel="0" collapsed="false">
      <c r="C16" s="18"/>
      <c r="D16" s="18"/>
    </row>
    <row r="17" customFormat="false" ht="12.75" hidden="false" customHeight="false" outlineLevel="0" collapsed="false">
      <c r="C17" s="18"/>
      <c r="D17" s="18"/>
    </row>
    <row r="18" customFormat="false" ht="12.75" hidden="false" customHeight="false" outlineLevel="0" collapsed="false">
      <c r="C18" s="18"/>
      <c r="D18" s="18"/>
    </row>
    <row r="19" customFormat="false" ht="12.75" hidden="false" customHeight="false" outlineLevel="0" collapsed="false">
      <c r="C19" s="18"/>
      <c r="D1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2" activeCellId="1" sqref="D1:D2 D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5.65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9" t="s">
        <v>10</v>
      </c>
      <c r="F1" s="19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f aca="false">C2+75</f>
        <v>45733</v>
      </c>
      <c r="E2" s="20" t="n">
        <v>0.75</v>
      </c>
      <c r="F2" s="20" t="n">
        <v>1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45734</v>
      </c>
      <c r="D3" s="13" t="n">
        <v>45741</v>
      </c>
      <c r="E3" s="20" t="n">
        <v>1.5</v>
      </c>
      <c r="F3" s="20" t="n">
        <v>1.75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f aca="false">C4+55</f>
        <v>45713</v>
      </c>
      <c r="E4" s="20" t="n">
        <v>0.75</v>
      </c>
      <c r="F4" s="20" t="n">
        <v>1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45714</v>
      </c>
      <c r="D5" s="13" t="n">
        <v>45719</v>
      </c>
      <c r="E5" s="20" t="n">
        <v>3.75</v>
      </c>
      <c r="F5" s="20" t="n">
        <v>4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f aca="false">C6+85</f>
        <v>45743</v>
      </c>
      <c r="E6" s="20" t="n">
        <v>0.75</v>
      </c>
      <c r="F6" s="20" t="n">
        <v>1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45744</v>
      </c>
      <c r="D7" s="13" t="n">
        <v>45754</v>
      </c>
      <c r="E7" s="20" t="n">
        <v>2.75</v>
      </c>
      <c r="F7" s="20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f aca="false">C8+140</f>
        <v>45798</v>
      </c>
      <c r="E8" s="20" t="n">
        <v>0.25</v>
      </c>
      <c r="F8" s="20" t="n">
        <v>0.5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f aca="false">D8+1</f>
        <v>45799</v>
      </c>
      <c r="D9" s="13" t="n">
        <v>45810</v>
      </c>
      <c r="E9" s="20" t="n">
        <v>1.75</v>
      </c>
      <c r="F9" s="20" t="n">
        <v>2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45731</v>
      </c>
      <c r="D10" s="13" t="n">
        <f aca="false">C10+25</f>
        <v>45756</v>
      </c>
      <c r="E10" s="20" t="n">
        <v>3.25</v>
      </c>
      <c r="F10" s="20" t="n">
        <v>3.5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f aca="false">D10+1</f>
        <v>45757</v>
      </c>
      <c r="D11" s="13" t="n">
        <f aca="false">C11+130</f>
        <v>45887</v>
      </c>
      <c r="E11" s="20" t="n">
        <v>0.75</v>
      </c>
      <c r="F11" s="20" t="n">
        <v>1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f aca="false">D11+1</f>
        <v>45888</v>
      </c>
      <c r="D12" s="13" t="n">
        <v>45901</v>
      </c>
      <c r="E12" s="20" t="n">
        <v>2</v>
      </c>
      <c r="F12" s="20" t="n">
        <v>2.25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13"/>
      <c r="D13" s="13"/>
      <c r="E13" s="21"/>
      <c r="F13" s="21"/>
    </row>
    <row r="14" customFormat="false" ht="12.75" hidden="false" customHeight="false" outlineLevel="0" collapsed="false">
      <c r="C14" s="13"/>
      <c r="D14" s="13"/>
      <c r="E14" s="21"/>
      <c r="F14" s="21"/>
    </row>
    <row r="15" customFormat="false" ht="12.75" hidden="false" customHeight="false" outlineLevel="0" collapsed="false">
      <c r="C15" s="13"/>
      <c r="D15" s="13"/>
      <c r="E15" s="21"/>
      <c r="F15" s="21"/>
    </row>
    <row r="16" customFormat="false" ht="12.75" hidden="false" customHeight="false" outlineLevel="0" collapsed="false">
      <c r="C16" s="21"/>
      <c r="D16" s="21"/>
      <c r="E16" s="21"/>
      <c r="F16" s="21"/>
    </row>
    <row r="17" customFormat="false" ht="12.75" hidden="false" customHeight="false" outlineLevel="0" collapsed="false">
      <c r="C17" s="21"/>
      <c r="D17" s="21"/>
      <c r="E17" s="21"/>
      <c r="F17" s="21"/>
    </row>
    <row r="18" customFormat="false" ht="12.75" hidden="false" customHeight="false" outlineLevel="0" collapsed="false">
      <c r="C18" s="21"/>
      <c r="D18" s="21"/>
      <c r="E18" s="21"/>
      <c r="F18" s="21"/>
    </row>
    <row r="19" customFormat="false" ht="12.75" hidden="false" customHeight="false" outlineLevel="0" collapsed="false">
      <c r="C19" s="21"/>
      <c r="D19" s="21"/>
      <c r="E19" s="21"/>
      <c r="F19" s="21"/>
    </row>
    <row r="20" customFormat="false" ht="12.75" hidden="false" customHeight="false" outlineLevel="0" collapsed="false">
      <c r="C20" s="21"/>
      <c r="D20" s="21"/>
      <c r="E20" s="1"/>
      <c r="F20" s="1"/>
    </row>
    <row r="21" customFormat="false" ht="12.75" hidden="false" customHeight="false" outlineLevel="0" collapsed="false">
      <c r="C21" s="21"/>
      <c r="D21" s="21"/>
      <c r="E21" s="1"/>
      <c r="F21" s="1"/>
    </row>
    <row r="22" customFormat="false" ht="12.75" hidden="false" customHeight="false" outlineLevel="0" collapsed="false">
      <c r="C22" s="21"/>
      <c r="D22" s="21"/>
      <c r="E22" s="1"/>
      <c r="F22" s="1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0 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2 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6" activeCellId="1" sqref="D1:D2 L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19" t="s">
        <v>37</v>
      </c>
      <c r="C1" s="19" t="s">
        <v>10</v>
      </c>
      <c r="D1" s="19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2025-02-08T08:46:05Z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