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650" yWindow="5070" windowWidth="22440" windowHeight="7575"/>
  </bookViews>
  <sheets>
    <sheet name="Flights" sheetId="1" r:id="rId1"/>
    <sheet name="Car Rentals" sheetId="2" r:id="rId2"/>
    <sheet name="Accomodations" sheetId="3" r:id="rId3"/>
    <sheet name="Plan" sheetId="4" r:id="rId4"/>
    <sheet name="Expenditures" sheetId="5" r:id="rId5"/>
    <sheet name="Attractions" sheetId="6" r:id="rId6"/>
    <sheet name="Maps" sheetId="7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H11" i="2" s="1"/>
  <c r="G5" i="2" l="1"/>
  <c r="H5" i="2" s="1"/>
  <c r="E7" i="5" l="1"/>
  <c r="E8" i="5"/>
  <c r="E9" i="5"/>
  <c r="E10" i="5"/>
  <c r="E11" i="5"/>
  <c r="E12" i="5"/>
  <c r="D7" i="5"/>
  <c r="E3" i="5"/>
  <c r="E4" i="5"/>
  <c r="E5" i="5"/>
  <c r="E6" i="5"/>
  <c r="E13" i="5" s="1"/>
  <c r="E2" i="5"/>
  <c r="G10" i="2" l="1"/>
  <c r="H10" i="2" s="1"/>
  <c r="G9" i="2"/>
  <c r="H9" i="2" s="1"/>
  <c r="F7" i="2" l="1"/>
  <c r="G7" i="2" s="1"/>
  <c r="H7" i="2" s="1"/>
  <c r="G8" i="2"/>
  <c r="H8" i="2" s="1"/>
  <c r="F3" i="3" l="1"/>
  <c r="F2" i="3"/>
  <c r="H7" i="1" l="1"/>
  <c r="H2" i="1"/>
  <c r="H17" i="1"/>
  <c r="H12" i="1"/>
  <c r="G3" i="2" l="1"/>
  <c r="H3" i="2" s="1"/>
  <c r="G4" i="2"/>
  <c r="H4" i="2" s="1"/>
  <c r="G2" i="2"/>
  <c r="H2" i="2" s="1"/>
</calcChain>
</file>

<file path=xl/sharedStrings.xml><?xml version="1.0" encoding="utf-8"?>
<sst xmlns="http://schemas.openxmlformats.org/spreadsheetml/2006/main" count="290" uniqueCount="178">
  <si>
    <t>From</t>
    <phoneticPr fontId="1" type="noConversion"/>
  </si>
  <si>
    <t>To</t>
    <phoneticPr fontId="1" type="noConversion"/>
  </si>
  <si>
    <t>HKG</t>
    <phoneticPr fontId="1" type="noConversion"/>
  </si>
  <si>
    <t>MEL</t>
    <phoneticPr fontId="1" type="noConversion"/>
  </si>
  <si>
    <t>SYD</t>
    <phoneticPr fontId="1" type="noConversion"/>
  </si>
  <si>
    <t>Depart</t>
    <phoneticPr fontId="1" type="noConversion"/>
  </si>
  <si>
    <t>Arrive</t>
    <phoneticPr fontId="1" type="noConversion"/>
  </si>
  <si>
    <t>Flight</t>
    <phoneticPr fontId="1" type="noConversion"/>
  </si>
  <si>
    <t>QF30</t>
    <phoneticPr fontId="1" type="noConversion"/>
  </si>
  <si>
    <t>Date</t>
    <phoneticPr fontId="1" type="noConversion"/>
  </si>
  <si>
    <t>Fee</t>
    <phoneticPr fontId="1" type="noConversion"/>
  </si>
  <si>
    <t>Car Rental</t>
    <phoneticPr fontId="1" type="noConversion"/>
  </si>
  <si>
    <t>Type</t>
    <phoneticPr fontId="1" type="noConversion"/>
  </si>
  <si>
    <t>Spec</t>
    <phoneticPr fontId="1" type="noConversion"/>
  </si>
  <si>
    <t>AVIS</t>
    <phoneticPr fontId="1" type="noConversion"/>
  </si>
  <si>
    <t>Days</t>
    <phoneticPr fontId="1" type="noConversion"/>
  </si>
  <si>
    <t>Location</t>
    <phoneticPr fontId="1" type="noConversion"/>
  </si>
  <si>
    <t>5 seats, incl insurance</t>
    <phoneticPr fontId="1" type="noConversion"/>
  </si>
  <si>
    <t>Ex. Rate</t>
    <phoneticPr fontId="1" type="noConversion"/>
  </si>
  <si>
    <t>HKD</t>
    <phoneticPr fontId="1" type="noConversion"/>
  </si>
  <si>
    <t>Accommodation</t>
    <phoneticPr fontId="1" type="noConversion"/>
  </si>
  <si>
    <t>Link</t>
    <phoneticPr fontId="1" type="noConversion"/>
  </si>
  <si>
    <t>Price</t>
    <phoneticPr fontId="1" type="noConversion"/>
  </si>
  <si>
    <t>Apartment with Marina and water views</t>
    <phoneticPr fontId="1" type="noConversion"/>
  </si>
  <si>
    <t>https://www.airbnb.com.hk/rooms/13323045?checkin=2017-03-05&amp;checkout=2017-03-10&amp;guests=4&amp;s=tGha5p4p&amp;sug=50</t>
    <phoneticPr fontId="1" type="noConversion"/>
  </si>
  <si>
    <t>QF5707</t>
    <phoneticPr fontId="1" type="noConversion"/>
  </si>
  <si>
    <t>HBA</t>
    <phoneticPr fontId="1" type="noConversion"/>
  </si>
  <si>
    <t>QF1584</t>
    <phoneticPr fontId="1" type="noConversion"/>
  </si>
  <si>
    <t>QF128</t>
    <phoneticPr fontId="1" type="noConversion"/>
  </si>
  <si>
    <t>QF5721</t>
    <phoneticPr fontId="1" type="noConversion"/>
  </si>
  <si>
    <t>QF5720</t>
    <phoneticPr fontId="1" type="noConversion"/>
  </si>
  <si>
    <t>二</t>
    <phoneticPr fontId="1" type="noConversion"/>
  </si>
  <si>
    <t>一</t>
    <phoneticPr fontId="1" type="noConversion"/>
  </si>
  <si>
    <t>四</t>
    <phoneticPr fontId="1" type="noConversion"/>
  </si>
  <si>
    <t>日</t>
    <phoneticPr fontId="1" type="noConversion"/>
  </si>
  <si>
    <t>三</t>
    <phoneticPr fontId="1" type="noConversion"/>
  </si>
  <si>
    <t>六</t>
    <phoneticPr fontId="1" type="noConversion"/>
  </si>
  <si>
    <t>五</t>
    <phoneticPr fontId="1" type="noConversion"/>
  </si>
  <si>
    <t>Mon</t>
    <phoneticPr fontId="1" type="noConversion"/>
  </si>
  <si>
    <t>Tue</t>
  </si>
  <si>
    <t>Sun</t>
    <phoneticPr fontId="1" type="noConversion"/>
  </si>
  <si>
    <t>Wed</t>
  </si>
  <si>
    <t>Thu</t>
  </si>
  <si>
    <t>Fri</t>
  </si>
  <si>
    <t>Sat</t>
  </si>
  <si>
    <t>2017 March</t>
    <phoneticPr fontId="1" type="noConversion"/>
  </si>
  <si>
    <t>QF1503</t>
    <phoneticPr fontId="1" type="noConversion"/>
  </si>
  <si>
    <t>QF127</t>
    <phoneticPr fontId="1" type="noConversion"/>
  </si>
  <si>
    <r>
      <rPr>
        <sz val="12"/>
        <color theme="1"/>
        <rFont val="新細明體"/>
        <family val="2"/>
        <charset val="136"/>
      </rPr>
      <t>四</t>
    </r>
    <phoneticPr fontId="1" type="noConversion"/>
  </si>
  <si>
    <r>
      <rPr>
        <sz val="12"/>
        <color theme="1"/>
        <rFont val="新細明體"/>
        <family val="2"/>
        <charset val="136"/>
      </rPr>
      <t>五</t>
    </r>
    <phoneticPr fontId="1" type="noConversion"/>
  </si>
  <si>
    <r>
      <rPr>
        <sz val="12"/>
        <color theme="1"/>
        <rFont val="新細明體"/>
        <family val="2"/>
        <charset val="136"/>
      </rPr>
      <t>六</t>
    </r>
    <phoneticPr fontId="1" type="noConversion"/>
  </si>
  <si>
    <r>
      <rPr>
        <sz val="12"/>
        <color theme="1"/>
        <rFont val="新細明體"/>
        <family val="2"/>
        <charset val="136"/>
      </rPr>
      <t>日</t>
    </r>
    <phoneticPr fontId="1" type="noConversion"/>
  </si>
  <si>
    <r>
      <rPr>
        <sz val="12"/>
        <color theme="1"/>
        <rFont val="新細明體"/>
        <family val="2"/>
        <charset val="136"/>
      </rPr>
      <t>一</t>
    </r>
    <phoneticPr fontId="1" type="noConversion"/>
  </si>
  <si>
    <r>
      <rPr>
        <sz val="12"/>
        <color theme="1"/>
        <rFont val="新細明體"/>
        <family val="2"/>
        <charset val="136"/>
      </rPr>
      <t>二</t>
    </r>
    <phoneticPr fontId="1" type="noConversion"/>
  </si>
  <si>
    <r>
      <rPr>
        <sz val="12"/>
        <color theme="1"/>
        <rFont val="新細明體"/>
        <family val="2"/>
        <charset val="136"/>
      </rPr>
      <t>三</t>
    </r>
    <phoneticPr fontId="1" type="noConversion"/>
  </si>
  <si>
    <r>
      <t>3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Calibri"/>
        <family val="2"/>
      </rPr>
      <t>2</t>
    </r>
    <r>
      <rPr>
        <sz val="12"/>
        <color theme="1"/>
        <rFont val="新細明體"/>
        <family val="2"/>
        <charset val="136"/>
      </rPr>
      <t>日</t>
    </r>
    <phoneticPr fontId="1" type="noConversion"/>
  </si>
  <si>
    <r>
      <t>3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Calibri"/>
        <family val="2"/>
      </rPr>
      <t>3</t>
    </r>
    <r>
      <rPr>
        <sz val="12"/>
        <color theme="1"/>
        <rFont val="新細明體"/>
        <family val="2"/>
        <charset val="136"/>
      </rPr>
      <t>日</t>
    </r>
  </si>
  <si>
    <r>
      <t>3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Calibri"/>
        <family val="2"/>
      </rPr>
      <t>4</t>
    </r>
    <r>
      <rPr>
        <sz val="12"/>
        <color theme="1"/>
        <rFont val="新細明體"/>
        <family val="2"/>
        <charset val="136"/>
      </rPr>
      <t>日</t>
    </r>
  </si>
  <si>
    <r>
      <t>3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Calibri"/>
        <family val="2"/>
      </rPr>
      <t>5</t>
    </r>
    <r>
      <rPr>
        <sz val="12"/>
        <color theme="1"/>
        <rFont val="新細明體"/>
        <family val="2"/>
        <charset val="136"/>
      </rPr>
      <t>日</t>
    </r>
  </si>
  <si>
    <r>
      <t>3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Calibri"/>
        <family val="2"/>
      </rPr>
      <t>6</t>
    </r>
    <r>
      <rPr>
        <sz val="12"/>
        <color theme="1"/>
        <rFont val="新細明體"/>
        <family val="2"/>
        <charset val="136"/>
      </rPr>
      <t>日</t>
    </r>
  </si>
  <si>
    <r>
      <t>3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Calibri"/>
        <family val="2"/>
      </rPr>
      <t>7</t>
    </r>
    <r>
      <rPr>
        <sz val="12"/>
        <color theme="1"/>
        <rFont val="新細明體"/>
        <family val="2"/>
        <charset val="136"/>
      </rPr>
      <t>日</t>
    </r>
  </si>
  <si>
    <r>
      <t>3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Calibri"/>
        <family val="2"/>
      </rPr>
      <t>8</t>
    </r>
    <r>
      <rPr>
        <sz val="12"/>
        <color theme="1"/>
        <rFont val="新細明體"/>
        <family val="2"/>
        <charset val="136"/>
      </rPr>
      <t>日</t>
    </r>
  </si>
  <si>
    <r>
      <t>3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Calibri"/>
        <family val="2"/>
      </rPr>
      <t>9</t>
    </r>
    <r>
      <rPr>
        <sz val="12"/>
        <color theme="1"/>
        <rFont val="新細明體"/>
        <family val="2"/>
        <charset val="136"/>
      </rPr>
      <t>日</t>
    </r>
  </si>
  <si>
    <r>
      <t>3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Calibri"/>
        <family val="2"/>
      </rPr>
      <t>10</t>
    </r>
    <r>
      <rPr>
        <sz val="12"/>
        <color theme="1"/>
        <rFont val="新細明體"/>
        <family val="2"/>
        <charset val="136"/>
      </rPr>
      <t>日</t>
    </r>
  </si>
  <si>
    <r>
      <t>3</t>
    </r>
    <r>
      <rPr>
        <sz val="12"/>
        <color theme="1"/>
        <rFont val="新細明體"/>
        <family val="2"/>
        <charset val="136"/>
      </rPr>
      <t>月</t>
    </r>
    <r>
      <rPr>
        <sz val="12"/>
        <color theme="1"/>
        <rFont val="Calibri"/>
        <family val="2"/>
      </rPr>
      <t>11</t>
    </r>
    <r>
      <rPr>
        <sz val="12"/>
        <color theme="1"/>
        <rFont val="新細明體"/>
        <family val="2"/>
        <charset val="136"/>
      </rPr>
      <t>日</t>
    </r>
  </si>
  <si>
    <t>Arrived HBA</t>
    <phoneticPr fontId="1" type="noConversion"/>
  </si>
  <si>
    <t>Arrived SYD</t>
    <phoneticPr fontId="1" type="noConversion"/>
  </si>
  <si>
    <t>Depart from HKG</t>
    <phoneticPr fontId="1" type="noConversion"/>
  </si>
  <si>
    <t>Depart from HBA</t>
    <phoneticPr fontId="1" type="noConversion"/>
  </si>
  <si>
    <t>https://www.airbnb.com.hk/rooms/9465841?checkin=2017-03-10&amp;checkout=2017-03-13&amp;guests=4&amp;s=yWLbrLz1&amp;sug=50</t>
    <phoneticPr fontId="1" type="noConversion"/>
  </si>
  <si>
    <t>Average / day</t>
    <phoneticPr fontId="1" type="noConversion"/>
  </si>
  <si>
    <t>Huon Forest Walk</t>
    <phoneticPr fontId="1" type="noConversion"/>
  </si>
  <si>
    <t>Salamanca, Lark, Mures Lower Deck</t>
    <phoneticPr fontId="1" type="noConversion"/>
  </si>
  <si>
    <t>City Walk</t>
    <phoneticPr fontId="1" type="noConversion"/>
  </si>
  <si>
    <t>HKG -&gt; HBA</t>
    <phoneticPr fontId="1" type="noConversion"/>
  </si>
  <si>
    <t>SYD -&gt; HKG</t>
    <phoneticPr fontId="1" type="noConversion"/>
  </si>
  <si>
    <t>Check out</t>
    <phoneticPr fontId="1" type="noConversion"/>
  </si>
  <si>
    <t>Arrive Airport</t>
    <phoneticPr fontId="1" type="noConversion"/>
  </si>
  <si>
    <t>Abalone / Oysters</t>
    <phoneticPr fontId="1" type="noConversion"/>
  </si>
  <si>
    <t>HBA -&gt; SYD</t>
    <phoneticPr fontId="1" type="noConversion"/>
  </si>
  <si>
    <t>Check in Airbnb</t>
    <phoneticPr fontId="1" type="noConversion"/>
  </si>
  <si>
    <t>Arrive MEL</t>
    <phoneticPr fontId="1" type="noConversion"/>
  </si>
  <si>
    <t>Buy phone SIM</t>
    <phoneticPr fontId="1" type="noConversion"/>
  </si>
  <si>
    <t>Get car</t>
    <phoneticPr fontId="1" type="noConversion"/>
  </si>
  <si>
    <t>Return Car</t>
    <phoneticPr fontId="1" type="noConversion"/>
  </si>
  <si>
    <t>Blue Mountain</t>
    <phoneticPr fontId="1" type="noConversion"/>
  </si>
  <si>
    <t>Depart from SYD</t>
    <phoneticPr fontId="1" type="noConversion"/>
  </si>
  <si>
    <t>City Walk, Chinatown</t>
    <phoneticPr fontId="1" type="noConversion"/>
  </si>
  <si>
    <t>Hertz</t>
    <phoneticPr fontId="1" type="noConversion"/>
  </si>
  <si>
    <t>Full size</t>
    <phoneticPr fontId="1" type="noConversion"/>
  </si>
  <si>
    <t>SYD</t>
    <phoneticPr fontId="1" type="noConversion"/>
  </si>
  <si>
    <t>AVIS</t>
    <phoneticPr fontId="1" type="noConversion"/>
  </si>
  <si>
    <t>Address</t>
    <phoneticPr fontId="1" type="noConversion"/>
  </si>
  <si>
    <t>Forest Lodge</t>
    <phoneticPr fontId="1" type="noConversion"/>
  </si>
  <si>
    <t>Gabrielle, +61 421 544 846</t>
    <phoneticPr fontId="1" type="noConversion"/>
  </si>
  <si>
    <t>Date</t>
    <phoneticPr fontId="1" type="noConversion"/>
  </si>
  <si>
    <t>Expenditures</t>
    <phoneticPr fontId="1" type="noConversion"/>
  </si>
  <si>
    <t>Flight tickets</t>
    <phoneticPr fontId="1" type="noConversion"/>
  </si>
  <si>
    <t>Accomodation in Hobart</t>
    <phoneticPr fontId="1" type="noConversion"/>
  </si>
  <si>
    <t>Accomodation in Sydney</t>
    <phoneticPr fontId="1" type="noConversion"/>
  </si>
  <si>
    <t>Car Rental in Hobart</t>
    <phoneticPr fontId="1" type="noConversion"/>
  </si>
  <si>
    <t>Car Rental in Sydney</t>
    <phoneticPr fontId="1" type="noConversion"/>
  </si>
  <si>
    <t>Cost (HKD)</t>
    <phoneticPr fontId="1" type="noConversion"/>
  </si>
  <si>
    <t>Cost (AUD)</t>
    <phoneticPr fontId="1" type="noConversion"/>
  </si>
  <si>
    <t>Full size</t>
  </si>
  <si>
    <t>HBA</t>
  </si>
  <si>
    <t>Station Wagon</t>
  </si>
  <si>
    <t>SUV</t>
  </si>
  <si>
    <t>Standard</t>
  </si>
  <si>
    <t>SY4 - Kingcross</t>
  </si>
  <si>
    <t>3/3-3/8</t>
  </si>
  <si>
    <t>3/9-3/11</t>
  </si>
  <si>
    <t>S6R 30 Pitt Street, Circular Quay</t>
  </si>
  <si>
    <t>Per Day</t>
  </si>
  <si>
    <t>HBA airport</t>
  </si>
  <si>
    <t>Get Car @Circular Quay</t>
  </si>
  <si>
    <t>Barilla Bay Oyster?</t>
  </si>
  <si>
    <t>Fisherman wharf</t>
  </si>
  <si>
    <t>Ferry</t>
  </si>
  <si>
    <t>Opera House</t>
  </si>
  <si>
    <t>Sydney Bridge</t>
  </si>
  <si>
    <t>QVB</t>
  </si>
  <si>
    <t>Circular Quay</t>
  </si>
  <si>
    <t>ChinaTown</t>
  </si>
  <si>
    <t>Dinner nearby</t>
  </si>
  <si>
    <t>Salamanca Market</t>
  </si>
  <si>
    <t>Lark Distillery</t>
  </si>
  <si>
    <t>Mures Lower Deck</t>
  </si>
  <si>
    <t>Mt. Wellington</t>
  </si>
  <si>
    <t>Breakfast</t>
  </si>
  <si>
    <t>Prepare breakfast</t>
  </si>
  <si>
    <t>Start leaving home</t>
  </si>
  <si>
    <t>Escort Small Potato</t>
  </si>
  <si>
    <t>Back home</t>
  </si>
  <si>
    <t>http://tahuneairwalk.com.au/</t>
  </si>
  <si>
    <t>Ex. Rate</t>
  </si>
  <si>
    <t>Total</t>
  </si>
  <si>
    <t>Total in HKD</t>
  </si>
  <si>
    <t>Tahune Airwalk</t>
  </si>
  <si>
    <t>- Kitchen open 10am-4pm</t>
  </si>
  <si>
    <t>- Airwalk 930am - 430pm</t>
  </si>
  <si>
    <t>Attractions</t>
  </si>
  <si>
    <t>Link</t>
  </si>
  <si>
    <t>Remarks</t>
  </si>
  <si>
    <t>Tahune AirWalk</t>
  </si>
  <si>
    <t>- Kitchen open 10am-4pm
- Airwalk 930am - 430pm
- $28 per person
GPS Coordinates: Hobart -&gt; Geeveton -&gt; Tahune
LAT   43° 5′42.3″S  
LON  146° 43′47.0″E</t>
  </si>
  <si>
    <t>Geeveston</t>
  </si>
  <si>
    <t>Snacks at Tahune</t>
  </si>
  <si>
    <t>Tahune: 
Airwalk
Forest walk</t>
  </si>
  <si>
    <t>Lunch Geeveston / 
Tahune</t>
  </si>
  <si>
    <t>Grove: 
Apple Museum</t>
  </si>
  <si>
    <t>4/52 Marieville Esplanade, Sandy Bay TAS 7005, Australia</t>
  </si>
  <si>
    <t>Museums</t>
  </si>
  <si>
    <t>Supermarket (Argyle street, woolworths)</t>
  </si>
  <si>
    <t>Supermarket (Russell Cres, Coles; King St, Woolworths)</t>
  </si>
  <si>
    <t>Dinner at King Street</t>
  </si>
  <si>
    <t>Boronong Wildlife zoo</t>
  </si>
  <si>
    <t>http://bonorong.com.au/</t>
  </si>
  <si>
    <t>Adult: $28.00
9am - 5pm</t>
  </si>
  <si>
    <t>Zoo, Sorell Farm</t>
  </si>
  <si>
    <t>City Walk</t>
  </si>
  <si>
    <t>Tea / Dinner nearby</t>
  </si>
  <si>
    <t>Mt Field National Park</t>
  </si>
  <si>
    <t>Daily Pass - $24 per vehicle
- one hour's drive from Hobart via New Norfolk</t>
  </si>
  <si>
    <t>http://www.parks.tas.gov.au/Index.aspx?base=3589
http://www.parks.tas.gov.au/Index.aspx?base=5935</t>
  </si>
  <si>
    <t>Hertz</t>
  </si>
  <si>
    <t>5 seats, incl insurance, camry</t>
  </si>
  <si>
    <t>65 William St, Darlinghurst NSW 2010, Australia</t>
  </si>
  <si>
    <t>65 Arundel Street, Forest Lodge, NSW 2037</t>
  </si>
  <si>
    <t>Booking #</t>
  </si>
  <si>
    <t>H17607249B5</t>
  </si>
  <si>
    <t xml:space="preserve">08363466HK6 </t>
  </si>
  <si>
    <t xml:space="preserve">08362970HK0 </t>
  </si>
  <si>
    <t>5 seats, incl insurance, 29.09 @day</t>
  </si>
  <si>
    <t>Hertz discount code 844106</t>
  </si>
  <si>
    <t>SUV - QQ</t>
  </si>
  <si>
    <t>H1762493435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</si>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</sst>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charset val="136"/>
      <scheme val="minor"/>
    </font>
    <font>
      <sz val="12"/>
      <color theme="1"/>
      <name val="MingLiU"/>
      <family val="3"/>
      <charset val="136"/>
    </font>
    <font>
      <sz val="12"/>
      <color rgb="FFFF0000"/>
      <name val="Calibri"/>
      <family val="2"/>
    </font>
    <font>
      <sz val="12"/>
      <color theme="1"/>
      <name val="新細明體"/>
      <family val="2"/>
      <charset val="136"/>
    </font>
    <font>
      <sz val="1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20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>
      <alignment vertical="center"/>
    </xf>
    <xf numFmtId="20" fontId="2" fillId="7" borderId="0" xfId="0" applyNumberFormat="1" applyFont="1" applyFill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0" fontId="2" fillId="8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8" borderId="0" xfId="0" applyFont="1" applyFill="1">
      <alignment vertical="center"/>
    </xf>
    <xf numFmtId="20" fontId="2" fillId="8" borderId="0" xfId="0" applyNumberFormat="1" applyFont="1" applyFill="1">
      <alignment vertical="center"/>
    </xf>
    <xf numFmtId="14" fontId="2" fillId="8" borderId="0" xfId="0" applyNumberFormat="1" applyFont="1" applyFill="1">
      <alignment vertical="center"/>
    </xf>
    <xf numFmtId="0" fontId="4" fillId="8" borderId="0" xfId="0" applyFont="1" applyFill="1">
      <alignment vertical="center"/>
    </xf>
    <xf numFmtId="0" fontId="2" fillId="10" borderId="0" xfId="0" applyFont="1" applyFill="1">
      <alignment vertical="center"/>
    </xf>
    <xf numFmtId="0" fontId="3" fillId="8" borderId="0" xfId="1" applyFill="1">
      <alignment vertical="center"/>
    </xf>
    <xf numFmtId="0" fontId="2" fillId="11" borderId="0" xfId="0" applyFont="1" applyFill="1">
      <alignment vertical="center"/>
    </xf>
    <xf numFmtId="0" fontId="2" fillId="0" borderId="0" xfId="0" quotePrefix="1" applyFont="1">
      <alignment vertical="center"/>
    </xf>
    <xf numFmtId="0" fontId="2" fillId="0" borderId="0" xfId="0" quotePrefix="1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8" borderId="0" xfId="0" applyFont="1" applyFill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0</xdr:rowOff>
    </xdr:from>
    <xdr:to>
      <xdr:col>17</xdr:col>
      <xdr:colOff>208084</xdr:colOff>
      <xdr:row>33</xdr:row>
      <xdr:rowOff>84915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00025"/>
          <a:ext cx="11733334" cy="64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36</xdr:row>
      <xdr:rowOff>47625</xdr:rowOff>
    </xdr:from>
    <xdr:to>
      <xdr:col>17</xdr:col>
      <xdr:colOff>389039</xdr:colOff>
      <xdr:row>77</xdr:row>
      <xdr:rowOff>56124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7248525"/>
          <a:ext cx="11895239" cy="8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airbnb.com.hk/rooms/9465841?checkin=2017-03-10&amp;checkout=2017-03-13&amp;guests=4&amp;s=yWLbrLz1&amp;sug=50" TargetMode="External"/><Relationship Id="rId1" Type="http://schemas.openxmlformats.org/officeDocument/2006/relationships/hyperlink" Target="https://www.airbnb.com.hk/rooms/13323045?checkin=2017-03-05&amp;checkout=2017-03-10&amp;guests=4&amp;s=tGha5p4p&amp;sug=5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topLeftCell="A4" workbookViewId="0">
      <selection activeCell="O11" sqref="O11"/>
    </sheetView>
  </sheetViews>
  <sheetFormatPr defaultRowHeight="15.75"/>
  <cols>
    <col min="1" max="3" width="9" style="1"/>
    <col min="4" max="5" width="9.125" style="1" bestFit="1" customWidth="1"/>
    <col min="6" max="6" width="11.125" style="1" bestFit="1" customWidth="1"/>
    <col min="7" max="16384" width="9" style="1"/>
  </cols>
  <sheetData>
    <row r="1" spans="1:18">
      <c r="A1" s="1" t="s">
        <v>7</v>
      </c>
      <c r="B1" s="1" t="s">
        <v>0</v>
      </c>
      <c r="C1" s="1" t="s">
        <v>1</v>
      </c>
      <c r="D1" s="1" t="s">
        <v>5</v>
      </c>
      <c r="E1" s="1" t="s">
        <v>6</v>
      </c>
      <c r="F1" s="1" t="s">
        <v>9</v>
      </c>
      <c r="G1" s="1" t="s">
        <v>10</v>
      </c>
      <c r="K1" s="1" t="s">
        <v>45</v>
      </c>
    </row>
    <row r="2" spans="1:18" ht="16.5">
      <c r="A2" s="1" t="s">
        <v>8</v>
      </c>
      <c r="B2" s="1" t="s">
        <v>2</v>
      </c>
      <c r="C2" s="1" t="s">
        <v>3</v>
      </c>
      <c r="D2" s="2">
        <v>0.80208333333333337</v>
      </c>
      <c r="E2" s="2">
        <v>0.34375</v>
      </c>
      <c r="F2" s="3">
        <v>42800</v>
      </c>
      <c r="G2" s="29">
        <v>27464</v>
      </c>
      <c r="H2" s="1">
        <f>27464/4</f>
        <v>6866</v>
      </c>
      <c r="I2" s="5" t="s">
        <v>32</v>
      </c>
      <c r="K2" s="6" t="s">
        <v>40</v>
      </c>
      <c r="L2" s="7" t="s">
        <v>38</v>
      </c>
      <c r="M2" s="7" t="s">
        <v>39</v>
      </c>
      <c r="N2" s="7" t="s">
        <v>41</v>
      </c>
      <c r="O2" s="7" t="s">
        <v>42</v>
      </c>
      <c r="P2" s="7" t="s">
        <v>43</v>
      </c>
      <c r="Q2" s="8" t="s">
        <v>44</v>
      </c>
    </row>
    <row r="3" spans="1:18" ht="16.5">
      <c r="A3" s="1" t="s">
        <v>25</v>
      </c>
      <c r="B3" s="1" t="s">
        <v>3</v>
      </c>
      <c r="C3" s="1" t="s">
        <v>26</v>
      </c>
      <c r="D3" s="2">
        <v>0.46180555555555558</v>
      </c>
      <c r="E3" s="2">
        <v>0.51388888888888895</v>
      </c>
      <c r="F3" s="3">
        <v>42801</v>
      </c>
      <c r="G3" s="29"/>
      <c r="I3" s="5" t="s">
        <v>31</v>
      </c>
      <c r="N3" s="1">
        <v>1</v>
      </c>
      <c r="O3" s="1">
        <v>2</v>
      </c>
      <c r="P3" s="1">
        <v>3</v>
      </c>
      <c r="Q3" s="1">
        <v>4</v>
      </c>
    </row>
    <row r="4" spans="1:18" ht="16.5">
      <c r="A4" s="1" t="s">
        <v>27</v>
      </c>
      <c r="B4" s="1" t="s">
        <v>26</v>
      </c>
      <c r="C4" s="1" t="s">
        <v>4</v>
      </c>
      <c r="D4" s="13">
        <v>0.63888888888888895</v>
      </c>
      <c r="E4" s="13">
        <v>0.71527777777777779</v>
      </c>
      <c r="F4" s="3">
        <v>42806</v>
      </c>
      <c r="G4" s="29"/>
      <c r="I4" s="5" t="s">
        <v>34</v>
      </c>
      <c r="K4" s="1">
        <v>5</v>
      </c>
      <c r="L4" s="9">
        <v>6</v>
      </c>
      <c r="M4" s="9">
        <v>7</v>
      </c>
      <c r="N4" s="9">
        <v>8</v>
      </c>
      <c r="O4" s="9">
        <v>9</v>
      </c>
      <c r="P4" s="9">
        <v>10</v>
      </c>
      <c r="Q4" s="9">
        <v>11</v>
      </c>
    </row>
    <row r="5" spans="1:18" ht="16.5">
      <c r="A5" s="1" t="s">
        <v>47</v>
      </c>
      <c r="B5" s="1" t="s">
        <v>4</v>
      </c>
      <c r="C5" s="1" t="s">
        <v>2</v>
      </c>
      <c r="D5" s="2">
        <v>0.46875</v>
      </c>
      <c r="E5" s="2">
        <v>0.72569444444444453</v>
      </c>
      <c r="F5" s="3">
        <v>42809</v>
      </c>
      <c r="G5" s="29"/>
      <c r="I5" s="5" t="s">
        <v>35</v>
      </c>
      <c r="K5" s="10">
        <v>12</v>
      </c>
      <c r="L5" s="10">
        <v>13</v>
      </c>
      <c r="M5" s="10">
        <v>14</v>
      </c>
      <c r="N5" s="10">
        <v>15</v>
      </c>
      <c r="O5" s="1">
        <v>16</v>
      </c>
      <c r="P5" s="1">
        <v>17</v>
      </c>
      <c r="Q5" s="1">
        <v>18</v>
      </c>
    </row>
    <row r="6" spans="1:18">
      <c r="F6" s="3"/>
      <c r="K6" s="1" t="s">
        <v>45</v>
      </c>
    </row>
    <row r="7" spans="1:18" ht="16.5">
      <c r="A7" s="1" t="s">
        <v>28</v>
      </c>
      <c r="B7" s="1" t="s">
        <v>2</v>
      </c>
      <c r="C7" s="1" t="s">
        <v>4</v>
      </c>
      <c r="D7" s="2">
        <v>0.82638888888888884</v>
      </c>
      <c r="E7" s="2">
        <v>0.34375</v>
      </c>
      <c r="F7" s="3">
        <v>42798</v>
      </c>
      <c r="G7" s="29">
        <v>27612</v>
      </c>
      <c r="H7" s="1">
        <f>27612/4</f>
        <v>6903</v>
      </c>
      <c r="I7" s="5" t="s">
        <v>36</v>
      </c>
      <c r="K7" s="6" t="s">
        <v>40</v>
      </c>
      <c r="L7" s="7" t="s">
        <v>38</v>
      </c>
      <c r="M7" s="7" t="s">
        <v>39</v>
      </c>
      <c r="N7" s="7" t="s">
        <v>41</v>
      </c>
      <c r="O7" s="7" t="s">
        <v>42</v>
      </c>
      <c r="P7" s="7" t="s">
        <v>43</v>
      </c>
      <c r="Q7" s="8" t="s">
        <v>44</v>
      </c>
    </row>
    <row r="8" spans="1:18" ht="16.5">
      <c r="A8" s="1" t="s">
        <v>29</v>
      </c>
      <c r="B8" s="1" t="s">
        <v>4</v>
      </c>
      <c r="C8" s="1" t="s">
        <v>26</v>
      </c>
      <c r="D8" s="2">
        <v>0.44097222222222227</v>
      </c>
      <c r="E8" s="2">
        <v>0.52083333333333337</v>
      </c>
      <c r="F8" s="3">
        <v>42799</v>
      </c>
      <c r="G8" s="29"/>
      <c r="I8" s="5" t="s">
        <v>34</v>
      </c>
      <c r="N8" s="1">
        <v>1</v>
      </c>
      <c r="O8" s="1">
        <v>2</v>
      </c>
      <c r="P8" s="1">
        <v>3</v>
      </c>
      <c r="Q8" s="9">
        <v>4</v>
      </c>
    </row>
    <row r="9" spans="1:18" ht="16.5">
      <c r="A9" s="1" t="s">
        <v>30</v>
      </c>
      <c r="B9" s="1" t="s">
        <v>26</v>
      </c>
      <c r="C9" s="1" t="s">
        <v>4</v>
      </c>
      <c r="D9" s="2">
        <v>0.54861111111111105</v>
      </c>
      <c r="E9" s="2">
        <v>0.62152777777777779</v>
      </c>
      <c r="F9" s="3">
        <v>42804</v>
      </c>
      <c r="G9" s="29"/>
      <c r="I9" s="5" t="s">
        <v>37</v>
      </c>
      <c r="K9" s="9">
        <v>5</v>
      </c>
      <c r="L9" s="9">
        <v>6</v>
      </c>
      <c r="M9" s="9">
        <v>7</v>
      </c>
      <c r="N9" s="9">
        <v>8</v>
      </c>
      <c r="O9" s="9">
        <v>9</v>
      </c>
      <c r="P9" s="10">
        <v>10</v>
      </c>
      <c r="Q9" s="10">
        <v>11</v>
      </c>
    </row>
    <row r="10" spans="1:18" ht="16.5">
      <c r="A10" s="1" t="s">
        <v>47</v>
      </c>
      <c r="B10" s="1" t="s">
        <v>4</v>
      </c>
      <c r="C10" s="1" t="s">
        <v>2</v>
      </c>
      <c r="D10" s="2">
        <v>0.46875</v>
      </c>
      <c r="E10" s="2">
        <v>0.72569444444444453</v>
      </c>
      <c r="F10" s="3">
        <v>42807</v>
      </c>
      <c r="G10" s="29"/>
      <c r="I10" s="5" t="s">
        <v>32</v>
      </c>
      <c r="K10" s="10">
        <v>12</v>
      </c>
      <c r="L10" s="10">
        <v>13</v>
      </c>
      <c r="M10" s="1">
        <v>14</v>
      </c>
      <c r="N10" s="1">
        <v>15</v>
      </c>
      <c r="O10" s="1">
        <v>16</v>
      </c>
      <c r="P10" s="1">
        <v>17</v>
      </c>
      <c r="Q10" s="1">
        <v>18</v>
      </c>
    </row>
    <row r="11" spans="1:18">
      <c r="K11" s="1" t="s">
        <v>45</v>
      </c>
    </row>
    <row r="12" spans="1:18" ht="16.5">
      <c r="A12" s="19" t="s">
        <v>8</v>
      </c>
      <c r="B12" s="19" t="s">
        <v>2</v>
      </c>
      <c r="C12" s="19" t="s">
        <v>3</v>
      </c>
      <c r="D12" s="20">
        <v>0.80208333333333337</v>
      </c>
      <c r="E12" s="20">
        <v>0.34375</v>
      </c>
      <c r="F12" s="21">
        <v>42796</v>
      </c>
      <c r="G12" s="30">
        <v>27404</v>
      </c>
      <c r="H12" s="19">
        <f>27404/4</f>
        <v>6851</v>
      </c>
      <c r="I12" s="22" t="s">
        <v>33</v>
      </c>
      <c r="K12" s="6" t="s">
        <v>40</v>
      </c>
      <c r="L12" s="7" t="s">
        <v>38</v>
      </c>
      <c r="M12" s="7" t="s">
        <v>39</v>
      </c>
      <c r="N12" s="7" t="s">
        <v>41</v>
      </c>
      <c r="O12" s="7" t="s">
        <v>42</v>
      </c>
      <c r="P12" s="7" t="s">
        <v>43</v>
      </c>
      <c r="Q12" s="8" t="s">
        <v>44</v>
      </c>
      <c r="R12" s="12" t="s">
        <v>177</v>
      </c>
    </row>
    <row r="13" spans="1:18" ht="16.5">
      <c r="A13" s="19" t="s">
        <v>46</v>
      </c>
      <c r="B13" s="19" t="s">
        <v>3</v>
      </c>
      <c r="C13" s="19" t="s">
        <v>26</v>
      </c>
      <c r="D13" s="20">
        <v>0.52083333333333337</v>
      </c>
      <c r="E13" s="20">
        <v>0.57291666666666663</v>
      </c>
      <c r="F13" s="21">
        <v>42797</v>
      </c>
      <c r="G13" s="30"/>
      <c r="I13" s="22" t="s">
        <v>37</v>
      </c>
      <c r="N13" s="1">
        <v>1</v>
      </c>
      <c r="O13" s="9">
        <v>2</v>
      </c>
      <c r="P13" s="9">
        <v>3</v>
      </c>
      <c r="Q13" s="9">
        <v>4</v>
      </c>
    </row>
    <row r="14" spans="1:18" ht="16.5">
      <c r="A14" s="19" t="s">
        <v>30</v>
      </c>
      <c r="B14" s="19" t="s">
        <v>26</v>
      </c>
      <c r="C14" s="19" t="s">
        <v>4</v>
      </c>
      <c r="D14" s="20">
        <v>0.54861111111111105</v>
      </c>
      <c r="E14" s="20">
        <v>0.62152777777777779</v>
      </c>
      <c r="F14" s="21">
        <v>42802</v>
      </c>
      <c r="G14" s="30"/>
      <c r="I14" s="22" t="s">
        <v>35</v>
      </c>
      <c r="K14" s="9">
        <v>5</v>
      </c>
      <c r="L14" s="9">
        <v>6</v>
      </c>
      <c r="M14" s="9">
        <v>7</v>
      </c>
      <c r="N14" s="10">
        <v>8</v>
      </c>
      <c r="O14" s="10">
        <v>9</v>
      </c>
      <c r="P14" s="10">
        <v>10</v>
      </c>
      <c r="Q14" s="10">
        <v>11</v>
      </c>
    </row>
    <row r="15" spans="1:18" ht="16.5">
      <c r="A15" s="19" t="s">
        <v>47</v>
      </c>
      <c r="B15" s="19" t="s">
        <v>4</v>
      </c>
      <c r="C15" s="19" t="s">
        <v>2</v>
      </c>
      <c r="D15" s="20">
        <v>0.46875</v>
      </c>
      <c r="E15" s="20">
        <v>0.72569444444444453</v>
      </c>
      <c r="F15" s="21">
        <v>42805</v>
      </c>
      <c r="G15" s="30"/>
      <c r="I15" s="22" t="s">
        <v>36</v>
      </c>
      <c r="K15" s="11">
        <v>12</v>
      </c>
      <c r="L15" s="1">
        <v>13</v>
      </c>
      <c r="M15" s="1">
        <v>14</v>
      </c>
      <c r="N15" s="1">
        <v>15</v>
      </c>
      <c r="O15" s="1">
        <v>16</v>
      </c>
      <c r="P15" s="1">
        <v>17</v>
      </c>
      <c r="Q15" s="1">
        <v>18</v>
      </c>
    </row>
    <row r="16" spans="1:18">
      <c r="K16" s="1" t="s">
        <v>45</v>
      </c>
    </row>
    <row r="17" spans="1:18" ht="16.5">
      <c r="A17" s="1" t="s">
        <v>8</v>
      </c>
      <c r="B17" s="1" t="s">
        <v>2</v>
      </c>
      <c r="C17" s="1" t="s">
        <v>3</v>
      </c>
      <c r="D17" s="2">
        <v>0.80208333333333337</v>
      </c>
      <c r="E17" s="2">
        <v>0.34375</v>
      </c>
      <c r="F17" s="3">
        <v>42799</v>
      </c>
      <c r="G17" s="29">
        <v>27404</v>
      </c>
      <c r="H17" s="1">
        <f>27404/4</f>
        <v>6851</v>
      </c>
      <c r="I17" s="5" t="s">
        <v>34</v>
      </c>
      <c r="K17" s="6" t="s">
        <v>40</v>
      </c>
      <c r="L17" s="7" t="s">
        <v>38</v>
      </c>
      <c r="M17" s="7" t="s">
        <v>39</v>
      </c>
      <c r="N17" s="7" t="s">
        <v>41</v>
      </c>
      <c r="O17" s="7" t="s">
        <v>42</v>
      </c>
      <c r="P17" s="7" t="s">
        <v>43</v>
      </c>
      <c r="Q17" s="8" t="s">
        <v>44</v>
      </c>
      <c r="R17" s="12"/>
    </row>
    <row r="18" spans="1:18" ht="16.5">
      <c r="A18" s="1" t="s">
        <v>46</v>
      </c>
      <c r="B18" s="1" t="s">
        <v>3</v>
      </c>
      <c r="C18" s="1" t="s">
        <v>26</v>
      </c>
      <c r="D18" s="2">
        <v>0.52083333333333337</v>
      </c>
      <c r="E18" s="2">
        <v>0.57291666666666663</v>
      </c>
      <c r="F18" s="3">
        <v>42800</v>
      </c>
      <c r="G18" s="29"/>
      <c r="I18" s="5" t="s">
        <v>32</v>
      </c>
      <c r="N18" s="1">
        <v>1</v>
      </c>
      <c r="O18" s="1">
        <v>2</v>
      </c>
      <c r="P18" s="1">
        <v>3</v>
      </c>
      <c r="Q18" s="1">
        <v>4</v>
      </c>
    </row>
    <row r="19" spans="1:18" ht="16.5">
      <c r="A19" s="1" t="s">
        <v>30</v>
      </c>
      <c r="B19" s="1" t="s">
        <v>26</v>
      </c>
      <c r="C19" s="1" t="s">
        <v>4</v>
      </c>
      <c r="D19" s="2">
        <v>0.54861111111111105</v>
      </c>
      <c r="E19" s="2">
        <v>0.62152777777777779</v>
      </c>
      <c r="F19" s="3">
        <v>42805</v>
      </c>
      <c r="G19" s="29"/>
      <c r="I19" s="5" t="s">
        <v>36</v>
      </c>
      <c r="K19" s="9">
        <v>5</v>
      </c>
      <c r="L19" s="9">
        <v>6</v>
      </c>
      <c r="M19" s="9">
        <v>7</v>
      </c>
      <c r="N19" s="9">
        <v>8</v>
      </c>
      <c r="O19" s="9">
        <v>9</v>
      </c>
      <c r="P19" s="9">
        <v>10</v>
      </c>
      <c r="Q19" s="10">
        <v>11</v>
      </c>
    </row>
    <row r="20" spans="1:18" ht="16.5">
      <c r="A20" s="1" t="s">
        <v>47</v>
      </c>
      <c r="B20" s="1" t="s">
        <v>4</v>
      </c>
      <c r="C20" s="1" t="s">
        <v>2</v>
      </c>
      <c r="D20" s="2">
        <v>0.46875</v>
      </c>
      <c r="E20" s="2">
        <v>0.72569444444444453</v>
      </c>
      <c r="F20" s="3">
        <v>42808</v>
      </c>
      <c r="G20" s="29"/>
      <c r="I20" s="5" t="s">
        <v>34</v>
      </c>
      <c r="K20" s="10">
        <v>12</v>
      </c>
      <c r="L20" s="10">
        <v>13</v>
      </c>
      <c r="M20" s="10">
        <v>14</v>
      </c>
      <c r="N20" s="11">
        <v>15</v>
      </c>
      <c r="O20" s="11">
        <v>16</v>
      </c>
      <c r="P20" s="1">
        <v>17</v>
      </c>
      <c r="Q20" s="1">
        <v>18</v>
      </c>
    </row>
  </sheetData>
  <mergeCells count="4">
    <mergeCell ref="G2:G5"/>
    <mergeCell ref="G7:G10"/>
    <mergeCell ref="G12:G15"/>
    <mergeCell ref="G17:G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4" sqref="L14"/>
    </sheetView>
  </sheetViews>
  <sheetFormatPr defaultRowHeight="15.75"/>
  <cols>
    <col min="1" max="1" width="10" style="1" customWidth="1"/>
    <col min="2" max="2" width="9" style="1"/>
    <col min="3" max="3" width="30.25" style="1" customWidth="1"/>
    <col min="4" max="8" width="9" style="1"/>
    <col min="9" max="9" width="14.375" style="1" customWidth="1"/>
    <col min="10" max="16384" width="9" style="1"/>
  </cols>
  <sheetData>
    <row r="1" spans="1:12">
      <c r="A1" s="1" t="s">
        <v>11</v>
      </c>
      <c r="B1" s="1" t="s">
        <v>12</v>
      </c>
      <c r="C1" s="1" t="s">
        <v>13</v>
      </c>
      <c r="D1" s="1" t="s">
        <v>15</v>
      </c>
      <c r="E1" s="1" t="s">
        <v>16</v>
      </c>
      <c r="F1" s="1" t="s">
        <v>10</v>
      </c>
      <c r="G1" s="1" t="s">
        <v>19</v>
      </c>
      <c r="H1" s="1" t="s">
        <v>113</v>
      </c>
      <c r="I1" s="1" t="s">
        <v>169</v>
      </c>
      <c r="J1" s="9" t="s">
        <v>18</v>
      </c>
      <c r="K1" s="9">
        <v>5.78</v>
      </c>
    </row>
    <row r="2" spans="1:12">
      <c r="A2" s="1" t="s">
        <v>14</v>
      </c>
      <c r="B2" s="1" t="s">
        <v>104</v>
      </c>
      <c r="C2" s="1" t="s">
        <v>17</v>
      </c>
      <c r="D2" s="1">
        <v>5</v>
      </c>
      <c r="E2" s="1" t="s">
        <v>105</v>
      </c>
      <c r="F2" s="1">
        <v>475.2</v>
      </c>
      <c r="G2" s="1">
        <f>F2*$K$1</f>
        <v>2746.6559999999999</v>
      </c>
      <c r="H2" s="1">
        <f>G2/D2</f>
        <v>549.33119999999997</v>
      </c>
      <c r="J2" s="1" t="s">
        <v>110</v>
      </c>
    </row>
    <row r="3" spans="1:12">
      <c r="A3" s="1" t="s">
        <v>14</v>
      </c>
      <c r="B3" s="1" t="s">
        <v>106</v>
      </c>
      <c r="C3" s="1" t="s">
        <v>17</v>
      </c>
      <c r="D3" s="1">
        <v>5</v>
      </c>
      <c r="E3" s="1" t="s">
        <v>105</v>
      </c>
      <c r="F3" s="1">
        <v>517.88</v>
      </c>
      <c r="G3" s="1">
        <f t="shared" ref="G3:G5" si="0">F3*$K$1</f>
        <v>2993.3463999999999</v>
      </c>
      <c r="H3" s="1">
        <f t="shared" ref="H3:H10" si="1">G3/D3</f>
        <v>598.66927999999996</v>
      </c>
    </row>
    <row r="4" spans="1:12">
      <c r="A4" s="10" t="s">
        <v>14</v>
      </c>
      <c r="B4" s="10" t="s">
        <v>107</v>
      </c>
      <c r="C4" s="10" t="s">
        <v>17</v>
      </c>
      <c r="D4" s="10">
        <v>5</v>
      </c>
      <c r="E4" s="10" t="s">
        <v>105</v>
      </c>
      <c r="F4" s="10">
        <v>572.75</v>
      </c>
      <c r="G4" s="10">
        <f t="shared" si="0"/>
        <v>3310.4950000000003</v>
      </c>
      <c r="H4" s="10">
        <f t="shared" si="1"/>
        <v>662.09900000000005</v>
      </c>
      <c r="I4" s="10" t="s">
        <v>171</v>
      </c>
      <c r="K4" s="25" t="s">
        <v>114</v>
      </c>
    </row>
    <row r="5" spans="1:12">
      <c r="A5" s="19" t="s">
        <v>165</v>
      </c>
      <c r="B5" s="19" t="s">
        <v>175</v>
      </c>
      <c r="C5" s="19" t="s">
        <v>173</v>
      </c>
      <c r="D5" s="19">
        <v>5</v>
      </c>
      <c r="E5" s="19" t="s">
        <v>105</v>
      </c>
      <c r="F5" s="19">
        <v>621.28</v>
      </c>
      <c r="G5" s="19">
        <f t="shared" si="0"/>
        <v>3590.9983999999999</v>
      </c>
      <c r="H5" s="19">
        <f t="shared" si="1"/>
        <v>718.19967999999994</v>
      </c>
      <c r="I5" s="19" t="s">
        <v>176</v>
      </c>
      <c r="K5" s="25" t="s">
        <v>114</v>
      </c>
      <c r="L5" s="1" t="s">
        <v>174</v>
      </c>
    </row>
    <row r="6" spans="1:12">
      <c r="G6" s="11"/>
    </row>
    <row r="7" spans="1:12">
      <c r="A7" s="1" t="s">
        <v>88</v>
      </c>
      <c r="B7" s="1" t="s">
        <v>89</v>
      </c>
      <c r="C7" s="1" t="s">
        <v>17</v>
      </c>
      <c r="D7" s="1">
        <v>3</v>
      </c>
      <c r="E7" s="1" t="s">
        <v>90</v>
      </c>
      <c r="F7" s="1">
        <f>247.94+(29.09*D7)</f>
        <v>335.21</v>
      </c>
      <c r="G7" s="1">
        <f>F7*$K$1</f>
        <v>1937.5137999999999</v>
      </c>
      <c r="H7" s="1">
        <f t="shared" si="1"/>
        <v>645.83793333333335</v>
      </c>
    </row>
    <row r="8" spans="1:12">
      <c r="A8" s="1" t="s">
        <v>91</v>
      </c>
      <c r="B8" s="1" t="s">
        <v>108</v>
      </c>
      <c r="C8" s="1" t="s">
        <v>17</v>
      </c>
      <c r="D8" s="1">
        <v>2</v>
      </c>
      <c r="E8" s="1" t="s">
        <v>90</v>
      </c>
      <c r="F8" s="1">
        <v>212.4</v>
      </c>
      <c r="G8" s="1">
        <f>F8*$K$1</f>
        <v>1227.672</v>
      </c>
      <c r="H8" s="1">
        <f t="shared" si="1"/>
        <v>613.83600000000001</v>
      </c>
      <c r="J8" s="1" t="s">
        <v>109</v>
      </c>
      <c r="K8" s="1" t="s">
        <v>112</v>
      </c>
    </row>
    <row r="9" spans="1:12">
      <c r="A9" s="10" t="s">
        <v>91</v>
      </c>
      <c r="B9" s="10" t="s">
        <v>104</v>
      </c>
      <c r="C9" s="10" t="s">
        <v>17</v>
      </c>
      <c r="D9" s="10">
        <v>2</v>
      </c>
      <c r="E9" s="10" t="s">
        <v>90</v>
      </c>
      <c r="F9" s="10">
        <v>222.06</v>
      </c>
      <c r="G9" s="10">
        <f>F9*$K$1</f>
        <v>1283.5068000000001</v>
      </c>
      <c r="H9" s="10">
        <f t="shared" si="1"/>
        <v>641.75340000000006</v>
      </c>
      <c r="I9" s="10" t="s">
        <v>172</v>
      </c>
      <c r="J9" s="1" t="s">
        <v>109</v>
      </c>
      <c r="K9" s="10" t="s">
        <v>112</v>
      </c>
    </row>
    <row r="10" spans="1:12">
      <c r="A10" s="1" t="s">
        <v>91</v>
      </c>
      <c r="B10" s="1" t="s">
        <v>106</v>
      </c>
      <c r="C10" s="1" t="s">
        <v>17</v>
      </c>
      <c r="D10" s="1">
        <v>2</v>
      </c>
      <c r="E10" s="1" t="s">
        <v>90</v>
      </c>
      <c r="F10" s="1">
        <v>242.57</v>
      </c>
      <c r="G10" s="1">
        <f>F10*$K$1</f>
        <v>1402.0545999999999</v>
      </c>
      <c r="H10" s="1">
        <f t="shared" si="1"/>
        <v>701.02729999999997</v>
      </c>
      <c r="J10" s="1" t="s">
        <v>109</v>
      </c>
      <c r="K10" s="1" t="s">
        <v>112</v>
      </c>
    </row>
    <row r="11" spans="1:12">
      <c r="A11" s="19" t="s">
        <v>88</v>
      </c>
      <c r="B11" s="19" t="s">
        <v>104</v>
      </c>
      <c r="C11" s="19" t="s">
        <v>166</v>
      </c>
      <c r="D11" s="19">
        <v>2</v>
      </c>
      <c r="E11" s="19" t="s">
        <v>90</v>
      </c>
      <c r="F11" s="19">
        <v>218.5</v>
      </c>
      <c r="G11" s="19">
        <f>F11*$K$1</f>
        <v>1262.93</v>
      </c>
      <c r="H11" s="19">
        <f t="shared" ref="H11" si="2">G11/D11</f>
        <v>631.46500000000003</v>
      </c>
      <c r="I11" s="19" t="s">
        <v>170</v>
      </c>
      <c r="J11" s="1" t="s">
        <v>111</v>
      </c>
      <c r="K11" s="38" t="s">
        <v>167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3" sqref="H3"/>
    </sheetView>
  </sheetViews>
  <sheetFormatPr defaultRowHeight="15.75"/>
  <cols>
    <col min="1" max="1" width="39.625" style="1" customWidth="1"/>
    <col min="2" max="3" width="11.125" style="1" bestFit="1" customWidth="1"/>
    <col min="4" max="4" width="29" style="1" customWidth="1"/>
    <col min="5" max="5" width="9.125" style="1" bestFit="1" customWidth="1"/>
    <col min="6" max="16384" width="9" style="1"/>
  </cols>
  <sheetData>
    <row r="1" spans="1:8">
      <c r="A1" s="23" t="s">
        <v>20</v>
      </c>
      <c r="B1" s="23" t="s">
        <v>0</v>
      </c>
      <c r="C1" s="23" t="s">
        <v>1</v>
      </c>
      <c r="D1" s="23" t="s">
        <v>21</v>
      </c>
      <c r="E1" s="23" t="s">
        <v>22</v>
      </c>
      <c r="F1" s="23" t="s">
        <v>70</v>
      </c>
      <c r="G1" s="23"/>
      <c r="H1" s="23" t="s">
        <v>92</v>
      </c>
    </row>
    <row r="2" spans="1:8">
      <c r="A2" s="19" t="s">
        <v>23</v>
      </c>
      <c r="B2" s="21">
        <v>42797</v>
      </c>
      <c r="C2" s="21">
        <v>42802</v>
      </c>
      <c r="D2" s="24" t="s">
        <v>24</v>
      </c>
      <c r="E2" s="19">
        <v>6758</v>
      </c>
      <c r="F2" s="19">
        <f>E2/5</f>
        <v>1351.6</v>
      </c>
      <c r="G2" s="19"/>
      <c r="H2" s="1" t="s">
        <v>151</v>
      </c>
    </row>
    <row r="3" spans="1:8">
      <c r="A3" s="1" t="s">
        <v>93</v>
      </c>
      <c r="B3" s="3">
        <v>42802</v>
      </c>
      <c r="C3" s="3">
        <v>42805</v>
      </c>
      <c r="D3" s="4" t="s">
        <v>69</v>
      </c>
      <c r="E3" s="1">
        <v>4622</v>
      </c>
      <c r="F3" s="1">
        <f>E3/3</f>
        <v>1540.6666666666667</v>
      </c>
      <c r="G3" s="1" t="s">
        <v>94</v>
      </c>
      <c r="H3" s="1" t="s">
        <v>168</v>
      </c>
    </row>
  </sheetData>
  <phoneticPr fontId="1" type="noConversion"/>
  <hyperlinks>
    <hyperlink ref="D2" r:id="rId1"/>
    <hyperlink ref="D3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7" workbookViewId="0">
      <pane xSplit="1" topLeftCell="B1" activePane="topRight" state="frozen"/>
      <selection pane="topRight" activeCell="E22" sqref="E22"/>
    </sheetView>
  </sheetViews>
  <sheetFormatPr defaultRowHeight="15.75"/>
  <cols>
    <col min="1" max="1" width="9" style="1"/>
    <col min="2" max="11" width="16.625" style="1" customWidth="1"/>
    <col min="12" max="16384" width="9" style="1"/>
  </cols>
  <sheetData>
    <row r="1" spans="1:11" ht="16.5">
      <c r="A1" s="14"/>
      <c r="B1" s="16" t="s">
        <v>48</v>
      </c>
      <c r="C1" s="16" t="s">
        <v>49</v>
      </c>
      <c r="D1" s="18" t="s">
        <v>50</v>
      </c>
      <c r="E1" s="17" t="s">
        <v>51</v>
      </c>
      <c r="F1" s="16" t="s">
        <v>52</v>
      </c>
      <c r="G1" s="16" t="s">
        <v>53</v>
      </c>
      <c r="H1" s="16" t="s">
        <v>54</v>
      </c>
      <c r="I1" s="16" t="s">
        <v>48</v>
      </c>
      <c r="J1" s="16" t="s">
        <v>49</v>
      </c>
      <c r="K1" s="18" t="s">
        <v>50</v>
      </c>
    </row>
    <row r="2" spans="1:11" ht="16.5">
      <c r="A2" s="14"/>
      <c r="B2" s="14" t="s">
        <v>55</v>
      </c>
      <c r="C2" s="14" t="s">
        <v>56</v>
      </c>
      <c r="D2" s="14" t="s">
        <v>57</v>
      </c>
      <c r="E2" s="14" t="s">
        <v>58</v>
      </c>
      <c r="F2" s="14" t="s">
        <v>59</v>
      </c>
      <c r="G2" s="14" t="s">
        <v>60</v>
      </c>
      <c r="H2" s="14" t="s">
        <v>61</v>
      </c>
      <c r="I2" s="14" t="s">
        <v>62</v>
      </c>
      <c r="J2" s="14" t="s">
        <v>63</v>
      </c>
      <c r="K2" s="14" t="s">
        <v>64</v>
      </c>
    </row>
    <row r="3" spans="1:11">
      <c r="A3" s="14"/>
      <c r="B3" s="14" t="s">
        <v>74</v>
      </c>
      <c r="C3" s="14" t="s">
        <v>73</v>
      </c>
      <c r="D3" s="14" t="s">
        <v>72</v>
      </c>
      <c r="E3" s="14" t="s">
        <v>159</v>
      </c>
      <c r="F3" s="14" t="s">
        <v>162</v>
      </c>
      <c r="G3" s="14" t="s">
        <v>71</v>
      </c>
      <c r="H3" s="14" t="s">
        <v>79</v>
      </c>
      <c r="I3" s="14" t="s">
        <v>87</v>
      </c>
      <c r="J3" s="14" t="s">
        <v>85</v>
      </c>
      <c r="K3" s="14" t="s">
        <v>75</v>
      </c>
    </row>
    <row r="4" spans="1:11">
      <c r="A4" s="15">
        <v>0.29166666666666669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>
      <c r="A5" s="15">
        <v>0.3125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>
      <c r="A6" s="15">
        <v>0.33333333333333298</v>
      </c>
      <c r="B6" s="14"/>
      <c r="C6" s="14" t="s">
        <v>81</v>
      </c>
      <c r="D6" s="14"/>
      <c r="E6" s="14"/>
      <c r="F6" s="14"/>
      <c r="G6" s="14"/>
      <c r="H6" s="14"/>
      <c r="I6" s="14"/>
      <c r="J6" s="14"/>
      <c r="K6" s="14"/>
    </row>
    <row r="7" spans="1:11">
      <c r="A7" s="15">
        <v>0.35416666666666702</v>
      </c>
      <c r="B7" s="14"/>
      <c r="C7" s="14" t="s">
        <v>82</v>
      </c>
      <c r="D7" s="14" t="s">
        <v>130</v>
      </c>
      <c r="E7" s="14"/>
      <c r="F7" s="14"/>
      <c r="G7" s="14" t="s">
        <v>130</v>
      </c>
      <c r="H7" s="14"/>
      <c r="I7" s="14"/>
      <c r="J7" s="14"/>
      <c r="K7" s="14" t="s">
        <v>84</v>
      </c>
    </row>
    <row r="8" spans="1:11">
      <c r="A8" s="15">
        <v>0.375</v>
      </c>
      <c r="B8" s="14"/>
      <c r="C8" s="14"/>
      <c r="D8" s="14" t="s">
        <v>129</v>
      </c>
      <c r="E8" s="14"/>
      <c r="F8" s="14"/>
      <c r="G8" s="14" t="s">
        <v>129</v>
      </c>
      <c r="H8" s="14"/>
      <c r="I8" s="14"/>
      <c r="J8" s="14"/>
      <c r="K8" s="14" t="s">
        <v>77</v>
      </c>
    </row>
    <row r="9" spans="1:11">
      <c r="A9" s="15">
        <v>0.39583333333333398</v>
      </c>
      <c r="B9" s="14"/>
      <c r="C9" s="14"/>
      <c r="D9" s="14"/>
      <c r="E9" s="14"/>
      <c r="F9" s="14"/>
      <c r="G9" s="14"/>
      <c r="H9" s="14" t="s">
        <v>76</v>
      </c>
      <c r="I9" s="14"/>
      <c r="J9" s="14"/>
      <c r="K9" s="14"/>
    </row>
    <row r="10" spans="1:11">
      <c r="A10" s="15">
        <v>0.41666666666666702</v>
      </c>
      <c r="B10" s="14"/>
      <c r="C10" s="14"/>
      <c r="D10" s="14" t="s">
        <v>125</v>
      </c>
      <c r="E10" s="14"/>
      <c r="F10" s="14"/>
      <c r="G10" s="31" t="s">
        <v>150</v>
      </c>
      <c r="H10" s="14"/>
      <c r="I10" s="14" t="s">
        <v>117</v>
      </c>
      <c r="J10" s="14"/>
      <c r="K10" s="14"/>
    </row>
    <row r="11" spans="1:11">
      <c r="A11" s="15">
        <v>0.4375</v>
      </c>
      <c r="B11" s="14"/>
      <c r="C11" s="14"/>
      <c r="D11" s="14"/>
      <c r="E11" s="14"/>
      <c r="F11" s="14"/>
      <c r="G11" s="32"/>
      <c r="H11" s="14" t="s">
        <v>78</v>
      </c>
      <c r="I11" s="14"/>
      <c r="J11" s="14"/>
      <c r="K11" s="14"/>
    </row>
    <row r="12" spans="1:11">
      <c r="A12" s="15">
        <v>0.45833333333333398</v>
      </c>
      <c r="B12" s="14"/>
      <c r="C12" s="14"/>
      <c r="D12" s="14"/>
      <c r="E12" s="14"/>
      <c r="F12" s="14"/>
      <c r="G12" s="33" t="s">
        <v>146</v>
      </c>
      <c r="H12" s="14"/>
      <c r="I12" s="14"/>
      <c r="J12" s="14"/>
      <c r="K12" s="33" t="s">
        <v>86</v>
      </c>
    </row>
    <row r="13" spans="1:11">
      <c r="A13" s="15">
        <v>0.47916666666666702</v>
      </c>
      <c r="B13" s="14"/>
      <c r="C13" s="14"/>
      <c r="D13" s="14"/>
      <c r="E13" s="14"/>
      <c r="F13" s="14"/>
      <c r="G13" s="32"/>
      <c r="H13" s="14" t="s">
        <v>84</v>
      </c>
      <c r="I13" s="14"/>
      <c r="J13" s="14"/>
      <c r="K13" s="34"/>
    </row>
    <row r="14" spans="1:11">
      <c r="A14" s="15">
        <v>0.5</v>
      </c>
      <c r="B14" s="14" t="s">
        <v>132</v>
      </c>
      <c r="C14" s="14"/>
      <c r="D14" s="14" t="s">
        <v>126</v>
      </c>
      <c r="E14" s="14"/>
      <c r="F14" s="14"/>
      <c r="G14" s="31" t="s">
        <v>149</v>
      </c>
      <c r="H14" s="14" t="s">
        <v>77</v>
      </c>
      <c r="I14" s="14"/>
      <c r="J14" s="14"/>
      <c r="K14" s="34"/>
    </row>
    <row r="15" spans="1:11">
      <c r="A15" s="15">
        <v>0.52083333333333304</v>
      </c>
      <c r="B15" s="14"/>
      <c r="C15" s="14"/>
      <c r="D15" s="14"/>
      <c r="E15" s="14"/>
      <c r="F15" s="14"/>
      <c r="G15" s="32"/>
      <c r="H15" s="14"/>
      <c r="I15" s="14"/>
      <c r="J15" s="14"/>
      <c r="K15" s="34"/>
    </row>
    <row r="16" spans="1:11">
      <c r="A16" s="15">
        <v>0.54166666666666696</v>
      </c>
      <c r="B16" s="14"/>
      <c r="C16" s="14"/>
      <c r="D16" s="14" t="s">
        <v>127</v>
      </c>
      <c r="E16" s="14"/>
      <c r="F16" s="14"/>
      <c r="G16" s="31" t="s">
        <v>148</v>
      </c>
      <c r="H16" s="31" t="s">
        <v>68</v>
      </c>
      <c r="I16" s="14" t="s">
        <v>118</v>
      </c>
      <c r="J16" s="14"/>
      <c r="K16" s="34"/>
    </row>
    <row r="17" spans="1:11">
      <c r="A17" s="15">
        <v>0.5625</v>
      </c>
      <c r="B17" s="14"/>
      <c r="C17" s="14" t="s">
        <v>65</v>
      </c>
      <c r="D17" s="14"/>
      <c r="E17" s="14"/>
      <c r="F17" s="14"/>
      <c r="G17" s="34"/>
      <c r="H17" s="36"/>
      <c r="I17" s="14" t="s">
        <v>119</v>
      </c>
      <c r="J17" s="14"/>
      <c r="K17" s="34"/>
    </row>
    <row r="18" spans="1:11">
      <c r="A18" s="15">
        <v>0.58333333333333304</v>
      </c>
      <c r="B18" s="14" t="s">
        <v>133</v>
      </c>
      <c r="C18" s="14" t="s">
        <v>83</v>
      </c>
      <c r="D18" s="14"/>
      <c r="E18" s="14"/>
      <c r="F18" s="14"/>
      <c r="G18" s="34"/>
      <c r="H18" s="36"/>
      <c r="I18" s="14" t="s">
        <v>120</v>
      </c>
      <c r="J18" s="14"/>
      <c r="K18" s="34"/>
    </row>
    <row r="19" spans="1:11">
      <c r="A19" s="15">
        <v>0.60416666666666696</v>
      </c>
      <c r="B19" s="14"/>
      <c r="C19" s="14" t="s">
        <v>116</v>
      </c>
      <c r="D19" s="14" t="s">
        <v>152</v>
      </c>
      <c r="E19" s="14"/>
      <c r="F19" s="14"/>
      <c r="G19" s="34"/>
      <c r="H19" s="37"/>
      <c r="I19" s="14" t="s">
        <v>121</v>
      </c>
      <c r="J19" s="14"/>
      <c r="K19" s="34"/>
    </row>
    <row r="20" spans="1:11">
      <c r="A20" s="15">
        <v>0.625</v>
      </c>
      <c r="B20" s="14"/>
      <c r="C20" s="14" t="s">
        <v>80</v>
      </c>
      <c r="D20" s="14" t="s">
        <v>153</v>
      </c>
      <c r="E20" s="14"/>
      <c r="F20" s="14"/>
      <c r="G20" s="34"/>
      <c r="H20" s="14" t="s">
        <v>66</v>
      </c>
      <c r="I20" s="14" t="s">
        <v>122</v>
      </c>
      <c r="J20" s="14"/>
      <c r="K20" s="34"/>
    </row>
    <row r="21" spans="1:11">
      <c r="A21" s="15">
        <v>0.64583333333333304</v>
      </c>
      <c r="B21" s="14"/>
      <c r="C21" s="14"/>
      <c r="D21" s="14"/>
      <c r="E21" s="14"/>
      <c r="F21" s="14"/>
      <c r="G21" s="34"/>
      <c r="H21" s="14"/>
      <c r="I21" s="14" t="s">
        <v>123</v>
      </c>
      <c r="J21" s="14"/>
      <c r="K21" s="34"/>
    </row>
    <row r="22" spans="1:11">
      <c r="A22" s="15">
        <v>0.66666666666666696</v>
      </c>
      <c r="C22" s="14"/>
      <c r="D22" s="14"/>
      <c r="E22" s="14"/>
      <c r="F22" s="14"/>
      <c r="G22" s="32"/>
      <c r="H22" s="14"/>
      <c r="I22" s="14"/>
      <c r="J22" s="14"/>
      <c r="K22" s="34"/>
    </row>
    <row r="23" spans="1:11">
      <c r="A23" s="15">
        <v>0.6875</v>
      </c>
      <c r="B23" s="14"/>
      <c r="C23" s="14" t="s">
        <v>160</v>
      </c>
      <c r="D23" s="14"/>
      <c r="E23" s="14"/>
      <c r="F23" s="14"/>
      <c r="G23" s="14" t="s">
        <v>147</v>
      </c>
      <c r="H23" s="14" t="s">
        <v>80</v>
      </c>
      <c r="I23" s="14" t="s">
        <v>115</v>
      </c>
      <c r="J23" s="14"/>
      <c r="K23" s="34"/>
    </row>
    <row r="24" spans="1:11">
      <c r="A24" s="15">
        <v>0.70833333333333304</v>
      </c>
      <c r="B24" s="14" t="s">
        <v>131</v>
      </c>
      <c r="C24" s="14" t="s">
        <v>154</v>
      </c>
      <c r="D24" s="14" t="s">
        <v>161</v>
      </c>
      <c r="E24" s="14"/>
      <c r="F24" s="14"/>
      <c r="G24" s="14"/>
      <c r="H24" s="14"/>
      <c r="I24" s="14"/>
      <c r="J24" s="14"/>
      <c r="K24" s="34"/>
    </row>
    <row r="25" spans="1:11">
      <c r="A25" s="15">
        <v>0.72916666666666696</v>
      </c>
      <c r="B25" s="14"/>
      <c r="C25" s="14"/>
      <c r="D25" s="14"/>
      <c r="E25" s="14"/>
      <c r="F25" s="14"/>
      <c r="G25" s="14"/>
      <c r="H25" s="14"/>
      <c r="I25" s="14"/>
      <c r="J25" s="14"/>
      <c r="K25" s="32"/>
    </row>
    <row r="26" spans="1:11">
      <c r="A26" s="15">
        <v>0.75</v>
      </c>
      <c r="B26" s="14"/>
      <c r="C26" s="14" t="s">
        <v>155</v>
      </c>
      <c r="D26" s="33" t="s">
        <v>128</v>
      </c>
      <c r="E26" s="14"/>
      <c r="F26" s="14"/>
      <c r="G26" s="14"/>
      <c r="H26" s="14"/>
      <c r="I26" s="14"/>
      <c r="J26" s="14"/>
      <c r="K26" s="14"/>
    </row>
    <row r="27" spans="1:11">
      <c r="A27" s="15">
        <v>0.77083333333333304</v>
      </c>
      <c r="B27" s="14"/>
      <c r="C27" s="14"/>
      <c r="D27" s="34"/>
      <c r="E27" s="14"/>
      <c r="F27" s="14"/>
      <c r="G27" s="14"/>
      <c r="H27" s="14"/>
      <c r="I27" s="14"/>
      <c r="J27" s="14"/>
      <c r="K27" s="14"/>
    </row>
    <row r="28" spans="1:11">
      <c r="A28" s="15">
        <v>0.79166666666666696</v>
      </c>
      <c r="B28" s="35" t="s">
        <v>67</v>
      </c>
      <c r="C28" s="14"/>
      <c r="D28" s="34"/>
      <c r="E28" s="14" t="s">
        <v>124</v>
      </c>
      <c r="F28" s="14" t="s">
        <v>124</v>
      </c>
      <c r="G28" s="14" t="s">
        <v>124</v>
      </c>
      <c r="H28" s="14" t="s">
        <v>124</v>
      </c>
      <c r="I28" s="14" t="s">
        <v>124</v>
      </c>
      <c r="J28" s="14"/>
      <c r="K28" s="14"/>
    </row>
    <row r="29" spans="1:11">
      <c r="A29" s="15">
        <v>0.8125</v>
      </c>
      <c r="B29" s="35"/>
      <c r="C29" s="14"/>
      <c r="D29" s="32"/>
      <c r="E29" s="14"/>
      <c r="F29" s="14"/>
      <c r="G29" s="14"/>
      <c r="H29" s="14"/>
      <c r="I29" s="14"/>
      <c r="J29" s="14"/>
      <c r="K29" s="14"/>
    </row>
    <row r="30" spans="1:11">
      <c r="A30" s="15">
        <v>0.83333333333333304</v>
      </c>
      <c r="B30" s="35"/>
      <c r="C30" s="14"/>
      <c r="D30" s="14"/>
      <c r="E30" s="14"/>
      <c r="F30" s="14"/>
      <c r="G30" s="14"/>
      <c r="H30" s="14"/>
      <c r="I30" s="14"/>
      <c r="J30" s="14"/>
      <c r="K30" s="14"/>
    </row>
    <row r="31" spans="1:11">
      <c r="A31" s="15">
        <v>0.85416666666666696</v>
      </c>
      <c r="B31" s="35"/>
      <c r="C31" s="14"/>
      <c r="D31" s="14"/>
      <c r="E31" s="14"/>
      <c r="F31" s="14"/>
      <c r="G31" s="14"/>
      <c r="H31" s="14"/>
      <c r="I31" s="14"/>
      <c r="J31" s="14"/>
      <c r="K31" s="14"/>
    </row>
    <row r="32" spans="1:11">
      <c r="A32" s="15">
        <v>0.875</v>
      </c>
      <c r="B32" s="35"/>
      <c r="C32" s="14"/>
      <c r="D32" s="14"/>
      <c r="E32" s="14"/>
      <c r="F32" s="14"/>
      <c r="G32" s="14"/>
      <c r="H32" s="14"/>
      <c r="I32" s="14"/>
      <c r="J32" s="14"/>
      <c r="K32" s="14"/>
    </row>
    <row r="33" spans="1:11">
      <c r="A33" s="15">
        <v>0.89583333333333304</v>
      </c>
      <c r="B33" s="35"/>
      <c r="C33" s="14"/>
      <c r="D33" s="14"/>
      <c r="E33" s="14"/>
      <c r="F33" s="14"/>
      <c r="G33" s="14"/>
      <c r="H33" s="14"/>
      <c r="I33" s="14"/>
      <c r="J33" s="14"/>
      <c r="K33" s="14"/>
    </row>
    <row r="34" spans="1:11">
      <c r="A34" s="15">
        <v>0.91666666666666596</v>
      </c>
      <c r="B34" s="35"/>
      <c r="C34" s="14"/>
      <c r="D34" s="14"/>
      <c r="E34" s="14"/>
      <c r="F34" s="14"/>
      <c r="G34" s="14"/>
      <c r="H34" s="14"/>
      <c r="I34" s="14"/>
      <c r="J34" s="14"/>
      <c r="K34" s="14"/>
    </row>
    <row r="35" spans="1:11">
      <c r="A35" s="15">
        <v>0.9375</v>
      </c>
      <c r="B35" s="35"/>
      <c r="C35" s="14"/>
      <c r="D35" s="14"/>
      <c r="E35" s="14"/>
      <c r="F35" s="14"/>
      <c r="G35" s="14"/>
      <c r="H35" s="14"/>
      <c r="I35" s="14"/>
      <c r="J35" s="14"/>
      <c r="K35" s="14"/>
    </row>
    <row r="36" spans="1:11">
      <c r="A36" s="15">
        <v>0.95833333333333304</v>
      </c>
      <c r="B36" s="35"/>
      <c r="C36" s="14"/>
      <c r="D36" s="14"/>
      <c r="E36" s="14"/>
      <c r="F36" s="14"/>
      <c r="G36" s="14"/>
      <c r="H36" s="14"/>
      <c r="I36" s="14"/>
      <c r="J36" s="14"/>
      <c r="K36" s="14"/>
    </row>
    <row r="38" spans="1:11">
      <c r="G38" s="1" t="s">
        <v>134</v>
      </c>
    </row>
    <row r="39" spans="1:11">
      <c r="G39" s="26" t="s">
        <v>139</v>
      </c>
    </row>
    <row r="40" spans="1:11">
      <c r="G40" s="26" t="s">
        <v>140</v>
      </c>
    </row>
  </sheetData>
  <mergeCells count="8">
    <mergeCell ref="G10:G11"/>
    <mergeCell ref="D26:D29"/>
    <mergeCell ref="B28:B36"/>
    <mergeCell ref="H16:H19"/>
    <mergeCell ref="K12:K25"/>
    <mergeCell ref="G16:G22"/>
    <mergeCell ref="G14:G15"/>
    <mergeCell ref="G12:G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6" sqref="D6"/>
    </sheetView>
  </sheetViews>
  <sheetFormatPr defaultRowHeight="15.75"/>
  <cols>
    <col min="2" max="2" width="22.875" customWidth="1"/>
    <col min="4" max="4" width="9.875" bestFit="1" customWidth="1"/>
    <col min="5" max="5" width="12" customWidth="1"/>
  </cols>
  <sheetData>
    <row r="1" spans="1:7">
      <c r="A1" t="s">
        <v>95</v>
      </c>
      <c r="B1" t="s">
        <v>96</v>
      </c>
      <c r="C1" t="s">
        <v>102</v>
      </c>
      <c r="D1" t="s">
        <v>103</v>
      </c>
      <c r="E1" t="s">
        <v>137</v>
      </c>
      <c r="F1" t="s">
        <v>135</v>
      </c>
      <c r="G1">
        <v>5.75</v>
      </c>
    </row>
    <row r="2" spans="1:7">
      <c r="B2" t="s">
        <v>97</v>
      </c>
      <c r="C2">
        <v>27404</v>
      </c>
      <c r="E2">
        <f>C2+(D2*$G$1)</f>
        <v>27404</v>
      </c>
    </row>
    <row r="3" spans="1:7">
      <c r="B3" t="s">
        <v>98</v>
      </c>
      <c r="C3">
        <v>6758</v>
      </c>
      <c r="E3">
        <f t="shared" ref="E3:E12" si="0">C3+(D3*$G$1)</f>
        <v>6758</v>
      </c>
    </row>
    <row r="4" spans="1:7">
      <c r="B4" t="s">
        <v>99</v>
      </c>
      <c r="C4">
        <v>4622</v>
      </c>
      <c r="E4">
        <f t="shared" si="0"/>
        <v>4622</v>
      </c>
    </row>
    <row r="5" spans="1:7">
      <c r="B5" t="s">
        <v>100</v>
      </c>
      <c r="D5">
        <v>621.28</v>
      </c>
      <c r="E5">
        <f t="shared" si="0"/>
        <v>3572.3599999999997</v>
      </c>
    </row>
    <row r="6" spans="1:7">
      <c r="B6" t="s">
        <v>101</v>
      </c>
      <c r="D6">
        <v>218.5</v>
      </c>
      <c r="E6">
        <f t="shared" si="0"/>
        <v>1256.375</v>
      </c>
    </row>
    <row r="7" spans="1:7">
      <c r="B7" t="s">
        <v>138</v>
      </c>
      <c r="D7">
        <f>28*4</f>
        <v>112</v>
      </c>
      <c r="E7">
        <f t="shared" si="0"/>
        <v>644</v>
      </c>
    </row>
    <row r="8" spans="1:7">
      <c r="E8">
        <f t="shared" si="0"/>
        <v>0</v>
      </c>
    </row>
    <row r="9" spans="1:7">
      <c r="E9">
        <f t="shared" si="0"/>
        <v>0</v>
      </c>
    </row>
    <row r="10" spans="1:7">
      <c r="E10">
        <f t="shared" si="0"/>
        <v>0</v>
      </c>
    </row>
    <row r="11" spans="1:7">
      <c r="E11">
        <f t="shared" si="0"/>
        <v>0</v>
      </c>
    </row>
    <row r="12" spans="1:7">
      <c r="E12">
        <f t="shared" si="0"/>
        <v>0</v>
      </c>
    </row>
    <row r="13" spans="1:7">
      <c r="B13" t="s">
        <v>136</v>
      </c>
      <c r="E13">
        <f>SUM(E2:E12)</f>
        <v>44256.735000000001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8" sqref="B8"/>
    </sheetView>
  </sheetViews>
  <sheetFormatPr defaultRowHeight="15.75"/>
  <cols>
    <col min="1" max="1" width="28" customWidth="1"/>
    <col min="2" max="2" width="44.625" customWidth="1"/>
    <col min="3" max="3" width="59.125" customWidth="1"/>
  </cols>
  <sheetData>
    <row r="1" spans="1:3">
      <c r="A1" t="s">
        <v>141</v>
      </c>
      <c r="B1" t="s">
        <v>142</v>
      </c>
      <c r="C1" t="s">
        <v>143</v>
      </c>
    </row>
    <row r="2" spans="1:3" ht="110.25">
      <c r="A2" t="s">
        <v>144</v>
      </c>
      <c r="B2" t="s">
        <v>134</v>
      </c>
      <c r="C2" s="27" t="s">
        <v>145</v>
      </c>
    </row>
    <row r="3" spans="1:3" ht="31.5">
      <c r="A3" t="s">
        <v>156</v>
      </c>
      <c r="B3" t="s">
        <v>157</v>
      </c>
      <c r="C3" s="27" t="s">
        <v>158</v>
      </c>
    </row>
    <row r="4" spans="1:3" ht="31.5">
      <c r="A4" t="s">
        <v>162</v>
      </c>
      <c r="B4" s="28" t="s">
        <v>164</v>
      </c>
      <c r="C4" s="28" t="s">
        <v>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>
      <selection activeCell="T40" sqref="T40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Flights</vt:lpstr>
      <vt:lpstr>Car Rentals</vt:lpstr>
      <vt:lpstr>Accomodations</vt:lpstr>
      <vt:lpstr>Plan</vt:lpstr>
      <vt:lpstr>Expenditures</vt:lpstr>
      <vt:lpstr>Attractions</vt:lpstr>
      <vt:lpstr>Maps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mankei</dc:creator>
  <cp:lastModifiedBy>Chui, Ronald MK</cp:lastModifiedBy>
  <dcterms:created xsi:type="dcterms:W3CDTF">2016-06-18T04:43:31Z</dcterms:created>
  <dcterms:modified xsi:type="dcterms:W3CDTF">2017-01-10T06:15:58Z</dcterms:modified>
</cp:coreProperties>
</file>