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agistrs\Eksperimenti\"/>
    </mc:Choice>
  </mc:AlternateContent>
  <xr:revisionPtr revIDLastSave="0" documentId="13_ncr:1_{98F339CA-A11D-4061-B080-B05F52BC5A13}" xr6:coauthVersionLast="47" xr6:coauthVersionMax="47" xr10:uidLastSave="{00000000-0000-0000-0000-000000000000}"/>
  <bookViews>
    <workbookView xWindow="-108" yWindow="-108" windowWidth="30936" windowHeight="16776" activeTab="1" xr2:uid="{C7EC2D46-6AF4-4C03-B6A2-A602A1492393}"/>
  </bookViews>
  <sheets>
    <sheet name="derivation_results" sheetId="1" r:id="rId1"/>
    <sheet name="regex_results" sheetId="2" r:id="rId2"/>
    <sheet name="special_model_results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I3" i="1"/>
  <c r="I4" i="1"/>
  <c r="I5" i="1"/>
  <c r="I6" i="1"/>
  <c r="I7" i="1"/>
  <c r="I8" i="1"/>
  <c r="I9" i="1"/>
  <c r="I10" i="1"/>
  <c r="I11" i="1"/>
  <c r="I12" i="1"/>
  <c r="I13" i="1"/>
  <c r="I2" i="1"/>
  <c r="J2" i="1"/>
  <c r="F5" i="3"/>
  <c r="F6" i="3"/>
  <c r="F7" i="3"/>
  <c r="F8" i="3"/>
  <c r="F4" i="3"/>
  <c r="G2" i="3"/>
  <c r="K19" i="1"/>
  <c r="L19" i="1"/>
  <c r="M19" i="1"/>
  <c r="C11" i="2"/>
  <c r="D11" i="2"/>
  <c r="E11" i="2"/>
  <c r="F11" i="2"/>
  <c r="H11" i="2"/>
  <c r="I11" i="2"/>
  <c r="J11" i="2"/>
  <c r="K11" i="2"/>
  <c r="L11" i="2"/>
  <c r="B11" i="2"/>
  <c r="C10" i="2"/>
  <c r="D10" i="2"/>
  <c r="E10" i="2"/>
  <c r="F10" i="2"/>
  <c r="H10" i="2"/>
  <c r="I10" i="2"/>
  <c r="J10" i="2"/>
  <c r="K10" i="2"/>
  <c r="L10" i="2"/>
  <c r="B10" i="2"/>
  <c r="C9" i="2"/>
  <c r="D9" i="2"/>
  <c r="E9" i="2"/>
  <c r="F9" i="2"/>
  <c r="H9" i="2"/>
  <c r="I9" i="2"/>
  <c r="J9" i="2"/>
  <c r="K9" i="2"/>
  <c r="L9" i="2"/>
  <c r="B9" i="2"/>
  <c r="M22" i="1"/>
  <c r="K22" i="1"/>
  <c r="L22" i="1"/>
  <c r="K21" i="1"/>
  <c r="L21" i="1"/>
  <c r="M21" i="1"/>
  <c r="M18" i="1"/>
  <c r="L18" i="1"/>
  <c r="L17" i="1"/>
  <c r="M17" i="1"/>
  <c r="M16" i="1"/>
  <c r="L16" i="1"/>
  <c r="L15" i="1"/>
  <c r="M15" i="1"/>
  <c r="K18" i="1"/>
  <c r="K17" i="1"/>
  <c r="K16" i="1"/>
  <c r="K15" i="1"/>
  <c r="G3" i="2"/>
  <c r="G4" i="2"/>
  <c r="G5" i="2"/>
  <c r="G11" i="2" s="1"/>
  <c r="G6" i="2"/>
  <c r="G7" i="2"/>
  <c r="G2" i="2"/>
  <c r="G9" i="2" s="1"/>
  <c r="J3" i="1"/>
  <c r="J4" i="1"/>
  <c r="J5" i="1"/>
  <c r="J6" i="1"/>
  <c r="J7" i="1"/>
  <c r="J8" i="1"/>
  <c r="J9" i="1"/>
  <c r="J10" i="1"/>
  <c r="J11" i="1"/>
  <c r="J12" i="1"/>
  <c r="J13" i="1"/>
  <c r="C21" i="1"/>
  <c r="E21" i="1"/>
  <c r="F21" i="1"/>
  <c r="H21" i="1"/>
  <c r="B21" i="1"/>
  <c r="C22" i="1"/>
  <c r="E22" i="1"/>
  <c r="F22" i="1"/>
  <c r="H22" i="1"/>
  <c r="B22" i="1"/>
  <c r="C17" i="1"/>
  <c r="E17" i="1"/>
  <c r="F17" i="1"/>
  <c r="H17" i="1"/>
  <c r="B17" i="1"/>
  <c r="C16" i="1"/>
  <c r="E16" i="1"/>
  <c r="F16" i="1"/>
  <c r="H16" i="1"/>
  <c r="B16" i="1"/>
  <c r="C19" i="1"/>
  <c r="E19" i="1"/>
  <c r="F19" i="1"/>
  <c r="H19" i="1"/>
  <c r="B19" i="1"/>
  <c r="C18" i="1"/>
  <c r="E18" i="1"/>
  <c r="F18" i="1"/>
  <c r="H18" i="1"/>
  <c r="B18" i="1"/>
  <c r="C15" i="1"/>
  <c r="E15" i="1"/>
  <c r="F15" i="1"/>
  <c r="H15" i="1"/>
  <c r="B15" i="1"/>
  <c r="J22" i="1" l="1"/>
  <c r="J18" i="1"/>
  <c r="G10" i="2"/>
  <c r="J21" i="1"/>
  <c r="J15" i="1"/>
  <c r="J16" i="1"/>
  <c r="J19" i="1"/>
  <c r="J17" i="1"/>
</calcChain>
</file>

<file path=xl/sharedStrings.xml><?xml version="1.0" encoding="utf-8"?>
<sst xmlns="http://schemas.openxmlformats.org/spreadsheetml/2006/main" count="95" uniqueCount="56">
  <si>
    <t>V</t>
  </si>
  <si>
    <t>I</t>
  </si>
  <si>
    <t>N</t>
  </si>
  <si>
    <t>J</t>
  </si>
  <si>
    <t>Kopā</t>
  </si>
  <si>
    <t xml:space="preserve">Ģenerēto kandidātu skaits </t>
  </si>
  <si>
    <t>Pareizi derivāti</t>
  </si>
  <si>
    <t>Vidējais</t>
  </si>
  <si>
    <t>Atkārtoti/locījumi</t>
  </si>
  <si>
    <t>Kļūda</t>
  </si>
  <si>
    <t>Unikālie likumi</t>
  </si>
  <si>
    <t>Derīgie unikālie likumi konkrētajai kopai</t>
  </si>
  <si>
    <t>TOP 1</t>
  </si>
  <si>
    <t>TOP 2</t>
  </si>
  <si>
    <t>TOP 3</t>
  </si>
  <si>
    <t>TOP 4</t>
  </si>
  <si>
    <t>TOP 5</t>
  </si>
  <si>
    <t>Modelis, spriešana, eksperiments</t>
  </si>
  <si>
    <t>o3, sprieš., bez-piemēru</t>
  </si>
  <si>
    <t>o3, sprieš., dažu piemēru</t>
  </si>
  <si>
    <t>Vidējais, sprieš.</t>
  </si>
  <si>
    <t>Vidējais, bez sprieš.</t>
  </si>
  <si>
    <t>Vidējais, sprieš., dažu piemēru</t>
  </si>
  <si>
    <t>Vidējais, bez sprieš., bez-piemēru</t>
  </si>
  <si>
    <t>Modelis, spriešana</t>
  </si>
  <si>
    <t>`</t>
  </si>
  <si>
    <t>o3, spriešana</t>
  </si>
  <si>
    <t>GPT4.1, bez spriešanas</t>
  </si>
  <si>
    <t>Gemini 2.5 Flash, spriešana</t>
  </si>
  <si>
    <t>Gemini 2.5 Flash, bez spriešanas</t>
  </si>
  <si>
    <t>Claude 3.7 Sonnet, spriešana</t>
  </si>
  <si>
    <t>Claude 3.7 Sonnet, bez spriešanas</t>
  </si>
  <si>
    <t>Vidējais, spriešana</t>
  </si>
  <si>
    <t>Vidējais, bez spriešanas</t>
  </si>
  <si>
    <t>Precizitāte ar x kandidātiem</t>
  </si>
  <si>
    <t>Derivātu ģenerēšana ar specializētu modeli</t>
  </si>
  <si>
    <t>Derivātu ģenerēšana ar pamatapmācītu LVM, vidējais</t>
  </si>
  <si>
    <t>Derivātu ģenerēšana ar pamatapmācītu LVM,  spriešana un dažu piemēru mācīšanās, vidējais</t>
  </si>
  <si>
    <t>Regulāro izteiksmju ģenerēšana ar pamatapmācītu LVM, vidējais</t>
  </si>
  <si>
    <t>Regulāro izteiksmju ģenerēšana ar pamatapmācītu LVM, spriešana, vidējais</t>
  </si>
  <si>
    <t>Vidējais, bez sprieš., bezpiemēru</t>
  </si>
  <si>
    <t>Vidējais, sprieš., dažpiemēru</t>
  </si>
  <si>
    <t>Vidējais, dažpiemēru</t>
  </si>
  <si>
    <t>Vidējais, bezpiemēru</t>
  </si>
  <si>
    <t>Claude 3.7 Sonnet, bez sprieš., dažpiemēru</t>
  </si>
  <si>
    <t>Claude 3.7 Sonnet, bez sprieš., bezpiemēru</t>
  </si>
  <si>
    <t>Claude 3.7 Sonnet, sprieš., dažpiemēru</t>
  </si>
  <si>
    <t>Claude 3.7 Sonnet, sprieš., bezpiemēru</t>
  </si>
  <si>
    <t>Gemini 2.5 Flash, bez sprieš., dažpiemēru</t>
  </si>
  <si>
    <t>Gemini 2.5 Flash, bez sprieš., bezpiemēru</t>
  </si>
  <si>
    <t>Gemini 2.5 Flash, sprieš., dažpiemēru</t>
  </si>
  <si>
    <t>Gemini 2.5 Flash, sprieš., bezpiemēru</t>
  </si>
  <si>
    <t>GPT4.1, bez sprieš., dažpiemēru</t>
  </si>
  <si>
    <t>GPT4.1, bez sprieš., bezpiemēru</t>
  </si>
  <si>
    <t>bezpiemēru</t>
  </si>
  <si>
    <t>dažpiemēru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</si>
</sst>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2" borderId="0" xfId="0" applyFont="1" applyFill="1"/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 baseline="0"/>
              <a:t>Piemēru sniegšanas ietekmes salīdzinājums o3 un GPT4.1 modeļu pārim derivātu ģenerēšanā</a:t>
            </a:r>
            <a:endParaRPr lang="lv-LV" sz="1200"/>
          </a:p>
        </c:rich>
      </c:tx>
      <c:layout>
        <c:manualLayout>
          <c:xMode val="edge"/>
          <c:yMode val="edge"/>
          <c:x val="0.11427141666316036"/>
          <c:y val="3.597276820698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derivation_results!$A$30</c:f>
              <c:strCache>
                <c:ptCount val="1"/>
                <c:pt idx="0">
                  <c:v>bezpiemēru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1-4DAA-A03F-6FED0B59E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(derivation_results!$B$29:$C$29,derivation_results!$E$29:$F$29,derivation_results!$H$29,derivation_results!$J$29)</c15:sqref>
                  </c15:fullRef>
                </c:ext>
              </c:extLst>
              <c:f>derivation_results!$B$29:$C$29</c:f>
              <c:strCache>
                <c:ptCount val="2"/>
                <c:pt idx="0">
                  <c:v>o3, spriešana</c:v>
                </c:pt>
                <c:pt idx="1">
                  <c:v>GPT4.1, bez spriešanas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(derivation_results!$B$30:$C$30,derivation_results!$E$30:$F$30,derivation_results!$H$30,derivation_results!$J$30)</c15:sqref>
                  </c15:fullRef>
                </c:ext>
              </c:extLst>
              <c:f>derivation_results!$B$30:$C$30</c:f>
              <c:numCache>
                <c:formatCode>0.000</c:formatCode>
                <c:ptCount val="2"/>
                <c:pt idx="0">
                  <c:v>0.54300000000000004</c:v>
                </c:pt>
                <c:pt idx="1">
                  <c:v>0.53100000000000003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1-4DAA-A03F-6FED0B59EA41}"/>
            </c:ext>
          </c:extLst>
        </c:ser>
        <c:ser>
          <c:idx val="1"/>
          <c:order val="1"/>
          <c:tx>
            <c:strRef>
              <c:f>derivation_results!$A$31</c:f>
              <c:strCache>
                <c:ptCount val="1"/>
                <c:pt idx="0">
                  <c:v>dažpiemēru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2-4B71-B0D6-3E913EDDC4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(derivation_results!$B$29:$C$29,derivation_results!$E$29:$F$29,derivation_results!$H$29,derivation_results!$J$29)</c15:sqref>
                  </c15:fullRef>
                </c:ext>
              </c:extLst>
              <c:f>derivation_results!$B$29:$C$29</c:f>
              <c:strCache>
                <c:ptCount val="2"/>
                <c:pt idx="0">
                  <c:v>o3, spriešana</c:v>
                </c:pt>
                <c:pt idx="1">
                  <c:v>GPT4.1, bez spriešanas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(derivation_results!$B$31:$C$31,derivation_results!$E$31:$F$31,derivation_results!$H$31,derivation_results!$J$31)</c15:sqref>
                  </c15:fullRef>
                </c:ext>
              </c:extLst>
              <c:f>derivation_results!$B$31:$C$31</c:f>
              <c:numCache>
                <c:formatCode>0.000</c:formatCode>
                <c:ptCount val="2"/>
                <c:pt idx="0">
                  <c:v>0.72499999999999998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1-4DAA-A03F-6FED0B59E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8586015"/>
        <c:axId val="1658591775"/>
      </c:barChart>
      <c:catAx>
        <c:axId val="16585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8591775"/>
        <c:crosses val="autoZero"/>
        <c:auto val="1"/>
        <c:lblAlgn val="ctr"/>
        <c:lblOffset val="100"/>
        <c:noMultiLvlLbl val="0"/>
      </c:catAx>
      <c:valAx>
        <c:axId val="1658591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85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5886392529989"/>
          <c:y val="0.8864825413342583"/>
          <c:w val="0.22316843688132329"/>
          <c:h val="8.6038366670520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Vidējā precizitāte atkarībā no spriešanas spējas esamības regulāro izteiksmju ģenerēšanā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0.10721358000981585"/>
          <c:y val="0.2462037037037037"/>
          <c:w val="0.86794450490436659"/>
          <c:h val="0.635293624249032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regex_results!$F$15:$H$15</c:f>
              <c:strCache>
                <c:ptCount val="3"/>
                <c:pt idx="0">
                  <c:v>Vidējais</c:v>
                </c:pt>
                <c:pt idx="1">
                  <c:v>Vidējais, spriešana</c:v>
                </c:pt>
                <c:pt idx="2">
                  <c:v>Vidējais, bez spriešanas</c:v>
                </c:pt>
              </c:strCache>
            </c:strRef>
          </c:cat>
          <c:val>
            <c:numRef>
              <c:f>regex_results!$F$16:$H$16</c:f>
              <c:numCache>
                <c:formatCode>General</c:formatCode>
                <c:ptCount val="3"/>
                <c:pt idx="0">
                  <c:v>0.47199999999999998</c:v>
                </c:pt>
                <c:pt idx="1">
                  <c:v>0.58599999999999997</c:v>
                </c:pt>
                <c:pt idx="2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2-4E3B-8565-A6D075DAD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135424"/>
        <c:axId val="1483137344"/>
      </c:barChart>
      <c:catAx>
        <c:axId val="14831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483137344"/>
        <c:crosses val="autoZero"/>
        <c:auto val="1"/>
        <c:lblAlgn val="ctr"/>
        <c:lblOffset val="100"/>
        <c:noMultiLvlLbl val="0"/>
      </c:catAx>
      <c:valAx>
        <c:axId val="148313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48313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Precizitāte</a:t>
            </a:r>
            <a:r>
              <a:rPr lang="lv-LV" baseline="0"/>
              <a:t> atkarībā no ģenerēto kandidātu skaita</a:t>
            </a:r>
            <a:endParaRPr lang="en-US"/>
          </a:p>
        </c:rich>
      </c:tx>
      <c:layout>
        <c:manualLayout>
          <c:xMode val="edge"/>
          <c:yMode val="edge"/>
          <c:x val="0.216204868133334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special_model_results!$G$3</c:f>
              <c:strCache>
                <c:ptCount val="1"/>
                <c:pt idx="0">
                  <c:v>Precizitāte ar x kandidātiem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special_model_results!$G$4:$G$8</c:f>
              <c:numCache>
                <c:formatCode>General</c:formatCode>
                <c:ptCount val="5"/>
                <c:pt idx="0">
                  <c:v>0.4</c:v>
                </c:pt>
                <c:pt idx="1">
                  <c:v>0.60000000000000009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0.75000000000000011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4E1-906B-D8A0ACBAE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54271"/>
        <c:axId val="1342750911"/>
      </c:scatterChart>
      <c:valAx>
        <c:axId val="134275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Ģenerēto kandidātu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342750911"/>
        <c:crosses val="autoZero"/>
        <c:crossBetween val="midCat"/>
      </c:valAx>
      <c:valAx>
        <c:axId val="1342750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34275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Metožu</a:t>
            </a:r>
            <a:r>
              <a:rPr lang="lv-LV" baseline="0"/>
              <a:t> salīdzinājums</a:t>
            </a:r>
            <a:endParaRPr lang="en-US"/>
          </a:p>
        </c:rich>
      </c:tx>
      <c:layout>
        <c:manualLayout>
          <c:xMode val="edge"/>
          <c:yMode val="edge"/>
          <c:x val="0.38391323024054985"/>
          <c:y val="3.003003003003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Total!$B$4</c:f>
              <c:strCache>
                <c:ptCount val="1"/>
                <c:pt idx="0">
                  <c:v>Vidējais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Total!$C$3:$G$3</c:f>
              <c:strCache>
                <c:ptCount val="5"/>
                <c:pt idx="0">
                  <c:v>Derivātu ģenerēšana ar pamatapmācītu LVM, vidējais</c:v>
                </c:pt>
                <c:pt idx="1">
                  <c:v>Derivātu ģenerēšana ar pamatapmācītu LVM,  spriešana un dažu piemēru mācīšanās, vidējais</c:v>
                </c:pt>
                <c:pt idx="2">
                  <c:v>Regulāro izteiksmju ģenerēšana ar pamatapmācītu LVM, vidējais</c:v>
                </c:pt>
                <c:pt idx="3">
                  <c:v>Regulāro izteiksmju ģenerēšana ar pamatapmācītu LVM, spriešana, vidējais</c:v>
                </c:pt>
                <c:pt idx="4">
                  <c:v>Derivātu ģenerēšana ar specializētu modeli</c:v>
                </c:pt>
              </c:strCache>
            </c:strRef>
          </c:cat>
          <c:val>
            <c:numRef>
              <c:f>Total!$C$4:$G$4</c:f>
              <c:numCache>
                <c:formatCode>0.000</c:formatCode>
                <c:ptCount val="5"/>
                <c:pt idx="0">
                  <c:v>0.64491666666666669</c:v>
                </c:pt>
                <c:pt idx="1">
                  <c:v>0.76300000000000001</c:v>
                </c:pt>
                <c:pt idx="2">
                  <c:v>0.47199999999999998</c:v>
                </c:pt>
                <c:pt idx="3">
                  <c:v>0.58599999999999997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5-4466-ADD7-DE1F4E757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0757839"/>
        <c:axId val="1340755439"/>
      </c:barChart>
      <c:catAx>
        <c:axId val="13407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340755439"/>
        <c:crosses val="autoZero"/>
        <c:auto val="1"/>
        <c:lblAlgn val="ctr"/>
        <c:lblOffset val="100"/>
        <c:noMultiLvlLbl val="0"/>
      </c:catAx>
      <c:valAx>
        <c:axId val="1340755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layout>
            <c:manualLayout>
              <c:xMode val="edge"/>
              <c:yMode val="edge"/>
              <c:x val="1.7182130584192441E-2"/>
              <c:y val="0.28691886487162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3407578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Piemēru sniegšanas ietekmes </a:t>
            </a:r>
            <a:r>
              <a:rPr lang="lv-LV" sz="1200" baseline="0"/>
              <a:t>salīdzinājums Gemini 2.5 Flash modelim </a:t>
            </a:r>
            <a:r>
              <a:rPr lang="lv-LV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derivātu ģenerēšanā</a:t>
            </a:r>
            <a:r>
              <a:rPr lang="lv-LV" sz="1200" baseline="0"/>
              <a:t>  </a:t>
            </a:r>
            <a:endParaRPr lang="lv-LV" sz="1200"/>
          </a:p>
        </c:rich>
      </c:tx>
      <c:layout>
        <c:manualLayout>
          <c:xMode val="edge"/>
          <c:yMode val="edge"/>
          <c:x val="0.15240471961114382"/>
          <c:y val="3.5972753765386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derivation_results!$A$30</c:f>
              <c:strCache>
                <c:ptCount val="1"/>
                <c:pt idx="0">
                  <c:v>bezpiemēru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(derivation_results!$B$29:$C$29,derivation_results!$E$29:$F$29,derivation_results!$H$29,derivation_results!$J$29)</c15:sqref>
                  </c15:fullRef>
                </c:ext>
              </c:extLst>
              <c:f>derivation_results!$E$29:$F$29</c:f>
              <c:strCache>
                <c:ptCount val="2"/>
                <c:pt idx="0">
                  <c:v>Gemini 2.5 Flash, spriešana</c:v>
                </c:pt>
                <c:pt idx="1">
                  <c:v>Gemini 2.5 Flash, bez spriešanas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(derivation_results!$B$30:$C$30,derivation_results!$E$30:$F$30,derivation_results!$H$30,derivation_results!$J$30)</c15:sqref>
                  </c15:fullRef>
                </c:ext>
              </c:extLst>
              <c:f>derivation_results!$E$30:$F$30</c:f>
              <c:numCache>
                <c:formatCode>0.000</c:formatCode>
                <c:ptCount val="2"/>
                <c:pt idx="0" formatCode="General">
                  <c:v>0.76</c:v>
                </c:pt>
                <c:pt idx="1" formatCode="General">
                  <c:v>0.65500000000000003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derivation_results!$B$30</c15:sqref>
                  <c15:spPr xmlns:c15="http://schemas.microsoft.com/office/drawing/2012/chart">
                    <a:solidFill>
                      <a:schemeClr val="tx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167C-4466-8F88-E1DE41108294}"/>
            </c:ext>
          </c:extLst>
        </c:ser>
        <c:ser>
          <c:idx val="1"/>
          <c:order val="1"/>
          <c:tx>
            <c:strRef>
              <c:f>derivation_results!$A$31</c:f>
              <c:strCache>
                <c:ptCount val="1"/>
                <c:pt idx="0">
                  <c:v>dažpiemēru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(derivation_results!$B$29:$C$29,derivation_results!$E$29:$F$29,derivation_results!$H$29,derivation_results!$J$29)</c15:sqref>
                  </c15:fullRef>
                </c:ext>
              </c:extLst>
              <c:f>derivation_results!$E$29:$F$29</c:f>
              <c:strCache>
                <c:ptCount val="2"/>
                <c:pt idx="0">
                  <c:v>Gemini 2.5 Flash, spriešana</c:v>
                </c:pt>
                <c:pt idx="1">
                  <c:v>Gemini 2.5 Flash, bez spriešanas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(derivation_results!$B$31:$C$31,derivation_results!$E$31:$F$31,derivation_results!$H$31,derivation_results!$J$31)</c15:sqref>
                  </c15:fullRef>
                </c:ext>
              </c:extLst>
              <c:f>derivation_results!$E$31:$F$31</c:f>
              <c:numCache>
                <c:formatCode>0.000</c:formatCode>
                <c:ptCount val="2"/>
                <c:pt idx="0" formatCode="General">
                  <c:v>0.82599999999999996</c:v>
                </c:pt>
                <c:pt idx="1" formatCode="General">
                  <c:v>0.68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derivation_results!$B$31</c15:sqref>
                  <c15:spPr xmlns:c15="http://schemas.microsoft.com/office/drawing/2012/chart">
                    <a:solidFill>
                      <a:schemeClr val="tx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167C-4466-8F88-E1DE411082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8586015"/>
        <c:axId val="1658591775"/>
        <c:extLst/>
      </c:barChart>
      <c:catAx>
        <c:axId val="16585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8591775"/>
        <c:crosses val="autoZero"/>
        <c:auto val="1"/>
        <c:lblAlgn val="ctr"/>
        <c:lblOffset val="100"/>
        <c:noMultiLvlLbl val="0"/>
      </c:catAx>
      <c:valAx>
        <c:axId val="16585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85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37200201836993"/>
          <c:y val="0.88648258690688919"/>
          <c:w val="0.22868455452030645"/>
          <c:h val="8.6038332129624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Piemēru sniegšanas ietekmes </a:t>
            </a:r>
            <a:r>
              <a:rPr lang="lv-LV" sz="1200" baseline="0"/>
              <a:t>salīdzinājums Claude 3.7 Sonnet modelim </a:t>
            </a:r>
            <a:r>
              <a:rPr lang="lv-LV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derivātu ģenerēšanā</a:t>
            </a:r>
            <a:endParaRPr lang="lv-LV" sz="1200"/>
          </a:p>
        </c:rich>
      </c:tx>
      <c:layout>
        <c:manualLayout>
          <c:xMode val="edge"/>
          <c:yMode val="edge"/>
          <c:x val="0.13715926571691112"/>
          <c:y val="3.5972753765386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derivation_results!$A$30</c:f>
              <c:strCache>
                <c:ptCount val="1"/>
                <c:pt idx="0">
                  <c:v>bezpiemēru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(derivation_results!$B$29:$C$29,derivation_results!$E$29:$F$29,derivation_results!$H$29,derivation_results!$J$29)</c15:sqref>
                  </c15:fullRef>
                </c:ext>
              </c:extLst>
              <c:f>(derivation_results!$H$29,derivation_results!$J$29)</c:f>
              <c:strCache>
                <c:ptCount val="2"/>
                <c:pt idx="0">
                  <c:v>Claude 3.7 Sonnet, spriešana</c:v>
                </c:pt>
                <c:pt idx="1">
                  <c:v>Claude 3.7 Sonnet, bez spriešanas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(derivation_results!$B$30:$C$30,derivation_results!$E$30:$F$30,derivation_results!$H$30,derivation_results!$J$30)</c15:sqref>
                  </c15:fullRef>
                </c:ext>
              </c:extLst>
              <c:f>(derivation_results!$H$30,derivation_results!$J$30)</c:f>
              <c:numCache>
                <c:formatCode>0.000</c:formatCode>
                <c:ptCount val="2"/>
                <c:pt idx="0" formatCode="General">
                  <c:v>0.53600000000000003</c:v>
                </c:pt>
                <c:pt idx="1" formatCode="General">
                  <c:v>0.49199999999999999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derivation_results!$B$30</c15:sqref>
                  <c15:spPr xmlns:c15="http://schemas.microsoft.com/office/drawing/2012/chart">
                    <a:solidFill>
                      <a:schemeClr val="tx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DFAA-4B53-88F9-0AA3765B6229}"/>
            </c:ext>
          </c:extLst>
        </c:ser>
        <c:ser>
          <c:idx val="1"/>
          <c:order val="1"/>
          <c:tx>
            <c:strRef>
              <c:f>derivation_results!$A$31</c:f>
              <c:strCache>
                <c:ptCount val="1"/>
                <c:pt idx="0">
                  <c:v>dažpiemēru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(derivation_results!$B$29:$C$29,derivation_results!$E$29:$F$29,derivation_results!$H$29,derivation_results!$J$29)</c15:sqref>
                  </c15:fullRef>
                </c:ext>
              </c:extLst>
              <c:f>(derivation_results!$H$29,derivation_results!$J$29)</c:f>
              <c:strCache>
                <c:ptCount val="2"/>
                <c:pt idx="0">
                  <c:v>Claude 3.7 Sonnet, spriešana</c:v>
                </c:pt>
                <c:pt idx="1">
                  <c:v>Claude 3.7 Sonnet, bez spriešanas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(derivation_results!$B$31:$C$31,derivation_results!$E$31:$F$31,derivation_results!$H$31,derivation_results!$J$31)</c15:sqref>
                  </c15:fullRef>
                </c:ext>
              </c:extLst>
              <c:f>(derivation_results!$H$31,derivation_results!$J$31)</c:f>
              <c:numCache>
                <c:formatCode>0.000</c:formatCode>
                <c:ptCount val="2"/>
                <c:pt idx="0" formatCode="General">
                  <c:v>0.73699999999999999</c:v>
                </c:pt>
                <c:pt idx="1" formatCode="General">
                  <c:v>0.58699999999999997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derivation_results!$B$31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DFAA-4B53-88F9-0AA3765B6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8586015"/>
        <c:axId val="1658591775"/>
        <c:extLst/>
      </c:barChart>
      <c:catAx>
        <c:axId val="16585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8591775"/>
        <c:crosses val="autoZero"/>
        <c:auto val="1"/>
        <c:lblAlgn val="ctr"/>
        <c:lblOffset val="100"/>
        <c:noMultiLvlLbl val="0"/>
      </c:catAx>
      <c:valAx>
        <c:axId val="16585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585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40811261535043"/>
          <c:y val="0.88138405476224979"/>
          <c:w val="0.223168468127521"/>
          <c:h val="8.6038332129624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/>
              <a:t>Vidējā</a:t>
            </a:r>
            <a:r>
              <a:rPr lang="lv-LV" sz="1200" baseline="0"/>
              <a:t> precizitāte atkarībā no spriešanas spējas esamības derivātu ģenerēšanā</a:t>
            </a:r>
            <a:endParaRPr lang="lv-LV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derivation_results!$B$33:$C$33</c:f>
              <c:strCache>
                <c:ptCount val="2"/>
                <c:pt idx="0">
                  <c:v>Vidējais, spriešana</c:v>
                </c:pt>
                <c:pt idx="1">
                  <c:v>Vidējais, bez spriešanas</c:v>
                </c:pt>
              </c:strCache>
            </c:strRef>
          </c:cat>
          <c:val>
            <c:numRef>
              <c:f>derivation_results!$B$34:$C$34</c:f>
              <c:numCache>
                <c:formatCode>General</c:formatCode>
                <c:ptCount val="2"/>
                <c:pt idx="0">
                  <c:v>0.68799999999999994</c:v>
                </c:pt>
                <c:pt idx="1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0-465B-A9A9-0AB0C30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93696"/>
        <c:axId val="362780736"/>
      </c:barChart>
      <c:catAx>
        <c:axId val="3627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62780736"/>
        <c:crosses val="autoZero"/>
        <c:auto val="1"/>
        <c:lblAlgn val="ctr"/>
        <c:lblOffset val="100"/>
        <c:noMultiLvlLbl val="0"/>
      </c:catAx>
      <c:valAx>
        <c:axId val="36278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627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/>
              <a:t>Vidējā precizitāte atkarībā no piemēru sniegšanas modelim </a:t>
            </a:r>
            <a:r>
              <a:rPr lang="lv-LV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derivātu ģenerēšanā</a:t>
            </a:r>
            <a:endParaRPr lang="lv-LV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derivation_results!$B$73:$C$73</c:f>
              <c:strCache>
                <c:ptCount val="2"/>
                <c:pt idx="0">
                  <c:v>Vidējais, bezpiemēru</c:v>
                </c:pt>
                <c:pt idx="1">
                  <c:v>Vidējais, dažpiemēru</c:v>
                </c:pt>
              </c:strCache>
            </c:strRef>
          </c:cat>
          <c:val>
            <c:numRef>
              <c:f>derivation_results!$B$74:$C$74</c:f>
              <c:numCache>
                <c:formatCode>General</c:formatCode>
                <c:ptCount val="2"/>
                <c:pt idx="0">
                  <c:v>0.58599999999999997</c:v>
                </c:pt>
                <c:pt idx="1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9-4151-866D-D54C36A39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674896"/>
        <c:axId val="490669136"/>
      </c:barChart>
      <c:catAx>
        <c:axId val="4906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90669136"/>
        <c:crosses val="autoZero"/>
        <c:auto val="1"/>
        <c:lblAlgn val="ctr"/>
        <c:lblOffset val="100"/>
        <c:noMultiLvlLbl val="0"/>
      </c:catAx>
      <c:valAx>
        <c:axId val="4906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906748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Derivātu eksperimenta</a:t>
            </a:r>
            <a:r>
              <a:rPr lang="lv-LV" baseline="0"/>
              <a:t> kopējie rezultāti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derivation_results!$B$91:$D$91</c:f>
              <c:strCache>
                <c:ptCount val="3"/>
                <c:pt idx="0">
                  <c:v>Vidējais</c:v>
                </c:pt>
                <c:pt idx="1">
                  <c:v>Vidējais, sprieš., dažu piemēru</c:v>
                </c:pt>
                <c:pt idx="2">
                  <c:v>Vidējais, bez sprieš., bez-piemēru</c:v>
                </c:pt>
              </c:strCache>
            </c:strRef>
          </c:cat>
          <c:val>
            <c:numRef>
              <c:f>derivation_results!$B$92:$D$92</c:f>
              <c:numCache>
                <c:formatCode>0.000</c:formatCode>
                <c:ptCount val="3"/>
                <c:pt idx="0">
                  <c:v>0.64491666666666669</c:v>
                </c:pt>
                <c:pt idx="1">
                  <c:v>0.7626666666666666</c:v>
                </c:pt>
                <c:pt idx="2">
                  <c:v>0.55933333333333335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7-45C1-87BF-7C86B3CD0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705136"/>
        <c:axId val="490706576"/>
      </c:barChart>
      <c:catAx>
        <c:axId val="4907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90706576"/>
        <c:crosses val="autoZero"/>
        <c:auto val="1"/>
        <c:lblAlgn val="ctr"/>
        <c:lblOffset val="100"/>
        <c:noMultiLvlLbl val="0"/>
      </c:catAx>
      <c:valAx>
        <c:axId val="4907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907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Spriešanas spēju salīdzinājums o3 un GPT4.1 modeļu pārim regulāro izteiksmju ģenerēšanā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81-42FE-B4B3-2F96862C6D9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1-42FE-B4B3-2F96862C6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regex_results!$B$15:$C$15</c:f>
              <c:strCache>
                <c:ptCount val="2"/>
                <c:pt idx="0">
                  <c:v>o3, spriešana</c:v>
                </c:pt>
                <c:pt idx="1">
                  <c:v>GPT4.1, bez spriešanas</c:v>
                </c:pt>
              </c:strCache>
            </c:strRef>
          </c:cat>
          <c:val>
            <c:numRef>
              <c:f>regex_results!$B$16:$C$16</c:f>
              <c:numCache>
                <c:formatCode>0.000</c:formatCode>
                <c:ptCount val="2"/>
                <c:pt idx="0">
                  <c:v>0.51700000000000002</c:v>
                </c:pt>
                <c:pt idx="1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1-42FE-B4B3-2F96862C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990719"/>
        <c:axId val="1766992159"/>
      </c:barChart>
      <c:catAx>
        <c:axId val="1766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66992159"/>
        <c:crosses val="autoZero"/>
        <c:auto val="1"/>
        <c:lblAlgn val="ctr"/>
        <c:lblOffset val="100"/>
        <c:noMultiLvlLbl val="0"/>
      </c:catAx>
      <c:valAx>
        <c:axId val="1766992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66990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Spriešanas spēju salīdzinājums Gemini 2.5 Flash regulāro izteiksmju ģenerēšanā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regex_results!$B$19:$C$19</c:f>
              <c:strCache>
                <c:ptCount val="2"/>
                <c:pt idx="0">
                  <c:v>Gemini 2.5 Flash, spriešana</c:v>
                </c:pt>
                <c:pt idx="1">
                  <c:v>Gemini 2.5 Flash, bez spriešanas</c:v>
                </c:pt>
              </c:strCache>
            </c:strRef>
          </c:cat>
          <c:val>
            <c:numRef>
              <c:f>regex_results!$B$20:$C$20</c:f>
              <c:numCache>
                <c:formatCode>0.000</c:formatCode>
                <c:ptCount val="2"/>
                <c:pt idx="0">
                  <c:v>0.54500000000000004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2-488A-BF98-CD5A0055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951839"/>
        <c:axId val="1766956159"/>
      </c:barChart>
      <c:catAx>
        <c:axId val="17669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66956159"/>
        <c:crosses val="autoZero"/>
        <c:auto val="1"/>
        <c:lblAlgn val="ctr"/>
        <c:lblOffset val="100"/>
        <c:noMultiLvlLbl val="0"/>
      </c:catAx>
      <c:valAx>
        <c:axId val="1766956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669518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Spriešanas spēju salīdzinājums Claude 3.7 Sonnet modelim regulāro izteiksmju ģenerēšanā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0.157205999044921"/>
          <c:y val="0.25041666666666673"/>
          <c:w val="0.81223840769903766"/>
          <c:h val="0.651813575386410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regex_results!$B$22:$C$22</c:f>
              <c:strCache>
                <c:ptCount val="2"/>
                <c:pt idx="0">
                  <c:v>Claude 3.7 Sonnet, spriešana</c:v>
                </c:pt>
                <c:pt idx="1">
                  <c:v>Claude 3.7 Sonnet, bez spriešanas</c:v>
                </c:pt>
              </c:strCache>
            </c:strRef>
          </c:cat>
          <c:val>
            <c:numRef>
              <c:f>regex_results!$B$23:$C$23</c:f>
              <c:numCache>
                <c:formatCode>0.000</c:formatCode>
                <c:ptCount val="2"/>
                <c:pt idx="0">
                  <c:v>0.69599999999999995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F-41B5-9836-CAA96B14BC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6951839"/>
        <c:axId val="1766956159"/>
      </c:barChart>
      <c:catAx>
        <c:axId val="17669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66956159"/>
        <c:crosses val="autoZero"/>
        <c:auto val="1"/>
        <c:lblAlgn val="ctr"/>
        <c:lblOffset val="100"/>
        <c:noMultiLvlLbl val="0"/>
      </c:catAx>
      <c:valAx>
        <c:axId val="1766956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Precizitāte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669518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822298</xdr:colOff>
      <xdr:row>39</xdr:row>
      <xdr:rowOff>498</xdr:rowOff>
    </xdr:from>
    <xdr:to>
      <xdr:col>4</xdr:col>
      <xdr:colOff>1066801</xdr:colOff>
      <xdr:row>52</xdr:row>
      <xdr:rowOff>79514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E25E4-A307-CBE7-52B9-20B1E19C3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39</xdr:row>
      <xdr:rowOff>13252</xdr:rowOff>
    </xdr:from>
    <xdr:to>
      <xdr:col>11</xdr:col>
      <xdr:colOff>204746</xdr:colOff>
      <xdr:row>52</xdr:row>
      <xdr:rowOff>92269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C966D-9BD4-4D7A-9B12-BDFC969B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828261</xdr:colOff>
      <xdr:row>53</xdr:row>
      <xdr:rowOff>39756</xdr:rowOff>
    </xdr:from>
    <xdr:to>
      <xdr:col>4</xdr:col>
      <xdr:colOff>1072763</xdr:colOff>
      <xdr:row>66</xdr:row>
      <xdr:rowOff>118773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A8D682-7B27-478D-8B91-3C67B0176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1325217</xdr:colOff>
      <xdr:row>53</xdr:row>
      <xdr:rowOff>3313</xdr:rowOff>
    </xdr:from>
    <xdr:to>
      <xdr:col>11</xdr:col>
      <xdr:colOff>225287</xdr:colOff>
      <xdr:row>67</xdr:row>
      <xdr:rowOff>149087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0AADD-8DBA-3C28-E1D1-53B3315AE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19879</xdr:colOff>
      <xdr:row>68</xdr:row>
      <xdr:rowOff>149087</xdr:rowOff>
    </xdr:from>
    <xdr:to>
      <xdr:col>11</xdr:col>
      <xdr:colOff>198782</xdr:colOff>
      <xdr:row>83</xdr:row>
      <xdr:rowOff>109331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0FDE77-A40C-1A56-929F-35188480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417443</xdr:colOff>
      <xdr:row>84</xdr:row>
      <xdr:rowOff>102704</xdr:rowOff>
    </xdr:from>
    <xdr:to>
      <xdr:col>11</xdr:col>
      <xdr:colOff>225287</xdr:colOff>
      <xdr:row>99</xdr:row>
      <xdr:rowOff>62948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C21BBB-E210-A50E-4791-3D2E15F6A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44</xdr:row>
      <xdr:rowOff>125730</xdr:rowOff>
    </xdr:from>
    <xdr:to>
      <xdr:col>7</xdr:col>
      <xdr:colOff>1272540</xdr:colOff>
      <xdr:row>59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8C81D-6CC4-5432-FD97-252E62AAF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</xdr:colOff>
      <xdr:row>28</xdr:row>
      <xdr:rowOff>41910</xdr:rowOff>
    </xdr:from>
    <xdr:to>
      <xdr:col>7</xdr:col>
      <xdr:colOff>1303020</xdr:colOff>
      <xdr:row>43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42556-6E2B-7E9D-9613-020322B0C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28</xdr:row>
      <xdr:rowOff>68580</xdr:rowOff>
    </xdr:from>
    <xdr:to>
      <xdr:col>11</xdr:col>
      <xdr:colOff>2179320</xdr:colOff>
      <xdr:row>43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9D264-15BF-4AAD-9466-448E0173D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44</xdr:row>
      <xdr:rowOff>140970</xdr:rowOff>
    </xdr:from>
    <xdr:to>
      <xdr:col>11</xdr:col>
      <xdr:colOff>2232660</xdr:colOff>
      <xdr:row>59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96109-BE24-0BF3-ACE0-10A625EF8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13</xdr:row>
      <xdr:rowOff>133350</xdr:rowOff>
    </xdr:from>
    <xdr:to>
      <xdr:col>14</xdr:col>
      <xdr:colOff>22860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BB07C-FC81-C0F8-6752-71DA3B90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640080</xdr:colOff>
      <xdr:row>9</xdr:row>
      <xdr:rowOff>19050</xdr:rowOff>
    </xdr:from>
    <xdr:to>
      <xdr:col>13</xdr:col>
      <xdr:colOff>381000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0D897-3310-63C5-D2ED-76A6C2246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6928-5513-46A6-AA46-93B326953381}">
  <dimension ref="A1:M95"/>
  <sheetViews>
    <sheetView topLeftCell="A56" zoomScale="115" zoomScaleNormal="115" workbookViewId="0">
      <selection activeCell="E76" sqref="E76"/>
    </sheetView>
  </sheetViews>
  <sheetFormatPr defaultRowHeight="14.4" x14ac:dyDescent="0.3"/>
  <cols>
    <col min="1" max="1" width="39.44140625" customWidth="1"/>
    <col min="2" max="2" width="23.6640625" customWidth="1"/>
    <col min="3" max="3" width="22.109375" customWidth="1"/>
    <col min="4" max="4" width="15.33203125" customWidth="1"/>
    <col min="5" max="5" width="19.5546875" customWidth="1"/>
    <col min="6" max="7" width="17.77734375" customWidth="1"/>
    <col min="8" max="9" width="13.21875" customWidth="1"/>
    <col min="10" max="10" width="13.109375" customWidth="1"/>
    <col min="11" max="11" width="23.44140625" customWidth="1"/>
    <col min="12" max="12" width="16.88671875" customWidth="1"/>
    <col min="13" max="13" width="13.44140625" customWidth="1"/>
  </cols>
  <sheetData>
    <row r="1" spans="1:13" x14ac:dyDescent="0.3">
      <c r="A1" s="3" t="s">
        <v>17</v>
      </c>
      <c r="B1" s="3" t="s">
        <v>0</v>
      </c>
      <c r="C1" s="3" t="s">
        <v>1</v>
      </c>
      <c r="D1" s="3"/>
      <c r="E1" s="3" t="s">
        <v>3</v>
      </c>
      <c r="F1" s="3" t="s">
        <v>2</v>
      </c>
      <c r="G1" s="3"/>
      <c r="H1" s="3" t="s">
        <v>4</v>
      </c>
      <c r="I1" s="3"/>
      <c r="J1" s="3" t="s">
        <v>9</v>
      </c>
      <c r="K1" s="3" t="s">
        <v>5</v>
      </c>
      <c r="L1" s="3" t="s">
        <v>8</v>
      </c>
      <c r="M1" s="3" t="s">
        <v>6</v>
      </c>
    </row>
    <row r="2" spans="1:13" x14ac:dyDescent="0.3">
      <c r="A2" s="10" t="s">
        <v>18</v>
      </c>
      <c r="B2" s="2">
        <v>0.57099999999999995</v>
      </c>
      <c r="C2" s="2">
        <v>0.7</v>
      </c>
      <c r="D2" s="2"/>
      <c r="E2" s="2">
        <v>0.4</v>
      </c>
      <c r="F2" s="2">
        <v>0.5</v>
      </c>
      <c r="G2" s="2"/>
      <c r="H2" s="4">
        <v>0.54300000000000004</v>
      </c>
      <c r="I2" s="4">
        <f>0.03*H2</f>
        <v>1.6289999999999999E-2</v>
      </c>
      <c r="J2" s="8">
        <f>1/K2</f>
        <v>0.02</v>
      </c>
      <c r="K2" s="6">
        <v>50</v>
      </c>
      <c r="L2" s="5">
        <v>4</v>
      </c>
      <c r="M2" s="6">
        <v>25</v>
      </c>
    </row>
    <row r="3" spans="1:13" x14ac:dyDescent="0.3">
      <c r="A3" s="10" t="s">
        <v>19</v>
      </c>
      <c r="B3" s="2">
        <v>0.76900000000000002</v>
      </c>
      <c r="C3" s="2">
        <v>0.71399999999999997</v>
      </c>
      <c r="D3" s="2"/>
      <c r="E3" s="2">
        <v>0.6</v>
      </c>
      <c r="F3" s="2">
        <v>0.8</v>
      </c>
      <c r="G3" s="2"/>
      <c r="H3" s="4">
        <v>0.72499999999999998</v>
      </c>
      <c r="I3" s="4">
        <f t="shared" ref="I3:I13" si="0">0.04*H3</f>
        <v>2.8999999999999998E-2</v>
      </c>
      <c r="J3" s="8">
        <f t="shared" ref="J3:J13" si="1">1/K3</f>
        <v>2.3809523809523808E-2</v>
      </c>
      <c r="K3" s="6">
        <v>42</v>
      </c>
      <c r="L3" s="5">
        <v>2</v>
      </c>
      <c r="M3" s="6">
        <v>29</v>
      </c>
    </row>
    <row r="4" spans="1:13" x14ac:dyDescent="0.3">
      <c r="A4" s="10" t="s">
        <v>53</v>
      </c>
      <c r="B4" s="2">
        <v>0.54500000000000004</v>
      </c>
      <c r="C4" s="2">
        <v>0.5</v>
      </c>
      <c r="D4" s="2"/>
      <c r="E4" s="2">
        <v>0.71399999999999997</v>
      </c>
      <c r="F4" s="2">
        <v>0.375</v>
      </c>
      <c r="G4" s="2"/>
      <c r="H4" s="4">
        <v>0.53100000000000003</v>
      </c>
      <c r="I4" s="4">
        <f t="shared" si="0"/>
        <v>2.1240000000000002E-2</v>
      </c>
      <c r="J4" s="8">
        <f t="shared" si="1"/>
        <v>2.7027027027027029E-2</v>
      </c>
      <c r="K4" s="6">
        <v>37</v>
      </c>
      <c r="L4" s="5">
        <v>5</v>
      </c>
      <c r="M4" s="6">
        <v>17</v>
      </c>
    </row>
    <row r="5" spans="1:13" x14ac:dyDescent="0.3">
      <c r="A5" s="10" t="s">
        <v>52</v>
      </c>
      <c r="B5" s="2">
        <v>0.77800000000000002</v>
      </c>
      <c r="C5" s="2">
        <v>0.6</v>
      </c>
      <c r="D5" s="2"/>
      <c r="E5" s="2">
        <v>0.28599999999999998</v>
      </c>
      <c r="F5" s="2">
        <v>1</v>
      </c>
      <c r="G5" s="2"/>
      <c r="H5" s="4">
        <v>0.66700000000000004</v>
      </c>
      <c r="I5" s="4">
        <f t="shared" si="0"/>
        <v>2.6680000000000002E-2</v>
      </c>
      <c r="J5" s="8">
        <f t="shared" si="1"/>
        <v>3.2258064516129031E-2</v>
      </c>
      <c r="K5" s="6">
        <v>31</v>
      </c>
      <c r="L5" s="5">
        <v>4</v>
      </c>
      <c r="M5" s="6">
        <v>18</v>
      </c>
    </row>
    <row r="6" spans="1:13" x14ac:dyDescent="0.3">
      <c r="A6" s="10" t="s">
        <v>51</v>
      </c>
      <c r="B6" s="2">
        <v>0.75</v>
      </c>
      <c r="C6" s="2">
        <v>0.8</v>
      </c>
      <c r="D6" s="2"/>
      <c r="E6" s="2">
        <v>1</v>
      </c>
      <c r="F6" s="2">
        <v>0.5</v>
      </c>
      <c r="G6" s="2"/>
      <c r="H6" s="4">
        <v>0.76</v>
      </c>
      <c r="I6" s="4">
        <f t="shared" si="0"/>
        <v>3.04E-2</v>
      </c>
      <c r="J6" s="8">
        <f t="shared" si="1"/>
        <v>0.04</v>
      </c>
      <c r="K6" s="6">
        <v>25</v>
      </c>
      <c r="L6" s="5">
        <v>0</v>
      </c>
      <c r="M6" s="6">
        <v>19</v>
      </c>
    </row>
    <row r="7" spans="1:13" x14ac:dyDescent="0.3">
      <c r="A7" s="10" t="s">
        <v>50</v>
      </c>
      <c r="B7" s="2">
        <v>1</v>
      </c>
      <c r="C7" s="2">
        <v>1</v>
      </c>
      <c r="D7" s="2"/>
      <c r="E7" s="2">
        <v>0.71399999999999997</v>
      </c>
      <c r="F7" s="2">
        <v>0.66700000000000004</v>
      </c>
      <c r="G7" s="2"/>
      <c r="H7" s="4">
        <v>0.82599999999999996</v>
      </c>
      <c r="I7" s="4">
        <f t="shared" si="0"/>
        <v>3.304E-2</v>
      </c>
      <c r="J7" s="8">
        <f t="shared" si="1"/>
        <v>4.3478260869565216E-2</v>
      </c>
      <c r="K7" s="9">
        <v>23</v>
      </c>
      <c r="L7" s="7">
        <v>0</v>
      </c>
      <c r="M7" s="6">
        <v>19</v>
      </c>
    </row>
    <row r="8" spans="1:13" x14ac:dyDescent="0.3">
      <c r="A8" s="10" t="s">
        <v>49</v>
      </c>
      <c r="B8" s="2">
        <v>0.77800000000000002</v>
      </c>
      <c r="C8" s="2">
        <v>1</v>
      </c>
      <c r="D8" s="2"/>
      <c r="E8" s="2">
        <v>0.57099999999999995</v>
      </c>
      <c r="F8" s="2">
        <v>0.28599999999999998</v>
      </c>
      <c r="G8" s="2"/>
      <c r="H8" s="4">
        <v>0.65500000000000003</v>
      </c>
      <c r="I8" s="4">
        <f t="shared" si="0"/>
        <v>2.6200000000000001E-2</v>
      </c>
      <c r="J8" s="8">
        <f t="shared" si="1"/>
        <v>3.2258064516129031E-2</v>
      </c>
      <c r="K8" s="6">
        <v>31</v>
      </c>
      <c r="L8" s="5">
        <v>2</v>
      </c>
      <c r="M8" s="6">
        <v>19</v>
      </c>
    </row>
    <row r="9" spans="1:13" x14ac:dyDescent="0.3">
      <c r="A9" s="10" t="s">
        <v>48</v>
      </c>
      <c r="B9" s="2">
        <v>0.77800000000000002</v>
      </c>
      <c r="C9" s="2">
        <v>1</v>
      </c>
      <c r="D9" s="2"/>
      <c r="E9" s="2">
        <v>0.42899999999999999</v>
      </c>
      <c r="F9" s="2">
        <v>0.66700000000000004</v>
      </c>
      <c r="G9" s="2"/>
      <c r="H9" s="4">
        <v>0.68</v>
      </c>
      <c r="I9" s="4">
        <f t="shared" si="0"/>
        <v>2.7200000000000002E-2</v>
      </c>
      <c r="J9" s="8">
        <f t="shared" si="1"/>
        <v>0.04</v>
      </c>
      <c r="K9" s="6">
        <v>25</v>
      </c>
      <c r="L9" s="5">
        <v>0</v>
      </c>
      <c r="M9" s="6">
        <v>17</v>
      </c>
    </row>
    <row r="10" spans="1:13" x14ac:dyDescent="0.3">
      <c r="A10" s="10" t="s">
        <v>47</v>
      </c>
      <c r="B10" s="2">
        <v>0.57899999999999996</v>
      </c>
      <c r="C10" s="2">
        <v>0.5</v>
      </c>
      <c r="D10" s="2"/>
      <c r="E10" s="2">
        <v>0.38500000000000001</v>
      </c>
      <c r="F10" s="2">
        <v>0.66700000000000004</v>
      </c>
      <c r="G10" s="2"/>
      <c r="H10" s="4">
        <v>0.53600000000000003</v>
      </c>
      <c r="I10" s="4">
        <f t="shared" si="0"/>
        <v>2.1440000000000001E-2</v>
      </c>
      <c r="J10" s="8">
        <f t="shared" si="1"/>
        <v>1.6393442622950821E-2</v>
      </c>
      <c r="K10" s="6">
        <v>61</v>
      </c>
      <c r="L10" s="5">
        <v>5</v>
      </c>
      <c r="M10" s="6">
        <v>30</v>
      </c>
    </row>
    <row r="11" spans="1:13" x14ac:dyDescent="0.3">
      <c r="A11" s="10" t="s">
        <v>46</v>
      </c>
      <c r="B11" s="2">
        <v>0.91700000000000004</v>
      </c>
      <c r="C11" s="2">
        <v>0.8</v>
      </c>
      <c r="D11" s="2"/>
      <c r="E11" s="2">
        <v>0.45500000000000002</v>
      </c>
      <c r="F11" s="2">
        <v>0.8</v>
      </c>
      <c r="G11" s="2"/>
      <c r="H11" s="4">
        <v>0.73699999999999999</v>
      </c>
      <c r="I11" s="4">
        <f t="shared" si="0"/>
        <v>2.9479999999999999E-2</v>
      </c>
      <c r="J11" s="8">
        <f t="shared" si="1"/>
        <v>2.564102564102564E-2</v>
      </c>
      <c r="K11" s="6">
        <v>39</v>
      </c>
      <c r="L11" s="5">
        <v>1</v>
      </c>
      <c r="M11" s="6">
        <v>28</v>
      </c>
    </row>
    <row r="12" spans="1:13" x14ac:dyDescent="0.3">
      <c r="A12" s="10" t="s">
        <v>45</v>
      </c>
      <c r="B12" s="2">
        <v>0.54500000000000004</v>
      </c>
      <c r="C12" s="2">
        <v>0.6</v>
      </c>
      <c r="D12" s="2"/>
      <c r="E12" s="2">
        <v>0.33300000000000002</v>
      </c>
      <c r="F12" s="2">
        <v>0.5</v>
      </c>
      <c r="G12" s="2"/>
      <c r="H12" s="4">
        <v>0.49199999999999999</v>
      </c>
      <c r="I12" s="4">
        <f t="shared" si="0"/>
        <v>1.968E-2</v>
      </c>
      <c r="J12" s="8">
        <f t="shared" si="1"/>
        <v>1.4705882352941176E-2</v>
      </c>
      <c r="K12" s="6">
        <v>68</v>
      </c>
      <c r="L12" s="5">
        <v>7</v>
      </c>
      <c r="M12" s="6">
        <v>30</v>
      </c>
    </row>
    <row r="13" spans="1:13" x14ac:dyDescent="0.3">
      <c r="A13" s="10" t="s">
        <v>44</v>
      </c>
      <c r="B13" s="2">
        <v>0.73299999999999998</v>
      </c>
      <c r="C13" s="2">
        <v>0.42899999999999999</v>
      </c>
      <c r="D13" s="2"/>
      <c r="E13" s="2">
        <v>0.58299999999999996</v>
      </c>
      <c r="F13" s="2">
        <v>0.5</v>
      </c>
      <c r="G13" s="2"/>
      <c r="H13" s="4">
        <v>0.58699999999999997</v>
      </c>
      <c r="I13" s="4">
        <f t="shared" si="0"/>
        <v>2.3480000000000001E-2</v>
      </c>
      <c r="J13" s="8">
        <f t="shared" si="1"/>
        <v>2.0408163265306121E-2</v>
      </c>
      <c r="K13" s="6">
        <v>49</v>
      </c>
      <c r="L13" s="5">
        <v>3</v>
      </c>
      <c r="M13" s="6">
        <v>27</v>
      </c>
    </row>
    <row r="14" spans="1:13" x14ac:dyDescent="0.3">
      <c r="A14" s="3"/>
      <c r="B14" s="2"/>
      <c r="C14" s="2"/>
      <c r="D14" s="2"/>
      <c r="E14" s="2"/>
      <c r="F14" s="2"/>
      <c r="G14" s="2"/>
      <c r="H14" s="4"/>
      <c r="I14" s="4"/>
      <c r="J14" s="8"/>
      <c r="K14" s="5"/>
      <c r="L14" s="5"/>
    </row>
    <row r="15" spans="1:13" x14ac:dyDescent="0.3">
      <c r="A15" s="6" t="s">
        <v>7</v>
      </c>
      <c r="B15" s="8">
        <f>AVERAGE(B2:B13)</f>
        <v>0.72858333333333347</v>
      </c>
      <c r="C15" s="8">
        <f t="shared" ref="C15:M15" si="2">AVERAGE(C2:C13)</f>
        <v>0.72025000000000006</v>
      </c>
      <c r="D15" s="8"/>
      <c r="E15" s="8">
        <f t="shared" si="2"/>
        <v>0.53916666666666668</v>
      </c>
      <c r="F15" s="8">
        <f t="shared" si="2"/>
        <v>0.60516666666666652</v>
      </c>
      <c r="G15" s="8"/>
      <c r="H15" s="4">
        <f t="shared" si="2"/>
        <v>0.64491666666666669</v>
      </c>
      <c r="I15" s="4"/>
      <c r="J15" s="8">
        <f t="shared" si="2"/>
        <v>2.7998287885049825E-2</v>
      </c>
      <c r="K15" s="11">
        <f t="shared" si="2"/>
        <v>40.083333333333336</v>
      </c>
      <c r="L15" s="11">
        <f t="shared" si="2"/>
        <v>2.75</v>
      </c>
      <c r="M15" s="11">
        <f t="shared" si="2"/>
        <v>23.166666666666668</v>
      </c>
    </row>
    <row r="16" spans="1:13" x14ac:dyDescent="0.3">
      <c r="A16" s="6" t="s">
        <v>43</v>
      </c>
      <c r="B16" s="8">
        <f>AVERAGE(B2,B4,B6,B8,B10,B12)</f>
        <v>0.628</v>
      </c>
      <c r="C16" s="8">
        <f t="shared" ref="C16:M16" si="3">AVERAGE(C2,C4,C6,C8,C10,C12)</f>
        <v>0.68333333333333324</v>
      </c>
      <c r="D16" s="8"/>
      <c r="E16" s="8">
        <f t="shared" si="3"/>
        <v>0.5671666666666666</v>
      </c>
      <c r="F16" s="8">
        <f t="shared" si="3"/>
        <v>0.47133333333333338</v>
      </c>
      <c r="G16" s="8"/>
      <c r="H16" s="4">
        <f t="shared" si="3"/>
        <v>0.58616666666666661</v>
      </c>
      <c r="I16" s="4"/>
      <c r="J16" s="8">
        <f t="shared" si="3"/>
        <v>2.506406941984134E-2</v>
      </c>
      <c r="K16" s="11">
        <f t="shared" si="3"/>
        <v>45.333333333333336</v>
      </c>
      <c r="L16" s="11">
        <f t="shared" si="3"/>
        <v>3.8333333333333335</v>
      </c>
      <c r="M16" s="11">
        <f t="shared" si="3"/>
        <v>23.333333333333332</v>
      </c>
    </row>
    <row r="17" spans="1:13" x14ac:dyDescent="0.3">
      <c r="A17" s="6" t="s">
        <v>42</v>
      </c>
      <c r="B17" s="8">
        <f>AVERAGE(B3,B5,B7,B9,B11,B13)</f>
        <v>0.82916666666666661</v>
      </c>
      <c r="C17" s="8">
        <f t="shared" ref="C17:M17" si="4">AVERAGE(C3,C5,C7,C9,C11,C13)</f>
        <v>0.75716666666666665</v>
      </c>
      <c r="D17" s="8"/>
      <c r="E17" s="8">
        <f t="shared" si="4"/>
        <v>0.51116666666666666</v>
      </c>
      <c r="F17" s="8">
        <f t="shared" si="4"/>
        <v>0.73899999999999999</v>
      </c>
      <c r="G17" s="8"/>
      <c r="H17" s="4">
        <f t="shared" si="4"/>
        <v>0.70366666666666677</v>
      </c>
      <c r="I17" s="4"/>
      <c r="J17" s="8">
        <f t="shared" si="4"/>
        <v>3.0932506350258304E-2</v>
      </c>
      <c r="K17" s="11">
        <f t="shared" si="4"/>
        <v>34.833333333333336</v>
      </c>
      <c r="L17" s="11">
        <f t="shared" si="4"/>
        <v>1.6666666666666667</v>
      </c>
      <c r="M17" s="11">
        <f t="shared" si="4"/>
        <v>23</v>
      </c>
    </row>
    <row r="18" spans="1:13" x14ac:dyDescent="0.3">
      <c r="A18" s="6" t="s">
        <v>20</v>
      </c>
      <c r="B18" s="8">
        <f>AVERAGE(B2:B3,B6:B7,B10:B11)</f>
        <v>0.7643333333333332</v>
      </c>
      <c r="C18" s="8">
        <f t="shared" ref="C18:M18" si="5">AVERAGE(C2:C3,C6:C7,C10:C11)</f>
        <v>0.75233333333333341</v>
      </c>
      <c r="D18" s="8"/>
      <c r="E18" s="8">
        <f t="shared" si="5"/>
        <v>0.59233333333333338</v>
      </c>
      <c r="F18" s="8">
        <f t="shared" si="5"/>
        <v>0.65566666666666673</v>
      </c>
      <c r="G18" s="8"/>
      <c r="H18" s="4">
        <f t="shared" si="5"/>
        <v>0.6878333333333333</v>
      </c>
      <c r="I18" s="4"/>
      <c r="J18" s="8">
        <f t="shared" si="5"/>
        <v>2.8220375490510912E-2</v>
      </c>
      <c r="K18" s="11">
        <f t="shared" si="5"/>
        <v>40</v>
      </c>
      <c r="L18" s="11">
        <f t="shared" si="5"/>
        <v>2</v>
      </c>
      <c r="M18" s="11">
        <f t="shared" si="5"/>
        <v>25</v>
      </c>
    </row>
    <row r="19" spans="1:13" x14ac:dyDescent="0.3">
      <c r="A19" s="6" t="s">
        <v>21</v>
      </c>
      <c r="B19" s="8">
        <f>AVERAGE(B4:B5,B8:B9,B12:B13)</f>
        <v>0.6928333333333333</v>
      </c>
      <c r="C19" s="8">
        <f t="shared" ref="C19:M19" si="6">AVERAGE(C4:C5,C8:C9,C12:C13)</f>
        <v>0.6881666666666667</v>
      </c>
      <c r="D19" s="8"/>
      <c r="E19" s="8">
        <f t="shared" si="6"/>
        <v>0.48600000000000004</v>
      </c>
      <c r="F19" s="8">
        <f t="shared" si="6"/>
        <v>0.55466666666666675</v>
      </c>
      <c r="G19" s="8"/>
      <c r="H19" s="4">
        <f t="shared" si="6"/>
        <v>0.60199999999999998</v>
      </c>
      <c r="I19" s="4"/>
      <c r="J19" s="8">
        <f t="shared" si="6"/>
        <v>2.7776200279588732E-2</v>
      </c>
      <c r="K19" s="11">
        <f t="shared" si="6"/>
        <v>40.166666666666664</v>
      </c>
      <c r="L19" s="11">
        <f t="shared" si="6"/>
        <v>3.5</v>
      </c>
      <c r="M19" s="11">
        <f t="shared" si="6"/>
        <v>21.333333333333332</v>
      </c>
    </row>
    <row r="20" spans="1:13" x14ac:dyDescent="0.3">
      <c r="A20" s="6"/>
      <c r="B20" s="8"/>
      <c r="C20" s="8"/>
      <c r="D20" s="8"/>
      <c r="E20" s="8"/>
      <c r="F20" s="8"/>
      <c r="G20" s="8"/>
      <c r="H20" s="4"/>
      <c r="I20" s="4"/>
      <c r="J20" s="8"/>
      <c r="K20" s="12"/>
      <c r="L20" s="12"/>
      <c r="M20" s="13"/>
    </row>
    <row r="21" spans="1:13" x14ac:dyDescent="0.3">
      <c r="A21" s="6" t="s">
        <v>41</v>
      </c>
      <c r="B21" s="8">
        <f>AVERAGE(B3,B7,B11)</f>
        <v>0.89533333333333331</v>
      </c>
      <c r="C21" s="8">
        <f t="shared" ref="C21:M21" si="7">AVERAGE(C3,C7,C11)</f>
        <v>0.83800000000000008</v>
      </c>
      <c r="D21" s="8"/>
      <c r="E21" s="8">
        <f t="shared" si="7"/>
        <v>0.58966666666666667</v>
      </c>
      <c r="F21" s="8">
        <f t="shared" si="7"/>
        <v>0.75566666666666682</v>
      </c>
      <c r="G21" s="8"/>
      <c r="H21" s="4">
        <f t="shared" si="7"/>
        <v>0.7626666666666666</v>
      </c>
      <c r="I21" s="4"/>
      <c r="J21" s="8">
        <f t="shared" si="7"/>
        <v>3.0976270106704885E-2</v>
      </c>
      <c r="K21" s="11">
        <f t="shared" si="7"/>
        <v>34.666666666666664</v>
      </c>
      <c r="L21" s="11">
        <f t="shared" si="7"/>
        <v>1</v>
      </c>
      <c r="M21" s="11">
        <f t="shared" si="7"/>
        <v>25.333333333333332</v>
      </c>
    </row>
    <row r="22" spans="1:13" x14ac:dyDescent="0.3">
      <c r="A22" s="6" t="s">
        <v>40</v>
      </c>
      <c r="B22" s="8">
        <f>AVERAGE(B4,B8,B12)</f>
        <v>0.62266666666666659</v>
      </c>
      <c r="C22" s="8">
        <f t="shared" ref="C22:M22" si="8">AVERAGE(C4,C8,C12)</f>
        <v>0.70000000000000007</v>
      </c>
      <c r="D22" s="8"/>
      <c r="E22" s="8">
        <f t="shared" si="8"/>
        <v>0.53933333333333333</v>
      </c>
      <c r="F22" s="8">
        <f t="shared" si="8"/>
        <v>0.38700000000000001</v>
      </c>
      <c r="G22" s="8"/>
      <c r="H22" s="4">
        <f t="shared" si="8"/>
        <v>0.55933333333333335</v>
      </c>
      <c r="I22" s="4"/>
      <c r="J22" s="8">
        <f t="shared" si="8"/>
        <v>2.4663657965365748E-2</v>
      </c>
      <c r="K22" s="11">
        <f t="shared" si="8"/>
        <v>45.333333333333336</v>
      </c>
      <c r="L22" s="11">
        <f t="shared" si="8"/>
        <v>4.666666666666667</v>
      </c>
      <c r="M22" s="11">
        <f t="shared" si="8"/>
        <v>22</v>
      </c>
    </row>
    <row r="23" spans="1:13" x14ac:dyDescent="0.3">
      <c r="B23" s="3"/>
      <c r="C23" s="5"/>
      <c r="D23" s="5"/>
      <c r="E23" s="5"/>
      <c r="F23" s="5"/>
      <c r="G23" s="5"/>
      <c r="H23" s="5"/>
      <c r="I23" s="5"/>
      <c r="J23" s="5"/>
      <c r="K23" s="6"/>
      <c r="L23" s="6"/>
    </row>
    <row r="24" spans="1:13" x14ac:dyDescent="0.3">
      <c r="B24" s="3"/>
      <c r="C24" s="5"/>
      <c r="D24" s="5"/>
      <c r="E24" s="5"/>
      <c r="F24" s="5"/>
      <c r="G24" s="5"/>
      <c r="H24" s="5"/>
      <c r="I24" s="5"/>
      <c r="J24" s="5"/>
      <c r="K24" s="6"/>
      <c r="L24" s="6"/>
    </row>
    <row r="25" spans="1:13" x14ac:dyDescent="0.3">
      <c r="B25" s="3"/>
      <c r="C25" s="5"/>
      <c r="D25" s="5"/>
      <c r="E25" s="5"/>
      <c r="F25" s="5"/>
      <c r="G25" s="5"/>
      <c r="H25" s="5"/>
      <c r="I25" s="5"/>
      <c r="J25" s="5"/>
      <c r="K25" s="6"/>
      <c r="L25" s="6"/>
    </row>
    <row r="26" spans="1:13" x14ac:dyDescent="0.3">
      <c r="B26" s="3"/>
      <c r="C26" s="5"/>
      <c r="D26" s="5"/>
      <c r="E26" s="5"/>
      <c r="F26" s="5"/>
      <c r="G26" s="5"/>
      <c r="H26" s="5"/>
      <c r="I26" s="5"/>
      <c r="J26" s="5"/>
      <c r="K26" s="6"/>
      <c r="L26" s="6"/>
    </row>
    <row r="27" spans="1:13" x14ac:dyDescent="0.3">
      <c r="B27" s="3"/>
      <c r="C27" s="5"/>
      <c r="D27" s="5"/>
      <c r="E27" s="5"/>
      <c r="F27" s="5"/>
      <c r="G27" s="5"/>
      <c r="H27" s="5"/>
      <c r="I27" s="5"/>
      <c r="J27" s="5"/>
      <c r="K27" s="6"/>
      <c r="L27" s="6"/>
    </row>
    <row r="28" spans="1:13" x14ac:dyDescent="0.3">
      <c r="B28" s="3"/>
      <c r="C28" s="5"/>
      <c r="D28" s="5"/>
      <c r="E28" s="5"/>
      <c r="F28" s="5"/>
      <c r="G28" s="5"/>
      <c r="H28" s="5"/>
      <c r="I28" s="5"/>
      <c r="J28" s="5"/>
      <c r="K28" s="6"/>
      <c r="L28" s="6"/>
    </row>
    <row r="29" spans="1:13" x14ac:dyDescent="0.3">
      <c r="B29" s="10" t="s">
        <v>26</v>
      </c>
      <c r="C29" s="6" t="s">
        <v>27</v>
      </c>
      <c r="D29" s="6"/>
      <c r="E29" s="6" t="s">
        <v>28</v>
      </c>
      <c r="F29" s="6" t="s">
        <v>29</v>
      </c>
      <c r="G29" s="6"/>
      <c r="H29" s="6" t="s">
        <v>30</v>
      </c>
      <c r="I29" s="6"/>
      <c r="J29" s="6" t="s">
        <v>31</v>
      </c>
      <c r="K29" s="6"/>
      <c r="L29" s="6"/>
    </row>
    <row r="30" spans="1:13" x14ac:dyDescent="0.3">
      <c r="A30" s="10" t="s">
        <v>54</v>
      </c>
      <c r="B30" s="8">
        <v>0.54300000000000004</v>
      </c>
      <c r="C30" s="8">
        <v>0.53100000000000003</v>
      </c>
      <c r="D30" s="8"/>
      <c r="E30" s="15">
        <v>0.76</v>
      </c>
      <c r="F30" s="15">
        <v>0.65500000000000003</v>
      </c>
      <c r="G30" s="15"/>
      <c r="H30" s="15">
        <v>0.53600000000000003</v>
      </c>
      <c r="I30" s="15"/>
      <c r="J30" s="15">
        <v>0.49199999999999999</v>
      </c>
      <c r="K30" s="6"/>
      <c r="L30" s="6"/>
    </row>
    <row r="31" spans="1:13" x14ac:dyDescent="0.3">
      <c r="A31" s="10" t="s">
        <v>55</v>
      </c>
      <c r="B31" s="8">
        <v>0.72499999999999998</v>
      </c>
      <c r="C31" s="8">
        <v>0.66700000000000004</v>
      </c>
      <c r="D31" s="8"/>
      <c r="E31" s="15">
        <v>0.82599999999999996</v>
      </c>
      <c r="F31" s="15">
        <v>0.68</v>
      </c>
      <c r="G31" s="15"/>
      <c r="H31" s="15">
        <v>0.73699999999999999</v>
      </c>
      <c r="I31" s="15"/>
      <c r="J31" s="15">
        <v>0.58699999999999997</v>
      </c>
      <c r="K31" s="6"/>
      <c r="L31" s="6"/>
    </row>
    <row r="32" spans="1:13" x14ac:dyDescent="0.3">
      <c r="A32" s="10"/>
      <c r="B32" s="3"/>
      <c r="C32" s="5"/>
      <c r="D32" s="5"/>
      <c r="E32" s="5"/>
      <c r="F32" s="5"/>
      <c r="G32" s="5"/>
      <c r="H32" s="5"/>
      <c r="I32" s="5"/>
      <c r="J32" s="5"/>
      <c r="K32" s="6"/>
      <c r="L32" s="6"/>
    </row>
    <row r="33" spans="1:12" x14ac:dyDescent="0.3">
      <c r="A33" s="10"/>
      <c r="B33" s="6" t="s">
        <v>32</v>
      </c>
      <c r="C33" s="6" t="s">
        <v>33</v>
      </c>
      <c r="D33" s="5"/>
      <c r="E33" s="5"/>
      <c r="F33" s="5"/>
      <c r="G33" s="5"/>
      <c r="H33" s="5"/>
      <c r="I33" s="5"/>
      <c r="J33" s="5"/>
      <c r="K33" s="6"/>
      <c r="L33" s="6"/>
    </row>
    <row r="34" spans="1:12" x14ac:dyDescent="0.3">
      <c r="A34" s="10"/>
      <c r="B34" s="15">
        <v>0.68799999999999994</v>
      </c>
      <c r="C34" s="15">
        <v>0.60199999999999998</v>
      </c>
      <c r="D34" s="5"/>
      <c r="E34" s="5"/>
      <c r="F34" s="5"/>
      <c r="G34" s="5"/>
      <c r="H34" s="5"/>
      <c r="I34" s="5"/>
      <c r="J34" s="5"/>
      <c r="K34" s="6"/>
      <c r="L34" s="6"/>
    </row>
    <row r="35" spans="1:12" x14ac:dyDescent="0.3">
      <c r="A35" s="10"/>
      <c r="B35" s="3"/>
      <c r="C35" s="5"/>
      <c r="D35" s="5"/>
      <c r="E35" s="5"/>
      <c r="F35" s="5"/>
      <c r="G35" s="5"/>
      <c r="H35" s="5"/>
      <c r="I35" s="5"/>
      <c r="J35" s="5"/>
      <c r="K35" s="6"/>
      <c r="L35" s="6"/>
    </row>
    <row r="36" spans="1:12" x14ac:dyDescent="0.3">
      <c r="A36" s="10"/>
      <c r="B36" s="3"/>
      <c r="C36" s="5"/>
      <c r="D36" s="5"/>
      <c r="E36" s="5"/>
      <c r="F36" s="5"/>
      <c r="G36" s="5"/>
      <c r="H36" s="5"/>
      <c r="I36" s="5"/>
      <c r="J36" s="5"/>
      <c r="K36" s="6"/>
      <c r="L36" s="6"/>
    </row>
    <row r="37" spans="1:12" x14ac:dyDescent="0.3">
      <c r="A37" s="10"/>
      <c r="B37" s="3"/>
      <c r="C37" s="5"/>
      <c r="D37" s="5"/>
      <c r="E37" s="5"/>
      <c r="F37" s="5"/>
      <c r="G37" s="5"/>
      <c r="H37" s="5"/>
      <c r="I37" s="5"/>
      <c r="J37" s="5"/>
      <c r="K37" s="6"/>
      <c r="L37" s="6"/>
    </row>
    <row r="38" spans="1:12" x14ac:dyDescent="0.3">
      <c r="B38" s="3"/>
      <c r="C38" s="5"/>
      <c r="D38" s="5"/>
      <c r="E38" s="5"/>
      <c r="F38" s="5"/>
      <c r="G38" s="5"/>
      <c r="H38" s="5"/>
      <c r="I38" s="5"/>
      <c r="J38" s="5"/>
      <c r="K38" s="6"/>
      <c r="L38" s="6"/>
    </row>
    <row r="39" spans="1:12" x14ac:dyDescent="0.3">
      <c r="B39" s="3"/>
      <c r="C39" s="5"/>
      <c r="D39" s="5"/>
      <c r="E39" s="5"/>
      <c r="F39" s="5"/>
      <c r="G39" s="5"/>
      <c r="H39" s="5"/>
      <c r="I39" s="5"/>
      <c r="J39" s="5"/>
      <c r="K39" s="6"/>
      <c r="L39" s="6"/>
    </row>
    <row r="40" spans="1:12" x14ac:dyDescent="0.3">
      <c r="B40" s="3"/>
      <c r="C40" s="5"/>
      <c r="D40" s="5"/>
      <c r="E40" s="5"/>
      <c r="F40" s="5"/>
      <c r="G40" s="5"/>
      <c r="H40" s="5"/>
      <c r="I40" s="5"/>
      <c r="J40" s="5"/>
      <c r="K40" s="6"/>
      <c r="L40" s="6"/>
    </row>
    <row r="41" spans="1:12" x14ac:dyDescent="0.3">
      <c r="B41" s="3"/>
      <c r="C41" s="5"/>
      <c r="D41" s="5"/>
      <c r="E41" s="5"/>
      <c r="F41" s="5"/>
      <c r="G41" s="5"/>
      <c r="H41" s="5"/>
      <c r="I41" s="5"/>
      <c r="J41" s="5"/>
      <c r="K41" s="6"/>
      <c r="L41" s="6"/>
    </row>
    <row r="42" spans="1:12" x14ac:dyDescent="0.3">
      <c r="B42" s="3"/>
      <c r="C42" s="5"/>
      <c r="D42" s="5"/>
      <c r="E42" s="5"/>
      <c r="F42" s="5"/>
      <c r="G42" s="5"/>
      <c r="H42" s="5"/>
      <c r="I42" s="5"/>
      <c r="J42" s="5"/>
      <c r="K42" s="6"/>
      <c r="L42" s="6"/>
    </row>
    <row r="43" spans="1:12" x14ac:dyDescent="0.3">
      <c r="B43" s="3"/>
      <c r="C43" s="5"/>
      <c r="D43" s="5"/>
      <c r="E43" s="5"/>
      <c r="F43" s="5"/>
      <c r="G43" s="5"/>
      <c r="H43" s="5"/>
      <c r="I43" s="5"/>
      <c r="J43" s="5"/>
      <c r="K43" s="6"/>
      <c r="L43" s="6"/>
    </row>
    <row r="44" spans="1:12" x14ac:dyDescent="0.3">
      <c r="B44" s="3"/>
      <c r="C44" s="5"/>
      <c r="D44" s="5"/>
      <c r="E44" s="5"/>
      <c r="F44" s="5"/>
      <c r="G44" s="5"/>
      <c r="H44" s="5"/>
      <c r="I44" s="5"/>
      <c r="J44" s="5"/>
      <c r="K44" s="6"/>
      <c r="L44" s="6"/>
    </row>
    <row r="45" spans="1:12" x14ac:dyDescent="0.3">
      <c r="B45" s="3"/>
      <c r="C45" s="5"/>
      <c r="D45" s="5"/>
      <c r="E45" s="5"/>
      <c r="F45" s="5"/>
      <c r="G45" s="5"/>
      <c r="H45" s="5"/>
      <c r="I45" s="5"/>
      <c r="J45" s="5"/>
      <c r="K45" s="6"/>
      <c r="L45" s="6"/>
    </row>
    <row r="46" spans="1:12" x14ac:dyDescent="0.3">
      <c r="B46" s="3"/>
      <c r="C46" s="5"/>
      <c r="D46" s="5"/>
      <c r="E46" s="5"/>
      <c r="F46" s="5"/>
      <c r="G46" s="5"/>
      <c r="H46" s="5"/>
      <c r="I46" s="5"/>
      <c r="J46" s="5"/>
      <c r="K46" s="6"/>
      <c r="L46" s="6"/>
    </row>
    <row r="47" spans="1:12" x14ac:dyDescent="0.3">
      <c r="B47" s="3"/>
      <c r="C47" s="5"/>
      <c r="D47" s="5"/>
      <c r="E47" s="5"/>
      <c r="F47" s="5"/>
      <c r="G47" s="5"/>
      <c r="H47" s="5"/>
      <c r="I47" s="5"/>
      <c r="J47" s="5"/>
      <c r="K47" s="6"/>
      <c r="L47" s="6"/>
    </row>
    <row r="48" spans="1:12" x14ac:dyDescent="0.3">
      <c r="C48" s="5"/>
      <c r="D48" s="5"/>
      <c r="E48" s="5"/>
      <c r="F48" s="5"/>
      <c r="G48" s="5"/>
      <c r="H48" s="5"/>
      <c r="I48" s="5"/>
      <c r="J48" s="5"/>
      <c r="K48" s="6"/>
      <c r="L48" s="6"/>
    </row>
    <row r="73" spans="2:3" x14ac:dyDescent="0.3">
      <c r="B73" s="6" t="s">
        <v>43</v>
      </c>
      <c r="C73" s="6" t="s">
        <v>42</v>
      </c>
    </row>
    <row r="74" spans="2:3" x14ac:dyDescent="0.3">
      <c r="B74" s="6">
        <v>0.58599999999999997</v>
      </c>
      <c r="C74" s="6">
        <v>0.70399999999999996</v>
      </c>
    </row>
    <row r="91" spans="2:4" x14ac:dyDescent="0.3">
      <c r="B91" s="6" t="s">
        <v>7</v>
      </c>
      <c r="C91" s="6" t="s">
        <v>22</v>
      </c>
      <c r="D91" s="6" t="s">
        <v>23</v>
      </c>
    </row>
    <row r="92" spans="2:4" x14ac:dyDescent="0.3">
      <c r="B92" s="1">
        <v>0.64491666666666669</v>
      </c>
      <c r="C92" s="1">
        <v>0.7626666666666666</v>
      </c>
      <c r="D92" s="1">
        <v>0.55933333333333335</v>
      </c>
    </row>
    <row r="94" spans="2:4" x14ac:dyDescent="0.3">
      <c r="D94" s="1"/>
    </row>
    <row r="95" spans="2:4" x14ac:dyDescent="0.3">
      <c r="D95" s="1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B34F-D4B5-468F-87F1-582333C67738}">
  <dimension ref="A1:L43"/>
  <sheetViews>
    <sheetView tabSelected="1" topLeftCell="A28" workbookViewId="0">
      <selection activeCell="I37" sqref="I37"/>
    </sheetView>
  </sheetViews>
  <sheetFormatPr defaultRowHeight="14.4" x14ac:dyDescent="0.3"/>
  <cols>
    <col min="1" max="1" width="41.88671875" customWidth="1"/>
    <col min="2" max="2" width="28.44140625" customWidth="1"/>
    <col min="3" max="3" width="31" customWidth="1"/>
    <col min="4" max="4" width="14.88671875" customWidth="1"/>
    <col min="5" max="5" width="15" customWidth="1"/>
    <col min="6" max="6" width="15.88671875" customWidth="1"/>
    <col min="7" max="7" width="19.77734375" customWidth="1"/>
    <col min="8" max="8" width="24.6640625" customWidth="1"/>
    <col min="9" max="9" width="19.21875" customWidth="1"/>
    <col min="10" max="10" width="19.77734375" customWidth="1"/>
    <col min="11" max="11" width="17.6640625" customWidth="1"/>
    <col min="12" max="12" width="35.44140625" customWidth="1"/>
  </cols>
  <sheetData>
    <row r="1" spans="1:12" x14ac:dyDescent="0.3">
      <c r="A1" s="3" t="s">
        <v>24</v>
      </c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9</v>
      </c>
      <c r="H1" s="3" t="s">
        <v>5</v>
      </c>
      <c r="I1" s="3" t="s">
        <v>8</v>
      </c>
      <c r="J1" s="3" t="s">
        <v>6</v>
      </c>
      <c r="K1" s="3" t="s">
        <v>10</v>
      </c>
      <c r="L1" s="3" t="s">
        <v>11</v>
      </c>
    </row>
    <row r="2" spans="1:12" x14ac:dyDescent="0.3">
      <c r="A2" s="10" t="s">
        <v>26</v>
      </c>
      <c r="B2" s="2">
        <v>0.33300000000000002</v>
      </c>
      <c r="C2" s="2">
        <v>0.16700000000000001</v>
      </c>
      <c r="D2" s="2">
        <v>0.77800000000000002</v>
      </c>
      <c r="E2" s="2">
        <v>0.8</v>
      </c>
      <c r="F2" s="4">
        <v>0.51700000000000002</v>
      </c>
      <c r="G2" s="8">
        <f>1/H2</f>
        <v>3.0303030303030304E-2</v>
      </c>
      <c r="H2" s="6">
        <v>33</v>
      </c>
      <c r="I2" s="5">
        <v>4</v>
      </c>
      <c r="J2" s="6">
        <v>15</v>
      </c>
      <c r="K2" s="7">
        <v>98</v>
      </c>
      <c r="L2" s="7">
        <v>10</v>
      </c>
    </row>
    <row r="3" spans="1:12" x14ac:dyDescent="0.3">
      <c r="A3" s="10" t="s">
        <v>27</v>
      </c>
      <c r="B3" s="2">
        <v>0.27800000000000002</v>
      </c>
      <c r="C3" s="2">
        <v>0.25</v>
      </c>
      <c r="D3" s="2">
        <v>0.5</v>
      </c>
      <c r="E3" s="2">
        <v>0.45500000000000002</v>
      </c>
      <c r="F3" s="4">
        <v>0.373</v>
      </c>
      <c r="G3" s="8">
        <f t="shared" ref="G3:G7" si="0">1/H3</f>
        <v>1.9230769230769232E-2</v>
      </c>
      <c r="H3" s="6">
        <v>52</v>
      </c>
      <c r="I3" s="5">
        <v>1</v>
      </c>
      <c r="J3" s="6">
        <v>19</v>
      </c>
      <c r="K3" s="7">
        <v>90</v>
      </c>
      <c r="L3" s="7">
        <v>10</v>
      </c>
    </row>
    <row r="4" spans="1:12" x14ac:dyDescent="0.3">
      <c r="A4" s="10" t="s">
        <v>28</v>
      </c>
      <c r="B4" s="2">
        <v>0.44400000000000001</v>
      </c>
      <c r="C4" s="2">
        <v>0.33300000000000002</v>
      </c>
      <c r="D4" s="2">
        <v>0.66700000000000004</v>
      </c>
      <c r="E4" s="2">
        <v>0.66700000000000004</v>
      </c>
      <c r="F4" s="4">
        <v>0.54500000000000004</v>
      </c>
      <c r="G4" s="8">
        <f t="shared" si="0"/>
        <v>2.9411764705882353E-2</v>
      </c>
      <c r="H4" s="6">
        <v>34</v>
      </c>
      <c r="I4" s="5">
        <v>1</v>
      </c>
      <c r="J4" s="6">
        <v>18</v>
      </c>
      <c r="K4" s="7">
        <v>82</v>
      </c>
      <c r="L4" s="7">
        <v>9</v>
      </c>
    </row>
    <row r="5" spans="1:12" x14ac:dyDescent="0.3">
      <c r="A5" s="10" t="s">
        <v>29</v>
      </c>
      <c r="B5" s="2">
        <v>0.308</v>
      </c>
      <c r="C5" s="2">
        <v>0.14299999999999999</v>
      </c>
      <c r="D5" s="2">
        <v>0.38500000000000001</v>
      </c>
      <c r="E5" s="2">
        <v>0.57099999999999995</v>
      </c>
      <c r="F5" s="4">
        <v>0.35</v>
      </c>
      <c r="G5" s="8">
        <f t="shared" si="0"/>
        <v>2.4390243902439025E-2</v>
      </c>
      <c r="H5" s="6">
        <v>41</v>
      </c>
      <c r="I5" s="5">
        <v>1</v>
      </c>
      <c r="J5" s="6">
        <v>14</v>
      </c>
      <c r="K5" s="7">
        <v>82</v>
      </c>
      <c r="L5" s="7">
        <v>8</v>
      </c>
    </row>
    <row r="6" spans="1:12" x14ac:dyDescent="0.3">
      <c r="A6" s="10" t="s">
        <v>30</v>
      </c>
      <c r="B6" s="2">
        <v>0.66700000000000004</v>
      </c>
      <c r="C6" s="2">
        <v>0.33300000000000002</v>
      </c>
      <c r="D6" s="2">
        <v>0.875</v>
      </c>
      <c r="E6" s="2">
        <v>1</v>
      </c>
      <c r="F6" s="4">
        <v>0.69599999999999995</v>
      </c>
      <c r="G6" s="8">
        <f t="shared" si="0"/>
        <v>4.1666666666666664E-2</v>
      </c>
      <c r="H6" s="6">
        <v>24</v>
      </c>
      <c r="I6" s="5">
        <v>1</v>
      </c>
      <c r="J6" s="6">
        <v>16</v>
      </c>
      <c r="K6" s="7">
        <v>112</v>
      </c>
      <c r="L6" s="7">
        <v>8</v>
      </c>
    </row>
    <row r="7" spans="1:12" x14ac:dyDescent="0.3">
      <c r="A7" s="10" t="s">
        <v>31</v>
      </c>
      <c r="B7" s="2">
        <v>0.308</v>
      </c>
      <c r="C7" s="2">
        <v>0.14299999999999999</v>
      </c>
      <c r="D7" s="2">
        <v>0.38500000000000001</v>
      </c>
      <c r="E7" s="2">
        <v>0.57099999999999995</v>
      </c>
      <c r="F7" s="4">
        <v>0.35</v>
      </c>
      <c r="G7" s="8">
        <f t="shared" si="0"/>
        <v>2.3255813953488372E-2</v>
      </c>
      <c r="H7" s="9">
        <v>43</v>
      </c>
      <c r="I7" s="7">
        <v>4</v>
      </c>
      <c r="J7" s="6">
        <v>14</v>
      </c>
      <c r="K7" s="7">
        <v>174</v>
      </c>
      <c r="L7" s="7">
        <v>9</v>
      </c>
    </row>
    <row r="8" spans="1:12" x14ac:dyDescent="0.3">
      <c r="A8" s="3"/>
      <c r="H8" s="6"/>
      <c r="I8" s="5"/>
      <c r="J8" s="6"/>
      <c r="K8" s="1"/>
    </row>
    <row r="9" spans="1:12" x14ac:dyDescent="0.3">
      <c r="B9" s="2">
        <f>AVERAGE(B2:B7)</f>
        <v>0.38966666666666666</v>
      </c>
      <c r="C9" s="2">
        <f t="shared" ref="C9:L9" si="1">AVERAGE(C2:C7)</f>
        <v>0.22816666666666666</v>
      </c>
      <c r="D9" s="2">
        <f t="shared" si="1"/>
        <v>0.59833333333333327</v>
      </c>
      <c r="E9" s="2">
        <f t="shared" si="1"/>
        <v>0.67733333333333334</v>
      </c>
      <c r="F9" s="4">
        <f t="shared" si="1"/>
        <v>0.47183333333333333</v>
      </c>
      <c r="G9" s="2">
        <f t="shared" si="1"/>
        <v>2.8043048127045989E-2</v>
      </c>
      <c r="H9" s="9">
        <f t="shared" si="1"/>
        <v>37.833333333333336</v>
      </c>
      <c r="I9" s="7">
        <f t="shared" si="1"/>
        <v>2</v>
      </c>
      <c r="J9" s="9">
        <f t="shared" si="1"/>
        <v>16</v>
      </c>
      <c r="K9" s="7">
        <f t="shared" si="1"/>
        <v>106.33333333333333</v>
      </c>
      <c r="L9" s="7">
        <f t="shared" si="1"/>
        <v>9</v>
      </c>
    </row>
    <row r="10" spans="1:12" x14ac:dyDescent="0.3">
      <c r="A10" s="6" t="s">
        <v>32</v>
      </c>
      <c r="B10" s="2">
        <f>AVERAGE(B2,B4,B6)</f>
        <v>0.48133333333333334</v>
      </c>
      <c r="C10" s="2">
        <f t="shared" ref="C10:L10" si="2">AVERAGE(C2,C4,C6)</f>
        <v>0.27766666666666667</v>
      </c>
      <c r="D10" s="2">
        <f t="shared" si="2"/>
        <v>0.77333333333333343</v>
      </c>
      <c r="E10" s="2">
        <f t="shared" si="2"/>
        <v>0.82233333333333336</v>
      </c>
      <c r="F10" s="4">
        <f t="shared" si="2"/>
        <v>0.58599999999999997</v>
      </c>
      <c r="G10" s="2">
        <f t="shared" si="2"/>
        <v>3.3793820558526443E-2</v>
      </c>
      <c r="H10" s="9">
        <f t="shared" si="2"/>
        <v>30.333333333333332</v>
      </c>
      <c r="I10" s="7">
        <f t="shared" si="2"/>
        <v>2</v>
      </c>
      <c r="J10" s="9">
        <f t="shared" si="2"/>
        <v>16.333333333333332</v>
      </c>
      <c r="K10" s="7">
        <f t="shared" si="2"/>
        <v>97.333333333333329</v>
      </c>
      <c r="L10" s="7">
        <f t="shared" si="2"/>
        <v>9</v>
      </c>
    </row>
    <row r="11" spans="1:12" x14ac:dyDescent="0.3">
      <c r="A11" s="6" t="s">
        <v>33</v>
      </c>
      <c r="B11" s="2">
        <f>AVERAGE(B3,B5,B7)</f>
        <v>0.29800000000000004</v>
      </c>
      <c r="C11" s="2">
        <f t="shared" ref="C11:L11" si="3">AVERAGE(C3,C5,C7)</f>
        <v>0.17866666666666667</v>
      </c>
      <c r="D11" s="2">
        <f t="shared" si="3"/>
        <v>0.42333333333333334</v>
      </c>
      <c r="E11" s="2">
        <f t="shared" si="3"/>
        <v>0.53233333333333333</v>
      </c>
      <c r="F11" s="4">
        <f t="shared" si="3"/>
        <v>0.35766666666666663</v>
      </c>
      <c r="G11" s="2">
        <f t="shared" si="3"/>
        <v>2.2292275695565539E-2</v>
      </c>
      <c r="H11" s="9">
        <f t="shared" si="3"/>
        <v>45.333333333333336</v>
      </c>
      <c r="I11" s="7">
        <f t="shared" si="3"/>
        <v>2</v>
      </c>
      <c r="J11" s="9">
        <f t="shared" si="3"/>
        <v>15.666666666666666</v>
      </c>
      <c r="K11" s="7">
        <f t="shared" si="3"/>
        <v>115.33333333333333</v>
      </c>
      <c r="L11" s="7">
        <f t="shared" si="3"/>
        <v>9</v>
      </c>
    </row>
    <row r="12" spans="1:12" x14ac:dyDescent="0.3">
      <c r="H12" s="6"/>
      <c r="I12" s="5"/>
      <c r="J12" s="6"/>
      <c r="K12" s="1"/>
    </row>
    <row r="13" spans="1:12" x14ac:dyDescent="0.3">
      <c r="H13" s="6"/>
      <c r="I13" s="5"/>
      <c r="J13" s="6"/>
      <c r="K13" s="1"/>
    </row>
    <row r="15" spans="1:12" x14ac:dyDescent="0.3">
      <c r="B15" s="10" t="s">
        <v>26</v>
      </c>
      <c r="C15" s="10" t="s">
        <v>27</v>
      </c>
      <c r="F15" s="6" t="s">
        <v>7</v>
      </c>
      <c r="G15" s="6" t="s">
        <v>32</v>
      </c>
      <c r="H15" s="6" t="s">
        <v>33</v>
      </c>
    </row>
    <row r="16" spans="1:12" x14ac:dyDescent="0.3">
      <c r="B16" s="4">
        <v>0.51700000000000002</v>
      </c>
      <c r="C16" s="4">
        <v>0.373</v>
      </c>
      <c r="F16" s="5">
        <v>0.47199999999999998</v>
      </c>
      <c r="G16" s="5">
        <v>0.58599999999999997</v>
      </c>
      <c r="H16" s="5">
        <v>0.35799999999999998</v>
      </c>
    </row>
    <row r="17" spans="1:8" x14ac:dyDescent="0.3">
      <c r="F17" s="6"/>
      <c r="G17" s="6"/>
      <c r="H17" s="6"/>
    </row>
    <row r="19" spans="1:8" x14ac:dyDescent="0.3">
      <c r="B19" s="10" t="s">
        <v>28</v>
      </c>
      <c r="C19" s="10" t="s">
        <v>29</v>
      </c>
    </row>
    <row r="20" spans="1:8" x14ac:dyDescent="0.3">
      <c r="B20" s="4">
        <v>0.54500000000000004</v>
      </c>
      <c r="C20" s="4">
        <v>0.35</v>
      </c>
    </row>
    <row r="22" spans="1:8" x14ac:dyDescent="0.3">
      <c r="A22" s="3"/>
      <c r="B22" s="10" t="s">
        <v>30</v>
      </c>
      <c r="C22" s="10" t="s">
        <v>31</v>
      </c>
    </row>
    <row r="23" spans="1:8" x14ac:dyDescent="0.3">
      <c r="A23" s="10"/>
      <c r="B23" s="4">
        <v>0.69599999999999995</v>
      </c>
      <c r="C23" s="4">
        <v>0.35</v>
      </c>
    </row>
    <row r="24" spans="1:8" x14ac:dyDescent="0.3">
      <c r="A24" s="10"/>
    </row>
    <row r="25" spans="1:8" x14ac:dyDescent="0.3">
      <c r="A25" s="10"/>
    </row>
    <row r="26" spans="1:8" x14ac:dyDescent="0.3">
      <c r="A26" s="10"/>
    </row>
    <row r="27" spans="1:8" x14ac:dyDescent="0.3">
      <c r="A27" s="10"/>
    </row>
    <row r="28" spans="1:8" x14ac:dyDescent="0.3">
      <c r="A28" s="10"/>
    </row>
    <row r="29" spans="1:8" x14ac:dyDescent="0.3">
      <c r="A29" s="10"/>
    </row>
    <row r="30" spans="1:8" x14ac:dyDescent="0.3">
      <c r="A30" s="10"/>
      <c r="D30" t="s">
        <v>25</v>
      </c>
    </row>
    <row r="31" spans="1:8" x14ac:dyDescent="0.3">
      <c r="A31" s="10"/>
    </row>
    <row r="32" spans="1:8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3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DD1D-A26A-4BB1-A7FB-0858E5E1FA83}">
  <dimension ref="A1:J8"/>
  <sheetViews>
    <sheetView workbookViewId="0">
      <selection activeCell="I12" sqref="I12"/>
    </sheetView>
  </sheetViews>
  <sheetFormatPr defaultRowHeight="14.4" x14ac:dyDescent="0.3"/>
  <cols>
    <col min="1" max="1" width="9.5546875" customWidth="1"/>
    <col min="2" max="2" width="11.88671875" customWidth="1"/>
    <col min="3" max="3" width="12.5546875" customWidth="1"/>
    <col min="4" max="4" width="11.88671875" customWidth="1"/>
    <col min="5" max="5" width="13" customWidth="1"/>
    <col min="6" max="6" width="11.109375" customWidth="1"/>
    <col min="7" max="7" width="24.88671875" customWidth="1"/>
    <col min="8" max="8" width="28.44140625" customWidth="1"/>
    <col min="9" max="9" width="16.44140625" customWidth="1"/>
    <col min="10" max="10" width="15.109375" customWidth="1"/>
  </cols>
  <sheetData>
    <row r="1" spans="1:10" x14ac:dyDescent="0.3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9</v>
      </c>
      <c r="H1" s="3" t="s">
        <v>5</v>
      </c>
      <c r="I1" s="3" t="s">
        <v>8</v>
      </c>
      <c r="J1" s="3" t="s">
        <v>6</v>
      </c>
    </row>
    <row r="2" spans="1:10" x14ac:dyDescent="0.3">
      <c r="B2" s="2">
        <v>0.71399999999999997</v>
      </c>
      <c r="C2" s="2">
        <v>0.33300000000000002</v>
      </c>
      <c r="D2" s="2">
        <v>1</v>
      </c>
      <c r="E2" s="2">
        <v>0.8</v>
      </c>
      <c r="F2" s="4">
        <v>0.75</v>
      </c>
      <c r="G2" s="5">
        <f>1/H2</f>
        <v>0.01</v>
      </c>
      <c r="H2" s="6">
        <v>100</v>
      </c>
      <c r="I2" s="5">
        <v>0</v>
      </c>
      <c r="J2" s="6">
        <v>15</v>
      </c>
    </row>
    <row r="3" spans="1:10" x14ac:dyDescent="0.3">
      <c r="B3" s="2"/>
      <c r="C3" s="2"/>
      <c r="D3" s="2"/>
      <c r="E3" s="2"/>
      <c r="F3" s="4"/>
      <c r="G3" s="6" t="s">
        <v>34</v>
      </c>
      <c r="H3" s="6"/>
      <c r="I3" s="5"/>
      <c r="J3" s="6"/>
    </row>
    <row r="4" spans="1:10" x14ac:dyDescent="0.3">
      <c r="A4" t="s">
        <v>12</v>
      </c>
      <c r="B4" s="5">
        <v>4</v>
      </c>
      <c r="C4" s="5">
        <v>1</v>
      </c>
      <c r="D4" s="5">
        <v>3</v>
      </c>
      <c r="E4" s="5">
        <v>0</v>
      </c>
      <c r="F4" s="5">
        <f>SUM(B4:E4)</f>
        <v>8</v>
      </c>
      <c r="G4">
        <f>F4/$J$2*$F$2</f>
        <v>0.4</v>
      </c>
    </row>
    <row r="5" spans="1:10" x14ac:dyDescent="0.3">
      <c r="A5" t="s">
        <v>13</v>
      </c>
      <c r="B5" s="5">
        <v>0</v>
      </c>
      <c r="C5" s="5">
        <v>0</v>
      </c>
      <c r="D5" s="5">
        <v>2</v>
      </c>
      <c r="E5" s="5">
        <v>2</v>
      </c>
      <c r="F5" s="5">
        <f t="shared" ref="F5:F8" si="0">SUM(B5:E5)</f>
        <v>4</v>
      </c>
      <c r="G5">
        <f>F5/$J$2*$F$2+G4</f>
        <v>0.60000000000000009</v>
      </c>
    </row>
    <row r="6" spans="1:10" x14ac:dyDescent="0.3">
      <c r="A6" t="s">
        <v>14</v>
      </c>
      <c r="B6" s="5">
        <v>0</v>
      </c>
      <c r="C6" s="5">
        <v>0</v>
      </c>
      <c r="D6" s="5">
        <v>0</v>
      </c>
      <c r="E6" s="5">
        <v>1</v>
      </c>
      <c r="F6" s="5">
        <f t="shared" si="0"/>
        <v>1</v>
      </c>
      <c r="G6">
        <f>F6/$J$2*$F$2+G5</f>
        <v>0.65000000000000013</v>
      </c>
    </row>
    <row r="7" spans="1:10" x14ac:dyDescent="0.3">
      <c r="A7" t="s">
        <v>15</v>
      </c>
      <c r="B7" s="5">
        <v>1</v>
      </c>
      <c r="C7" s="5">
        <v>0</v>
      </c>
      <c r="D7" s="5">
        <v>0</v>
      </c>
      <c r="E7" s="5">
        <v>1</v>
      </c>
      <c r="F7" s="5">
        <f t="shared" si="0"/>
        <v>2</v>
      </c>
      <c r="G7">
        <f>F7/$J$2*$F$2+G6</f>
        <v>0.75000000000000011</v>
      </c>
    </row>
    <row r="8" spans="1:10" x14ac:dyDescent="0.3">
      <c r="A8" t="s">
        <v>16</v>
      </c>
      <c r="B8" s="5">
        <v>0</v>
      </c>
      <c r="C8" s="5">
        <v>0</v>
      </c>
      <c r="D8" s="5">
        <v>0</v>
      </c>
      <c r="E8" s="5">
        <v>0</v>
      </c>
      <c r="F8" s="5">
        <f t="shared" si="0"/>
        <v>0</v>
      </c>
      <c r="G8">
        <f>F8/$J$2*$F$2+G7</f>
        <v>0.75000000000000011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9C28-7CA3-47F8-AF24-B61102DC236F}">
  <dimension ref="B3:G4"/>
  <sheetViews>
    <sheetView workbookViewId="0">
      <selection activeCell="K8" sqref="K8"/>
    </sheetView>
  </sheetViews>
  <sheetFormatPr defaultRowHeight="14.4" x14ac:dyDescent="0.3"/>
  <cols>
    <col min="3" max="4" width="17.6640625" customWidth="1"/>
    <col min="5" max="6" width="21.5546875" customWidth="1"/>
    <col min="7" max="7" width="36.6640625" customWidth="1"/>
  </cols>
  <sheetData>
    <row r="3" spans="2:7" ht="81" customHeight="1" x14ac:dyDescent="0.3">
      <c r="C3" s="16" t="s">
        <v>36</v>
      </c>
      <c r="D3" s="16" t="s">
        <v>37</v>
      </c>
      <c r="E3" s="16" t="s">
        <v>38</v>
      </c>
      <c r="F3" s="16" t="s">
        <v>39</v>
      </c>
      <c r="G3" s="16" t="s">
        <v>35</v>
      </c>
    </row>
    <row r="4" spans="2:7" x14ac:dyDescent="0.3">
      <c r="B4" s="6" t="s">
        <v>7</v>
      </c>
      <c r="C4" s="1">
        <v>0.64491666666666669</v>
      </c>
      <c r="D4" s="1">
        <v>0.76300000000000001</v>
      </c>
      <c r="E4" s="1">
        <v>0.47199999999999998</v>
      </c>
      <c r="F4" s="1">
        <v>0.58599999999999997</v>
      </c>
      <c r="G4" s="1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derivation_results</vt:lpstr>
      <vt:lpstr>regex_results</vt:lpstr>
      <vt:lpstr>special_model_results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Ronalds Turnis</dc:creator>
  <cp:lastModifiedBy>Ronalds Turnis</cp:lastModifiedBy>
  <dcterms:created xsi:type="dcterms:W3CDTF">2025-05-11T13:27:56Z</dcterms:created>
  <dcterms:modified xsi:type="dcterms:W3CDTF">2025-05-18T09:06:27Z</dcterms:modified>
</cp:coreProperties>
</file>