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mall project\Project Excel\"/>
    </mc:Choice>
  </mc:AlternateContent>
  <xr:revisionPtr revIDLastSave="0" documentId="13_ncr:1_{FE35F2CE-15C0-43A0-9FB0-2AAFE721ABF4}" xr6:coauthVersionLast="47" xr6:coauthVersionMax="47" xr10:uidLastSave="{00000000-0000-0000-0000-000000000000}"/>
  <bookViews>
    <workbookView xWindow="-108" yWindow="-108" windowWidth="23256" windowHeight="12456" xr2:uid="{7E2EE43D-A069-4A5B-9ACC-DE67A4BFD43F}"/>
  </bookViews>
  <sheets>
    <sheet name="Absensi Automati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5" i="1" l="1"/>
  <c r="U29" i="1"/>
  <c r="U30" i="1"/>
  <c r="U31" i="1"/>
  <c r="U32" i="1"/>
  <c r="U33" i="1"/>
  <c r="U34" i="1"/>
  <c r="U35" i="1"/>
  <c r="U36" i="1"/>
  <c r="AL8" i="1"/>
  <c r="AL9" i="1"/>
  <c r="AH31" i="1" s="1"/>
  <c r="AL10" i="1"/>
  <c r="AL11" i="1"/>
  <c r="AL12" i="1"/>
  <c r="AL13" i="1"/>
  <c r="AL14" i="1"/>
  <c r="AL7" i="1"/>
  <c r="AK8" i="1"/>
  <c r="AK9" i="1"/>
  <c r="AK31" i="1" s="1"/>
  <c r="AK10" i="1"/>
  <c r="AK32" i="1" s="1"/>
  <c r="AK11" i="1"/>
  <c r="AK33" i="1" s="1"/>
  <c r="AK12" i="1"/>
  <c r="AK34" i="1" s="1"/>
  <c r="AK13" i="1"/>
  <c r="AK35" i="1" s="1"/>
  <c r="AK14" i="1"/>
  <c r="AK7" i="1"/>
  <c r="AJ8" i="1"/>
  <c r="AJ9" i="1"/>
  <c r="AJ10" i="1"/>
  <c r="AJ11" i="1"/>
  <c r="AJ12" i="1"/>
  <c r="AJ13" i="1"/>
  <c r="AJ14" i="1"/>
  <c r="AJ7" i="1"/>
  <c r="AK36" i="1" l="1"/>
  <c r="AH36" i="1"/>
  <c r="AL36" i="1" s="1"/>
  <c r="AH33" i="1"/>
  <c r="AH32" i="1"/>
  <c r="AL32" i="1" s="1"/>
  <c r="AH35" i="1"/>
  <c r="AH34" i="1"/>
  <c r="AL33" i="1"/>
  <c r="AL34" i="1"/>
  <c r="AL31" i="1"/>
  <c r="AH29" i="1"/>
  <c r="AH30" i="1"/>
  <c r="AK30" i="1"/>
  <c r="AK29" i="1"/>
  <c r="AL30" i="1" l="1"/>
  <c r="AL29" i="1"/>
</calcChain>
</file>

<file path=xl/sharedStrings.xml><?xml version="1.0" encoding="utf-8"?>
<sst xmlns="http://schemas.openxmlformats.org/spreadsheetml/2006/main" count="303" uniqueCount="60">
  <si>
    <t>ABSENSI PT.CAHAYA ANGKASA JAYA</t>
  </si>
  <si>
    <t xml:space="preserve">ID </t>
  </si>
  <si>
    <t>Nama</t>
  </si>
  <si>
    <t>Jabatan</t>
  </si>
  <si>
    <t>Maret 2022</t>
  </si>
  <si>
    <t>A</t>
  </si>
  <si>
    <t>CAJ-001</t>
  </si>
  <si>
    <t>Chief Executive Officer</t>
  </si>
  <si>
    <t>CAJ-002</t>
  </si>
  <si>
    <t>Frieska Vinca Listiana</t>
  </si>
  <si>
    <t>Chief Operation Officer</t>
  </si>
  <si>
    <t>CAJ-003</t>
  </si>
  <si>
    <t>CAJ-004</t>
  </si>
  <si>
    <t>Dominikus Reinhard</t>
  </si>
  <si>
    <t>Chief Finance Officer</t>
  </si>
  <si>
    <t>CAJ-101</t>
  </si>
  <si>
    <t>Elizabeth Agnes Budiono</t>
  </si>
  <si>
    <t xml:space="preserve">Ronald Frederic </t>
  </si>
  <si>
    <t>Patricia Setiawan</t>
  </si>
  <si>
    <t>Junior Data Analyst</t>
  </si>
  <si>
    <t>Chief Technology Officer</t>
  </si>
  <si>
    <t>Joshua Alexander Lim</t>
  </si>
  <si>
    <t>Benedic Chandra</t>
  </si>
  <si>
    <t>Auditor</t>
  </si>
  <si>
    <t>CAJ-112</t>
  </si>
  <si>
    <t>CAJ-201</t>
  </si>
  <si>
    <t xml:space="preserve">Data Analyst Manager </t>
  </si>
  <si>
    <t>Distribution Operator</t>
  </si>
  <si>
    <t>Kevin Tcu</t>
  </si>
  <si>
    <t>.</t>
  </si>
  <si>
    <t>I</t>
  </si>
  <si>
    <t>Masuk</t>
  </si>
  <si>
    <t>Ijin</t>
  </si>
  <si>
    <t>Izin</t>
  </si>
  <si>
    <t>Alfa</t>
  </si>
  <si>
    <t>Simbol</t>
  </si>
  <si>
    <t>Keterangan</t>
  </si>
  <si>
    <t>Warna</t>
  </si>
  <si>
    <t>Libur</t>
  </si>
  <si>
    <t>Total Masuk</t>
  </si>
  <si>
    <t>Total Absen</t>
  </si>
  <si>
    <t>Total Ijin</t>
  </si>
  <si>
    <t>Code</t>
  </si>
  <si>
    <t>CAJ-304</t>
  </si>
  <si>
    <t>Salary (Per Month)</t>
  </si>
  <si>
    <t>CAJ-10</t>
  </si>
  <si>
    <t>CAJ-00</t>
  </si>
  <si>
    <t>CAJ-20</t>
  </si>
  <si>
    <t>CAJ-30</t>
  </si>
  <si>
    <t>SALARY</t>
  </si>
  <si>
    <t>CAJ-11</t>
  </si>
  <si>
    <t>Uang Transport dan Makan (Per Month)</t>
  </si>
  <si>
    <t>Pengurangan</t>
  </si>
  <si>
    <t>Tidak Ada Pengurangan</t>
  </si>
  <si>
    <t xml:space="preserve">Main Salary </t>
  </si>
  <si>
    <t>Total</t>
  </si>
  <si>
    <t>Note !!</t>
  </si>
  <si>
    <t>Merubah kolom absensi akan merubah warna</t>
  </si>
  <si>
    <t>pada table diatas</t>
  </si>
  <si>
    <t>Perhitungan Gaji Dari Table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</si>
</sst>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IDR]\ * #,##0.00_);_([$IDR]\ * \(#,##0.00\);_([$IDR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4848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9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left" vertical="top"/>
    </xf>
    <xf numFmtId="164" fontId="0" fillId="0" borderId="1" xfId="1" applyNumberFormat="1" applyFont="1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6" fillId="1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">
    <dxf>
      <fill>
        <patternFill>
          <bgColor rgb="FFC6E0B4"/>
        </patternFill>
      </fill>
    </dxf>
    <dxf>
      <fill>
        <patternFill>
          <bgColor rgb="FFFF7575"/>
        </patternFill>
      </fill>
    </dxf>
    <dxf>
      <fill>
        <patternFill>
          <bgColor rgb="FFB4C6E7"/>
        </patternFill>
      </fill>
    </dxf>
  </dxfs>
  <tableStyles count="0" defaultTableStyle="TableStyleMedium2" defaultPivotStyle="PivotStyleLight16"/>
  <colors>
    <mruColors>
      <color rgb="FFFE4848"/>
      <color rgb="FFC6E0B4"/>
      <color rgb="FFB4C6E7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7CCC-F1FF-44BB-8AAF-1B8454175EF5}">
  <sheetPr>
    <pageSetUpPr autoPageBreaks="0"/>
  </sheetPr>
  <dimension ref="A2:AM36"/>
  <sheetViews>
    <sheetView showGridLines="0" tabSelected="1" zoomScaleNormal="100" workbookViewId="0">
      <selection activeCell="F7" sqref="F7"/>
    </sheetView>
  </sheetViews>
  <sheetFormatPr defaultRowHeight="14.4" x14ac:dyDescent="0.3"/>
  <cols>
    <col min="3" max="3" width="22.44140625" bestFit="1" customWidth="1"/>
    <col min="4" max="4" width="26.33203125" bestFit="1" customWidth="1"/>
    <col min="5" max="6" width="2.88671875" customWidth="1"/>
    <col min="7" max="7" width="3" customWidth="1"/>
    <col min="8" max="8" width="3.109375" customWidth="1"/>
    <col min="9" max="9" width="3" customWidth="1"/>
    <col min="10" max="12" width="2.88671875" customWidth="1"/>
    <col min="13" max="13" width="3.109375" customWidth="1"/>
    <col min="14" max="35" width="2.88671875" customWidth="1"/>
    <col min="36" max="36" width="12.44140625" customWidth="1"/>
    <col min="37" max="37" width="16" bestFit="1" customWidth="1"/>
  </cols>
  <sheetData>
    <row r="2" spans="2:38" ht="14.4" customHeight="1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2:38" ht="14.4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2:38" ht="14.4" customHeigh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2:38" x14ac:dyDescent="0.3">
      <c r="B5" s="25" t="s">
        <v>1</v>
      </c>
      <c r="C5" s="25" t="s">
        <v>2</v>
      </c>
      <c r="D5" s="25" t="s">
        <v>3</v>
      </c>
      <c r="E5" s="2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6" t="s">
        <v>39</v>
      </c>
      <c r="AK5" s="27" t="s">
        <v>40</v>
      </c>
      <c r="AL5" s="28" t="s">
        <v>41</v>
      </c>
    </row>
    <row r="6" spans="2:38" x14ac:dyDescent="0.3">
      <c r="B6" s="25"/>
      <c r="C6" s="25"/>
      <c r="D6" s="25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  <c r="AD6" s="4">
        <v>26</v>
      </c>
      <c r="AE6" s="4">
        <v>27</v>
      </c>
      <c r="AF6" s="4">
        <v>28</v>
      </c>
      <c r="AG6" s="4">
        <v>29</v>
      </c>
      <c r="AH6" s="4">
        <v>30</v>
      </c>
      <c r="AI6" s="4">
        <v>31</v>
      </c>
      <c r="AJ6" s="26"/>
      <c r="AK6" s="27"/>
      <c r="AL6" s="28"/>
    </row>
    <row r="7" spans="2:38" x14ac:dyDescent="0.3">
      <c r="B7" s="3" t="s">
        <v>6</v>
      </c>
      <c r="C7" s="3" t="s">
        <v>21</v>
      </c>
      <c r="D7" s="3" t="s">
        <v>7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12"/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12"/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12"/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12"/>
      <c r="AF7" s="4" t="s">
        <v>29</v>
      </c>
      <c r="AG7" s="4" t="s">
        <v>29</v>
      </c>
      <c r="AH7" s="4" t="s">
        <v>29</v>
      </c>
      <c r="AI7" s="4" t="s">
        <v>29</v>
      </c>
      <c r="AJ7" s="3">
        <f>COUNTIF(E7:AI7,".")</f>
        <v>27</v>
      </c>
      <c r="AK7" s="3">
        <f>COUNTIF(E7:AI7,"A")</f>
        <v>0</v>
      </c>
      <c r="AL7" s="3">
        <f>COUNTIF(E7:AI7,"I")</f>
        <v>0</v>
      </c>
    </row>
    <row r="8" spans="2:38" x14ac:dyDescent="0.3">
      <c r="B8" s="3" t="s">
        <v>8</v>
      </c>
      <c r="C8" s="3" t="s">
        <v>9</v>
      </c>
      <c r="D8" s="3" t="s">
        <v>10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12"/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12"/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12"/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4" t="s">
        <v>29</v>
      </c>
      <c r="AE8" s="12"/>
      <c r="AF8" s="4" t="s">
        <v>29</v>
      </c>
      <c r="AG8" s="4" t="s">
        <v>29</v>
      </c>
      <c r="AH8" s="4" t="s">
        <v>29</v>
      </c>
      <c r="AI8" s="4" t="s">
        <v>29</v>
      </c>
      <c r="AJ8" s="3">
        <f t="shared" ref="AJ8:AJ14" si="0">COUNTIF(E8:AI8,".")</f>
        <v>27</v>
      </c>
      <c r="AK8" s="3">
        <f t="shared" ref="AK8:AK14" si="1">COUNTIF(E8:AI8,"A")</f>
        <v>0</v>
      </c>
      <c r="AL8" s="3">
        <f t="shared" ref="AL8:AL14" si="2">COUNTIF(E8:AI8,"I")</f>
        <v>0</v>
      </c>
    </row>
    <row r="9" spans="2:38" x14ac:dyDescent="0.3">
      <c r="B9" s="3" t="s">
        <v>11</v>
      </c>
      <c r="C9" s="3" t="s">
        <v>13</v>
      </c>
      <c r="D9" s="3" t="s">
        <v>20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12"/>
      <c r="K9" s="4" t="s">
        <v>30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12"/>
      <c r="R9" s="4" t="s">
        <v>29</v>
      </c>
      <c r="S9" s="4" t="s">
        <v>29</v>
      </c>
      <c r="T9" s="4" t="s">
        <v>29</v>
      </c>
      <c r="U9" s="4" t="s">
        <v>29</v>
      </c>
      <c r="V9" s="4" t="s">
        <v>30</v>
      </c>
      <c r="W9" s="4" t="s">
        <v>29</v>
      </c>
      <c r="X9" s="12"/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12"/>
      <c r="AF9" s="4" t="s">
        <v>29</v>
      </c>
      <c r="AG9" s="4" t="s">
        <v>29</v>
      </c>
      <c r="AH9" s="4" t="s">
        <v>29</v>
      </c>
      <c r="AI9" s="4" t="s">
        <v>30</v>
      </c>
      <c r="AJ9" s="3">
        <f t="shared" si="0"/>
        <v>24</v>
      </c>
      <c r="AK9" s="3">
        <f t="shared" si="1"/>
        <v>0</v>
      </c>
      <c r="AL9" s="3">
        <f t="shared" si="2"/>
        <v>3</v>
      </c>
    </row>
    <row r="10" spans="2:38" x14ac:dyDescent="0.3">
      <c r="B10" s="3" t="s">
        <v>12</v>
      </c>
      <c r="C10" s="3" t="s">
        <v>16</v>
      </c>
      <c r="D10" s="3" t="s">
        <v>14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12"/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12"/>
      <c r="R10" s="4" t="s">
        <v>29</v>
      </c>
      <c r="S10" s="4" t="s">
        <v>29</v>
      </c>
      <c r="T10" s="4" t="s">
        <v>30</v>
      </c>
      <c r="U10" s="4" t="s">
        <v>29</v>
      </c>
      <c r="V10" s="4" t="s">
        <v>29</v>
      </c>
      <c r="W10" s="4" t="s">
        <v>29</v>
      </c>
      <c r="X10" s="12"/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12"/>
      <c r="AF10" s="4" t="s">
        <v>29</v>
      </c>
      <c r="AG10" s="4" t="s">
        <v>29</v>
      </c>
      <c r="AH10" s="4" t="s">
        <v>29</v>
      </c>
      <c r="AI10" s="4" t="s">
        <v>29</v>
      </c>
      <c r="AJ10" s="3">
        <f t="shared" si="0"/>
        <v>26</v>
      </c>
      <c r="AK10" s="3">
        <f t="shared" si="1"/>
        <v>0</v>
      </c>
      <c r="AL10" s="3">
        <f t="shared" si="2"/>
        <v>1</v>
      </c>
    </row>
    <row r="11" spans="2:38" x14ac:dyDescent="0.3">
      <c r="B11" s="3" t="s">
        <v>15</v>
      </c>
      <c r="C11" s="3" t="s">
        <v>17</v>
      </c>
      <c r="D11" s="3" t="s">
        <v>26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12"/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12"/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12"/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12"/>
      <c r="AF11" s="4" t="s">
        <v>29</v>
      </c>
      <c r="AG11" s="4" t="s">
        <v>29</v>
      </c>
      <c r="AH11" s="4" t="s">
        <v>29</v>
      </c>
      <c r="AI11" s="4" t="s">
        <v>29</v>
      </c>
      <c r="AJ11" s="3">
        <f t="shared" si="0"/>
        <v>27</v>
      </c>
      <c r="AK11" s="3">
        <f t="shared" si="1"/>
        <v>0</v>
      </c>
      <c r="AL11" s="3">
        <f t="shared" si="2"/>
        <v>0</v>
      </c>
    </row>
    <row r="12" spans="2:38" x14ac:dyDescent="0.3">
      <c r="B12" s="3" t="s">
        <v>24</v>
      </c>
      <c r="C12" s="3" t="s">
        <v>18</v>
      </c>
      <c r="D12" s="3" t="s">
        <v>19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12"/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12"/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30</v>
      </c>
      <c r="X12" s="12"/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5</v>
      </c>
      <c r="AE12" s="12"/>
      <c r="AF12" s="4" t="s">
        <v>29</v>
      </c>
      <c r="AG12" s="4" t="s">
        <v>29</v>
      </c>
      <c r="AH12" s="4" t="s">
        <v>29</v>
      </c>
      <c r="AI12" s="4" t="s">
        <v>29</v>
      </c>
      <c r="AJ12" s="3">
        <f t="shared" si="0"/>
        <v>25</v>
      </c>
      <c r="AK12" s="3">
        <f t="shared" si="1"/>
        <v>1</v>
      </c>
      <c r="AL12" s="3">
        <f t="shared" si="2"/>
        <v>1</v>
      </c>
    </row>
    <row r="13" spans="2:38" x14ac:dyDescent="0.3">
      <c r="B13" s="3" t="s">
        <v>25</v>
      </c>
      <c r="C13" s="3" t="s">
        <v>22</v>
      </c>
      <c r="D13" s="3" t="s">
        <v>23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12"/>
      <c r="K13" s="4" t="s">
        <v>29</v>
      </c>
      <c r="L13" s="4" t="s">
        <v>29</v>
      </c>
      <c r="M13" s="4" t="s">
        <v>5</v>
      </c>
      <c r="N13" s="4" t="s">
        <v>29</v>
      </c>
      <c r="O13" s="4" t="s">
        <v>29</v>
      </c>
      <c r="P13" s="4" t="s">
        <v>29</v>
      </c>
      <c r="Q13" s="12"/>
      <c r="R13" s="4" t="s">
        <v>29</v>
      </c>
      <c r="S13" s="4" t="s">
        <v>29</v>
      </c>
      <c r="T13" s="4" t="s">
        <v>29</v>
      </c>
      <c r="U13" s="4" t="s">
        <v>5</v>
      </c>
      <c r="V13" s="4" t="s">
        <v>29</v>
      </c>
      <c r="W13" s="4" t="s">
        <v>29</v>
      </c>
      <c r="X13" s="12"/>
      <c r="Y13" s="4" t="s">
        <v>29</v>
      </c>
      <c r="Z13" s="4" t="s">
        <v>5</v>
      </c>
      <c r="AA13" s="4" t="s">
        <v>29</v>
      </c>
      <c r="AB13" s="4" t="s">
        <v>29</v>
      </c>
      <c r="AC13" s="4" t="s">
        <v>29</v>
      </c>
      <c r="AD13" s="4" t="s">
        <v>30</v>
      </c>
      <c r="AE13" s="12"/>
      <c r="AF13" s="4" t="s">
        <v>30</v>
      </c>
      <c r="AG13" s="4" t="s">
        <v>29</v>
      </c>
      <c r="AH13" s="4" t="s">
        <v>29</v>
      </c>
      <c r="AI13" s="4" t="s">
        <v>5</v>
      </c>
      <c r="AJ13" s="3">
        <f t="shared" si="0"/>
        <v>21</v>
      </c>
      <c r="AK13" s="3">
        <f t="shared" si="1"/>
        <v>4</v>
      </c>
      <c r="AL13" s="3">
        <f t="shared" si="2"/>
        <v>2</v>
      </c>
    </row>
    <row r="14" spans="2:38" x14ac:dyDescent="0.3">
      <c r="B14" s="3" t="s">
        <v>43</v>
      </c>
      <c r="C14" s="3" t="s">
        <v>28</v>
      </c>
      <c r="D14" s="3" t="s">
        <v>27</v>
      </c>
      <c r="E14" s="4" t="s">
        <v>30</v>
      </c>
      <c r="F14" s="4" t="s">
        <v>29</v>
      </c>
      <c r="G14" s="4" t="s">
        <v>29</v>
      </c>
      <c r="H14" s="4" t="s">
        <v>29</v>
      </c>
      <c r="I14" s="4" t="s">
        <v>29</v>
      </c>
      <c r="J14" s="12"/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12"/>
      <c r="R14" s="4" t="s">
        <v>29</v>
      </c>
      <c r="S14" s="4" t="s">
        <v>29</v>
      </c>
      <c r="T14" s="4" t="s">
        <v>29</v>
      </c>
      <c r="U14" s="4" t="s">
        <v>30</v>
      </c>
      <c r="V14" s="4" t="s">
        <v>29</v>
      </c>
      <c r="W14" s="4" t="s">
        <v>29</v>
      </c>
      <c r="X14" s="12"/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12"/>
      <c r="AF14" s="4" t="s">
        <v>29</v>
      </c>
      <c r="AG14" s="4" t="s">
        <v>29</v>
      </c>
      <c r="AH14" s="4" t="s">
        <v>29</v>
      </c>
      <c r="AI14" s="4" t="s">
        <v>29</v>
      </c>
      <c r="AJ14" s="3">
        <f t="shared" si="0"/>
        <v>25</v>
      </c>
      <c r="AK14" s="3">
        <f t="shared" si="1"/>
        <v>0</v>
      </c>
      <c r="AL14" s="3">
        <f t="shared" si="2"/>
        <v>2</v>
      </c>
    </row>
    <row r="16" spans="2:38" x14ac:dyDescent="0.3">
      <c r="B16" s="8" t="s">
        <v>35</v>
      </c>
      <c r="C16" s="8" t="s">
        <v>36</v>
      </c>
      <c r="D16" s="8" t="s">
        <v>37</v>
      </c>
      <c r="G16" s="31" t="s">
        <v>56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39" x14ac:dyDescent="0.3">
      <c r="B17" s="4" t="s">
        <v>29</v>
      </c>
      <c r="C17" s="4" t="s">
        <v>31</v>
      </c>
      <c r="D17" s="10"/>
      <c r="F17" s="32" t="s">
        <v>57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1:39" x14ac:dyDescent="0.3">
      <c r="B18" s="4" t="s">
        <v>5</v>
      </c>
      <c r="C18" s="4" t="s">
        <v>34</v>
      </c>
      <c r="D18" s="6"/>
      <c r="F18" s="35" t="s">
        <v>58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1:39" x14ac:dyDescent="0.3">
      <c r="B19" s="4" t="s">
        <v>30</v>
      </c>
      <c r="C19" s="4" t="s">
        <v>33</v>
      </c>
      <c r="D19" s="11"/>
    </row>
    <row r="20" spans="1:39" x14ac:dyDescent="0.3">
      <c r="B20" s="5"/>
      <c r="C20" s="4" t="s">
        <v>38</v>
      </c>
      <c r="D20" s="9"/>
    </row>
    <row r="21" spans="1:39" x14ac:dyDescent="0.3">
      <c r="B21" s="29"/>
      <c r="C21" s="30"/>
      <c r="D21" s="29"/>
    </row>
    <row r="22" spans="1:39" x14ac:dyDescent="0.3">
      <c r="A22" s="39" t="s">
        <v>59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 spans="1:39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5" spans="1:39" x14ac:dyDescent="0.3">
      <c r="B25" s="15" t="s">
        <v>42</v>
      </c>
      <c r="C25" s="15" t="s">
        <v>44</v>
      </c>
      <c r="D25" s="16" t="s">
        <v>51</v>
      </c>
      <c r="E25" s="16"/>
      <c r="F25" s="16"/>
      <c r="G25" s="16"/>
      <c r="K25" s="16" t="s">
        <v>49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3">
      <c r="B26" s="13" t="s">
        <v>46</v>
      </c>
      <c r="C26" s="18">
        <v>100000000</v>
      </c>
      <c r="D26" s="19">
        <v>15000000</v>
      </c>
      <c r="E26" s="19"/>
      <c r="F26" s="19"/>
      <c r="G26" s="19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3">
      <c r="B27" s="13" t="s">
        <v>45</v>
      </c>
      <c r="C27" s="18">
        <v>75000000</v>
      </c>
      <c r="D27" s="19">
        <v>8500000</v>
      </c>
      <c r="E27" s="19"/>
      <c r="F27" s="19"/>
      <c r="G27" s="19"/>
      <c r="K27" s="25" t="s">
        <v>1</v>
      </c>
      <c r="L27" s="25"/>
      <c r="M27" s="25"/>
      <c r="N27" s="25" t="s">
        <v>2</v>
      </c>
      <c r="O27" s="25"/>
      <c r="P27" s="25"/>
      <c r="Q27" s="25"/>
      <c r="R27" s="25"/>
      <c r="S27" s="25"/>
      <c r="T27" s="25"/>
      <c r="U27" s="25" t="s">
        <v>54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 t="s">
        <v>32</v>
      </c>
      <c r="AI27" s="25"/>
      <c r="AJ27" s="25"/>
      <c r="AK27" s="25" t="s">
        <v>34</v>
      </c>
      <c r="AL27" s="25" t="s">
        <v>55</v>
      </c>
      <c r="AM27" s="25"/>
    </row>
    <row r="28" spans="1:39" x14ac:dyDescent="0.3">
      <c r="B28" s="13" t="s">
        <v>47</v>
      </c>
      <c r="C28" s="18">
        <v>12000000</v>
      </c>
      <c r="D28" s="19">
        <v>4000000</v>
      </c>
      <c r="E28" s="19"/>
      <c r="F28" s="19"/>
      <c r="G28" s="19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</row>
    <row r="29" spans="1:39" x14ac:dyDescent="0.3">
      <c r="B29" s="13" t="s">
        <v>48</v>
      </c>
      <c r="C29" s="18">
        <v>9000000</v>
      </c>
      <c r="D29" s="19">
        <v>800000</v>
      </c>
      <c r="E29" s="19"/>
      <c r="F29" s="19"/>
      <c r="G29" s="19"/>
      <c r="K29" s="1" t="s">
        <v>6</v>
      </c>
      <c r="L29" s="1"/>
      <c r="M29" s="1"/>
      <c r="N29" s="1" t="s">
        <v>21</v>
      </c>
      <c r="O29" s="1"/>
      <c r="P29" s="1"/>
      <c r="Q29" s="1"/>
      <c r="R29" s="1"/>
      <c r="S29" s="1"/>
      <c r="T29" s="1"/>
      <c r="U29" s="17">
        <f>IF(ISNUMBER(FIND($B$26,K29)),$C$26,IF(ISNUMBER(FIND($B$27,K29)),$C$27,IF(ISNUMBER(FIND($B$28,K29)),$C$28,IF(ISNUMBER(FIND($B$29,K29)),$C$29,IF(ISNUMBER(FIND($B$30,K29)),$C$30,"Not Available")))))</f>
        <v>100000000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">
        <f>AL7*(U29*$D$35)</f>
        <v>0</v>
      </c>
      <c r="AI29" s="1"/>
      <c r="AJ29" s="1"/>
      <c r="AK29" s="24">
        <f>AK7*(U29*$D$34)</f>
        <v>0</v>
      </c>
      <c r="AL29" s="23">
        <f>(U29-AH29-AK29)+IF(ISNUMBER(FIND($B$26,K29)),$D$26,IF(ISNUMBER(FIND($B$27,K29)),$D$27,IF(ISNUMBER(FIND($B$28,K29)),$D$28,IF(ISNUMBER(FIND($B$29,K29)),$D$29,IF(ISNUMBER(FIND($B$30,K29)),$D$30,"Not Available")))))</f>
        <v>115000000</v>
      </c>
      <c r="AM29" s="1"/>
    </row>
    <row r="30" spans="1:39" x14ac:dyDescent="0.3">
      <c r="B30" s="13" t="s">
        <v>50</v>
      </c>
      <c r="C30" s="18">
        <v>7000000</v>
      </c>
      <c r="D30" s="19">
        <v>300000</v>
      </c>
      <c r="E30" s="19"/>
      <c r="F30" s="19"/>
      <c r="G30" s="19"/>
      <c r="K30" s="1" t="s">
        <v>8</v>
      </c>
      <c r="L30" s="1"/>
      <c r="M30" s="1"/>
      <c r="N30" s="1" t="s">
        <v>9</v>
      </c>
      <c r="O30" s="1"/>
      <c r="P30" s="1"/>
      <c r="Q30" s="1"/>
      <c r="R30" s="1"/>
      <c r="S30" s="1"/>
      <c r="T30" s="1"/>
      <c r="U30" s="17">
        <f t="shared" ref="U30:U36" si="3">IF(ISNUMBER(FIND($B$26,K30)),$C$26,IF(ISNUMBER(FIND($B$27,K30)),$C$27,IF(ISNUMBER(FIND($B$28,K30)),$C$28,IF(ISNUMBER(FIND($B$29,K30)),$C$29,IF(ISNUMBER(FIND($B$30,K30)),$C$30,"Not Available")))))</f>
        <v>100000000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23">
        <f>AL8*(U30*$D$35)</f>
        <v>0</v>
      </c>
      <c r="AI30" s="1"/>
      <c r="AJ30" s="1"/>
      <c r="AK30" s="24">
        <f>AK8*(U30*$D$34)</f>
        <v>0</v>
      </c>
      <c r="AL30" s="23">
        <f t="shared" ref="AL30:AL36" si="4">(U30-AH30-AK30)+IF(ISNUMBER(FIND($B$26,K30)),$D$26,IF(ISNUMBER(FIND($B$27,K30)),$D$27,IF(ISNUMBER(FIND($B$28,K30)),$D$28,IF(ISNUMBER(FIND($B$29,K30)),$D$29,IF(ISNUMBER(FIND($B$30,K30)),$D$30,"Not Available")))))</f>
        <v>115000000</v>
      </c>
      <c r="AM30" s="1"/>
    </row>
    <row r="31" spans="1:39" x14ac:dyDescent="0.3">
      <c r="K31" s="1" t="s">
        <v>11</v>
      </c>
      <c r="L31" s="1"/>
      <c r="M31" s="1"/>
      <c r="N31" s="1" t="s">
        <v>13</v>
      </c>
      <c r="O31" s="1"/>
      <c r="P31" s="1"/>
      <c r="Q31" s="1"/>
      <c r="R31" s="1"/>
      <c r="S31" s="1"/>
      <c r="T31" s="1"/>
      <c r="U31" s="17">
        <f t="shared" si="3"/>
        <v>100000000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23">
        <f>AL9*(U31*$D$35)</f>
        <v>12000000</v>
      </c>
      <c r="AI31" s="1"/>
      <c r="AJ31" s="1"/>
      <c r="AK31" s="24">
        <f>AK9*(U31*$D$34)</f>
        <v>0</v>
      </c>
      <c r="AL31" s="23">
        <f t="shared" si="4"/>
        <v>103000000</v>
      </c>
      <c r="AM31" s="1"/>
    </row>
    <row r="32" spans="1:39" x14ac:dyDescent="0.3">
      <c r="B32" s="20" t="s">
        <v>35</v>
      </c>
      <c r="C32" s="20" t="s">
        <v>36</v>
      </c>
      <c r="D32" s="21" t="s">
        <v>52</v>
      </c>
      <c r="K32" s="1" t="s">
        <v>12</v>
      </c>
      <c r="L32" s="1"/>
      <c r="M32" s="1"/>
      <c r="N32" s="3" t="s">
        <v>16</v>
      </c>
      <c r="O32" s="3"/>
      <c r="P32" s="3"/>
      <c r="Q32" s="3"/>
      <c r="R32" s="3"/>
      <c r="S32" s="3"/>
      <c r="T32" s="3"/>
      <c r="U32" s="17">
        <f t="shared" si="3"/>
        <v>100000000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23">
        <f>AL10*(U32*$D$35)</f>
        <v>4000000</v>
      </c>
      <c r="AI32" s="1"/>
      <c r="AJ32" s="1"/>
      <c r="AK32" s="24">
        <f>AK10*(U32*$D$34)</f>
        <v>0</v>
      </c>
      <c r="AL32" s="23">
        <f t="shared" si="4"/>
        <v>111000000</v>
      </c>
      <c r="AM32" s="1"/>
    </row>
    <row r="33" spans="2:39" x14ac:dyDescent="0.3">
      <c r="B33" s="4" t="s">
        <v>29</v>
      </c>
      <c r="C33" s="4" t="s">
        <v>31</v>
      </c>
      <c r="D33" s="14" t="s">
        <v>53</v>
      </c>
      <c r="K33" s="1" t="s">
        <v>15</v>
      </c>
      <c r="L33" s="1"/>
      <c r="M33" s="1"/>
      <c r="N33" s="1" t="s">
        <v>17</v>
      </c>
      <c r="O33" s="1"/>
      <c r="P33" s="1"/>
      <c r="Q33" s="1"/>
      <c r="R33" s="1"/>
      <c r="S33" s="1"/>
      <c r="T33" s="1"/>
      <c r="U33" s="17">
        <f t="shared" si="3"/>
        <v>75000000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23">
        <f>AL11*(U33*$D$35)</f>
        <v>0</v>
      </c>
      <c r="AI33" s="1"/>
      <c r="AJ33" s="1"/>
      <c r="AK33" s="24">
        <f>AK11*(U33*$D$34)</f>
        <v>0</v>
      </c>
      <c r="AL33" s="23">
        <f t="shared" si="4"/>
        <v>83500000</v>
      </c>
      <c r="AM33" s="1"/>
    </row>
    <row r="34" spans="2:39" x14ac:dyDescent="0.3">
      <c r="B34" s="4" t="s">
        <v>5</v>
      </c>
      <c r="C34" s="4" t="s">
        <v>34</v>
      </c>
      <c r="D34" s="22">
        <v>0.1</v>
      </c>
      <c r="K34" s="1" t="s">
        <v>24</v>
      </c>
      <c r="L34" s="1"/>
      <c r="M34" s="1"/>
      <c r="N34" s="1" t="s">
        <v>18</v>
      </c>
      <c r="O34" s="1"/>
      <c r="P34" s="1"/>
      <c r="Q34" s="1"/>
      <c r="R34" s="1"/>
      <c r="S34" s="1"/>
      <c r="T34" s="1"/>
      <c r="U34" s="17">
        <f t="shared" si="3"/>
        <v>7000000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23">
        <f>AL12*(U34*$D$35)</f>
        <v>280000</v>
      </c>
      <c r="AI34" s="1"/>
      <c r="AJ34" s="1"/>
      <c r="AK34" s="24">
        <f>AK12*(U34*$D$34)</f>
        <v>700000</v>
      </c>
      <c r="AL34" s="23">
        <f t="shared" si="4"/>
        <v>6320000</v>
      </c>
      <c r="AM34" s="1"/>
    </row>
    <row r="35" spans="2:39" x14ac:dyDescent="0.3">
      <c r="B35" s="4" t="s">
        <v>30</v>
      </c>
      <c r="C35" s="4" t="s">
        <v>33</v>
      </c>
      <c r="D35" s="22">
        <v>0.04</v>
      </c>
      <c r="K35" s="1" t="s">
        <v>25</v>
      </c>
      <c r="L35" s="1"/>
      <c r="M35" s="1"/>
      <c r="N35" s="1" t="s">
        <v>22</v>
      </c>
      <c r="O35" s="1"/>
      <c r="P35" s="1"/>
      <c r="Q35" s="1"/>
      <c r="R35" s="1"/>
      <c r="S35" s="1"/>
      <c r="T35" s="1"/>
      <c r="U35" s="17">
        <f t="shared" si="3"/>
        <v>12000000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23">
        <f>AL13*(U35*$D$35)</f>
        <v>960000</v>
      </c>
      <c r="AI35" s="1"/>
      <c r="AJ35" s="1"/>
      <c r="AK35" s="24">
        <f>AK13*(U35*$D$34)</f>
        <v>4800000</v>
      </c>
      <c r="AL35" s="23">
        <f t="shared" ref="AL35" si="5">(U35-AH35-AK35)+IF(ISNUMBER(FIND($B$26,K35)),$D$26,IF(ISNUMBER(FIND($B$27,K35)),$D$27,IF(ISNUMBER(FIND($B$28,K35)),$D$28,IF(ISNUMBER(FIND($B$29,K35)),$D$29,IF(ISNUMBER(FIND($B$30,K35)),$D$30,"Not Available")))))</f>
        <v>10240000</v>
      </c>
      <c r="AM35" s="1"/>
    </row>
    <row r="36" spans="2:39" x14ac:dyDescent="0.3">
      <c r="K36" s="1" t="s">
        <v>43</v>
      </c>
      <c r="L36" s="1"/>
      <c r="M36" s="1"/>
      <c r="N36" s="1" t="s">
        <v>28</v>
      </c>
      <c r="O36" s="1"/>
      <c r="P36" s="1"/>
      <c r="Q36" s="1"/>
      <c r="R36" s="1"/>
      <c r="S36" s="1"/>
      <c r="T36" s="1"/>
      <c r="U36" s="17">
        <f t="shared" si="3"/>
        <v>9000000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23">
        <f>AL14*(U36*$D$35)</f>
        <v>720000</v>
      </c>
      <c r="AI36" s="1"/>
      <c r="AJ36" s="1"/>
      <c r="AK36" s="24">
        <f>AK14*(U36*$D$34)</f>
        <v>0</v>
      </c>
      <c r="AL36" s="23">
        <f t="shared" si="4"/>
        <v>9080000</v>
      </c>
      <c r="AM36" s="1"/>
    </row>
  </sheetData>
  <mergeCells count="64">
    <mergeCell ref="G16:S16"/>
    <mergeCell ref="F17:T17"/>
    <mergeCell ref="F18:T18"/>
    <mergeCell ref="AL35:AM35"/>
    <mergeCell ref="AL36:AM36"/>
    <mergeCell ref="K25:AM26"/>
    <mergeCell ref="A22:AM23"/>
    <mergeCell ref="AH33:AJ33"/>
    <mergeCell ref="AH34:AJ34"/>
    <mergeCell ref="AH35:AJ35"/>
    <mergeCell ref="AH36:AJ36"/>
    <mergeCell ref="AL29:AM29"/>
    <mergeCell ref="AL30:AM30"/>
    <mergeCell ref="AL31:AM31"/>
    <mergeCell ref="AL32:AM32"/>
    <mergeCell ref="AL33:AM33"/>
    <mergeCell ref="AL34:AM34"/>
    <mergeCell ref="AK27:AK28"/>
    <mergeCell ref="AL27:AM28"/>
    <mergeCell ref="AH29:AJ29"/>
    <mergeCell ref="AH30:AJ30"/>
    <mergeCell ref="AH31:AJ31"/>
    <mergeCell ref="AH32:AJ32"/>
    <mergeCell ref="U35:AG35"/>
    <mergeCell ref="U36:AG36"/>
    <mergeCell ref="U29:AG29"/>
    <mergeCell ref="U30:AG30"/>
    <mergeCell ref="U31:AG31"/>
    <mergeCell ref="U32:AG32"/>
    <mergeCell ref="U33:AG33"/>
    <mergeCell ref="U34:AG34"/>
    <mergeCell ref="N35:T35"/>
    <mergeCell ref="N36:T36"/>
    <mergeCell ref="D25:G25"/>
    <mergeCell ref="D26:G26"/>
    <mergeCell ref="D27:G27"/>
    <mergeCell ref="D28:G28"/>
    <mergeCell ref="D29:G29"/>
    <mergeCell ref="D30:G30"/>
    <mergeCell ref="K34:M34"/>
    <mergeCell ref="K35:M35"/>
    <mergeCell ref="K36:M36"/>
    <mergeCell ref="N27:T28"/>
    <mergeCell ref="N29:T29"/>
    <mergeCell ref="N30:T30"/>
    <mergeCell ref="N31:T31"/>
    <mergeCell ref="N33:T33"/>
    <mergeCell ref="N34:T34"/>
    <mergeCell ref="K29:M29"/>
    <mergeCell ref="K27:M28"/>
    <mergeCell ref="K30:M30"/>
    <mergeCell ref="K31:M31"/>
    <mergeCell ref="K32:M32"/>
    <mergeCell ref="K33:M33"/>
    <mergeCell ref="AJ5:AJ6"/>
    <mergeCell ref="AK5:AK6"/>
    <mergeCell ref="AL5:AL6"/>
    <mergeCell ref="B2:AL4"/>
    <mergeCell ref="U27:AG28"/>
    <mergeCell ref="AH27:AJ28"/>
    <mergeCell ref="D5:D6"/>
    <mergeCell ref="B5:B6"/>
    <mergeCell ref="C5:C6"/>
    <mergeCell ref="E5:AI5"/>
  </mergeCells>
  <phoneticPr fontId="4" type="noConversion"/>
  <conditionalFormatting sqref="E7:AI14">
    <cfRule type="cellIs" dxfId="2" priority="1" operator="equal">
      <formula>"I"</formula>
    </cfRule>
    <cfRule type="cellIs" dxfId="1" priority="2" operator="equal">
      <formula>"A"</formula>
    </cfRule>
    <cfRule type="cellIs" dxfId="0" priority="3" operator="equal">
      <formula>"."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8BBA-12B6-4D06-AECE-CCA2CBB70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Absensi Automatis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2022-08-17T08:20:52Z</dcterms:created>
  <dcterms:modified xsi:type="dcterms:W3CDTF">2022-08-17T12:10:24Z</dcterms:modified>
</cp:coreProperties>
</file>