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24117942018.2\Desktop\"/>
    </mc:Choice>
  </mc:AlternateContent>
  <bookViews>
    <workbookView xWindow="0" yWindow="0" windowWidth="28800" windowHeight="12435" activeTab="4"/>
  </bookViews>
  <sheets>
    <sheet name="Controle de Saída" sheetId="1" r:id="rId1"/>
    <sheet name="Entrada de material" sheetId="2" r:id="rId2"/>
    <sheet name="Controle de Saída (2)" sheetId="3" r:id="rId3"/>
    <sheet name="Entrada de material (2)" sheetId="4" r:id="rId4"/>
    <sheet name="Folha de pagamento" sheetId="5" r:id="rId5"/>
  </sheets>
  <definedNames>
    <definedName name="DP">'Folha de pagamento'!$D$7:$D$20</definedName>
    <definedName name="SL">'Folha de pagamento'!$E$7:$E$20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3" i="5" l="1"/>
  <c r="I13" i="5"/>
  <c r="G9" i="5"/>
  <c r="J9" i="5"/>
  <c r="I9" i="5"/>
  <c r="H9" i="5"/>
  <c r="H5" i="5"/>
  <c r="J5" i="5"/>
  <c r="I5" i="5"/>
  <c r="G5" i="5"/>
  <c r="K13" i="1"/>
  <c r="I6" i="1"/>
  <c r="I7" i="1"/>
  <c r="I8" i="1"/>
  <c r="K12" i="1"/>
  <c r="K11" i="1"/>
  <c r="D13" i="1"/>
  <c r="D12" i="1" l="1"/>
  <c r="D11" i="1"/>
  <c r="G4" i="2"/>
  <c r="G5" i="2"/>
  <c r="G6" i="2"/>
  <c r="G3" i="2"/>
  <c r="I5" i="1" s="1"/>
  <c r="I6" i="3"/>
  <c r="K6" i="3" s="1"/>
  <c r="I7" i="3"/>
  <c r="M7" i="3" s="1"/>
  <c r="I8" i="3"/>
  <c r="M8" i="3" s="1"/>
  <c r="I5" i="3"/>
  <c r="K5" i="3" s="1"/>
  <c r="J8" i="3"/>
  <c r="L8" i="3" s="1"/>
  <c r="J7" i="3"/>
  <c r="L7" i="3" s="1"/>
  <c r="J6" i="3"/>
  <c r="L6" i="3" s="1"/>
  <c r="J5" i="3"/>
  <c r="L5" i="3" s="1"/>
  <c r="J6" i="1"/>
  <c r="L6" i="1" s="1"/>
  <c r="J7" i="1"/>
  <c r="M7" i="1" s="1"/>
  <c r="J8" i="1"/>
  <c r="L8" i="1" s="1"/>
  <c r="J5" i="1"/>
  <c r="K6" i="1"/>
  <c r="K7" i="1"/>
  <c r="K8" i="1"/>
  <c r="D14" i="1" l="1"/>
  <c r="D15" i="1" s="1"/>
  <c r="M8" i="1"/>
  <c r="L7" i="1"/>
  <c r="M6" i="1"/>
  <c r="M5" i="1"/>
  <c r="K8" i="3"/>
  <c r="K7" i="3"/>
  <c r="M5" i="3"/>
  <c r="K5" i="1"/>
  <c r="M6" i="3"/>
  <c r="L5" i="1"/>
</calcChain>
</file>

<file path=xl/sharedStrings.xml><?xml version="1.0" encoding="utf-8"?>
<sst xmlns="http://schemas.openxmlformats.org/spreadsheetml/2006/main" count="103" uniqueCount="48">
  <si>
    <t>CONTROLE DE ESTOQUE E LUCRO</t>
  </si>
  <si>
    <t>DIA</t>
  </si>
  <si>
    <t>MATERIAL</t>
  </si>
  <si>
    <t>BORRACHA</t>
  </si>
  <si>
    <t>LÁPIS</t>
  </si>
  <si>
    <t>CANETA</t>
  </si>
  <si>
    <t>CADERNO</t>
  </si>
  <si>
    <t>VALOR DE COMPRA</t>
  </si>
  <si>
    <t>VALOR DE VENDA</t>
  </si>
  <si>
    <t>ENTRADA</t>
  </si>
  <si>
    <t>SAÍDA</t>
  </si>
  <si>
    <t>VALOR TOTAL DE COMPRA</t>
  </si>
  <si>
    <t>VALOR TOTAL DE VENDA</t>
  </si>
  <si>
    <t>QUANTIDADE EM ESTOQUE</t>
  </si>
  <si>
    <t>MAIOR VALOR TOTAL DE VENDA</t>
  </si>
  <si>
    <t>MENOR VALOR TOTAL DE VENDA</t>
  </si>
  <si>
    <t>LUCRO</t>
  </si>
  <si>
    <t>2º MAIOR VALOR TOTAL DE VENDA</t>
  </si>
  <si>
    <t>2º MENOR VALOR TOTAL DE VENDA</t>
  </si>
  <si>
    <t>MÉDIA DE VENDA</t>
  </si>
  <si>
    <t>Total</t>
  </si>
  <si>
    <t>FOLHA DE PAGAMENTO</t>
  </si>
  <si>
    <t>Nome</t>
  </si>
  <si>
    <t>Departamento</t>
  </si>
  <si>
    <t>MARCOS SANTOS</t>
  </si>
  <si>
    <t>JOÃO COSTA</t>
  </si>
  <si>
    <t>PATRÍCIA CARVALHO</t>
  </si>
  <si>
    <t>ANA CLAUDIA</t>
  </si>
  <si>
    <t>MARIA DA COSTA</t>
  </si>
  <si>
    <t>KLÉBER FONSECA</t>
  </si>
  <si>
    <t>PEDRO ANTÔNIO</t>
  </si>
  <si>
    <t>JANAINA SIMÕES</t>
  </si>
  <si>
    <t>MARTA PEREIRA</t>
  </si>
  <si>
    <t>ANDRÉ SILVA</t>
  </si>
  <si>
    <t>MARCELO AUGUSTO</t>
  </si>
  <si>
    <t>BRUNO DIAS</t>
  </si>
  <si>
    <t>ADRIANA PIRES</t>
  </si>
  <si>
    <t>LUÍS ANTÔNIO</t>
  </si>
  <si>
    <t>RH</t>
  </si>
  <si>
    <t>FINANCEIRO</t>
  </si>
  <si>
    <t>ADM</t>
  </si>
  <si>
    <t>PESSOAL</t>
  </si>
  <si>
    <t>Salário</t>
  </si>
  <si>
    <t>N° DE FUNCIONÁRIOS POR DEPARTAMENTO</t>
  </si>
  <si>
    <t>TOTAL DE SALÁRIOS POR DEPARTAMENTO</t>
  </si>
  <si>
    <t>NOME</t>
  </si>
  <si>
    <t>SALÁRIO</t>
  </si>
  <si>
    <t>DEPARTAMENTO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</si>
</sst>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R$&quot;\ * #,##0.00_-;\-&quot;R$&quot;\ * #,##0.00_-;_-&quot;R$&quot;\ 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b/>
      <sz val="14"/>
      <color theme="4" tint="0.79998168889431442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0">
    <xf numFmtId="0" fontId="0" fillId="0" borderId="0" xfId="0"/>
    <xf numFmtId="0" fontId="0" fillId="0" borderId="1" xfId="0" applyBorder="1"/>
    <xf numFmtId="44" fontId="0" fillId="0" borderId="1" xfId="1" applyFont="1" applyBorder="1"/>
    <xf numFmtId="44" fontId="0" fillId="0" borderId="1" xfId="0" applyNumberFormat="1" applyBorder="1"/>
    <xf numFmtId="44" fontId="0" fillId="0" borderId="0" xfId="0" applyNumberFormat="1"/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0" fillId="5" borderId="0" xfId="0" applyFill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0" fillId="0" borderId="0" xfId="0" applyBorder="1"/>
    <xf numFmtId="0" fontId="0" fillId="8" borderId="1" xfId="0" applyFill="1" applyBorder="1"/>
    <xf numFmtId="0" fontId="0" fillId="9" borderId="1" xfId="0" applyFill="1" applyBorder="1"/>
    <xf numFmtId="0" fontId="0" fillId="6" borderId="1" xfId="0" applyFill="1" applyBorder="1"/>
    <xf numFmtId="0" fontId="0" fillId="2" borderId="1" xfId="0" applyFill="1" applyBorder="1"/>
    <xf numFmtId="0" fontId="0" fillId="7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colors>
    <mruColors>
      <color rgb="FF66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M15"/>
  <sheetViews>
    <sheetView workbookViewId="0">
      <selection activeCell="K14" sqref="K14"/>
    </sheetView>
  </sheetViews>
  <sheetFormatPr defaultRowHeight="15" x14ac:dyDescent="0.25"/>
  <cols>
    <col min="1" max="1" width="11" customWidth="1"/>
    <col min="4" max="4" width="10.5703125" bestFit="1" customWidth="1"/>
    <col min="7" max="8" width="10" customWidth="1"/>
    <col min="9" max="9" width="10.28515625" customWidth="1"/>
    <col min="11" max="11" width="12.7109375" customWidth="1"/>
    <col min="12" max="13" width="13.28515625" customWidth="1"/>
  </cols>
  <sheetData>
    <row r="1" spans="1:13" x14ac:dyDescent="0.25">
      <c r="A1" s="9" t="s">
        <v>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</row>
    <row r="2" spans="1:13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</row>
    <row r="3" spans="1:13" x14ac:dyDescent="0.25">
      <c r="A3" s="1" t="s">
        <v>1</v>
      </c>
      <c r="B3" s="7">
        <v>1</v>
      </c>
      <c r="C3" s="7">
        <v>2</v>
      </c>
      <c r="D3" s="7">
        <v>3</v>
      </c>
      <c r="E3" s="7">
        <v>4</v>
      </c>
      <c r="F3" s="7">
        <v>5</v>
      </c>
      <c r="G3" s="5" t="s">
        <v>7</v>
      </c>
      <c r="H3" s="5" t="s">
        <v>8</v>
      </c>
      <c r="I3" s="5" t="s">
        <v>9</v>
      </c>
      <c r="J3" s="5" t="s">
        <v>10</v>
      </c>
      <c r="K3" s="5" t="s">
        <v>11</v>
      </c>
      <c r="L3" s="5" t="s">
        <v>12</v>
      </c>
      <c r="M3" s="5" t="s">
        <v>13</v>
      </c>
    </row>
    <row r="4" spans="1:13" x14ac:dyDescent="0.25">
      <c r="A4" s="1" t="s">
        <v>2</v>
      </c>
      <c r="B4" s="8"/>
      <c r="C4" s="8"/>
      <c r="D4" s="8"/>
      <c r="E4" s="8"/>
      <c r="F4" s="8"/>
      <c r="G4" s="6"/>
      <c r="H4" s="6"/>
      <c r="I4" s="6"/>
      <c r="J4" s="6"/>
      <c r="K4" s="6"/>
      <c r="L4" s="6"/>
      <c r="M4" s="6"/>
    </row>
    <row r="5" spans="1:13" x14ac:dyDescent="0.25">
      <c r="A5" s="1" t="s">
        <v>3</v>
      </c>
      <c r="B5" s="1">
        <v>10</v>
      </c>
      <c r="C5" s="1"/>
      <c r="D5" s="1">
        <v>18</v>
      </c>
      <c r="E5" s="1"/>
      <c r="F5" s="1">
        <v>30</v>
      </c>
      <c r="G5" s="2">
        <v>0.75</v>
      </c>
      <c r="H5" s="2">
        <v>1.2</v>
      </c>
      <c r="I5" s="1">
        <f>'Entrada de material'!G3</f>
        <v>66</v>
      </c>
      <c r="J5" s="1">
        <f>SUM(B5:F5)</f>
        <v>58</v>
      </c>
      <c r="K5" s="3">
        <f>G5*I5</f>
        <v>49.5</v>
      </c>
      <c r="L5" s="3">
        <f>H5*J5</f>
        <v>69.599999999999994</v>
      </c>
      <c r="M5" s="1">
        <f>I5-J5</f>
        <v>8</v>
      </c>
    </row>
    <row r="6" spans="1:13" x14ac:dyDescent="0.25">
      <c r="A6" s="1" t="s">
        <v>4</v>
      </c>
      <c r="B6" s="1">
        <v>2</v>
      </c>
      <c r="C6" s="1">
        <v>4</v>
      </c>
      <c r="D6" s="1">
        <v>10</v>
      </c>
      <c r="E6" s="1">
        <v>9</v>
      </c>
      <c r="F6" s="1">
        <v>3</v>
      </c>
      <c r="G6" s="2">
        <v>0.8</v>
      </c>
      <c r="H6" s="2">
        <v>1.55</v>
      </c>
      <c r="I6" s="1">
        <f>'Entrada de material'!G4</f>
        <v>50</v>
      </c>
      <c r="J6" s="1">
        <f t="shared" ref="J6:J8" si="0">SUM(B6:F6)</f>
        <v>28</v>
      </c>
      <c r="K6" s="3">
        <f t="shared" ref="K6:K8" si="1">G6*I6</f>
        <v>40</v>
      </c>
      <c r="L6" s="3">
        <f t="shared" ref="L6:L8" si="2">H6*J6</f>
        <v>43.4</v>
      </c>
      <c r="M6" s="1">
        <f t="shared" ref="M6:M8" si="3">I6-J6</f>
        <v>22</v>
      </c>
    </row>
    <row r="7" spans="1:13" x14ac:dyDescent="0.25">
      <c r="A7" s="1" t="s">
        <v>5</v>
      </c>
      <c r="B7" s="1">
        <v>7</v>
      </c>
      <c r="C7" s="1">
        <v>2</v>
      </c>
      <c r="D7" s="1"/>
      <c r="E7" s="1">
        <v>15</v>
      </c>
      <c r="F7" s="1">
        <v>2</v>
      </c>
      <c r="G7" s="2">
        <v>1.3</v>
      </c>
      <c r="H7" s="2">
        <v>2.08</v>
      </c>
      <c r="I7" s="1">
        <f>'Entrada de material'!G5</f>
        <v>46</v>
      </c>
      <c r="J7" s="1">
        <f t="shared" si="0"/>
        <v>26</v>
      </c>
      <c r="K7" s="3">
        <f t="shared" si="1"/>
        <v>59.800000000000004</v>
      </c>
      <c r="L7" s="3">
        <f t="shared" si="2"/>
        <v>54.08</v>
      </c>
      <c r="M7" s="1">
        <f t="shared" si="3"/>
        <v>20</v>
      </c>
    </row>
    <row r="8" spans="1:13" x14ac:dyDescent="0.25">
      <c r="A8" s="1" t="s">
        <v>6</v>
      </c>
      <c r="B8" s="1">
        <v>1</v>
      </c>
      <c r="C8" s="1">
        <v>5</v>
      </c>
      <c r="D8" s="1">
        <v>3</v>
      </c>
      <c r="E8" s="1">
        <v>7</v>
      </c>
      <c r="F8" s="1"/>
      <c r="G8" s="2">
        <v>8.35</v>
      </c>
      <c r="H8" s="2">
        <v>12</v>
      </c>
      <c r="I8" s="1">
        <f>'Entrada de material'!G6</f>
        <v>53</v>
      </c>
      <c r="J8" s="1">
        <f t="shared" si="0"/>
        <v>16</v>
      </c>
      <c r="K8" s="3">
        <f t="shared" si="1"/>
        <v>442.54999999999995</v>
      </c>
      <c r="L8" s="3">
        <f t="shared" si="2"/>
        <v>192</v>
      </c>
      <c r="M8" s="1">
        <f t="shared" si="3"/>
        <v>37</v>
      </c>
    </row>
    <row r="11" spans="1:13" x14ac:dyDescent="0.25">
      <c r="A11" t="s">
        <v>14</v>
      </c>
      <c r="D11" s="4">
        <f>MAX(L5:L8)</f>
        <v>192</v>
      </c>
      <c r="G11" t="s">
        <v>17</v>
      </c>
      <c r="K11">
        <f>LARGE(L5:L8,2)</f>
        <v>69.599999999999994</v>
      </c>
    </row>
    <row r="12" spans="1:13" x14ac:dyDescent="0.25">
      <c r="A12" t="s">
        <v>15</v>
      </c>
      <c r="D12" s="4">
        <f>MIN(L5:L8)</f>
        <v>43.4</v>
      </c>
      <c r="G12" t="s">
        <v>18</v>
      </c>
      <c r="K12">
        <f>SMALL(L5:L8,2)</f>
        <v>54.08</v>
      </c>
    </row>
    <row r="13" spans="1:13" x14ac:dyDescent="0.25">
      <c r="A13" t="s">
        <v>12</v>
      </c>
      <c r="D13" s="4">
        <f>SUM(L5:L8)</f>
        <v>359.08</v>
      </c>
      <c r="G13" t="s">
        <v>19</v>
      </c>
      <c r="K13" s="4">
        <f>AVERAGE(L5:L8)</f>
        <v>89.77</v>
      </c>
    </row>
    <row r="14" spans="1:13" x14ac:dyDescent="0.25">
      <c r="A14" t="s">
        <v>11</v>
      </c>
      <c r="D14" s="4">
        <f>SUM(K5:K8)</f>
        <v>591.84999999999991</v>
      </c>
    </row>
    <row r="15" spans="1:13" x14ac:dyDescent="0.25">
      <c r="A15" t="s">
        <v>16</v>
      </c>
      <c r="D15" s="4">
        <f>D13-D14</f>
        <v>-232.76999999999992</v>
      </c>
    </row>
  </sheetData>
  <mergeCells count="13">
    <mergeCell ref="A1:M2"/>
    <mergeCell ref="G3:G4"/>
    <mergeCell ref="H3:H4"/>
    <mergeCell ref="I3:I4"/>
    <mergeCell ref="J3:J4"/>
    <mergeCell ref="K3:K4"/>
    <mergeCell ref="L3:L4"/>
    <mergeCell ref="M3:M4"/>
    <mergeCell ref="B3:B4"/>
    <mergeCell ref="C3:C4"/>
    <mergeCell ref="D3:D4"/>
    <mergeCell ref="E3:E4"/>
    <mergeCell ref="F3:F4"/>
  </mergeCells>
  <pageMargins left="0.511811024" right="0.511811024" top="0.78740157499999996" bottom="0.78740157499999996" header="0.31496062000000002" footer="0.31496062000000002"/>
  <pageSetup paperSize="9" orientation="portrait" horizontalDpi="1200" verticalDpi="1200" r:id="rId1"/>
  <ignoredErrors>
    <ignoredError sqref="J5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G6"/>
  <sheetViews>
    <sheetView workbookViewId="0">
      <selection activeCell="G6" sqref="G6"/>
    </sheetView>
  </sheetViews>
  <sheetFormatPr defaultRowHeight="15" x14ac:dyDescent="0.25"/>
  <cols>
    <col min="1" max="1" width="10.85546875" customWidth="1"/>
  </cols>
  <sheetData>
    <row r="1" spans="1:7" x14ac:dyDescent="0.25">
      <c r="A1" s="1" t="s">
        <v>1</v>
      </c>
      <c r="B1" s="7">
        <v>1</v>
      </c>
      <c r="C1" s="7">
        <v>2</v>
      </c>
      <c r="D1" s="7">
        <v>3</v>
      </c>
      <c r="E1" s="7">
        <v>4</v>
      </c>
      <c r="F1" s="7">
        <v>5</v>
      </c>
      <c r="G1" s="7" t="s">
        <v>20</v>
      </c>
    </row>
    <row r="2" spans="1:7" x14ac:dyDescent="0.25">
      <c r="A2" s="1" t="s">
        <v>2</v>
      </c>
      <c r="B2" s="8"/>
      <c r="C2" s="8"/>
      <c r="D2" s="8"/>
      <c r="E2" s="8"/>
      <c r="F2" s="8"/>
      <c r="G2" s="8"/>
    </row>
    <row r="3" spans="1:7" x14ac:dyDescent="0.25">
      <c r="A3" s="1" t="s">
        <v>3</v>
      </c>
      <c r="B3" s="1">
        <v>25</v>
      </c>
      <c r="C3" s="1">
        <v>3</v>
      </c>
      <c r="D3" s="1"/>
      <c r="E3" s="1">
        <v>30</v>
      </c>
      <c r="F3" s="1">
        <v>8</v>
      </c>
      <c r="G3" s="1">
        <f>SUM(B3:F3)</f>
        <v>66</v>
      </c>
    </row>
    <row r="4" spans="1:7" x14ac:dyDescent="0.25">
      <c r="A4" s="1" t="s">
        <v>4</v>
      </c>
      <c r="B4" s="1">
        <v>5</v>
      </c>
      <c r="C4" s="1"/>
      <c r="D4" s="1">
        <v>10</v>
      </c>
      <c r="E4" s="1">
        <v>15</v>
      </c>
      <c r="F4" s="1">
        <v>20</v>
      </c>
      <c r="G4" s="1">
        <f t="shared" ref="G4:G6" si="0">SUM(B4:F4)</f>
        <v>50</v>
      </c>
    </row>
    <row r="5" spans="1:7" x14ac:dyDescent="0.25">
      <c r="A5" s="1" t="s">
        <v>5</v>
      </c>
      <c r="B5" s="1">
        <v>15</v>
      </c>
      <c r="C5" s="1">
        <v>3</v>
      </c>
      <c r="D5" s="1">
        <v>18</v>
      </c>
      <c r="E5" s="1">
        <v>10</v>
      </c>
      <c r="F5" s="1"/>
      <c r="G5" s="1">
        <f t="shared" si="0"/>
        <v>46</v>
      </c>
    </row>
    <row r="6" spans="1:7" x14ac:dyDescent="0.25">
      <c r="A6" s="1" t="s">
        <v>6</v>
      </c>
      <c r="B6" s="1"/>
      <c r="C6" s="1">
        <v>20</v>
      </c>
      <c r="D6" s="1">
        <v>15</v>
      </c>
      <c r="E6" s="1">
        <v>10</v>
      </c>
      <c r="F6" s="1">
        <v>8</v>
      </c>
      <c r="G6" s="1">
        <f t="shared" si="0"/>
        <v>53</v>
      </c>
    </row>
  </sheetData>
  <mergeCells count="6">
    <mergeCell ref="G1:G2"/>
    <mergeCell ref="B1:B2"/>
    <mergeCell ref="C1:C2"/>
    <mergeCell ref="D1:D2"/>
    <mergeCell ref="E1:E2"/>
    <mergeCell ref="F1:F2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M15"/>
  <sheetViews>
    <sheetView workbookViewId="0">
      <selection activeCell="I5" sqref="I5:I8"/>
    </sheetView>
  </sheetViews>
  <sheetFormatPr defaultRowHeight="15" x14ac:dyDescent="0.25"/>
  <cols>
    <col min="1" max="1" width="11" customWidth="1"/>
    <col min="7" max="8" width="10" customWidth="1"/>
    <col min="9" max="9" width="9.85546875" customWidth="1"/>
    <col min="11" max="11" width="12.7109375" customWidth="1"/>
    <col min="12" max="13" width="13.28515625" customWidth="1"/>
  </cols>
  <sheetData>
    <row r="1" spans="1:13" x14ac:dyDescent="0.25">
      <c r="A1" s="9" t="s">
        <v>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</row>
    <row r="2" spans="1:13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</row>
    <row r="3" spans="1:13" x14ac:dyDescent="0.25">
      <c r="A3" s="1" t="s">
        <v>1</v>
      </c>
      <c r="B3" s="7">
        <v>1</v>
      </c>
      <c r="C3" s="7">
        <v>2</v>
      </c>
      <c r="D3" s="7">
        <v>3</v>
      </c>
      <c r="E3" s="7">
        <v>4</v>
      </c>
      <c r="F3" s="7">
        <v>5</v>
      </c>
      <c r="G3" s="5" t="s">
        <v>7</v>
      </c>
      <c r="H3" s="5" t="s">
        <v>8</v>
      </c>
      <c r="I3" s="5" t="s">
        <v>9</v>
      </c>
      <c r="J3" s="5" t="s">
        <v>10</v>
      </c>
      <c r="K3" s="5" t="s">
        <v>11</v>
      </c>
      <c r="L3" s="5" t="s">
        <v>12</v>
      </c>
      <c r="M3" s="5" t="s">
        <v>13</v>
      </c>
    </row>
    <row r="4" spans="1:13" x14ac:dyDescent="0.25">
      <c r="A4" s="1" t="s">
        <v>2</v>
      </c>
      <c r="B4" s="8"/>
      <c r="C4" s="8"/>
      <c r="D4" s="8"/>
      <c r="E4" s="8"/>
      <c r="F4" s="8"/>
      <c r="G4" s="6"/>
      <c r="H4" s="6"/>
      <c r="I4" s="6"/>
      <c r="J4" s="6"/>
      <c r="K4" s="6"/>
      <c r="L4" s="6"/>
      <c r="M4" s="6"/>
    </row>
    <row r="5" spans="1:13" x14ac:dyDescent="0.25">
      <c r="A5" s="1" t="s">
        <v>3</v>
      </c>
      <c r="B5" s="1">
        <v>10</v>
      </c>
      <c r="C5" s="1"/>
      <c r="D5" s="1">
        <v>15</v>
      </c>
      <c r="E5" s="1"/>
      <c r="F5" s="1">
        <v>20</v>
      </c>
      <c r="G5" s="2">
        <v>0.75</v>
      </c>
      <c r="H5" s="2">
        <v>1.2</v>
      </c>
      <c r="I5" s="1">
        <f>SUM('Entrada de material (2)'!B3:F3)</f>
        <v>15</v>
      </c>
      <c r="J5" s="1">
        <f>SUM(B5:F5)</f>
        <v>45</v>
      </c>
      <c r="K5" s="3">
        <f>G5*I5</f>
        <v>11.25</v>
      </c>
      <c r="L5" s="3">
        <f>H5*J5</f>
        <v>54</v>
      </c>
      <c r="M5" s="1">
        <f>I5-J5</f>
        <v>-30</v>
      </c>
    </row>
    <row r="6" spans="1:13" x14ac:dyDescent="0.25">
      <c r="A6" s="1" t="s">
        <v>4</v>
      </c>
      <c r="B6" s="1"/>
      <c r="C6" s="1"/>
      <c r="D6" s="1"/>
      <c r="E6" s="1"/>
      <c r="F6" s="1"/>
      <c r="G6" s="2">
        <v>0.8</v>
      </c>
      <c r="H6" s="2">
        <v>1.55</v>
      </c>
      <c r="I6" s="1">
        <f>SUM('Entrada de material (2)'!B4:F4)</f>
        <v>0</v>
      </c>
      <c r="J6" s="1">
        <f t="shared" ref="J6:J8" si="0">SUM(B6:F6)</f>
        <v>0</v>
      </c>
      <c r="K6" s="3">
        <f t="shared" ref="K6:L8" si="1">G6*I6</f>
        <v>0</v>
      </c>
      <c r="L6" s="3">
        <f t="shared" si="1"/>
        <v>0</v>
      </c>
      <c r="M6" s="1">
        <f t="shared" ref="M6:M8" si="2">I6-J6</f>
        <v>0</v>
      </c>
    </row>
    <row r="7" spans="1:13" x14ac:dyDescent="0.25">
      <c r="A7" s="1" t="s">
        <v>5</v>
      </c>
      <c r="B7" s="1"/>
      <c r="C7" s="1"/>
      <c r="D7" s="1"/>
      <c r="E7" s="1"/>
      <c r="F7" s="1"/>
      <c r="G7" s="2">
        <v>1.3</v>
      </c>
      <c r="H7" s="2">
        <v>2.08</v>
      </c>
      <c r="I7" s="1">
        <f>SUM('Entrada de material (2)'!B5:F5)</f>
        <v>0</v>
      </c>
      <c r="J7" s="1">
        <f t="shared" si="0"/>
        <v>0</v>
      </c>
      <c r="K7" s="3">
        <f t="shared" si="1"/>
        <v>0</v>
      </c>
      <c r="L7" s="3">
        <f t="shared" si="1"/>
        <v>0</v>
      </c>
      <c r="M7" s="1">
        <f t="shared" si="2"/>
        <v>0</v>
      </c>
    </row>
    <row r="8" spans="1:13" x14ac:dyDescent="0.25">
      <c r="A8" s="1" t="s">
        <v>6</v>
      </c>
      <c r="B8" s="1"/>
      <c r="C8" s="1"/>
      <c r="D8" s="1"/>
      <c r="E8" s="1"/>
      <c r="F8" s="1"/>
      <c r="G8" s="2">
        <v>8.35</v>
      </c>
      <c r="H8" s="2">
        <v>12</v>
      </c>
      <c r="I8" s="1">
        <f>SUM('Entrada de material (2)'!B6:F6)</f>
        <v>0</v>
      </c>
      <c r="J8" s="1">
        <f t="shared" si="0"/>
        <v>0</v>
      </c>
      <c r="K8" s="3">
        <f t="shared" si="1"/>
        <v>0</v>
      </c>
      <c r="L8" s="3">
        <f t="shared" si="1"/>
        <v>0</v>
      </c>
      <c r="M8" s="1">
        <f t="shared" si="2"/>
        <v>0</v>
      </c>
    </row>
    <row r="11" spans="1:13" x14ac:dyDescent="0.25">
      <c r="A11" t="s">
        <v>14</v>
      </c>
      <c r="G11" t="s">
        <v>17</v>
      </c>
    </row>
    <row r="12" spans="1:13" x14ac:dyDescent="0.25">
      <c r="A12" t="s">
        <v>15</v>
      </c>
      <c r="G12" t="s">
        <v>18</v>
      </c>
    </row>
    <row r="13" spans="1:13" x14ac:dyDescent="0.25">
      <c r="A13" t="s">
        <v>12</v>
      </c>
      <c r="G13" t="s">
        <v>19</v>
      </c>
    </row>
    <row r="14" spans="1:13" x14ac:dyDescent="0.25">
      <c r="A14" t="s">
        <v>11</v>
      </c>
    </row>
    <row r="15" spans="1:13" x14ac:dyDescent="0.25">
      <c r="A15" t="s">
        <v>16</v>
      </c>
    </row>
  </sheetData>
  <mergeCells count="13">
    <mergeCell ref="K3:K4"/>
    <mergeCell ref="L3:L4"/>
    <mergeCell ref="M3:M4"/>
    <mergeCell ref="A1:M2"/>
    <mergeCell ref="B3:B4"/>
    <mergeCell ref="C3:C4"/>
    <mergeCell ref="D3:D4"/>
    <mergeCell ref="E3:E4"/>
    <mergeCell ref="F3:F4"/>
    <mergeCell ref="G3:G4"/>
    <mergeCell ref="H3:H4"/>
    <mergeCell ref="I3:I4"/>
    <mergeCell ref="J3:J4"/>
  </mergeCells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B4" sqref="B4"/>
    </sheetView>
  </sheetViews>
  <sheetFormatPr defaultRowHeight="15" x14ac:dyDescent="0.25"/>
  <cols>
    <col min="1" max="1" width="10.5703125" customWidth="1"/>
  </cols>
  <sheetData>
    <row r="1" spans="1:6" x14ac:dyDescent="0.25">
      <c r="A1" s="1" t="s">
        <v>1</v>
      </c>
      <c r="B1" s="7">
        <v>1</v>
      </c>
      <c r="C1" s="7">
        <v>2</v>
      </c>
      <c r="D1" s="7">
        <v>3</v>
      </c>
      <c r="E1" s="7">
        <v>4</v>
      </c>
      <c r="F1" s="7">
        <v>5</v>
      </c>
    </row>
    <row r="2" spans="1:6" x14ac:dyDescent="0.25">
      <c r="A2" s="1" t="s">
        <v>2</v>
      </c>
      <c r="B2" s="8"/>
      <c r="C2" s="8"/>
      <c r="D2" s="8"/>
      <c r="E2" s="8"/>
      <c r="F2" s="8"/>
    </row>
    <row r="3" spans="1:6" x14ac:dyDescent="0.25">
      <c r="A3" s="1" t="s">
        <v>3</v>
      </c>
      <c r="B3" s="1">
        <v>15</v>
      </c>
      <c r="C3" s="1"/>
      <c r="D3" s="1"/>
      <c r="E3" s="1"/>
      <c r="F3" s="1"/>
    </row>
    <row r="4" spans="1:6" x14ac:dyDescent="0.25">
      <c r="A4" s="1" t="s">
        <v>4</v>
      </c>
      <c r="B4" s="1"/>
      <c r="C4" s="1"/>
      <c r="D4" s="1"/>
      <c r="E4" s="1"/>
      <c r="F4" s="1"/>
    </row>
    <row r="5" spans="1:6" x14ac:dyDescent="0.25">
      <c r="A5" s="1" t="s">
        <v>5</v>
      </c>
      <c r="B5" s="1"/>
      <c r="C5" s="1"/>
      <c r="D5" s="1"/>
      <c r="E5" s="1"/>
      <c r="F5" s="1"/>
    </row>
    <row r="6" spans="1:6" x14ac:dyDescent="0.25">
      <c r="A6" s="1" t="s">
        <v>6</v>
      </c>
      <c r="B6" s="1"/>
      <c r="C6" s="1"/>
      <c r="D6" s="1"/>
      <c r="E6" s="1"/>
      <c r="F6" s="1"/>
    </row>
  </sheetData>
  <mergeCells count="5">
    <mergeCell ref="B1:B2"/>
    <mergeCell ref="C1:C2"/>
    <mergeCell ref="D1:D2"/>
    <mergeCell ref="E1:E2"/>
    <mergeCell ref="F1:F2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2:J20"/>
  <sheetViews>
    <sheetView tabSelected="1" workbookViewId="0">
      <selection activeCell="J14" sqref="J14"/>
    </sheetView>
  </sheetViews>
  <sheetFormatPr defaultRowHeight="15" x14ac:dyDescent="0.25"/>
  <cols>
    <col min="3" max="3" width="20.7109375" customWidth="1"/>
    <col min="4" max="5" width="15.7109375" customWidth="1"/>
    <col min="7" max="9" width="13.28515625" customWidth="1"/>
    <col min="10" max="10" width="15.85546875" customWidth="1"/>
  </cols>
  <sheetData>
    <row r="2" spans="3:10" x14ac:dyDescent="0.25">
      <c r="C2" s="11" t="s">
        <v>21</v>
      </c>
      <c r="D2" s="11"/>
      <c r="E2" s="11"/>
      <c r="G2" s="18" t="s">
        <v>43</v>
      </c>
      <c r="H2" s="18"/>
      <c r="I2" s="18"/>
      <c r="J2" s="18"/>
    </row>
    <row r="3" spans="3:10" x14ac:dyDescent="0.25">
      <c r="C3" s="11"/>
      <c r="D3" s="11"/>
      <c r="E3" s="11"/>
      <c r="G3" s="18"/>
      <c r="H3" s="18"/>
      <c r="I3" s="18"/>
      <c r="J3" s="18"/>
    </row>
    <row r="4" spans="3:10" x14ac:dyDescent="0.25">
      <c r="D4" s="13"/>
      <c r="G4" s="14" t="s">
        <v>38</v>
      </c>
      <c r="H4" s="15" t="s">
        <v>39</v>
      </c>
      <c r="I4" s="16" t="s">
        <v>40</v>
      </c>
      <c r="J4" s="17" t="s">
        <v>41</v>
      </c>
    </row>
    <row r="5" spans="3:10" x14ac:dyDescent="0.25">
      <c r="C5" s="12" t="s">
        <v>22</v>
      </c>
      <c r="D5" s="12" t="s">
        <v>23</v>
      </c>
      <c r="E5" s="12" t="s">
        <v>42</v>
      </c>
      <c r="G5" s="1">
        <f>COUNTIF(D7:D20,"RH")</f>
        <v>3</v>
      </c>
      <c r="H5" s="1">
        <f>COUNTIF(DP,"FINANCEIRO")</f>
        <v>3</v>
      </c>
      <c r="I5" s="1">
        <f>COUNTIF(D7:D20,"ADM")</f>
        <v>4</v>
      </c>
      <c r="J5" s="1">
        <f>COUNTIF(D7:D20,"PESSOAL")</f>
        <v>4</v>
      </c>
    </row>
    <row r="6" spans="3:10" x14ac:dyDescent="0.25">
      <c r="C6" s="12"/>
      <c r="D6" s="12"/>
      <c r="E6" s="12"/>
      <c r="G6" s="18" t="s">
        <v>44</v>
      </c>
      <c r="H6" s="18"/>
      <c r="I6" s="18"/>
      <c r="J6" s="18"/>
    </row>
    <row r="7" spans="3:10" x14ac:dyDescent="0.25">
      <c r="C7" s="1" t="s">
        <v>24</v>
      </c>
      <c r="D7" s="1" t="s">
        <v>38</v>
      </c>
      <c r="E7" s="2">
        <v>635.20000000000005</v>
      </c>
      <c r="G7" s="18"/>
      <c r="H7" s="18"/>
      <c r="I7" s="18"/>
      <c r="J7" s="18"/>
    </row>
    <row r="8" spans="3:10" x14ac:dyDescent="0.25">
      <c r="C8" s="1" t="s">
        <v>26</v>
      </c>
      <c r="D8" s="1" t="s">
        <v>39</v>
      </c>
      <c r="E8" s="2">
        <v>2531</v>
      </c>
      <c r="G8" s="14" t="s">
        <v>38</v>
      </c>
      <c r="H8" s="15" t="s">
        <v>39</v>
      </c>
      <c r="I8" s="16" t="s">
        <v>40</v>
      </c>
      <c r="J8" s="17" t="s">
        <v>41</v>
      </c>
    </row>
    <row r="9" spans="3:10" x14ac:dyDescent="0.25">
      <c r="C9" s="1" t="s">
        <v>25</v>
      </c>
      <c r="D9" s="1" t="s">
        <v>40</v>
      </c>
      <c r="E9" s="2">
        <v>852</v>
      </c>
      <c r="G9" s="2">
        <f>SUMIF(DP,"RH",E7:E20)</f>
        <v>6612.59</v>
      </c>
      <c r="H9" s="2">
        <f>SUMIF(DP,"FINANCEIRO",E7:E20)</f>
        <v>4361</v>
      </c>
      <c r="I9" s="2">
        <f>SUMIF(DP,"ADM",E7:E20)</f>
        <v>5332</v>
      </c>
      <c r="J9" s="2">
        <f>SUMIF(DP,"PESSOAL",SL)</f>
        <v>5051.5</v>
      </c>
    </row>
    <row r="10" spans="3:10" x14ac:dyDescent="0.25">
      <c r="C10" s="1" t="s">
        <v>27</v>
      </c>
      <c r="D10" s="1" t="s">
        <v>41</v>
      </c>
      <c r="E10" s="2">
        <v>685</v>
      </c>
    </row>
    <row r="11" spans="3:10" x14ac:dyDescent="0.25">
      <c r="C11" s="1" t="s">
        <v>28</v>
      </c>
      <c r="D11" s="1" t="s">
        <v>38</v>
      </c>
      <c r="E11" s="2">
        <v>3520.5</v>
      </c>
    </row>
    <row r="12" spans="3:10" x14ac:dyDescent="0.25">
      <c r="C12" s="1" t="s">
        <v>29</v>
      </c>
      <c r="D12" s="1" t="s">
        <v>40</v>
      </c>
      <c r="E12" s="2">
        <v>543.78</v>
      </c>
      <c r="G12" s="19" t="s">
        <v>45</v>
      </c>
      <c r="H12" s="19"/>
      <c r="I12" s="1" t="s">
        <v>46</v>
      </c>
      <c r="J12" s="1" t="s">
        <v>47</v>
      </c>
    </row>
    <row r="13" spans="3:10" x14ac:dyDescent="0.25">
      <c r="C13" s="1" t="s">
        <v>30</v>
      </c>
      <c r="D13" s="1" t="s">
        <v>41</v>
      </c>
      <c r="E13" s="2">
        <v>670</v>
      </c>
      <c r="G13" s="19" t="s">
        <v>24</v>
      </c>
      <c r="H13" s="19"/>
      <c r="I13" s="1">
        <f>VLOOKUP(G13,C7:E20,3,0)</f>
        <v>635.20000000000005</v>
      </c>
      <c r="J13" s="1" t="str">
        <f>VLOOKUP(G13,C7:E20,2,0)</f>
        <v>RH</v>
      </c>
    </row>
    <row r="14" spans="3:10" x14ac:dyDescent="0.25">
      <c r="C14" s="1" t="s">
        <v>31</v>
      </c>
      <c r="D14" s="1" t="s">
        <v>41</v>
      </c>
      <c r="E14" s="2">
        <v>1345.8</v>
      </c>
    </row>
    <row r="15" spans="3:10" x14ac:dyDescent="0.25">
      <c r="C15" s="1" t="s">
        <v>32</v>
      </c>
      <c r="D15" s="1" t="s">
        <v>40</v>
      </c>
      <c r="E15" s="2">
        <v>3000.32</v>
      </c>
    </row>
    <row r="16" spans="3:10" x14ac:dyDescent="0.25">
      <c r="C16" s="1" t="s">
        <v>33</v>
      </c>
      <c r="D16" s="1" t="s">
        <v>38</v>
      </c>
      <c r="E16" s="2">
        <v>2456.89</v>
      </c>
    </row>
    <row r="17" spans="3:5" x14ac:dyDescent="0.25">
      <c r="C17" s="1" t="s">
        <v>34</v>
      </c>
      <c r="D17" s="1" t="s">
        <v>39</v>
      </c>
      <c r="E17" s="2">
        <v>930</v>
      </c>
    </row>
    <row r="18" spans="3:5" x14ac:dyDescent="0.25">
      <c r="C18" s="1" t="s">
        <v>35</v>
      </c>
      <c r="D18" s="1" t="s">
        <v>40</v>
      </c>
      <c r="E18" s="2">
        <v>935.9</v>
      </c>
    </row>
    <row r="19" spans="3:5" x14ac:dyDescent="0.25">
      <c r="C19" s="1" t="s">
        <v>36</v>
      </c>
      <c r="D19" s="1" t="s">
        <v>39</v>
      </c>
      <c r="E19" s="2">
        <v>900</v>
      </c>
    </row>
    <row r="20" spans="3:5" x14ac:dyDescent="0.25">
      <c r="C20" s="1" t="s">
        <v>37</v>
      </c>
      <c r="D20" s="1" t="s">
        <v>41</v>
      </c>
      <c r="E20" s="2">
        <v>2350.6999999999998</v>
      </c>
    </row>
  </sheetData>
  <mergeCells count="8">
    <mergeCell ref="G12:H12"/>
    <mergeCell ref="G13:H13"/>
    <mergeCell ref="C2:E3"/>
    <mergeCell ref="C5:C6"/>
    <mergeCell ref="D5:D6"/>
    <mergeCell ref="E5:E6"/>
    <mergeCell ref="G2:J3"/>
    <mergeCell ref="G6:J7"/>
  </mergeCells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2</vt:i4>
      </vt:variant>
    </vt:vector>
  </HeadingPairs>
  <TitlesOfParts>
    <vt:vector size="7" baseType="lpstr">
      <vt:lpstr>Controle de Saída</vt:lpstr>
      <vt:lpstr>Entrada de material</vt:lpstr>
      <vt:lpstr>Controle de Saída (2)</vt:lpstr>
      <vt:lpstr>Entrada de material (2)</vt:lpstr>
      <vt:lpstr>Folha de pagamento</vt:lpstr>
      <vt:lpstr>DP</vt:lpstr>
      <vt:lpstr>SL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Informática Básica 2018.2</dc:creator>
  <cp:lastModifiedBy>Informática Básica 2018.2</cp:lastModifiedBy>
  <dcterms:created xsi:type="dcterms:W3CDTF">2018-10-15T21:14:33Z</dcterms:created>
  <dcterms:modified xsi:type="dcterms:W3CDTF">2018-10-23T00:49:42Z</dcterms:modified>
</cp:coreProperties>
</file>